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worksheets/sheet3.xml" ContentType="application/vnd.openxmlformats-officedocument.spreadsheetml.worksheet+xml"/>
  <Override PartName="/xl/drawings/drawing7.xml" ContentType="application/vnd.openxmlformats-officedocument.drawing+xml"/>
  <Override PartName="/xl/worksheets/sheet1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12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2.xml" ContentType="application/vnd.openxmlformats-officedocument.spreadsheetml.comments+xml"/>
  <Override PartName="/xl/comments1.xml" ContentType="application/vnd.openxmlformats-officedocument.spreadsheetml.comments+xml"/>
  <Override PartName="/xl/comments3.xml" ContentType="application/vnd.openxmlformats-officedocument.spreadsheetml.comments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C:\DFT\manuais\"/>
    </mc:Choice>
  </mc:AlternateContent>
  <workbookProtection workbookPassword="CF88" lockStructure="1"/>
  <bookViews>
    <workbookView xWindow="0" yWindow="0" windowWidth="19200" windowHeight="7485" tabRatio="705"/>
  </bookViews>
  <sheets>
    <sheet name="inicio" sheetId="8" r:id="rId1"/>
    <sheet name="1_geral" sheetId="5" r:id="rId2"/>
    <sheet name="2_descricao" sheetId="17" r:id="rId3"/>
    <sheet name="3_pessoal" sheetId="1" r:id="rId4"/>
    <sheet name="4_periodicidade" sheetId="6" state="hidden" r:id="rId5"/>
    <sheet name="ID" sheetId="13" r:id="rId6"/>
    <sheet name="historico" sheetId="7" r:id="rId7"/>
    <sheet name="checkup" sheetId="3" r:id="rId8"/>
    <sheet name="rel1" sheetId="9" state="hidden" r:id="rId9"/>
    <sheet name="rel2" sheetId="12" state="hidden" r:id="rId10"/>
    <sheet name="rel3" sheetId="15" state="hidden" r:id="rId11"/>
    <sheet name="parametros" sheetId="4" state="hidden" r:id="rId12"/>
    <sheet name="agregado" sheetId="16" state="hidden" r:id="rId13"/>
    <sheet name="apoio" sheetId="2" state="hidden" r:id="rId14"/>
    <sheet name="apoio2" sheetId="10" state="hidden" r:id="rId15"/>
  </sheets>
  <definedNames>
    <definedName name="_xlnm._FilterDatabase" localSheetId="13" hidden="1">apoio!$AL$1:$AP$1600</definedName>
    <definedName name="chapanom">ID!$C$2:$D$112</definedName>
    <definedName name="compartilhado">apoio!$AY$3:$AY$15</definedName>
    <definedName name="funcao">apoio!$J$3:$J$14</definedName>
    <definedName name="l0a10">apoio!$BE$4:$BE$14</definedName>
    <definedName name="l0a15">apoio!$BH$4:$BH$19</definedName>
    <definedName name="l10a20">apoio!$BG$4:$BG$15</definedName>
    <definedName name="l10a25">apoio!$BI$4:$BI$20</definedName>
    <definedName name="l5a15">apoio!$BF$4:$BF$15</definedName>
    <definedName name="l5a25">apoio!$BJ$4:$BJ$25</definedName>
    <definedName name="lid0">OFFSET(ID!$M$2,0,0,COUNTA(ID!$M:$M)+1.1)</definedName>
    <definedName name="localizador">apoio!$BY$1:$CA$1600</definedName>
    <definedName name="macroprocesso">apoio!$BA$3:$BA$8</definedName>
    <definedName name="parametrohom">parametros!$N$4:$R$13</definedName>
    <definedName name="parametropre">parametros!$D$4:$H$13</definedName>
    <definedName name="_xlnm.Print_Area" localSheetId="8">'rel1'!$A$1:$T$39</definedName>
    <definedName name="_xlnm.Print_Area" localSheetId="9">'rel2'!$A$1:$AH$59</definedName>
    <definedName name="_xlnm.Print_Area" localSheetId="10">'rel3'!$A$1:$L$23</definedName>
    <definedName name="sazonalidade">OFFSET(apoio!$P$3,0,0,COUNTA(apoio!$P:$P)-1+1.1)</definedName>
    <definedName name="sepcoord">OFFSET(apoio!$BR$2,0,0,COUNTA(apoio!$BR:$BR)-1.1)</definedName>
    <definedName name="siglas">OFFSET(apoio!$D$4,0,0,COUNTA(apoio!$D:$D)-1.1)</definedName>
    <definedName name="tipoprocesso">apoio!$BC$3:$BC$15</definedName>
    <definedName name="ufs">apoio!$J$20:$J$46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O1603" i="2" l="1"/>
  <c r="AO1602" i="2"/>
  <c r="AO1601" i="2"/>
  <c r="AO1600" i="2"/>
  <c r="AO1599" i="2"/>
  <c r="AO1598" i="2"/>
  <c r="AO1597" i="2"/>
  <c r="AO1596" i="2"/>
  <c r="AO1595" i="2"/>
  <c r="FE59" i="1" l="1"/>
  <c r="FC59" i="1"/>
  <c r="FE58" i="1"/>
  <c r="FC58" i="1"/>
  <c r="FE57" i="1"/>
  <c r="FC57" i="1"/>
  <c r="FE56" i="1"/>
  <c r="FC56" i="1"/>
  <c r="FE55" i="1"/>
  <c r="FC55" i="1"/>
  <c r="FE54" i="1"/>
  <c r="FC54" i="1"/>
  <c r="FE53" i="1"/>
  <c r="FC53" i="1"/>
  <c r="FE52" i="1"/>
  <c r="FC52" i="1"/>
  <c r="FE51" i="1"/>
  <c r="FC51" i="1"/>
  <c r="FE50" i="1"/>
  <c r="FC50" i="1"/>
  <c r="FE49" i="1"/>
  <c r="FC49" i="1"/>
  <c r="FE48" i="1"/>
  <c r="FC48" i="1"/>
  <c r="FE47" i="1"/>
  <c r="FC47" i="1"/>
  <c r="FE46" i="1"/>
  <c r="FC46" i="1"/>
  <c r="FE45" i="1"/>
  <c r="FC45" i="1"/>
  <c r="FE44" i="1"/>
  <c r="FC44" i="1"/>
  <c r="FE43" i="1"/>
  <c r="FC43" i="1"/>
  <c r="FE42" i="1"/>
  <c r="FC42" i="1"/>
  <c r="FE41" i="1"/>
  <c r="FC41" i="1"/>
  <c r="FE40" i="1"/>
  <c r="FC40" i="1"/>
  <c r="FE39" i="1"/>
  <c r="FC39" i="1"/>
  <c r="FE38" i="1"/>
  <c r="FC38" i="1"/>
  <c r="FE37" i="1"/>
  <c r="FC37" i="1"/>
  <c r="FE36" i="1"/>
  <c r="FC36" i="1"/>
  <c r="FE35" i="1"/>
  <c r="FC35" i="1"/>
  <c r="FE34" i="1"/>
  <c r="FC34" i="1"/>
  <c r="FE33" i="1"/>
  <c r="FC33" i="1"/>
  <c r="FE32" i="1"/>
  <c r="FC32" i="1"/>
  <c r="FE31" i="1"/>
  <c r="FC31" i="1"/>
  <c r="FE30" i="1"/>
  <c r="FC30" i="1"/>
  <c r="FE29" i="1"/>
  <c r="FC29" i="1"/>
  <c r="FE28" i="1"/>
  <c r="FC28" i="1"/>
  <c r="FE27" i="1"/>
  <c r="FC27" i="1"/>
  <c r="FE26" i="1"/>
  <c r="FC26" i="1"/>
  <c r="FE25" i="1"/>
  <c r="FC25" i="1"/>
  <c r="FE24" i="1"/>
  <c r="FC24" i="1"/>
  <c r="FE23" i="1"/>
  <c r="FC23" i="1"/>
  <c r="FE22" i="1"/>
  <c r="FC22" i="1"/>
  <c r="FE21" i="1"/>
  <c r="FC21" i="1"/>
  <c r="FE20" i="1"/>
  <c r="FC20" i="1"/>
  <c r="FE19" i="1"/>
  <c r="FC19" i="1"/>
  <c r="FE18" i="1"/>
  <c r="FC18" i="1"/>
  <c r="FE17" i="1"/>
  <c r="FC17" i="1"/>
  <c r="FE16" i="1"/>
  <c r="FC16" i="1"/>
  <c r="FE15" i="1"/>
  <c r="FC15" i="1"/>
  <c r="FE14" i="1"/>
  <c r="FC14" i="1"/>
  <c r="FE13" i="1"/>
  <c r="FC13" i="1"/>
  <c r="FE12" i="1"/>
  <c r="FC12" i="1"/>
  <c r="FE11" i="1"/>
  <c r="FC11" i="1"/>
  <c r="FE10" i="1"/>
  <c r="FC10" i="1"/>
  <c r="EZ59" i="1"/>
  <c r="EX59" i="1"/>
  <c r="EZ58" i="1"/>
  <c r="EX58" i="1"/>
  <c r="EZ57" i="1"/>
  <c r="EX57" i="1"/>
  <c r="EZ56" i="1"/>
  <c r="EX56" i="1"/>
  <c r="EZ55" i="1"/>
  <c r="EX55" i="1"/>
  <c r="EZ54" i="1"/>
  <c r="EX54" i="1"/>
  <c r="EZ53" i="1"/>
  <c r="EX53" i="1"/>
  <c r="EZ52" i="1"/>
  <c r="EX52" i="1"/>
  <c r="EZ51" i="1"/>
  <c r="EX51" i="1"/>
  <c r="EZ50" i="1"/>
  <c r="EX50" i="1"/>
  <c r="EZ49" i="1"/>
  <c r="EX49" i="1"/>
  <c r="EZ48" i="1"/>
  <c r="EX48" i="1"/>
  <c r="EZ47" i="1"/>
  <c r="EX47" i="1"/>
  <c r="EZ46" i="1"/>
  <c r="EX46" i="1"/>
  <c r="EZ45" i="1"/>
  <c r="EX45" i="1"/>
  <c r="EZ44" i="1"/>
  <c r="EX44" i="1"/>
  <c r="EZ43" i="1"/>
  <c r="EX43" i="1"/>
  <c r="EZ42" i="1"/>
  <c r="EX42" i="1"/>
  <c r="EZ41" i="1"/>
  <c r="EX41" i="1"/>
  <c r="EZ40" i="1"/>
  <c r="EX40" i="1"/>
  <c r="EZ39" i="1"/>
  <c r="EX39" i="1"/>
  <c r="EZ38" i="1"/>
  <c r="EX38" i="1"/>
  <c r="EZ37" i="1"/>
  <c r="EX37" i="1"/>
  <c r="EZ36" i="1"/>
  <c r="EX36" i="1"/>
  <c r="EZ35" i="1"/>
  <c r="EX35" i="1"/>
  <c r="EZ34" i="1"/>
  <c r="EX34" i="1"/>
  <c r="EZ33" i="1"/>
  <c r="EX33" i="1"/>
  <c r="EZ32" i="1"/>
  <c r="EX32" i="1"/>
  <c r="EZ31" i="1"/>
  <c r="EX31" i="1"/>
  <c r="EZ30" i="1"/>
  <c r="EX30" i="1"/>
  <c r="EZ29" i="1"/>
  <c r="EX29" i="1"/>
  <c r="EZ28" i="1"/>
  <c r="EX28" i="1"/>
  <c r="EZ27" i="1"/>
  <c r="EX27" i="1"/>
  <c r="EZ26" i="1"/>
  <c r="EX26" i="1"/>
  <c r="EZ25" i="1"/>
  <c r="EX25" i="1"/>
  <c r="EZ24" i="1"/>
  <c r="EX24" i="1"/>
  <c r="EZ23" i="1"/>
  <c r="EX23" i="1"/>
  <c r="EZ22" i="1"/>
  <c r="EX22" i="1"/>
  <c r="EZ21" i="1"/>
  <c r="EX21" i="1"/>
  <c r="EZ20" i="1"/>
  <c r="EX20" i="1"/>
  <c r="EZ19" i="1"/>
  <c r="EX19" i="1"/>
  <c r="EZ18" i="1"/>
  <c r="EX18" i="1"/>
  <c r="EZ17" i="1"/>
  <c r="EX17" i="1"/>
  <c r="EZ16" i="1"/>
  <c r="EX16" i="1"/>
  <c r="EZ15" i="1"/>
  <c r="EX15" i="1"/>
  <c r="EZ14" i="1"/>
  <c r="EX14" i="1"/>
  <c r="EZ13" i="1"/>
  <c r="EX13" i="1"/>
  <c r="EZ12" i="1"/>
  <c r="EX12" i="1"/>
  <c r="EZ11" i="1"/>
  <c r="EX11" i="1"/>
  <c r="EZ10" i="1"/>
  <c r="EX10" i="1"/>
  <c r="EU59" i="1"/>
  <c r="ES59" i="1"/>
  <c r="EU58" i="1"/>
  <c r="ES58" i="1"/>
  <c r="EU57" i="1"/>
  <c r="ES57" i="1"/>
  <c r="EU56" i="1"/>
  <c r="ES56" i="1"/>
  <c r="EU55" i="1"/>
  <c r="ES55" i="1"/>
  <c r="EU54" i="1"/>
  <c r="ES54" i="1"/>
  <c r="EU53" i="1"/>
  <c r="ES53" i="1"/>
  <c r="EU52" i="1"/>
  <c r="ES52" i="1"/>
  <c r="EU51" i="1"/>
  <c r="ES51" i="1"/>
  <c r="EU50" i="1"/>
  <c r="ES50" i="1"/>
  <c r="EU49" i="1"/>
  <c r="ES49" i="1"/>
  <c r="EU48" i="1"/>
  <c r="ES48" i="1"/>
  <c r="EU47" i="1"/>
  <c r="ES47" i="1"/>
  <c r="EU46" i="1"/>
  <c r="ES46" i="1"/>
  <c r="EU45" i="1"/>
  <c r="ES45" i="1"/>
  <c r="EU44" i="1"/>
  <c r="ES44" i="1"/>
  <c r="EU43" i="1"/>
  <c r="ES43" i="1"/>
  <c r="EU42" i="1"/>
  <c r="ES42" i="1"/>
  <c r="EU41" i="1"/>
  <c r="ES41" i="1"/>
  <c r="EU40" i="1"/>
  <c r="ES40" i="1"/>
  <c r="EU39" i="1"/>
  <c r="ES39" i="1"/>
  <c r="EU38" i="1"/>
  <c r="ES38" i="1"/>
  <c r="EU37" i="1"/>
  <c r="ES37" i="1"/>
  <c r="EU36" i="1"/>
  <c r="ES36" i="1"/>
  <c r="EU35" i="1"/>
  <c r="ES35" i="1"/>
  <c r="EU34" i="1"/>
  <c r="ES34" i="1"/>
  <c r="EU33" i="1"/>
  <c r="ES33" i="1"/>
  <c r="EU32" i="1"/>
  <c r="ES32" i="1"/>
  <c r="EU31" i="1"/>
  <c r="ES31" i="1"/>
  <c r="EU30" i="1"/>
  <c r="ES30" i="1"/>
  <c r="EU29" i="1"/>
  <c r="ES29" i="1"/>
  <c r="EU28" i="1"/>
  <c r="ES28" i="1"/>
  <c r="EU27" i="1"/>
  <c r="ES27" i="1"/>
  <c r="EU26" i="1"/>
  <c r="ES26" i="1"/>
  <c r="EU25" i="1"/>
  <c r="ES25" i="1"/>
  <c r="EU24" i="1"/>
  <c r="ES24" i="1"/>
  <c r="EU23" i="1"/>
  <c r="ES23" i="1"/>
  <c r="EU22" i="1"/>
  <c r="ES22" i="1"/>
  <c r="EU21" i="1"/>
  <c r="ES21" i="1"/>
  <c r="EU20" i="1"/>
  <c r="ES20" i="1"/>
  <c r="EU19" i="1"/>
  <c r="ES19" i="1"/>
  <c r="EU18" i="1"/>
  <c r="ES18" i="1"/>
  <c r="EU17" i="1"/>
  <c r="ES17" i="1"/>
  <c r="EU16" i="1"/>
  <c r="ES16" i="1"/>
  <c r="EU15" i="1"/>
  <c r="ES15" i="1"/>
  <c r="EU14" i="1"/>
  <c r="ES14" i="1"/>
  <c r="EU13" i="1"/>
  <c r="ES13" i="1"/>
  <c r="EU12" i="1"/>
  <c r="ES12" i="1"/>
  <c r="EU11" i="1"/>
  <c r="ES11" i="1"/>
  <c r="EU10" i="1"/>
  <c r="ES10" i="1"/>
  <c r="EP59" i="1"/>
  <c r="EN59" i="1"/>
  <c r="EP58" i="1"/>
  <c r="EN58" i="1"/>
  <c r="EP57" i="1"/>
  <c r="EN57" i="1"/>
  <c r="EP56" i="1"/>
  <c r="EN56" i="1"/>
  <c r="EP55" i="1"/>
  <c r="EN55" i="1"/>
  <c r="EP54" i="1"/>
  <c r="EN54" i="1"/>
  <c r="EP53" i="1"/>
  <c r="EN53" i="1"/>
  <c r="EP52" i="1"/>
  <c r="EN52" i="1"/>
  <c r="EP51" i="1"/>
  <c r="EN51" i="1"/>
  <c r="EP50" i="1"/>
  <c r="EN50" i="1"/>
  <c r="EP49" i="1"/>
  <c r="EN49" i="1"/>
  <c r="EP48" i="1"/>
  <c r="EN48" i="1"/>
  <c r="EP47" i="1"/>
  <c r="EN47" i="1"/>
  <c r="EP46" i="1"/>
  <c r="EN46" i="1"/>
  <c r="EP45" i="1"/>
  <c r="EN45" i="1"/>
  <c r="EP44" i="1"/>
  <c r="EN44" i="1"/>
  <c r="EP43" i="1"/>
  <c r="EN43" i="1"/>
  <c r="EP42" i="1"/>
  <c r="EN42" i="1"/>
  <c r="EP41" i="1"/>
  <c r="EN41" i="1"/>
  <c r="EP40" i="1"/>
  <c r="EN40" i="1"/>
  <c r="EP39" i="1"/>
  <c r="EN39" i="1"/>
  <c r="EP38" i="1"/>
  <c r="EN38" i="1"/>
  <c r="EP37" i="1"/>
  <c r="EN37" i="1"/>
  <c r="EP36" i="1"/>
  <c r="EN36" i="1"/>
  <c r="EP35" i="1"/>
  <c r="EN35" i="1"/>
  <c r="EP34" i="1"/>
  <c r="EN34" i="1"/>
  <c r="EP33" i="1"/>
  <c r="EN33" i="1"/>
  <c r="EP32" i="1"/>
  <c r="EN32" i="1"/>
  <c r="EP31" i="1"/>
  <c r="EN31" i="1"/>
  <c r="EP30" i="1"/>
  <c r="EN30" i="1"/>
  <c r="EP29" i="1"/>
  <c r="EN29" i="1"/>
  <c r="EP28" i="1"/>
  <c r="EN28" i="1"/>
  <c r="EP27" i="1"/>
  <c r="EN27" i="1"/>
  <c r="EP26" i="1"/>
  <c r="EN26" i="1"/>
  <c r="EP25" i="1"/>
  <c r="EN25" i="1"/>
  <c r="EP24" i="1"/>
  <c r="EN24" i="1"/>
  <c r="EP23" i="1"/>
  <c r="EN23" i="1"/>
  <c r="EP22" i="1"/>
  <c r="EN22" i="1"/>
  <c r="EP21" i="1"/>
  <c r="EN21" i="1"/>
  <c r="EP20" i="1"/>
  <c r="EN20" i="1"/>
  <c r="EP19" i="1"/>
  <c r="EN19" i="1"/>
  <c r="EP18" i="1"/>
  <c r="EN18" i="1"/>
  <c r="EP17" i="1"/>
  <c r="EN17" i="1"/>
  <c r="EP16" i="1"/>
  <c r="EN16" i="1"/>
  <c r="EP15" i="1"/>
  <c r="EN15" i="1"/>
  <c r="EP14" i="1"/>
  <c r="EN14" i="1"/>
  <c r="EP13" i="1"/>
  <c r="EN13" i="1"/>
  <c r="EP12" i="1"/>
  <c r="EN12" i="1"/>
  <c r="EP11" i="1"/>
  <c r="EN11" i="1"/>
  <c r="EP10" i="1"/>
  <c r="EN10" i="1"/>
  <c r="EK59" i="1"/>
  <c r="EI59" i="1"/>
  <c r="EK58" i="1"/>
  <c r="EI58" i="1"/>
  <c r="EK57" i="1"/>
  <c r="EI57" i="1"/>
  <c r="EK56" i="1"/>
  <c r="EI56" i="1"/>
  <c r="EK55" i="1"/>
  <c r="EI55" i="1"/>
  <c r="EK54" i="1"/>
  <c r="EI54" i="1"/>
  <c r="EK53" i="1"/>
  <c r="EI53" i="1"/>
  <c r="EK52" i="1"/>
  <c r="EI52" i="1"/>
  <c r="EK51" i="1"/>
  <c r="EI51" i="1"/>
  <c r="EK50" i="1"/>
  <c r="EI50" i="1"/>
  <c r="EK49" i="1"/>
  <c r="EI49" i="1"/>
  <c r="EK48" i="1"/>
  <c r="EI48" i="1"/>
  <c r="EK47" i="1"/>
  <c r="EI47" i="1"/>
  <c r="EK46" i="1"/>
  <c r="EI46" i="1"/>
  <c r="EK45" i="1"/>
  <c r="EI45" i="1"/>
  <c r="EK44" i="1"/>
  <c r="EI44" i="1"/>
  <c r="EK43" i="1"/>
  <c r="EI43" i="1"/>
  <c r="EK42" i="1"/>
  <c r="EI42" i="1"/>
  <c r="EK41" i="1"/>
  <c r="EI41" i="1"/>
  <c r="EK40" i="1"/>
  <c r="EI40" i="1"/>
  <c r="EK39" i="1"/>
  <c r="EI39" i="1"/>
  <c r="EK38" i="1"/>
  <c r="EI38" i="1"/>
  <c r="EK37" i="1"/>
  <c r="EI37" i="1"/>
  <c r="EK36" i="1"/>
  <c r="EI36" i="1"/>
  <c r="EK35" i="1"/>
  <c r="EI35" i="1"/>
  <c r="EK34" i="1"/>
  <c r="EI34" i="1"/>
  <c r="EK33" i="1"/>
  <c r="EI33" i="1"/>
  <c r="EK32" i="1"/>
  <c r="EI32" i="1"/>
  <c r="EK31" i="1"/>
  <c r="EI31" i="1"/>
  <c r="EK30" i="1"/>
  <c r="EI30" i="1"/>
  <c r="EK29" i="1"/>
  <c r="EI29" i="1"/>
  <c r="EK28" i="1"/>
  <c r="EI28" i="1"/>
  <c r="EK27" i="1"/>
  <c r="EI27" i="1"/>
  <c r="EK26" i="1"/>
  <c r="EI26" i="1"/>
  <c r="EK25" i="1"/>
  <c r="EI25" i="1"/>
  <c r="EK24" i="1"/>
  <c r="EI24" i="1"/>
  <c r="EK23" i="1"/>
  <c r="EI23" i="1"/>
  <c r="EK22" i="1"/>
  <c r="EI22" i="1"/>
  <c r="EK21" i="1"/>
  <c r="EI21" i="1"/>
  <c r="EK20" i="1"/>
  <c r="EI20" i="1"/>
  <c r="EK19" i="1"/>
  <c r="EI19" i="1"/>
  <c r="EK18" i="1"/>
  <c r="EI18" i="1"/>
  <c r="EK17" i="1"/>
  <c r="EI17" i="1"/>
  <c r="EK16" i="1"/>
  <c r="EI16" i="1"/>
  <c r="EK15" i="1"/>
  <c r="EI15" i="1"/>
  <c r="EK14" i="1"/>
  <c r="EI14" i="1"/>
  <c r="EK13" i="1"/>
  <c r="EI13" i="1"/>
  <c r="EK12" i="1"/>
  <c r="EI12" i="1"/>
  <c r="EK11" i="1"/>
  <c r="EI11" i="1"/>
  <c r="EK10" i="1"/>
  <c r="EI10" i="1"/>
  <c r="EF59" i="1"/>
  <c r="ED59" i="1"/>
  <c r="EF58" i="1"/>
  <c r="ED58" i="1"/>
  <c r="EF57" i="1"/>
  <c r="ED57" i="1"/>
  <c r="EF56" i="1"/>
  <c r="ED56" i="1"/>
  <c r="EF55" i="1"/>
  <c r="ED55" i="1"/>
  <c r="EF54" i="1"/>
  <c r="ED54" i="1"/>
  <c r="EF53" i="1"/>
  <c r="ED53" i="1"/>
  <c r="EF52" i="1"/>
  <c r="ED52" i="1"/>
  <c r="EF51" i="1"/>
  <c r="ED51" i="1"/>
  <c r="EF50" i="1"/>
  <c r="ED50" i="1"/>
  <c r="EF49" i="1"/>
  <c r="ED49" i="1"/>
  <c r="EF48" i="1"/>
  <c r="ED48" i="1"/>
  <c r="EF47" i="1"/>
  <c r="ED47" i="1"/>
  <c r="EF46" i="1"/>
  <c r="ED46" i="1"/>
  <c r="EF45" i="1"/>
  <c r="ED45" i="1"/>
  <c r="EF44" i="1"/>
  <c r="ED44" i="1"/>
  <c r="EF43" i="1"/>
  <c r="ED43" i="1"/>
  <c r="EF42" i="1"/>
  <c r="ED42" i="1"/>
  <c r="EF41" i="1"/>
  <c r="ED41" i="1"/>
  <c r="EF40" i="1"/>
  <c r="ED40" i="1"/>
  <c r="EF39" i="1"/>
  <c r="ED39" i="1"/>
  <c r="EF38" i="1"/>
  <c r="ED38" i="1"/>
  <c r="EF37" i="1"/>
  <c r="ED37" i="1"/>
  <c r="EF36" i="1"/>
  <c r="ED36" i="1"/>
  <c r="EF35" i="1"/>
  <c r="ED35" i="1"/>
  <c r="EF34" i="1"/>
  <c r="ED34" i="1"/>
  <c r="EF33" i="1"/>
  <c r="ED33" i="1"/>
  <c r="EF32" i="1"/>
  <c r="ED32" i="1"/>
  <c r="EF31" i="1"/>
  <c r="ED31" i="1"/>
  <c r="EF30" i="1"/>
  <c r="ED30" i="1"/>
  <c r="EF29" i="1"/>
  <c r="ED29" i="1"/>
  <c r="EF28" i="1"/>
  <c r="ED28" i="1"/>
  <c r="EF27" i="1"/>
  <c r="ED27" i="1"/>
  <c r="EF26" i="1"/>
  <c r="ED26" i="1"/>
  <c r="EF25" i="1"/>
  <c r="ED25" i="1"/>
  <c r="EF24" i="1"/>
  <c r="ED24" i="1"/>
  <c r="EF23" i="1"/>
  <c r="ED23" i="1"/>
  <c r="EF22" i="1"/>
  <c r="ED22" i="1"/>
  <c r="EF21" i="1"/>
  <c r="ED21" i="1"/>
  <c r="EF20" i="1"/>
  <c r="ED20" i="1"/>
  <c r="EF19" i="1"/>
  <c r="ED19" i="1"/>
  <c r="EF18" i="1"/>
  <c r="ED18" i="1"/>
  <c r="EF17" i="1"/>
  <c r="ED17" i="1"/>
  <c r="EF16" i="1"/>
  <c r="ED16" i="1"/>
  <c r="EF15" i="1"/>
  <c r="ED15" i="1"/>
  <c r="EF14" i="1"/>
  <c r="ED14" i="1"/>
  <c r="EF13" i="1"/>
  <c r="ED13" i="1"/>
  <c r="EF12" i="1"/>
  <c r="ED12" i="1"/>
  <c r="EF11" i="1"/>
  <c r="ED11" i="1"/>
  <c r="EF10" i="1"/>
  <c r="ED10" i="1"/>
  <c r="EA59" i="1"/>
  <c r="DY59" i="1"/>
  <c r="EA58" i="1"/>
  <c r="DY58" i="1"/>
  <c r="EA57" i="1"/>
  <c r="DY57" i="1"/>
  <c r="EA56" i="1"/>
  <c r="DY56" i="1"/>
  <c r="EA55" i="1"/>
  <c r="DY55" i="1"/>
  <c r="EA54" i="1"/>
  <c r="DY54" i="1"/>
  <c r="EA53" i="1"/>
  <c r="DY53" i="1"/>
  <c r="EA52" i="1"/>
  <c r="DY52" i="1"/>
  <c r="EA51" i="1"/>
  <c r="DY51" i="1"/>
  <c r="EA50" i="1"/>
  <c r="DY50" i="1"/>
  <c r="EA49" i="1"/>
  <c r="DY49" i="1"/>
  <c r="EA48" i="1"/>
  <c r="DY48" i="1"/>
  <c r="EA47" i="1"/>
  <c r="DY47" i="1"/>
  <c r="EA46" i="1"/>
  <c r="DY46" i="1"/>
  <c r="EA45" i="1"/>
  <c r="DY45" i="1"/>
  <c r="EA44" i="1"/>
  <c r="DY44" i="1"/>
  <c r="EA43" i="1"/>
  <c r="DY43" i="1"/>
  <c r="EA42" i="1"/>
  <c r="DY42" i="1"/>
  <c r="EA41" i="1"/>
  <c r="DY41" i="1"/>
  <c r="EA40" i="1"/>
  <c r="DY40" i="1"/>
  <c r="EA39" i="1"/>
  <c r="DY39" i="1"/>
  <c r="EA38" i="1"/>
  <c r="DY38" i="1"/>
  <c r="EA37" i="1"/>
  <c r="DY37" i="1"/>
  <c r="EA36" i="1"/>
  <c r="DY36" i="1"/>
  <c r="EA35" i="1"/>
  <c r="DY35" i="1"/>
  <c r="EA34" i="1"/>
  <c r="DY34" i="1"/>
  <c r="EA33" i="1"/>
  <c r="DY33" i="1"/>
  <c r="EA32" i="1"/>
  <c r="DY32" i="1"/>
  <c r="EA31" i="1"/>
  <c r="DY31" i="1"/>
  <c r="EA30" i="1"/>
  <c r="DY30" i="1"/>
  <c r="EA29" i="1"/>
  <c r="DY29" i="1"/>
  <c r="EA28" i="1"/>
  <c r="DY28" i="1"/>
  <c r="EA27" i="1"/>
  <c r="DY27" i="1"/>
  <c r="EA26" i="1"/>
  <c r="DY26" i="1"/>
  <c r="EA25" i="1"/>
  <c r="DY25" i="1"/>
  <c r="EA24" i="1"/>
  <c r="DY24" i="1"/>
  <c r="EA23" i="1"/>
  <c r="DY23" i="1"/>
  <c r="EA22" i="1"/>
  <c r="DY22" i="1"/>
  <c r="EA21" i="1"/>
  <c r="DY21" i="1"/>
  <c r="EA20" i="1"/>
  <c r="DY20" i="1"/>
  <c r="EA19" i="1"/>
  <c r="DY19" i="1"/>
  <c r="EA18" i="1"/>
  <c r="DY18" i="1"/>
  <c r="EA17" i="1"/>
  <c r="DY17" i="1"/>
  <c r="EA16" i="1"/>
  <c r="DY16" i="1"/>
  <c r="EA15" i="1"/>
  <c r="DY15" i="1"/>
  <c r="EA14" i="1"/>
  <c r="DY14" i="1"/>
  <c r="EA13" i="1"/>
  <c r="DY13" i="1"/>
  <c r="EA12" i="1"/>
  <c r="DY12" i="1"/>
  <c r="EA11" i="1"/>
  <c r="DY11" i="1"/>
  <c r="EA10" i="1"/>
  <c r="DY10" i="1"/>
  <c r="DV59" i="1"/>
  <c r="DT59" i="1"/>
  <c r="DV58" i="1"/>
  <c r="DT58" i="1"/>
  <c r="DV57" i="1"/>
  <c r="DT57" i="1"/>
  <c r="DV56" i="1"/>
  <c r="DT56" i="1"/>
  <c r="DV55" i="1"/>
  <c r="DT55" i="1"/>
  <c r="DV54" i="1"/>
  <c r="DT54" i="1"/>
  <c r="DV53" i="1"/>
  <c r="DT53" i="1"/>
  <c r="DV52" i="1"/>
  <c r="DT52" i="1"/>
  <c r="DV51" i="1"/>
  <c r="DT51" i="1"/>
  <c r="DV50" i="1"/>
  <c r="DT50" i="1"/>
  <c r="DV49" i="1"/>
  <c r="DT49" i="1"/>
  <c r="DV48" i="1"/>
  <c r="DT48" i="1"/>
  <c r="DV47" i="1"/>
  <c r="DT47" i="1"/>
  <c r="DV46" i="1"/>
  <c r="DT46" i="1"/>
  <c r="DV45" i="1"/>
  <c r="DT45" i="1"/>
  <c r="DV44" i="1"/>
  <c r="DT44" i="1"/>
  <c r="DV43" i="1"/>
  <c r="DT43" i="1"/>
  <c r="DV42" i="1"/>
  <c r="DT42" i="1"/>
  <c r="DV41" i="1"/>
  <c r="DT41" i="1"/>
  <c r="DV40" i="1"/>
  <c r="DT40" i="1"/>
  <c r="DV39" i="1"/>
  <c r="DT39" i="1"/>
  <c r="DV38" i="1"/>
  <c r="DT38" i="1"/>
  <c r="DV37" i="1"/>
  <c r="DT37" i="1"/>
  <c r="DV36" i="1"/>
  <c r="DT36" i="1"/>
  <c r="DV35" i="1"/>
  <c r="DT35" i="1"/>
  <c r="DV34" i="1"/>
  <c r="DT34" i="1"/>
  <c r="DV33" i="1"/>
  <c r="DT33" i="1"/>
  <c r="DV32" i="1"/>
  <c r="DT32" i="1"/>
  <c r="DV31" i="1"/>
  <c r="DT31" i="1"/>
  <c r="DV30" i="1"/>
  <c r="DT30" i="1"/>
  <c r="DV29" i="1"/>
  <c r="DT29" i="1"/>
  <c r="DV28" i="1"/>
  <c r="DT28" i="1"/>
  <c r="DV27" i="1"/>
  <c r="DT27" i="1"/>
  <c r="DV26" i="1"/>
  <c r="DT26" i="1"/>
  <c r="DV25" i="1"/>
  <c r="DT25" i="1"/>
  <c r="DV24" i="1"/>
  <c r="DT24" i="1"/>
  <c r="DV23" i="1"/>
  <c r="DT23" i="1"/>
  <c r="DV22" i="1"/>
  <c r="DT22" i="1"/>
  <c r="DV21" i="1"/>
  <c r="DT21" i="1"/>
  <c r="DV20" i="1"/>
  <c r="DT20" i="1"/>
  <c r="DV19" i="1"/>
  <c r="DT19" i="1"/>
  <c r="DV18" i="1"/>
  <c r="DT18" i="1"/>
  <c r="DV17" i="1"/>
  <c r="DT17" i="1"/>
  <c r="DV16" i="1"/>
  <c r="DT16" i="1"/>
  <c r="DV15" i="1"/>
  <c r="DT15" i="1"/>
  <c r="DV14" i="1"/>
  <c r="DT14" i="1"/>
  <c r="DV13" i="1"/>
  <c r="DT13" i="1"/>
  <c r="DV12" i="1"/>
  <c r="DT12" i="1"/>
  <c r="DV11" i="1"/>
  <c r="DT11" i="1"/>
  <c r="DV10" i="1"/>
  <c r="DT10" i="1"/>
  <c r="DQ59" i="1"/>
  <c r="DO59" i="1"/>
  <c r="DQ58" i="1"/>
  <c r="DO58" i="1"/>
  <c r="DQ57" i="1"/>
  <c r="DO57" i="1"/>
  <c r="DQ56" i="1"/>
  <c r="DO56" i="1"/>
  <c r="DQ55" i="1"/>
  <c r="DO55" i="1"/>
  <c r="DQ54" i="1"/>
  <c r="DO54" i="1"/>
  <c r="DQ53" i="1"/>
  <c r="DO53" i="1"/>
  <c r="DQ52" i="1"/>
  <c r="DO52" i="1"/>
  <c r="DQ51" i="1"/>
  <c r="DO51" i="1"/>
  <c r="DQ50" i="1"/>
  <c r="DO50" i="1"/>
  <c r="DQ49" i="1"/>
  <c r="DO49" i="1"/>
  <c r="DQ48" i="1"/>
  <c r="DO48" i="1"/>
  <c r="DQ47" i="1"/>
  <c r="DO47" i="1"/>
  <c r="DQ46" i="1"/>
  <c r="DO46" i="1"/>
  <c r="DQ45" i="1"/>
  <c r="DO45" i="1"/>
  <c r="DQ44" i="1"/>
  <c r="DO44" i="1"/>
  <c r="DQ43" i="1"/>
  <c r="DO43" i="1"/>
  <c r="DQ42" i="1"/>
  <c r="DO42" i="1"/>
  <c r="DQ41" i="1"/>
  <c r="DO41" i="1"/>
  <c r="DQ40" i="1"/>
  <c r="DO40" i="1"/>
  <c r="DQ39" i="1"/>
  <c r="DO39" i="1"/>
  <c r="DQ38" i="1"/>
  <c r="DO38" i="1"/>
  <c r="DQ37" i="1"/>
  <c r="DO37" i="1"/>
  <c r="DQ36" i="1"/>
  <c r="DO36" i="1"/>
  <c r="DQ35" i="1"/>
  <c r="DO35" i="1"/>
  <c r="DQ34" i="1"/>
  <c r="DO34" i="1"/>
  <c r="DQ33" i="1"/>
  <c r="DO33" i="1"/>
  <c r="DQ32" i="1"/>
  <c r="DO32" i="1"/>
  <c r="DQ31" i="1"/>
  <c r="DO31" i="1"/>
  <c r="DQ30" i="1"/>
  <c r="DO30" i="1"/>
  <c r="DQ29" i="1"/>
  <c r="DO29" i="1"/>
  <c r="DQ28" i="1"/>
  <c r="DO28" i="1"/>
  <c r="DQ27" i="1"/>
  <c r="DO27" i="1"/>
  <c r="DQ26" i="1"/>
  <c r="DO26" i="1"/>
  <c r="DQ25" i="1"/>
  <c r="DO25" i="1"/>
  <c r="DQ24" i="1"/>
  <c r="DO24" i="1"/>
  <c r="DQ23" i="1"/>
  <c r="DO23" i="1"/>
  <c r="DQ22" i="1"/>
  <c r="DO22" i="1"/>
  <c r="DQ21" i="1"/>
  <c r="DO21" i="1"/>
  <c r="DQ20" i="1"/>
  <c r="DO20" i="1"/>
  <c r="DQ19" i="1"/>
  <c r="DO19" i="1"/>
  <c r="DQ18" i="1"/>
  <c r="DO18" i="1"/>
  <c r="DQ17" i="1"/>
  <c r="DO17" i="1"/>
  <c r="DQ16" i="1"/>
  <c r="DO16" i="1"/>
  <c r="DQ15" i="1"/>
  <c r="DO15" i="1"/>
  <c r="DQ14" i="1"/>
  <c r="DO14" i="1"/>
  <c r="DQ13" i="1"/>
  <c r="DO13" i="1"/>
  <c r="DQ12" i="1"/>
  <c r="DO12" i="1"/>
  <c r="DQ11" i="1"/>
  <c r="DO11" i="1"/>
  <c r="DQ10" i="1"/>
  <c r="DO10" i="1"/>
  <c r="DL59" i="1"/>
  <c r="DJ59" i="1"/>
  <c r="DL58" i="1"/>
  <c r="DJ58" i="1"/>
  <c r="DL57" i="1"/>
  <c r="DJ57" i="1"/>
  <c r="DL56" i="1"/>
  <c r="DJ56" i="1"/>
  <c r="DL55" i="1"/>
  <c r="DJ55" i="1"/>
  <c r="DL54" i="1"/>
  <c r="DJ54" i="1"/>
  <c r="DL53" i="1"/>
  <c r="DJ53" i="1"/>
  <c r="DL52" i="1"/>
  <c r="DJ52" i="1"/>
  <c r="DL51" i="1"/>
  <c r="DJ51" i="1"/>
  <c r="DL50" i="1"/>
  <c r="DJ50" i="1"/>
  <c r="DL49" i="1"/>
  <c r="DJ49" i="1"/>
  <c r="DL48" i="1"/>
  <c r="DJ48" i="1"/>
  <c r="DL47" i="1"/>
  <c r="DJ47" i="1"/>
  <c r="DL46" i="1"/>
  <c r="DJ46" i="1"/>
  <c r="DL45" i="1"/>
  <c r="DJ45" i="1"/>
  <c r="DL44" i="1"/>
  <c r="DJ44" i="1"/>
  <c r="DL43" i="1"/>
  <c r="DJ43" i="1"/>
  <c r="DL42" i="1"/>
  <c r="DJ42" i="1"/>
  <c r="DL41" i="1"/>
  <c r="DJ41" i="1"/>
  <c r="DL40" i="1"/>
  <c r="DJ40" i="1"/>
  <c r="DL39" i="1"/>
  <c r="DJ39" i="1"/>
  <c r="DL38" i="1"/>
  <c r="DJ38" i="1"/>
  <c r="DL37" i="1"/>
  <c r="DJ37" i="1"/>
  <c r="DL36" i="1"/>
  <c r="DJ36" i="1"/>
  <c r="DL35" i="1"/>
  <c r="DJ35" i="1"/>
  <c r="DL34" i="1"/>
  <c r="DJ34" i="1"/>
  <c r="DL33" i="1"/>
  <c r="DJ33" i="1"/>
  <c r="DL32" i="1"/>
  <c r="DJ32" i="1"/>
  <c r="DL31" i="1"/>
  <c r="DJ31" i="1"/>
  <c r="DL30" i="1"/>
  <c r="DJ30" i="1"/>
  <c r="DL29" i="1"/>
  <c r="DJ29" i="1"/>
  <c r="DL28" i="1"/>
  <c r="DJ28" i="1"/>
  <c r="DL27" i="1"/>
  <c r="DJ27" i="1"/>
  <c r="DL26" i="1"/>
  <c r="DJ26" i="1"/>
  <c r="DL25" i="1"/>
  <c r="DJ25" i="1"/>
  <c r="DL24" i="1"/>
  <c r="DJ24" i="1"/>
  <c r="DL23" i="1"/>
  <c r="DJ23" i="1"/>
  <c r="DL22" i="1"/>
  <c r="DJ22" i="1"/>
  <c r="DL21" i="1"/>
  <c r="DJ21" i="1"/>
  <c r="DL20" i="1"/>
  <c r="DJ20" i="1"/>
  <c r="DL19" i="1"/>
  <c r="DJ19" i="1"/>
  <c r="DL18" i="1"/>
  <c r="DJ18" i="1"/>
  <c r="DL17" i="1"/>
  <c r="DJ17" i="1"/>
  <c r="DL16" i="1"/>
  <c r="DJ16" i="1"/>
  <c r="DL15" i="1"/>
  <c r="DJ15" i="1"/>
  <c r="DL14" i="1"/>
  <c r="DJ14" i="1"/>
  <c r="DL13" i="1"/>
  <c r="DJ13" i="1"/>
  <c r="DL12" i="1"/>
  <c r="DJ12" i="1"/>
  <c r="DL11" i="1"/>
  <c r="DJ11" i="1"/>
  <c r="DL10" i="1"/>
  <c r="DJ10" i="1"/>
  <c r="DG59" i="1"/>
  <c r="DE59" i="1"/>
  <c r="DG58" i="1"/>
  <c r="DE58" i="1"/>
  <c r="DG57" i="1"/>
  <c r="DE57" i="1"/>
  <c r="DG56" i="1"/>
  <c r="DE56" i="1"/>
  <c r="DG55" i="1"/>
  <c r="DE55" i="1"/>
  <c r="DG54" i="1"/>
  <c r="DE54" i="1"/>
  <c r="DG53" i="1"/>
  <c r="DE53" i="1"/>
  <c r="DG52" i="1"/>
  <c r="DE52" i="1"/>
  <c r="DG51" i="1"/>
  <c r="DE51" i="1"/>
  <c r="DG50" i="1"/>
  <c r="DE50" i="1"/>
  <c r="DG49" i="1"/>
  <c r="DE49" i="1"/>
  <c r="DG48" i="1"/>
  <c r="DE48" i="1"/>
  <c r="DG47" i="1"/>
  <c r="DE47" i="1"/>
  <c r="DG46" i="1"/>
  <c r="DE46" i="1"/>
  <c r="DG45" i="1"/>
  <c r="DE45" i="1"/>
  <c r="DG44" i="1"/>
  <c r="DE44" i="1"/>
  <c r="DG43" i="1"/>
  <c r="DE43" i="1"/>
  <c r="DG42" i="1"/>
  <c r="DE42" i="1"/>
  <c r="DG41" i="1"/>
  <c r="DE41" i="1"/>
  <c r="DG40" i="1"/>
  <c r="DE40" i="1"/>
  <c r="DG39" i="1"/>
  <c r="DE39" i="1"/>
  <c r="DG38" i="1"/>
  <c r="DE38" i="1"/>
  <c r="DG37" i="1"/>
  <c r="DE37" i="1"/>
  <c r="DG36" i="1"/>
  <c r="DE36" i="1"/>
  <c r="DG35" i="1"/>
  <c r="DE35" i="1"/>
  <c r="DG34" i="1"/>
  <c r="DE34" i="1"/>
  <c r="DG33" i="1"/>
  <c r="DE33" i="1"/>
  <c r="DG32" i="1"/>
  <c r="DE32" i="1"/>
  <c r="DG31" i="1"/>
  <c r="DE31" i="1"/>
  <c r="DG30" i="1"/>
  <c r="DE30" i="1"/>
  <c r="DG29" i="1"/>
  <c r="DE29" i="1"/>
  <c r="DG28" i="1"/>
  <c r="DE28" i="1"/>
  <c r="DG27" i="1"/>
  <c r="DE27" i="1"/>
  <c r="DG26" i="1"/>
  <c r="DE26" i="1"/>
  <c r="DG25" i="1"/>
  <c r="DE25" i="1"/>
  <c r="DG24" i="1"/>
  <c r="DE24" i="1"/>
  <c r="DG23" i="1"/>
  <c r="DE23" i="1"/>
  <c r="DG22" i="1"/>
  <c r="DE22" i="1"/>
  <c r="DG21" i="1"/>
  <c r="DE21" i="1"/>
  <c r="DG20" i="1"/>
  <c r="DE20" i="1"/>
  <c r="DG19" i="1"/>
  <c r="DE19" i="1"/>
  <c r="DG18" i="1"/>
  <c r="DE18" i="1"/>
  <c r="DG17" i="1"/>
  <c r="DE17" i="1"/>
  <c r="DG16" i="1"/>
  <c r="DE16" i="1"/>
  <c r="DG15" i="1"/>
  <c r="DE15" i="1"/>
  <c r="DG14" i="1"/>
  <c r="DE14" i="1"/>
  <c r="DG13" i="1"/>
  <c r="DE13" i="1"/>
  <c r="DG12" i="1"/>
  <c r="DE12" i="1"/>
  <c r="DG11" i="1"/>
  <c r="DE11" i="1"/>
  <c r="DG10" i="1"/>
  <c r="DE10" i="1"/>
  <c r="DB59" i="1"/>
  <c r="CZ59" i="1"/>
  <c r="DB58" i="1"/>
  <c r="CZ58" i="1"/>
  <c r="DB57" i="1"/>
  <c r="CZ57" i="1"/>
  <c r="DB56" i="1"/>
  <c r="CZ56" i="1"/>
  <c r="DB55" i="1"/>
  <c r="CZ55" i="1"/>
  <c r="DB54" i="1"/>
  <c r="CZ54" i="1"/>
  <c r="DB53" i="1"/>
  <c r="CZ53" i="1"/>
  <c r="DB52" i="1"/>
  <c r="CZ52" i="1"/>
  <c r="DB51" i="1"/>
  <c r="CZ51" i="1"/>
  <c r="DB50" i="1"/>
  <c r="CZ50" i="1"/>
  <c r="DB49" i="1"/>
  <c r="CZ49" i="1"/>
  <c r="DB48" i="1"/>
  <c r="CZ48" i="1"/>
  <c r="DB47" i="1"/>
  <c r="CZ47" i="1"/>
  <c r="DB46" i="1"/>
  <c r="CZ46" i="1"/>
  <c r="DB45" i="1"/>
  <c r="CZ45" i="1"/>
  <c r="DB44" i="1"/>
  <c r="CZ44" i="1"/>
  <c r="DB43" i="1"/>
  <c r="CZ43" i="1"/>
  <c r="DB42" i="1"/>
  <c r="CZ42" i="1"/>
  <c r="DB41" i="1"/>
  <c r="CZ41" i="1"/>
  <c r="DB40" i="1"/>
  <c r="CZ40" i="1"/>
  <c r="DB39" i="1"/>
  <c r="CZ39" i="1"/>
  <c r="DB38" i="1"/>
  <c r="CZ38" i="1"/>
  <c r="DB37" i="1"/>
  <c r="CZ37" i="1"/>
  <c r="DB36" i="1"/>
  <c r="CZ36" i="1"/>
  <c r="DB35" i="1"/>
  <c r="CZ35" i="1"/>
  <c r="DB34" i="1"/>
  <c r="CZ34" i="1"/>
  <c r="DB33" i="1"/>
  <c r="CZ33" i="1"/>
  <c r="DB32" i="1"/>
  <c r="CZ32" i="1"/>
  <c r="DB31" i="1"/>
  <c r="CZ31" i="1"/>
  <c r="DB30" i="1"/>
  <c r="CZ30" i="1"/>
  <c r="DB29" i="1"/>
  <c r="CZ29" i="1"/>
  <c r="DB28" i="1"/>
  <c r="CZ28" i="1"/>
  <c r="DB27" i="1"/>
  <c r="CZ27" i="1"/>
  <c r="DB26" i="1"/>
  <c r="CZ26" i="1"/>
  <c r="DB25" i="1"/>
  <c r="CZ25" i="1"/>
  <c r="DB24" i="1"/>
  <c r="CZ24" i="1"/>
  <c r="DB23" i="1"/>
  <c r="CZ23" i="1"/>
  <c r="DB22" i="1"/>
  <c r="CZ22" i="1"/>
  <c r="DB21" i="1"/>
  <c r="CZ21" i="1"/>
  <c r="DB20" i="1"/>
  <c r="CZ20" i="1"/>
  <c r="DB19" i="1"/>
  <c r="CZ19" i="1"/>
  <c r="DB18" i="1"/>
  <c r="CZ18" i="1"/>
  <c r="DB17" i="1"/>
  <c r="CZ17" i="1"/>
  <c r="DB16" i="1"/>
  <c r="CZ16" i="1"/>
  <c r="DB15" i="1"/>
  <c r="CZ15" i="1"/>
  <c r="DB14" i="1"/>
  <c r="CZ14" i="1"/>
  <c r="DB13" i="1"/>
  <c r="CZ13" i="1"/>
  <c r="DB12" i="1"/>
  <c r="CZ12" i="1"/>
  <c r="DB11" i="1"/>
  <c r="CZ11" i="1"/>
  <c r="DB10" i="1"/>
  <c r="CZ10" i="1"/>
  <c r="CW59" i="1"/>
  <c r="CU59" i="1"/>
  <c r="CW58" i="1"/>
  <c r="CU58" i="1"/>
  <c r="CW57" i="1"/>
  <c r="CU57" i="1"/>
  <c r="CW56" i="1"/>
  <c r="CU56" i="1"/>
  <c r="CW55" i="1"/>
  <c r="CU55" i="1"/>
  <c r="CW54" i="1"/>
  <c r="CU54" i="1"/>
  <c r="CW53" i="1"/>
  <c r="CU53" i="1"/>
  <c r="CW52" i="1"/>
  <c r="CU52" i="1"/>
  <c r="CW51" i="1"/>
  <c r="CU51" i="1"/>
  <c r="CW50" i="1"/>
  <c r="CU50" i="1"/>
  <c r="CW49" i="1"/>
  <c r="CU49" i="1"/>
  <c r="CW48" i="1"/>
  <c r="CU48" i="1"/>
  <c r="CW47" i="1"/>
  <c r="CU47" i="1"/>
  <c r="CW46" i="1"/>
  <c r="CU46" i="1"/>
  <c r="CW45" i="1"/>
  <c r="CU45" i="1"/>
  <c r="CW44" i="1"/>
  <c r="CU44" i="1"/>
  <c r="CW43" i="1"/>
  <c r="CU43" i="1"/>
  <c r="CW42" i="1"/>
  <c r="CU42" i="1"/>
  <c r="CW41" i="1"/>
  <c r="CU41" i="1"/>
  <c r="CW40" i="1"/>
  <c r="CU40" i="1"/>
  <c r="CW39" i="1"/>
  <c r="CU39" i="1"/>
  <c r="CW38" i="1"/>
  <c r="CU38" i="1"/>
  <c r="CW37" i="1"/>
  <c r="CU37" i="1"/>
  <c r="CW36" i="1"/>
  <c r="CU36" i="1"/>
  <c r="CW35" i="1"/>
  <c r="CU35" i="1"/>
  <c r="CW34" i="1"/>
  <c r="CU34" i="1"/>
  <c r="CW33" i="1"/>
  <c r="CU33" i="1"/>
  <c r="CW32" i="1"/>
  <c r="CU32" i="1"/>
  <c r="CW31" i="1"/>
  <c r="CU31" i="1"/>
  <c r="CW30" i="1"/>
  <c r="CU30" i="1"/>
  <c r="CW29" i="1"/>
  <c r="CU29" i="1"/>
  <c r="CW28" i="1"/>
  <c r="CU28" i="1"/>
  <c r="CW27" i="1"/>
  <c r="CU27" i="1"/>
  <c r="CW26" i="1"/>
  <c r="CU26" i="1"/>
  <c r="CW25" i="1"/>
  <c r="CU25" i="1"/>
  <c r="CW24" i="1"/>
  <c r="CU24" i="1"/>
  <c r="CW23" i="1"/>
  <c r="CU23" i="1"/>
  <c r="CW22" i="1"/>
  <c r="CU22" i="1"/>
  <c r="CW21" i="1"/>
  <c r="CU21" i="1"/>
  <c r="CW20" i="1"/>
  <c r="CU20" i="1"/>
  <c r="CW19" i="1"/>
  <c r="CU19" i="1"/>
  <c r="CW18" i="1"/>
  <c r="CU18" i="1"/>
  <c r="CW17" i="1"/>
  <c r="CU17" i="1"/>
  <c r="CW16" i="1"/>
  <c r="CU16" i="1"/>
  <c r="CW15" i="1"/>
  <c r="CU15" i="1"/>
  <c r="CW14" i="1"/>
  <c r="CU14" i="1"/>
  <c r="CW13" i="1"/>
  <c r="CU13" i="1"/>
  <c r="CW12" i="1"/>
  <c r="CU12" i="1"/>
  <c r="CW11" i="1"/>
  <c r="CU11" i="1"/>
  <c r="CW10" i="1"/>
  <c r="CU10" i="1"/>
  <c r="CR59" i="1"/>
  <c r="CP59" i="1"/>
  <c r="CR58" i="1"/>
  <c r="CP58" i="1"/>
  <c r="CR57" i="1"/>
  <c r="CP57" i="1"/>
  <c r="CR56" i="1"/>
  <c r="CP56" i="1"/>
  <c r="CR55" i="1"/>
  <c r="CP55" i="1"/>
  <c r="CR54" i="1"/>
  <c r="CP54" i="1"/>
  <c r="CR53" i="1"/>
  <c r="CP53" i="1"/>
  <c r="CR52" i="1"/>
  <c r="CP52" i="1"/>
  <c r="CR51" i="1"/>
  <c r="CP51" i="1"/>
  <c r="CR50" i="1"/>
  <c r="CP50" i="1"/>
  <c r="CR49" i="1"/>
  <c r="CP49" i="1"/>
  <c r="CR48" i="1"/>
  <c r="CP48" i="1"/>
  <c r="CR47" i="1"/>
  <c r="CP47" i="1"/>
  <c r="CR46" i="1"/>
  <c r="CP46" i="1"/>
  <c r="CR45" i="1"/>
  <c r="CP45" i="1"/>
  <c r="CR44" i="1"/>
  <c r="CP44" i="1"/>
  <c r="CR43" i="1"/>
  <c r="CP43" i="1"/>
  <c r="CR42" i="1"/>
  <c r="CP42" i="1"/>
  <c r="CR41" i="1"/>
  <c r="CP41" i="1"/>
  <c r="CR40" i="1"/>
  <c r="CP40" i="1"/>
  <c r="CR39" i="1"/>
  <c r="CP39" i="1"/>
  <c r="CR38" i="1"/>
  <c r="CP38" i="1"/>
  <c r="CR37" i="1"/>
  <c r="CP37" i="1"/>
  <c r="CR36" i="1"/>
  <c r="CP36" i="1"/>
  <c r="CR35" i="1"/>
  <c r="CP35" i="1"/>
  <c r="CR34" i="1"/>
  <c r="CP34" i="1"/>
  <c r="CR33" i="1"/>
  <c r="CP33" i="1"/>
  <c r="CR32" i="1"/>
  <c r="CP32" i="1"/>
  <c r="CR31" i="1"/>
  <c r="CP31" i="1"/>
  <c r="CR30" i="1"/>
  <c r="CP30" i="1"/>
  <c r="CR29" i="1"/>
  <c r="CP29" i="1"/>
  <c r="CR28" i="1"/>
  <c r="CP28" i="1"/>
  <c r="CR27" i="1"/>
  <c r="CP27" i="1"/>
  <c r="CR26" i="1"/>
  <c r="CP26" i="1"/>
  <c r="CR25" i="1"/>
  <c r="CP25" i="1"/>
  <c r="CR24" i="1"/>
  <c r="CP24" i="1"/>
  <c r="CR23" i="1"/>
  <c r="CP23" i="1"/>
  <c r="CR22" i="1"/>
  <c r="CP22" i="1"/>
  <c r="CR21" i="1"/>
  <c r="CP21" i="1"/>
  <c r="CR20" i="1"/>
  <c r="CP20" i="1"/>
  <c r="CR19" i="1"/>
  <c r="CP19" i="1"/>
  <c r="CR18" i="1"/>
  <c r="CP18" i="1"/>
  <c r="CR17" i="1"/>
  <c r="CP17" i="1"/>
  <c r="CR16" i="1"/>
  <c r="CP16" i="1"/>
  <c r="CR15" i="1"/>
  <c r="CP15" i="1"/>
  <c r="CR14" i="1"/>
  <c r="CP14" i="1"/>
  <c r="CR13" i="1"/>
  <c r="CP13" i="1"/>
  <c r="CR12" i="1"/>
  <c r="CP12" i="1"/>
  <c r="CR11" i="1"/>
  <c r="CP11" i="1"/>
  <c r="CR10" i="1"/>
  <c r="CP10" i="1"/>
  <c r="CM59" i="1"/>
  <c r="CK59" i="1"/>
  <c r="CM58" i="1"/>
  <c r="CK58" i="1"/>
  <c r="CM57" i="1"/>
  <c r="CK57" i="1"/>
  <c r="CM56" i="1"/>
  <c r="CK56" i="1"/>
  <c r="CM55" i="1"/>
  <c r="CK55" i="1"/>
  <c r="CM54" i="1"/>
  <c r="CK54" i="1"/>
  <c r="CM53" i="1"/>
  <c r="CK53" i="1"/>
  <c r="CM52" i="1"/>
  <c r="CK52" i="1"/>
  <c r="CM51" i="1"/>
  <c r="CK51" i="1"/>
  <c r="CM50" i="1"/>
  <c r="CK50" i="1"/>
  <c r="CM49" i="1"/>
  <c r="CK49" i="1"/>
  <c r="CM48" i="1"/>
  <c r="CK48" i="1"/>
  <c r="CM47" i="1"/>
  <c r="CK47" i="1"/>
  <c r="CM46" i="1"/>
  <c r="CK46" i="1"/>
  <c r="CM45" i="1"/>
  <c r="CK45" i="1"/>
  <c r="CM44" i="1"/>
  <c r="CK44" i="1"/>
  <c r="CM43" i="1"/>
  <c r="CK43" i="1"/>
  <c r="CM42" i="1"/>
  <c r="CK42" i="1"/>
  <c r="CM41" i="1"/>
  <c r="CK41" i="1"/>
  <c r="CM40" i="1"/>
  <c r="CK40" i="1"/>
  <c r="CM39" i="1"/>
  <c r="CK39" i="1"/>
  <c r="CM38" i="1"/>
  <c r="CK38" i="1"/>
  <c r="CM37" i="1"/>
  <c r="CK37" i="1"/>
  <c r="CM36" i="1"/>
  <c r="CK36" i="1"/>
  <c r="CM35" i="1"/>
  <c r="CK35" i="1"/>
  <c r="CM34" i="1"/>
  <c r="CK34" i="1"/>
  <c r="CM33" i="1"/>
  <c r="CK33" i="1"/>
  <c r="CM32" i="1"/>
  <c r="CK32" i="1"/>
  <c r="CM31" i="1"/>
  <c r="CK31" i="1"/>
  <c r="CM30" i="1"/>
  <c r="CK30" i="1"/>
  <c r="CM29" i="1"/>
  <c r="CK29" i="1"/>
  <c r="CM28" i="1"/>
  <c r="CK28" i="1"/>
  <c r="CM27" i="1"/>
  <c r="CK27" i="1"/>
  <c r="CM26" i="1"/>
  <c r="CK26" i="1"/>
  <c r="CM25" i="1"/>
  <c r="CK25" i="1"/>
  <c r="CM24" i="1"/>
  <c r="CK24" i="1"/>
  <c r="CM23" i="1"/>
  <c r="CK23" i="1"/>
  <c r="CM22" i="1"/>
  <c r="CK22" i="1"/>
  <c r="CM21" i="1"/>
  <c r="CK21" i="1"/>
  <c r="CM20" i="1"/>
  <c r="CK20" i="1"/>
  <c r="CM19" i="1"/>
  <c r="CK19" i="1"/>
  <c r="CM18" i="1"/>
  <c r="CK18" i="1"/>
  <c r="CM17" i="1"/>
  <c r="CK17" i="1"/>
  <c r="CM16" i="1"/>
  <c r="CK16" i="1"/>
  <c r="CM15" i="1"/>
  <c r="CK15" i="1"/>
  <c r="CM14" i="1"/>
  <c r="CK14" i="1"/>
  <c r="CM13" i="1"/>
  <c r="CK13" i="1"/>
  <c r="CM12" i="1"/>
  <c r="CK12" i="1"/>
  <c r="CM11" i="1"/>
  <c r="CK11" i="1"/>
  <c r="CM10" i="1"/>
  <c r="CK10" i="1"/>
  <c r="CH59" i="1"/>
  <c r="CF59" i="1"/>
  <c r="CH58" i="1"/>
  <c r="CF58" i="1"/>
  <c r="CH57" i="1"/>
  <c r="CF57" i="1"/>
  <c r="CH56" i="1"/>
  <c r="CF56" i="1"/>
  <c r="CH55" i="1"/>
  <c r="CF55" i="1"/>
  <c r="CH54" i="1"/>
  <c r="CF54" i="1"/>
  <c r="CH53" i="1"/>
  <c r="CF53" i="1"/>
  <c r="CH52" i="1"/>
  <c r="CF52" i="1"/>
  <c r="CH51" i="1"/>
  <c r="CF51" i="1"/>
  <c r="CH50" i="1"/>
  <c r="CF50" i="1"/>
  <c r="CH49" i="1"/>
  <c r="CF49" i="1"/>
  <c r="CH48" i="1"/>
  <c r="CF48" i="1"/>
  <c r="CH47" i="1"/>
  <c r="CF47" i="1"/>
  <c r="CH46" i="1"/>
  <c r="CF46" i="1"/>
  <c r="CH45" i="1"/>
  <c r="CF45" i="1"/>
  <c r="CH44" i="1"/>
  <c r="CF44" i="1"/>
  <c r="CH43" i="1"/>
  <c r="CF43" i="1"/>
  <c r="CH42" i="1"/>
  <c r="CF42" i="1"/>
  <c r="CH41" i="1"/>
  <c r="CF41" i="1"/>
  <c r="CH40" i="1"/>
  <c r="CF40" i="1"/>
  <c r="CH39" i="1"/>
  <c r="CF39" i="1"/>
  <c r="CH38" i="1"/>
  <c r="CF38" i="1"/>
  <c r="CH37" i="1"/>
  <c r="CF37" i="1"/>
  <c r="CH36" i="1"/>
  <c r="CF36" i="1"/>
  <c r="CH35" i="1"/>
  <c r="CF35" i="1"/>
  <c r="CH34" i="1"/>
  <c r="CF34" i="1"/>
  <c r="CH33" i="1"/>
  <c r="CF33" i="1"/>
  <c r="CH32" i="1"/>
  <c r="CF32" i="1"/>
  <c r="CH31" i="1"/>
  <c r="CF31" i="1"/>
  <c r="CH30" i="1"/>
  <c r="CF30" i="1"/>
  <c r="CH29" i="1"/>
  <c r="CF29" i="1"/>
  <c r="CH28" i="1"/>
  <c r="CF28" i="1"/>
  <c r="CH27" i="1"/>
  <c r="CF27" i="1"/>
  <c r="CH26" i="1"/>
  <c r="CF26" i="1"/>
  <c r="CH25" i="1"/>
  <c r="CF25" i="1"/>
  <c r="CH24" i="1"/>
  <c r="CF24" i="1"/>
  <c r="CH23" i="1"/>
  <c r="CF23" i="1"/>
  <c r="CH22" i="1"/>
  <c r="CF22" i="1"/>
  <c r="CH21" i="1"/>
  <c r="CF21" i="1"/>
  <c r="CH20" i="1"/>
  <c r="CF20" i="1"/>
  <c r="CH19" i="1"/>
  <c r="CF19" i="1"/>
  <c r="CH18" i="1"/>
  <c r="CF18" i="1"/>
  <c r="CH17" i="1"/>
  <c r="CF17" i="1"/>
  <c r="CH16" i="1"/>
  <c r="CF16" i="1"/>
  <c r="CH15" i="1"/>
  <c r="CF15" i="1"/>
  <c r="CH14" i="1"/>
  <c r="CF14" i="1"/>
  <c r="CH13" i="1"/>
  <c r="CF13" i="1"/>
  <c r="CH12" i="1"/>
  <c r="CF12" i="1"/>
  <c r="CH11" i="1"/>
  <c r="CF11" i="1"/>
  <c r="CH10" i="1"/>
  <c r="CF10" i="1"/>
  <c r="CC59" i="1"/>
  <c r="CA59" i="1"/>
  <c r="CC58" i="1"/>
  <c r="CA58" i="1"/>
  <c r="CC57" i="1"/>
  <c r="CA57" i="1"/>
  <c r="CC56" i="1"/>
  <c r="CA56" i="1"/>
  <c r="CC55" i="1"/>
  <c r="CA55" i="1"/>
  <c r="CC54" i="1"/>
  <c r="CA54" i="1"/>
  <c r="CC53" i="1"/>
  <c r="CA53" i="1"/>
  <c r="CC52" i="1"/>
  <c r="CA52" i="1"/>
  <c r="CC51" i="1"/>
  <c r="CA51" i="1"/>
  <c r="CC50" i="1"/>
  <c r="CA50" i="1"/>
  <c r="CC49" i="1"/>
  <c r="CA49" i="1"/>
  <c r="CC48" i="1"/>
  <c r="CA48" i="1"/>
  <c r="CC47" i="1"/>
  <c r="CA47" i="1"/>
  <c r="CC46" i="1"/>
  <c r="CA46" i="1"/>
  <c r="CC45" i="1"/>
  <c r="CA45" i="1"/>
  <c r="CC44" i="1"/>
  <c r="CA44" i="1"/>
  <c r="CC43" i="1"/>
  <c r="CA43" i="1"/>
  <c r="CC42" i="1"/>
  <c r="CA42" i="1"/>
  <c r="CC41" i="1"/>
  <c r="CA41" i="1"/>
  <c r="CC40" i="1"/>
  <c r="CA40" i="1"/>
  <c r="CC39" i="1"/>
  <c r="CA39" i="1"/>
  <c r="CC38" i="1"/>
  <c r="CA38" i="1"/>
  <c r="CC37" i="1"/>
  <c r="CA37" i="1"/>
  <c r="CC36" i="1"/>
  <c r="CA36" i="1"/>
  <c r="CC35" i="1"/>
  <c r="CA35" i="1"/>
  <c r="CC34" i="1"/>
  <c r="CA34" i="1"/>
  <c r="CC33" i="1"/>
  <c r="CA33" i="1"/>
  <c r="CC32" i="1"/>
  <c r="CA32" i="1"/>
  <c r="CC31" i="1"/>
  <c r="CA31" i="1"/>
  <c r="CC30" i="1"/>
  <c r="CA30" i="1"/>
  <c r="CC29" i="1"/>
  <c r="CA29" i="1"/>
  <c r="CC28" i="1"/>
  <c r="CA28" i="1"/>
  <c r="CC27" i="1"/>
  <c r="CA27" i="1"/>
  <c r="CC26" i="1"/>
  <c r="CA26" i="1"/>
  <c r="CC25" i="1"/>
  <c r="CA25" i="1"/>
  <c r="CC24" i="1"/>
  <c r="CA24" i="1"/>
  <c r="CC23" i="1"/>
  <c r="CA23" i="1"/>
  <c r="CC22" i="1"/>
  <c r="CA22" i="1"/>
  <c r="CC21" i="1"/>
  <c r="CA21" i="1"/>
  <c r="CC20" i="1"/>
  <c r="CA20" i="1"/>
  <c r="CC19" i="1"/>
  <c r="CA19" i="1"/>
  <c r="CC18" i="1"/>
  <c r="CA18" i="1"/>
  <c r="CC17" i="1"/>
  <c r="CA17" i="1"/>
  <c r="CC16" i="1"/>
  <c r="CA16" i="1"/>
  <c r="CC15" i="1"/>
  <c r="CA15" i="1"/>
  <c r="CC14" i="1"/>
  <c r="CA14" i="1"/>
  <c r="CC13" i="1"/>
  <c r="CA13" i="1"/>
  <c r="CC12" i="1"/>
  <c r="CA12" i="1"/>
  <c r="CC11" i="1"/>
  <c r="CA11" i="1"/>
  <c r="CC10" i="1"/>
  <c r="CA10" i="1"/>
  <c r="BX59" i="1"/>
  <c r="BV59" i="1"/>
  <c r="BX58" i="1"/>
  <c r="BV58" i="1"/>
  <c r="BX57" i="1"/>
  <c r="BV57" i="1"/>
  <c r="BX56" i="1"/>
  <c r="BV56" i="1"/>
  <c r="BX55" i="1"/>
  <c r="BV55" i="1"/>
  <c r="BX54" i="1"/>
  <c r="BV54" i="1"/>
  <c r="BX53" i="1"/>
  <c r="BV53" i="1"/>
  <c r="BX52" i="1"/>
  <c r="BV52" i="1"/>
  <c r="BX51" i="1"/>
  <c r="BV51" i="1"/>
  <c r="BX50" i="1"/>
  <c r="BV50" i="1"/>
  <c r="BX49" i="1"/>
  <c r="BV49" i="1"/>
  <c r="BX48" i="1"/>
  <c r="BV48" i="1"/>
  <c r="BX47" i="1"/>
  <c r="BV47" i="1"/>
  <c r="BX46" i="1"/>
  <c r="BV46" i="1"/>
  <c r="BX45" i="1"/>
  <c r="BV45" i="1"/>
  <c r="BX44" i="1"/>
  <c r="BV44" i="1"/>
  <c r="BX43" i="1"/>
  <c r="BV43" i="1"/>
  <c r="BX42" i="1"/>
  <c r="BV42" i="1"/>
  <c r="BX41" i="1"/>
  <c r="BV41" i="1"/>
  <c r="BX40" i="1"/>
  <c r="BV40" i="1"/>
  <c r="BX39" i="1"/>
  <c r="BV39" i="1"/>
  <c r="BX38" i="1"/>
  <c r="BV38" i="1"/>
  <c r="BX37" i="1"/>
  <c r="BV37" i="1"/>
  <c r="BX36" i="1"/>
  <c r="BV36" i="1"/>
  <c r="BX35" i="1"/>
  <c r="BV35" i="1"/>
  <c r="BX34" i="1"/>
  <c r="BV34" i="1"/>
  <c r="BX33" i="1"/>
  <c r="BV33" i="1"/>
  <c r="BX32" i="1"/>
  <c r="BV32" i="1"/>
  <c r="BX31" i="1"/>
  <c r="BV31" i="1"/>
  <c r="BX30" i="1"/>
  <c r="BV30" i="1"/>
  <c r="BX29" i="1"/>
  <c r="BV29" i="1"/>
  <c r="BX28" i="1"/>
  <c r="BV28" i="1"/>
  <c r="BX27" i="1"/>
  <c r="BV27" i="1"/>
  <c r="BX26" i="1"/>
  <c r="BV26" i="1"/>
  <c r="BX25" i="1"/>
  <c r="BV25" i="1"/>
  <c r="BX24" i="1"/>
  <c r="BV24" i="1"/>
  <c r="BX23" i="1"/>
  <c r="BV23" i="1"/>
  <c r="BX22" i="1"/>
  <c r="BV22" i="1"/>
  <c r="BX21" i="1"/>
  <c r="BV21" i="1"/>
  <c r="BX20" i="1"/>
  <c r="BV20" i="1"/>
  <c r="BX19" i="1"/>
  <c r="BV19" i="1"/>
  <c r="BX18" i="1"/>
  <c r="BV18" i="1"/>
  <c r="BX17" i="1"/>
  <c r="BV17" i="1"/>
  <c r="BX16" i="1"/>
  <c r="BV16" i="1"/>
  <c r="BX15" i="1"/>
  <c r="BV15" i="1"/>
  <c r="BX14" i="1"/>
  <c r="BV14" i="1"/>
  <c r="BX13" i="1"/>
  <c r="BV13" i="1"/>
  <c r="BX12" i="1"/>
  <c r="BV12" i="1"/>
  <c r="BX11" i="1"/>
  <c r="BV11" i="1"/>
  <c r="BX10" i="1"/>
  <c r="BV10" i="1"/>
  <c r="BS59" i="1"/>
  <c r="BQ59" i="1"/>
  <c r="BS58" i="1"/>
  <c r="BQ58" i="1"/>
  <c r="BS57" i="1"/>
  <c r="BQ57" i="1"/>
  <c r="BS56" i="1"/>
  <c r="BQ56" i="1"/>
  <c r="BS55" i="1"/>
  <c r="BQ55" i="1"/>
  <c r="BS54" i="1"/>
  <c r="BQ54" i="1"/>
  <c r="BS53" i="1"/>
  <c r="BQ53" i="1"/>
  <c r="BS52" i="1"/>
  <c r="BQ52" i="1"/>
  <c r="BS51" i="1"/>
  <c r="BQ51" i="1"/>
  <c r="BS50" i="1"/>
  <c r="BQ50" i="1"/>
  <c r="BS49" i="1"/>
  <c r="BQ49" i="1"/>
  <c r="BS48" i="1"/>
  <c r="BQ48" i="1"/>
  <c r="BS47" i="1"/>
  <c r="BQ47" i="1"/>
  <c r="BS46" i="1"/>
  <c r="BQ46" i="1"/>
  <c r="BS45" i="1"/>
  <c r="BQ45" i="1"/>
  <c r="BS44" i="1"/>
  <c r="BQ44" i="1"/>
  <c r="BS43" i="1"/>
  <c r="BQ43" i="1"/>
  <c r="BS42" i="1"/>
  <c r="BQ42" i="1"/>
  <c r="BS41" i="1"/>
  <c r="BQ41" i="1"/>
  <c r="BS40" i="1"/>
  <c r="BQ40" i="1"/>
  <c r="BS39" i="1"/>
  <c r="BQ39" i="1"/>
  <c r="BS38" i="1"/>
  <c r="BQ38" i="1"/>
  <c r="BS37" i="1"/>
  <c r="BQ37" i="1"/>
  <c r="BS36" i="1"/>
  <c r="BQ36" i="1"/>
  <c r="BS35" i="1"/>
  <c r="BQ35" i="1"/>
  <c r="BS34" i="1"/>
  <c r="BQ34" i="1"/>
  <c r="BS33" i="1"/>
  <c r="BQ33" i="1"/>
  <c r="BS32" i="1"/>
  <c r="BQ32" i="1"/>
  <c r="BS31" i="1"/>
  <c r="BQ31" i="1"/>
  <c r="BS30" i="1"/>
  <c r="BQ30" i="1"/>
  <c r="BS29" i="1"/>
  <c r="BQ29" i="1"/>
  <c r="BS28" i="1"/>
  <c r="BQ28" i="1"/>
  <c r="BS27" i="1"/>
  <c r="BQ27" i="1"/>
  <c r="BS26" i="1"/>
  <c r="BQ26" i="1"/>
  <c r="BS25" i="1"/>
  <c r="BQ25" i="1"/>
  <c r="BS24" i="1"/>
  <c r="BQ24" i="1"/>
  <c r="BS23" i="1"/>
  <c r="BQ23" i="1"/>
  <c r="BS22" i="1"/>
  <c r="BQ22" i="1"/>
  <c r="BS21" i="1"/>
  <c r="BQ21" i="1"/>
  <c r="BS20" i="1"/>
  <c r="BQ20" i="1"/>
  <c r="BS19" i="1"/>
  <c r="BQ19" i="1"/>
  <c r="BS18" i="1"/>
  <c r="BQ18" i="1"/>
  <c r="BS17" i="1"/>
  <c r="BQ17" i="1"/>
  <c r="BS16" i="1"/>
  <c r="BQ16" i="1"/>
  <c r="BS15" i="1"/>
  <c r="BQ15" i="1"/>
  <c r="BS14" i="1"/>
  <c r="BQ14" i="1"/>
  <c r="BS13" i="1"/>
  <c r="BQ13" i="1"/>
  <c r="BS12" i="1"/>
  <c r="BQ12" i="1"/>
  <c r="BS11" i="1"/>
  <c r="BQ11" i="1"/>
  <c r="BS10" i="1"/>
  <c r="BQ10" i="1"/>
  <c r="BN59" i="1"/>
  <c r="BL59" i="1"/>
  <c r="BN58" i="1"/>
  <c r="BL58" i="1"/>
  <c r="BN57" i="1"/>
  <c r="BL57" i="1"/>
  <c r="BN56" i="1"/>
  <c r="BL56" i="1"/>
  <c r="BN55" i="1"/>
  <c r="BL55" i="1"/>
  <c r="BN54" i="1"/>
  <c r="BL54" i="1"/>
  <c r="BN53" i="1"/>
  <c r="BL53" i="1"/>
  <c r="BN52" i="1"/>
  <c r="BL52" i="1"/>
  <c r="BN51" i="1"/>
  <c r="BL51" i="1"/>
  <c r="BN50" i="1"/>
  <c r="BL50" i="1"/>
  <c r="BN49" i="1"/>
  <c r="BL49" i="1"/>
  <c r="BN48" i="1"/>
  <c r="BL48" i="1"/>
  <c r="BN47" i="1"/>
  <c r="BL47" i="1"/>
  <c r="BN46" i="1"/>
  <c r="BL46" i="1"/>
  <c r="BN45" i="1"/>
  <c r="BL45" i="1"/>
  <c r="BN44" i="1"/>
  <c r="BL44" i="1"/>
  <c r="BN43" i="1"/>
  <c r="BL43" i="1"/>
  <c r="BN42" i="1"/>
  <c r="BL42" i="1"/>
  <c r="BN41" i="1"/>
  <c r="BL41" i="1"/>
  <c r="BN40" i="1"/>
  <c r="BL40" i="1"/>
  <c r="BN39" i="1"/>
  <c r="BL39" i="1"/>
  <c r="BN38" i="1"/>
  <c r="BL38" i="1"/>
  <c r="BN37" i="1"/>
  <c r="BL37" i="1"/>
  <c r="BN36" i="1"/>
  <c r="BL36" i="1"/>
  <c r="BN35" i="1"/>
  <c r="BL35" i="1"/>
  <c r="BN34" i="1"/>
  <c r="BL34" i="1"/>
  <c r="BN33" i="1"/>
  <c r="BL33" i="1"/>
  <c r="BN32" i="1"/>
  <c r="BL32" i="1"/>
  <c r="BN31" i="1"/>
  <c r="BL31" i="1"/>
  <c r="BN30" i="1"/>
  <c r="BL30" i="1"/>
  <c r="BN29" i="1"/>
  <c r="BL29" i="1"/>
  <c r="BN28" i="1"/>
  <c r="BL28" i="1"/>
  <c r="BN27" i="1"/>
  <c r="BL27" i="1"/>
  <c r="BN26" i="1"/>
  <c r="BL26" i="1"/>
  <c r="BN25" i="1"/>
  <c r="BL25" i="1"/>
  <c r="BN24" i="1"/>
  <c r="BL24" i="1"/>
  <c r="BN23" i="1"/>
  <c r="BL23" i="1"/>
  <c r="BN22" i="1"/>
  <c r="BL22" i="1"/>
  <c r="BN21" i="1"/>
  <c r="BL21" i="1"/>
  <c r="BN20" i="1"/>
  <c r="BL20" i="1"/>
  <c r="BN19" i="1"/>
  <c r="BL19" i="1"/>
  <c r="BN18" i="1"/>
  <c r="BL18" i="1"/>
  <c r="BN17" i="1"/>
  <c r="BL17" i="1"/>
  <c r="BN16" i="1"/>
  <c r="BL16" i="1"/>
  <c r="BN15" i="1"/>
  <c r="BL15" i="1"/>
  <c r="BN14" i="1"/>
  <c r="BL14" i="1"/>
  <c r="BN13" i="1"/>
  <c r="BL13" i="1"/>
  <c r="BN12" i="1"/>
  <c r="BL12" i="1"/>
  <c r="BN11" i="1"/>
  <c r="BL11" i="1"/>
  <c r="BN10" i="1"/>
  <c r="BL10" i="1"/>
  <c r="BI59" i="1"/>
  <c r="BG59" i="1"/>
  <c r="BI58" i="1"/>
  <c r="BG58" i="1"/>
  <c r="BI57" i="1"/>
  <c r="BG57" i="1"/>
  <c r="BI56" i="1"/>
  <c r="BG56" i="1"/>
  <c r="BI55" i="1"/>
  <c r="BG55" i="1"/>
  <c r="BI54" i="1"/>
  <c r="BG54" i="1"/>
  <c r="BI53" i="1"/>
  <c r="BG53" i="1"/>
  <c r="BI52" i="1"/>
  <c r="BG52" i="1"/>
  <c r="BI51" i="1"/>
  <c r="BG51" i="1"/>
  <c r="BI50" i="1"/>
  <c r="BG50" i="1"/>
  <c r="BI49" i="1"/>
  <c r="BG49" i="1"/>
  <c r="BI48" i="1"/>
  <c r="BG48" i="1"/>
  <c r="BI47" i="1"/>
  <c r="BG47" i="1"/>
  <c r="BI46" i="1"/>
  <c r="BG46" i="1"/>
  <c r="BI45" i="1"/>
  <c r="BG45" i="1"/>
  <c r="BI44" i="1"/>
  <c r="BG44" i="1"/>
  <c r="BI43" i="1"/>
  <c r="BG43" i="1"/>
  <c r="BI42" i="1"/>
  <c r="BG42" i="1"/>
  <c r="BI41" i="1"/>
  <c r="BG41" i="1"/>
  <c r="BI40" i="1"/>
  <c r="BG40" i="1"/>
  <c r="BI39" i="1"/>
  <c r="BG39" i="1"/>
  <c r="BI38" i="1"/>
  <c r="BG38" i="1"/>
  <c r="BI37" i="1"/>
  <c r="BG37" i="1"/>
  <c r="BI36" i="1"/>
  <c r="BG36" i="1"/>
  <c r="BI35" i="1"/>
  <c r="BG35" i="1"/>
  <c r="BI34" i="1"/>
  <c r="BG34" i="1"/>
  <c r="BI33" i="1"/>
  <c r="BG33" i="1"/>
  <c r="BI32" i="1"/>
  <c r="BG32" i="1"/>
  <c r="BI31" i="1"/>
  <c r="BG31" i="1"/>
  <c r="BI30" i="1"/>
  <c r="BG30" i="1"/>
  <c r="BI29" i="1"/>
  <c r="BG29" i="1"/>
  <c r="BI28" i="1"/>
  <c r="BG28" i="1"/>
  <c r="BI27" i="1"/>
  <c r="BG27" i="1"/>
  <c r="BI26" i="1"/>
  <c r="BG26" i="1"/>
  <c r="BI25" i="1"/>
  <c r="BG25" i="1"/>
  <c r="BI24" i="1"/>
  <c r="BG24" i="1"/>
  <c r="BI23" i="1"/>
  <c r="BG23" i="1"/>
  <c r="BI22" i="1"/>
  <c r="BG22" i="1"/>
  <c r="BI21" i="1"/>
  <c r="BG21" i="1"/>
  <c r="BI20" i="1"/>
  <c r="BG20" i="1"/>
  <c r="BI19" i="1"/>
  <c r="BG19" i="1"/>
  <c r="BI18" i="1"/>
  <c r="BG18" i="1"/>
  <c r="BI17" i="1"/>
  <c r="BG17" i="1"/>
  <c r="BI16" i="1"/>
  <c r="BG16" i="1"/>
  <c r="BI15" i="1"/>
  <c r="BG15" i="1"/>
  <c r="BI14" i="1"/>
  <c r="BG14" i="1"/>
  <c r="BI13" i="1"/>
  <c r="BG13" i="1"/>
  <c r="BI12" i="1"/>
  <c r="BG12" i="1"/>
  <c r="BI11" i="1"/>
  <c r="BG11" i="1"/>
  <c r="BI10" i="1"/>
  <c r="BG10" i="1"/>
  <c r="BD59" i="1"/>
  <c r="BB59" i="1"/>
  <c r="BD58" i="1"/>
  <c r="BB58" i="1"/>
  <c r="BD57" i="1"/>
  <c r="BB57" i="1"/>
  <c r="BD56" i="1"/>
  <c r="BB56" i="1"/>
  <c r="BD55" i="1"/>
  <c r="BB55" i="1"/>
  <c r="BD54" i="1"/>
  <c r="BB54" i="1"/>
  <c r="BD53" i="1"/>
  <c r="BB53" i="1"/>
  <c r="BD52" i="1"/>
  <c r="BB52" i="1"/>
  <c r="BD51" i="1"/>
  <c r="BB51" i="1"/>
  <c r="BD50" i="1"/>
  <c r="BB50" i="1"/>
  <c r="BD49" i="1"/>
  <c r="BB49" i="1"/>
  <c r="BD48" i="1"/>
  <c r="BB48" i="1"/>
  <c r="BD47" i="1"/>
  <c r="BB47" i="1"/>
  <c r="BD46" i="1"/>
  <c r="BB46" i="1"/>
  <c r="BD45" i="1"/>
  <c r="BB45" i="1"/>
  <c r="BD44" i="1"/>
  <c r="BB44" i="1"/>
  <c r="BD43" i="1"/>
  <c r="BB43" i="1"/>
  <c r="BD42" i="1"/>
  <c r="BB42" i="1"/>
  <c r="BD41" i="1"/>
  <c r="BB41" i="1"/>
  <c r="BD40" i="1"/>
  <c r="BB40" i="1"/>
  <c r="BD39" i="1"/>
  <c r="BB39" i="1"/>
  <c r="BD38" i="1"/>
  <c r="BB38" i="1"/>
  <c r="BD37" i="1"/>
  <c r="BB37" i="1"/>
  <c r="BD36" i="1"/>
  <c r="BB36" i="1"/>
  <c r="BD35" i="1"/>
  <c r="BB35" i="1"/>
  <c r="BD34" i="1"/>
  <c r="BB34" i="1"/>
  <c r="BD33" i="1"/>
  <c r="BB33" i="1"/>
  <c r="BD32" i="1"/>
  <c r="BB32" i="1"/>
  <c r="BD31" i="1"/>
  <c r="BB31" i="1"/>
  <c r="BD30" i="1"/>
  <c r="BB30" i="1"/>
  <c r="BD29" i="1"/>
  <c r="BB29" i="1"/>
  <c r="BD28" i="1"/>
  <c r="BB28" i="1"/>
  <c r="BD27" i="1"/>
  <c r="BB27" i="1"/>
  <c r="BD26" i="1"/>
  <c r="BB26" i="1"/>
  <c r="BD25" i="1"/>
  <c r="BB25" i="1"/>
  <c r="BD24" i="1"/>
  <c r="BB24" i="1"/>
  <c r="BD23" i="1"/>
  <c r="BB23" i="1"/>
  <c r="BD22" i="1"/>
  <c r="BB22" i="1"/>
  <c r="BD21" i="1"/>
  <c r="BB21" i="1"/>
  <c r="BD20" i="1"/>
  <c r="BB20" i="1"/>
  <c r="BD19" i="1"/>
  <c r="BB19" i="1"/>
  <c r="BD18" i="1"/>
  <c r="BB18" i="1"/>
  <c r="BD17" i="1"/>
  <c r="BB17" i="1"/>
  <c r="BD16" i="1"/>
  <c r="BB16" i="1"/>
  <c r="BD15" i="1"/>
  <c r="BB15" i="1"/>
  <c r="BD14" i="1"/>
  <c r="BB14" i="1"/>
  <c r="BD13" i="1"/>
  <c r="BB13" i="1"/>
  <c r="BD12" i="1"/>
  <c r="BB12" i="1"/>
  <c r="BD11" i="1"/>
  <c r="BB11" i="1"/>
  <c r="BD10" i="1"/>
  <c r="BB10" i="1"/>
  <c r="AY59" i="1"/>
  <c r="AW59" i="1"/>
  <c r="AY58" i="1"/>
  <c r="AW58" i="1"/>
  <c r="AY57" i="1"/>
  <c r="AW57" i="1"/>
  <c r="AY56" i="1"/>
  <c r="AW56" i="1"/>
  <c r="AY55" i="1"/>
  <c r="AW55" i="1"/>
  <c r="AY54" i="1"/>
  <c r="AW54" i="1"/>
  <c r="AY53" i="1"/>
  <c r="AW53" i="1"/>
  <c r="AY52" i="1"/>
  <c r="AW52" i="1"/>
  <c r="AY51" i="1"/>
  <c r="AW51" i="1"/>
  <c r="AY50" i="1"/>
  <c r="AW50" i="1"/>
  <c r="AY49" i="1"/>
  <c r="AW49" i="1"/>
  <c r="AY48" i="1"/>
  <c r="AW48" i="1"/>
  <c r="AY47" i="1"/>
  <c r="AW47" i="1"/>
  <c r="AY46" i="1"/>
  <c r="AW46" i="1"/>
  <c r="AY45" i="1"/>
  <c r="AW45" i="1"/>
  <c r="AY44" i="1"/>
  <c r="AW44" i="1"/>
  <c r="AY43" i="1"/>
  <c r="AW43" i="1"/>
  <c r="AY42" i="1"/>
  <c r="AW42" i="1"/>
  <c r="AY41" i="1"/>
  <c r="AW41" i="1"/>
  <c r="AY40" i="1"/>
  <c r="AW40" i="1"/>
  <c r="AY39" i="1"/>
  <c r="AW39" i="1"/>
  <c r="AY38" i="1"/>
  <c r="AW38" i="1"/>
  <c r="AY37" i="1"/>
  <c r="AW37" i="1"/>
  <c r="AY36" i="1"/>
  <c r="AW36" i="1"/>
  <c r="AY35" i="1"/>
  <c r="AW35" i="1"/>
  <c r="AY34" i="1"/>
  <c r="AW34" i="1"/>
  <c r="AY33" i="1"/>
  <c r="AW33" i="1"/>
  <c r="AY32" i="1"/>
  <c r="AW32" i="1"/>
  <c r="AY31" i="1"/>
  <c r="AW31" i="1"/>
  <c r="AY30" i="1"/>
  <c r="AW30" i="1"/>
  <c r="AY29" i="1"/>
  <c r="AW29" i="1"/>
  <c r="AY28" i="1"/>
  <c r="AW28" i="1"/>
  <c r="AY27" i="1"/>
  <c r="AW27" i="1"/>
  <c r="AY26" i="1"/>
  <c r="AW26" i="1"/>
  <c r="AY25" i="1"/>
  <c r="AW25" i="1"/>
  <c r="AY24" i="1"/>
  <c r="AW24" i="1"/>
  <c r="AY23" i="1"/>
  <c r="AW23" i="1"/>
  <c r="AY22" i="1"/>
  <c r="AW22" i="1"/>
  <c r="AY21" i="1"/>
  <c r="AW21" i="1"/>
  <c r="AY20" i="1"/>
  <c r="AW20" i="1"/>
  <c r="AY19" i="1"/>
  <c r="AW19" i="1"/>
  <c r="AY18" i="1"/>
  <c r="AW18" i="1"/>
  <c r="AY17" i="1"/>
  <c r="AW17" i="1"/>
  <c r="AY16" i="1"/>
  <c r="AW16" i="1"/>
  <c r="AY15" i="1"/>
  <c r="AW15" i="1"/>
  <c r="AY14" i="1"/>
  <c r="AW14" i="1"/>
  <c r="AY13" i="1"/>
  <c r="AW13" i="1"/>
  <c r="AY12" i="1"/>
  <c r="AW12" i="1"/>
  <c r="AY11" i="1"/>
  <c r="AW11" i="1"/>
  <c r="AY10" i="1"/>
  <c r="AW10" i="1"/>
  <c r="AT59" i="1"/>
  <c r="AR59" i="1"/>
  <c r="AT58" i="1"/>
  <c r="AR58" i="1"/>
  <c r="AT57" i="1"/>
  <c r="AR57" i="1"/>
  <c r="AT56" i="1"/>
  <c r="AR56" i="1"/>
  <c r="AT55" i="1"/>
  <c r="AR55" i="1"/>
  <c r="AT54" i="1"/>
  <c r="AR54" i="1"/>
  <c r="AT53" i="1"/>
  <c r="AR53" i="1"/>
  <c r="AT52" i="1"/>
  <c r="AR52" i="1"/>
  <c r="AT51" i="1"/>
  <c r="AR51" i="1"/>
  <c r="AT50" i="1"/>
  <c r="AR50" i="1"/>
  <c r="AT49" i="1"/>
  <c r="AR49" i="1"/>
  <c r="AT48" i="1"/>
  <c r="AR48" i="1"/>
  <c r="AT47" i="1"/>
  <c r="AR47" i="1"/>
  <c r="AT46" i="1"/>
  <c r="AR46" i="1"/>
  <c r="AT45" i="1"/>
  <c r="AR45" i="1"/>
  <c r="AT44" i="1"/>
  <c r="AR44" i="1"/>
  <c r="AT43" i="1"/>
  <c r="AR43" i="1"/>
  <c r="AT42" i="1"/>
  <c r="AR42" i="1"/>
  <c r="AT41" i="1"/>
  <c r="AR41" i="1"/>
  <c r="AT40" i="1"/>
  <c r="AR40" i="1"/>
  <c r="AT39" i="1"/>
  <c r="AR39" i="1"/>
  <c r="AT38" i="1"/>
  <c r="AR38" i="1"/>
  <c r="AT37" i="1"/>
  <c r="AR37" i="1"/>
  <c r="AT36" i="1"/>
  <c r="AR36" i="1"/>
  <c r="AT35" i="1"/>
  <c r="AR35" i="1"/>
  <c r="AT34" i="1"/>
  <c r="AR34" i="1"/>
  <c r="AT33" i="1"/>
  <c r="AR33" i="1"/>
  <c r="AT32" i="1"/>
  <c r="AR32" i="1"/>
  <c r="AT31" i="1"/>
  <c r="AR31" i="1"/>
  <c r="AT30" i="1"/>
  <c r="AR30" i="1"/>
  <c r="AT29" i="1"/>
  <c r="AR29" i="1"/>
  <c r="AT28" i="1"/>
  <c r="AR28" i="1"/>
  <c r="AT27" i="1"/>
  <c r="AR27" i="1"/>
  <c r="AT26" i="1"/>
  <c r="AR26" i="1"/>
  <c r="AT25" i="1"/>
  <c r="AR25" i="1"/>
  <c r="AT24" i="1"/>
  <c r="AR24" i="1"/>
  <c r="AT23" i="1"/>
  <c r="AR23" i="1"/>
  <c r="AT22" i="1"/>
  <c r="AR22" i="1"/>
  <c r="AT21" i="1"/>
  <c r="AR21" i="1"/>
  <c r="AT20" i="1"/>
  <c r="AR20" i="1"/>
  <c r="AT19" i="1"/>
  <c r="AR19" i="1"/>
  <c r="AT18" i="1"/>
  <c r="AR18" i="1"/>
  <c r="AT17" i="1"/>
  <c r="AR17" i="1"/>
  <c r="AT16" i="1"/>
  <c r="AR16" i="1"/>
  <c r="AT15" i="1"/>
  <c r="AR15" i="1"/>
  <c r="AT14" i="1"/>
  <c r="AR14" i="1"/>
  <c r="AT13" i="1"/>
  <c r="AR13" i="1"/>
  <c r="AT12" i="1"/>
  <c r="AR12" i="1"/>
  <c r="AT11" i="1"/>
  <c r="AR11" i="1"/>
  <c r="AT10" i="1"/>
  <c r="AR10" i="1"/>
  <c r="AO59" i="1"/>
  <c r="AM59" i="1"/>
  <c r="AO58" i="1"/>
  <c r="AM58" i="1"/>
  <c r="AO57" i="1"/>
  <c r="AM57" i="1"/>
  <c r="AO56" i="1"/>
  <c r="AM56" i="1"/>
  <c r="AO55" i="1"/>
  <c r="AM55" i="1"/>
  <c r="AO54" i="1"/>
  <c r="AM54" i="1"/>
  <c r="AO53" i="1"/>
  <c r="AM53" i="1"/>
  <c r="AO52" i="1"/>
  <c r="AM52" i="1"/>
  <c r="AO51" i="1"/>
  <c r="AM51" i="1"/>
  <c r="AO50" i="1"/>
  <c r="AM50" i="1"/>
  <c r="AO49" i="1"/>
  <c r="AM49" i="1"/>
  <c r="AO48" i="1"/>
  <c r="AM48" i="1"/>
  <c r="AO47" i="1"/>
  <c r="AM47" i="1"/>
  <c r="AO46" i="1"/>
  <c r="AM46" i="1"/>
  <c r="AO45" i="1"/>
  <c r="AM45" i="1"/>
  <c r="AO44" i="1"/>
  <c r="AM44" i="1"/>
  <c r="AO43" i="1"/>
  <c r="AM43" i="1"/>
  <c r="AO42" i="1"/>
  <c r="AM42" i="1"/>
  <c r="AO41" i="1"/>
  <c r="AM41" i="1"/>
  <c r="AO40" i="1"/>
  <c r="AM40" i="1"/>
  <c r="AO39" i="1"/>
  <c r="AM39" i="1"/>
  <c r="AO38" i="1"/>
  <c r="AM38" i="1"/>
  <c r="AO37" i="1"/>
  <c r="AM37" i="1"/>
  <c r="AO36" i="1"/>
  <c r="AM36" i="1"/>
  <c r="AO35" i="1"/>
  <c r="AM35" i="1"/>
  <c r="AO34" i="1"/>
  <c r="AM34" i="1"/>
  <c r="AO33" i="1"/>
  <c r="AM33" i="1"/>
  <c r="AO32" i="1"/>
  <c r="AM32" i="1"/>
  <c r="AO31" i="1"/>
  <c r="AM31" i="1"/>
  <c r="AO30" i="1"/>
  <c r="AM30" i="1"/>
  <c r="AO29" i="1"/>
  <c r="AM29" i="1"/>
  <c r="AO28" i="1"/>
  <c r="AM28" i="1"/>
  <c r="AO27" i="1"/>
  <c r="AM27" i="1"/>
  <c r="AO26" i="1"/>
  <c r="AM26" i="1"/>
  <c r="AO25" i="1"/>
  <c r="AM25" i="1"/>
  <c r="AO24" i="1"/>
  <c r="AM24" i="1"/>
  <c r="AO23" i="1"/>
  <c r="AM23" i="1"/>
  <c r="AO22" i="1"/>
  <c r="AM22" i="1"/>
  <c r="AO21" i="1"/>
  <c r="AM21" i="1"/>
  <c r="AO20" i="1"/>
  <c r="AM20" i="1"/>
  <c r="AO19" i="1"/>
  <c r="AM19" i="1"/>
  <c r="AO18" i="1"/>
  <c r="AM18" i="1"/>
  <c r="AO17" i="1"/>
  <c r="AM17" i="1"/>
  <c r="AO16" i="1"/>
  <c r="AM16" i="1"/>
  <c r="AO15" i="1"/>
  <c r="AM15" i="1"/>
  <c r="AO14" i="1"/>
  <c r="AM14" i="1"/>
  <c r="AO13" i="1"/>
  <c r="AM13" i="1"/>
  <c r="AO12" i="1"/>
  <c r="AM12" i="1"/>
  <c r="AO11" i="1"/>
  <c r="AM11" i="1"/>
  <c r="AO10" i="1"/>
  <c r="AM10" i="1"/>
  <c r="AJ59" i="1"/>
  <c r="AH59" i="1"/>
  <c r="AJ58" i="1"/>
  <c r="AH58" i="1"/>
  <c r="AJ57" i="1"/>
  <c r="AH57" i="1"/>
  <c r="AJ56" i="1"/>
  <c r="AH56" i="1"/>
  <c r="AJ55" i="1"/>
  <c r="AH55" i="1"/>
  <c r="AJ54" i="1"/>
  <c r="AH54" i="1"/>
  <c r="AJ53" i="1"/>
  <c r="AH53" i="1"/>
  <c r="AJ52" i="1"/>
  <c r="AH52" i="1"/>
  <c r="AJ51" i="1"/>
  <c r="AH51" i="1"/>
  <c r="AJ50" i="1"/>
  <c r="AH50" i="1"/>
  <c r="AJ49" i="1"/>
  <c r="AH49" i="1"/>
  <c r="AJ48" i="1"/>
  <c r="AH48" i="1"/>
  <c r="AJ47" i="1"/>
  <c r="AH47" i="1"/>
  <c r="AJ46" i="1"/>
  <c r="AH46" i="1"/>
  <c r="AJ45" i="1"/>
  <c r="AH45" i="1"/>
  <c r="AJ44" i="1"/>
  <c r="AH44" i="1"/>
  <c r="AJ43" i="1"/>
  <c r="AH43" i="1"/>
  <c r="AJ42" i="1"/>
  <c r="AH42" i="1"/>
  <c r="AJ41" i="1"/>
  <c r="AH41" i="1"/>
  <c r="AJ40" i="1"/>
  <c r="AH40" i="1"/>
  <c r="AJ39" i="1"/>
  <c r="AH39" i="1"/>
  <c r="AJ38" i="1"/>
  <c r="AH38" i="1"/>
  <c r="AJ37" i="1"/>
  <c r="AH37" i="1"/>
  <c r="AJ36" i="1"/>
  <c r="AH36" i="1"/>
  <c r="AJ35" i="1"/>
  <c r="AH35" i="1"/>
  <c r="AJ34" i="1"/>
  <c r="AH34" i="1"/>
  <c r="AJ33" i="1"/>
  <c r="AH33" i="1"/>
  <c r="AJ32" i="1"/>
  <c r="AH32" i="1"/>
  <c r="AJ31" i="1"/>
  <c r="AH31" i="1"/>
  <c r="AJ30" i="1"/>
  <c r="AH30" i="1"/>
  <c r="AJ29" i="1"/>
  <c r="AH29" i="1"/>
  <c r="AJ28" i="1"/>
  <c r="AH28" i="1"/>
  <c r="AJ27" i="1"/>
  <c r="AH27" i="1"/>
  <c r="AJ26" i="1"/>
  <c r="AH26" i="1"/>
  <c r="AJ25" i="1"/>
  <c r="AH25" i="1"/>
  <c r="AJ24" i="1"/>
  <c r="AH24" i="1"/>
  <c r="AJ23" i="1"/>
  <c r="AH23" i="1"/>
  <c r="AJ22" i="1"/>
  <c r="AH22" i="1"/>
  <c r="AJ21" i="1"/>
  <c r="AH21" i="1"/>
  <c r="AJ20" i="1"/>
  <c r="AH20" i="1"/>
  <c r="AJ19" i="1"/>
  <c r="AH19" i="1"/>
  <c r="AJ18" i="1"/>
  <c r="AH18" i="1"/>
  <c r="AJ17" i="1"/>
  <c r="AH17" i="1"/>
  <c r="AJ16" i="1"/>
  <c r="AH16" i="1"/>
  <c r="AJ15" i="1"/>
  <c r="AH15" i="1"/>
  <c r="AJ14" i="1"/>
  <c r="AH14" i="1"/>
  <c r="AJ13" i="1"/>
  <c r="AH13" i="1"/>
  <c r="AJ12" i="1"/>
  <c r="AH12" i="1"/>
  <c r="AJ11" i="1"/>
  <c r="AH11" i="1"/>
  <c r="AJ10" i="1"/>
  <c r="AH10" i="1"/>
  <c r="AE59" i="1"/>
  <c r="AC59" i="1"/>
  <c r="AE58" i="1"/>
  <c r="AC58" i="1"/>
  <c r="AE57" i="1"/>
  <c r="AC57" i="1"/>
  <c r="AE56" i="1"/>
  <c r="AC56" i="1"/>
  <c r="AE55" i="1"/>
  <c r="AC55" i="1"/>
  <c r="AE54" i="1"/>
  <c r="AC54" i="1"/>
  <c r="AE53" i="1"/>
  <c r="AC53" i="1"/>
  <c r="AE52" i="1"/>
  <c r="AC52" i="1"/>
  <c r="AE51" i="1"/>
  <c r="AC51" i="1"/>
  <c r="AE50" i="1"/>
  <c r="AC50" i="1"/>
  <c r="AE49" i="1"/>
  <c r="AC49" i="1"/>
  <c r="AE48" i="1"/>
  <c r="AC48" i="1"/>
  <c r="AE47" i="1"/>
  <c r="AC47" i="1"/>
  <c r="AE46" i="1"/>
  <c r="AC46" i="1"/>
  <c r="AE45" i="1"/>
  <c r="AC45" i="1"/>
  <c r="AE44" i="1"/>
  <c r="AC44" i="1"/>
  <c r="AE43" i="1"/>
  <c r="AC43" i="1"/>
  <c r="AE42" i="1"/>
  <c r="AC42" i="1"/>
  <c r="AE41" i="1"/>
  <c r="AC41" i="1"/>
  <c r="AE40" i="1"/>
  <c r="AC40" i="1"/>
  <c r="AE39" i="1"/>
  <c r="AC39" i="1"/>
  <c r="AE38" i="1"/>
  <c r="AC38" i="1"/>
  <c r="AE37" i="1"/>
  <c r="AC37" i="1"/>
  <c r="AE36" i="1"/>
  <c r="AC36" i="1"/>
  <c r="AE35" i="1"/>
  <c r="AC35" i="1"/>
  <c r="AE34" i="1"/>
  <c r="AC34" i="1"/>
  <c r="AE33" i="1"/>
  <c r="AC33" i="1"/>
  <c r="AE32" i="1"/>
  <c r="AC32" i="1"/>
  <c r="AE31" i="1"/>
  <c r="AC31" i="1"/>
  <c r="AE30" i="1"/>
  <c r="AC30" i="1"/>
  <c r="AE29" i="1"/>
  <c r="AC29" i="1"/>
  <c r="AE28" i="1"/>
  <c r="AC28" i="1"/>
  <c r="AE27" i="1"/>
  <c r="AC27" i="1"/>
  <c r="AE26" i="1"/>
  <c r="AC26" i="1"/>
  <c r="AE25" i="1"/>
  <c r="AC25" i="1"/>
  <c r="AE24" i="1"/>
  <c r="AC24" i="1"/>
  <c r="AE23" i="1"/>
  <c r="AC23" i="1"/>
  <c r="AE22" i="1"/>
  <c r="AC22" i="1"/>
  <c r="AE21" i="1"/>
  <c r="AC21" i="1"/>
  <c r="AE20" i="1"/>
  <c r="AC20" i="1"/>
  <c r="AE19" i="1"/>
  <c r="AC19" i="1"/>
  <c r="AE18" i="1"/>
  <c r="AC18" i="1"/>
  <c r="AE17" i="1"/>
  <c r="AC17" i="1"/>
  <c r="AE16" i="1"/>
  <c r="AC16" i="1"/>
  <c r="AE15" i="1"/>
  <c r="AC15" i="1"/>
  <c r="AE14" i="1"/>
  <c r="AC14" i="1"/>
  <c r="AE13" i="1"/>
  <c r="AC13" i="1"/>
  <c r="AE12" i="1"/>
  <c r="AC12" i="1"/>
  <c r="AE11" i="1"/>
  <c r="AC11" i="1"/>
  <c r="AE10" i="1"/>
  <c r="AC10" i="1"/>
  <c r="Z59" i="1"/>
  <c r="X59" i="1"/>
  <c r="Z58" i="1"/>
  <c r="X58" i="1"/>
  <c r="Z57" i="1"/>
  <c r="X57" i="1"/>
  <c r="Z56" i="1"/>
  <c r="X56" i="1"/>
  <c r="Z55" i="1"/>
  <c r="X55" i="1"/>
  <c r="Z54" i="1"/>
  <c r="X54" i="1"/>
  <c r="Z53" i="1"/>
  <c r="X53" i="1"/>
  <c r="Z52" i="1"/>
  <c r="X52" i="1"/>
  <c r="Z51" i="1"/>
  <c r="X51" i="1"/>
  <c r="Z50" i="1"/>
  <c r="X50" i="1"/>
  <c r="Z49" i="1"/>
  <c r="X49" i="1"/>
  <c r="Z48" i="1"/>
  <c r="X48" i="1"/>
  <c r="Z47" i="1"/>
  <c r="X47" i="1"/>
  <c r="Z46" i="1"/>
  <c r="X46" i="1"/>
  <c r="Z45" i="1"/>
  <c r="X45" i="1"/>
  <c r="Z44" i="1"/>
  <c r="X44" i="1"/>
  <c r="Z43" i="1"/>
  <c r="X43" i="1"/>
  <c r="Z42" i="1"/>
  <c r="X42" i="1"/>
  <c r="Z41" i="1"/>
  <c r="X41" i="1"/>
  <c r="Z40" i="1"/>
  <c r="X40" i="1"/>
  <c r="Z39" i="1"/>
  <c r="X39" i="1"/>
  <c r="Z38" i="1"/>
  <c r="X38" i="1"/>
  <c r="Z37" i="1"/>
  <c r="X37" i="1"/>
  <c r="Z36" i="1"/>
  <c r="X36" i="1"/>
  <c r="Z35" i="1"/>
  <c r="X35" i="1"/>
  <c r="Z34" i="1"/>
  <c r="X34" i="1"/>
  <c r="Z33" i="1"/>
  <c r="X33" i="1"/>
  <c r="Z32" i="1"/>
  <c r="X32" i="1"/>
  <c r="Z31" i="1"/>
  <c r="X31" i="1"/>
  <c r="Z30" i="1"/>
  <c r="X30" i="1"/>
  <c r="Z29" i="1"/>
  <c r="X29" i="1"/>
  <c r="Z28" i="1"/>
  <c r="X28" i="1"/>
  <c r="Z27" i="1"/>
  <c r="X27" i="1"/>
  <c r="Z26" i="1"/>
  <c r="X26" i="1"/>
  <c r="Z25" i="1"/>
  <c r="X25" i="1"/>
  <c r="Z24" i="1"/>
  <c r="X24" i="1"/>
  <c r="Z23" i="1"/>
  <c r="X23" i="1"/>
  <c r="Z22" i="1"/>
  <c r="X22" i="1"/>
  <c r="Z21" i="1"/>
  <c r="X21" i="1"/>
  <c r="Z20" i="1"/>
  <c r="X20" i="1"/>
  <c r="Z19" i="1"/>
  <c r="X19" i="1"/>
  <c r="Z18" i="1"/>
  <c r="X18" i="1"/>
  <c r="Z17" i="1"/>
  <c r="X17" i="1"/>
  <c r="Z16" i="1"/>
  <c r="X16" i="1"/>
  <c r="Z15" i="1"/>
  <c r="X15" i="1"/>
  <c r="Z14" i="1"/>
  <c r="X14" i="1"/>
  <c r="Z13" i="1"/>
  <c r="X13" i="1"/>
  <c r="Z12" i="1"/>
  <c r="X12" i="1"/>
  <c r="Z11" i="1"/>
  <c r="X11" i="1"/>
  <c r="Z10" i="1"/>
  <c r="X10" i="1"/>
  <c r="U59" i="1"/>
  <c r="S59" i="1"/>
  <c r="U58" i="1"/>
  <c r="S58" i="1"/>
  <c r="U57" i="1"/>
  <c r="S57" i="1"/>
  <c r="U56" i="1"/>
  <c r="S56" i="1"/>
  <c r="U55" i="1"/>
  <c r="S55" i="1"/>
  <c r="U54" i="1"/>
  <c r="S54" i="1"/>
  <c r="U53" i="1"/>
  <c r="S53" i="1"/>
  <c r="U52" i="1"/>
  <c r="S52" i="1"/>
  <c r="U51" i="1"/>
  <c r="S51" i="1"/>
  <c r="U50" i="1"/>
  <c r="S50" i="1"/>
  <c r="U49" i="1"/>
  <c r="S49" i="1"/>
  <c r="U48" i="1"/>
  <c r="S48" i="1"/>
  <c r="U47" i="1"/>
  <c r="S47" i="1"/>
  <c r="U46" i="1"/>
  <c r="S46" i="1"/>
  <c r="U45" i="1"/>
  <c r="S45" i="1"/>
  <c r="U44" i="1"/>
  <c r="S44" i="1"/>
  <c r="U43" i="1"/>
  <c r="S43" i="1"/>
  <c r="U42" i="1"/>
  <c r="S42" i="1"/>
  <c r="U41" i="1"/>
  <c r="S41" i="1"/>
  <c r="U40" i="1"/>
  <c r="S40" i="1"/>
  <c r="U39" i="1"/>
  <c r="S39" i="1"/>
  <c r="U38" i="1"/>
  <c r="S38" i="1"/>
  <c r="U37" i="1"/>
  <c r="S37" i="1"/>
  <c r="U36" i="1"/>
  <c r="S36" i="1"/>
  <c r="U35" i="1"/>
  <c r="S35" i="1"/>
  <c r="U34" i="1"/>
  <c r="S34" i="1"/>
  <c r="U33" i="1"/>
  <c r="S33" i="1"/>
  <c r="U32" i="1"/>
  <c r="S32" i="1"/>
  <c r="U31" i="1"/>
  <c r="S31" i="1"/>
  <c r="U30" i="1"/>
  <c r="S30" i="1"/>
  <c r="U29" i="1"/>
  <c r="S29" i="1"/>
  <c r="U28" i="1"/>
  <c r="S28" i="1"/>
  <c r="U27" i="1"/>
  <c r="S27" i="1"/>
  <c r="U26" i="1"/>
  <c r="S26" i="1"/>
  <c r="U25" i="1"/>
  <c r="S25" i="1"/>
  <c r="U24" i="1"/>
  <c r="S24" i="1"/>
  <c r="U23" i="1"/>
  <c r="S23" i="1"/>
  <c r="U22" i="1"/>
  <c r="S22" i="1"/>
  <c r="U21" i="1"/>
  <c r="S21" i="1"/>
  <c r="U20" i="1"/>
  <c r="S20" i="1"/>
  <c r="U19" i="1"/>
  <c r="S19" i="1"/>
  <c r="U18" i="1"/>
  <c r="S18" i="1"/>
  <c r="U17" i="1"/>
  <c r="S17" i="1"/>
  <c r="U16" i="1"/>
  <c r="S16" i="1"/>
  <c r="U15" i="1"/>
  <c r="S15" i="1"/>
  <c r="U14" i="1"/>
  <c r="S14" i="1"/>
  <c r="U13" i="1"/>
  <c r="S13" i="1"/>
  <c r="U12" i="1"/>
  <c r="S12" i="1"/>
  <c r="U11" i="1"/>
  <c r="S11" i="1"/>
  <c r="U10" i="1"/>
  <c r="S10" i="1"/>
  <c r="P59" i="1"/>
  <c r="N59" i="1"/>
  <c r="P58" i="1"/>
  <c r="N58" i="1"/>
  <c r="P57" i="1"/>
  <c r="N57" i="1"/>
  <c r="P56" i="1"/>
  <c r="N56" i="1"/>
  <c r="P55" i="1"/>
  <c r="N55" i="1"/>
  <c r="P54" i="1"/>
  <c r="N54" i="1"/>
  <c r="P53" i="1"/>
  <c r="N53" i="1"/>
  <c r="P52" i="1"/>
  <c r="N52" i="1"/>
  <c r="P51" i="1"/>
  <c r="N51" i="1"/>
  <c r="P50" i="1"/>
  <c r="N50" i="1"/>
  <c r="P49" i="1"/>
  <c r="N49" i="1"/>
  <c r="P48" i="1"/>
  <c r="N48" i="1"/>
  <c r="P47" i="1"/>
  <c r="N47" i="1"/>
  <c r="P46" i="1"/>
  <c r="N46" i="1"/>
  <c r="P45" i="1"/>
  <c r="N45" i="1"/>
  <c r="P44" i="1"/>
  <c r="N44" i="1"/>
  <c r="P43" i="1"/>
  <c r="N43" i="1"/>
  <c r="P42" i="1"/>
  <c r="N42" i="1"/>
  <c r="P41" i="1"/>
  <c r="N41" i="1"/>
  <c r="P40" i="1"/>
  <c r="N40" i="1"/>
  <c r="P39" i="1"/>
  <c r="N39" i="1"/>
  <c r="P38" i="1"/>
  <c r="N38" i="1"/>
  <c r="P37" i="1"/>
  <c r="N37" i="1"/>
  <c r="P36" i="1"/>
  <c r="N36" i="1"/>
  <c r="P35" i="1"/>
  <c r="N35" i="1"/>
  <c r="P34" i="1"/>
  <c r="N34" i="1"/>
  <c r="P33" i="1"/>
  <c r="N33" i="1"/>
  <c r="P32" i="1"/>
  <c r="N32" i="1"/>
  <c r="P31" i="1"/>
  <c r="N31" i="1"/>
  <c r="P30" i="1"/>
  <c r="N30" i="1"/>
  <c r="P29" i="1"/>
  <c r="N29" i="1"/>
  <c r="P28" i="1"/>
  <c r="N28" i="1"/>
  <c r="P27" i="1"/>
  <c r="N27" i="1"/>
  <c r="P26" i="1"/>
  <c r="N26" i="1"/>
  <c r="P25" i="1"/>
  <c r="N25" i="1"/>
  <c r="P24" i="1"/>
  <c r="N24" i="1"/>
  <c r="P23" i="1"/>
  <c r="N23" i="1"/>
  <c r="P22" i="1"/>
  <c r="N22" i="1"/>
  <c r="P21" i="1"/>
  <c r="N21" i="1"/>
  <c r="P20" i="1"/>
  <c r="N20" i="1"/>
  <c r="P19" i="1"/>
  <c r="N19" i="1"/>
  <c r="P18" i="1"/>
  <c r="N18" i="1"/>
  <c r="P17" i="1"/>
  <c r="N17" i="1"/>
  <c r="P16" i="1"/>
  <c r="N16" i="1"/>
  <c r="P15" i="1"/>
  <c r="N15" i="1"/>
  <c r="P14" i="1"/>
  <c r="N14" i="1"/>
  <c r="P13" i="1"/>
  <c r="N13" i="1"/>
  <c r="P12" i="1"/>
  <c r="N12" i="1"/>
  <c r="P11" i="1"/>
  <c r="N11" i="1"/>
  <c r="P10" i="1"/>
  <c r="N10" i="1"/>
  <c r="FB2" i="1" l="1"/>
  <c r="EW2" i="1"/>
  <c r="ER2" i="1"/>
  <c r="EM2" i="1"/>
  <c r="EH2" i="1"/>
  <c r="EC2" i="1"/>
  <c r="DX2" i="1"/>
  <c r="DS2" i="1"/>
  <c r="DN2" i="1"/>
  <c r="DI2" i="1"/>
  <c r="DD2" i="1"/>
  <c r="CY2" i="1"/>
  <c r="CT2" i="1"/>
  <c r="CO2" i="1"/>
  <c r="CJ2" i="1"/>
  <c r="CE2" i="1"/>
  <c r="BZ2" i="1"/>
  <c r="BU2" i="1"/>
  <c r="BP2" i="1"/>
  <c r="BK2" i="1"/>
  <c r="BF2" i="1"/>
  <c r="BA2" i="1"/>
  <c r="AV2" i="1"/>
  <c r="AQ2" i="1"/>
  <c r="AL2" i="1"/>
  <c r="AG2" i="1"/>
  <c r="AB2" i="1"/>
  <c r="W2" i="1"/>
  <c r="R2" i="1"/>
  <c r="M2" i="1"/>
  <c r="H59" i="5" l="1"/>
  <c r="H58" i="5"/>
  <c r="H57" i="5"/>
  <c r="H56" i="5"/>
  <c r="H55" i="5"/>
  <c r="H54" i="5"/>
  <c r="H53" i="5"/>
  <c r="H52" i="5"/>
  <c r="H51" i="5"/>
  <c r="H50" i="5"/>
  <c r="H49" i="5"/>
  <c r="H48" i="5"/>
  <c r="H47" i="5"/>
  <c r="H46" i="5"/>
  <c r="H45" i="5"/>
  <c r="H44" i="5"/>
  <c r="H43" i="5"/>
  <c r="H42" i="5"/>
  <c r="H41" i="5"/>
  <c r="H40" i="5"/>
  <c r="H39" i="5"/>
  <c r="H38" i="5"/>
  <c r="H37" i="5"/>
  <c r="H36" i="5"/>
  <c r="H35" i="5"/>
  <c r="H34" i="5"/>
  <c r="H33" i="5"/>
  <c r="H32" i="5"/>
  <c r="H31" i="5"/>
  <c r="H30" i="5"/>
  <c r="H29" i="5"/>
  <c r="H28" i="5"/>
  <c r="H27" i="5"/>
  <c r="H26" i="5"/>
  <c r="H25" i="5"/>
  <c r="H24" i="5"/>
  <c r="H23" i="5"/>
  <c r="H22" i="5"/>
  <c r="H21" i="5"/>
  <c r="H20" i="5"/>
  <c r="H19" i="5"/>
  <c r="H18" i="5"/>
  <c r="H17" i="5"/>
  <c r="H16" i="5"/>
  <c r="H15" i="5"/>
  <c r="H14" i="5"/>
  <c r="H13" i="5"/>
  <c r="H12" i="5"/>
  <c r="H11" i="5"/>
  <c r="H10" i="5"/>
  <c r="M418" i="10" l="1"/>
  <c r="M359" i="10"/>
  <c r="X54" i="2"/>
  <c r="W54" i="2"/>
  <c r="T54" i="2"/>
  <c r="X53" i="2"/>
  <c r="W53" i="2"/>
  <c r="T53" i="2"/>
  <c r="X52" i="2"/>
  <c r="W52" i="2"/>
  <c r="T52" i="2"/>
  <c r="X51" i="2"/>
  <c r="W51" i="2"/>
  <c r="T51" i="2"/>
  <c r="X50" i="2"/>
  <c r="W50" i="2"/>
  <c r="T50" i="2"/>
  <c r="W57" i="2"/>
  <c r="V57" i="2"/>
  <c r="W56" i="2"/>
  <c r="V56" i="2"/>
  <c r="W55" i="2"/>
  <c r="V55" i="2"/>
  <c r="X49" i="2"/>
  <c r="W49" i="2"/>
  <c r="T49" i="2"/>
  <c r="X48" i="2"/>
  <c r="W48" i="2"/>
  <c r="T48" i="2"/>
  <c r="X47" i="2"/>
  <c r="W47" i="2"/>
  <c r="T47" i="2"/>
  <c r="X46" i="2"/>
  <c r="W46" i="2"/>
  <c r="T46" i="2"/>
  <c r="X45" i="2"/>
  <c r="W45" i="2"/>
  <c r="T45" i="2"/>
  <c r="X44" i="2"/>
  <c r="W44" i="2"/>
  <c r="T44" i="2"/>
  <c r="X43" i="2"/>
  <c r="W43" i="2"/>
  <c r="T43" i="2"/>
  <c r="X42" i="2"/>
  <c r="W42" i="2"/>
  <c r="T42" i="2"/>
  <c r="X41" i="2"/>
  <c r="W41" i="2"/>
  <c r="T41" i="2"/>
  <c r="X40" i="2"/>
  <c r="W40" i="2"/>
  <c r="T40" i="2"/>
  <c r="X39" i="2"/>
  <c r="W39" i="2"/>
  <c r="T39" i="2"/>
  <c r="X38" i="2"/>
  <c r="W38" i="2"/>
  <c r="T38" i="2"/>
  <c r="X37" i="2"/>
  <c r="W37" i="2"/>
  <c r="T37" i="2"/>
  <c r="X36" i="2"/>
  <c r="W36" i="2"/>
  <c r="T36" i="2"/>
  <c r="X35" i="2"/>
  <c r="W35" i="2"/>
  <c r="T35" i="2"/>
  <c r="X34" i="2"/>
  <c r="W34" i="2"/>
  <c r="T34" i="2"/>
  <c r="AL1700" i="2" l="1"/>
  <c r="AL1689" i="2"/>
  <c r="AL1690" i="2"/>
  <c r="AL1691" i="2"/>
  <c r="AL1692" i="2"/>
  <c r="AL1693" i="2"/>
  <c r="AL1694" i="2"/>
  <c r="AL1695" i="2"/>
  <c r="AL1696" i="2"/>
  <c r="AL1697" i="2"/>
  <c r="AL1698" i="2"/>
  <c r="AL1699" i="2"/>
  <c r="AL1688" i="2"/>
  <c r="AL1687" i="2"/>
  <c r="AL1686" i="2"/>
  <c r="AL1685" i="2"/>
  <c r="AL1684" i="2"/>
  <c r="AL1683" i="2"/>
  <c r="AL1682" i="2"/>
  <c r="AL1681" i="2"/>
  <c r="AL1680" i="2"/>
  <c r="AL1679" i="2"/>
  <c r="AL1678" i="2"/>
  <c r="AL1677" i="2"/>
  <c r="AL1676" i="2"/>
  <c r="AL1675" i="2"/>
  <c r="AL1674" i="2"/>
  <c r="AL1673" i="2"/>
  <c r="AL1672" i="2"/>
  <c r="AL1671" i="2"/>
  <c r="AL1670" i="2"/>
  <c r="AL1669" i="2"/>
  <c r="AL1668" i="2"/>
  <c r="AL1667" i="2"/>
  <c r="AL1666" i="2"/>
  <c r="AL1665" i="2"/>
  <c r="AL1664" i="2"/>
  <c r="AL1663" i="2"/>
  <c r="AL1662" i="2"/>
  <c r="AL1661" i="2"/>
  <c r="AL1660" i="2"/>
  <c r="AL1659" i="2"/>
  <c r="AL1658" i="2"/>
  <c r="AL1657" i="2"/>
  <c r="AL1656" i="2"/>
  <c r="AL1655" i="2"/>
  <c r="AL1654" i="2"/>
  <c r="AL1653" i="2"/>
  <c r="AL1652" i="2"/>
  <c r="AL1651" i="2"/>
  <c r="AL1650" i="2"/>
  <c r="AL1649" i="2"/>
  <c r="AL1648" i="2"/>
  <c r="AL1647" i="2"/>
  <c r="AL1646" i="2"/>
  <c r="AL1645" i="2"/>
  <c r="AL1644" i="2"/>
  <c r="AL1643" i="2"/>
  <c r="AL1642" i="2"/>
  <c r="AL1641" i="2"/>
  <c r="AL1640" i="2"/>
  <c r="AL1639" i="2"/>
  <c r="AL1638" i="2"/>
  <c r="AL1637" i="2"/>
  <c r="AL1636" i="2"/>
  <c r="AL1635" i="2"/>
  <c r="AL1634" i="2"/>
  <c r="AL1633" i="2"/>
  <c r="AL1632" i="2"/>
  <c r="AL1631" i="2"/>
  <c r="AL1630" i="2"/>
  <c r="AL1629" i="2"/>
  <c r="AL1628" i="2"/>
  <c r="AL1627" i="2"/>
  <c r="AL1626" i="2"/>
  <c r="AL1625" i="2"/>
  <c r="AL1624" i="2"/>
  <c r="AL1623" i="2"/>
  <c r="AL1622" i="2"/>
  <c r="AL1621" i="2"/>
  <c r="AL1620" i="2"/>
  <c r="AL1619" i="2"/>
  <c r="AL1618" i="2"/>
  <c r="AL1617" i="2"/>
  <c r="AL1616" i="2"/>
  <c r="AL1599" i="2"/>
  <c r="AL1600" i="2"/>
  <c r="AL1601" i="2"/>
  <c r="AL1602" i="2"/>
  <c r="AL1603" i="2"/>
  <c r="AL1604" i="2"/>
  <c r="AL1605" i="2"/>
  <c r="AL1606" i="2"/>
  <c r="AL1607" i="2"/>
  <c r="AL1608" i="2"/>
  <c r="AL1609" i="2"/>
  <c r="AL1610" i="2"/>
  <c r="AL1611" i="2"/>
  <c r="AL1612" i="2"/>
  <c r="AL1613" i="2"/>
  <c r="AL1614" i="2"/>
  <c r="AL1615" i="2"/>
  <c r="D2" i="5" l="1"/>
  <c r="BP109" i="2" l="1"/>
  <c r="BN109" i="2" s="1"/>
  <c r="C6" i="16"/>
  <c r="D6" i="16" s="1"/>
  <c r="C7" i="16"/>
  <c r="D7" i="16" s="1"/>
  <c r="C8" i="16"/>
  <c r="D8" i="16" s="1"/>
  <c r="C9" i="16"/>
  <c r="D9" i="16"/>
  <c r="C10" i="16"/>
  <c r="D10" i="16" s="1"/>
  <c r="C11" i="16"/>
  <c r="D11" i="16" s="1"/>
  <c r="C12" i="16"/>
  <c r="D12" i="16" s="1"/>
  <c r="C13" i="16"/>
  <c r="D13" i="16" s="1"/>
  <c r="C14" i="16"/>
  <c r="D14" i="16" s="1"/>
  <c r="C15" i="16"/>
  <c r="D15" i="16" s="1"/>
  <c r="C16" i="16"/>
  <c r="D16" i="16" s="1"/>
  <c r="C17" i="16"/>
  <c r="D17" i="16" s="1"/>
  <c r="C18" i="16"/>
  <c r="D18" i="16" s="1"/>
  <c r="C19" i="16"/>
  <c r="D19" i="16" s="1"/>
  <c r="C20" i="16"/>
  <c r="D20" i="16" s="1"/>
  <c r="C21" i="16"/>
  <c r="D21" i="16"/>
  <c r="C22" i="16"/>
  <c r="D22" i="16" s="1"/>
  <c r="C23" i="16"/>
  <c r="D23" i="16" s="1"/>
  <c r="C24" i="16"/>
  <c r="D24" i="16"/>
  <c r="C25" i="16"/>
  <c r="D25" i="16" s="1"/>
  <c r="C26" i="16"/>
  <c r="D26" i="16" s="1"/>
  <c r="C27" i="16"/>
  <c r="D27" i="16" s="1"/>
  <c r="C28" i="16"/>
  <c r="D28" i="16" s="1"/>
  <c r="C29" i="16"/>
  <c r="D29" i="16" s="1"/>
  <c r="C30" i="16"/>
  <c r="D30" i="16" s="1"/>
  <c r="C31" i="16"/>
  <c r="D31" i="16" s="1"/>
  <c r="C32" i="16"/>
  <c r="D32" i="16" s="1"/>
  <c r="C33" i="16"/>
  <c r="D33" i="16"/>
  <c r="C34" i="16"/>
  <c r="D34" i="16" s="1"/>
  <c r="C35" i="16"/>
  <c r="D35" i="16" s="1"/>
  <c r="C36" i="16"/>
  <c r="D36" i="16" s="1"/>
  <c r="C37" i="16"/>
  <c r="D37" i="16" s="1"/>
  <c r="C38" i="16"/>
  <c r="D38" i="16" s="1"/>
  <c r="C39" i="16"/>
  <c r="D39" i="16" s="1"/>
  <c r="C40" i="16"/>
  <c r="D40" i="16" s="1"/>
  <c r="C41" i="16"/>
  <c r="D41" i="16" s="1"/>
  <c r="C42" i="16"/>
  <c r="D42" i="16" s="1"/>
  <c r="C43" i="16"/>
  <c r="D43" i="16" s="1"/>
  <c r="C44" i="16"/>
  <c r="D44" i="16" s="1"/>
  <c r="C45" i="16"/>
  <c r="D45" i="16" s="1"/>
  <c r="C46" i="16"/>
  <c r="D46" i="16" s="1"/>
  <c r="C47" i="16"/>
  <c r="D47" i="16" s="1"/>
  <c r="C48" i="16"/>
  <c r="D48" i="16" s="1"/>
  <c r="C49" i="16"/>
  <c r="D49" i="16" s="1"/>
  <c r="C50" i="16"/>
  <c r="D50" i="16" s="1"/>
  <c r="C51" i="16"/>
  <c r="D51" i="16" s="1"/>
  <c r="C52" i="16"/>
  <c r="D52" i="16" s="1"/>
  <c r="C53" i="16"/>
  <c r="D53" i="16"/>
  <c r="C54" i="16"/>
  <c r="D54" i="16" s="1"/>
  <c r="C55" i="16"/>
  <c r="D55" i="16" s="1"/>
  <c r="C56" i="16"/>
  <c r="D56" i="16"/>
  <c r="C57" i="16"/>
  <c r="D57" i="16"/>
  <c r="C58" i="16"/>
  <c r="D58" i="16" s="1"/>
  <c r="C59" i="16"/>
  <c r="D59" i="16" s="1"/>
  <c r="C60" i="16"/>
  <c r="D60" i="16" s="1"/>
  <c r="C61" i="16"/>
  <c r="D61" i="16" s="1"/>
  <c r="C62" i="16"/>
  <c r="D62" i="16" s="1"/>
  <c r="C63" i="16"/>
  <c r="D63" i="16" s="1"/>
  <c r="C64" i="16"/>
  <c r="D64" i="16" s="1"/>
  <c r="C65" i="16"/>
  <c r="D65" i="16" s="1"/>
  <c r="C66" i="16"/>
  <c r="D66" i="16" s="1"/>
  <c r="C67" i="16"/>
  <c r="D67" i="16" s="1"/>
  <c r="C68" i="16"/>
  <c r="D68" i="16" s="1"/>
  <c r="C69" i="16"/>
  <c r="D69" i="16" s="1"/>
  <c r="C70" i="16"/>
  <c r="D70" i="16" s="1"/>
  <c r="C71" i="16"/>
  <c r="D71" i="16" s="1"/>
  <c r="C72" i="16"/>
  <c r="D72" i="16" s="1"/>
  <c r="C73" i="16"/>
  <c r="D73" i="16"/>
  <c r="C74" i="16"/>
  <c r="D74" i="16" s="1"/>
  <c r="C75" i="16"/>
  <c r="D75" i="16" s="1"/>
  <c r="C76" i="16"/>
  <c r="D76" i="16" s="1"/>
  <c r="C77" i="16"/>
  <c r="D77" i="16" s="1"/>
  <c r="C78" i="16"/>
  <c r="D78" i="16" s="1"/>
  <c r="C79" i="16"/>
  <c r="D79" i="16" s="1"/>
  <c r="C80" i="16"/>
  <c r="D80" i="16" s="1"/>
  <c r="C81" i="16"/>
  <c r="D81" i="16" s="1"/>
  <c r="C82" i="16"/>
  <c r="D82" i="16" s="1"/>
  <c r="C83" i="16"/>
  <c r="D83" i="16" s="1"/>
  <c r="C84" i="16"/>
  <c r="D84" i="16" s="1"/>
  <c r="C85" i="16"/>
  <c r="D85" i="16"/>
  <c r="C86" i="16"/>
  <c r="D86" i="16" s="1"/>
  <c r="C87" i="16"/>
  <c r="D87" i="16" s="1"/>
  <c r="C88" i="16"/>
  <c r="D88" i="16"/>
  <c r="C89" i="16"/>
  <c r="D89" i="16" s="1"/>
  <c r="C90" i="16"/>
  <c r="D90" i="16" s="1"/>
  <c r="C91" i="16"/>
  <c r="D91" i="16" s="1"/>
  <c r="C92" i="16"/>
  <c r="D92" i="16" s="1"/>
  <c r="C93" i="16"/>
  <c r="D93" i="16" s="1"/>
  <c r="C94" i="16"/>
  <c r="D94" i="16" s="1"/>
  <c r="C95" i="16"/>
  <c r="D95" i="16" s="1"/>
  <c r="C96" i="16"/>
  <c r="D96" i="16" s="1"/>
  <c r="C97" i="16"/>
  <c r="D97" i="16"/>
  <c r="C98" i="16"/>
  <c r="D98" i="16" s="1"/>
  <c r="C99" i="16"/>
  <c r="D99" i="16" s="1"/>
  <c r="C100" i="16"/>
  <c r="D100" i="16" s="1"/>
  <c r="C101" i="16"/>
  <c r="D101" i="16" s="1"/>
  <c r="C102" i="16"/>
  <c r="D102" i="16" s="1"/>
  <c r="C103" i="16"/>
  <c r="D103" i="16" s="1"/>
  <c r="C104" i="16"/>
  <c r="D104" i="16" s="1"/>
  <c r="C105" i="16"/>
  <c r="D105" i="16" s="1"/>
  <c r="C106" i="16"/>
  <c r="D106" i="16" s="1"/>
  <c r="C107" i="16"/>
  <c r="D107" i="16" s="1"/>
  <c r="C108" i="16"/>
  <c r="D108" i="16" s="1"/>
  <c r="C109" i="16"/>
  <c r="D109" i="16" s="1"/>
  <c r="C110" i="16"/>
  <c r="D110" i="16" s="1"/>
  <c r="C111" i="16"/>
  <c r="D111" i="16" s="1"/>
  <c r="C112" i="16"/>
  <c r="D112" i="16" s="1"/>
  <c r="C113" i="16"/>
  <c r="D113" i="16" s="1"/>
  <c r="C114" i="16"/>
  <c r="D114" i="16" s="1"/>
  <c r="C115" i="16"/>
  <c r="D115" i="16" s="1"/>
  <c r="C116" i="16"/>
  <c r="D116" i="16" s="1"/>
  <c r="C117" i="16"/>
  <c r="D117" i="16"/>
  <c r="C118" i="16"/>
  <c r="D118" i="16" s="1"/>
  <c r="C119" i="16"/>
  <c r="D119" i="16" s="1"/>
  <c r="C120" i="16"/>
  <c r="D120" i="16"/>
  <c r="C121" i="16"/>
  <c r="D121" i="16"/>
  <c r="C122" i="16"/>
  <c r="D122" i="16" s="1"/>
  <c r="C123" i="16"/>
  <c r="D123" i="16" s="1"/>
  <c r="C124" i="16"/>
  <c r="D124" i="16" s="1"/>
  <c r="C125" i="16"/>
  <c r="D125" i="16" s="1"/>
  <c r="C126" i="16"/>
  <c r="D126" i="16" s="1"/>
  <c r="C127" i="16"/>
  <c r="D127" i="16" s="1"/>
  <c r="C128" i="16"/>
  <c r="D128" i="16" s="1"/>
  <c r="C129" i="16"/>
  <c r="D129" i="16" s="1"/>
  <c r="C130" i="16"/>
  <c r="D130" i="16" s="1"/>
  <c r="C131" i="16"/>
  <c r="D131" i="16" s="1"/>
  <c r="C132" i="16"/>
  <c r="D132" i="16" s="1"/>
  <c r="C133" i="16"/>
  <c r="D133" i="16" s="1"/>
  <c r="C134" i="16"/>
  <c r="D134" i="16" s="1"/>
  <c r="C135" i="16"/>
  <c r="D135" i="16" s="1"/>
  <c r="C136" i="16"/>
  <c r="D136" i="16" s="1"/>
  <c r="C137" i="16"/>
  <c r="D137" i="16"/>
  <c r="C138" i="16"/>
  <c r="D138" i="16" s="1"/>
  <c r="C139" i="16"/>
  <c r="D139" i="16" s="1"/>
  <c r="C140" i="16"/>
  <c r="D140" i="16" s="1"/>
  <c r="C141" i="16"/>
  <c r="D141" i="16" s="1"/>
  <c r="C142" i="16"/>
  <c r="D142" i="16" s="1"/>
  <c r="C143" i="16"/>
  <c r="D143" i="16" s="1"/>
  <c r="C144" i="16"/>
  <c r="D144" i="16" s="1"/>
  <c r="C145" i="16"/>
  <c r="D145" i="16" s="1"/>
  <c r="C146" i="16"/>
  <c r="D146" i="16" s="1"/>
  <c r="C147" i="16"/>
  <c r="D147" i="16" s="1"/>
  <c r="C148" i="16"/>
  <c r="D148" i="16" s="1"/>
  <c r="C149" i="16"/>
  <c r="D149" i="16"/>
  <c r="C150" i="16"/>
  <c r="D150" i="16" s="1"/>
  <c r="C151" i="16"/>
  <c r="D151" i="16" s="1"/>
  <c r="C152" i="16"/>
  <c r="D152" i="16"/>
  <c r="C153" i="16"/>
  <c r="D153" i="16" s="1"/>
  <c r="C154" i="16"/>
  <c r="D154" i="16" s="1"/>
  <c r="C155" i="16"/>
  <c r="D155" i="16" s="1"/>
  <c r="C156" i="16"/>
  <c r="D156" i="16" s="1"/>
  <c r="C157" i="16"/>
  <c r="D157" i="16" s="1"/>
  <c r="C158" i="16"/>
  <c r="D158" i="16" s="1"/>
  <c r="C159" i="16"/>
  <c r="D159" i="16" s="1"/>
  <c r="C160" i="16"/>
  <c r="D160" i="16" s="1"/>
  <c r="C161" i="16"/>
  <c r="D161" i="16"/>
  <c r="C162" i="16"/>
  <c r="D162" i="16" s="1"/>
  <c r="C163" i="16"/>
  <c r="D163" i="16" s="1"/>
  <c r="C164" i="16"/>
  <c r="D164" i="16" s="1"/>
  <c r="C165" i="16"/>
  <c r="D165" i="16" s="1"/>
  <c r="C166" i="16"/>
  <c r="D166" i="16" s="1"/>
  <c r="C167" i="16"/>
  <c r="D167" i="16" s="1"/>
  <c r="C168" i="16"/>
  <c r="D168" i="16" s="1"/>
  <c r="C169" i="16"/>
  <c r="D169" i="16" s="1"/>
  <c r="C170" i="16"/>
  <c r="D170" i="16" s="1"/>
  <c r="C171" i="16"/>
  <c r="D171" i="16" s="1"/>
  <c r="C172" i="16"/>
  <c r="D172" i="16" s="1"/>
  <c r="C173" i="16"/>
  <c r="D173" i="16" s="1"/>
  <c r="C174" i="16"/>
  <c r="D174" i="16" s="1"/>
  <c r="C175" i="16"/>
  <c r="D175" i="16" s="1"/>
  <c r="C176" i="16"/>
  <c r="D176" i="16" s="1"/>
  <c r="C177" i="16"/>
  <c r="D177" i="16" s="1"/>
  <c r="C178" i="16"/>
  <c r="D178" i="16" s="1"/>
  <c r="C179" i="16"/>
  <c r="D179" i="16" s="1"/>
  <c r="C180" i="16"/>
  <c r="D180" i="16" s="1"/>
  <c r="C181" i="16"/>
  <c r="D181" i="16"/>
  <c r="C182" i="16"/>
  <c r="D182" i="16" s="1"/>
  <c r="C183" i="16"/>
  <c r="D183" i="16" s="1"/>
  <c r="C184" i="16"/>
  <c r="D184" i="16"/>
  <c r="C185" i="16"/>
  <c r="D185" i="16"/>
  <c r="C186" i="16"/>
  <c r="D186" i="16" s="1"/>
  <c r="C187" i="16"/>
  <c r="D187" i="16" s="1"/>
  <c r="C188" i="16"/>
  <c r="D188" i="16" s="1"/>
  <c r="C189" i="16"/>
  <c r="D189" i="16" s="1"/>
  <c r="C190" i="16"/>
  <c r="D190" i="16" s="1"/>
  <c r="C191" i="16"/>
  <c r="D191" i="16" s="1"/>
  <c r="C192" i="16"/>
  <c r="D192" i="16" s="1"/>
  <c r="C193" i="16"/>
  <c r="D193" i="16" s="1"/>
  <c r="C194" i="16"/>
  <c r="D194" i="16" s="1"/>
  <c r="C195" i="16"/>
  <c r="D195" i="16" s="1"/>
  <c r="C196" i="16"/>
  <c r="D196" i="16" s="1"/>
  <c r="C197" i="16"/>
  <c r="D197" i="16" s="1"/>
  <c r="C198" i="16"/>
  <c r="D198" i="16" s="1"/>
  <c r="C199" i="16"/>
  <c r="D199" i="16" s="1"/>
  <c r="C200" i="16"/>
  <c r="D200" i="16" s="1"/>
  <c r="C201" i="16"/>
  <c r="D201" i="16"/>
  <c r="C202" i="16"/>
  <c r="D202" i="16" s="1"/>
  <c r="C203" i="16"/>
  <c r="D203" i="16" s="1"/>
  <c r="C204" i="16"/>
  <c r="D204" i="16" s="1"/>
  <c r="C205" i="16"/>
  <c r="D205" i="16" s="1"/>
  <c r="C206" i="16"/>
  <c r="D206" i="16" s="1"/>
  <c r="C207" i="16"/>
  <c r="D207" i="16" s="1"/>
  <c r="C208" i="16"/>
  <c r="D208" i="16" s="1"/>
  <c r="C209" i="16"/>
  <c r="D209" i="16" s="1"/>
  <c r="C210" i="16"/>
  <c r="D210" i="16" s="1"/>
  <c r="C211" i="16"/>
  <c r="D211" i="16" s="1"/>
  <c r="C212" i="16"/>
  <c r="D212" i="16" s="1"/>
  <c r="C213" i="16"/>
  <c r="D213" i="16"/>
  <c r="C214" i="16"/>
  <c r="D214" i="16" s="1"/>
  <c r="C215" i="16"/>
  <c r="D215" i="16" s="1"/>
  <c r="C216" i="16"/>
  <c r="D216" i="16"/>
  <c r="C217" i="16"/>
  <c r="D217" i="16" s="1"/>
  <c r="C218" i="16"/>
  <c r="D218" i="16" s="1"/>
  <c r="C219" i="16"/>
  <c r="D219" i="16" s="1"/>
  <c r="C220" i="16"/>
  <c r="D220" i="16" s="1"/>
  <c r="C221" i="16"/>
  <c r="D221" i="16" s="1"/>
  <c r="C222" i="16"/>
  <c r="D222" i="16" s="1"/>
  <c r="C223" i="16"/>
  <c r="D223" i="16" s="1"/>
  <c r="C224" i="16"/>
  <c r="D224" i="16" s="1"/>
  <c r="C225" i="16"/>
  <c r="D225" i="16"/>
  <c r="C226" i="16"/>
  <c r="D226" i="16" s="1"/>
  <c r="C227" i="16"/>
  <c r="D227" i="16" s="1"/>
  <c r="C228" i="16"/>
  <c r="D228" i="16" s="1"/>
  <c r="C229" i="16"/>
  <c r="D229" i="16" s="1"/>
  <c r="C230" i="16"/>
  <c r="D230" i="16" s="1"/>
  <c r="C231" i="16"/>
  <c r="D231" i="16" s="1"/>
  <c r="C232" i="16"/>
  <c r="D232" i="16" s="1"/>
  <c r="C233" i="16"/>
  <c r="D233" i="16" s="1"/>
  <c r="C234" i="16"/>
  <c r="D234" i="16" s="1"/>
  <c r="C235" i="16"/>
  <c r="D235" i="16" s="1"/>
  <c r="C236" i="16"/>
  <c r="D236" i="16" s="1"/>
  <c r="C237" i="16"/>
  <c r="D237" i="16" s="1"/>
  <c r="C238" i="16"/>
  <c r="D238" i="16" s="1"/>
  <c r="C239" i="16"/>
  <c r="D239" i="16" s="1"/>
  <c r="C240" i="16"/>
  <c r="D240" i="16" s="1"/>
  <c r="C241" i="16"/>
  <c r="D241" i="16" s="1"/>
  <c r="C242" i="16"/>
  <c r="D242" i="16" s="1"/>
  <c r="C243" i="16"/>
  <c r="D243" i="16" s="1"/>
  <c r="C244" i="16"/>
  <c r="D244" i="16" s="1"/>
  <c r="C245" i="16"/>
  <c r="D245" i="16"/>
  <c r="C246" i="16"/>
  <c r="D246" i="16" s="1"/>
  <c r="C247" i="16"/>
  <c r="D247" i="16" s="1"/>
  <c r="C248" i="16"/>
  <c r="D248" i="16"/>
  <c r="C249" i="16"/>
  <c r="D249" i="16"/>
  <c r="C250" i="16"/>
  <c r="D250" i="16" s="1"/>
  <c r="C251" i="16"/>
  <c r="D251" i="16" s="1"/>
  <c r="C252" i="16"/>
  <c r="D252" i="16" s="1"/>
  <c r="C253" i="16"/>
  <c r="D253" i="16" s="1"/>
  <c r="C254" i="16"/>
  <c r="D254" i="16" s="1"/>
  <c r="C255" i="16"/>
  <c r="D255" i="16" s="1"/>
  <c r="C256" i="16"/>
  <c r="D256" i="16" s="1"/>
  <c r="C257" i="16"/>
  <c r="D257" i="16" s="1"/>
  <c r="C258" i="16"/>
  <c r="D258" i="16" s="1"/>
  <c r="C259" i="16"/>
  <c r="D259" i="16" s="1"/>
  <c r="C260" i="16"/>
  <c r="D260" i="16" s="1"/>
  <c r="C261" i="16"/>
  <c r="D261" i="16" s="1"/>
  <c r="C262" i="16"/>
  <c r="D262" i="16" s="1"/>
  <c r="C263" i="16"/>
  <c r="D263" i="16" s="1"/>
  <c r="C264" i="16"/>
  <c r="D264" i="16" s="1"/>
  <c r="C265" i="16"/>
  <c r="D265" i="16"/>
  <c r="C266" i="16"/>
  <c r="D266" i="16" s="1"/>
  <c r="C267" i="16"/>
  <c r="D267" i="16" s="1"/>
  <c r="C268" i="16"/>
  <c r="D268" i="16" s="1"/>
  <c r="C269" i="16"/>
  <c r="D269" i="16" s="1"/>
  <c r="C270" i="16"/>
  <c r="D270" i="16" s="1"/>
  <c r="C271" i="16"/>
  <c r="D271" i="16" s="1"/>
  <c r="C272" i="16"/>
  <c r="D272" i="16" s="1"/>
  <c r="C273" i="16"/>
  <c r="D273" i="16" s="1"/>
  <c r="C274" i="16"/>
  <c r="D274" i="16" s="1"/>
  <c r="C275" i="16"/>
  <c r="D275" i="16" s="1"/>
  <c r="C276" i="16"/>
  <c r="D276" i="16" s="1"/>
  <c r="C277" i="16"/>
  <c r="D277" i="16"/>
  <c r="C278" i="16"/>
  <c r="D278" i="16" s="1"/>
  <c r="C279" i="16"/>
  <c r="D279" i="16" s="1"/>
  <c r="C280" i="16"/>
  <c r="D280" i="16"/>
  <c r="C281" i="16"/>
  <c r="D281" i="16" s="1"/>
  <c r="C282" i="16"/>
  <c r="D282" i="16" s="1"/>
  <c r="C283" i="16"/>
  <c r="D283" i="16" s="1"/>
  <c r="C284" i="16"/>
  <c r="D284" i="16" s="1"/>
  <c r="C285" i="16"/>
  <c r="D285" i="16" s="1"/>
  <c r="C286" i="16"/>
  <c r="D286" i="16" s="1"/>
  <c r="C287" i="16"/>
  <c r="D287" i="16" s="1"/>
  <c r="C288" i="16"/>
  <c r="D288" i="16" s="1"/>
  <c r="C289" i="16"/>
  <c r="D289" i="16"/>
  <c r="C290" i="16"/>
  <c r="D290" i="16" s="1"/>
  <c r="C291" i="16"/>
  <c r="D291" i="16" s="1"/>
  <c r="C292" i="16"/>
  <c r="D292" i="16" s="1"/>
  <c r="C293" i="16"/>
  <c r="D293" i="16" s="1"/>
  <c r="C294" i="16"/>
  <c r="D294" i="16" s="1"/>
  <c r="C295" i="16"/>
  <c r="D295" i="16" s="1"/>
  <c r="C296" i="16"/>
  <c r="D296" i="16" s="1"/>
  <c r="C297" i="16"/>
  <c r="D297" i="16" s="1"/>
  <c r="C298" i="16"/>
  <c r="D298" i="16" s="1"/>
  <c r="C299" i="16"/>
  <c r="D299" i="16" s="1"/>
  <c r="C300" i="16"/>
  <c r="D300" i="16" s="1"/>
  <c r="C301" i="16"/>
  <c r="D301" i="16" s="1"/>
  <c r="C302" i="16"/>
  <c r="D302" i="16" s="1"/>
  <c r="C303" i="16"/>
  <c r="D303" i="16" s="1"/>
  <c r="C304" i="16"/>
  <c r="D304" i="16" s="1"/>
  <c r="C305" i="16"/>
  <c r="D305" i="16" s="1"/>
  <c r="C306" i="16"/>
  <c r="D306" i="16" s="1"/>
  <c r="C307" i="16"/>
  <c r="D307" i="16" s="1"/>
  <c r="C308" i="16"/>
  <c r="D308" i="16" s="1"/>
  <c r="C309" i="16"/>
  <c r="D309" i="16"/>
  <c r="C310" i="16"/>
  <c r="D310" i="16" s="1"/>
  <c r="C311" i="16"/>
  <c r="D311" i="16" s="1"/>
  <c r="C312" i="16"/>
  <c r="D312" i="16"/>
  <c r="C313" i="16"/>
  <c r="D313" i="16"/>
  <c r="C314" i="16"/>
  <c r="D314" i="16" s="1"/>
  <c r="C315" i="16"/>
  <c r="D315" i="16" s="1"/>
  <c r="C316" i="16"/>
  <c r="D316" i="16" s="1"/>
  <c r="C317" i="16"/>
  <c r="D317" i="16" s="1"/>
  <c r="C318" i="16"/>
  <c r="D318" i="16" s="1"/>
  <c r="C319" i="16"/>
  <c r="D319" i="16" s="1"/>
  <c r="C320" i="16"/>
  <c r="D320" i="16" s="1"/>
  <c r="C321" i="16"/>
  <c r="D321" i="16" s="1"/>
  <c r="C322" i="16"/>
  <c r="D322" i="16" s="1"/>
  <c r="C323" i="16"/>
  <c r="D323" i="16" s="1"/>
  <c r="C324" i="16"/>
  <c r="D324" i="16" s="1"/>
  <c r="C325" i="16"/>
  <c r="D325" i="16" s="1"/>
  <c r="C326" i="16"/>
  <c r="D326" i="16" s="1"/>
  <c r="C327" i="16"/>
  <c r="D327" i="16" s="1"/>
  <c r="C328" i="16"/>
  <c r="D328" i="16" s="1"/>
  <c r="C329" i="16"/>
  <c r="D329" i="16"/>
  <c r="C330" i="16"/>
  <c r="D330" i="16" s="1"/>
  <c r="C331" i="16"/>
  <c r="D331" i="16" s="1"/>
  <c r="C332" i="16"/>
  <c r="D332" i="16" s="1"/>
  <c r="C333" i="16"/>
  <c r="D333" i="16" s="1"/>
  <c r="C334" i="16"/>
  <c r="D334" i="16" s="1"/>
  <c r="C335" i="16"/>
  <c r="D335" i="16" s="1"/>
  <c r="C336" i="16"/>
  <c r="D336" i="16" s="1"/>
  <c r="C337" i="16"/>
  <c r="D337" i="16" s="1"/>
  <c r="C338" i="16"/>
  <c r="D338" i="16" s="1"/>
  <c r="C339" i="16"/>
  <c r="D339" i="16" s="1"/>
  <c r="C340" i="16"/>
  <c r="D340" i="16" s="1"/>
  <c r="C341" i="16"/>
  <c r="D341" i="16"/>
  <c r="C342" i="16"/>
  <c r="D342" i="16" s="1"/>
  <c r="C343" i="16"/>
  <c r="D343" i="16" s="1"/>
  <c r="C344" i="16"/>
  <c r="D344" i="16"/>
  <c r="C345" i="16"/>
  <c r="D345" i="16" s="1"/>
  <c r="C346" i="16"/>
  <c r="D346" i="16" s="1"/>
  <c r="C347" i="16"/>
  <c r="D347" i="16"/>
  <c r="C348" i="16"/>
  <c r="D348" i="16" s="1"/>
  <c r="C349" i="16"/>
  <c r="D349" i="16" s="1"/>
  <c r="C350" i="16"/>
  <c r="D350" i="16" s="1"/>
  <c r="C351" i="16"/>
  <c r="D351" i="16" s="1"/>
  <c r="C352" i="16"/>
  <c r="D352" i="16" s="1"/>
  <c r="C353" i="16"/>
  <c r="D353" i="16" s="1"/>
  <c r="C354" i="16"/>
  <c r="D354" i="16" s="1"/>
  <c r="C355" i="16"/>
  <c r="D355" i="16" s="1"/>
  <c r="C356" i="16"/>
  <c r="D356" i="16"/>
  <c r="C357" i="16"/>
  <c r="D357" i="16" s="1"/>
  <c r="C358" i="16"/>
  <c r="D358" i="16" s="1"/>
  <c r="C359" i="16"/>
  <c r="D359" i="16" s="1"/>
  <c r="C360" i="16"/>
  <c r="D360" i="16" s="1"/>
  <c r="C361" i="16"/>
  <c r="D361" i="16" s="1"/>
  <c r="C362" i="16"/>
  <c r="D362" i="16" s="1"/>
  <c r="C363" i="16"/>
  <c r="D363" i="16" s="1"/>
  <c r="C364" i="16"/>
  <c r="D364" i="16" s="1"/>
  <c r="C365" i="16"/>
  <c r="D365" i="16" s="1"/>
  <c r="C366" i="16"/>
  <c r="D366" i="16" s="1"/>
  <c r="C367" i="16"/>
  <c r="D367" i="16" s="1"/>
  <c r="C368" i="16"/>
  <c r="D368" i="16" s="1"/>
  <c r="C369" i="16"/>
  <c r="D369" i="16" s="1"/>
  <c r="C370" i="16"/>
  <c r="D370" i="16" s="1"/>
  <c r="C371" i="16"/>
  <c r="D371" i="16" s="1"/>
  <c r="C372" i="16"/>
  <c r="D372" i="16" s="1"/>
  <c r="C373" i="16"/>
  <c r="D373" i="16" s="1"/>
  <c r="C374" i="16"/>
  <c r="D374" i="16" s="1"/>
  <c r="C375" i="16"/>
  <c r="D375" i="16" s="1"/>
  <c r="C376" i="16"/>
  <c r="D376" i="16"/>
  <c r="C377" i="16"/>
  <c r="D377" i="16" s="1"/>
  <c r="C378" i="16"/>
  <c r="D378" i="16" s="1"/>
  <c r="C379" i="16"/>
  <c r="D379" i="16"/>
  <c r="C380" i="16"/>
  <c r="D380" i="16"/>
  <c r="C381" i="16"/>
  <c r="D381" i="16" s="1"/>
  <c r="C382" i="16"/>
  <c r="D382" i="16" s="1"/>
  <c r="C383" i="16"/>
  <c r="D383" i="16" s="1"/>
  <c r="C384" i="16"/>
  <c r="D384" i="16" s="1"/>
  <c r="C385" i="16"/>
  <c r="D385" i="16" s="1"/>
  <c r="C386" i="16"/>
  <c r="D386" i="16" s="1"/>
  <c r="C387" i="16"/>
  <c r="D387" i="16" s="1"/>
  <c r="C388" i="16"/>
  <c r="D388" i="16" s="1"/>
  <c r="C389" i="16"/>
  <c r="D389" i="16" s="1"/>
  <c r="C390" i="16"/>
  <c r="D390" i="16" s="1"/>
  <c r="C391" i="16"/>
  <c r="D391" i="16" s="1"/>
  <c r="C392" i="16"/>
  <c r="D392" i="16" s="1"/>
  <c r="C393" i="16"/>
  <c r="D393" i="16" s="1"/>
  <c r="C394" i="16"/>
  <c r="D394" i="16" s="1"/>
  <c r="C395" i="16"/>
  <c r="D395" i="16" s="1"/>
  <c r="C396" i="16"/>
  <c r="D396" i="16"/>
  <c r="C397" i="16"/>
  <c r="D397" i="16" s="1"/>
  <c r="C398" i="16"/>
  <c r="D398" i="16" s="1"/>
  <c r="C399" i="16"/>
  <c r="D399" i="16" s="1"/>
  <c r="C400" i="16"/>
  <c r="D400" i="16" s="1"/>
  <c r="C401" i="16"/>
  <c r="D401" i="16" s="1"/>
  <c r="C402" i="16"/>
  <c r="D402" i="16" s="1"/>
  <c r="C403" i="16"/>
  <c r="D403" i="16" s="1"/>
  <c r="C404" i="16"/>
  <c r="D404" i="16" s="1"/>
  <c r="C405" i="16"/>
  <c r="D405" i="16" s="1"/>
  <c r="C406" i="16"/>
  <c r="D406" i="16" s="1"/>
  <c r="C407" i="16"/>
  <c r="D407" i="16" s="1"/>
  <c r="C408" i="16"/>
  <c r="D408" i="16"/>
  <c r="C409" i="16"/>
  <c r="D409" i="16" s="1"/>
  <c r="C410" i="16"/>
  <c r="D410" i="16" s="1"/>
  <c r="C411" i="16"/>
  <c r="D411" i="16"/>
  <c r="C412" i="16"/>
  <c r="D412" i="16" s="1"/>
  <c r="C413" i="16"/>
  <c r="D413" i="16" s="1"/>
  <c r="C414" i="16"/>
  <c r="D414" i="16" s="1"/>
  <c r="C415" i="16"/>
  <c r="D415" i="16" s="1"/>
  <c r="C416" i="16"/>
  <c r="D416" i="16" s="1"/>
  <c r="C417" i="16"/>
  <c r="D417" i="16" s="1"/>
  <c r="C418" i="16"/>
  <c r="D418" i="16" s="1"/>
  <c r="C419" i="16"/>
  <c r="D419" i="16" s="1"/>
  <c r="C420" i="16"/>
  <c r="D420" i="16"/>
  <c r="C421" i="16"/>
  <c r="D421" i="16" s="1"/>
  <c r="C422" i="16"/>
  <c r="D422" i="16" s="1"/>
  <c r="C423" i="16"/>
  <c r="D423" i="16" s="1"/>
  <c r="C424" i="16"/>
  <c r="D424" i="16" s="1"/>
  <c r="C425" i="16"/>
  <c r="D425" i="16" s="1"/>
  <c r="C426" i="16"/>
  <c r="D426" i="16" s="1"/>
  <c r="C427" i="16"/>
  <c r="D427" i="16" s="1"/>
  <c r="C428" i="16"/>
  <c r="D428" i="16" s="1"/>
  <c r="C429" i="16"/>
  <c r="D429" i="16" s="1"/>
  <c r="C430" i="16"/>
  <c r="D430" i="16" s="1"/>
  <c r="C431" i="16"/>
  <c r="D431" i="16" s="1"/>
  <c r="C432" i="16"/>
  <c r="D432" i="16" s="1"/>
  <c r="C433" i="16"/>
  <c r="D433" i="16" s="1"/>
  <c r="C434" i="16"/>
  <c r="D434" i="16" s="1"/>
  <c r="C435" i="16"/>
  <c r="D435" i="16" s="1"/>
  <c r="C436" i="16"/>
  <c r="D436" i="16" s="1"/>
  <c r="C437" i="16"/>
  <c r="D437" i="16" s="1"/>
  <c r="C438" i="16"/>
  <c r="D438" i="16" s="1"/>
  <c r="C439" i="16"/>
  <c r="D439" i="16" s="1"/>
  <c r="C440" i="16"/>
  <c r="D440" i="16"/>
  <c r="C441" i="16"/>
  <c r="D441" i="16" s="1"/>
  <c r="C442" i="16"/>
  <c r="D442" i="16" s="1"/>
  <c r="C443" i="16"/>
  <c r="D443" i="16"/>
  <c r="C444" i="16"/>
  <c r="D444" i="16"/>
  <c r="C445" i="16"/>
  <c r="D445" i="16" s="1"/>
  <c r="C446" i="16"/>
  <c r="D446" i="16" s="1"/>
  <c r="C447" i="16"/>
  <c r="D447" i="16" s="1"/>
  <c r="C448" i="16"/>
  <c r="D448" i="16" s="1"/>
  <c r="C449" i="16"/>
  <c r="D449" i="16" s="1"/>
  <c r="C450" i="16"/>
  <c r="D450" i="16" s="1"/>
  <c r="C451" i="16"/>
  <c r="D451" i="16" s="1"/>
  <c r="C452" i="16"/>
  <c r="D452" i="16" s="1"/>
  <c r="C453" i="16"/>
  <c r="D453" i="16" s="1"/>
  <c r="C454" i="16"/>
  <c r="D454" i="16" s="1"/>
  <c r="C455" i="16"/>
  <c r="D455" i="16" s="1"/>
  <c r="C456" i="16"/>
  <c r="D456" i="16" s="1"/>
  <c r="C457" i="16"/>
  <c r="D457" i="16" s="1"/>
  <c r="C458" i="16"/>
  <c r="D458" i="16" s="1"/>
  <c r="C459" i="16"/>
  <c r="D459" i="16" s="1"/>
  <c r="C460" i="16"/>
  <c r="D460" i="16"/>
  <c r="C461" i="16"/>
  <c r="D461" i="16" s="1"/>
  <c r="C462" i="16"/>
  <c r="D462" i="16" s="1"/>
  <c r="C463" i="16"/>
  <c r="D463" i="16" s="1"/>
  <c r="C464" i="16"/>
  <c r="D464" i="16" s="1"/>
  <c r="C465" i="16"/>
  <c r="D465" i="16" s="1"/>
  <c r="C466" i="16"/>
  <c r="D466" i="16" s="1"/>
  <c r="C467" i="16"/>
  <c r="D467" i="16" s="1"/>
  <c r="C468" i="16"/>
  <c r="D468" i="16" s="1"/>
  <c r="C469" i="16"/>
  <c r="D469" i="16" s="1"/>
  <c r="C470" i="16"/>
  <c r="D470" i="16" s="1"/>
  <c r="C471" i="16"/>
  <c r="D471" i="16" s="1"/>
  <c r="C472" i="16"/>
  <c r="D472" i="16"/>
  <c r="C473" i="16"/>
  <c r="D473" i="16" s="1"/>
  <c r="C474" i="16"/>
  <c r="D474" i="16" s="1"/>
  <c r="C475" i="16"/>
  <c r="D475" i="16"/>
  <c r="C476" i="16"/>
  <c r="D476" i="16" s="1"/>
  <c r="C477" i="16"/>
  <c r="D477" i="16" s="1"/>
  <c r="C478" i="16"/>
  <c r="D478" i="16" s="1"/>
  <c r="C479" i="16"/>
  <c r="D479" i="16" s="1"/>
  <c r="C480" i="16"/>
  <c r="D480" i="16" s="1"/>
  <c r="C481" i="16"/>
  <c r="D481" i="16" s="1"/>
  <c r="C482" i="16"/>
  <c r="D482" i="16" s="1"/>
  <c r="C483" i="16"/>
  <c r="D483" i="16" s="1"/>
  <c r="C484" i="16"/>
  <c r="D484" i="16"/>
  <c r="C485" i="16"/>
  <c r="D485" i="16" s="1"/>
  <c r="C486" i="16"/>
  <c r="D486" i="16" s="1"/>
  <c r="C487" i="16"/>
  <c r="D487" i="16" s="1"/>
  <c r="C488" i="16"/>
  <c r="D488" i="16" s="1"/>
  <c r="C489" i="16"/>
  <c r="D489" i="16" s="1"/>
  <c r="C490" i="16"/>
  <c r="D490" i="16" s="1"/>
  <c r="C491" i="16"/>
  <c r="D491" i="16" s="1"/>
  <c r="C492" i="16"/>
  <c r="D492" i="16" s="1"/>
  <c r="C493" i="16"/>
  <c r="D493" i="16" s="1"/>
  <c r="C494" i="16"/>
  <c r="D494" i="16" s="1"/>
  <c r="C495" i="16"/>
  <c r="D495" i="16" s="1"/>
  <c r="C496" i="16"/>
  <c r="D496" i="16" s="1"/>
  <c r="C497" i="16"/>
  <c r="D497" i="16" s="1"/>
  <c r="C498" i="16"/>
  <c r="D498" i="16" s="1"/>
  <c r="C499" i="16"/>
  <c r="D499" i="16" s="1"/>
  <c r="C500" i="16"/>
  <c r="D500" i="16" s="1"/>
  <c r="C501" i="16"/>
  <c r="D501" i="16" s="1"/>
  <c r="C502" i="16"/>
  <c r="D502" i="16" s="1"/>
  <c r="C503" i="16"/>
  <c r="D503" i="16" s="1"/>
  <c r="C504" i="16"/>
  <c r="D504" i="16"/>
  <c r="C505" i="16"/>
  <c r="D505" i="16" s="1"/>
  <c r="C506" i="16"/>
  <c r="D506" i="16" s="1"/>
  <c r="C507" i="16"/>
  <c r="D507" i="16"/>
  <c r="C508" i="16"/>
  <c r="D508" i="16"/>
  <c r="C509" i="16"/>
  <c r="D509" i="16" s="1"/>
  <c r="C510" i="16"/>
  <c r="D510" i="16" s="1"/>
  <c r="C511" i="16"/>
  <c r="D511" i="16" s="1"/>
  <c r="C512" i="16"/>
  <c r="D512" i="16" s="1"/>
  <c r="C513" i="16"/>
  <c r="D513" i="16" s="1"/>
  <c r="C514" i="16"/>
  <c r="D514" i="16" s="1"/>
  <c r="C515" i="16"/>
  <c r="D515" i="16" s="1"/>
  <c r="C516" i="16"/>
  <c r="D516" i="16" s="1"/>
  <c r="C517" i="16"/>
  <c r="D517" i="16" s="1"/>
  <c r="C518" i="16"/>
  <c r="D518" i="16" s="1"/>
  <c r="C519" i="16"/>
  <c r="D519" i="16" s="1"/>
  <c r="C520" i="16"/>
  <c r="D520" i="16" s="1"/>
  <c r="C521" i="16"/>
  <c r="D521" i="16" s="1"/>
  <c r="C522" i="16"/>
  <c r="D522" i="16" s="1"/>
  <c r="C523" i="16"/>
  <c r="D523" i="16" s="1"/>
  <c r="C524" i="16"/>
  <c r="D524" i="16"/>
  <c r="C525" i="16"/>
  <c r="D525" i="16" s="1"/>
  <c r="C526" i="16"/>
  <c r="D526" i="16" s="1"/>
  <c r="C527" i="16"/>
  <c r="D527" i="16" s="1"/>
  <c r="C528" i="16"/>
  <c r="D528" i="16" s="1"/>
  <c r="C529" i="16"/>
  <c r="D529" i="16" s="1"/>
  <c r="C530" i="16"/>
  <c r="D530" i="16" s="1"/>
  <c r="C531" i="16"/>
  <c r="D531" i="16" s="1"/>
  <c r="C532" i="16"/>
  <c r="D532" i="16" s="1"/>
  <c r="C533" i="16"/>
  <c r="D533" i="16" s="1"/>
  <c r="C534" i="16"/>
  <c r="D534" i="16" s="1"/>
  <c r="C535" i="16"/>
  <c r="D535" i="16" s="1"/>
  <c r="C536" i="16"/>
  <c r="D536" i="16"/>
  <c r="C537" i="16"/>
  <c r="D537" i="16" s="1"/>
  <c r="C538" i="16"/>
  <c r="D538" i="16" s="1"/>
  <c r="C539" i="16"/>
  <c r="D539" i="16"/>
  <c r="C540" i="16"/>
  <c r="D540" i="16" s="1"/>
  <c r="C541" i="16"/>
  <c r="D541" i="16" s="1"/>
  <c r="C542" i="16"/>
  <c r="D542" i="16" s="1"/>
  <c r="C543" i="16"/>
  <c r="D543" i="16" s="1"/>
  <c r="C544" i="16"/>
  <c r="D544" i="16" s="1"/>
  <c r="C545" i="16"/>
  <c r="D545" i="16" s="1"/>
  <c r="C546" i="16"/>
  <c r="D546" i="16" s="1"/>
  <c r="C547" i="16"/>
  <c r="D547" i="16" s="1"/>
  <c r="C548" i="16"/>
  <c r="D548" i="16"/>
  <c r="C549" i="16"/>
  <c r="D549" i="16" s="1"/>
  <c r="C550" i="16"/>
  <c r="D550" i="16" s="1"/>
  <c r="C551" i="16"/>
  <c r="D551" i="16" s="1"/>
  <c r="C552" i="16"/>
  <c r="D552" i="16" s="1"/>
  <c r="C553" i="16"/>
  <c r="D553" i="16" s="1"/>
  <c r="C554" i="16"/>
  <c r="D554" i="16" s="1"/>
  <c r="C555" i="16"/>
  <c r="D555" i="16" s="1"/>
  <c r="C556" i="16"/>
  <c r="D556" i="16" s="1"/>
  <c r="C557" i="16"/>
  <c r="D557" i="16" s="1"/>
  <c r="C558" i="16"/>
  <c r="D558" i="16" s="1"/>
  <c r="C559" i="16"/>
  <c r="D559" i="16" s="1"/>
  <c r="C560" i="16"/>
  <c r="D560" i="16" s="1"/>
  <c r="C561" i="16"/>
  <c r="D561" i="16" s="1"/>
  <c r="C562" i="16"/>
  <c r="D562" i="16" s="1"/>
  <c r="C563" i="16"/>
  <c r="D563" i="16" s="1"/>
  <c r="C564" i="16"/>
  <c r="D564" i="16" s="1"/>
  <c r="C565" i="16"/>
  <c r="D565" i="16" s="1"/>
  <c r="C566" i="16"/>
  <c r="D566" i="16" s="1"/>
  <c r="C567" i="16"/>
  <c r="D567" i="16" s="1"/>
  <c r="C568" i="16"/>
  <c r="D568" i="16"/>
  <c r="C569" i="16"/>
  <c r="D569" i="16" s="1"/>
  <c r="C570" i="16"/>
  <c r="D570" i="16" s="1"/>
  <c r="C571" i="16"/>
  <c r="D571" i="16"/>
  <c r="C572" i="16"/>
  <c r="D572" i="16"/>
  <c r="C573" i="16"/>
  <c r="D573" i="16" s="1"/>
  <c r="C574" i="16"/>
  <c r="D574" i="16" s="1"/>
  <c r="C575" i="16"/>
  <c r="D575" i="16" s="1"/>
  <c r="C576" i="16"/>
  <c r="D576" i="16" s="1"/>
  <c r="C577" i="16"/>
  <c r="D577" i="16" s="1"/>
  <c r="C578" i="16"/>
  <c r="D578" i="16" s="1"/>
  <c r="C579" i="16"/>
  <c r="D579" i="16" s="1"/>
  <c r="C580" i="16"/>
  <c r="D580" i="16" s="1"/>
  <c r="C581" i="16"/>
  <c r="D581" i="16" s="1"/>
  <c r="C582" i="16"/>
  <c r="D582" i="16" s="1"/>
  <c r="C583" i="16"/>
  <c r="D583" i="16" s="1"/>
  <c r="C584" i="16"/>
  <c r="D584" i="16" s="1"/>
  <c r="C585" i="16"/>
  <c r="D585" i="16" s="1"/>
  <c r="C586" i="16"/>
  <c r="D586" i="16" s="1"/>
  <c r="C587" i="16"/>
  <c r="D587" i="16" s="1"/>
  <c r="C588" i="16"/>
  <c r="D588" i="16"/>
  <c r="C589" i="16"/>
  <c r="D589" i="16" s="1"/>
  <c r="C590" i="16"/>
  <c r="D590" i="16" s="1"/>
  <c r="C591" i="16"/>
  <c r="D591" i="16" s="1"/>
  <c r="C592" i="16"/>
  <c r="D592" i="16" s="1"/>
  <c r="C593" i="16"/>
  <c r="D593" i="16" s="1"/>
  <c r="C594" i="16"/>
  <c r="D594" i="16" s="1"/>
  <c r="C595" i="16"/>
  <c r="D595" i="16" s="1"/>
  <c r="C596" i="16"/>
  <c r="D596" i="16" s="1"/>
  <c r="C597" i="16"/>
  <c r="D597" i="16" s="1"/>
  <c r="C598" i="16"/>
  <c r="D598" i="16" s="1"/>
  <c r="C599" i="16"/>
  <c r="D599" i="16" s="1"/>
  <c r="C600" i="16"/>
  <c r="D600" i="16"/>
  <c r="C601" i="16"/>
  <c r="D601" i="16" s="1"/>
  <c r="C602" i="16"/>
  <c r="D602" i="16" s="1"/>
  <c r="C603" i="16"/>
  <c r="D603" i="16"/>
  <c r="C604" i="16"/>
  <c r="D604" i="16" s="1"/>
  <c r="C605" i="16"/>
  <c r="D605" i="16" s="1"/>
  <c r="C606" i="16"/>
  <c r="D606" i="16" s="1"/>
  <c r="C607" i="16"/>
  <c r="D607" i="16" s="1"/>
  <c r="C608" i="16"/>
  <c r="D608" i="16" s="1"/>
  <c r="C609" i="16"/>
  <c r="D609" i="16" s="1"/>
  <c r="C610" i="16"/>
  <c r="D610" i="16" s="1"/>
  <c r="C611" i="16"/>
  <c r="D611" i="16" s="1"/>
  <c r="C612" i="16"/>
  <c r="D612" i="16"/>
  <c r="C613" i="16"/>
  <c r="D613" i="16" s="1"/>
  <c r="C614" i="16"/>
  <c r="D614" i="16" s="1"/>
  <c r="C615" i="16"/>
  <c r="D615" i="16" s="1"/>
  <c r="C616" i="16"/>
  <c r="D616" i="16" s="1"/>
  <c r="C617" i="16"/>
  <c r="D617" i="16" s="1"/>
  <c r="C618" i="16"/>
  <c r="D618" i="16" s="1"/>
  <c r="C619" i="16"/>
  <c r="D619" i="16" s="1"/>
  <c r="C620" i="16"/>
  <c r="D620" i="16" s="1"/>
  <c r="C621" i="16"/>
  <c r="D621" i="16" s="1"/>
  <c r="C622" i="16"/>
  <c r="D622" i="16" s="1"/>
  <c r="C623" i="16"/>
  <c r="D623" i="16" s="1"/>
  <c r="C624" i="16"/>
  <c r="D624" i="16" s="1"/>
  <c r="C625" i="16"/>
  <c r="D625" i="16" s="1"/>
  <c r="C626" i="16"/>
  <c r="D626" i="16" s="1"/>
  <c r="C627" i="16"/>
  <c r="D627" i="16" s="1"/>
  <c r="C628" i="16"/>
  <c r="D628" i="16" s="1"/>
  <c r="C629" i="16"/>
  <c r="D629" i="16" s="1"/>
  <c r="C630" i="16"/>
  <c r="D630" i="16" s="1"/>
  <c r="C631" i="16"/>
  <c r="D631" i="16" s="1"/>
  <c r="C632" i="16"/>
  <c r="D632" i="16"/>
  <c r="C633" i="16"/>
  <c r="D633" i="16" s="1"/>
  <c r="C634" i="16"/>
  <c r="D634" i="16" s="1"/>
  <c r="C635" i="16"/>
  <c r="D635" i="16"/>
  <c r="C636" i="16"/>
  <c r="D636" i="16"/>
  <c r="C637" i="16"/>
  <c r="D637" i="16" s="1"/>
  <c r="C638" i="16"/>
  <c r="D638" i="16" s="1"/>
  <c r="C639" i="16"/>
  <c r="D639" i="16" s="1"/>
  <c r="C640" i="16"/>
  <c r="D640" i="16" s="1"/>
  <c r="C641" i="16"/>
  <c r="D641" i="16" s="1"/>
  <c r="C642" i="16"/>
  <c r="D642" i="16" s="1"/>
  <c r="C643" i="16"/>
  <c r="D643" i="16" s="1"/>
  <c r="C644" i="16"/>
  <c r="D644" i="16" s="1"/>
  <c r="C645" i="16"/>
  <c r="D645" i="16" s="1"/>
  <c r="C646" i="16"/>
  <c r="D646" i="16" s="1"/>
  <c r="C647" i="16"/>
  <c r="D647" i="16" s="1"/>
  <c r="C648" i="16"/>
  <c r="D648" i="16" s="1"/>
  <c r="C649" i="16"/>
  <c r="D649" i="16" s="1"/>
  <c r="C650" i="16"/>
  <c r="D650" i="16" s="1"/>
  <c r="C651" i="16"/>
  <c r="D651" i="16" s="1"/>
  <c r="C652" i="16"/>
  <c r="D652" i="16"/>
  <c r="C653" i="16"/>
  <c r="D653" i="16" s="1"/>
  <c r="C654" i="16"/>
  <c r="D654" i="16" s="1"/>
  <c r="C655" i="16"/>
  <c r="D655" i="16" s="1"/>
  <c r="C656" i="16"/>
  <c r="D656" i="16" s="1"/>
  <c r="C657" i="16"/>
  <c r="D657" i="16" s="1"/>
  <c r="C658" i="16"/>
  <c r="D658" i="16" s="1"/>
  <c r="C659" i="16"/>
  <c r="D659" i="16" s="1"/>
  <c r="C660" i="16"/>
  <c r="D660" i="16" s="1"/>
  <c r="C661" i="16"/>
  <c r="D661" i="16" s="1"/>
  <c r="C662" i="16"/>
  <c r="D662" i="16" s="1"/>
  <c r="C663" i="16"/>
  <c r="D663" i="16" s="1"/>
  <c r="C664" i="16"/>
  <c r="D664" i="16"/>
  <c r="C665" i="16"/>
  <c r="D665" i="16" s="1"/>
  <c r="C666" i="16"/>
  <c r="D666" i="16" s="1"/>
  <c r="C667" i="16"/>
  <c r="D667" i="16"/>
  <c r="C668" i="16"/>
  <c r="D668" i="16" s="1"/>
  <c r="C669" i="16"/>
  <c r="D669" i="16" s="1"/>
  <c r="C670" i="16"/>
  <c r="D670" i="16" s="1"/>
  <c r="C671" i="16"/>
  <c r="D671" i="16" s="1"/>
  <c r="C672" i="16"/>
  <c r="D672" i="16" s="1"/>
  <c r="C673" i="16"/>
  <c r="D673" i="16" s="1"/>
  <c r="C674" i="16"/>
  <c r="D674" i="16" s="1"/>
  <c r="C675" i="16"/>
  <c r="D675" i="16" s="1"/>
  <c r="C676" i="16"/>
  <c r="D676" i="16"/>
  <c r="C677" i="16"/>
  <c r="D677" i="16" s="1"/>
  <c r="C678" i="16"/>
  <c r="D678" i="16" s="1"/>
  <c r="C679" i="16"/>
  <c r="D679" i="16" s="1"/>
  <c r="C680" i="16"/>
  <c r="D680" i="16" s="1"/>
  <c r="C681" i="16"/>
  <c r="D681" i="16" s="1"/>
  <c r="C682" i="16"/>
  <c r="D682" i="16" s="1"/>
  <c r="C683" i="16"/>
  <c r="D683" i="16" s="1"/>
  <c r="C684" i="16"/>
  <c r="D684" i="16" s="1"/>
  <c r="C685" i="16"/>
  <c r="D685" i="16" s="1"/>
  <c r="C686" i="16"/>
  <c r="D686" i="16" s="1"/>
  <c r="C687" i="16"/>
  <c r="D687" i="16" s="1"/>
  <c r="C688" i="16"/>
  <c r="D688" i="16" s="1"/>
  <c r="C689" i="16"/>
  <c r="D689" i="16" s="1"/>
  <c r="C690" i="16"/>
  <c r="D690" i="16" s="1"/>
  <c r="C691" i="16"/>
  <c r="D691" i="16" s="1"/>
  <c r="C692" i="16"/>
  <c r="D692" i="16" s="1"/>
  <c r="C693" i="16"/>
  <c r="D693" i="16" s="1"/>
  <c r="C694" i="16"/>
  <c r="D694" i="16" s="1"/>
  <c r="C695" i="16"/>
  <c r="D695" i="16" s="1"/>
  <c r="C696" i="16"/>
  <c r="D696" i="16" s="1"/>
  <c r="C697" i="16"/>
  <c r="D697" i="16" s="1"/>
  <c r="C698" i="16"/>
  <c r="D698" i="16" s="1"/>
  <c r="C699" i="16"/>
  <c r="D699" i="16" s="1"/>
  <c r="C700" i="16"/>
  <c r="D700" i="16"/>
  <c r="C701" i="16"/>
  <c r="D701" i="16" s="1"/>
  <c r="C702" i="16"/>
  <c r="D702" i="16" s="1"/>
  <c r="C703" i="16"/>
  <c r="D703" i="16" s="1"/>
  <c r="C704" i="16"/>
  <c r="D704" i="16" s="1"/>
  <c r="C705" i="16"/>
  <c r="D705" i="16" s="1"/>
  <c r="C706" i="16"/>
  <c r="D706" i="16" s="1"/>
  <c r="C707" i="16"/>
  <c r="D707" i="16" s="1"/>
  <c r="C708" i="16"/>
  <c r="D708" i="16" s="1"/>
  <c r="C709" i="16"/>
  <c r="D709" i="16" s="1"/>
  <c r="C710" i="16"/>
  <c r="D710" i="16" s="1"/>
  <c r="C711" i="16"/>
  <c r="D711" i="16" s="1"/>
  <c r="C712" i="16"/>
  <c r="D712" i="16" s="1"/>
  <c r="C713" i="16"/>
  <c r="D713" i="16" s="1"/>
  <c r="C714" i="16"/>
  <c r="D714" i="16" s="1"/>
  <c r="C715" i="16"/>
  <c r="D715" i="16" s="1"/>
  <c r="C716" i="16"/>
  <c r="D716" i="16"/>
  <c r="C717" i="16"/>
  <c r="D717" i="16" s="1"/>
  <c r="C718" i="16"/>
  <c r="D718" i="16" s="1"/>
  <c r="C719" i="16"/>
  <c r="D719" i="16" s="1"/>
  <c r="C720" i="16"/>
  <c r="D720" i="16" s="1"/>
  <c r="C721" i="16"/>
  <c r="D721" i="16" s="1"/>
  <c r="C722" i="16"/>
  <c r="D722" i="16" s="1"/>
  <c r="C723" i="16"/>
  <c r="D723" i="16" s="1"/>
  <c r="C724" i="16"/>
  <c r="D724" i="16" s="1"/>
  <c r="C725" i="16"/>
  <c r="D725" i="16" s="1"/>
  <c r="C726" i="16"/>
  <c r="D726" i="16" s="1"/>
  <c r="C727" i="16"/>
  <c r="D727" i="16" s="1"/>
  <c r="C728" i="16"/>
  <c r="D728" i="16" s="1"/>
  <c r="C729" i="16"/>
  <c r="D729" i="16" s="1"/>
  <c r="C730" i="16"/>
  <c r="D730" i="16" s="1"/>
  <c r="C731" i="16"/>
  <c r="D731" i="16" s="1"/>
  <c r="C732" i="16"/>
  <c r="D732" i="16"/>
  <c r="C733" i="16"/>
  <c r="D733" i="16" s="1"/>
  <c r="C734" i="16"/>
  <c r="D734" i="16" s="1"/>
  <c r="C735" i="16"/>
  <c r="D735" i="16" s="1"/>
  <c r="C736" i="16"/>
  <c r="D736" i="16" s="1"/>
  <c r="C737" i="16"/>
  <c r="D737" i="16" s="1"/>
  <c r="C738" i="16"/>
  <c r="D738" i="16" s="1"/>
  <c r="C739" i="16"/>
  <c r="D739" i="16" s="1"/>
  <c r="C740" i="16"/>
  <c r="D740" i="16"/>
  <c r="C741" i="16"/>
  <c r="D741" i="16" s="1"/>
  <c r="C742" i="16"/>
  <c r="D742" i="16" s="1"/>
  <c r="C743" i="16"/>
  <c r="D743" i="16" s="1"/>
  <c r="C744" i="16"/>
  <c r="D744" i="16" s="1"/>
  <c r="C745" i="16"/>
  <c r="D745" i="16" s="1"/>
  <c r="C746" i="16"/>
  <c r="D746" i="16" s="1"/>
  <c r="C747" i="16"/>
  <c r="D747" i="16" s="1"/>
  <c r="C748" i="16"/>
  <c r="D748" i="16" s="1"/>
  <c r="C749" i="16"/>
  <c r="D749" i="16" s="1"/>
  <c r="C750" i="16"/>
  <c r="D750" i="16" s="1"/>
  <c r="C751" i="16"/>
  <c r="D751" i="16" s="1"/>
  <c r="C752" i="16"/>
  <c r="D752" i="16" s="1"/>
  <c r="C753" i="16"/>
  <c r="D753" i="16" s="1"/>
  <c r="C754" i="16"/>
  <c r="D754" i="16" s="1"/>
  <c r="C755" i="16"/>
  <c r="D755" i="16" s="1"/>
  <c r="C756" i="16"/>
  <c r="D756" i="16" s="1"/>
  <c r="C757" i="16"/>
  <c r="D757" i="16" s="1"/>
  <c r="C758" i="16"/>
  <c r="D758" i="16" s="1"/>
  <c r="C759" i="16"/>
  <c r="D759" i="16" s="1"/>
  <c r="C760" i="16"/>
  <c r="D760" i="16" s="1"/>
  <c r="C761" i="16"/>
  <c r="D761" i="16" s="1"/>
  <c r="C762" i="16"/>
  <c r="D762" i="16" s="1"/>
  <c r="C763" i="16"/>
  <c r="D763" i="16" s="1"/>
  <c r="C764" i="16"/>
  <c r="D764" i="16"/>
  <c r="C765" i="16"/>
  <c r="D765" i="16" s="1"/>
  <c r="C766" i="16"/>
  <c r="D766" i="16" s="1"/>
  <c r="C767" i="16"/>
  <c r="D767" i="16" s="1"/>
  <c r="C768" i="16"/>
  <c r="D768" i="16" s="1"/>
  <c r="C769" i="16"/>
  <c r="D769" i="16" s="1"/>
  <c r="C770" i="16"/>
  <c r="D770" i="16" s="1"/>
  <c r="C771" i="16"/>
  <c r="D771" i="16" s="1"/>
  <c r="C772" i="16"/>
  <c r="D772" i="16" s="1"/>
  <c r="C773" i="16"/>
  <c r="D773" i="16" s="1"/>
  <c r="C774" i="16"/>
  <c r="D774" i="16" s="1"/>
  <c r="C775" i="16"/>
  <c r="D775" i="16" s="1"/>
  <c r="C776" i="16"/>
  <c r="D776" i="16" s="1"/>
  <c r="C777" i="16"/>
  <c r="D777" i="16" s="1"/>
  <c r="C778" i="16"/>
  <c r="D778" i="16" s="1"/>
  <c r="C779" i="16"/>
  <c r="D779" i="16" s="1"/>
  <c r="C780" i="16"/>
  <c r="D780" i="16"/>
  <c r="C781" i="16"/>
  <c r="D781" i="16" s="1"/>
  <c r="C782" i="16"/>
  <c r="D782" i="16" s="1"/>
  <c r="C783" i="16"/>
  <c r="D783" i="16" s="1"/>
  <c r="C784" i="16"/>
  <c r="D784" i="16" s="1"/>
  <c r="C785" i="16"/>
  <c r="D785" i="16" s="1"/>
  <c r="C786" i="16"/>
  <c r="D786" i="16" s="1"/>
  <c r="C787" i="16"/>
  <c r="D787" i="16" s="1"/>
  <c r="C788" i="16"/>
  <c r="D788" i="16" s="1"/>
  <c r="C789" i="16"/>
  <c r="D789" i="16" s="1"/>
  <c r="C790" i="16"/>
  <c r="D790" i="16" s="1"/>
  <c r="C791" i="16"/>
  <c r="D791" i="16" s="1"/>
  <c r="C792" i="16"/>
  <c r="D792" i="16" s="1"/>
  <c r="C793" i="16"/>
  <c r="D793" i="16" s="1"/>
  <c r="C794" i="16"/>
  <c r="D794" i="16" s="1"/>
  <c r="C795" i="16"/>
  <c r="D795" i="16" s="1"/>
  <c r="C796" i="16"/>
  <c r="D796" i="16"/>
  <c r="C797" i="16"/>
  <c r="D797" i="16" s="1"/>
  <c r="C798" i="16"/>
  <c r="D798" i="16" s="1"/>
  <c r="C799" i="16"/>
  <c r="D799" i="16" s="1"/>
  <c r="C800" i="16"/>
  <c r="D800" i="16" s="1"/>
  <c r="C801" i="16"/>
  <c r="D801" i="16" s="1"/>
  <c r="C802" i="16"/>
  <c r="D802" i="16" s="1"/>
  <c r="C803" i="16"/>
  <c r="D803" i="16" s="1"/>
  <c r="C804" i="16"/>
  <c r="D804" i="16"/>
  <c r="C805" i="16"/>
  <c r="D805" i="16" s="1"/>
  <c r="C806" i="16"/>
  <c r="D806" i="16" s="1"/>
  <c r="C807" i="16"/>
  <c r="D807" i="16" s="1"/>
  <c r="C808" i="16"/>
  <c r="D808" i="16" s="1"/>
  <c r="C809" i="16"/>
  <c r="D809" i="16" s="1"/>
  <c r="C810" i="16"/>
  <c r="D810" i="16" s="1"/>
  <c r="C811" i="16"/>
  <c r="D811" i="16" s="1"/>
  <c r="C812" i="16"/>
  <c r="D812" i="16" s="1"/>
  <c r="C813" i="16"/>
  <c r="D813" i="16" s="1"/>
  <c r="C814" i="16"/>
  <c r="D814" i="16" s="1"/>
  <c r="C815" i="16"/>
  <c r="D815" i="16" s="1"/>
  <c r="C816" i="16"/>
  <c r="D816" i="16" s="1"/>
  <c r="C817" i="16"/>
  <c r="D817" i="16" s="1"/>
  <c r="C818" i="16"/>
  <c r="D818" i="16" s="1"/>
  <c r="C819" i="16"/>
  <c r="D819" i="16" s="1"/>
  <c r="C820" i="16"/>
  <c r="D820" i="16" s="1"/>
  <c r="C821" i="16"/>
  <c r="D821" i="16" s="1"/>
  <c r="C822" i="16"/>
  <c r="D822" i="16" s="1"/>
  <c r="C823" i="16"/>
  <c r="D823" i="16" s="1"/>
  <c r="C824" i="16"/>
  <c r="D824" i="16" s="1"/>
  <c r="C825" i="16"/>
  <c r="D825" i="16" s="1"/>
  <c r="C826" i="16"/>
  <c r="D826" i="16" s="1"/>
  <c r="C827" i="16"/>
  <c r="D827" i="16" s="1"/>
  <c r="C828" i="16"/>
  <c r="D828" i="16"/>
  <c r="C829" i="16"/>
  <c r="D829" i="16" s="1"/>
  <c r="C830" i="16"/>
  <c r="D830" i="16" s="1"/>
  <c r="C831" i="16"/>
  <c r="D831" i="16" s="1"/>
  <c r="C832" i="16"/>
  <c r="D832" i="16" s="1"/>
  <c r="C833" i="16"/>
  <c r="D833" i="16" s="1"/>
  <c r="C834" i="16"/>
  <c r="D834" i="16" s="1"/>
  <c r="C835" i="16"/>
  <c r="D835" i="16" s="1"/>
  <c r="C836" i="16"/>
  <c r="D836" i="16" s="1"/>
  <c r="C837" i="16"/>
  <c r="D837" i="16" s="1"/>
  <c r="C838" i="16"/>
  <c r="D838" i="16" s="1"/>
  <c r="C839" i="16"/>
  <c r="D839" i="16" s="1"/>
  <c r="C840" i="16"/>
  <c r="D840" i="16" s="1"/>
  <c r="C841" i="16"/>
  <c r="D841" i="16" s="1"/>
  <c r="C842" i="16"/>
  <c r="D842" i="16" s="1"/>
  <c r="C843" i="16"/>
  <c r="D843" i="16" s="1"/>
  <c r="C844" i="16"/>
  <c r="D844" i="16"/>
  <c r="C845" i="16"/>
  <c r="D845" i="16" s="1"/>
  <c r="C846" i="16"/>
  <c r="D846" i="16" s="1"/>
  <c r="C847" i="16"/>
  <c r="D847" i="16" s="1"/>
  <c r="C848" i="16"/>
  <c r="D848" i="16" s="1"/>
  <c r="C849" i="16"/>
  <c r="D849" i="16" s="1"/>
  <c r="C850" i="16"/>
  <c r="D850" i="16" s="1"/>
  <c r="C851" i="16"/>
  <c r="D851" i="16" s="1"/>
  <c r="C852" i="16"/>
  <c r="D852" i="16" s="1"/>
  <c r="C853" i="16"/>
  <c r="D853" i="16" s="1"/>
  <c r="C854" i="16"/>
  <c r="D854" i="16" s="1"/>
  <c r="C855" i="16"/>
  <c r="D855" i="16" s="1"/>
  <c r="C856" i="16"/>
  <c r="D856" i="16"/>
  <c r="C857" i="16"/>
  <c r="C858" i="16"/>
  <c r="C859" i="16"/>
  <c r="C860" i="16"/>
  <c r="C861" i="16"/>
  <c r="C862" i="16"/>
  <c r="C863" i="16"/>
  <c r="C864" i="16"/>
  <c r="C865" i="16"/>
  <c r="C866" i="16"/>
  <c r="C867" i="16"/>
  <c r="C868" i="16"/>
  <c r="C869" i="16"/>
  <c r="C870" i="16"/>
  <c r="C871" i="16"/>
  <c r="C872" i="16"/>
  <c r="C873" i="16"/>
  <c r="C874" i="16"/>
  <c r="C875" i="16"/>
  <c r="D875" i="16" s="1"/>
  <c r="C876" i="16"/>
  <c r="D876" i="16" s="1"/>
  <c r="C877" i="16"/>
  <c r="D877" i="16" s="1"/>
  <c r="C878" i="16"/>
  <c r="D878" i="16" s="1"/>
  <c r="C879" i="16"/>
  <c r="D879" i="16" s="1"/>
  <c r="C880" i="16"/>
  <c r="D880" i="16" s="1"/>
  <c r="C881" i="16"/>
  <c r="D881" i="16" s="1"/>
  <c r="C882" i="16"/>
  <c r="D882" i="16"/>
  <c r="C883" i="16"/>
  <c r="D883" i="16" s="1"/>
  <c r="C884" i="16"/>
  <c r="D884" i="16" s="1"/>
  <c r="C885" i="16"/>
  <c r="D885" i="16"/>
  <c r="C886" i="16"/>
  <c r="D886" i="16" s="1"/>
  <c r="C887" i="16"/>
  <c r="D887" i="16" s="1"/>
  <c r="C888" i="16"/>
  <c r="D888" i="16"/>
  <c r="C889" i="16"/>
  <c r="D889" i="16" s="1"/>
  <c r="C890" i="16"/>
  <c r="D890" i="16" s="1"/>
  <c r="C891" i="16"/>
  <c r="D891" i="16" s="1"/>
  <c r="C892" i="16"/>
  <c r="D892" i="16" s="1"/>
  <c r="C893" i="16"/>
  <c r="D893" i="16" s="1"/>
  <c r="C894" i="16"/>
  <c r="D894" i="16"/>
  <c r="C895" i="16"/>
  <c r="D895" i="16" s="1"/>
  <c r="C896" i="16"/>
  <c r="D896" i="16" s="1"/>
  <c r="C897" i="16"/>
  <c r="D897" i="16"/>
  <c r="C898" i="16"/>
  <c r="D898" i="16" s="1"/>
  <c r="C899" i="16"/>
  <c r="D899" i="16" s="1"/>
  <c r="C900" i="16"/>
  <c r="D900" i="16" s="1"/>
  <c r="C901" i="16"/>
  <c r="D901" i="16" s="1"/>
  <c r="C902" i="16"/>
  <c r="D902" i="16" s="1"/>
  <c r="C903" i="16"/>
  <c r="D903" i="16" s="1"/>
  <c r="C904" i="16"/>
  <c r="D904" i="16" s="1"/>
  <c r="C905" i="16"/>
  <c r="D905" i="16" s="1"/>
  <c r="C906" i="16"/>
  <c r="D906" i="16" s="1"/>
  <c r="C907" i="16"/>
  <c r="D907" i="16" s="1"/>
  <c r="C908" i="16"/>
  <c r="D908" i="16" s="1"/>
  <c r="C909" i="16"/>
  <c r="D909" i="16" s="1"/>
  <c r="C910" i="16"/>
  <c r="D910" i="16"/>
  <c r="C911" i="16"/>
  <c r="D911" i="16" s="1"/>
  <c r="C912" i="16"/>
  <c r="D912" i="16" s="1"/>
  <c r="C913" i="16"/>
  <c r="D913" i="16"/>
  <c r="C914" i="16"/>
  <c r="D914" i="16" s="1"/>
  <c r="C915" i="16"/>
  <c r="D915" i="16" s="1"/>
  <c r="C916" i="16"/>
  <c r="D916" i="16" s="1"/>
  <c r="C917" i="16"/>
  <c r="D917" i="16" s="1"/>
  <c r="C918" i="16"/>
  <c r="D918" i="16" s="1"/>
  <c r="C919" i="16"/>
  <c r="D919" i="16" s="1"/>
  <c r="C920" i="16"/>
  <c r="D920" i="16" s="1"/>
  <c r="C921" i="16"/>
  <c r="D921" i="16" s="1"/>
  <c r="C922" i="16"/>
  <c r="D922" i="16" s="1"/>
  <c r="C923" i="16"/>
  <c r="D923" i="16" s="1"/>
  <c r="C924" i="16"/>
  <c r="D924" i="16" s="1"/>
  <c r="C925" i="16"/>
  <c r="D925" i="16" s="1"/>
  <c r="C926" i="16"/>
  <c r="D926" i="16"/>
  <c r="C927" i="16"/>
  <c r="D927" i="16" s="1"/>
  <c r="C928" i="16"/>
  <c r="D928" i="16" s="1"/>
  <c r="C929" i="16"/>
  <c r="D929" i="16"/>
  <c r="C930" i="16"/>
  <c r="D930" i="16"/>
  <c r="C931" i="16"/>
  <c r="D931" i="16" s="1"/>
  <c r="C932" i="16"/>
  <c r="D932" i="16" s="1"/>
  <c r="C933" i="16"/>
  <c r="D933" i="16"/>
  <c r="C934" i="16"/>
  <c r="D934" i="16" s="1"/>
  <c r="C935" i="16"/>
  <c r="D935" i="16" s="1"/>
  <c r="C936" i="16"/>
  <c r="D936" i="16"/>
  <c r="C937" i="16"/>
  <c r="C938" i="16"/>
  <c r="C939" i="16"/>
  <c r="C940" i="16"/>
  <c r="D940" i="16" s="1"/>
  <c r="C941" i="16"/>
  <c r="D941" i="16" s="1"/>
  <c r="C942" i="16"/>
  <c r="D942" i="16" s="1"/>
  <c r="C943" i="16"/>
  <c r="D943" i="16" s="1"/>
  <c r="C944" i="16"/>
  <c r="D944" i="16" s="1"/>
  <c r="C945" i="16"/>
  <c r="D945" i="16" s="1"/>
  <c r="C946" i="16"/>
  <c r="D946" i="16" s="1"/>
  <c r="C947" i="16"/>
  <c r="D947" i="16" s="1"/>
  <c r="C948" i="16"/>
  <c r="D948" i="16" s="1"/>
  <c r="C949" i="16"/>
  <c r="D949" i="16"/>
  <c r="C950" i="16"/>
  <c r="D950" i="16" s="1"/>
  <c r="C951" i="16"/>
  <c r="D951" i="16" s="1"/>
  <c r="C952" i="16"/>
  <c r="D952" i="16"/>
  <c r="C953" i="16"/>
  <c r="D953" i="16" s="1"/>
  <c r="C954" i="16"/>
  <c r="D954" i="16" s="1"/>
  <c r="C955" i="16"/>
  <c r="D955" i="16" s="1"/>
  <c r="C956" i="16"/>
  <c r="D956" i="16" s="1"/>
  <c r="C957" i="16"/>
  <c r="D957" i="16" s="1"/>
  <c r="C958" i="16"/>
  <c r="D958" i="16"/>
  <c r="C959" i="16"/>
  <c r="D959" i="16" s="1"/>
  <c r="C960" i="16"/>
  <c r="D960" i="16" s="1"/>
  <c r="C961" i="16"/>
  <c r="D961" i="16"/>
  <c r="C962" i="16"/>
  <c r="D962" i="16" s="1"/>
  <c r="C963" i="16"/>
  <c r="D963" i="16" s="1"/>
  <c r="C964" i="16"/>
  <c r="D964" i="16"/>
  <c r="C965" i="16"/>
  <c r="D965" i="16"/>
  <c r="C966" i="16"/>
  <c r="D966" i="16"/>
  <c r="C967" i="16"/>
  <c r="D967" i="16" s="1"/>
  <c r="C968" i="16"/>
  <c r="D968" i="16" s="1"/>
  <c r="C969" i="16"/>
  <c r="D969" i="16" s="1"/>
  <c r="C970" i="16"/>
  <c r="D970" i="16" s="1"/>
  <c r="C971" i="16"/>
  <c r="D971" i="16" s="1"/>
  <c r="C972" i="16"/>
  <c r="D972" i="16" s="1"/>
  <c r="C973" i="16"/>
  <c r="D973" i="16" s="1"/>
  <c r="C974" i="16"/>
  <c r="D974" i="16" s="1"/>
  <c r="C975" i="16"/>
  <c r="D975" i="16" s="1"/>
  <c r="C976" i="16"/>
  <c r="D976" i="16" s="1"/>
  <c r="C977" i="16"/>
  <c r="D977" i="16" s="1"/>
  <c r="C978" i="16"/>
  <c r="D978" i="16" s="1"/>
  <c r="C979" i="16"/>
  <c r="D979" i="16" s="1"/>
  <c r="C980" i="16"/>
  <c r="D980" i="16" s="1"/>
  <c r="C981" i="16"/>
  <c r="D981" i="16" s="1"/>
  <c r="C982" i="16"/>
  <c r="D982" i="16" s="1"/>
  <c r="C983" i="16"/>
  <c r="D983" i="16" s="1"/>
  <c r="C984" i="16"/>
  <c r="D984" i="16" s="1"/>
  <c r="C985" i="16"/>
  <c r="D985" i="16" s="1"/>
  <c r="C986" i="16"/>
  <c r="D986" i="16" s="1"/>
  <c r="C987" i="16"/>
  <c r="D987" i="16" s="1"/>
  <c r="C988" i="16"/>
  <c r="D988" i="16" s="1"/>
  <c r="C989" i="16"/>
  <c r="D989" i="16" s="1"/>
  <c r="C990" i="16"/>
  <c r="D990" i="16" s="1"/>
  <c r="C991" i="16"/>
  <c r="D991" i="16" s="1"/>
  <c r="C992" i="16"/>
  <c r="D992" i="16" s="1"/>
  <c r="C993" i="16"/>
  <c r="D993" i="16" s="1"/>
  <c r="C994" i="16"/>
  <c r="D994" i="16" s="1"/>
  <c r="C995" i="16"/>
  <c r="D995" i="16" s="1"/>
  <c r="C996" i="16"/>
  <c r="D996" i="16" s="1"/>
  <c r="C997" i="16"/>
  <c r="D997" i="16" s="1"/>
  <c r="C998" i="16"/>
  <c r="D998" i="16" s="1"/>
  <c r="C999" i="16"/>
  <c r="D999" i="16" s="1"/>
  <c r="C1000" i="16"/>
  <c r="D1000" i="16" s="1"/>
  <c r="C1001" i="16"/>
  <c r="D1001" i="16" s="1"/>
  <c r="C1002" i="16"/>
  <c r="D1002" i="16"/>
  <c r="C1003" i="16"/>
  <c r="D1003" i="16" s="1"/>
  <c r="C1004" i="16"/>
  <c r="D1004" i="16" s="1"/>
  <c r="C1005" i="16"/>
  <c r="D1005" i="16" s="1"/>
  <c r="C1006" i="16"/>
  <c r="D1006" i="16" s="1"/>
  <c r="C1007" i="16"/>
  <c r="D1007" i="16" s="1"/>
  <c r="C1008" i="16"/>
  <c r="D1008" i="16" s="1"/>
  <c r="C1009" i="16"/>
  <c r="D1009" i="16" s="1"/>
  <c r="C1010" i="16"/>
  <c r="D1010" i="16" s="1"/>
  <c r="C1011" i="16"/>
  <c r="D1011" i="16" s="1"/>
  <c r="C1012" i="16"/>
  <c r="D1012" i="16" s="1"/>
  <c r="C1013" i="16"/>
  <c r="D1013" i="16" s="1"/>
  <c r="C1014" i="16"/>
  <c r="D1014" i="16" s="1"/>
  <c r="C1015" i="16"/>
  <c r="D1015" i="16" s="1"/>
  <c r="C1016" i="16"/>
  <c r="D1016" i="16" s="1"/>
  <c r="C1017" i="16"/>
  <c r="D1017" i="16" s="1"/>
  <c r="C1018" i="16"/>
  <c r="D1018" i="16" s="1"/>
  <c r="C1019" i="16"/>
  <c r="D1019" i="16" s="1"/>
  <c r="C1020" i="16"/>
  <c r="D1020" i="16" s="1"/>
  <c r="C1021" i="16"/>
  <c r="D1021" i="16" s="1"/>
  <c r="C1022" i="16"/>
  <c r="D1022" i="16"/>
  <c r="C1023" i="16"/>
  <c r="D1023" i="16" s="1"/>
  <c r="C1024" i="16"/>
  <c r="D1024" i="16" s="1"/>
  <c r="C1025" i="16"/>
  <c r="D1025" i="16"/>
  <c r="C1026" i="16"/>
  <c r="D1026" i="16"/>
  <c r="C1027" i="16"/>
  <c r="D1027" i="16" s="1"/>
  <c r="C1028" i="16"/>
  <c r="D1028" i="16" s="1"/>
  <c r="C1029" i="16"/>
  <c r="D1029" i="16" s="1"/>
  <c r="C1030" i="16"/>
  <c r="D1030" i="16" s="1"/>
  <c r="C1031" i="16"/>
  <c r="D1031" i="16" s="1"/>
  <c r="C1032" i="16"/>
  <c r="D1032" i="16" s="1"/>
  <c r="C1033" i="16"/>
  <c r="D1033" i="16" s="1"/>
  <c r="C1034" i="16"/>
  <c r="D1034" i="16" s="1"/>
  <c r="C1035" i="16"/>
  <c r="D1035" i="16" s="1"/>
  <c r="C1036" i="16"/>
  <c r="D1036" i="16" s="1"/>
  <c r="C1037" i="16"/>
  <c r="D1037" i="16" s="1"/>
  <c r="C1038" i="16"/>
  <c r="D1038" i="16" s="1"/>
  <c r="C1039" i="16"/>
  <c r="D1039" i="16" s="1"/>
  <c r="C1040" i="16"/>
  <c r="D1040" i="16" s="1"/>
  <c r="C1041" i="16"/>
  <c r="D1041" i="16" s="1"/>
  <c r="C1042" i="16"/>
  <c r="D1042" i="16"/>
  <c r="C1043" i="16"/>
  <c r="D1043" i="16" s="1"/>
  <c r="C1044" i="16"/>
  <c r="D1044" i="16" s="1"/>
  <c r="C1045" i="16"/>
  <c r="D1045" i="16" s="1"/>
  <c r="C1046" i="16"/>
  <c r="D1046" i="16" s="1"/>
  <c r="C1047" i="16"/>
  <c r="D1047" i="16" s="1"/>
  <c r="C1048" i="16"/>
  <c r="D1048" i="16" s="1"/>
  <c r="C1049" i="16"/>
  <c r="D1049" i="16" s="1"/>
  <c r="C1050" i="16"/>
  <c r="D1050" i="16" s="1"/>
  <c r="C1051" i="16"/>
  <c r="D1051" i="16" s="1"/>
  <c r="C1052" i="16"/>
  <c r="D1052" i="16" s="1"/>
  <c r="C1053" i="16"/>
  <c r="D1053" i="16" s="1"/>
  <c r="C1054" i="16"/>
  <c r="D1054" i="16"/>
  <c r="C1055" i="16"/>
  <c r="D1055" i="16" s="1"/>
  <c r="C1056" i="16"/>
  <c r="D1056" i="16" s="1"/>
  <c r="C1057" i="16"/>
  <c r="D1057" i="16"/>
  <c r="C1058" i="16"/>
  <c r="D1058" i="16"/>
  <c r="C1059" i="16"/>
  <c r="D1059" i="16" s="1"/>
  <c r="C1060" i="16"/>
  <c r="D1060" i="16" s="1"/>
  <c r="C1061" i="16"/>
  <c r="D1061" i="16" s="1"/>
  <c r="C1062" i="16"/>
  <c r="D1062" i="16" s="1"/>
  <c r="C1063" i="16"/>
  <c r="D1063" i="16" s="1"/>
  <c r="C1064" i="16"/>
  <c r="D1064" i="16" s="1"/>
  <c r="C1065" i="16"/>
  <c r="D1065" i="16" s="1"/>
  <c r="C1066" i="16"/>
  <c r="D1066" i="16" s="1"/>
  <c r="C1067" i="16"/>
  <c r="D1067" i="16" s="1"/>
  <c r="C1068" i="16"/>
  <c r="D1068" i="16" s="1"/>
  <c r="C1069" i="16"/>
  <c r="D1069" i="16" s="1"/>
  <c r="C1070" i="16"/>
  <c r="D1070" i="16" s="1"/>
  <c r="C1071" i="16"/>
  <c r="D1071" i="16" s="1"/>
  <c r="C1072" i="16"/>
  <c r="D1072" i="16" s="1"/>
  <c r="C1073" i="16"/>
  <c r="D1073" i="16" s="1"/>
  <c r="C1074" i="16"/>
  <c r="D1074" i="16" s="1"/>
  <c r="C1075" i="16"/>
  <c r="D1075" i="16" s="1"/>
  <c r="C1076" i="16"/>
  <c r="D1076" i="16" s="1"/>
  <c r="C1077" i="16"/>
  <c r="D1077" i="16" s="1"/>
  <c r="C1078" i="16"/>
  <c r="D1078" i="16" s="1"/>
  <c r="C1079" i="16"/>
  <c r="D1079" i="16" s="1"/>
  <c r="C1080" i="16"/>
  <c r="D1080" i="16"/>
  <c r="C1081" i="16"/>
  <c r="D1081" i="16" s="1"/>
  <c r="C1082" i="16"/>
  <c r="D1082" i="16" s="1"/>
  <c r="C1083" i="16"/>
  <c r="D1083" i="16" s="1"/>
  <c r="C1084" i="16"/>
  <c r="D1084" i="16" s="1"/>
  <c r="C1085" i="16"/>
  <c r="D1085" i="16" s="1"/>
  <c r="C1086" i="16"/>
  <c r="D1086" i="16" s="1"/>
  <c r="C1087" i="16"/>
  <c r="D1087" i="16" s="1"/>
  <c r="C1088" i="16"/>
  <c r="D1088" i="16" s="1"/>
  <c r="C1089" i="16"/>
  <c r="D1089" i="16" s="1"/>
  <c r="C1090" i="16"/>
  <c r="D1090" i="16" s="1"/>
  <c r="C1091" i="16"/>
  <c r="D1091" i="16" s="1"/>
  <c r="C1092" i="16"/>
  <c r="D1092" i="16" s="1"/>
  <c r="C1093" i="16"/>
  <c r="D1093" i="16" s="1"/>
  <c r="C1094" i="16"/>
  <c r="D1094" i="16" s="1"/>
  <c r="C1095" i="16"/>
  <c r="D1095" i="16" s="1"/>
  <c r="C1096" i="16"/>
  <c r="D1096" i="16"/>
  <c r="C1097" i="16"/>
  <c r="D1097" i="16" s="1"/>
  <c r="C1098" i="16"/>
  <c r="D1098" i="16" s="1"/>
  <c r="C1099" i="16"/>
  <c r="D1099" i="16" s="1"/>
  <c r="C1100" i="16"/>
  <c r="D1100" i="16" s="1"/>
  <c r="C1101" i="16"/>
  <c r="D1101" i="16" s="1"/>
  <c r="C1102" i="16"/>
  <c r="D1102" i="16" s="1"/>
  <c r="C1103" i="16"/>
  <c r="D1103" i="16" s="1"/>
  <c r="C1104" i="16"/>
  <c r="D1104" i="16" s="1"/>
  <c r="C1105" i="16"/>
  <c r="D1105" i="16" s="1"/>
  <c r="C1106" i="16"/>
  <c r="D1106" i="16" s="1"/>
  <c r="C1107" i="16"/>
  <c r="D1107" i="16" s="1"/>
  <c r="C1108" i="16"/>
  <c r="D1108" i="16" s="1"/>
  <c r="C1109" i="16"/>
  <c r="D1109" i="16" s="1"/>
  <c r="C1110" i="16"/>
  <c r="D1110" i="16" s="1"/>
  <c r="C1111" i="16"/>
  <c r="D1111" i="16" s="1"/>
  <c r="C1112" i="16"/>
  <c r="D1112" i="16"/>
  <c r="C1113" i="16"/>
  <c r="D1113" i="16" s="1"/>
  <c r="C1114" i="16"/>
  <c r="D1114" i="16" s="1"/>
  <c r="C1115" i="16"/>
  <c r="D1115" i="16" s="1"/>
  <c r="C1116" i="16"/>
  <c r="D1116" i="16" s="1"/>
  <c r="C1117" i="16"/>
  <c r="D1117" i="16" s="1"/>
  <c r="C1118" i="16"/>
  <c r="D1118" i="16" s="1"/>
  <c r="C1119" i="16"/>
  <c r="D1119" i="16" s="1"/>
  <c r="C1120" i="16"/>
  <c r="D1120" i="16" s="1"/>
  <c r="C1121" i="16"/>
  <c r="D1121" i="16" s="1"/>
  <c r="C1122" i="16"/>
  <c r="D1122" i="16" s="1"/>
  <c r="C1123" i="16"/>
  <c r="D1123" i="16" s="1"/>
  <c r="C1124" i="16"/>
  <c r="D1124" i="16" s="1"/>
  <c r="C1125" i="16"/>
  <c r="D1125" i="16" s="1"/>
  <c r="C1126" i="16"/>
  <c r="D1126" i="16" s="1"/>
  <c r="C1127" i="16"/>
  <c r="D1127" i="16" s="1"/>
  <c r="C1128" i="16"/>
  <c r="D1128" i="16"/>
  <c r="C1129" i="16"/>
  <c r="D1129" i="16" s="1"/>
  <c r="C1130" i="16"/>
  <c r="D1130" i="16" s="1"/>
  <c r="C1131" i="16"/>
  <c r="D1131" i="16" s="1"/>
  <c r="C1132" i="16"/>
  <c r="D1132" i="16" s="1"/>
  <c r="C1133" i="16"/>
  <c r="D1133" i="16" s="1"/>
  <c r="C1134" i="16"/>
  <c r="D1134" i="16" s="1"/>
  <c r="C1135" i="16"/>
  <c r="D1135" i="16" s="1"/>
  <c r="C1136" i="16"/>
  <c r="D1136" i="16" s="1"/>
  <c r="C1137" i="16"/>
  <c r="D1137" i="16" s="1"/>
  <c r="C1138" i="16"/>
  <c r="D1138" i="16" s="1"/>
  <c r="C1139" i="16"/>
  <c r="D1139" i="16" s="1"/>
  <c r="C1140" i="16"/>
  <c r="D1140" i="16" s="1"/>
  <c r="C1141" i="16"/>
  <c r="D1141" i="16" s="1"/>
  <c r="C1142" i="16"/>
  <c r="D1142" i="16" s="1"/>
  <c r="C1143" i="16"/>
  <c r="D1143" i="16" s="1"/>
  <c r="C1144" i="16"/>
  <c r="D1144" i="16"/>
  <c r="C1145" i="16"/>
  <c r="D1145" i="16" s="1"/>
  <c r="C1146" i="16"/>
  <c r="D1146" i="16" s="1"/>
  <c r="C1147" i="16"/>
  <c r="D1147" i="16" s="1"/>
  <c r="C1148" i="16"/>
  <c r="D1148" i="16" s="1"/>
  <c r="C1149" i="16"/>
  <c r="D1149" i="16" s="1"/>
  <c r="C1150" i="16"/>
  <c r="D1150" i="16" s="1"/>
  <c r="C1151" i="16"/>
  <c r="D1151" i="16" s="1"/>
  <c r="C1152" i="16"/>
  <c r="D1152" i="16" s="1"/>
  <c r="C1153" i="16"/>
  <c r="D1153" i="16" s="1"/>
  <c r="C1154" i="16"/>
  <c r="D1154" i="16" s="1"/>
  <c r="C1155" i="16"/>
  <c r="D1155" i="16" s="1"/>
  <c r="C1156" i="16"/>
  <c r="D1156" i="16" s="1"/>
  <c r="C1157" i="16"/>
  <c r="D1157" i="16" s="1"/>
  <c r="C1158" i="16"/>
  <c r="D1158" i="16" s="1"/>
  <c r="C1159" i="16"/>
  <c r="D1159" i="16" s="1"/>
  <c r="C1160" i="16"/>
  <c r="D1160" i="16"/>
  <c r="C1161" i="16"/>
  <c r="D1161" i="16" s="1"/>
  <c r="C1162" i="16"/>
  <c r="D1162" i="16" s="1"/>
  <c r="C1163" i="16"/>
  <c r="D1163" i="16" s="1"/>
  <c r="C1164" i="16"/>
  <c r="D1164" i="16" s="1"/>
  <c r="C1165" i="16"/>
  <c r="D1165" i="16" s="1"/>
  <c r="C1166" i="16"/>
  <c r="D1166" i="16" s="1"/>
  <c r="C1167" i="16"/>
  <c r="D1167" i="16" s="1"/>
  <c r="C1168" i="16"/>
  <c r="D1168" i="16" s="1"/>
  <c r="C1169" i="16"/>
  <c r="D1169" i="16" s="1"/>
  <c r="C1170" i="16"/>
  <c r="D1170" i="16" s="1"/>
  <c r="C1171" i="16"/>
  <c r="D1171" i="16" s="1"/>
  <c r="C1172" i="16"/>
  <c r="D1172" i="16" s="1"/>
  <c r="C1173" i="16"/>
  <c r="D1173" i="16" s="1"/>
  <c r="C1174" i="16"/>
  <c r="D1174" i="16" s="1"/>
  <c r="C1175" i="16"/>
  <c r="D1175" i="16" s="1"/>
  <c r="C1176" i="16"/>
  <c r="D1176" i="16"/>
  <c r="C1177" i="16"/>
  <c r="D1177" i="16" s="1"/>
  <c r="C1178" i="16"/>
  <c r="D1178" i="16" s="1"/>
  <c r="C1179" i="16"/>
  <c r="D1179" i="16" s="1"/>
  <c r="C1180" i="16"/>
  <c r="D1180" i="16" s="1"/>
  <c r="C1181" i="16"/>
  <c r="D1181" i="16" s="1"/>
  <c r="C1182" i="16"/>
  <c r="D1182" i="16" s="1"/>
  <c r="C1183" i="16"/>
  <c r="D1183" i="16" s="1"/>
  <c r="C1184" i="16"/>
  <c r="D1184" i="16" s="1"/>
  <c r="C1185" i="16"/>
  <c r="D1185" i="16" s="1"/>
  <c r="C1186" i="16"/>
  <c r="D1186" i="16" s="1"/>
  <c r="C1187" i="16"/>
  <c r="D1187" i="16" s="1"/>
  <c r="C1188" i="16"/>
  <c r="D1188" i="16" s="1"/>
  <c r="C1189" i="16"/>
  <c r="D1189" i="16" s="1"/>
  <c r="C1190" i="16"/>
  <c r="D1190" i="16" s="1"/>
  <c r="C1191" i="16"/>
  <c r="D1191" i="16" s="1"/>
  <c r="C1192" i="16"/>
  <c r="D1192" i="16"/>
  <c r="C1193" i="16"/>
  <c r="D1193" i="16" s="1"/>
  <c r="C1194" i="16"/>
  <c r="D1194" i="16" s="1"/>
  <c r="C1195" i="16"/>
  <c r="D1195" i="16" s="1"/>
  <c r="C1196" i="16"/>
  <c r="D1196" i="16" s="1"/>
  <c r="C1197" i="16"/>
  <c r="D1197" i="16" s="1"/>
  <c r="C1198" i="16"/>
  <c r="D1198" i="16" s="1"/>
  <c r="C1199" i="16"/>
  <c r="D1199" i="16" s="1"/>
  <c r="C1200" i="16"/>
  <c r="D1200" i="16" s="1"/>
  <c r="C1201" i="16"/>
  <c r="D1201" i="16" s="1"/>
  <c r="C1202" i="16"/>
  <c r="D1202" i="16" s="1"/>
  <c r="C1203" i="16"/>
  <c r="D1203" i="16" s="1"/>
  <c r="C1204" i="16"/>
  <c r="D1204" i="16" s="1"/>
  <c r="C1205" i="16"/>
  <c r="D1205" i="16" s="1"/>
  <c r="C1206" i="16"/>
  <c r="D1206" i="16" s="1"/>
  <c r="C1207" i="16"/>
  <c r="D1207" i="16" s="1"/>
  <c r="C1208" i="16"/>
  <c r="D1208" i="16"/>
  <c r="C1209" i="16"/>
  <c r="D1209" i="16" s="1"/>
  <c r="C1210" i="16"/>
  <c r="D1210" i="16" s="1"/>
  <c r="C1211" i="16"/>
  <c r="D1211" i="16" s="1"/>
  <c r="C1212" i="16"/>
  <c r="D1212" i="16" s="1"/>
  <c r="C1213" i="16"/>
  <c r="D1213" i="16" s="1"/>
  <c r="C1214" i="16"/>
  <c r="D1214" i="16" s="1"/>
  <c r="C1215" i="16"/>
  <c r="D1215" i="16" s="1"/>
  <c r="C1216" i="16"/>
  <c r="D1216" i="16" s="1"/>
  <c r="C1217" i="16"/>
  <c r="D1217" i="16" s="1"/>
  <c r="C1218" i="16"/>
  <c r="D1218" i="16" s="1"/>
  <c r="C1219" i="16"/>
  <c r="D1219" i="16" s="1"/>
  <c r="C1220" i="16"/>
  <c r="D1220" i="16" s="1"/>
  <c r="C1221" i="16"/>
  <c r="D1221" i="16" s="1"/>
  <c r="C1222" i="16"/>
  <c r="D1222" i="16" s="1"/>
  <c r="C1223" i="16"/>
  <c r="D1223" i="16" s="1"/>
  <c r="C1224" i="16"/>
  <c r="D1224" i="16"/>
  <c r="C1225" i="16"/>
  <c r="D1225" i="16" s="1"/>
  <c r="C1226" i="16"/>
  <c r="D1226" i="16" s="1"/>
  <c r="C1227" i="16"/>
  <c r="D1227" i="16" s="1"/>
  <c r="C1228" i="16"/>
  <c r="D1228" i="16" s="1"/>
  <c r="C1229" i="16"/>
  <c r="D1229" i="16" s="1"/>
  <c r="C1230" i="16"/>
  <c r="D1230" i="16" s="1"/>
  <c r="C1231" i="16"/>
  <c r="D1231" i="16" s="1"/>
  <c r="C1232" i="16"/>
  <c r="D1232" i="16" s="1"/>
  <c r="C1233" i="16"/>
  <c r="D1233" i="16" s="1"/>
  <c r="C1234" i="16"/>
  <c r="D1234" i="16" s="1"/>
  <c r="C1235" i="16"/>
  <c r="D1235" i="16" s="1"/>
  <c r="C1236" i="16"/>
  <c r="D1236" i="16" s="1"/>
  <c r="C1237" i="16"/>
  <c r="D1237" i="16" s="1"/>
  <c r="C1238" i="16"/>
  <c r="D1238" i="16" s="1"/>
  <c r="C1239" i="16"/>
  <c r="D1239" i="16" s="1"/>
  <c r="C1240" i="16"/>
  <c r="D1240" i="16"/>
  <c r="C1241" i="16"/>
  <c r="D1241" i="16" s="1"/>
  <c r="C1242" i="16"/>
  <c r="D1242" i="16" s="1"/>
  <c r="C1243" i="16"/>
  <c r="D1243" i="16" s="1"/>
  <c r="C1244" i="16"/>
  <c r="D1244" i="16" s="1"/>
  <c r="C1245" i="16"/>
  <c r="D1245" i="16" s="1"/>
  <c r="C1246" i="16"/>
  <c r="D1246" i="16" s="1"/>
  <c r="C1247" i="16"/>
  <c r="D1247" i="16" s="1"/>
  <c r="C1248" i="16"/>
  <c r="D1248" i="16" s="1"/>
  <c r="C1249" i="16"/>
  <c r="D1249" i="16" s="1"/>
  <c r="C1250" i="16"/>
  <c r="D1250" i="16" s="1"/>
  <c r="C1251" i="16"/>
  <c r="D1251" i="16" s="1"/>
  <c r="C1252" i="16"/>
  <c r="D1252" i="16" s="1"/>
  <c r="C1253" i="16"/>
  <c r="D1253" i="16" s="1"/>
  <c r="C1254" i="16"/>
  <c r="D1254" i="16" s="1"/>
  <c r="C1255" i="16"/>
  <c r="D1255" i="16" s="1"/>
  <c r="C1256" i="16"/>
  <c r="D1256" i="16"/>
  <c r="C1257" i="16"/>
  <c r="D1257" i="16" s="1"/>
  <c r="C1258" i="16"/>
  <c r="D1258" i="16" s="1"/>
  <c r="C1259" i="16"/>
  <c r="D1259" i="16" s="1"/>
  <c r="C1260" i="16"/>
  <c r="D1260" i="16" s="1"/>
  <c r="C1261" i="16"/>
  <c r="D1261" i="16" s="1"/>
  <c r="C1262" i="16"/>
  <c r="D1262" i="16" s="1"/>
  <c r="C1263" i="16"/>
  <c r="D1263" i="16" s="1"/>
  <c r="C1264" i="16"/>
  <c r="D1264" i="16" s="1"/>
  <c r="C1265" i="16"/>
  <c r="D1265" i="16" s="1"/>
  <c r="C1266" i="16"/>
  <c r="D1266" i="16" s="1"/>
  <c r="C1267" i="16"/>
  <c r="D1267" i="16" s="1"/>
  <c r="C1268" i="16"/>
  <c r="D1268" i="16" s="1"/>
  <c r="C1269" i="16"/>
  <c r="D1269" i="16" s="1"/>
  <c r="C1270" i="16"/>
  <c r="D1270" i="16" s="1"/>
  <c r="C1271" i="16"/>
  <c r="D1271" i="16" s="1"/>
  <c r="C1272" i="16"/>
  <c r="D1272" i="16"/>
  <c r="C1273" i="16"/>
  <c r="D1273" i="16" s="1"/>
  <c r="C1274" i="16"/>
  <c r="D1274" i="16" s="1"/>
  <c r="C1275" i="16"/>
  <c r="D1275" i="16" s="1"/>
  <c r="C1276" i="16"/>
  <c r="D1276" i="16" s="1"/>
  <c r="C1277" i="16"/>
  <c r="D1277" i="16" s="1"/>
  <c r="C1278" i="16"/>
  <c r="D1278" i="16" s="1"/>
  <c r="C1279" i="16"/>
  <c r="D1279" i="16" s="1"/>
  <c r="C1280" i="16"/>
  <c r="D1280" i="16" s="1"/>
  <c r="C1281" i="16"/>
  <c r="D1281" i="16" s="1"/>
  <c r="C1282" i="16"/>
  <c r="D1282" i="16" s="1"/>
  <c r="C1283" i="16"/>
  <c r="D1283" i="16" s="1"/>
  <c r="C1284" i="16"/>
  <c r="D1284" i="16" s="1"/>
  <c r="C1285" i="16"/>
  <c r="D1285" i="16" s="1"/>
  <c r="C1286" i="16"/>
  <c r="D1286" i="16" s="1"/>
  <c r="C1287" i="16"/>
  <c r="D1287" i="16" s="1"/>
  <c r="C1288" i="16"/>
  <c r="D1288" i="16"/>
  <c r="C1289" i="16"/>
  <c r="D1289" i="16" s="1"/>
  <c r="C1290" i="16"/>
  <c r="D1290" i="16" s="1"/>
  <c r="C1291" i="16"/>
  <c r="D1291" i="16" s="1"/>
  <c r="C1292" i="16"/>
  <c r="D1292" i="16" s="1"/>
  <c r="C1293" i="16"/>
  <c r="D1293" i="16" s="1"/>
  <c r="C1294" i="16"/>
  <c r="D1294" i="16" s="1"/>
  <c r="C1295" i="16"/>
  <c r="D1295" i="16" s="1"/>
  <c r="C1296" i="16"/>
  <c r="D1296" i="16" s="1"/>
  <c r="C1297" i="16"/>
  <c r="D1297" i="16" s="1"/>
  <c r="C1298" i="16"/>
  <c r="D1298" i="16" s="1"/>
  <c r="C1299" i="16"/>
  <c r="D1299" i="16" s="1"/>
  <c r="C1300" i="16"/>
  <c r="D1300" i="16" s="1"/>
  <c r="C1301" i="16"/>
  <c r="D1301" i="16" s="1"/>
  <c r="C1302" i="16"/>
  <c r="D1302" i="16" s="1"/>
  <c r="C1303" i="16"/>
  <c r="D1303" i="16" s="1"/>
  <c r="C1304" i="16"/>
  <c r="D1304" i="16"/>
  <c r="C1305" i="16"/>
  <c r="D1305" i="16" s="1"/>
  <c r="C1306" i="16"/>
  <c r="D1306" i="16" s="1"/>
  <c r="C1307" i="16"/>
  <c r="D1307" i="16" s="1"/>
  <c r="C1308" i="16"/>
  <c r="D1308" i="16" s="1"/>
  <c r="C1309" i="16"/>
  <c r="D1309" i="16" s="1"/>
  <c r="C1310" i="16"/>
  <c r="D1310" i="16" s="1"/>
  <c r="C1311" i="16"/>
  <c r="D1311" i="16" s="1"/>
  <c r="C1312" i="16"/>
  <c r="D1312" i="16" s="1"/>
  <c r="C1313" i="16"/>
  <c r="D1313" i="16" s="1"/>
  <c r="C1314" i="16"/>
  <c r="D1314" i="16" s="1"/>
  <c r="C1315" i="16"/>
  <c r="D1315" i="16" s="1"/>
  <c r="C1316" i="16"/>
  <c r="D1316" i="16" s="1"/>
  <c r="C1317" i="16"/>
  <c r="D1317" i="16" s="1"/>
  <c r="C1318" i="16"/>
  <c r="D1318" i="16" s="1"/>
  <c r="C1319" i="16"/>
  <c r="D1319" i="16" s="1"/>
  <c r="C1320" i="16"/>
  <c r="D1320" i="16"/>
  <c r="C1321" i="16"/>
  <c r="D1321" i="16" s="1"/>
  <c r="C1322" i="16"/>
  <c r="D1322" i="16" s="1"/>
  <c r="C1323" i="16"/>
  <c r="D1323" i="16" s="1"/>
  <c r="C1324" i="16"/>
  <c r="D1324" i="16" s="1"/>
  <c r="C1325" i="16"/>
  <c r="D1325" i="16" s="1"/>
  <c r="C1326" i="16"/>
  <c r="D1326" i="16" s="1"/>
  <c r="C1327" i="16"/>
  <c r="D1327" i="16" s="1"/>
  <c r="C1328" i="16"/>
  <c r="D1328" i="16" s="1"/>
  <c r="C1329" i="16"/>
  <c r="D1329" i="16" s="1"/>
  <c r="C1330" i="16"/>
  <c r="D1330" i="16" s="1"/>
  <c r="C1331" i="16"/>
  <c r="D1331" i="16" s="1"/>
  <c r="C1332" i="16"/>
  <c r="D1332" i="16" s="1"/>
  <c r="C1333" i="16"/>
  <c r="D1333" i="16" s="1"/>
  <c r="C1334" i="16"/>
  <c r="D1334" i="16" s="1"/>
  <c r="C1335" i="16"/>
  <c r="D1335" i="16" s="1"/>
  <c r="C1336" i="16"/>
  <c r="D1336" i="16"/>
  <c r="C1337" i="16"/>
  <c r="D1337" i="16" s="1"/>
  <c r="C1338" i="16"/>
  <c r="D1338" i="16" s="1"/>
  <c r="C1339" i="16"/>
  <c r="D1339" i="16" s="1"/>
  <c r="C1340" i="16"/>
  <c r="D1340" i="16" s="1"/>
  <c r="C1341" i="16"/>
  <c r="D1341" i="16" s="1"/>
  <c r="C1342" i="16"/>
  <c r="D1342" i="16" s="1"/>
  <c r="C1343" i="16"/>
  <c r="D1343" i="16" s="1"/>
  <c r="C1344" i="16"/>
  <c r="D1344" i="16" s="1"/>
  <c r="C1345" i="16"/>
  <c r="D1345" i="16" s="1"/>
  <c r="C1346" i="16"/>
  <c r="D1346" i="16" s="1"/>
  <c r="C1347" i="16"/>
  <c r="D1347" i="16" s="1"/>
  <c r="C1348" i="16"/>
  <c r="D1348" i="16" s="1"/>
  <c r="C1349" i="16"/>
  <c r="D1349" i="16" s="1"/>
  <c r="C1350" i="16"/>
  <c r="D1350" i="16" s="1"/>
  <c r="C1351" i="16"/>
  <c r="D1351" i="16" s="1"/>
  <c r="C1352" i="16"/>
  <c r="D1352" i="16"/>
  <c r="C1353" i="16"/>
  <c r="D1353" i="16" s="1"/>
  <c r="C1354" i="16"/>
  <c r="D1354" i="16" s="1"/>
  <c r="C1355" i="16"/>
  <c r="D1355" i="16" s="1"/>
  <c r="C1356" i="16"/>
  <c r="D1356" i="16" s="1"/>
  <c r="C1357" i="16"/>
  <c r="D1357" i="16" s="1"/>
  <c r="C1358" i="16"/>
  <c r="D1358" i="16" s="1"/>
  <c r="C1359" i="16"/>
  <c r="D1359" i="16" s="1"/>
  <c r="C1360" i="16"/>
  <c r="D1360" i="16" s="1"/>
  <c r="C1361" i="16"/>
  <c r="D1361" i="16" s="1"/>
  <c r="C1362" i="16"/>
  <c r="D1362" i="16" s="1"/>
  <c r="C1363" i="16"/>
  <c r="D1363" i="16" s="1"/>
  <c r="C1364" i="16"/>
  <c r="D1364" i="16" s="1"/>
  <c r="C1365" i="16"/>
  <c r="D1365" i="16" s="1"/>
  <c r="C1366" i="16"/>
  <c r="D1366" i="16" s="1"/>
  <c r="C1367" i="16"/>
  <c r="D1367" i="16" s="1"/>
  <c r="C1368" i="16"/>
  <c r="D1368" i="16"/>
  <c r="C1369" i="16"/>
  <c r="D1369" i="16" s="1"/>
  <c r="C1370" i="16"/>
  <c r="D1370" i="16" s="1"/>
  <c r="C1371" i="16"/>
  <c r="D1371" i="16" s="1"/>
  <c r="C1372" i="16"/>
  <c r="D1372" i="16" s="1"/>
  <c r="C1373" i="16"/>
  <c r="D1373" i="16" s="1"/>
  <c r="C1374" i="16"/>
  <c r="D1374" i="16" s="1"/>
  <c r="C1375" i="16"/>
  <c r="D1375" i="16" s="1"/>
  <c r="C1376" i="16"/>
  <c r="D1376" i="16" s="1"/>
  <c r="C1377" i="16"/>
  <c r="D1377" i="16" s="1"/>
  <c r="C1378" i="16"/>
  <c r="D1378" i="16" s="1"/>
  <c r="C1379" i="16"/>
  <c r="D1379" i="16" s="1"/>
  <c r="C1380" i="16"/>
  <c r="D1380" i="16" s="1"/>
  <c r="C1381" i="16"/>
  <c r="D1381" i="16" s="1"/>
  <c r="C1382" i="16"/>
  <c r="D1382" i="16" s="1"/>
  <c r="C1383" i="16"/>
  <c r="D1383" i="16" s="1"/>
  <c r="C1384" i="16"/>
  <c r="D1384" i="16"/>
  <c r="C1385" i="16"/>
  <c r="D1385" i="16" s="1"/>
  <c r="C1386" i="16"/>
  <c r="D1386" i="16" s="1"/>
  <c r="C1387" i="16"/>
  <c r="D1387" i="16" s="1"/>
  <c r="C1388" i="16"/>
  <c r="D1388" i="16" s="1"/>
  <c r="C1389" i="16"/>
  <c r="D1389" i="16" s="1"/>
  <c r="C1390" i="16"/>
  <c r="D1390" i="16" s="1"/>
  <c r="C1391" i="16"/>
  <c r="D1391" i="16" s="1"/>
  <c r="C1392" i="16"/>
  <c r="D1392" i="16" s="1"/>
  <c r="C1393" i="16"/>
  <c r="D1393" i="16" s="1"/>
  <c r="C1394" i="16"/>
  <c r="D1394" i="16" s="1"/>
  <c r="C1395" i="16"/>
  <c r="D1395" i="16" s="1"/>
  <c r="C1396" i="16"/>
  <c r="D1396" i="16" s="1"/>
  <c r="C1397" i="16"/>
  <c r="D1397" i="16" s="1"/>
  <c r="C1398" i="16"/>
  <c r="D1398" i="16" s="1"/>
  <c r="C1399" i="16"/>
  <c r="D1399" i="16" s="1"/>
  <c r="C1400" i="16"/>
  <c r="D1400" i="16"/>
  <c r="C1401" i="16"/>
  <c r="D1401" i="16" s="1"/>
  <c r="C1402" i="16"/>
  <c r="D1402" i="16" s="1"/>
  <c r="C1403" i="16"/>
  <c r="D1403" i="16" s="1"/>
  <c r="C1404" i="16"/>
  <c r="D1404" i="16" s="1"/>
  <c r="C1405" i="16"/>
  <c r="D1405" i="16" s="1"/>
  <c r="C1406" i="16"/>
  <c r="D1406" i="16" s="1"/>
  <c r="C1407" i="16"/>
  <c r="D1407" i="16" s="1"/>
  <c r="C1408" i="16"/>
  <c r="D1408" i="16" s="1"/>
  <c r="C1409" i="16"/>
  <c r="D1409" i="16" s="1"/>
  <c r="C1410" i="16"/>
  <c r="D1410" i="16" s="1"/>
  <c r="C1411" i="16"/>
  <c r="D1411" i="16" s="1"/>
  <c r="C1412" i="16"/>
  <c r="D1412" i="16" s="1"/>
  <c r="C1413" i="16"/>
  <c r="D1413" i="16" s="1"/>
  <c r="C1414" i="16"/>
  <c r="D1414" i="16" s="1"/>
  <c r="C1415" i="16"/>
  <c r="D1415" i="16" s="1"/>
  <c r="C1416" i="16"/>
  <c r="D1416" i="16"/>
  <c r="C1417" i="16"/>
  <c r="D1417" i="16" s="1"/>
  <c r="C1418" i="16"/>
  <c r="D1418" i="16" s="1"/>
  <c r="C1419" i="16"/>
  <c r="D1419" i="16" s="1"/>
  <c r="C1420" i="16"/>
  <c r="D1420" i="16" s="1"/>
  <c r="C1421" i="16"/>
  <c r="D1421" i="16" s="1"/>
  <c r="C1422" i="16"/>
  <c r="D1422" i="16" s="1"/>
  <c r="C1423" i="16"/>
  <c r="D1423" i="16" s="1"/>
  <c r="C1424" i="16"/>
  <c r="D1424" i="16" s="1"/>
  <c r="C1425" i="16"/>
  <c r="D1425" i="16" s="1"/>
  <c r="C1426" i="16"/>
  <c r="D1426" i="16" s="1"/>
  <c r="C1427" i="16"/>
  <c r="D1427" i="16" s="1"/>
  <c r="C1428" i="16"/>
  <c r="D1428" i="16" s="1"/>
  <c r="C1429" i="16"/>
  <c r="D1429" i="16" s="1"/>
  <c r="C1430" i="16"/>
  <c r="D1430" i="16" s="1"/>
  <c r="C1431" i="16"/>
  <c r="D1431" i="16" s="1"/>
  <c r="C1432" i="16"/>
  <c r="D1432" i="16"/>
  <c r="C1433" i="16"/>
  <c r="D1433" i="16" s="1"/>
  <c r="C1434" i="16"/>
  <c r="D1434" i="16" s="1"/>
  <c r="C1435" i="16"/>
  <c r="D1435" i="16" s="1"/>
  <c r="C1436" i="16"/>
  <c r="D1436" i="16" s="1"/>
  <c r="C1437" i="16"/>
  <c r="D1437" i="16" s="1"/>
  <c r="C1438" i="16"/>
  <c r="D1438" i="16" s="1"/>
  <c r="C1439" i="16"/>
  <c r="D1439" i="16" s="1"/>
  <c r="C1440" i="16"/>
  <c r="D1440" i="16" s="1"/>
  <c r="C1441" i="16"/>
  <c r="D1441" i="16" s="1"/>
  <c r="C1442" i="16"/>
  <c r="D1442" i="16" s="1"/>
  <c r="C1443" i="16"/>
  <c r="D1443" i="16" s="1"/>
  <c r="C1444" i="16"/>
  <c r="D1444" i="16" s="1"/>
  <c r="C1445" i="16"/>
  <c r="D1445" i="16" s="1"/>
  <c r="C1446" i="16"/>
  <c r="D1446" i="16" s="1"/>
  <c r="C1447" i="16"/>
  <c r="D1447" i="16" s="1"/>
  <c r="C1448" i="16"/>
  <c r="D1448" i="16"/>
  <c r="C1449" i="16"/>
  <c r="D1449" i="16" s="1"/>
  <c r="C1450" i="16"/>
  <c r="D1450" i="16" s="1"/>
  <c r="C1451" i="16"/>
  <c r="D1451" i="16" s="1"/>
  <c r="C1452" i="16"/>
  <c r="D1452" i="16" s="1"/>
  <c r="C1453" i="16"/>
  <c r="D1453" i="16" s="1"/>
  <c r="C1454" i="16"/>
  <c r="D1454" i="16" s="1"/>
  <c r="C1455" i="16"/>
  <c r="D1455" i="16" s="1"/>
  <c r="C1456" i="16"/>
  <c r="D1456" i="16" s="1"/>
  <c r="C1457" i="16"/>
  <c r="D1457" i="16" s="1"/>
  <c r="C1458" i="16"/>
  <c r="D1458" i="16" s="1"/>
  <c r="C1459" i="16"/>
  <c r="D1459" i="16" s="1"/>
  <c r="C1460" i="16"/>
  <c r="D1460" i="16" s="1"/>
  <c r="C1461" i="16"/>
  <c r="D1461" i="16" s="1"/>
  <c r="C1462" i="16"/>
  <c r="D1462" i="16" s="1"/>
  <c r="C1463" i="16"/>
  <c r="D1463" i="16" s="1"/>
  <c r="C1464" i="16"/>
  <c r="D1464" i="16"/>
  <c r="C1465" i="16"/>
  <c r="D1465" i="16" s="1"/>
  <c r="C1466" i="16"/>
  <c r="D1466" i="16" s="1"/>
  <c r="C1467" i="16"/>
  <c r="D1467" i="16" s="1"/>
  <c r="C1468" i="16"/>
  <c r="D1468" i="16" s="1"/>
  <c r="C1469" i="16"/>
  <c r="D1469" i="16" s="1"/>
  <c r="C1470" i="16"/>
  <c r="D1470" i="16" s="1"/>
  <c r="C1471" i="16"/>
  <c r="D1471" i="16" s="1"/>
  <c r="C1472" i="16"/>
  <c r="D1472" i="16" s="1"/>
  <c r="C1473" i="16"/>
  <c r="D1473" i="16" s="1"/>
  <c r="C1474" i="16"/>
  <c r="D1474" i="16" s="1"/>
  <c r="C1475" i="16"/>
  <c r="D1475" i="16" s="1"/>
  <c r="C1476" i="16"/>
  <c r="D1476" i="16" s="1"/>
  <c r="C1477" i="16"/>
  <c r="D1477" i="16" s="1"/>
  <c r="C1478" i="16"/>
  <c r="D1478" i="16" s="1"/>
  <c r="C1479" i="16"/>
  <c r="D1479" i="16" s="1"/>
  <c r="C1480" i="16"/>
  <c r="D1480" i="16"/>
  <c r="C1481" i="16"/>
  <c r="D1481" i="16" s="1"/>
  <c r="C1482" i="16"/>
  <c r="D1482" i="16" s="1"/>
  <c r="C1483" i="16"/>
  <c r="D1483" i="16" s="1"/>
  <c r="C1484" i="16"/>
  <c r="D1484" i="16" s="1"/>
  <c r="C1485" i="16"/>
  <c r="D1485" i="16" s="1"/>
  <c r="C1486" i="16"/>
  <c r="D1486" i="16" s="1"/>
  <c r="C1487" i="16"/>
  <c r="D1487" i="16" s="1"/>
  <c r="C1488" i="16"/>
  <c r="D1488" i="16" s="1"/>
  <c r="C1489" i="16"/>
  <c r="D1489" i="16" s="1"/>
  <c r="C1490" i="16"/>
  <c r="D1490" i="16" s="1"/>
  <c r="C1491" i="16"/>
  <c r="D1491" i="16" s="1"/>
  <c r="C1492" i="16"/>
  <c r="D1492" i="16" s="1"/>
  <c r="C1493" i="16"/>
  <c r="D1493" i="16" s="1"/>
  <c r="C1494" i="16"/>
  <c r="D1494" i="16" s="1"/>
  <c r="C1495" i="16"/>
  <c r="D1495" i="16" s="1"/>
  <c r="C1496" i="16"/>
  <c r="D1496" i="16"/>
  <c r="C1497" i="16"/>
  <c r="D1497" i="16" s="1"/>
  <c r="C1498" i="16"/>
  <c r="D1498" i="16" s="1"/>
  <c r="C1499" i="16"/>
  <c r="D1499" i="16" s="1"/>
  <c r="C1500" i="16"/>
  <c r="D1500" i="16" s="1"/>
  <c r="C1501" i="16"/>
  <c r="D1501" i="16" s="1"/>
  <c r="C1502" i="16"/>
  <c r="D1502" i="16" s="1"/>
  <c r="C1503" i="16"/>
  <c r="D1503" i="16" s="1"/>
  <c r="C1504" i="16"/>
  <c r="D1504" i="16" s="1"/>
  <c r="C1505" i="16"/>
  <c r="D1505" i="16" s="1"/>
  <c r="C1506" i="16"/>
  <c r="D1506" i="16" s="1"/>
  <c r="C1507" i="16"/>
  <c r="D1507" i="16" s="1"/>
  <c r="C1508" i="16"/>
  <c r="D1508" i="16" s="1"/>
  <c r="C1509" i="16"/>
  <c r="D1509" i="16" s="1"/>
  <c r="C1510" i="16"/>
  <c r="D1510" i="16" s="1"/>
  <c r="C1511" i="16"/>
  <c r="D1511" i="16" s="1"/>
  <c r="C1512" i="16"/>
  <c r="D1512" i="16"/>
  <c r="C1513" i="16"/>
  <c r="D1513" i="16" s="1"/>
  <c r="C1514" i="16"/>
  <c r="D1514" i="16" s="1"/>
  <c r="C1515" i="16"/>
  <c r="D1515" i="16" s="1"/>
  <c r="C1516" i="16"/>
  <c r="D1516" i="16" s="1"/>
  <c r="C1517" i="16"/>
  <c r="D1517" i="16" s="1"/>
  <c r="C1518" i="16"/>
  <c r="D1518" i="16" s="1"/>
  <c r="C1519" i="16"/>
  <c r="D1519" i="16" s="1"/>
  <c r="C1520" i="16"/>
  <c r="D1520" i="16" s="1"/>
  <c r="C1521" i="16"/>
  <c r="D1521" i="16" s="1"/>
  <c r="C1522" i="16"/>
  <c r="D1522" i="16" s="1"/>
  <c r="C1523" i="16"/>
  <c r="D1523" i="16" s="1"/>
  <c r="C1524" i="16"/>
  <c r="D1524" i="16" s="1"/>
  <c r="C1525" i="16"/>
  <c r="D1525" i="16" s="1"/>
  <c r="C1526" i="16"/>
  <c r="D1526" i="16" s="1"/>
  <c r="C1527" i="16"/>
  <c r="D1527" i="16" s="1"/>
  <c r="C1528" i="16"/>
  <c r="D1528" i="16"/>
  <c r="C1529" i="16"/>
  <c r="D1529" i="16" s="1"/>
  <c r="C1530" i="16"/>
  <c r="D1530" i="16" s="1"/>
  <c r="C1531" i="16"/>
  <c r="D1531" i="16" s="1"/>
  <c r="C1532" i="16"/>
  <c r="D1532" i="16" s="1"/>
  <c r="C1533" i="16"/>
  <c r="D1533" i="16" s="1"/>
  <c r="C1534" i="16"/>
  <c r="D1534" i="16" s="1"/>
  <c r="C1535" i="16"/>
  <c r="D1535" i="16" s="1"/>
  <c r="C1536" i="16"/>
  <c r="D1536" i="16" s="1"/>
  <c r="C1537" i="16"/>
  <c r="D1537" i="16" s="1"/>
  <c r="C1538" i="16"/>
  <c r="D1538" i="16" s="1"/>
  <c r="C1539" i="16"/>
  <c r="D1539" i="16" s="1"/>
  <c r="C1540" i="16"/>
  <c r="D1540" i="16" s="1"/>
  <c r="C1541" i="16"/>
  <c r="D1541" i="16" s="1"/>
  <c r="C1542" i="16"/>
  <c r="D1542" i="16"/>
  <c r="C1543" i="16"/>
  <c r="D1543" i="16" s="1"/>
  <c r="C1544" i="16"/>
  <c r="D1544" i="16" s="1"/>
  <c r="C1545" i="16"/>
  <c r="D1545" i="16" s="1"/>
  <c r="C1546" i="16"/>
  <c r="D1546" i="16" s="1"/>
  <c r="C1547" i="16"/>
  <c r="D1547" i="16" s="1"/>
  <c r="C1548" i="16"/>
  <c r="D1548" i="16" s="1"/>
  <c r="C1549" i="16"/>
  <c r="D1549" i="16" s="1"/>
  <c r="C1550" i="16"/>
  <c r="D1550" i="16" s="1"/>
  <c r="C1551" i="16"/>
  <c r="D1551" i="16" s="1"/>
  <c r="C1552" i="16"/>
  <c r="D1552" i="16" s="1"/>
  <c r="C1553" i="16"/>
  <c r="D1553" i="16" s="1"/>
  <c r="C1554" i="16"/>
  <c r="D1554" i="16" s="1"/>
  <c r="C1555" i="16"/>
  <c r="D1555" i="16" s="1"/>
  <c r="C1556" i="16"/>
  <c r="D1556" i="16" s="1"/>
  <c r="C1557" i="16"/>
  <c r="D1557" i="16" s="1"/>
  <c r="C1558" i="16"/>
  <c r="D1558" i="16" s="1"/>
  <c r="C1559" i="16"/>
  <c r="D1559" i="16" s="1"/>
  <c r="C1560" i="16"/>
  <c r="D1560" i="16" s="1"/>
  <c r="C1561" i="16"/>
  <c r="D1561" i="16" s="1"/>
  <c r="C1562" i="16"/>
  <c r="D1562" i="16"/>
  <c r="C1563" i="16"/>
  <c r="D1563" i="16" s="1"/>
  <c r="B1564" i="16"/>
  <c r="C1564" i="16"/>
  <c r="D1564" i="16" s="1"/>
  <c r="C1565" i="16"/>
  <c r="D1565" i="16" s="1"/>
  <c r="C1566" i="16"/>
  <c r="D1566" i="16" s="1"/>
  <c r="C1567" i="16"/>
  <c r="D1567" i="16" s="1"/>
  <c r="C1568" i="16"/>
  <c r="D1568" i="16" s="1"/>
  <c r="C1569" i="16"/>
  <c r="D1569" i="16" s="1"/>
  <c r="C1570" i="16"/>
  <c r="D1570" i="16" s="1"/>
  <c r="C1571" i="16"/>
  <c r="D1571" i="16" s="1"/>
  <c r="C1572" i="16"/>
  <c r="D1572" i="16" s="1"/>
  <c r="C1573" i="16"/>
  <c r="D1573" i="16" s="1"/>
  <c r="C1574" i="16"/>
  <c r="D1574" i="16" s="1"/>
  <c r="A1554" i="16"/>
  <c r="B1554" i="16" s="1"/>
  <c r="A1555" i="16"/>
  <c r="B1555" i="16" s="1"/>
  <c r="A1556" i="16"/>
  <c r="B1556" i="16" s="1"/>
  <c r="A1557" i="16"/>
  <c r="B1557" i="16" s="1"/>
  <c r="A1558" i="16"/>
  <c r="B1558" i="16" s="1"/>
  <c r="A1559" i="16"/>
  <c r="B1559" i="16" s="1"/>
  <c r="A1560" i="16"/>
  <c r="B1560" i="16" s="1"/>
  <c r="A1561" i="16"/>
  <c r="B1561" i="16" s="1"/>
  <c r="A1562" i="16"/>
  <c r="B1562" i="16" s="1"/>
  <c r="A1563" i="16"/>
  <c r="B1563" i="16" s="1"/>
  <c r="A1564" i="16"/>
  <c r="A1565" i="16"/>
  <c r="B1565" i="16" s="1"/>
  <c r="A1566" i="16"/>
  <c r="B1566" i="16" s="1"/>
  <c r="A1567" i="16"/>
  <c r="B1567" i="16" s="1"/>
  <c r="A1568" i="16"/>
  <c r="B1568" i="16" s="1"/>
  <c r="A1569" i="16"/>
  <c r="B1569" i="16" s="1"/>
  <c r="A1570" i="16"/>
  <c r="B1570" i="16" s="1"/>
  <c r="A1571" i="16"/>
  <c r="B1571" i="16" s="1"/>
  <c r="A1572" i="16"/>
  <c r="B1572" i="16" s="1"/>
  <c r="A1573" i="16"/>
  <c r="B1573" i="16" s="1"/>
  <c r="A1574" i="16"/>
  <c r="B1574" i="16" s="1"/>
  <c r="T3" i="9" l="1"/>
  <c r="C59" i="12" l="1"/>
  <c r="C58" i="12"/>
  <c r="C57" i="12"/>
  <c r="C56" i="12"/>
  <c r="C55" i="12"/>
  <c r="C54" i="12"/>
  <c r="C53" i="12"/>
  <c r="C52" i="12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K3" i="13" l="1"/>
  <c r="K4" i="13"/>
  <c r="K5" i="13"/>
  <c r="K6" i="13"/>
  <c r="K7" i="13"/>
  <c r="K8" i="13"/>
  <c r="K9" i="13"/>
  <c r="K10" i="13"/>
  <c r="K11" i="13"/>
  <c r="K12" i="13"/>
  <c r="K13" i="13"/>
  <c r="K14" i="13"/>
  <c r="K15" i="13"/>
  <c r="K16" i="13"/>
  <c r="K17" i="13"/>
  <c r="K18" i="13"/>
  <c r="K19" i="13"/>
  <c r="K20" i="13"/>
  <c r="K21" i="13"/>
  <c r="K22" i="13"/>
  <c r="K23" i="13"/>
  <c r="K24" i="13"/>
  <c r="K25" i="13"/>
  <c r="K26" i="13"/>
  <c r="K27" i="13"/>
  <c r="K28" i="13"/>
  <c r="K29" i="13"/>
  <c r="K30" i="13"/>
  <c r="K31" i="13"/>
  <c r="K32" i="13"/>
  <c r="K33" i="13"/>
  <c r="K34" i="13"/>
  <c r="K35" i="13"/>
  <c r="K36" i="13"/>
  <c r="K37" i="13"/>
  <c r="K38" i="13"/>
  <c r="K39" i="13"/>
  <c r="K40" i="13"/>
  <c r="K41" i="13"/>
  <c r="K42" i="13"/>
  <c r="K43" i="13"/>
  <c r="K44" i="13"/>
  <c r="K45" i="13"/>
  <c r="K46" i="13"/>
  <c r="K47" i="13"/>
  <c r="K48" i="13"/>
  <c r="K49" i="13"/>
  <c r="K50" i="13"/>
  <c r="K51" i="13"/>
  <c r="K52" i="13"/>
  <c r="K53" i="13"/>
  <c r="K54" i="13"/>
  <c r="K55" i="13"/>
  <c r="K56" i="13"/>
  <c r="K57" i="13"/>
  <c r="K58" i="13"/>
  <c r="K59" i="13"/>
  <c r="K60" i="13"/>
  <c r="K61" i="13"/>
  <c r="K62" i="13"/>
  <c r="K63" i="13"/>
  <c r="K64" i="13"/>
  <c r="K65" i="13"/>
  <c r="K66" i="13"/>
  <c r="K67" i="13"/>
  <c r="K68" i="13"/>
  <c r="K69" i="13"/>
  <c r="K70" i="13"/>
  <c r="K71" i="13"/>
  <c r="K72" i="13"/>
  <c r="K73" i="13"/>
  <c r="K74" i="13"/>
  <c r="K75" i="13"/>
  <c r="K76" i="13"/>
  <c r="K77" i="13"/>
  <c r="K78" i="13"/>
  <c r="K79" i="13"/>
  <c r="K80" i="13"/>
  <c r="K81" i="13"/>
  <c r="K82" i="13"/>
  <c r="K83" i="13"/>
  <c r="K84" i="13"/>
  <c r="K85" i="13"/>
  <c r="K86" i="13"/>
  <c r="K87" i="13"/>
  <c r="K88" i="13"/>
  <c r="K89" i="13"/>
  <c r="K90" i="13"/>
  <c r="K91" i="13"/>
  <c r="K92" i="13"/>
  <c r="K93" i="13"/>
  <c r="K94" i="13"/>
  <c r="K95" i="13"/>
  <c r="K96" i="13"/>
  <c r="K97" i="13"/>
  <c r="K98" i="13"/>
  <c r="K99" i="13"/>
  <c r="K100" i="13"/>
  <c r="K101" i="13"/>
  <c r="K102" i="13"/>
  <c r="K103" i="13"/>
  <c r="K104" i="13"/>
  <c r="K105" i="13"/>
  <c r="K106" i="13"/>
  <c r="K107" i="13"/>
  <c r="K108" i="13"/>
  <c r="K109" i="13"/>
  <c r="K110" i="13"/>
  <c r="K111" i="13"/>
  <c r="K112" i="13"/>
  <c r="Q59" i="5" l="1"/>
  <c r="P59" i="5"/>
  <c r="Q58" i="5"/>
  <c r="P58" i="5"/>
  <c r="Q57" i="5"/>
  <c r="P57" i="5"/>
  <c r="Q56" i="5"/>
  <c r="P56" i="5"/>
  <c r="Q55" i="5"/>
  <c r="P55" i="5"/>
  <c r="Q54" i="5"/>
  <c r="P54" i="5"/>
  <c r="Q53" i="5"/>
  <c r="P53" i="5"/>
  <c r="Q52" i="5"/>
  <c r="P52" i="5"/>
  <c r="Q51" i="5"/>
  <c r="P51" i="5"/>
  <c r="Q50" i="5"/>
  <c r="P50" i="5"/>
  <c r="Q49" i="5"/>
  <c r="P49" i="5"/>
  <c r="Q48" i="5"/>
  <c r="P48" i="5"/>
  <c r="Q47" i="5"/>
  <c r="P47" i="5"/>
  <c r="Q46" i="5"/>
  <c r="P46" i="5"/>
  <c r="Q45" i="5"/>
  <c r="P45" i="5"/>
  <c r="Q44" i="5"/>
  <c r="P44" i="5"/>
  <c r="Q43" i="5"/>
  <c r="P43" i="5"/>
  <c r="Q42" i="5"/>
  <c r="P42" i="5"/>
  <c r="Q41" i="5"/>
  <c r="P41" i="5"/>
  <c r="Q40" i="5"/>
  <c r="P40" i="5"/>
  <c r="Q39" i="5"/>
  <c r="P39" i="5"/>
  <c r="Q38" i="5"/>
  <c r="P38" i="5"/>
  <c r="Q37" i="5"/>
  <c r="P37" i="5"/>
  <c r="Q36" i="5"/>
  <c r="P36" i="5"/>
  <c r="Q35" i="5"/>
  <c r="P35" i="5"/>
  <c r="Q34" i="5"/>
  <c r="P34" i="5"/>
  <c r="Q33" i="5"/>
  <c r="P33" i="5"/>
  <c r="Q32" i="5"/>
  <c r="P32" i="5"/>
  <c r="Q31" i="5"/>
  <c r="P31" i="5"/>
  <c r="Q30" i="5"/>
  <c r="P30" i="5"/>
  <c r="Q29" i="5"/>
  <c r="P29" i="5"/>
  <c r="Q28" i="5"/>
  <c r="P28" i="5"/>
  <c r="Q27" i="5"/>
  <c r="P27" i="5"/>
  <c r="Q26" i="5"/>
  <c r="P26" i="5"/>
  <c r="Q25" i="5"/>
  <c r="P25" i="5"/>
  <c r="Q24" i="5"/>
  <c r="P24" i="5"/>
  <c r="Q23" i="5"/>
  <c r="P23" i="5"/>
  <c r="Q22" i="5"/>
  <c r="P22" i="5"/>
  <c r="Q21" i="5"/>
  <c r="P21" i="5"/>
  <c r="Q20" i="5"/>
  <c r="P20" i="5"/>
  <c r="Q19" i="5"/>
  <c r="P19" i="5"/>
  <c r="Q18" i="5"/>
  <c r="P18" i="5"/>
  <c r="Q17" i="5"/>
  <c r="P17" i="5"/>
  <c r="Q16" i="5"/>
  <c r="P16" i="5"/>
  <c r="Q15" i="5"/>
  <c r="P15" i="5"/>
  <c r="Q14" i="5"/>
  <c r="P14" i="5"/>
  <c r="Q13" i="5"/>
  <c r="P13" i="5"/>
  <c r="AL1583" i="2" l="1"/>
  <c r="AL1584" i="2"/>
  <c r="AL1585" i="2"/>
  <c r="AL1586" i="2"/>
  <c r="AL1587" i="2"/>
  <c r="AL1588" i="2"/>
  <c r="AL1589" i="2"/>
  <c r="AL1590" i="2"/>
  <c r="AL1591" i="2"/>
  <c r="AL1592" i="2"/>
  <c r="AL1593" i="2"/>
  <c r="AL1594" i="2"/>
  <c r="AL1595" i="2"/>
  <c r="AL1596" i="2"/>
  <c r="AL1597" i="2"/>
  <c r="AL1598" i="2"/>
  <c r="AL1572" i="2"/>
  <c r="AL1573" i="2"/>
  <c r="AL1574" i="2"/>
  <c r="AL1575" i="2"/>
  <c r="AL1576" i="2"/>
  <c r="AL1577" i="2"/>
  <c r="AL1578" i="2"/>
  <c r="AL1579" i="2"/>
  <c r="AL1580" i="2"/>
  <c r="AL1581" i="2"/>
  <c r="AL1582" i="2"/>
  <c r="F59" i="17" l="1"/>
  <c r="E59" i="17"/>
  <c r="F58" i="17"/>
  <c r="E58" i="17"/>
  <c r="F57" i="17"/>
  <c r="E57" i="17"/>
  <c r="F56" i="17"/>
  <c r="E56" i="17"/>
  <c r="F55" i="17"/>
  <c r="E55" i="17"/>
  <c r="F54" i="17"/>
  <c r="E54" i="17"/>
  <c r="F53" i="17"/>
  <c r="E53" i="17"/>
  <c r="F52" i="17"/>
  <c r="E52" i="17"/>
  <c r="F51" i="17"/>
  <c r="E51" i="17"/>
  <c r="F50" i="17"/>
  <c r="E50" i="17"/>
  <c r="F49" i="17"/>
  <c r="E49" i="17"/>
  <c r="F48" i="17"/>
  <c r="E48" i="17"/>
  <c r="F47" i="17"/>
  <c r="E47" i="17"/>
  <c r="F46" i="17"/>
  <c r="E46" i="17"/>
  <c r="F45" i="17"/>
  <c r="E45" i="17"/>
  <c r="F44" i="17"/>
  <c r="E44" i="17"/>
  <c r="F43" i="17"/>
  <c r="E43" i="17"/>
  <c r="F42" i="17"/>
  <c r="E42" i="17"/>
  <c r="F41" i="17"/>
  <c r="E41" i="17"/>
  <c r="F40" i="17"/>
  <c r="E40" i="17"/>
  <c r="F39" i="17"/>
  <c r="E39" i="17"/>
  <c r="F38" i="17"/>
  <c r="E38" i="17"/>
  <c r="F37" i="17"/>
  <c r="E37" i="17"/>
  <c r="F36" i="17"/>
  <c r="E36" i="17"/>
  <c r="F35" i="17"/>
  <c r="E35" i="17"/>
  <c r="F34" i="17"/>
  <c r="E34" i="17"/>
  <c r="F33" i="17"/>
  <c r="E33" i="17"/>
  <c r="F32" i="17"/>
  <c r="E32" i="17"/>
  <c r="F31" i="17"/>
  <c r="E31" i="17"/>
  <c r="F30" i="17"/>
  <c r="E30" i="17"/>
  <c r="F29" i="17"/>
  <c r="E29" i="17"/>
  <c r="F28" i="17"/>
  <c r="E28" i="17"/>
  <c r="F27" i="17"/>
  <c r="E27" i="17"/>
  <c r="F26" i="17"/>
  <c r="E26" i="17"/>
  <c r="F25" i="17"/>
  <c r="E25" i="17"/>
  <c r="F24" i="17"/>
  <c r="E24" i="17"/>
  <c r="F23" i="17"/>
  <c r="E23" i="17"/>
  <c r="F22" i="17"/>
  <c r="E22" i="17"/>
  <c r="F21" i="17"/>
  <c r="E21" i="17"/>
  <c r="F20" i="17"/>
  <c r="E20" i="17"/>
  <c r="F19" i="17"/>
  <c r="E19" i="17"/>
  <c r="F18" i="17"/>
  <c r="E18" i="17"/>
  <c r="F17" i="17"/>
  <c r="E17" i="17"/>
  <c r="F16" i="17"/>
  <c r="E16" i="17"/>
  <c r="F15" i="17"/>
  <c r="E15" i="17"/>
  <c r="F14" i="17"/>
  <c r="E14" i="17"/>
  <c r="F13" i="17"/>
  <c r="E13" i="17"/>
  <c r="F12" i="17"/>
  <c r="E12" i="17"/>
  <c r="F11" i="17"/>
  <c r="E11" i="17"/>
  <c r="F10" i="17"/>
  <c r="E10" i="17"/>
  <c r="G59" i="17"/>
  <c r="D59" i="17"/>
  <c r="C59" i="17"/>
  <c r="B59" i="17"/>
  <c r="A59" i="17"/>
  <c r="G58" i="17"/>
  <c r="D58" i="17"/>
  <c r="C58" i="17"/>
  <c r="B58" i="17"/>
  <c r="A58" i="17"/>
  <c r="G57" i="17"/>
  <c r="D57" i="17"/>
  <c r="C57" i="17"/>
  <c r="B57" i="17"/>
  <c r="A57" i="17"/>
  <c r="G56" i="17"/>
  <c r="D56" i="17"/>
  <c r="C56" i="17"/>
  <c r="B56" i="17"/>
  <c r="A56" i="17"/>
  <c r="G55" i="17"/>
  <c r="D55" i="17"/>
  <c r="C55" i="17"/>
  <c r="B55" i="17"/>
  <c r="A55" i="17"/>
  <c r="G54" i="17"/>
  <c r="D54" i="17"/>
  <c r="C54" i="17"/>
  <c r="B54" i="17"/>
  <c r="A54" i="17"/>
  <c r="G53" i="17"/>
  <c r="D53" i="17"/>
  <c r="C53" i="17"/>
  <c r="B53" i="17"/>
  <c r="A53" i="17"/>
  <c r="G52" i="17"/>
  <c r="D52" i="17"/>
  <c r="C52" i="17"/>
  <c r="B52" i="17"/>
  <c r="A52" i="17"/>
  <c r="G51" i="17"/>
  <c r="D51" i="17"/>
  <c r="C51" i="17"/>
  <c r="B51" i="17"/>
  <c r="A51" i="17"/>
  <c r="G50" i="17"/>
  <c r="D50" i="17"/>
  <c r="C50" i="17"/>
  <c r="B50" i="17"/>
  <c r="A50" i="17"/>
  <c r="G49" i="17"/>
  <c r="D49" i="17"/>
  <c r="C49" i="17"/>
  <c r="B49" i="17"/>
  <c r="A49" i="17"/>
  <c r="G48" i="17"/>
  <c r="D48" i="17"/>
  <c r="C48" i="17"/>
  <c r="B48" i="17"/>
  <c r="A48" i="17"/>
  <c r="G47" i="17"/>
  <c r="D47" i="17"/>
  <c r="C47" i="17"/>
  <c r="B47" i="17"/>
  <c r="A47" i="17"/>
  <c r="G46" i="17"/>
  <c r="D46" i="17"/>
  <c r="C46" i="17"/>
  <c r="B46" i="17"/>
  <c r="A46" i="17"/>
  <c r="G45" i="17"/>
  <c r="D45" i="17"/>
  <c r="C45" i="17"/>
  <c r="B45" i="17"/>
  <c r="A45" i="17"/>
  <c r="G44" i="17"/>
  <c r="D44" i="17"/>
  <c r="C44" i="17"/>
  <c r="B44" i="17"/>
  <c r="A44" i="17"/>
  <c r="G43" i="17"/>
  <c r="D43" i="17"/>
  <c r="C43" i="17"/>
  <c r="B43" i="17"/>
  <c r="A43" i="17"/>
  <c r="G42" i="17"/>
  <c r="D42" i="17"/>
  <c r="C42" i="17"/>
  <c r="B42" i="17"/>
  <c r="A42" i="17"/>
  <c r="G41" i="17"/>
  <c r="D41" i="17"/>
  <c r="C41" i="17"/>
  <c r="B41" i="17"/>
  <c r="A41" i="17"/>
  <c r="G40" i="17"/>
  <c r="D40" i="17"/>
  <c r="C40" i="17"/>
  <c r="B40" i="17"/>
  <c r="A40" i="17"/>
  <c r="G39" i="17"/>
  <c r="D39" i="17"/>
  <c r="C39" i="17"/>
  <c r="B39" i="17"/>
  <c r="A39" i="17"/>
  <c r="G38" i="17"/>
  <c r="D38" i="17"/>
  <c r="C38" i="17"/>
  <c r="B38" i="17"/>
  <c r="A38" i="17"/>
  <c r="G37" i="17"/>
  <c r="D37" i="17"/>
  <c r="C37" i="17"/>
  <c r="B37" i="17"/>
  <c r="A37" i="17"/>
  <c r="G36" i="17"/>
  <c r="D36" i="17"/>
  <c r="C36" i="17"/>
  <c r="B36" i="17"/>
  <c r="A36" i="17"/>
  <c r="G35" i="17"/>
  <c r="D35" i="17"/>
  <c r="C35" i="17"/>
  <c r="B35" i="17"/>
  <c r="A35" i="17"/>
  <c r="G34" i="17"/>
  <c r="D34" i="17"/>
  <c r="C34" i="17"/>
  <c r="B34" i="17"/>
  <c r="A34" i="17"/>
  <c r="G33" i="17"/>
  <c r="D33" i="17"/>
  <c r="C33" i="17"/>
  <c r="B33" i="17"/>
  <c r="A33" i="17"/>
  <c r="G32" i="17"/>
  <c r="D32" i="17"/>
  <c r="C32" i="17"/>
  <c r="B32" i="17"/>
  <c r="A32" i="17"/>
  <c r="G31" i="17"/>
  <c r="D31" i="17"/>
  <c r="C31" i="17"/>
  <c r="B31" i="17"/>
  <c r="A31" i="17"/>
  <c r="G30" i="17"/>
  <c r="D30" i="17"/>
  <c r="C30" i="17"/>
  <c r="B30" i="17"/>
  <c r="A30" i="17"/>
  <c r="G29" i="17"/>
  <c r="D29" i="17"/>
  <c r="C29" i="17"/>
  <c r="B29" i="17"/>
  <c r="A29" i="17"/>
  <c r="G28" i="17"/>
  <c r="D28" i="17"/>
  <c r="C28" i="17"/>
  <c r="B28" i="17"/>
  <c r="A28" i="17"/>
  <c r="G27" i="17"/>
  <c r="D27" i="17"/>
  <c r="C27" i="17"/>
  <c r="B27" i="17"/>
  <c r="A27" i="17"/>
  <c r="G26" i="17"/>
  <c r="D26" i="17"/>
  <c r="C26" i="17"/>
  <c r="B26" i="17"/>
  <c r="A26" i="17"/>
  <c r="G25" i="17"/>
  <c r="D25" i="17"/>
  <c r="C25" i="17"/>
  <c r="B25" i="17"/>
  <c r="A25" i="17"/>
  <c r="G24" i="17"/>
  <c r="D24" i="17"/>
  <c r="C24" i="17"/>
  <c r="B24" i="17"/>
  <c r="A24" i="17"/>
  <c r="G23" i="17"/>
  <c r="D23" i="17"/>
  <c r="C23" i="17"/>
  <c r="B23" i="17"/>
  <c r="A23" i="17"/>
  <c r="G22" i="17"/>
  <c r="D22" i="17"/>
  <c r="C22" i="17"/>
  <c r="B22" i="17"/>
  <c r="A22" i="17"/>
  <c r="G21" i="17"/>
  <c r="D21" i="17"/>
  <c r="C21" i="17"/>
  <c r="B21" i="17"/>
  <c r="A21" i="17"/>
  <c r="G20" i="17"/>
  <c r="D20" i="17"/>
  <c r="C20" i="17"/>
  <c r="B20" i="17"/>
  <c r="A20" i="17"/>
  <c r="G19" i="17"/>
  <c r="D19" i="17"/>
  <c r="C19" i="17"/>
  <c r="B19" i="17"/>
  <c r="A19" i="17"/>
  <c r="G18" i="17"/>
  <c r="D18" i="17"/>
  <c r="C18" i="17"/>
  <c r="B18" i="17"/>
  <c r="A18" i="17"/>
  <c r="G17" i="17"/>
  <c r="D17" i="17"/>
  <c r="C17" i="17"/>
  <c r="B17" i="17"/>
  <c r="A17" i="17"/>
  <c r="G16" i="17"/>
  <c r="D16" i="17"/>
  <c r="C16" i="17"/>
  <c r="B16" i="17"/>
  <c r="A16" i="17"/>
  <c r="G15" i="17"/>
  <c r="D15" i="17"/>
  <c r="C15" i="17"/>
  <c r="B15" i="17"/>
  <c r="A15" i="17"/>
  <c r="G14" i="17"/>
  <c r="D14" i="17"/>
  <c r="C14" i="17"/>
  <c r="B14" i="17"/>
  <c r="A14" i="17"/>
  <c r="G13" i="17"/>
  <c r="D13" i="17"/>
  <c r="C13" i="17"/>
  <c r="B13" i="17"/>
  <c r="A13" i="17"/>
  <c r="G12" i="17"/>
  <c r="D12" i="17"/>
  <c r="C12" i="17"/>
  <c r="B12" i="17"/>
  <c r="A12" i="17"/>
  <c r="G11" i="17"/>
  <c r="D11" i="17"/>
  <c r="C11" i="17"/>
  <c r="B11" i="17"/>
  <c r="A11" i="17"/>
  <c r="G10" i="17"/>
  <c r="B10" i="17"/>
  <c r="C10" i="17"/>
  <c r="D10" i="17"/>
  <c r="A10" i="17"/>
  <c r="AC3" i="1" l="1"/>
  <c r="N3" i="1"/>
  <c r="S3" i="1"/>
  <c r="X3" i="1"/>
  <c r="AH3" i="1"/>
  <c r="AG4" i="1" s="1"/>
  <c r="AM3" i="1"/>
  <c r="AL4" i="1" s="1"/>
  <c r="AR3" i="1"/>
  <c r="AQ4" i="1" s="1"/>
  <c r="AW3" i="1"/>
  <c r="AV4" i="1" s="1"/>
  <c r="BB3" i="1"/>
  <c r="BA4" i="1" s="1"/>
  <c r="AL4" i="2" l="1"/>
  <c r="AL5" i="2"/>
  <c r="AL6" i="2"/>
  <c r="AL7" i="2"/>
  <c r="AL8" i="2"/>
  <c r="AL9" i="2"/>
  <c r="AL10" i="2"/>
  <c r="AL11" i="2"/>
  <c r="AL12" i="2"/>
  <c r="AL13" i="2"/>
  <c r="AL14" i="2"/>
  <c r="AL15" i="2"/>
  <c r="AL16" i="2"/>
  <c r="AL17" i="2"/>
  <c r="AL18" i="2"/>
  <c r="AL19" i="2"/>
  <c r="AL20" i="2"/>
  <c r="AL21" i="2"/>
  <c r="AL22" i="2"/>
  <c r="AL23" i="2"/>
  <c r="AL24" i="2"/>
  <c r="AL25" i="2"/>
  <c r="AL26" i="2"/>
  <c r="AL27" i="2"/>
  <c r="AL28" i="2"/>
  <c r="AL29" i="2"/>
  <c r="AL30" i="2"/>
  <c r="AL31" i="2"/>
  <c r="AL32" i="2"/>
  <c r="AL33" i="2"/>
  <c r="AL34" i="2"/>
  <c r="AL35" i="2"/>
  <c r="AL36" i="2"/>
  <c r="AL37" i="2"/>
  <c r="AL38" i="2"/>
  <c r="AL39" i="2"/>
  <c r="AL40" i="2"/>
  <c r="AL41" i="2"/>
  <c r="AL42" i="2"/>
  <c r="AL43" i="2"/>
  <c r="AL44" i="2"/>
  <c r="AL45" i="2"/>
  <c r="AL46" i="2"/>
  <c r="AL47" i="2"/>
  <c r="AL48" i="2"/>
  <c r="AL49" i="2"/>
  <c r="AL50" i="2"/>
  <c r="AL51" i="2"/>
  <c r="AL52" i="2"/>
  <c r="AL53" i="2"/>
  <c r="AL54" i="2"/>
  <c r="AL55" i="2"/>
  <c r="AL56" i="2"/>
  <c r="AL57" i="2"/>
  <c r="AL58" i="2"/>
  <c r="AL59" i="2"/>
  <c r="AL60" i="2"/>
  <c r="AL61" i="2"/>
  <c r="AL62" i="2"/>
  <c r="AL63" i="2"/>
  <c r="AL64" i="2"/>
  <c r="AL65" i="2"/>
  <c r="AL66" i="2"/>
  <c r="AL67" i="2"/>
  <c r="AL68" i="2"/>
  <c r="AL69" i="2"/>
  <c r="AL70" i="2"/>
  <c r="AL71" i="2"/>
  <c r="AL72" i="2"/>
  <c r="AL73" i="2"/>
  <c r="AL74" i="2"/>
  <c r="AL75" i="2"/>
  <c r="AL76" i="2"/>
  <c r="AL77" i="2"/>
  <c r="AL78" i="2"/>
  <c r="AL79" i="2"/>
  <c r="AL80" i="2"/>
  <c r="AL81" i="2"/>
  <c r="AL82" i="2"/>
  <c r="AL83" i="2"/>
  <c r="AL84" i="2"/>
  <c r="AL85" i="2"/>
  <c r="AL86" i="2"/>
  <c r="AL87" i="2"/>
  <c r="AL88" i="2"/>
  <c r="AL89" i="2"/>
  <c r="AL90" i="2"/>
  <c r="AL91" i="2"/>
  <c r="AL92" i="2"/>
  <c r="AL93" i="2"/>
  <c r="AL94" i="2"/>
  <c r="AL95" i="2"/>
  <c r="AL96" i="2"/>
  <c r="AL97" i="2"/>
  <c r="AL98" i="2"/>
  <c r="AL99" i="2"/>
  <c r="AL100" i="2"/>
  <c r="AL101" i="2"/>
  <c r="AL102" i="2"/>
  <c r="AL103" i="2"/>
  <c r="AL104" i="2"/>
  <c r="AL105" i="2"/>
  <c r="AL106" i="2"/>
  <c r="AL107" i="2"/>
  <c r="AL108" i="2"/>
  <c r="AL109" i="2"/>
  <c r="AL110" i="2"/>
  <c r="AL111" i="2"/>
  <c r="AL112" i="2"/>
  <c r="AL113" i="2"/>
  <c r="AL114" i="2"/>
  <c r="AL115" i="2"/>
  <c r="AL116" i="2"/>
  <c r="AL117" i="2"/>
  <c r="AL118" i="2"/>
  <c r="AL119" i="2"/>
  <c r="AL120" i="2"/>
  <c r="AL121" i="2"/>
  <c r="AL122" i="2"/>
  <c r="AL123" i="2"/>
  <c r="AL124" i="2"/>
  <c r="AL125" i="2"/>
  <c r="AL126" i="2"/>
  <c r="AL127" i="2"/>
  <c r="AL128" i="2"/>
  <c r="AL129" i="2"/>
  <c r="AL130" i="2"/>
  <c r="AL131" i="2"/>
  <c r="AL132" i="2"/>
  <c r="AL133" i="2"/>
  <c r="AL134" i="2"/>
  <c r="AL135" i="2"/>
  <c r="AL136" i="2"/>
  <c r="AL137" i="2"/>
  <c r="AL138" i="2"/>
  <c r="AL139" i="2"/>
  <c r="AL140" i="2"/>
  <c r="AL141" i="2"/>
  <c r="AL142" i="2"/>
  <c r="AL143" i="2"/>
  <c r="AL144" i="2"/>
  <c r="AL145" i="2"/>
  <c r="AL146" i="2"/>
  <c r="AL147" i="2"/>
  <c r="AL148" i="2"/>
  <c r="AL149" i="2"/>
  <c r="AL150" i="2"/>
  <c r="AL151" i="2"/>
  <c r="AL152" i="2"/>
  <c r="AL153" i="2"/>
  <c r="AL154" i="2"/>
  <c r="AL155" i="2"/>
  <c r="AL156" i="2"/>
  <c r="AL157" i="2"/>
  <c r="AL158" i="2"/>
  <c r="AL159" i="2"/>
  <c r="AL160" i="2"/>
  <c r="AL161" i="2"/>
  <c r="AL162" i="2"/>
  <c r="AL163" i="2"/>
  <c r="AL164" i="2"/>
  <c r="AL165" i="2"/>
  <c r="AL166" i="2"/>
  <c r="AL167" i="2"/>
  <c r="AL168" i="2"/>
  <c r="AL169" i="2"/>
  <c r="AL170" i="2"/>
  <c r="AL171" i="2"/>
  <c r="AL172" i="2"/>
  <c r="AL173" i="2"/>
  <c r="AL174" i="2"/>
  <c r="AL175" i="2"/>
  <c r="AL176" i="2"/>
  <c r="AL177" i="2"/>
  <c r="AL178" i="2"/>
  <c r="AL179" i="2"/>
  <c r="AL180" i="2"/>
  <c r="AL181" i="2"/>
  <c r="AL182" i="2"/>
  <c r="AL183" i="2"/>
  <c r="AL184" i="2"/>
  <c r="AL185" i="2"/>
  <c r="AL186" i="2"/>
  <c r="AL187" i="2"/>
  <c r="AL188" i="2"/>
  <c r="AL189" i="2"/>
  <c r="AL190" i="2"/>
  <c r="AL191" i="2"/>
  <c r="AL192" i="2"/>
  <c r="AL193" i="2"/>
  <c r="AL194" i="2"/>
  <c r="AL195" i="2"/>
  <c r="AL196" i="2"/>
  <c r="AL197" i="2"/>
  <c r="AL198" i="2"/>
  <c r="AL199" i="2"/>
  <c r="AL200" i="2"/>
  <c r="AL201" i="2"/>
  <c r="AL202" i="2"/>
  <c r="AL203" i="2"/>
  <c r="AL204" i="2"/>
  <c r="AL205" i="2"/>
  <c r="AL206" i="2"/>
  <c r="AL207" i="2"/>
  <c r="AL208" i="2"/>
  <c r="AL209" i="2"/>
  <c r="AL210" i="2"/>
  <c r="AL211" i="2"/>
  <c r="AL212" i="2"/>
  <c r="AL213" i="2"/>
  <c r="AL214" i="2"/>
  <c r="AL215" i="2"/>
  <c r="AL216" i="2"/>
  <c r="AL217" i="2"/>
  <c r="AL218" i="2"/>
  <c r="AL219" i="2"/>
  <c r="AL220" i="2"/>
  <c r="AL221" i="2"/>
  <c r="AL222" i="2"/>
  <c r="AL223" i="2"/>
  <c r="AL224" i="2"/>
  <c r="AL225" i="2"/>
  <c r="AL226" i="2"/>
  <c r="AL227" i="2"/>
  <c r="AL228" i="2"/>
  <c r="AL229" i="2"/>
  <c r="AL230" i="2"/>
  <c r="AL231" i="2"/>
  <c r="AL232" i="2"/>
  <c r="AL233" i="2"/>
  <c r="AL234" i="2"/>
  <c r="AL235" i="2"/>
  <c r="AL236" i="2"/>
  <c r="AL237" i="2"/>
  <c r="AL238" i="2"/>
  <c r="AL239" i="2"/>
  <c r="AL240" i="2"/>
  <c r="AL241" i="2"/>
  <c r="AL242" i="2"/>
  <c r="AL243" i="2"/>
  <c r="AL244" i="2"/>
  <c r="AL245" i="2"/>
  <c r="AL246" i="2"/>
  <c r="AL247" i="2"/>
  <c r="AL248" i="2"/>
  <c r="AL249" i="2"/>
  <c r="AL250" i="2"/>
  <c r="AL251" i="2"/>
  <c r="AL252" i="2"/>
  <c r="AL253" i="2"/>
  <c r="AL254" i="2"/>
  <c r="AL255" i="2"/>
  <c r="AL256" i="2"/>
  <c r="AL257" i="2"/>
  <c r="AL258" i="2"/>
  <c r="AL259" i="2"/>
  <c r="AL260" i="2"/>
  <c r="AL261" i="2"/>
  <c r="AL262" i="2"/>
  <c r="AL263" i="2"/>
  <c r="AL264" i="2"/>
  <c r="AL265" i="2"/>
  <c r="AL266" i="2"/>
  <c r="AL267" i="2"/>
  <c r="AL268" i="2"/>
  <c r="AL269" i="2"/>
  <c r="AL270" i="2"/>
  <c r="AL271" i="2"/>
  <c r="AL272" i="2"/>
  <c r="AL273" i="2"/>
  <c r="AL274" i="2"/>
  <c r="AL275" i="2"/>
  <c r="AL276" i="2"/>
  <c r="AL277" i="2"/>
  <c r="AL278" i="2"/>
  <c r="AL279" i="2"/>
  <c r="AL280" i="2"/>
  <c r="AL281" i="2"/>
  <c r="AL282" i="2"/>
  <c r="AL283" i="2"/>
  <c r="AL284" i="2"/>
  <c r="AL285" i="2"/>
  <c r="AL286" i="2"/>
  <c r="AL287" i="2"/>
  <c r="AL288" i="2"/>
  <c r="AL289" i="2"/>
  <c r="AL290" i="2"/>
  <c r="AL291" i="2"/>
  <c r="AL292" i="2"/>
  <c r="AL293" i="2"/>
  <c r="AL294" i="2"/>
  <c r="AL295" i="2"/>
  <c r="AL296" i="2"/>
  <c r="AL297" i="2"/>
  <c r="AL298" i="2"/>
  <c r="AL299" i="2"/>
  <c r="AL300" i="2"/>
  <c r="AL301" i="2"/>
  <c r="AL302" i="2"/>
  <c r="AL303" i="2"/>
  <c r="AL304" i="2"/>
  <c r="AL305" i="2"/>
  <c r="AL306" i="2"/>
  <c r="AL307" i="2"/>
  <c r="AL308" i="2"/>
  <c r="AL309" i="2"/>
  <c r="AL310" i="2"/>
  <c r="AL311" i="2"/>
  <c r="AL312" i="2"/>
  <c r="AL313" i="2"/>
  <c r="AL314" i="2"/>
  <c r="AL315" i="2"/>
  <c r="AL316" i="2"/>
  <c r="AL317" i="2"/>
  <c r="AL318" i="2"/>
  <c r="AL319" i="2"/>
  <c r="AL320" i="2"/>
  <c r="AL321" i="2"/>
  <c r="AL322" i="2"/>
  <c r="AL323" i="2"/>
  <c r="AL324" i="2"/>
  <c r="AL325" i="2"/>
  <c r="AL326" i="2"/>
  <c r="AL327" i="2"/>
  <c r="AL328" i="2"/>
  <c r="AL329" i="2"/>
  <c r="AL330" i="2"/>
  <c r="AL331" i="2"/>
  <c r="AL332" i="2"/>
  <c r="AL333" i="2"/>
  <c r="AL334" i="2"/>
  <c r="AL335" i="2"/>
  <c r="AL336" i="2"/>
  <c r="AL337" i="2"/>
  <c r="AL338" i="2"/>
  <c r="AL339" i="2"/>
  <c r="AL340" i="2"/>
  <c r="AL341" i="2"/>
  <c r="AL342" i="2"/>
  <c r="AL343" i="2"/>
  <c r="AL344" i="2"/>
  <c r="AL345" i="2"/>
  <c r="AL346" i="2"/>
  <c r="AL347" i="2"/>
  <c r="AL348" i="2"/>
  <c r="AL349" i="2"/>
  <c r="AL350" i="2"/>
  <c r="AL351" i="2"/>
  <c r="AL352" i="2"/>
  <c r="AL353" i="2"/>
  <c r="AL354" i="2"/>
  <c r="AL355" i="2"/>
  <c r="AL356" i="2"/>
  <c r="AL357" i="2"/>
  <c r="AL358" i="2"/>
  <c r="AL359" i="2"/>
  <c r="AL360" i="2"/>
  <c r="AL361" i="2"/>
  <c r="AL362" i="2"/>
  <c r="AL363" i="2"/>
  <c r="AL364" i="2"/>
  <c r="AL365" i="2"/>
  <c r="AL366" i="2"/>
  <c r="AL367" i="2"/>
  <c r="AL368" i="2"/>
  <c r="AL369" i="2"/>
  <c r="AL370" i="2"/>
  <c r="AL371" i="2"/>
  <c r="AL372" i="2"/>
  <c r="AL373" i="2"/>
  <c r="AL374" i="2"/>
  <c r="AL375" i="2"/>
  <c r="AL376" i="2"/>
  <c r="AL377" i="2"/>
  <c r="AL378" i="2"/>
  <c r="AL379" i="2"/>
  <c r="AL380" i="2"/>
  <c r="AL381" i="2"/>
  <c r="AL382" i="2"/>
  <c r="AL383" i="2"/>
  <c r="AL384" i="2"/>
  <c r="AL385" i="2"/>
  <c r="AL386" i="2"/>
  <c r="AL387" i="2"/>
  <c r="AL388" i="2"/>
  <c r="AL389" i="2"/>
  <c r="AL390" i="2"/>
  <c r="AL391" i="2"/>
  <c r="AL392" i="2"/>
  <c r="AL393" i="2"/>
  <c r="AL394" i="2"/>
  <c r="AL395" i="2"/>
  <c r="AL396" i="2"/>
  <c r="AL397" i="2"/>
  <c r="AL398" i="2"/>
  <c r="AL399" i="2"/>
  <c r="AL400" i="2"/>
  <c r="AL401" i="2"/>
  <c r="AL402" i="2"/>
  <c r="AL403" i="2"/>
  <c r="AL404" i="2"/>
  <c r="AL405" i="2"/>
  <c r="AL406" i="2"/>
  <c r="AL407" i="2"/>
  <c r="AL408" i="2"/>
  <c r="AL409" i="2"/>
  <c r="AL410" i="2"/>
  <c r="AL411" i="2"/>
  <c r="AL412" i="2"/>
  <c r="AL413" i="2"/>
  <c r="AL414" i="2"/>
  <c r="AL415" i="2"/>
  <c r="AL416" i="2"/>
  <c r="AL417" i="2"/>
  <c r="AL418" i="2"/>
  <c r="AL419" i="2"/>
  <c r="AL420" i="2"/>
  <c r="AL421" i="2"/>
  <c r="AL422" i="2"/>
  <c r="AL423" i="2"/>
  <c r="AL424" i="2"/>
  <c r="AL425" i="2"/>
  <c r="AL426" i="2"/>
  <c r="AL427" i="2"/>
  <c r="AL428" i="2"/>
  <c r="AL429" i="2"/>
  <c r="AL430" i="2"/>
  <c r="AL431" i="2"/>
  <c r="AL432" i="2"/>
  <c r="AL433" i="2"/>
  <c r="AL434" i="2"/>
  <c r="AL435" i="2"/>
  <c r="AL436" i="2"/>
  <c r="AL437" i="2"/>
  <c r="AL438" i="2"/>
  <c r="AL439" i="2"/>
  <c r="AL440" i="2"/>
  <c r="AL441" i="2"/>
  <c r="AL442" i="2"/>
  <c r="AL443" i="2"/>
  <c r="AL444" i="2"/>
  <c r="AL445" i="2"/>
  <c r="AL446" i="2"/>
  <c r="AL447" i="2"/>
  <c r="AL448" i="2"/>
  <c r="AL449" i="2"/>
  <c r="AL450" i="2"/>
  <c r="AL451" i="2"/>
  <c r="AL452" i="2"/>
  <c r="AL453" i="2"/>
  <c r="AL454" i="2"/>
  <c r="AL455" i="2"/>
  <c r="AL456" i="2"/>
  <c r="AL457" i="2"/>
  <c r="AL458" i="2"/>
  <c r="AL459" i="2"/>
  <c r="AL460" i="2"/>
  <c r="AL461" i="2"/>
  <c r="AL462" i="2"/>
  <c r="AL463" i="2"/>
  <c r="AL464" i="2"/>
  <c r="AL465" i="2"/>
  <c r="AL466" i="2"/>
  <c r="AL467" i="2"/>
  <c r="AL468" i="2"/>
  <c r="AL469" i="2"/>
  <c r="AL470" i="2"/>
  <c r="AL471" i="2"/>
  <c r="AL472" i="2"/>
  <c r="AL473" i="2"/>
  <c r="AL474" i="2"/>
  <c r="AL475" i="2"/>
  <c r="AL476" i="2"/>
  <c r="AL477" i="2"/>
  <c r="AL478" i="2"/>
  <c r="AL479" i="2"/>
  <c r="AL480" i="2"/>
  <c r="AL481" i="2"/>
  <c r="AL482" i="2"/>
  <c r="AL483" i="2"/>
  <c r="AL484" i="2"/>
  <c r="AL485" i="2"/>
  <c r="AL486" i="2"/>
  <c r="AL487" i="2"/>
  <c r="AL488" i="2"/>
  <c r="AL489" i="2"/>
  <c r="AL490" i="2"/>
  <c r="AL491" i="2"/>
  <c r="AL492" i="2"/>
  <c r="AL493" i="2"/>
  <c r="AL494" i="2"/>
  <c r="AL495" i="2"/>
  <c r="AL496" i="2"/>
  <c r="AL497" i="2"/>
  <c r="AL498" i="2"/>
  <c r="AL499" i="2"/>
  <c r="AL500" i="2"/>
  <c r="AL501" i="2"/>
  <c r="AL502" i="2"/>
  <c r="AL503" i="2"/>
  <c r="AL504" i="2"/>
  <c r="AL505" i="2"/>
  <c r="AL506" i="2"/>
  <c r="AL507" i="2"/>
  <c r="AL508" i="2"/>
  <c r="AL509" i="2"/>
  <c r="AL510" i="2"/>
  <c r="AL511" i="2"/>
  <c r="AL512" i="2"/>
  <c r="AL513" i="2"/>
  <c r="AL514" i="2"/>
  <c r="AL515" i="2"/>
  <c r="AL516" i="2"/>
  <c r="AL517" i="2"/>
  <c r="AL518" i="2"/>
  <c r="AL519" i="2"/>
  <c r="AL520" i="2"/>
  <c r="AL521" i="2"/>
  <c r="AL522" i="2"/>
  <c r="AL523" i="2"/>
  <c r="AL524" i="2"/>
  <c r="AL525" i="2"/>
  <c r="AL526" i="2"/>
  <c r="AL527" i="2"/>
  <c r="AL528" i="2"/>
  <c r="AL529" i="2"/>
  <c r="AL530" i="2"/>
  <c r="AL531" i="2"/>
  <c r="AL532" i="2"/>
  <c r="AL533" i="2"/>
  <c r="AL534" i="2"/>
  <c r="AL535" i="2"/>
  <c r="AL536" i="2"/>
  <c r="AL537" i="2"/>
  <c r="AL538" i="2"/>
  <c r="AL539" i="2"/>
  <c r="AL540" i="2"/>
  <c r="AL541" i="2"/>
  <c r="AL542" i="2"/>
  <c r="AL543" i="2"/>
  <c r="AL544" i="2"/>
  <c r="AL545" i="2"/>
  <c r="AL546" i="2"/>
  <c r="AL547" i="2"/>
  <c r="AL548" i="2"/>
  <c r="AL549" i="2"/>
  <c r="AL550" i="2"/>
  <c r="AL551" i="2"/>
  <c r="AL552" i="2"/>
  <c r="AL553" i="2"/>
  <c r="AL554" i="2"/>
  <c r="AL555" i="2"/>
  <c r="AL556" i="2"/>
  <c r="AL557" i="2"/>
  <c r="AL558" i="2"/>
  <c r="AL559" i="2"/>
  <c r="AL560" i="2"/>
  <c r="AL561" i="2"/>
  <c r="AL562" i="2"/>
  <c r="AL563" i="2"/>
  <c r="AL564" i="2"/>
  <c r="AL565" i="2"/>
  <c r="AL566" i="2"/>
  <c r="AL567" i="2"/>
  <c r="AL568" i="2"/>
  <c r="AL569" i="2"/>
  <c r="AL570" i="2"/>
  <c r="AL571" i="2"/>
  <c r="AL572" i="2"/>
  <c r="AL573" i="2"/>
  <c r="AL574" i="2"/>
  <c r="AL575" i="2"/>
  <c r="AL576" i="2"/>
  <c r="AL577" i="2"/>
  <c r="AL578" i="2"/>
  <c r="AL579" i="2"/>
  <c r="AL580" i="2"/>
  <c r="AL581" i="2"/>
  <c r="AL582" i="2"/>
  <c r="AL583" i="2"/>
  <c r="AL584" i="2"/>
  <c r="AL585" i="2"/>
  <c r="AL586" i="2"/>
  <c r="AL587" i="2"/>
  <c r="AL588" i="2"/>
  <c r="AL589" i="2"/>
  <c r="AL590" i="2"/>
  <c r="AL591" i="2"/>
  <c r="AL592" i="2"/>
  <c r="AL593" i="2"/>
  <c r="AL594" i="2"/>
  <c r="AL595" i="2"/>
  <c r="AL596" i="2"/>
  <c r="AL597" i="2"/>
  <c r="AL598" i="2"/>
  <c r="AL599" i="2"/>
  <c r="AL600" i="2"/>
  <c r="AL601" i="2"/>
  <c r="AL602" i="2"/>
  <c r="AL603" i="2"/>
  <c r="AL604" i="2"/>
  <c r="AL605" i="2"/>
  <c r="AL606" i="2"/>
  <c r="AL607" i="2"/>
  <c r="AL608" i="2"/>
  <c r="AL609" i="2"/>
  <c r="AL610" i="2"/>
  <c r="AL611" i="2"/>
  <c r="AL612" i="2"/>
  <c r="AL613" i="2"/>
  <c r="AL614" i="2"/>
  <c r="AL615" i="2"/>
  <c r="AL616" i="2"/>
  <c r="AL617" i="2"/>
  <c r="AL618" i="2"/>
  <c r="AL619" i="2"/>
  <c r="AL620" i="2"/>
  <c r="AL621" i="2"/>
  <c r="AL622" i="2"/>
  <c r="AL623" i="2"/>
  <c r="AL624" i="2"/>
  <c r="AL625" i="2"/>
  <c r="AL626" i="2"/>
  <c r="AL627" i="2"/>
  <c r="AL628" i="2"/>
  <c r="AL629" i="2"/>
  <c r="AL630" i="2"/>
  <c r="AL631" i="2"/>
  <c r="AL632" i="2"/>
  <c r="AL633" i="2"/>
  <c r="AL634" i="2"/>
  <c r="AL635" i="2"/>
  <c r="AL636" i="2"/>
  <c r="AL637" i="2"/>
  <c r="AL638" i="2"/>
  <c r="AL639" i="2"/>
  <c r="AL640" i="2"/>
  <c r="AL641" i="2"/>
  <c r="AL642" i="2"/>
  <c r="AL643" i="2"/>
  <c r="AL644" i="2"/>
  <c r="AL645" i="2"/>
  <c r="AL646" i="2"/>
  <c r="AL647" i="2"/>
  <c r="AL648" i="2"/>
  <c r="AL649" i="2"/>
  <c r="AL650" i="2"/>
  <c r="AL651" i="2"/>
  <c r="AL652" i="2"/>
  <c r="AL653" i="2"/>
  <c r="AL654" i="2"/>
  <c r="AL655" i="2"/>
  <c r="AL656" i="2"/>
  <c r="AL657" i="2"/>
  <c r="AL658" i="2"/>
  <c r="AL659" i="2"/>
  <c r="AL660" i="2"/>
  <c r="AL661" i="2"/>
  <c r="AL662" i="2"/>
  <c r="AL663" i="2"/>
  <c r="AL664" i="2"/>
  <c r="AL665" i="2"/>
  <c r="AL666" i="2"/>
  <c r="AL667" i="2"/>
  <c r="AL668" i="2"/>
  <c r="AL669" i="2"/>
  <c r="AL670" i="2"/>
  <c r="AL671" i="2"/>
  <c r="AL672" i="2"/>
  <c r="AL673" i="2"/>
  <c r="AL674" i="2"/>
  <c r="AL675" i="2"/>
  <c r="AL676" i="2"/>
  <c r="AL677" i="2"/>
  <c r="AL678" i="2"/>
  <c r="AL679" i="2"/>
  <c r="AL680" i="2"/>
  <c r="AL681" i="2"/>
  <c r="AL682" i="2"/>
  <c r="AL683" i="2"/>
  <c r="AL684" i="2"/>
  <c r="AL685" i="2"/>
  <c r="AL686" i="2"/>
  <c r="AL687" i="2"/>
  <c r="AL688" i="2"/>
  <c r="AL689" i="2"/>
  <c r="AL690" i="2"/>
  <c r="AL691" i="2"/>
  <c r="AL692" i="2"/>
  <c r="AL693" i="2"/>
  <c r="AL694" i="2"/>
  <c r="AL695" i="2"/>
  <c r="AL696" i="2"/>
  <c r="AL697" i="2"/>
  <c r="AL698" i="2"/>
  <c r="AL699" i="2"/>
  <c r="AL700" i="2"/>
  <c r="AL701" i="2"/>
  <c r="AL702" i="2"/>
  <c r="AL703" i="2"/>
  <c r="AL704" i="2"/>
  <c r="AL705" i="2"/>
  <c r="AL706" i="2"/>
  <c r="AL707" i="2"/>
  <c r="AL708" i="2"/>
  <c r="AL709" i="2"/>
  <c r="AL710" i="2"/>
  <c r="AL711" i="2"/>
  <c r="AL712" i="2"/>
  <c r="AL713" i="2"/>
  <c r="AL714" i="2"/>
  <c r="AL715" i="2"/>
  <c r="AL716" i="2"/>
  <c r="AL717" i="2"/>
  <c r="AL718" i="2"/>
  <c r="AL719" i="2"/>
  <c r="AL720" i="2"/>
  <c r="AL721" i="2"/>
  <c r="AL722" i="2"/>
  <c r="AL723" i="2"/>
  <c r="AL724" i="2"/>
  <c r="AL725" i="2"/>
  <c r="AL726" i="2"/>
  <c r="AL727" i="2"/>
  <c r="AL728" i="2"/>
  <c r="AL729" i="2"/>
  <c r="AL730" i="2"/>
  <c r="AL731" i="2"/>
  <c r="AL732" i="2"/>
  <c r="AL733" i="2"/>
  <c r="AL734" i="2"/>
  <c r="AL735" i="2"/>
  <c r="AL736" i="2"/>
  <c r="AL737" i="2"/>
  <c r="AL738" i="2"/>
  <c r="AL739" i="2"/>
  <c r="AL740" i="2"/>
  <c r="AL741" i="2"/>
  <c r="AL742" i="2"/>
  <c r="AL743" i="2"/>
  <c r="AL744" i="2"/>
  <c r="AL745" i="2"/>
  <c r="AL746" i="2"/>
  <c r="AL747" i="2"/>
  <c r="AL748" i="2"/>
  <c r="AL749" i="2"/>
  <c r="AL750" i="2"/>
  <c r="AL751" i="2"/>
  <c r="AL752" i="2"/>
  <c r="AL753" i="2"/>
  <c r="AL754" i="2"/>
  <c r="AL755" i="2"/>
  <c r="AL756" i="2"/>
  <c r="AL757" i="2"/>
  <c r="AL758" i="2"/>
  <c r="AL759" i="2"/>
  <c r="AL760" i="2"/>
  <c r="AL761" i="2"/>
  <c r="AL762" i="2"/>
  <c r="AL763" i="2"/>
  <c r="AL764" i="2"/>
  <c r="AL765" i="2"/>
  <c r="AL766" i="2"/>
  <c r="AL767" i="2"/>
  <c r="AL768" i="2"/>
  <c r="AL769" i="2"/>
  <c r="AL770" i="2"/>
  <c r="AL771" i="2"/>
  <c r="AL772" i="2"/>
  <c r="AL773" i="2"/>
  <c r="AL774" i="2"/>
  <c r="AL775" i="2"/>
  <c r="AL776" i="2"/>
  <c r="AL777" i="2"/>
  <c r="AL778" i="2"/>
  <c r="AL779" i="2"/>
  <c r="AL780" i="2"/>
  <c r="AL781" i="2"/>
  <c r="AL782" i="2"/>
  <c r="AL783" i="2"/>
  <c r="AL784" i="2"/>
  <c r="AL785" i="2"/>
  <c r="AL786" i="2"/>
  <c r="AL787" i="2"/>
  <c r="AL788" i="2"/>
  <c r="AL789" i="2"/>
  <c r="AL790" i="2"/>
  <c r="AL791" i="2"/>
  <c r="AL792" i="2"/>
  <c r="AL793" i="2"/>
  <c r="AL794" i="2"/>
  <c r="AL795" i="2"/>
  <c r="AL796" i="2"/>
  <c r="AL797" i="2"/>
  <c r="AL798" i="2"/>
  <c r="AL799" i="2"/>
  <c r="AL800" i="2"/>
  <c r="AL801" i="2"/>
  <c r="AL802" i="2"/>
  <c r="AL803" i="2"/>
  <c r="AL804" i="2"/>
  <c r="AL805" i="2"/>
  <c r="AL806" i="2"/>
  <c r="AL807" i="2"/>
  <c r="AL808" i="2"/>
  <c r="AL809" i="2"/>
  <c r="AL810" i="2"/>
  <c r="AL811" i="2"/>
  <c r="AL812" i="2"/>
  <c r="AL813" i="2"/>
  <c r="AL814" i="2"/>
  <c r="AL815" i="2"/>
  <c r="AL816" i="2"/>
  <c r="AL817" i="2"/>
  <c r="AL818" i="2"/>
  <c r="AL819" i="2"/>
  <c r="AL820" i="2"/>
  <c r="AL821" i="2"/>
  <c r="AL822" i="2"/>
  <c r="AL823" i="2"/>
  <c r="AL824" i="2"/>
  <c r="AL825" i="2"/>
  <c r="AL826" i="2"/>
  <c r="AL827" i="2"/>
  <c r="AL828" i="2"/>
  <c r="AL829" i="2"/>
  <c r="AL830" i="2"/>
  <c r="AL831" i="2"/>
  <c r="AL832" i="2"/>
  <c r="AL833" i="2"/>
  <c r="AL834" i="2"/>
  <c r="AL835" i="2"/>
  <c r="AL836" i="2"/>
  <c r="AL837" i="2"/>
  <c r="AL838" i="2"/>
  <c r="AL839" i="2"/>
  <c r="AL840" i="2"/>
  <c r="AL841" i="2"/>
  <c r="AL842" i="2"/>
  <c r="AL843" i="2"/>
  <c r="AL844" i="2"/>
  <c r="AL845" i="2"/>
  <c r="AL846" i="2"/>
  <c r="AL847" i="2"/>
  <c r="AL848" i="2"/>
  <c r="AL849" i="2"/>
  <c r="AL850" i="2"/>
  <c r="AL851" i="2"/>
  <c r="AL852" i="2"/>
  <c r="AL853" i="2"/>
  <c r="AL854" i="2"/>
  <c r="AL855" i="2"/>
  <c r="AL856" i="2"/>
  <c r="AL857" i="2"/>
  <c r="AL858" i="2"/>
  <c r="AL859" i="2"/>
  <c r="AL860" i="2"/>
  <c r="AL861" i="2"/>
  <c r="AL862" i="2"/>
  <c r="AL863" i="2"/>
  <c r="AL864" i="2"/>
  <c r="AL865" i="2"/>
  <c r="AL866" i="2"/>
  <c r="AL867" i="2"/>
  <c r="AL868" i="2"/>
  <c r="AL869" i="2"/>
  <c r="AL870" i="2"/>
  <c r="AL871" i="2"/>
  <c r="AL872" i="2"/>
  <c r="AL873" i="2"/>
  <c r="AL874" i="2"/>
  <c r="AL875" i="2"/>
  <c r="AL876" i="2"/>
  <c r="AL877" i="2"/>
  <c r="AL878" i="2"/>
  <c r="AL879" i="2"/>
  <c r="AL880" i="2"/>
  <c r="AL881" i="2"/>
  <c r="AL882" i="2"/>
  <c r="AL883" i="2"/>
  <c r="AL884" i="2"/>
  <c r="AL885" i="2"/>
  <c r="AL886" i="2"/>
  <c r="AL887" i="2"/>
  <c r="AL888" i="2"/>
  <c r="AL889" i="2"/>
  <c r="AL890" i="2"/>
  <c r="AL891" i="2"/>
  <c r="AL892" i="2"/>
  <c r="AL893" i="2"/>
  <c r="AL894" i="2"/>
  <c r="AL895" i="2"/>
  <c r="AL896" i="2"/>
  <c r="AL897" i="2"/>
  <c r="AL898" i="2"/>
  <c r="AL899" i="2"/>
  <c r="AL900" i="2"/>
  <c r="AL901" i="2"/>
  <c r="AL902" i="2"/>
  <c r="AL903" i="2"/>
  <c r="AL904" i="2"/>
  <c r="AL905" i="2"/>
  <c r="AL906" i="2"/>
  <c r="AL907" i="2"/>
  <c r="AL908" i="2"/>
  <c r="AL909" i="2"/>
  <c r="AL910" i="2"/>
  <c r="AL911" i="2"/>
  <c r="AL912" i="2"/>
  <c r="AL913" i="2"/>
  <c r="AL914" i="2"/>
  <c r="AL915" i="2"/>
  <c r="AL916" i="2"/>
  <c r="AL917" i="2"/>
  <c r="AL918" i="2"/>
  <c r="AL919" i="2"/>
  <c r="AL920" i="2"/>
  <c r="AL921" i="2"/>
  <c r="AL922" i="2"/>
  <c r="AL923" i="2"/>
  <c r="AL924" i="2"/>
  <c r="AL925" i="2"/>
  <c r="AL926" i="2"/>
  <c r="AL927" i="2"/>
  <c r="AL928" i="2"/>
  <c r="AL929" i="2"/>
  <c r="AL930" i="2"/>
  <c r="AL931" i="2"/>
  <c r="AL932" i="2"/>
  <c r="AL933" i="2"/>
  <c r="AL934" i="2"/>
  <c r="AL935" i="2"/>
  <c r="AL936" i="2"/>
  <c r="AL937" i="2"/>
  <c r="AL938" i="2"/>
  <c r="AL939" i="2"/>
  <c r="AL940" i="2"/>
  <c r="AL941" i="2"/>
  <c r="AL942" i="2"/>
  <c r="AL943" i="2"/>
  <c r="AL944" i="2"/>
  <c r="AL945" i="2"/>
  <c r="AL946" i="2"/>
  <c r="AL947" i="2"/>
  <c r="AL948" i="2"/>
  <c r="AL949" i="2"/>
  <c r="AL950" i="2"/>
  <c r="AL951" i="2"/>
  <c r="AL952" i="2"/>
  <c r="AL953" i="2"/>
  <c r="AL954" i="2"/>
  <c r="AL955" i="2"/>
  <c r="AL956" i="2"/>
  <c r="AL957" i="2"/>
  <c r="AL958" i="2"/>
  <c r="AL959" i="2"/>
  <c r="AL960" i="2"/>
  <c r="AL961" i="2"/>
  <c r="AL962" i="2"/>
  <c r="AL963" i="2"/>
  <c r="AL964" i="2"/>
  <c r="AL965" i="2"/>
  <c r="AL966" i="2"/>
  <c r="AL967" i="2"/>
  <c r="AL968" i="2"/>
  <c r="AL969" i="2"/>
  <c r="AL970" i="2"/>
  <c r="AL971" i="2"/>
  <c r="AL972" i="2"/>
  <c r="AL973" i="2"/>
  <c r="AL974" i="2"/>
  <c r="AL975" i="2"/>
  <c r="AL976" i="2"/>
  <c r="AL977" i="2"/>
  <c r="AL978" i="2"/>
  <c r="AL979" i="2"/>
  <c r="AL980" i="2"/>
  <c r="AL981" i="2"/>
  <c r="AL982" i="2"/>
  <c r="AL983" i="2"/>
  <c r="AL984" i="2"/>
  <c r="AL985" i="2"/>
  <c r="AL986" i="2"/>
  <c r="AL987" i="2"/>
  <c r="AL988" i="2"/>
  <c r="AL989" i="2"/>
  <c r="AL990" i="2"/>
  <c r="AL991" i="2"/>
  <c r="AL992" i="2"/>
  <c r="AL993" i="2"/>
  <c r="AL994" i="2"/>
  <c r="AL995" i="2"/>
  <c r="AL996" i="2"/>
  <c r="AL997" i="2"/>
  <c r="AL998" i="2"/>
  <c r="AL999" i="2"/>
  <c r="AL1000" i="2"/>
  <c r="AL1001" i="2"/>
  <c r="AL1002" i="2"/>
  <c r="AL1003" i="2"/>
  <c r="AL1004" i="2"/>
  <c r="AL1005" i="2"/>
  <c r="AL1006" i="2"/>
  <c r="AL1007" i="2"/>
  <c r="AL1008" i="2"/>
  <c r="AL1009" i="2"/>
  <c r="AL1010" i="2"/>
  <c r="AL1011" i="2"/>
  <c r="AL1012" i="2"/>
  <c r="AL1013" i="2"/>
  <c r="AL1014" i="2"/>
  <c r="AL1015" i="2"/>
  <c r="AL1016" i="2"/>
  <c r="AL1017" i="2"/>
  <c r="AL1018" i="2"/>
  <c r="AL1019" i="2"/>
  <c r="AL1020" i="2"/>
  <c r="AL1021" i="2"/>
  <c r="AL1022" i="2"/>
  <c r="AL1023" i="2"/>
  <c r="AL1024" i="2"/>
  <c r="AL1025" i="2"/>
  <c r="AL1026" i="2"/>
  <c r="AL1027" i="2"/>
  <c r="AL1028" i="2"/>
  <c r="AL1029" i="2"/>
  <c r="AL1030" i="2"/>
  <c r="AL1031" i="2"/>
  <c r="AL1032" i="2"/>
  <c r="AL1033" i="2"/>
  <c r="AL1034" i="2"/>
  <c r="AL1035" i="2"/>
  <c r="AL1036" i="2"/>
  <c r="AL1037" i="2"/>
  <c r="AL1038" i="2"/>
  <c r="AL1039" i="2"/>
  <c r="AL1040" i="2"/>
  <c r="AL1041" i="2"/>
  <c r="AL1042" i="2"/>
  <c r="AL1043" i="2"/>
  <c r="AL1044" i="2"/>
  <c r="AL1045" i="2"/>
  <c r="AL1046" i="2"/>
  <c r="AL1047" i="2"/>
  <c r="AL1048" i="2"/>
  <c r="AL1049" i="2"/>
  <c r="AL1050" i="2"/>
  <c r="AL1051" i="2"/>
  <c r="AL1052" i="2"/>
  <c r="AL1053" i="2"/>
  <c r="AL1054" i="2"/>
  <c r="AL1055" i="2"/>
  <c r="AL1056" i="2"/>
  <c r="AL1057" i="2"/>
  <c r="AL1058" i="2"/>
  <c r="AL1059" i="2"/>
  <c r="AL1060" i="2"/>
  <c r="AL1061" i="2"/>
  <c r="AL1062" i="2"/>
  <c r="AL1063" i="2"/>
  <c r="AL1064" i="2"/>
  <c r="AL1065" i="2"/>
  <c r="AL1066" i="2"/>
  <c r="AL1067" i="2"/>
  <c r="AL1068" i="2"/>
  <c r="AL1069" i="2"/>
  <c r="AL1070" i="2"/>
  <c r="AL1071" i="2"/>
  <c r="AL1072" i="2"/>
  <c r="AL1073" i="2"/>
  <c r="AL1074" i="2"/>
  <c r="AL1075" i="2"/>
  <c r="AL1076" i="2"/>
  <c r="AL1077" i="2"/>
  <c r="AL1078" i="2"/>
  <c r="AL1079" i="2"/>
  <c r="AL1080" i="2"/>
  <c r="AL1081" i="2"/>
  <c r="AL1082" i="2"/>
  <c r="AL1083" i="2"/>
  <c r="AL1084" i="2"/>
  <c r="AL1085" i="2"/>
  <c r="AL1086" i="2"/>
  <c r="AL1087" i="2"/>
  <c r="AL1088" i="2"/>
  <c r="AL1089" i="2"/>
  <c r="AL1090" i="2"/>
  <c r="AL1091" i="2"/>
  <c r="AL1092" i="2"/>
  <c r="AL1093" i="2"/>
  <c r="AL1094" i="2"/>
  <c r="AL1095" i="2"/>
  <c r="AL1096" i="2"/>
  <c r="AL1097" i="2"/>
  <c r="AL1098" i="2"/>
  <c r="AL1099" i="2"/>
  <c r="AL1100" i="2"/>
  <c r="AL1101" i="2"/>
  <c r="AL1102" i="2"/>
  <c r="AL1103" i="2"/>
  <c r="AL1104" i="2"/>
  <c r="AL1105" i="2"/>
  <c r="AL1106" i="2"/>
  <c r="AL1107" i="2"/>
  <c r="AL1108" i="2"/>
  <c r="AL1109" i="2"/>
  <c r="AL1110" i="2"/>
  <c r="AL1111" i="2"/>
  <c r="AL1112" i="2"/>
  <c r="AL1113" i="2"/>
  <c r="AL1114" i="2"/>
  <c r="AL1115" i="2"/>
  <c r="AL1116" i="2"/>
  <c r="AL1117" i="2"/>
  <c r="AL1118" i="2"/>
  <c r="AL1119" i="2"/>
  <c r="AL1120" i="2"/>
  <c r="AL1121" i="2"/>
  <c r="AL1122" i="2"/>
  <c r="AL1123" i="2"/>
  <c r="AL1124" i="2"/>
  <c r="AL1125" i="2"/>
  <c r="AL1126" i="2"/>
  <c r="AL1127" i="2"/>
  <c r="AL1128" i="2"/>
  <c r="AL1129" i="2"/>
  <c r="AL1130" i="2"/>
  <c r="AL1131" i="2"/>
  <c r="AL1132" i="2"/>
  <c r="AL1133" i="2"/>
  <c r="AL1134" i="2"/>
  <c r="AL1135" i="2"/>
  <c r="AL1136" i="2"/>
  <c r="AL1137" i="2"/>
  <c r="AL1138" i="2"/>
  <c r="AL1139" i="2"/>
  <c r="AL1140" i="2"/>
  <c r="AL1141" i="2"/>
  <c r="AL1142" i="2"/>
  <c r="AL1143" i="2"/>
  <c r="AL1144" i="2"/>
  <c r="AL1145" i="2"/>
  <c r="AL1146" i="2"/>
  <c r="AL1147" i="2"/>
  <c r="AL1148" i="2"/>
  <c r="AL1149" i="2"/>
  <c r="AL1150" i="2"/>
  <c r="AL1151" i="2"/>
  <c r="AL1152" i="2"/>
  <c r="AL1153" i="2"/>
  <c r="AL1154" i="2"/>
  <c r="AL1155" i="2"/>
  <c r="AL1156" i="2"/>
  <c r="AL1157" i="2"/>
  <c r="AL1158" i="2"/>
  <c r="AL1159" i="2"/>
  <c r="AL1160" i="2"/>
  <c r="AL1161" i="2"/>
  <c r="AL1162" i="2"/>
  <c r="AL1163" i="2"/>
  <c r="AL1164" i="2"/>
  <c r="AL1165" i="2"/>
  <c r="AL1166" i="2"/>
  <c r="AL1167" i="2"/>
  <c r="AL1168" i="2"/>
  <c r="AL1169" i="2"/>
  <c r="AL1170" i="2"/>
  <c r="AL1171" i="2"/>
  <c r="AL1172" i="2"/>
  <c r="AL1173" i="2"/>
  <c r="AL1174" i="2"/>
  <c r="AL1175" i="2"/>
  <c r="AL1176" i="2"/>
  <c r="AL1177" i="2"/>
  <c r="AL1178" i="2"/>
  <c r="AL1179" i="2"/>
  <c r="AL1180" i="2"/>
  <c r="AL1181" i="2"/>
  <c r="AL1182" i="2"/>
  <c r="AL1183" i="2"/>
  <c r="AL1184" i="2"/>
  <c r="AL1185" i="2"/>
  <c r="AL1186" i="2"/>
  <c r="AL1187" i="2"/>
  <c r="AL1188" i="2"/>
  <c r="AL1189" i="2"/>
  <c r="AL1190" i="2"/>
  <c r="AL1191" i="2"/>
  <c r="AL1192" i="2"/>
  <c r="AL1193" i="2"/>
  <c r="AL1194" i="2"/>
  <c r="AL1195" i="2"/>
  <c r="AL1196" i="2"/>
  <c r="AL1197" i="2"/>
  <c r="AL1198" i="2"/>
  <c r="AL1199" i="2"/>
  <c r="AL1200" i="2"/>
  <c r="AL1201" i="2"/>
  <c r="AL1202" i="2"/>
  <c r="AL1203" i="2"/>
  <c r="AL1204" i="2"/>
  <c r="AL1205" i="2"/>
  <c r="AL1206" i="2"/>
  <c r="AL1207" i="2"/>
  <c r="AL1208" i="2"/>
  <c r="AL1209" i="2"/>
  <c r="AL1210" i="2"/>
  <c r="AL1211" i="2"/>
  <c r="AL1212" i="2"/>
  <c r="AL1213" i="2"/>
  <c r="AL1214" i="2"/>
  <c r="AL1215" i="2"/>
  <c r="AL1216" i="2"/>
  <c r="AL1217" i="2"/>
  <c r="AL1218" i="2"/>
  <c r="AL1219" i="2"/>
  <c r="AL1220" i="2"/>
  <c r="AL1221" i="2"/>
  <c r="AL1222" i="2"/>
  <c r="AL1223" i="2"/>
  <c r="AL1224" i="2"/>
  <c r="AL1225" i="2"/>
  <c r="AL1226" i="2"/>
  <c r="AL1227" i="2"/>
  <c r="AL1228" i="2"/>
  <c r="AL1229" i="2"/>
  <c r="AL1230" i="2"/>
  <c r="AL1231" i="2"/>
  <c r="AL1232" i="2"/>
  <c r="AL1233" i="2"/>
  <c r="AL1234" i="2"/>
  <c r="AL1235" i="2"/>
  <c r="AL1236" i="2"/>
  <c r="AL1237" i="2"/>
  <c r="AL1238" i="2"/>
  <c r="AL1239" i="2"/>
  <c r="AL1240" i="2"/>
  <c r="AL1241" i="2"/>
  <c r="AL1242" i="2"/>
  <c r="AL1243" i="2"/>
  <c r="AL1244" i="2"/>
  <c r="AL1245" i="2"/>
  <c r="AL1246" i="2"/>
  <c r="AL1247" i="2"/>
  <c r="AL1248" i="2"/>
  <c r="AL1249" i="2"/>
  <c r="AL1250" i="2"/>
  <c r="AL1251" i="2"/>
  <c r="AL1252" i="2"/>
  <c r="AL1253" i="2"/>
  <c r="AL1254" i="2"/>
  <c r="AL1255" i="2"/>
  <c r="AL1256" i="2"/>
  <c r="AL1257" i="2"/>
  <c r="AL1258" i="2"/>
  <c r="AL1259" i="2"/>
  <c r="AL1260" i="2"/>
  <c r="AL1261" i="2"/>
  <c r="AL1262" i="2"/>
  <c r="AL1263" i="2"/>
  <c r="AL1264" i="2"/>
  <c r="AL1265" i="2"/>
  <c r="AL1266" i="2"/>
  <c r="AL1267" i="2"/>
  <c r="AL1268" i="2"/>
  <c r="AL1269" i="2"/>
  <c r="AL1270" i="2"/>
  <c r="AL1271" i="2"/>
  <c r="AL1272" i="2"/>
  <c r="AL1273" i="2"/>
  <c r="AL1274" i="2"/>
  <c r="AL1275" i="2"/>
  <c r="AL1276" i="2"/>
  <c r="AL1277" i="2"/>
  <c r="AL1278" i="2"/>
  <c r="AL1279" i="2"/>
  <c r="AL1280" i="2"/>
  <c r="AL1281" i="2"/>
  <c r="AL1282" i="2"/>
  <c r="AL1283" i="2"/>
  <c r="AL1284" i="2"/>
  <c r="AL1285" i="2"/>
  <c r="AL1286" i="2"/>
  <c r="AL1287" i="2"/>
  <c r="AL1288" i="2"/>
  <c r="AL1289" i="2"/>
  <c r="AL1290" i="2"/>
  <c r="AL1291" i="2"/>
  <c r="AL1292" i="2"/>
  <c r="AL1293" i="2"/>
  <c r="AL1294" i="2"/>
  <c r="AL1295" i="2"/>
  <c r="AL1296" i="2"/>
  <c r="AL1297" i="2"/>
  <c r="AL1298" i="2"/>
  <c r="AL1299" i="2"/>
  <c r="AL1300" i="2"/>
  <c r="AL1301" i="2"/>
  <c r="AL1302" i="2"/>
  <c r="AL1303" i="2"/>
  <c r="AL1304" i="2"/>
  <c r="AL1305" i="2"/>
  <c r="AL1306" i="2"/>
  <c r="AL1307" i="2"/>
  <c r="AL1308" i="2"/>
  <c r="AL1309" i="2"/>
  <c r="AL1310" i="2"/>
  <c r="AL1311" i="2"/>
  <c r="AL1312" i="2"/>
  <c r="AL1313" i="2"/>
  <c r="AL1314" i="2"/>
  <c r="AL1315" i="2"/>
  <c r="AL1316" i="2"/>
  <c r="AL1317" i="2"/>
  <c r="AL1318" i="2"/>
  <c r="AL1319" i="2"/>
  <c r="AL1320" i="2"/>
  <c r="AL1321" i="2"/>
  <c r="AL1322" i="2"/>
  <c r="AL1323" i="2"/>
  <c r="AL1324" i="2"/>
  <c r="AL1325" i="2"/>
  <c r="AL1326" i="2"/>
  <c r="AL1327" i="2"/>
  <c r="AL1328" i="2"/>
  <c r="AL1329" i="2"/>
  <c r="AL1330" i="2"/>
  <c r="AL1331" i="2"/>
  <c r="AL1332" i="2"/>
  <c r="AL1333" i="2"/>
  <c r="AL1334" i="2"/>
  <c r="AL1335" i="2"/>
  <c r="AL1336" i="2"/>
  <c r="AL1337" i="2"/>
  <c r="AL1338" i="2"/>
  <c r="AL1339" i="2"/>
  <c r="AL1340" i="2"/>
  <c r="AL1341" i="2"/>
  <c r="AL1342" i="2"/>
  <c r="AL1343" i="2"/>
  <c r="AL1344" i="2"/>
  <c r="AL1345" i="2"/>
  <c r="AL1346" i="2"/>
  <c r="AL1347" i="2"/>
  <c r="AL1348" i="2"/>
  <c r="AL1349" i="2"/>
  <c r="AL1350" i="2"/>
  <c r="AL1351" i="2"/>
  <c r="AL1352" i="2"/>
  <c r="AL1353" i="2"/>
  <c r="AL1354" i="2"/>
  <c r="AL1355" i="2"/>
  <c r="AL1356" i="2"/>
  <c r="AL1357" i="2"/>
  <c r="AL1358" i="2"/>
  <c r="AL1359" i="2"/>
  <c r="AL1360" i="2"/>
  <c r="AL1361" i="2"/>
  <c r="AL1362" i="2"/>
  <c r="AL1363" i="2"/>
  <c r="AL1364" i="2"/>
  <c r="AL1365" i="2"/>
  <c r="AL1366" i="2"/>
  <c r="AL1367" i="2"/>
  <c r="AL1368" i="2"/>
  <c r="AL1369" i="2"/>
  <c r="AL1370" i="2"/>
  <c r="AL1371" i="2"/>
  <c r="AL1372" i="2"/>
  <c r="AL1373" i="2"/>
  <c r="AL1374" i="2"/>
  <c r="AL1375" i="2"/>
  <c r="AL1376" i="2"/>
  <c r="AL1377" i="2"/>
  <c r="AL1378" i="2"/>
  <c r="AL1379" i="2"/>
  <c r="AL1380" i="2"/>
  <c r="AL1381" i="2"/>
  <c r="AL1382" i="2"/>
  <c r="AL1383" i="2"/>
  <c r="AL1384" i="2"/>
  <c r="AL1385" i="2"/>
  <c r="AL1386" i="2"/>
  <c r="AL1387" i="2"/>
  <c r="AL1388" i="2"/>
  <c r="AL1389" i="2"/>
  <c r="AL1390" i="2"/>
  <c r="AL1391" i="2"/>
  <c r="AL1392" i="2"/>
  <c r="AL1393" i="2"/>
  <c r="AL1394" i="2"/>
  <c r="AL1395" i="2"/>
  <c r="AL1396" i="2"/>
  <c r="AL1397" i="2"/>
  <c r="AL1398" i="2"/>
  <c r="AL1399" i="2"/>
  <c r="AL1400" i="2"/>
  <c r="AL1401" i="2"/>
  <c r="AL1402" i="2"/>
  <c r="AL1403" i="2"/>
  <c r="AL1404" i="2"/>
  <c r="AL1405" i="2"/>
  <c r="AL1406" i="2"/>
  <c r="AL1407" i="2"/>
  <c r="AL1408" i="2"/>
  <c r="AL1409" i="2"/>
  <c r="AL1410" i="2"/>
  <c r="AL1411" i="2"/>
  <c r="AL1412" i="2"/>
  <c r="AL1413" i="2"/>
  <c r="AL1414" i="2"/>
  <c r="AL1415" i="2"/>
  <c r="AL1416" i="2"/>
  <c r="AL1417" i="2"/>
  <c r="AL1418" i="2"/>
  <c r="AL1419" i="2"/>
  <c r="AL1420" i="2"/>
  <c r="AL1421" i="2"/>
  <c r="AL1422" i="2"/>
  <c r="AL1423" i="2"/>
  <c r="AL1424" i="2"/>
  <c r="AL1425" i="2"/>
  <c r="AL1426" i="2"/>
  <c r="AL1427" i="2"/>
  <c r="AL1428" i="2"/>
  <c r="AL1429" i="2"/>
  <c r="AL1430" i="2"/>
  <c r="AL1431" i="2"/>
  <c r="AL1432" i="2"/>
  <c r="AL1433" i="2"/>
  <c r="AL1434" i="2"/>
  <c r="AL1435" i="2"/>
  <c r="AL1436" i="2"/>
  <c r="AL1437" i="2"/>
  <c r="AL1438" i="2"/>
  <c r="AL1439" i="2"/>
  <c r="AL1440" i="2"/>
  <c r="AL1441" i="2"/>
  <c r="AL1442" i="2"/>
  <c r="AL1443" i="2"/>
  <c r="AL1444" i="2"/>
  <c r="AL1445" i="2"/>
  <c r="AL1446" i="2"/>
  <c r="AL1447" i="2"/>
  <c r="AL1448" i="2"/>
  <c r="AL1449" i="2"/>
  <c r="AL1450" i="2"/>
  <c r="AL1451" i="2"/>
  <c r="AL1452" i="2"/>
  <c r="AL1453" i="2"/>
  <c r="AL1454" i="2"/>
  <c r="AL1455" i="2"/>
  <c r="AL1456" i="2"/>
  <c r="AL1457" i="2"/>
  <c r="AL1458" i="2"/>
  <c r="AL1459" i="2"/>
  <c r="AL1460" i="2"/>
  <c r="AL1461" i="2"/>
  <c r="AL1462" i="2"/>
  <c r="AL1463" i="2"/>
  <c r="AL1464" i="2"/>
  <c r="AL1465" i="2"/>
  <c r="AL1466" i="2"/>
  <c r="AL1467" i="2"/>
  <c r="AL1468" i="2"/>
  <c r="AL1469" i="2"/>
  <c r="AL1470" i="2"/>
  <c r="AL1471" i="2"/>
  <c r="AL1472" i="2"/>
  <c r="AL1473" i="2"/>
  <c r="AL1474" i="2"/>
  <c r="AL1475" i="2"/>
  <c r="AL1476" i="2"/>
  <c r="AL1477" i="2"/>
  <c r="AL1478" i="2"/>
  <c r="AL1479" i="2"/>
  <c r="AL1480" i="2"/>
  <c r="AL1481" i="2"/>
  <c r="AL1482" i="2"/>
  <c r="AL1483" i="2"/>
  <c r="AL1484" i="2"/>
  <c r="AL1485" i="2"/>
  <c r="AL1486" i="2"/>
  <c r="AL1487" i="2"/>
  <c r="AL1488" i="2"/>
  <c r="AL1489" i="2"/>
  <c r="AL1490" i="2"/>
  <c r="AL1491" i="2"/>
  <c r="AL1492" i="2"/>
  <c r="AL1493" i="2"/>
  <c r="AL1494" i="2"/>
  <c r="AL1495" i="2"/>
  <c r="AL1496" i="2"/>
  <c r="AL1497" i="2"/>
  <c r="AL1498" i="2"/>
  <c r="AL1499" i="2"/>
  <c r="AL1500" i="2"/>
  <c r="AL1501" i="2"/>
  <c r="AL1502" i="2"/>
  <c r="AL1503" i="2"/>
  <c r="AL1504" i="2"/>
  <c r="AL1505" i="2"/>
  <c r="AL1506" i="2"/>
  <c r="AL1507" i="2"/>
  <c r="AL1508" i="2"/>
  <c r="AL1509" i="2"/>
  <c r="AL1510" i="2"/>
  <c r="AL1511" i="2"/>
  <c r="AL1512" i="2"/>
  <c r="AL1513" i="2"/>
  <c r="AL1514" i="2"/>
  <c r="AL1515" i="2"/>
  <c r="AL1516" i="2"/>
  <c r="AL1517" i="2"/>
  <c r="AL1518" i="2"/>
  <c r="AL1519" i="2"/>
  <c r="AL1520" i="2"/>
  <c r="AL1521" i="2"/>
  <c r="AL1522" i="2"/>
  <c r="AL1523" i="2"/>
  <c r="AL1524" i="2"/>
  <c r="AL1525" i="2"/>
  <c r="AL1526" i="2"/>
  <c r="AL1527" i="2"/>
  <c r="AL1528" i="2"/>
  <c r="AL1529" i="2"/>
  <c r="AL1530" i="2"/>
  <c r="AL1531" i="2"/>
  <c r="AL1532" i="2"/>
  <c r="AL1533" i="2"/>
  <c r="AL1534" i="2"/>
  <c r="AL1535" i="2"/>
  <c r="AL1536" i="2"/>
  <c r="AL1537" i="2"/>
  <c r="AL1538" i="2"/>
  <c r="AL1539" i="2"/>
  <c r="AL1540" i="2"/>
  <c r="AL1541" i="2"/>
  <c r="AL1542" i="2"/>
  <c r="AL1543" i="2"/>
  <c r="AL1544" i="2"/>
  <c r="AL1545" i="2"/>
  <c r="AL1546" i="2"/>
  <c r="AL1547" i="2"/>
  <c r="AL1548" i="2"/>
  <c r="AL1549" i="2"/>
  <c r="AL1550" i="2"/>
  <c r="AL1551" i="2"/>
  <c r="AL1552" i="2"/>
  <c r="AL1553" i="2"/>
  <c r="AL1554" i="2"/>
  <c r="AL1555" i="2"/>
  <c r="AL1556" i="2"/>
  <c r="AL1557" i="2"/>
  <c r="AL1558" i="2"/>
  <c r="AL1559" i="2"/>
  <c r="AL1560" i="2"/>
  <c r="AL1561" i="2"/>
  <c r="AL1562" i="2"/>
  <c r="AL1563" i="2"/>
  <c r="AL1564" i="2"/>
  <c r="AL1565" i="2"/>
  <c r="AL1566" i="2"/>
  <c r="AL1567" i="2"/>
  <c r="AL1568" i="2"/>
  <c r="AL1569" i="2"/>
  <c r="AL1570" i="2"/>
  <c r="AL1571" i="2"/>
  <c r="AL3" i="2"/>
  <c r="AL2" i="2"/>
  <c r="F6" i="3" l="1"/>
  <c r="S12" i="4" l="1"/>
  <c r="U12" i="4" s="1"/>
  <c r="S11" i="4"/>
  <c r="T11" i="4" s="1"/>
  <c r="U10" i="4"/>
  <c r="S10" i="4"/>
  <c r="T10" i="4" s="1"/>
  <c r="U9" i="4"/>
  <c r="T9" i="4"/>
  <c r="S9" i="4"/>
  <c r="S8" i="4"/>
  <c r="U8" i="4" s="1"/>
  <c r="S7" i="4"/>
  <c r="T7" i="4" s="1"/>
  <c r="U6" i="4"/>
  <c r="S6" i="4"/>
  <c r="T6" i="4" s="1"/>
  <c r="U5" i="4"/>
  <c r="T5" i="4"/>
  <c r="S5" i="4"/>
  <c r="S4" i="4"/>
  <c r="U4" i="4" s="1"/>
  <c r="K12" i="4"/>
  <c r="I12" i="4"/>
  <c r="J12" i="4" s="1"/>
  <c r="K11" i="4"/>
  <c r="J11" i="4"/>
  <c r="I11" i="4"/>
  <c r="I10" i="4"/>
  <c r="K10" i="4" s="1"/>
  <c r="I9" i="4"/>
  <c r="K9" i="4" s="1"/>
  <c r="K8" i="4"/>
  <c r="I8" i="4"/>
  <c r="J8" i="4" s="1"/>
  <c r="K7" i="4"/>
  <c r="J7" i="4"/>
  <c r="I7" i="4"/>
  <c r="I6" i="4"/>
  <c r="K6" i="4" s="1"/>
  <c r="I4" i="4"/>
  <c r="K4" i="4" s="1"/>
  <c r="K5" i="4"/>
  <c r="J5" i="4"/>
  <c r="T12" i="4" l="1"/>
  <c r="U7" i="4"/>
  <c r="U11" i="4"/>
  <c r="T4" i="4"/>
  <c r="T8" i="4"/>
  <c r="J6" i="4"/>
  <c r="J10" i="4"/>
  <c r="J9" i="4"/>
  <c r="J4" i="4"/>
  <c r="BA1" i="1"/>
  <c r="AV1" i="1"/>
  <c r="AQ1" i="1"/>
  <c r="AL1" i="1"/>
  <c r="AG1" i="1"/>
  <c r="C2" i="16" l="1"/>
  <c r="D2" i="16" s="1"/>
  <c r="C3" i="16"/>
  <c r="D3" i="16" s="1"/>
  <c r="C4" i="16"/>
  <c r="D4" i="16" s="1"/>
  <c r="C5" i="16"/>
  <c r="D5" i="16" s="1"/>
  <c r="C1" i="16"/>
  <c r="D1" i="16" s="1"/>
  <c r="D857" i="16" l="1"/>
  <c r="D858" i="16"/>
  <c r="BP3" i="2"/>
  <c r="BN3" i="2" s="1"/>
  <c r="BP4" i="2"/>
  <c r="BP5" i="2"/>
  <c r="BP6" i="2"/>
  <c r="BP7" i="2"/>
  <c r="BN7" i="2" s="1"/>
  <c r="BP8" i="2"/>
  <c r="BP9" i="2"/>
  <c r="BP10" i="2"/>
  <c r="BN10" i="2" s="1"/>
  <c r="BP11" i="2"/>
  <c r="BN11" i="2" s="1"/>
  <c r="BP12" i="2"/>
  <c r="BN12" i="2" s="1"/>
  <c r="BP13" i="2"/>
  <c r="BN13" i="2" s="1"/>
  <c r="BP14" i="2"/>
  <c r="BN14" i="2" s="1"/>
  <c r="BP15" i="2"/>
  <c r="BN15" i="2" s="1"/>
  <c r="BP16" i="2"/>
  <c r="BN16" i="2" s="1"/>
  <c r="BP17" i="2"/>
  <c r="BN17" i="2" s="1"/>
  <c r="BP18" i="2"/>
  <c r="BN18" i="2" s="1"/>
  <c r="BP19" i="2"/>
  <c r="BN19" i="2" s="1"/>
  <c r="BP20" i="2"/>
  <c r="BN20" i="2" s="1"/>
  <c r="BP21" i="2"/>
  <c r="BN21" i="2" s="1"/>
  <c r="BP22" i="2"/>
  <c r="BP23" i="2"/>
  <c r="BP24" i="2"/>
  <c r="BP25" i="2"/>
  <c r="BN25" i="2" s="1"/>
  <c r="BP26" i="2"/>
  <c r="BN26" i="2" s="1"/>
  <c r="BP27" i="2"/>
  <c r="BN27" i="2" s="1"/>
  <c r="BP28" i="2"/>
  <c r="BN28" i="2" s="1"/>
  <c r="BP29" i="2"/>
  <c r="BN29" i="2" s="1"/>
  <c r="BP30" i="2"/>
  <c r="BN30" i="2" s="1"/>
  <c r="BP31" i="2"/>
  <c r="BN31" i="2" s="1"/>
  <c r="BP32" i="2"/>
  <c r="BN32" i="2" s="1"/>
  <c r="BP33" i="2"/>
  <c r="BN33" i="2" s="1"/>
  <c r="BP34" i="2"/>
  <c r="BN34" i="2" s="1"/>
  <c r="BP35" i="2"/>
  <c r="BN35" i="2" s="1"/>
  <c r="BP36" i="2"/>
  <c r="BN36" i="2" s="1"/>
  <c r="BP37" i="2"/>
  <c r="BN37" i="2" s="1"/>
  <c r="BP38" i="2"/>
  <c r="BN38" i="2" s="1"/>
  <c r="BP39" i="2"/>
  <c r="BN39" i="2" s="1"/>
  <c r="BP40" i="2"/>
  <c r="BN40" i="2" s="1"/>
  <c r="BP41" i="2"/>
  <c r="BN41" i="2" s="1"/>
  <c r="BP42" i="2"/>
  <c r="BN42" i="2" s="1"/>
  <c r="BP43" i="2"/>
  <c r="BN43" i="2" s="1"/>
  <c r="BP44" i="2"/>
  <c r="BN44" i="2" s="1"/>
  <c r="BP45" i="2"/>
  <c r="BN45" i="2" s="1"/>
  <c r="BP46" i="2"/>
  <c r="BN46" i="2" s="1"/>
  <c r="BP47" i="2"/>
  <c r="BP48" i="2"/>
  <c r="BP49" i="2"/>
  <c r="BP50" i="2"/>
  <c r="BP51" i="2"/>
  <c r="BP52" i="2"/>
  <c r="BP53" i="2"/>
  <c r="BN53" i="2" s="1"/>
  <c r="BP54" i="2"/>
  <c r="BN54" i="2" s="1"/>
  <c r="BP55" i="2"/>
  <c r="BP56" i="2"/>
  <c r="BP57" i="2"/>
  <c r="BP58" i="2"/>
  <c r="BP59" i="2"/>
  <c r="BP60" i="2"/>
  <c r="BP61" i="2"/>
  <c r="BP62" i="2"/>
  <c r="BP63" i="2"/>
  <c r="BP64" i="2"/>
  <c r="BP65" i="2"/>
  <c r="BP66" i="2"/>
  <c r="BP67" i="2"/>
  <c r="BP68" i="2"/>
  <c r="BP69" i="2"/>
  <c r="BP70" i="2"/>
  <c r="BP71" i="2"/>
  <c r="BP72" i="2"/>
  <c r="BP73" i="2"/>
  <c r="BP74" i="2"/>
  <c r="BN74" i="2" s="1"/>
  <c r="BP75" i="2"/>
  <c r="BN75" i="2" s="1"/>
  <c r="BP76" i="2"/>
  <c r="BN76" i="2" s="1"/>
  <c r="BP77" i="2"/>
  <c r="BN77" i="2" s="1"/>
  <c r="BP78" i="2"/>
  <c r="BN78" i="2" s="1"/>
  <c r="BP79" i="2"/>
  <c r="BN79" i="2" s="1"/>
  <c r="BP80" i="2"/>
  <c r="BN80" i="2" s="1"/>
  <c r="BP81" i="2"/>
  <c r="BN81" i="2" s="1"/>
  <c r="BP82" i="2"/>
  <c r="BN82" i="2" s="1"/>
  <c r="BP83" i="2"/>
  <c r="BN83" i="2" s="1"/>
  <c r="BP84" i="2"/>
  <c r="BN84" i="2" s="1"/>
  <c r="BP85" i="2"/>
  <c r="BN85" i="2" s="1"/>
  <c r="BP86" i="2"/>
  <c r="BN86" i="2" s="1"/>
  <c r="BP87" i="2"/>
  <c r="BN87" i="2" s="1"/>
  <c r="BP88" i="2"/>
  <c r="BN88" i="2" s="1"/>
  <c r="BP89" i="2"/>
  <c r="BN89" i="2" s="1"/>
  <c r="BP90" i="2"/>
  <c r="BN90" i="2" s="1"/>
  <c r="BP91" i="2"/>
  <c r="BN91" i="2" s="1"/>
  <c r="BP92" i="2"/>
  <c r="BN92" i="2" s="1"/>
  <c r="BP93" i="2"/>
  <c r="BN93" i="2" s="1"/>
  <c r="BP94" i="2"/>
  <c r="BN94" i="2" s="1"/>
  <c r="BP95" i="2"/>
  <c r="BN95" i="2" s="1"/>
  <c r="BP96" i="2"/>
  <c r="BN96" i="2" s="1"/>
  <c r="BP97" i="2"/>
  <c r="BN97" i="2" s="1"/>
  <c r="BP98" i="2"/>
  <c r="BN98" i="2" s="1"/>
  <c r="BP99" i="2"/>
  <c r="BN99" i="2" s="1"/>
  <c r="BP100" i="2"/>
  <c r="BN100" i="2" s="1"/>
  <c r="BP101" i="2"/>
  <c r="BN101" i="2" s="1"/>
  <c r="BP102" i="2"/>
  <c r="BN102" i="2" s="1"/>
  <c r="BP103" i="2"/>
  <c r="BN103" i="2" s="1"/>
  <c r="BP104" i="2"/>
  <c r="BN104" i="2" s="1"/>
  <c r="BP105" i="2"/>
  <c r="BN105" i="2" s="1"/>
  <c r="BP106" i="2"/>
  <c r="BN106" i="2" s="1"/>
  <c r="BP107" i="2"/>
  <c r="BN107" i="2" s="1"/>
  <c r="BP108" i="2"/>
  <c r="BN108" i="2" s="1"/>
  <c r="BP2" i="2"/>
  <c r="BN2" i="2" s="1"/>
  <c r="A1" i="16"/>
  <c r="B1" i="16" s="1"/>
  <c r="A2" i="16"/>
  <c r="A3" i="16"/>
  <c r="A4" i="16"/>
  <c r="A5" i="16"/>
  <c r="A6" i="16"/>
  <c r="A7" i="16"/>
  <c r="A8" i="16"/>
  <c r="A9" i="16"/>
  <c r="A10" i="16"/>
  <c r="B10" i="16" s="1"/>
  <c r="A11" i="16"/>
  <c r="B11" i="16" s="1"/>
  <c r="A12" i="16"/>
  <c r="B12" i="16" s="1"/>
  <c r="A13" i="16"/>
  <c r="B13" i="16" s="1"/>
  <c r="A14" i="16"/>
  <c r="B14" i="16" s="1"/>
  <c r="A15" i="16"/>
  <c r="B15" i="16" s="1"/>
  <c r="A16" i="16"/>
  <c r="B16" i="16" s="1"/>
  <c r="A17" i="16"/>
  <c r="B17" i="16" s="1"/>
  <c r="A18" i="16"/>
  <c r="B18" i="16" s="1"/>
  <c r="A19" i="16"/>
  <c r="B19" i="16" s="1"/>
  <c r="A20" i="16"/>
  <c r="B20" i="16" s="1"/>
  <c r="A21" i="16"/>
  <c r="B21" i="16" s="1"/>
  <c r="A22" i="16"/>
  <c r="B22" i="16" s="1"/>
  <c r="A23" i="16"/>
  <c r="B23" i="16" s="1"/>
  <c r="A24" i="16"/>
  <c r="B24" i="16" s="1"/>
  <c r="A25" i="16"/>
  <c r="B25" i="16" s="1"/>
  <c r="A26" i="16"/>
  <c r="B26" i="16" s="1"/>
  <c r="A27" i="16"/>
  <c r="B27" i="16" s="1"/>
  <c r="A28" i="16"/>
  <c r="B28" i="16" s="1"/>
  <c r="A29" i="16"/>
  <c r="B29" i="16" s="1"/>
  <c r="A30" i="16"/>
  <c r="B30" i="16" s="1"/>
  <c r="A31" i="16"/>
  <c r="B31" i="16" s="1"/>
  <c r="A32" i="16"/>
  <c r="B32" i="16" s="1"/>
  <c r="A33" i="16"/>
  <c r="B33" i="16" s="1"/>
  <c r="A34" i="16"/>
  <c r="B34" i="16" s="1"/>
  <c r="A35" i="16"/>
  <c r="B35" i="16" s="1"/>
  <c r="A36" i="16"/>
  <c r="B36" i="16" s="1"/>
  <c r="A37" i="16"/>
  <c r="B37" i="16" s="1"/>
  <c r="A38" i="16"/>
  <c r="B38" i="16" s="1"/>
  <c r="A39" i="16"/>
  <c r="B39" i="16" s="1"/>
  <c r="A40" i="16"/>
  <c r="B40" i="16" s="1"/>
  <c r="A41" i="16"/>
  <c r="B41" i="16" s="1"/>
  <c r="A42" i="16"/>
  <c r="B42" i="16" s="1"/>
  <c r="A43" i="16"/>
  <c r="B43" i="16" s="1"/>
  <c r="A44" i="16"/>
  <c r="B44" i="16" s="1"/>
  <c r="A45" i="16"/>
  <c r="B45" i="16" s="1"/>
  <c r="A46" i="16"/>
  <c r="B46" i="16" s="1"/>
  <c r="A47" i="16"/>
  <c r="B47" i="16" s="1"/>
  <c r="A48" i="16"/>
  <c r="B48" i="16" s="1"/>
  <c r="A49" i="16"/>
  <c r="B49" i="16" s="1"/>
  <c r="A50" i="16"/>
  <c r="B50" i="16" s="1"/>
  <c r="A51" i="16"/>
  <c r="B51" i="16" s="1"/>
  <c r="A52" i="16"/>
  <c r="B52" i="16" s="1"/>
  <c r="A53" i="16"/>
  <c r="B53" i="16" s="1"/>
  <c r="A54" i="16"/>
  <c r="B54" i="16" s="1"/>
  <c r="A55" i="16"/>
  <c r="B55" i="16" s="1"/>
  <c r="A56" i="16"/>
  <c r="B56" i="16" s="1"/>
  <c r="A57" i="16"/>
  <c r="B57" i="16" s="1"/>
  <c r="A58" i="16"/>
  <c r="B58" i="16" s="1"/>
  <c r="A59" i="16"/>
  <c r="B59" i="16" s="1"/>
  <c r="A60" i="16"/>
  <c r="B60" i="16" s="1"/>
  <c r="A61" i="16"/>
  <c r="B61" i="16" s="1"/>
  <c r="A62" i="16"/>
  <c r="B62" i="16" s="1"/>
  <c r="A63" i="16"/>
  <c r="B63" i="16" s="1"/>
  <c r="A64" i="16"/>
  <c r="B64" i="16" s="1"/>
  <c r="A65" i="16"/>
  <c r="B65" i="16" s="1"/>
  <c r="A66" i="16"/>
  <c r="B66" i="16" s="1"/>
  <c r="A67" i="16"/>
  <c r="B67" i="16" s="1"/>
  <c r="A68" i="16"/>
  <c r="B68" i="16" s="1"/>
  <c r="A69" i="16"/>
  <c r="B69" i="16" s="1"/>
  <c r="A70" i="16"/>
  <c r="B70" i="16" s="1"/>
  <c r="A71" i="16"/>
  <c r="B71" i="16" s="1"/>
  <c r="A72" i="16"/>
  <c r="B72" i="16" s="1"/>
  <c r="A73" i="16"/>
  <c r="B73" i="16" s="1"/>
  <c r="A74" i="16"/>
  <c r="B74" i="16" s="1"/>
  <c r="A75" i="16"/>
  <c r="B75" i="16" s="1"/>
  <c r="A76" i="16"/>
  <c r="B76" i="16" s="1"/>
  <c r="A77" i="16"/>
  <c r="B77" i="16" s="1"/>
  <c r="A78" i="16"/>
  <c r="B78" i="16" s="1"/>
  <c r="A79" i="16"/>
  <c r="B79" i="16" s="1"/>
  <c r="A80" i="16"/>
  <c r="B80" i="16" s="1"/>
  <c r="A81" i="16"/>
  <c r="B81" i="16" s="1"/>
  <c r="A82" i="16"/>
  <c r="B82" i="16" s="1"/>
  <c r="A83" i="16"/>
  <c r="B83" i="16" s="1"/>
  <c r="A84" i="16"/>
  <c r="B84" i="16" s="1"/>
  <c r="A85" i="16"/>
  <c r="B85" i="16" s="1"/>
  <c r="A86" i="16"/>
  <c r="B86" i="16" s="1"/>
  <c r="A87" i="16"/>
  <c r="B87" i="16" s="1"/>
  <c r="A88" i="16"/>
  <c r="B88" i="16" s="1"/>
  <c r="A89" i="16"/>
  <c r="B89" i="16" s="1"/>
  <c r="A90" i="16"/>
  <c r="B90" i="16" s="1"/>
  <c r="A91" i="16"/>
  <c r="B91" i="16" s="1"/>
  <c r="A92" i="16"/>
  <c r="B92" i="16" s="1"/>
  <c r="A93" i="16"/>
  <c r="B93" i="16" s="1"/>
  <c r="A94" i="16"/>
  <c r="B94" i="16" s="1"/>
  <c r="A95" i="16"/>
  <c r="B95" i="16" s="1"/>
  <c r="A96" i="16"/>
  <c r="B96" i="16" s="1"/>
  <c r="A97" i="16"/>
  <c r="B97" i="16" s="1"/>
  <c r="A98" i="16"/>
  <c r="B98" i="16" s="1"/>
  <c r="A99" i="16"/>
  <c r="B99" i="16" s="1"/>
  <c r="A100" i="16"/>
  <c r="B100" i="16" s="1"/>
  <c r="A101" i="16"/>
  <c r="B101" i="16" s="1"/>
  <c r="A102" i="16"/>
  <c r="B102" i="16" s="1"/>
  <c r="A103" i="16"/>
  <c r="B103" i="16" s="1"/>
  <c r="A104" i="16"/>
  <c r="B104" i="16" s="1"/>
  <c r="A105" i="16"/>
  <c r="B105" i="16" s="1"/>
  <c r="A106" i="16"/>
  <c r="B106" i="16" s="1"/>
  <c r="A107" i="16"/>
  <c r="B107" i="16" s="1"/>
  <c r="A108" i="16"/>
  <c r="B108" i="16" s="1"/>
  <c r="A109" i="16"/>
  <c r="B109" i="16" s="1"/>
  <c r="A110" i="16"/>
  <c r="B110" i="16" s="1"/>
  <c r="A111" i="16"/>
  <c r="B111" i="16" s="1"/>
  <c r="A112" i="16"/>
  <c r="B112" i="16" s="1"/>
  <c r="A113" i="16"/>
  <c r="B113" i="16" s="1"/>
  <c r="A114" i="16"/>
  <c r="B114" i="16" s="1"/>
  <c r="A115" i="16"/>
  <c r="B115" i="16" s="1"/>
  <c r="A116" i="16"/>
  <c r="B116" i="16" s="1"/>
  <c r="A117" i="16"/>
  <c r="B117" i="16" s="1"/>
  <c r="A118" i="16"/>
  <c r="B118" i="16" s="1"/>
  <c r="A119" i="16"/>
  <c r="B119" i="16" s="1"/>
  <c r="A120" i="16"/>
  <c r="B120" i="16" s="1"/>
  <c r="A121" i="16"/>
  <c r="B121" i="16" s="1"/>
  <c r="A122" i="16"/>
  <c r="B122" i="16" s="1"/>
  <c r="A123" i="16"/>
  <c r="B123" i="16" s="1"/>
  <c r="A124" i="16"/>
  <c r="B124" i="16" s="1"/>
  <c r="A125" i="16"/>
  <c r="B125" i="16" s="1"/>
  <c r="A126" i="16"/>
  <c r="B126" i="16" s="1"/>
  <c r="A127" i="16"/>
  <c r="B127" i="16" s="1"/>
  <c r="A128" i="16"/>
  <c r="B128" i="16" s="1"/>
  <c r="A129" i="16"/>
  <c r="B129" i="16" s="1"/>
  <c r="A130" i="16"/>
  <c r="B130" i="16" s="1"/>
  <c r="A131" i="16"/>
  <c r="B131" i="16" s="1"/>
  <c r="A132" i="16"/>
  <c r="B132" i="16" s="1"/>
  <c r="A133" i="16"/>
  <c r="B133" i="16" s="1"/>
  <c r="A134" i="16"/>
  <c r="B134" i="16" s="1"/>
  <c r="A135" i="16"/>
  <c r="B135" i="16" s="1"/>
  <c r="A136" i="16"/>
  <c r="B136" i="16" s="1"/>
  <c r="A137" i="16"/>
  <c r="B137" i="16" s="1"/>
  <c r="A138" i="16"/>
  <c r="B138" i="16" s="1"/>
  <c r="A139" i="16"/>
  <c r="B139" i="16" s="1"/>
  <c r="A140" i="16"/>
  <c r="B140" i="16" s="1"/>
  <c r="A141" i="16"/>
  <c r="B141" i="16" s="1"/>
  <c r="A142" i="16"/>
  <c r="B142" i="16" s="1"/>
  <c r="A143" i="16"/>
  <c r="B143" i="16" s="1"/>
  <c r="A144" i="16"/>
  <c r="B144" i="16" s="1"/>
  <c r="A145" i="16"/>
  <c r="B145" i="16" s="1"/>
  <c r="A146" i="16"/>
  <c r="B146" i="16" s="1"/>
  <c r="A147" i="16"/>
  <c r="B147" i="16" s="1"/>
  <c r="A148" i="16"/>
  <c r="B148" i="16" s="1"/>
  <c r="A149" i="16"/>
  <c r="B149" i="16" s="1"/>
  <c r="A150" i="16"/>
  <c r="B150" i="16" s="1"/>
  <c r="A151" i="16"/>
  <c r="B151" i="16" s="1"/>
  <c r="A152" i="16"/>
  <c r="B152" i="16" s="1"/>
  <c r="A153" i="16"/>
  <c r="B153" i="16" s="1"/>
  <c r="A154" i="16"/>
  <c r="B154" i="16" s="1"/>
  <c r="A155" i="16"/>
  <c r="B155" i="16" s="1"/>
  <c r="A156" i="16"/>
  <c r="B156" i="16" s="1"/>
  <c r="A157" i="16"/>
  <c r="B157" i="16" s="1"/>
  <c r="A158" i="16"/>
  <c r="B158" i="16" s="1"/>
  <c r="A159" i="16"/>
  <c r="B159" i="16" s="1"/>
  <c r="A160" i="16"/>
  <c r="B160" i="16" s="1"/>
  <c r="A161" i="16"/>
  <c r="B161" i="16" s="1"/>
  <c r="A162" i="16"/>
  <c r="B162" i="16" s="1"/>
  <c r="A163" i="16"/>
  <c r="B163" i="16" s="1"/>
  <c r="A164" i="16"/>
  <c r="B164" i="16" s="1"/>
  <c r="A165" i="16"/>
  <c r="B165" i="16" s="1"/>
  <c r="A166" i="16"/>
  <c r="B166" i="16" s="1"/>
  <c r="A167" i="16"/>
  <c r="B167" i="16" s="1"/>
  <c r="A168" i="16"/>
  <c r="B168" i="16" s="1"/>
  <c r="A169" i="16"/>
  <c r="B169" i="16" s="1"/>
  <c r="A170" i="16"/>
  <c r="B170" i="16" s="1"/>
  <c r="A171" i="16"/>
  <c r="B171" i="16" s="1"/>
  <c r="A172" i="16"/>
  <c r="B172" i="16" s="1"/>
  <c r="A173" i="16"/>
  <c r="B173" i="16" s="1"/>
  <c r="A174" i="16"/>
  <c r="B174" i="16" s="1"/>
  <c r="A175" i="16"/>
  <c r="B175" i="16" s="1"/>
  <c r="A176" i="16"/>
  <c r="B176" i="16" s="1"/>
  <c r="A177" i="16"/>
  <c r="B177" i="16" s="1"/>
  <c r="A178" i="16"/>
  <c r="B178" i="16" s="1"/>
  <c r="A179" i="16"/>
  <c r="B179" i="16" s="1"/>
  <c r="A180" i="16"/>
  <c r="B180" i="16" s="1"/>
  <c r="A181" i="16"/>
  <c r="B181" i="16" s="1"/>
  <c r="A182" i="16"/>
  <c r="B182" i="16" s="1"/>
  <c r="A183" i="16"/>
  <c r="B183" i="16" s="1"/>
  <c r="A184" i="16"/>
  <c r="B184" i="16" s="1"/>
  <c r="A185" i="16"/>
  <c r="B185" i="16" s="1"/>
  <c r="A186" i="16"/>
  <c r="B186" i="16" s="1"/>
  <c r="A187" i="16"/>
  <c r="B187" i="16" s="1"/>
  <c r="A188" i="16"/>
  <c r="B188" i="16" s="1"/>
  <c r="A189" i="16"/>
  <c r="B189" i="16" s="1"/>
  <c r="A190" i="16"/>
  <c r="B190" i="16" s="1"/>
  <c r="A191" i="16"/>
  <c r="B191" i="16" s="1"/>
  <c r="A192" i="16"/>
  <c r="B192" i="16" s="1"/>
  <c r="A193" i="16"/>
  <c r="B193" i="16" s="1"/>
  <c r="A194" i="16"/>
  <c r="B194" i="16" s="1"/>
  <c r="A195" i="16"/>
  <c r="B195" i="16" s="1"/>
  <c r="A196" i="16"/>
  <c r="B196" i="16" s="1"/>
  <c r="A197" i="16"/>
  <c r="B197" i="16" s="1"/>
  <c r="A198" i="16"/>
  <c r="B198" i="16" s="1"/>
  <c r="A199" i="16"/>
  <c r="B199" i="16" s="1"/>
  <c r="A200" i="16"/>
  <c r="B200" i="16" s="1"/>
  <c r="A201" i="16"/>
  <c r="B201" i="16" s="1"/>
  <c r="A202" i="16"/>
  <c r="B202" i="16" s="1"/>
  <c r="A203" i="16"/>
  <c r="B203" i="16" s="1"/>
  <c r="A204" i="16"/>
  <c r="B204" i="16" s="1"/>
  <c r="A205" i="16"/>
  <c r="B205" i="16" s="1"/>
  <c r="A206" i="16"/>
  <c r="B206" i="16" s="1"/>
  <c r="A207" i="16"/>
  <c r="B207" i="16" s="1"/>
  <c r="A208" i="16"/>
  <c r="B208" i="16" s="1"/>
  <c r="A209" i="16"/>
  <c r="B209" i="16" s="1"/>
  <c r="A210" i="16"/>
  <c r="B210" i="16" s="1"/>
  <c r="A211" i="16"/>
  <c r="B211" i="16" s="1"/>
  <c r="A212" i="16"/>
  <c r="B212" i="16" s="1"/>
  <c r="A213" i="16"/>
  <c r="B213" i="16" s="1"/>
  <c r="A214" i="16"/>
  <c r="B214" i="16" s="1"/>
  <c r="A215" i="16"/>
  <c r="B215" i="16" s="1"/>
  <c r="A216" i="16"/>
  <c r="B216" i="16" s="1"/>
  <c r="A217" i="16"/>
  <c r="B217" i="16" s="1"/>
  <c r="A218" i="16"/>
  <c r="B218" i="16" s="1"/>
  <c r="A219" i="16"/>
  <c r="B219" i="16" s="1"/>
  <c r="A220" i="16"/>
  <c r="B220" i="16" s="1"/>
  <c r="A221" i="16"/>
  <c r="B221" i="16" s="1"/>
  <c r="A222" i="16"/>
  <c r="B222" i="16" s="1"/>
  <c r="A223" i="16"/>
  <c r="B223" i="16" s="1"/>
  <c r="A224" i="16"/>
  <c r="B224" i="16" s="1"/>
  <c r="A225" i="16"/>
  <c r="B225" i="16" s="1"/>
  <c r="A226" i="16"/>
  <c r="B226" i="16" s="1"/>
  <c r="A227" i="16"/>
  <c r="B227" i="16" s="1"/>
  <c r="A228" i="16"/>
  <c r="B228" i="16" s="1"/>
  <c r="A229" i="16"/>
  <c r="B229" i="16" s="1"/>
  <c r="A230" i="16"/>
  <c r="B230" i="16" s="1"/>
  <c r="A231" i="16"/>
  <c r="B231" i="16" s="1"/>
  <c r="A232" i="16"/>
  <c r="B232" i="16" s="1"/>
  <c r="A233" i="16"/>
  <c r="B233" i="16" s="1"/>
  <c r="A234" i="16"/>
  <c r="B234" i="16" s="1"/>
  <c r="A235" i="16"/>
  <c r="B235" i="16" s="1"/>
  <c r="A236" i="16"/>
  <c r="B236" i="16" s="1"/>
  <c r="A237" i="16"/>
  <c r="B237" i="16" s="1"/>
  <c r="A238" i="16"/>
  <c r="B238" i="16" s="1"/>
  <c r="A239" i="16"/>
  <c r="B239" i="16" s="1"/>
  <c r="A240" i="16"/>
  <c r="B240" i="16" s="1"/>
  <c r="A241" i="16"/>
  <c r="B241" i="16" s="1"/>
  <c r="A242" i="16"/>
  <c r="B242" i="16" s="1"/>
  <c r="A243" i="16"/>
  <c r="B243" i="16" s="1"/>
  <c r="A244" i="16"/>
  <c r="B244" i="16" s="1"/>
  <c r="A245" i="16"/>
  <c r="B245" i="16" s="1"/>
  <c r="A246" i="16"/>
  <c r="B246" i="16" s="1"/>
  <c r="A247" i="16"/>
  <c r="B247" i="16" s="1"/>
  <c r="A248" i="16"/>
  <c r="B248" i="16" s="1"/>
  <c r="A249" i="16"/>
  <c r="B249" i="16" s="1"/>
  <c r="A250" i="16"/>
  <c r="B250" i="16" s="1"/>
  <c r="A251" i="16"/>
  <c r="B251" i="16" s="1"/>
  <c r="A252" i="16"/>
  <c r="B252" i="16" s="1"/>
  <c r="A253" i="16"/>
  <c r="B253" i="16" s="1"/>
  <c r="A254" i="16"/>
  <c r="B254" i="16" s="1"/>
  <c r="A255" i="16"/>
  <c r="B255" i="16" s="1"/>
  <c r="A256" i="16"/>
  <c r="B256" i="16" s="1"/>
  <c r="A257" i="16"/>
  <c r="B257" i="16" s="1"/>
  <c r="A258" i="16"/>
  <c r="B258" i="16" s="1"/>
  <c r="A259" i="16"/>
  <c r="B259" i="16" s="1"/>
  <c r="A260" i="16"/>
  <c r="B260" i="16" s="1"/>
  <c r="A261" i="16"/>
  <c r="B261" i="16" s="1"/>
  <c r="A262" i="16"/>
  <c r="B262" i="16" s="1"/>
  <c r="A263" i="16"/>
  <c r="B263" i="16" s="1"/>
  <c r="A264" i="16"/>
  <c r="B264" i="16" s="1"/>
  <c r="A265" i="16"/>
  <c r="B265" i="16" s="1"/>
  <c r="A266" i="16"/>
  <c r="B266" i="16" s="1"/>
  <c r="A267" i="16"/>
  <c r="B267" i="16" s="1"/>
  <c r="A268" i="16"/>
  <c r="B268" i="16" s="1"/>
  <c r="A269" i="16"/>
  <c r="B269" i="16" s="1"/>
  <c r="A270" i="16"/>
  <c r="B270" i="16" s="1"/>
  <c r="A271" i="16"/>
  <c r="B271" i="16" s="1"/>
  <c r="A272" i="16"/>
  <c r="B272" i="16" s="1"/>
  <c r="A273" i="16"/>
  <c r="B273" i="16" s="1"/>
  <c r="A274" i="16"/>
  <c r="B274" i="16" s="1"/>
  <c r="A275" i="16"/>
  <c r="B275" i="16" s="1"/>
  <c r="A276" i="16"/>
  <c r="B276" i="16" s="1"/>
  <c r="A277" i="16"/>
  <c r="B277" i="16" s="1"/>
  <c r="A278" i="16"/>
  <c r="B278" i="16" s="1"/>
  <c r="A279" i="16"/>
  <c r="B279" i="16" s="1"/>
  <c r="A280" i="16"/>
  <c r="B280" i="16" s="1"/>
  <c r="A281" i="16"/>
  <c r="B281" i="16" s="1"/>
  <c r="A282" i="16"/>
  <c r="B282" i="16" s="1"/>
  <c r="A283" i="16"/>
  <c r="B283" i="16" s="1"/>
  <c r="A284" i="16"/>
  <c r="B284" i="16" s="1"/>
  <c r="A285" i="16"/>
  <c r="B285" i="16" s="1"/>
  <c r="A286" i="16"/>
  <c r="B286" i="16" s="1"/>
  <c r="A287" i="16"/>
  <c r="B287" i="16" s="1"/>
  <c r="A288" i="16"/>
  <c r="B288" i="16" s="1"/>
  <c r="A289" i="16"/>
  <c r="B289" i="16" s="1"/>
  <c r="A290" i="16"/>
  <c r="B290" i="16" s="1"/>
  <c r="A291" i="16"/>
  <c r="B291" i="16" s="1"/>
  <c r="A292" i="16"/>
  <c r="B292" i="16" s="1"/>
  <c r="A293" i="16"/>
  <c r="B293" i="16" s="1"/>
  <c r="A294" i="16"/>
  <c r="B294" i="16" s="1"/>
  <c r="A295" i="16"/>
  <c r="B295" i="16" s="1"/>
  <c r="A296" i="16"/>
  <c r="B296" i="16" s="1"/>
  <c r="A297" i="16"/>
  <c r="B297" i="16" s="1"/>
  <c r="A298" i="16"/>
  <c r="B298" i="16" s="1"/>
  <c r="A299" i="16"/>
  <c r="B299" i="16" s="1"/>
  <c r="A300" i="16"/>
  <c r="B300" i="16" s="1"/>
  <c r="A301" i="16"/>
  <c r="B301" i="16" s="1"/>
  <c r="A302" i="16"/>
  <c r="B302" i="16" s="1"/>
  <c r="A303" i="16"/>
  <c r="B303" i="16" s="1"/>
  <c r="A304" i="16"/>
  <c r="B304" i="16" s="1"/>
  <c r="A305" i="16"/>
  <c r="B305" i="16" s="1"/>
  <c r="A306" i="16"/>
  <c r="B306" i="16" s="1"/>
  <c r="A307" i="16"/>
  <c r="B307" i="16" s="1"/>
  <c r="A308" i="16"/>
  <c r="B308" i="16" s="1"/>
  <c r="A309" i="16"/>
  <c r="B309" i="16" s="1"/>
  <c r="A310" i="16"/>
  <c r="B310" i="16" s="1"/>
  <c r="A311" i="16"/>
  <c r="B311" i="16" s="1"/>
  <c r="A312" i="16"/>
  <c r="B312" i="16" s="1"/>
  <c r="A313" i="16"/>
  <c r="B313" i="16" s="1"/>
  <c r="A314" i="16"/>
  <c r="B314" i="16" s="1"/>
  <c r="A315" i="16"/>
  <c r="B315" i="16" s="1"/>
  <c r="A316" i="16"/>
  <c r="B316" i="16" s="1"/>
  <c r="A317" i="16"/>
  <c r="B317" i="16" s="1"/>
  <c r="A318" i="16"/>
  <c r="B318" i="16" s="1"/>
  <c r="A319" i="16"/>
  <c r="B319" i="16" s="1"/>
  <c r="A320" i="16"/>
  <c r="B320" i="16" s="1"/>
  <c r="A321" i="16"/>
  <c r="B321" i="16" s="1"/>
  <c r="A322" i="16"/>
  <c r="B322" i="16" s="1"/>
  <c r="A323" i="16"/>
  <c r="B323" i="16" s="1"/>
  <c r="A324" i="16"/>
  <c r="B324" i="16" s="1"/>
  <c r="A325" i="16"/>
  <c r="B325" i="16" s="1"/>
  <c r="A326" i="16"/>
  <c r="B326" i="16" s="1"/>
  <c r="A327" i="16"/>
  <c r="B327" i="16" s="1"/>
  <c r="A328" i="16"/>
  <c r="B328" i="16" s="1"/>
  <c r="A329" i="16"/>
  <c r="B329" i="16" s="1"/>
  <c r="A330" i="16"/>
  <c r="B330" i="16" s="1"/>
  <c r="A331" i="16"/>
  <c r="B331" i="16" s="1"/>
  <c r="A332" i="16"/>
  <c r="B332" i="16" s="1"/>
  <c r="A333" i="16"/>
  <c r="B333" i="16" s="1"/>
  <c r="A334" i="16"/>
  <c r="B334" i="16" s="1"/>
  <c r="A335" i="16"/>
  <c r="B335" i="16" s="1"/>
  <c r="A336" i="16"/>
  <c r="B336" i="16" s="1"/>
  <c r="A337" i="16"/>
  <c r="B337" i="16" s="1"/>
  <c r="A338" i="16"/>
  <c r="B338" i="16" s="1"/>
  <c r="A339" i="16"/>
  <c r="B339" i="16" s="1"/>
  <c r="A340" i="16"/>
  <c r="B340" i="16" s="1"/>
  <c r="A341" i="16"/>
  <c r="B341" i="16" s="1"/>
  <c r="A342" i="16"/>
  <c r="B342" i="16" s="1"/>
  <c r="A343" i="16"/>
  <c r="B343" i="16" s="1"/>
  <c r="A344" i="16"/>
  <c r="B344" i="16" s="1"/>
  <c r="A345" i="16"/>
  <c r="B345" i="16" s="1"/>
  <c r="A346" i="16"/>
  <c r="B346" i="16" s="1"/>
  <c r="A347" i="16"/>
  <c r="B347" i="16" s="1"/>
  <c r="A348" i="16"/>
  <c r="B348" i="16" s="1"/>
  <c r="A349" i="16"/>
  <c r="B349" i="16" s="1"/>
  <c r="A350" i="16"/>
  <c r="B350" i="16" s="1"/>
  <c r="A351" i="16"/>
  <c r="B351" i="16" s="1"/>
  <c r="A352" i="16"/>
  <c r="B352" i="16" s="1"/>
  <c r="A353" i="16"/>
  <c r="B353" i="16" s="1"/>
  <c r="A354" i="16"/>
  <c r="B354" i="16" s="1"/>
  <c r="A355" i="16"/>
  <c r="B355" i="16" s="1"/>
  <c r="A356" i="16"/>
  <c r="B356" i="16" s="1"/>
  <c r="A357" i="16"/>
  <c r="B357" i="16" s="1"/>
  <c r="A358" i="16"/>
  <c r="B358" i="16" s="1"/>
  <c r="A359" i="16"/>
  <c r="B359" i="16" s="1"/>
  <c r="A360" i="16"/>
  <c r="B360" i="16" s="1"/>
  <c r="A361" i="16"/>
  <c r="B361" i="16" s="1"/>
  <c r="A362" i="16"/>
  <c r="B362" i="16" s="1"/>
  <c r="A363" i="16"/>
  <c r="B363" i="16" s="1"/>
  <c r="A364" i="16"/>
  <c r="B364" i="16" s="1"/>
  <c r="A365" i="16"/>
  <c r="B365" i="16" s="1"/>
  <c r="A366" i="16"/>
  <c r="B366" i="16" s="1"/>
  <c r="A367" i="16"/>
  <c r="B367" i="16" s="1"/>
  <c r="A368" i="16"/>
  <c r="B368" i="16" s="1"/>
  <c r="A369" i="16"/>
  <c r="B369" i="16" s="1"/>
  <c r="A370" i="16"/>
  <c r="B370" i="16" s="1"/>
  <c r="A371" i="16"/>
  <c r="B371" i="16" s="1"/>
  <c r="A372" i="16"/>
  <c r="B372" i="16" s="1"/>
  <c r="A373" i="16"/>
  <c r="B373" i="16" s="1"/>
  <c r="A374" i="16"/>
  <c r="B374" i="16" s="1"/>
  <c r="A375" i="16"/>
  <c r="B375" i="16" s="1"/>
  <c r="A376" i="16"/>
  <c r="B376" i="16" s="1"/>
  <c r="A377" i="16"/>
  <c r="B377" i="16" s="1"/>
  <c r="A378" i="16"/>
  <c r="B378" i="16" s="1"/>
  <c r="A379" i="16"/>
  <c r="B379" i="16" s="1"/>
  <c r="A380" i="16"/>
  <c r="B380" i="16" s="1"/>
  <c r="A381" i="16"/>
  <c r="B381" i="16" s="1"/>
  <c r="A382" i="16"/>
  <c r="B382" i="16" s="1"/>
  <c r="A383" i="16"/>
  <c r="B383" i="16" s="1"/>
  <c r="A384" i="16"/>
  <c r="B384" i="16" s="1"/>
  <c r="A385" i="16"/>
  <c r="B385" i="16" s="1"/>
  <c r="A386" i="16"/>
  <c r="B386" i="16" s="1"/>
  <c r="A387" i="16"/>
  <c r="B387" i="16" s="1"/>
  <c r="A388" i="16"/>
  <c r="B388" i="16" s="1"/>
  <c r="A389" i="16"/>
  <c r="B389" i="16" s="1"/>
  <c r="A390" i="16"/>
  <c r="B390" i="16" s="1"/>
  <c r="A391" i="16"/>
  <c r="B391" i="16" s="1"/>
  <c r="A392" i="16"/>
  <c r="B392" i="16" s="1"/>
  <c r="A393" i="16"/>
  <c r="B393" i="16" s="1"/>
  <c r="A394" i="16"/>
  <c r="B394" i="16" s="1"/>
  <c r="A395" i="16"/>
  <c r="B395" i="16" s="1"/>
  <c r="A396" i="16"/>
  <c r="B396" i="16" s="1"/>
  <c r="A397" i="16"/>
  <c r="B397" i="16" s="1"/>
  <c r="A398" i="16"/>
  <c r="B398" i="16" s="1"/>
  <c r="A399" i="16"/>
  <c r="B399" i="16" s="1"/>
  <c r="A400" i="16"/>
  <c r="B400" i="16" s="1"/>
  <c r="A401" i="16"/>
  <c r="B401" i="16" s="1"/>
  <c r="A402" i="16"/>
  <c r="B402" i="16" s="1"/>
  <c r="A403" i="16"/>
  <c r="B403" i="16" s="1"/>
  <c r="A404" i="16"/>
  <c r="B404" i="16" s="1"/>
  <c r="A405" i="16"/>
  <c r="B405" i="16" s="1"/>
  <c r="A406" i="16"/>
  <c r="B406" i="16" s="1"/>
  <c r="A407" i="16"/>
  <c r="B407" i="16" s="1"/>
  <c r="A408" i="16"/>
  <c r="B408" i="16" s="1"/>
  <c r="A409" i="16"/>
  <c r="B409" i="16" s="1"/>
  <c r="A410" i="16"/>
  <c r="B410" i="16" s="1"/>
  <c r="A411" i="16"/>
  <c r="B411" i="16" s="1"/>
  <c r="A412" i="16"/>
  <c r="B412" i="16" s="1"/>
  <c r="A413" i="16"/>
  <c r="B413" i="16" s="1"/>
  <c r="A414" i="16"/>
  <c r="B414" i="16" s="1"/>
  <c r="A415" i="16"/>
  <c r="B415" i="16" s="1"/>
  <c r="A416" i="16"/>
  <c r="B416" i="16" s="1"/>
  <c r="A417" i="16"/>
  <c r="B417" i="16" s="1"/>
  <c r="A418" i="16"/>
  <c r="B418" i="16" s="1"/>
  <c r="A419" i="16"/>
  <c r="B419" i="16" s="1"/>
  <c r="A420" i="16"/>
  <c r="B420" i="16" s="1"/>
  <c r="A421" i="16"/>
  <c r="B421" i="16" s="1"/>
  <c r="A422" i="16"/>
  <c r="B422" i="16" s="1"/>
  <c r="A423" i="16"/>
  <c r="B423" i="16" s="1"/>
  <c r="A424" i="16"/>
  <c r="B424" i="16" s="1"/>
  <c r="A425" i="16"/>
  <c r="B425" i="16" s="1"/>
  <c r="A426" i="16"/>
  <c r="B426" i="16" s="1"/>
  <c r="A427" i="16"/>
  <c r="B427" i="16" s="1"/>
  <c r="A428" i="16"/>
  <c r="B428" i="16" s="1"/>
  <c r="A429" i="16"/>
  <c r="B429" i="16" s="1"/>
  <c r="A430" i="16"/>
  <c r="B430" i="16" s="1"/>
  <c r="A431" i="16"/>
  <c r="B431" i="16" s="1"/>
  <c r="A432" i="16"/>
  <c r="B432" i="16" s="1"/>
  <c r="A433" i="16"/>
  <c r="B433" i="16" s="1"/>
  <c r="A434" i="16"/>
  <c r="B434" i="16" s="1"/>
  <c r="A435" i="16"/>
  <c r="B435" i="16" s="1"/>
  <c r="A436" i="16"/>
  <c r="B436" i="16" s="1"/>
  <c r="A437" i="16"/>
  <c r="B437" i="16" s="1"/>
  <c r="A438" i="16"/>
  <c r="B438" i="16" s="1"/>
  <c r="A439" i="16"/>
  <c r="B439" i="16" s="1"/>
  <c r="A440" i="16"/>
  <c r="B440" i="16" s="1"/>
  <c r="A441" i="16"/>
  <c r="B441" i="16" s="1"/>
  <c r="A442" i="16"/>
  <c r="B442" i="16" s="1"/>
  <c r="A443" i="16"/>
  <c r="B443" i="16" s="1"/>
  <c r="A444" i="16"/>
  <c r="B444" i="16" s="1"/>
  <c r="A445" i="16"/>
  <c r="B445" i="16" s="1"/>
  <c r="A446" i="16"/>
  <c r="B446" i="16" s="1"/>
  <c r="A447" i="16"/>
  <c r="B447" i="16" s="1"/>
  <c r="A448" i="16"/>
  <c r="B448" i="16" s="1"/>
  <c r="A449" i="16"/>
  <c r="B449" i="16" s="1"/>
  <c r="A450" i="16"/>
  <c r="B450" i="16" s="1"/>
  <c r="A451" i="16"/>
  <c r="B451" i="16" s="1"/>
  <c r="A452" i="16"/>
  <c r="B452" i="16" s="1"/>
  <c r="A453" i="16"/>
  <c r="B453" i="16" s="1"/>
  <c r="A454" i="16"/>
  <c r="B454" i="16" s="1"/>
  <c r="A455" i="16"/>
  <c r="B455" i="16" s="1"/>
  <c r="A456" i="16"/>
  <c r="B456" i="16" s="1"/>
  <c r="A457" i="16"/>
  <c r="B457" i="16" s="1"/>
  <c r="A458" i="16"/>
  <c r="B458" i="16" s="1"/>
  <c r="A459" i="16"/>
  <c r="B459" i="16" s="1"/>
  <c r="A460" i="16"/>
  <c r="B460" i="16" s="1"/>
  <c r="A461" i="16"/>
  <c r="B461" i="16" s="1"/>
  <c r="A462" i="16"/>
  <c r="B462" i="16" s="1"/>
  <c r="A463" i="16"/>
  <c r="B463" i="16" s="1"/>
  <c r="A464" i="16"/>
  <c r="B464" i="16" s="1"/>
  <c r="A465" i="16"/>
  <c r="B465" i="16" s="1"/>
  <c r="A466" i="16"/>
  <c r="B466" i="16" s="1"/>
  <c r="A467" i="16"/>
  <c r="B467" i="16" s="1"/>
  <c r="A468" i="16"/>
  <c r="B468" i="16" s="1"/>
  <c r="A469" i="16"/>
  <c r="B469" i="16" s="1"/>
  <c r="A470" i="16"/>
  <c r="B470" i="16" s="1"/>
  <c r="A471" i="16"/>
  <c r="B471" i="16" s="1"/>
  <c r="A472" i="16"/>
  <c r="B472" i="16" s="1"/>
  <c r="A473" i="16"/>
  <c r="B473" i="16" s="1"/>
  <c r="A474" i="16"/>
  <c r="B474" i="16" s="1"/>
  <c r="A475" i="16"/>
  <c r="B475" i="16" s="1"/>
  <c r="A476" i="16"/>
  <c r="B476" i="16" s="1"/>
  <c r="A477" i="16"/>
  <c r="B477" i="16" s="1"/>
  <c r="A478" i="16"/>
  <c r="B478" i="16" s="1"/>
  <c r="A479" i="16"/>
  <c r="B479" i="16" s="1"/>
  <c r="A480" i="16"/>
  <c r="B480" i="16" s="1"/>
  <c r="A481" i="16"/>
  <c r="B481" i="16" s="1"/>
  <c r="A482" i="16"/>
  <c r="B482" i="16" s="1"/>
  <c r="A483" i="16"/>
  <c r="B483" i="16" s="1"/>
  <c r="A484" i="16"/>
  <c r="B484" i="16" s="1"/>
  <c r="A485" i="16"/>
  <c r="B485" i="16" s="1"/>
  <c r="A486" i="16"/>
  <c r="B486" i="16" s="1"/>
  <c r="A487" i="16"/>
  <c r="B487" i="16" s="1"/>
  <c r="A488" i="16"/>
  <c r="B488" i="16" s="1"/>
  <c r="A489" i="16"/>
  <c r="B489" i="16" s="1"/>
  <c r="A490" i="16"/>
  <c r="B490" i="16" s="1"/>
  <c r="A491" i="16"/>
  <c r="B491" i="16" s="1"/>
  <c r="A492" i="16"/>
  <c r="B492" i="16" s="1"/>
  <c r="A493" i="16"/>
  <c r="B493" i="16" s="1"/>
  <c r="A494" i="16"/>
  <c r="B494" i="16" s="1"/>
  <c r="A495" i="16"/>
  <c r="B495" i="16" s="1"/>
  <c r="A496" i="16"/>
  <c r="B496" i="16" s="1"/>
  <c r="A497" i="16"/>
  <c r="B497" i="16" s="1"/>
  <c r="A498" i="16"/>
  <c r="B498" i="16" s="1"/>
  <c r="A499" i="16"/>
  <c r="B499" i="16" s="1"/>
  <c r="A500" i="16"/>
  <c r="B500" i="16" s="1"/>
  <c r="A501" i="16"/>
  <c r="B501" i="16" s="1"/>
  <c r="A502" i="16"/>
  <c r="B502" i="16" s="1"/>
  <c r="A503" i="16"/>
  <c r="B503" i="16" s="1"/>
  <c r="A504" i="16"/>
  <c r="B504" i="16" s="1"/>
  <c r="A505" i="16"/>
  <c r="B505" i="16" s="1"/>
  <c r="A506" i="16"/>
  <c r="B506" i="16" s="1"/>
  <c r="A507" i="16"/>
  <c r="B507" i="16" s="1"/>
  <c r="A508" i="16"/>
  <c r="B508" i="16" s="1"/>
  <c r="A509" i="16"/>
  <c r="B509" i="16" s="1"/>
  <c r="A510" i="16"/>
  <c r="B510" i="16" s="1"/>
  <c r="A511" i="16"/>
  <c r="B511" i="16" s="1"/>
  <c r="A512" i="16"/>
  <c r="B512" i="16" s="1"/>
  <c r="A513" i="16"/>
  <c r="B513" i="16" s="1"/>
  <c r="A514" i="16"/>
  <c r="B514" i="16" s="1"/>
  <c r="A515" i="16"/>
  <c r="B515" i="16" s="1"/>
  <c r="A516" i="16"/>
  <c r="B516" i="16" s="1"/>
  <c r="A517" i="16"/>
  <c r="B517" i="16" s="1"/>
  <c r="A518" i="16"/>
  <c r="B518" i="16" s="1"/>
  <c r="A519" i="16"/>
  <c r="B519" i="16" s="1"/>
  <c r="A520" i="16"/>
  <c r="B520" i="16" s="1"/>
  <c r="A521" i="16"/>
  <c r="B521" i="16" s="1"/>
  <c r="A522" i="16"/>
  <c r="B522" i="16" s="1"/>
  <c r="A523" i="16"/>
  <c r="B523" i="16" s="1"/>
  <c r="A524" i="16"/>
  <c r="B524" i="16" s="1"/>
  <c r="A525" i="16"/>
  <c r="B525" i="16" s="1"/>
  <c r="A526" i="16"/>
  <c r="B526" i="16" s="1"/>
  <c r="A527" i="16"/>
  <c r="B527" i="16" s="1"/>
  <c r="A528" i="16"/>
  <c r="B528" i="16" s="1"/>
  <c r="A529" i="16"/>
  <c r="B529" i="16" s="1"/>
  <c r="A530" i="16"/>
  <c r="B530" i="16" s="1"/>
  <c r="A531" i="16"/>
  <c r="B531" i="16" s="1"/>
  <c r="A532" i="16"/>
  <c r="B532" i="16" s="1"/>
  <c r="A533" i="16"/>
  <c r="B533" i="16" s="1"/>
  <c r="A534" i="16"/>
  <c r="B534" i="16" s="1"/>
  <c r="A535" i="16"/>
  <c r="B535" i="16" s="1"/>
  <c r="A536" i="16"/>
  <c r="B536" i="16" s="1"/>
  <c r="A537" i="16"/>
  <c r="B537" i="16" s="1"/>
  <c r="A538" i="16"/>
  <c r="B538" i="16" s="1"/>
  <c r="A539" i="16"/>
  <c r="B539" i="16" s="1"/>
  <c r="A540" i="16"/>
  <c r="B540" i="16" s="1"/>
  <c r="A541" i="16"/>
  <c r="B541" i="16" s="1"/>
  <c r="A542" i="16"/>
  <c r="B542" i="16" s="1"/>
  <c r="A543" i="16"/>
  <c r="B543" i="16" s="1"/>
  <c r="A544" i="16"/>
  <c r="B544" i="16" s="1"/>
  <c r="A545" i="16"/>
  <c r="B545" i="16" s="1"/>
  <c r="A546" i="16"/>
  <c r="B546" i="16" s="1"/>
  <c r="A547" i="16"/>
  <c r="B547" i="16" s="1"/>
  <c r="A548" i="16"/>
  <c r="B548" i="16" s="1"/>
  <c r="A549" i="16"/>
  <c r="B549" i="16" s="1"/>
  <c r="A550" i="16"/>
  <c r="B550" i="16" s="1"/>
  <c r="A551" i="16"/>
  <c r="B551" i="16" s="1"/>
  <c r="A552" i="16"/>
  <c r="B552" i="16" s="1"/>
  <c r="A553" i="16"/>
  <c r="B553" i="16" s="1"/>
  <c r="A554" i="16"/>
  <c r="B554" i="16" s="1"/>
  <c r="A555" i="16"/>
  <c r="B555" i="16" s="1"/>
  <c r="A556" i="16"/>
  <c r="B556" i="16" s="1"/>
  <c r="A557" i="16"/>
  <c r="B557" i="16" s="1"/>
  <c r="A558" i="16"/>
  <c r="B558" i="16" s="1"/>
  <c r="A559" i="16"/>
  <c r="B559" i="16" s="1"/>
  <c r="A560" i="16"/>
  <c r="B560" i="16" s="1"/>
  <c r="A561" i="16"/>
  <c r="B561" i="16" s="1"/>
  <c r="A562" i="16"/>
  <c r="B562" i="16" s="1"/>
  <c r="A563" i="16"/>
  <c r="B563" i="16" s="1"/>
  <c r="A564" i="16"/>
  <c r="B564" i="16" s="1"/>
  <c r="A565" i="16"/>
  <c r="B565" i="16" s="1"/>
  <c r="A566" i="16"/>
  <c r="B566" i="16" s="1"/>
  <c r="A567" i="16"/>
  <c r="B567" i="16" s="1"/>
  <c r="A568" i="16"/>
  <c r="B568" i="16" s="1"/>
  <c r="A569" i="16"/>
  <c r="B569" i="16" s="1"/>
  <c r="A570" i="16"/>
  <c r="B570" i="16" s="1"/>
  <c r="A571" i="16"/>
  <c r="B571" i="16" s="1"/>
  <c r="A572" i="16"/>
  <c r="B572" i="16" s="1"/>
  <c r="A573" i="16"/>
  <c r="B573" i="16" s="1"/>
  <c r="A574" i="16"/>
  <c r="B574" i="16" s="1"/>
  <c r="A575" i="16"/>
  <c r="B575" i="16" s="1"/>
  <c r="A576" i="16"/>
  <c r="B576" i="16" s="1"/>
  <c r="A577" i="16"/>
  <c r="B577" i="16" s="1"/>
  <c r="A578" i="16"/>
  <c r="B578" i="16" s="1"/>
  <c r="A579" i="16"/>
  <c r="B579" i="16" s="1"/>
  <c r="A580" i="16"/>
  <c r="B580" i="16" s="1"/>
  <c r="A581" i="16"/>
  <c r="B581" i="16" s="1"/>
  <c r="A582" i="16"/>
  <c r="B582" i="16" s="1"/>
  <c r="A583" i="16"/>
  <c r="B583" i="16" s="1"/>
  <c r="A584" i="16"/>
  <c r="B584" i="16" s="1"/>
  <c r="A585" i="16"/>
  <c r="B585" i="16" s="1"/>
  <c r="A586" i="16"/>
  <c r="B586" i="16" s="1"/>
  <c r="A587" i="16"/>
  <c r="B587" i="16" s="1"/>
  <c r="A588" i="16"/>
  <c r="B588" i="16" s="1"/>
  <c r="A589" i="16"/>
  <c r="B589" i="16" s="1"/>
  <c r="A590" i="16"/>
  <c r="B590" i="16" s="1"/>
  <c r="A591" i="16"/>
  <c r="B591" i="16" s="1"/>
  <c r="A592" i="16"/>
  <c r="B592" i="16" s="1"/>
  <c r="A593" i="16"/>
  <c r="B593" i="16" s="1"/>
  <c r="A594" i="16"/>
  <c r="B594" i="16" s="1"/>
  <c r="A595" i="16"/>
  <c r="B595" i="16" s="1"/>
  <c r="A596" i="16"/>
  <c r="B596" i="16" s="1"/>
  <c r="A597" i="16"/>
  <c r="B597" i="16" s="1"/>
  <c r="A598" i="16"/>
  <c r="B598" i="16" s="1"/>
  <c r="A599" i="16"/>
  <c r="B599" i="16" s="1"/>
  <c r="A600" i="16"/>
  <c r="B600" i="16" s="1"/>
  <c r="A601" i="16"/>
  <c r="B601" i="16" s="1"/>
  <c r="A602" i="16"/>
  <c r="B602" i="16" s="1"/>
  <c r="A603" i="16"/>
  <c r="B603" i="16" s="1"/>
  <c r="A604" i="16"/>
  <c r="B604" i="16" s="1"/>
  <c r="A605" i="16"/>
  <c r="B605" i="16" s="1"/>
  <c r="A606" i="16"/>
  <c r="B606" i="16" s="1"/>
  <c r="A607" i="16"/>
  <c r="B607" i="16" s="1"/>
  <c r="A608" i="16"/>
  <c r="B608" i="16" s="1"/>
  <c r="A609" i="16"/>
  <c r="B609" i="16" s="1"/>
  <c r="A610" i="16"/>
  <c r="B610" i="16" s="1"/>
  <c r="A611" i="16"/>
  <c r="B611" i="16" s="1"/>
  <c r="A612" i="16"/>
  <c r="B612" i="16" s="1"/>
  <c r="A613" i="16"/>
  <c r="B613" i="16" s="1"/>
  <c r="A614" i="16"/>
  <c r="B614" i="16" s="1"/>
  <c r="A615" i="16"/>
  <c r="B615" i="16" s="1"/>
  <c r="A616" i="16"/>
  <c r="B616" i="16" s="1"/>
  <c r="A617" i="16"/>
  <c r="B617" i="16" s="1"/>
  <c r="A618" i="16"/>
  <c r="B618" i="16" s="1"/>
  <c r="A619" i="16"/>
  <c r="B619" i="16" s="1"/>
  <c r="A620" i="16"/>
  <c r="B620" i="16" s="1"/>
  <c r="A621" i="16"/>
  <c r="B621" i="16" s="1"/>
  <c r="A622" i="16"/>
  <c r="B622" i="16" s="1"/>
  <c r="A623" i="16"/>
  <c r="B623" i="16" s="1"/>
  <c r="A624" i="16"/>
  <c r="B624" i="16" s="1"/>
  <c r="A625" i="16"/>
  <c r="B625" i="16" s="1"/>
  <c r="A626" i="16"/>
  <c r="B626" i="16" s="1"/>
  <c r="A627" i="16"/>
  <c r="B627" i="16" s="1"/>
  <c r="A628" i="16"/>
  <c r="B628" i="16" s="1"/>
  <c r="A629" i="16"/>
  <c r="B629" i="16" s="1"/>
  <c r="A630" i="16"/>
  <c r="B630" i="16" s="1"/>
  <c r="A631" i="16"/>
  <c r="B631" i="16" s="1"/>
  <c r="A632" i="16"/>
  <c r="B632" i="16" s="1"/>
  <c r="A633" i="16"/>
  <c r="B633" i="16" s="1"/>
  <c r="A634" i="16"/>
  <c r="B634" i="16" s="1"/>
  <c r="A635" i="16"/>
  <c r="B635" i="16" s="1"/>
  <c r="A636" i="16"/>
  <c r="B636" i="16" s="1"/>
  <c r="A637" i="16"/>
  <c r="B637" i="16" s="1"/>
  <c r="A638" i="16"/>
  <c r="B638" i="16" s="1"/>
  <c r="A639" i="16"/>
  <c r="B639" i="16" s="1"/>
  <c r="A640" i="16"/>
  <c r="B640" i="16" s="1"/>
  <c r="A641" i="16"/>
  <c r="B641" i="16" s="1"/>
  <c r="A642" i="16"/>
  <c r="B642" i="16" s="1"/>
  <c r="A643" i="16"/>
  <c r="B643" i="16" s="1"/>
  <c r="A644" i="16"/>
  <c r="B644" i="16" s="1"/>
  <c r="A645" i="16"/>
  <c r="B645" i="16" s="1"/>
  <c r="A646" i="16"/>
  <c r="B646" i="16" s="1"/>
  <c r="A647" i="16"/>
  <c r="B647" i="16" s="1"/>
  <c r="A648" i="16"/>
  <c r="B648" i="16" s="1"/>
  <c r="A649" i="16"/>
  <c r="B649" i="16" s="1"/>
  <c r="A650" i="16"/>
  <c r="B650" i="16" s="1"/>
  <c r="A651" i="16"/>
  <c r="B651" i="16" s="1"/>
  <c r="A652" i="16"/>
  <c r="B652" i="16" s="1"/>
  <c r="A653" i="16"/>
  <c r="B653" i="16" s="1"/>
  <c r="A654" i="16"/>
  <c r="B654" i="16" s="1"/>
  <c r="A655" i="16"/>
  <c r="B655" i="16" s="1"/>
  <c r="A656" i="16"/>
  <c r="B656" i="16" s="1"/>
  <c r="A657" i="16"/>
  <c r="B657" i="16" s="1"/>
  <c r="A658" i="16"/>
  <c r="B658" i="16" s="1"/>
  <c r="A659" i="16"/>
  <c r="B659" i="16" s="1"/>
  <c r="A660" i="16"/>
  <c r="B660" i="16" s="1"/>
  <c r="A661" i="16"/>
  <c r="B661" i="16" s="1"/>
  <c r="A662" i="16"/>
  <c r="B662" i="16" s="1"/>
  <c r="A663" i="16"/>
  <c r="B663" i="16" s="1"/>
  <c r="A664" i="16"/>
  <c r="B664" i="16" s="1"/>
  <c r="A665" i="16"/>
  <c r="B665" i="16" s="1"/>
  <c r="A666" i="16"/>
  <c r="B666" i="16" s="1"/>
  <c r="A667" i="16"/>
  <c r="B667" i="16" s="1"/>
  <c r="A668" i="16"/>
  <c r="B668" i="16" s="1"/>
  <c r="A669" i="16"/>
  <c r="B669" i="16" s="1"/>
  <c r="A670" i="16"/>
  <c r="B670" i="16" s="1"/>
  <c r="A671" i="16"/>
  <c r="B671" i="16" s="1"/>
  <c r="A672" i="16"/>
  <c r="B672" i="16" s="1"/>
  <c r="A673" i="16"/>
  <c r="B673" i="16" s="1"/>
  <c r="A674" i="16"/>
  <c r="B674" i="16" s="1"/>
  <c r="A675" i="16"/>
  <c r="B675" i="16" s="1"/>
  <c r="A676" i="16"/>
  <c r="B676" i="16" s="1"/>
  <c r="A677" i="16"/>
  <c r="B677" i="16" s="1"/>
  <c r="A678" i="16"/>
  <c r="B678" i="16" s="1"/>
  <c r="A679" i="16"/>
  <c r="B679" i="16" s="1"/>
  <c r="A680" i="16"/>
  <c r="B680" i="16" s="1"/>
  <c r="A681" i="16"/>
  <c r="B681" i="16" s="1"/>
  <c r="A682" i="16"/>
  <c r="B682" i="16" s="1"/>
  <c r="A683" i="16"/>
  <c r="B683" i="16" s="1"/>
  <c r="A684" i="16"/>
  <c r="B684" i="16" s="1"/>
  <c r="A685" i="16"/>
  <c r="B685" i="16" s="1"/>
  <c r="A686" i="16"/>
  <c r="B686" i="16" s="1"/>
  <c r="A687" i="16"/>
  <c r="B687" i="16" s="1"/>
  <c r="A688" i="16"/>
  <c r="B688" i="16" s="1"/>
  <c r="A689" i="16"/>
  <c r="B689" i="16" s="1"/>
  <c r="A690" i="16"/>
  <c r="B690" i="16" s="1"/>
  <c r="A691" i="16"/>
  <c r="B691" i="16" s="1"/>
  <c r="A692" i="16"/>
  <c r="B692" i="16" s="1"/>
  <c r="A693" i="16"/>
  <c r="B693" i="16" s="1"/>
  <c r="A694" i="16"/>
  <c r="B694" i="16" s="1"/>
  <c r="A695" i="16"/>
  <c r="B695" i="16" s="1"/>
  <c r="A696" i="16"/>
  <c r="B696" i="16" s="1"/>
  <c r="A697" i="16"/>
  <c r="B697" i="16" s="1"/>
  <c r="A698" i="16"/>
  <c r="B698" i="16" s="1"/>
  <c r="A699" i="16"/>
  <c r="B699" i="16" s="1"/>
  <c r="A700" i="16"/>
  <c r="B700" i="16" s="1"/>
  <c r="A701" i="16"/>
  <c r="B701" i="16" s="1"/>
  <c r="A702" i="16"/>
  <c r="B702" i="16" s="1"/>
  <c r="A703" i="16"/>
  <c r="B703" i="16" s="1"/>
  <c r="A704" i="16"/>
  <c r="B704" i="16" s="1"/>
  <c r="A705" i="16"/>
  <c r="B705" i="16" s="1"/>
  <c r="A706" i="16"/>
  <c r="B706" i="16" s="1"/>
  <c r="A707" i="16"/>
  <c r="B707" i="16" s="1"/>
  <c r="A708" i="16"/>
  <c r="B708" i="16" s="1"/>
  <c r="A709" i="16"/>
  <c r="B709" i="16" s="1"/>
  <c r="A710" i="16"/>
  <c r="B710" i="16" s="1"/>
  <c r="A711" i="16"/>
  <c r="B711" i="16" s="1"/>
  <c r="A712" i="16"/>
  <c r="B712" i="16" s="1"/>
  <c r="A713" i="16"/>
  <c r="B713" i="16" s="1"/>
  <c r="A714" i="16"/>
  <c r="B714" i="16" s="1"/>
  <c r="A715" i="16"/>
  <c r="B715" i="16" s="1"/>
  <c r="A716" i="16"/>
  <c r="B716" i="16" s="1"/>
  <c r="A717" i="16"/>
  <c r="B717" i="16" s="1"/>
  <c r="A718" i="16"/>
  <c r="B718" i="16" s="1"/>
  <c r="A719" i="16"/>
  <c r="B719" i="16" s="1"/>
  <c r="A720" i="16"/>
  <c r="B720" i="16" s="1"/>
  <c r="A721" i="16"/>
  <c r="B721" i="16" s="1"/>
  <c r="A722" i="16"/>
  <c r="B722" i="16" s="1"/>
  <c r="A723" i="16"/>
  <c r="B723" i="16" s="1"/>
  <c r="A724" i="16"/>
  <c r="B724" i="16" s="1"/>
  <c r="A725" i="16"/>
  <c r="B725" i="16" s="1"/>
  <c r="A726" i="16"/>
  <c r="B726" i="16" s="1"/>
  <c r="A727" i="16"/>
  <c r="B727" i="16" s="1"/>
  <c r="A728" i="16"/>
  <c r="B728" i="16" s="1"/>
  <c r="A729" i="16"/>
  <c r="B729" i="16" s="1"/>
  <c r="A730" i="16"/>
  <c r="B730" i="16" s="1"/>
  <c r="A731" i="16"/>
  <c r="B731" i="16" s="1"/>
  <c r="A732" i="16"/>
  <c r="B732" i="16" s="1"/>
  <c r="A733" i="16"/>
  <c r="B733" i="16" s="1"/>
  <c r="A734" i="16"/>
  <c r="B734" i="16" s="1"/>
  <c r="A735" i="16"/>
  <c r="B735" i="16" s="1"/>
  <c r="A736" i="16"/>
  <c r="B736" i="16" s="1"/>
  <c r="A737" i="16"/>
  <c r="B737" i="16" s="1"/>
  <c r="A738" i="16"/>
  <c r="B738" i="16" s="1"/>
  <c r="A739" i="16"/>
  <c r="B739" i="16" s="1"/>
  <c r="A740" i="16"/>
  <c r="B740" i="16" s="1"/>
  <c r="A741" i="16"/>
  <c r="B741" i="16" s="1"/>
  <c r="A742" i="16"/>
  <c r="B742" i="16" s="1"/>
  <c r="A743" i="16"/>
  <c r="B743" i="16" s="1"/>
  <c r="A744" i="16"/>
  <c r="B744" i="16" s="1"/>
  <c r="A745" i="16"/>
  <c r="B745" i="16" s="1"/>
  <c r="A746" i="16"/>
  <c r="B746" i="16" s="1"/>
  <c r="A747" i="16"/>
  <c r="B747" i="16" s="1"/>
  <c r="A748" i="16"/>
  <c r="B748" i="16" s="1"/>
  <c r="A749" i="16"/>
  <c r="B749" i="16" s="1"/>
  <c r="A750" i="16"/>
  <c r="B750" i="16" s="1"/>
  <c r="A751" i="16"/>
  <c r="B751" i="16" s="1"/>
  <c r="A752" i="16"/>
  <c r="B752" i="16" s="1"/>
  <c r="A753" i="16"/>
  <c r="B753" i="16" s="1"/>
  <c r="A754" i="16"/>
  <c r="B754" i="16" s="1"/>
  <c r="A755" i="16"/>
  <c r="B755" i="16" s="1"/>
  <c r="A756" i="16"/>
  <c r="B756" i="16" s="1"/>
  <c r="A757" i="16"/>
  <c r="B757" i="16" s="1"/>
  <c r="A758" i="16"/>
  <c r="B758" i="16" s="1"/>
  <c r="A759" i="16"/>
  <c r="B759" i="16" s="1"/>
  <c r="A760" i="16"/>
  <c r="B760" i="16" s="1"/>
  <c r="A761" i="16"/>
  <c r="B761" i="16" s="1"/>
  <c r="A762" i="16"/>
  <c r="B762" i="16" s="1"/>
  <c r="A763" i="16"/>
  <c r="B763" i="16" s="1"/>
  <c r="A764" i="16"/>
  <c r="B764" i="16" s="1"/>
  <c r="A765" i="16"/>
  <c r="B765" i="16" s="1"/>
  <c r="A766" i="16"/>
  <c r="B766" i="16" s="1"/>
  <c r="A767" i="16"/>
  <c r="B767" i="16" s="1"/>
  <c r="A768" i="16"/>
  <c r="B768" i="16" s="1"/>
  <c r="A769" i="16"/>
  <c r="B769" i="16" s="1"/>
  <c r="A770" i="16"/>
  <c r="B770" i="16" s="1"/>
  <c r="A771" i="16"/>
  <c r="B771" i="16" s="1"/>
  <c r="A772" i="16"/>
  <c r="B772" i="16" s="1"/>
  <c r="A773" i="16"/>
  <c r="B773" i="16" s="1"/>
  <c r="A774" i="16"/>
  <c r="B774" i="16" s="1"/>
  <c r="A775" i="16"/>
  <c r="B775" i="16" s="1"/>
  <c r="A776" i="16"/>
  <c r="B776" i="16" s="1"/>
  <c r="A777" i="16"/>
  <c r="B777" i="16" s="1"/>
  <c r="A778" i="16"/>
  <c r="B778" i="16" s="1"/>
  <c r="A779" i="16"/>
  <c r="B779" i="16" s="1"/>
  <c r="A780" i="16"/>
  <c r="B780" i="16" s="1"/>
  <c r="A781" i="16"/>
  <c r="B781" i="16" s="1"/>
  <c r="A782" i="16"/>
  <c r="B782" i="16" s="1"/>
  <c r="A783" i="16"/>
  <c r="B783" i="16" s="1"/>
  <c r="A784" i="16"/>
  <c r="B784" i="16" s="1"/>
  <c r="A785" i="16"/>
  <c r="B785" i="16" s="1"/>
  <c r="A786" i="16"/>
  <c r="B786" i="16" s="1"/>
  <c r="A787" i="16"/>
  <c r="B787" i="16" s="1"/>
  <c r="A788" i="16"/>
  <c r="B788" i="16" s="1"/>
  <c r="A789" i="16"/>
  <c r="B789" i="16" s="1"/>
  <c r="A790" i="16"/>
  <c r="B790" i="16" s="1"/>
  <c r="A791" i="16"/>
  <c r="B791" i="16" s="1"/>
  <c r="A792" i="16"/>
  <c r="B792" i="16" s="1"/>
  <c r="A793" i="16"/>
  <c r="B793" i="16" s="1"/>
  <c r="A794" i="16"/>
  <c r="B794" i="16" s="1"/>
  <c r="A795" i="16"/>
  <c r="B795" i="16" s="1"/>
  <c r="A796" i="16"/>
  <c r="B796" i="16" s="1"/>
  <c r="A797" i="16"/>
  <c r="B797" i="16" s="1"/>
  <c r="A798" i="16"/>
  <c r="B798" i="16" s="1"/>
  <c r="A799" i="16"/>
  <c r="B799" i="16" s="1"/>
  <c r="A800" i="16"/>
  <c r="B800" i="16" s="1"/>
  <c r="A801" i="16"/>
  <c r="B801" i="16" s="1"/>
  <c r="A802" i="16"/>
  <c r="B802" i="16" s="1"/>
  <c r="A803" i="16"/>
  <c r="B803" i="16" s="1"/>
  <c r="A804" i="16"/>
  <c r="B804" i="16" s="1"/>
  <c r="A805" i="16"/>
  <c r="B805" i="16" s="1"/>
  <c r="A806" i="16"/>
  <c r="B806" i="16" s="1"/>
  <c r="A807" i="16"/>
  <c r="B807" i="16" s="1"/>
  <c r="A808" i="16"/>
  <c r="B808" i="16" s="1"/>
  <c r="A809" i="16"/>
  <c r="B809" i="16" s="1"/>
  <c r="A810" i="16"/>
  <c r="B810" i="16" s="1"/>
  <c r="A811" i="16"/>
  <c r="B811" i="16" s="1"/>
  <c r="A812" i="16"/>
  <c r="B812" i="16" s="1"/>
  <c r="A813" i="16"/>
  <c r="B813" i="16" s="1"/>
  <c r="A814" i="16"/>
  <c r="B814" i="16" s="1"/>
  <c r="A815" i="16"/>
  <c r="B815" i="16" s="1"/>
  <c r="A816" i="16"/>
  <c r="B816" i="16" s="1"/>
  <c r="A817" i="16"/>
  <c r="B817" i="16" s="1"/>
  <c r="A818" i="16"/>
  <c r="B818" i="16" s="1"/>
  <c r="A819" i="16"/>
  <c r="B819" i="16" s="1"/>
  <c r="A820" i="16"/>
  <c r="B820" i="16" s="1"/>
  <c r="A821" i="16"/>
  <c r="B821" i="16" s="1"/>
  <c r="A822" i="16"/>
  <c r="B822" i="16" s="1"/>
  <c r="A823" i="16"/>
  <c r="B823" i="16" s="1"/>
  <c r="A824" i="16"/>
  <c r="B824" i="16" s="1"/>
  <c r="A825" i="16"/>
  <c r="B825" i="16" s="1"/>
  <c r="A826" i="16"/>
  <c r="B826" i="16" s="1"/>
  <c r="A827" i="16"/>
  <c r="B827" i="16" s="1"/>
  <c r="A828" i="16"/>
  <c r="B828" i="16" s="1"/>
  <c r="A829" i="16"/>
  <c r="B829" i="16" s="1"/>
  <c r="A830" i="16"/>
  <c r="B830" i="16" s="1"/>
  <c r="A831" i="16"/>
  <c r="B831" i="16" s="1"/>
  <c r="A832" i="16"/>
  <c r="B832" i="16" s="1"/>
  <c r="A833" i="16"/>
  <c r="B833" i="16" s="1"/>
  <c r="A834" i="16"/>
  <c r="B834" i="16" s="1"/>
  <c r="A835" i="16"/>
  <c r="B835" i="16" s="1"/>
  <c r="A836" i="16"/>
  <c r="B836" i="16" s="1"/>
  <c r="A837" i="16"/>
  <c r="B837" i="16" s="1"/>
  <c r="A838" i="16"/>
  <c r="B838" i="16" s="1"/>
  <c r="A839" i="16"/>
  <c r="B839" i="16" s="1"/>
  <c r="A840" i="16"/>
  <c r="B840" i="16" s="1"/>
  <c r="A841" i="16"/>
  <c r="B841" i="16" s="1"/>
  <c r="A842" i="16"/>
  <c r="B842" i="16" s="1"/>
  <c r="A843" i="16"/>
  <c r="B843" i="16" s="1"/>
  <c r="A844" i="16"/>
  <c r="B844" i="16" s="1"/>
  <c r="A845" i="16"/>
  <c r="B845" i="16" s="1"/>
  <c r="A846" i="16"/>
  <c r="B846" i="16" s="1"/>
  <c r="A847" i="16"/>
  <c r="B847" i="16" s="1"/>
  <c r="A848" i="16"/>
  <c r="B848" i="16" s="1"/>
  <c r="A849" i="16"/>
  <c r="B849" i="16" s="1"/>
  <c r="A850" i="16"/>
  <c r="B850" i="16" s="1"/>
  <c r="A851" i="16"/>
  <c r="A852" i="16"/>
  <c r="A853" i="16"/>
  <c r="A854" i="16"/>
  <c r="A855" i="16"/>
  <c r="A856" i="16"/>
  <c r="A857" i="16"/>
  <c r="A858" i="16"/>
  <c r="A859" i="16"/>
  <c r="A860" i="16"/>
  <c r="A861" i="16"/>
  <c r="A862" i="16"/>
  <c r="A863" i="16"/>
  <c r="A864" i="16"/>
  <c r="A865" i="16"/>
  <c r="A866" i="16"/>
  <c r="A867" i="16"/>
  <c r="A868" i="16"/>
  <c r="A869" i="16"/>
  <c r="A870" i="16"/>
  <c r="A871" i="16"/>
  <c r="A872" i="16"/>
  <c r="A873" i="16"/>
  <c r="A874" i="16"/>
  <c r="A875" i="16"/>
  <c r="A876" i="16"/>
  <c r="A877" i="16"/>
  <c r="A878" i="16"/>
  <c r="A879" i="16"/>
  <c r="A880" i="16"/>
  <c r="A881" i="16"/>
  <c r="A882" i="16"/>
  <c r="A883" i="16"/>
  <c r="A884" i="16"/>
  <c r="A885" i="16"/>
  <c r="A886" i="16"/>
  <c r="A887" i="16"/>
  <c r="A888" i="16"/>
  <c r="A889" i="16"/>
  <c r="A890" i="16"/>
  <c r="A891" i="16"/>
  <c r="A892" i="16"/>
  <c r="A893" i="16"/>
  <c r="A894" i="16"/>
  <c r="A895" i="16"/>
  <c r="A896" i="16"/>
  <c r="A897" i="16"/>
  <c r="A898" i="16"/>
  <c r="A899" i="16"/>
  <c r="A900" i="16"/>
  <c r="A901" i="16"/>
  <c r="A902" i="16"/>
  <c r="A903" i="16"/>
  <c r="A904" i="16"/>
  <c r="A905" i="16"/>
  <c r="A906" i="16"/>
  <c r="A907" i="16"/>
  <c r="A908" i="16"/>
  <c r="A909" i="16"/>
  <c r="A910" i="16"/>
  <c r="A911" i="16"/>
  <c r="A912" i="16"/>
  <c r="A913" i="16"/>
  <c r="A914" i="16"/>
  <c r="A915" i="16"/>
  <c r="A916" i="16"/>
  <c r="A917" i="16"/>
  <c r="A918" i="16"/>
  <c r="A919" i="16"/>
  <c r="A920" i="16"/>
  <c r="A921" i="16"/>
  <c r="A922" i="16"/>
  <c r="A923" i="16"/>
  <c r="A924" i="16"/>
  <c r="A925" i="16"/>
  <c r="A926" i="16"/>
  <c r="A927" i="16"/>
  <c r="A928" i="16"/>
  <c r="A929" i="16"/>
  <c r="A930" i="16"/>
  <c r="A931" i="16"/>
  <c r="A932" i="16"/>
  <c r="A933" i="16"/>
  <c r="A934" i="16"/>
  <c r="A935" i="16"/>
  <c r="A936" i="16"/>
  <c r="A937" i="16"/>
  <c r="A938" i="16"/>
  <c r="A939" i="16"/>
  <c r="A940" i="16"/>
  <c r="B940" i="16" s="1"/>
  <c r="A941" i="16"/>
  <c r="B941" i="16" s="1"/>
  <c r="A942" i="16"/>
  <c r="B942" i="16" s="1"/>
  <c r="A943" i="16"/>
  <c r="B943" i="16" s="1"/>
  <c r="A944" i="16"/>
  <c r="B944" i="16" s="1"/>
  <c r="A945" i="16"/>
  <c r="B945" i="16" s="1"/>
  <c r="A946" i="16"/>
  <c r="B946" i="16" s="1"/>
  <c r="A947" i="16"/>
  <c r="B947" i="16" s="1"/>
  <c r="A948" i="16"/>
  <c r="B948" i="16" s="1"/>
  <c r="A949" i="16"/>
  <c r="B949" i="16" s="1"/>
  <c r="A950" i="16"/>
  <c r="B950" i="16" s="1"/>
  <c r="A951" i="16"/>
  <c r="B951" i="16" s="1"/>
  <c r="A952" i="16"/>
  <c r="B952" i="16" s="1"/>
  <c r="A953" i="16"/>
  <c r="B953" i="16" s="1"/>
  <c r="A954" i="16"/>
  <c r="B954" i="16" s="1"/>
  <c r="A955" i="16"/>
  <c r="B955" i="16" s="1"/>
  <c r="A956" i="16"/>
  <c r="B956" i="16" s="1"/>
  <c r="A957" i="16"/>
  <c r="B957" i="16" s="1"/>
  <c r="A958" i="16"/>
  <c r="B958" i="16" s="1"/>
  <c r="A959" i="16"/>
  <c r="B959" i="16" s="1"/>
  <c r="A960" i="16"/>
  <c r="B960" i="16" s="1"/>
  <c r="A961" i="16"/>
  <c r="B961" i="16" s="1"/>
  <c r="A962" i="16"/>
  <c r="B962" i="16" s="1"/>
  <c r="A963" i="16"/>
  <c r="B963" i="16" s="1"/>
  <c r="A964" i="16"/>
  <c r="B964" i="16" s="1"/>
  <c r="A965" i="16"/>
  <c r="B965" i="16" s="1"/>
  <c r="A966" i="16"/>
  <c r="B966" i="16" s="1"/>
  <c r="A967" i="16"/>
  <c r="B967" i="16" s="1"/>
  <c r="A968" i="16"/>
  <c r="B968" i="16" s="1"/>
  <c r="A969" i="16"/>
  <c r="B969" i="16" s="1"/>
  <c r="A970" i="16"/>
  <c r="B970" i="16" s="1"/>
  <c r="A971" i="16"/>
  <c r="B971" i="16" s="1"/>
  <c r="A972" i="16"/>
  <c r="B972" i="16" s="1"/>
  <c r="A973" i="16"/>
  <c r="B973" i="16" s="1"/>
  <c r="A974" i="16"/>
  <c r="B974" i="16" s="1"/>
  <c r="A975" i="16"/>
  <c r="B975" i="16" s="1"/>
  <c r="A976" i="16"/>
  <c r="B976" i="16" s="1"/>
  <c r="A977" i="16"/>
  <c r="B977" i="16" s="1"/>
  <c r="A978" i="16"/>
  <c r="B978" i="16" s="1"/>
  <c r="A979" i="16"/>
  <c r="B979" i="16" s="1"/>
  <c r="A980" i="16"/>
  <c r="B980" i="16" s="1"/>
  <c r="A981" i="16"/>
  <c r="B981" i="16" s="1"/>
  <c r="A982" i="16"/>
  <c r="B982" i="16" s="1"/>
  <c r="A983" i="16"/>
  <c r="B983" i="16" s="1"/>
  <c r="A984" i="16"/>
  <c r="B984" i="16" s="1"/>
  <c r="A985" i="16"/>
  <c r="B985" i="16" s="1"/>
  <c r="A986" i="16"/>
  <c r="B986" i="16" s="1"/>
  <c r="A987" i="16"/>
  <c r="B987" i="16" s="1"/>
  <c r="A988" i="16"/>
  <c r="B988" i="16" s="1"/>
  <c r="A989" i="16"/>
  <c r="B989" i="16" s="1"/>
  <c r="A990" i="16"/>
  <c r="B990" i="16" s="1"/>
  <c r="A991" i="16"/>
  <c r="B991" i="16" s="1"/>
  <c r="A992" i="16"/>
  <c r="B992" i="16" s="1"/>
  <c r="A993" i="16"/>
  <c r="B993" i="16" s="1"/>
  <c r="A994" i="16"/>
  <c r="B994" i="16" s="1"/>
  <c r="A995" i="16"/>
  <c r="B995" i="16" s="1"/>
  <c r="A996" i="16"/>
  <c r="B996" i="16" s="1"/>
  <c r="A997" i="16"/>
  <c r="B997" i="16" s="1"/>
  <c r="A998" i="16"/>
  <c r="B998" i="16" s="1"/>
  <c r="A999" i="16"/>
  <c r="B999" i="16" s="1"/>
  <c r="A1000" i="16"/>
  <c r="B1000" i="16" s="1"/>
  <c r="A1001" i="16"/>
  <c r="B1001" i="16" s="1"/>
  <c r="A1002" i="16"/>
  <c r="B1002" i="16" s="1"/>
  <c r="A1003" i="16"/>
  <c r="B1003" i="16" s="1"/>
  <c r="A1004" i="16"/>
  <c r="B1004" i="16" s="1"/>
  <c r="A1005" i="16"/>
  <c r="B1005" i="16" s="1"/>
  <c r="A1006" i="16"/>
  <c r="B1006" i="16" s="1"/>
  <c r="A1007" i="16"/>
  <c r="B1007" i="16" s="1"/>
  <c r="A1008" i="16"/>
  <c r="B1008" i="16" s="1"/>
  <c r="A1009" i="16"/>
  <c r="B1009" i="16" s="1"/>
  <c r="A1010" i="16"/>
  <c r="B1010" i="16" s="1"/>
  <c r="A1011" i="16"/>
  <c r="B1011" i="16" s="1"/>
  <c r="A1012" i="16"/>
  <c r="B1012" i="16" s="1"/>
  <c r="A1013" i="16"/>
  <c r="B1013" i="16" s="1"/>
  <c r="A1014" i="16"/>
  <c r="B1014" i="16" s="1"/>
  <c r="A1015" i="16"/>
  <c r="B1015" i="16" s="1"/>
  <c r="A1016" i="16"/>
  <c r="B1016" i="16" s="1"/>
  <c r="A1017" i="16"/>
  <c r="B1017" i="16" s="1"/>
  <c r="A1018" i="16"/>
  <c r="B1018" i="16" s="1"/>
  <c r="A1019" i="16"/>
  <c r="B1019" i="16" s="1"/>
  <c r="A1020" i="16"/>
  <c r="B1020" i="16" s="1"/>
  <c r="A1021" i="16"/>
  <c r="B1021" i="16" s="1"/>
  <c r="A1022" i="16"/>
  <c r="B1022" i="16" s="1"/>
  <c r="A1023" i="16"/>
  <c r="B1023" i="16" s="1"/>
  <c r="A1024" i="16"/>
  <c r="B1024" i="16" s="1"/>
  <c r="A1025" i="16"/>
  <c r="B1025" i="16" s="1"/>
  <c r="A1026" i="16"/>
  <c r="B1026" i="16" s="1"/>
  <c r="A1027" i="16"/>
  <c r="B1027" i="16" s="1"/>
  <c r="A1028" i="16"/>
  <c r="B1028" i="16" s="1"/>
  <c r="A1029" i="16"/>
  <c r="B1029" i="16" s="1"/>
  <c r="A1030" i="16"/>
  <c r="B1030" i="16" s="1"/>
  <c r="A1031" i="16"/>
  <c r="B1031" i="16" s="1"/>
  <c r="A1032" i="16"/>
  <c r="B1032" i="16" s="1"/>
  <c r="A1033" i="16"/>
  <c r="B1033" i="16" s="1"/>
  <c r="A1034" i="16"/>
  <c r="B1034" i="16" s="1"/>
  <c r="A1035" i="16"/>
  <c r="B1035" i="16" s="1"/>
  <c r="A1036" i="16"/>
  <c r="B1036" i="16" s="1"/>
  <c r="A1037" i="16"/>
  <c r="B1037" i="16" s="1"/>
  <c r="A1038" i="16"/>
  <c r="B1038" i="16" s="1"/>
  <c r="A1039" i="16"/>
  <c r="B1039" i="16" s="1"/>
  <c r="A1040" i="16"/>
  <c r="B1040" i="16" s="1"/>
  <c r="A1041" i="16"/>
  <c r="B1041" i="16" s="1"/>
  <c r="A1042" i="16"/>
  <c r="B1042" i="16" s="1"/>
  <c r="A1043" i="16"/>
  <c r="B1043" i="16" s="1"/>
  <c r="A1044" i="16"/>
  <c r="B1044" i="16" s="1"/>
  <c r="A1045" i="16"/>
  <c r="B1045" i="16" s="1"/>
  <c r="A1046" i="16"/>
  <c r="B1046" i="16" s="1"/>
  <c r="A1047" i="16"/>
  <c r="B1047" i="16" s="1"/>
  <c r="A1048" i="16"/>
  <c r="B1048" i="16" s="1"/>
  <c r="A1049" i="16"/>
  <c r="B1049" i="16" s="1"/>
  <c r="A1050" i="16"/>
  <c r="B1050" i="16" s="1"/>
  <c r="A1051" i="16"/>
  <c r="B1051" i="16" s="1"/>
  <c r="A1052" i="16"/>
  <c r="B1052" i="16" s="1"/>
  <c r="A1053" i="16"/>
  <c r="B1053" i="16" s="1"/>
  <c r="A1054" i="16"/>
  <c r="B1054" i="16" s="1"/>
  <c r="A1055" i="16"/>
  <c r="B1055" i="16" s="1"/>
  <c r="A1056" i="16"/>
  <c r="B1056" i="16" s="1"/>
  <c r="A1057" i="16"/>
  <c r="B1057" i="16" s="1"/>
  <c r="A1058" i="16"/>
  <c r="B1058" i="16" s="1"/>
  <c r="A1059" i="16"/>
  <c r="B1059" i="16" s="1"/>
  <c r="A1060" i="16"/>
  <c r="B1060" i="16" s="1"/>
  <c r="A1061" i="16"/>
  <c r="B1061" i="16" s="1"/>
  <c r="A1062" i="16"/>
  <c r="B1062" i="16" s="1"/>
  <c r="A1063" i="16"/>
  <c r="B1063" i="16" s="1"/>
  <c r="A1064" i="16"/>
  <c r="B1064" i="16" s="1"/>
  <c r="A1065" i="16"/>
  <c r="B1065" i="16" s="1"/>
  <c r="A1066" i="16"/>
  <c r="B1066" i="16" s="1"/>
  <c r="A1067" i="16"/>
  <c r="B1067" i="16" s="1"/>
  <c r="A1068" i="16"/>
  <c r="B1068" i="16" s="1"/>
  <c r="A1069" i="16"/>
  <c r="B1069" i="16" s="1"/>
  <c r="A1070" i="16"/>
  <c r="B1070" i="16" s="1"/>
  <c r="A1071" i="16"/>
  <c r="B1071" i="16" s="1"/>
  <c r="A1072" i="16"/>
  <c r="B1072" i="16" s="1"/>
  <c r="A1073" i="16"/>
  <c r="B1073" i="16" s="1"/>
  <c r="A1074" i="16"/>
  <c r="B1074" i="16" s="1"/>
  <c r="A1075" i="16"/>
  <c r="B1075" i="16" s="1"/>
  <c r="A1076" i="16"/>
  <c r="B1076" i="16" s="1"/>
  <c r="A1077" i="16"/>
  <c r="B1077" i="16" s="1"/>
  <c r="A1078" i="16"/>
  <c r="B1078" i="16" s="1"/>
  <c r="A1079" i="16"/>
  <c r="B1079" i="16" s="1"/>
  <c r="A1080" i="16"/>
  <c r="B1080" i="16" s="1"/>
  <c r="A1081" i="16"/>
  <c r="B1081" i="16" s="1"/>
  <c r="A1082" i="16"/>
  <c r="B1082" i="16" s="1"/>
  <c r="A1083" i="16"/>
  <c r="B1083" i="16" s="1"/>
  <c r="A1084" i="16"/>
  <c r="B1084" i="16" s="1"/>
  <c r="A1085" i="16"/>
  <c r="B1085" i="16" s="1"/>
  <c r="A1086" i="16"/>
  <c r="B1086" i="16" s="1"/>
  <c r="A1087" i="16"/>
  <c r="B1087" i="16" s="1"/>
  <c r="A1088" i="16"/>
  <c r="B1088" i="16" s="1"/>
  <c r="A1089" i="16"/>
  <c r="B1089" i="16" s="1"/>
  <c r="A1090" i="16"/>
  <c r="B1090" i="16" s="1"/>
  <c r="A1091" i="16"/>
  <c r="B1091" i="16" s="1"/>
  <c r="A1092" i="16"/>
  <c r="B1092" i="16" s="1"/>
  <c r="A1093" i="16"/>
  <c r="B1093" i="16" s="1"/>
  <c r="A1094" i="16"/>
  <c r="B1094" i="16" s="1"/>
  <c r="A1095" i="16"/>
  <c r="B1095" i="16" s="1"/>
  <c r="A1096" i="16"/>
  <c r="B1096" i="16" s="1"/>
  <c r="A1097" i="16"/>
  <c r="B1097" i="16" s="1"/>
  <c r="A1098" i="16"/>
  <c r="B1098" i="16" s="1"/>
  <c r="A1099" i="16"/>
  <c r="B1099" i="16" s="1"/>
  <c r="A1100" i="16"/>
  <c r="B1100" i="16" s="1"/>
  <c r="A1101" i="16"/>
  <c r="B1101" i="16" s="1"/>
  <c r="A1102" i="16"/>
  <c r="B1102" i="16" s="1"/>
  <c r="A1103" i="16"/>
  <c r="B1103" i="16" s="1"/>
  <c r="A1104" i="16"/>
  <c r="B1104" i="16" s="1"/>
  <c r="A1105" i="16"/>
  <c r="B1105" i="16" s="1"/>
  <c r="A1106" i="16"/>
  <c r="B1106" i="16" s="1"/>
  <c r="A1107" i="16"/>
  <c r="B1107" i="16" s="1"/>
  <c r="A1108" i="16"/>
  <c r="B1108" i="16" s="1"/>
  <c r="A1109" i="16"/>
  <c r="B1109" i="16" s="1"/>
  <c r="A1110" i="16"/>
  <c r="B1110" i="16" s="1"/>
  <c r="A1111" i="16"/>
  <c r="B1111" i="16" s="1"/>
  <c r="A1112" i="16"/>
  <c r="B1112" i="16" s="1"/>
  <c r="A1113" i="16"/>
  <c r="B1113" i="16" s="1"/>
  <c r="A1114" i="16"/>
  <c r="B1114" i="16" s="1"/>
  <c r="A1115" i="16"/>
  <c r="B1115" i="16" s="1"/>
  <c r="A1116" i="16"/>
  <c r="B1116" i="16" s="1"/>
  <c r="A1117" i="16"/>
  <c r="B1117" i="16" s="1"/>
  <c r="A1118" i="16"/>
  <c r="B1118" i="16" s="1"/>
  <c r="A1119" i="16"/>
  <c r="B1119" i="16" s="1"/>
  <c r="A1120" i="16"/>
  <c r="B1120" i="16" s="1"/>
  <c r="A1121" i="16"/>
  <c r="B1121" i="16" s="1"/>
  <c r="A1122" i="16"/>
  <c r="B1122" i="16" s="1"/>
  <c r="A1123" i="16"/>
  <c r="B1123" i="16" s="1"/>
  <c r="A1124" i="16"/>
  <c r="B1124" i="16" s="1"/>
  <c r="A1125" i="16"/>
  <c r="B1125" i="16" s="1"/>
  <c r="A1126" i="16"/>
  <c r="B1126" i="16" s="1"/>
  <c r="A1127" i="16"/>
  <c r="B1127" i="16" s="1"/>
  <c r="A1128" i="16"/>
  <c r="B1128" i="16" s="1"/>
  <c r="A1129" i="16"/>
  <c r="B1129" i="16" s="1"/>
  <c r="A1130" i="16"/>
  <c r="B1130" i="16" s="1"/>
  <c r="A1131" i="16"/>
  <c r="B1131" i="16" s="1"/>
  <c r="A1132" i="16"/>
  <c r="B1132" i="16" s="1"/>
  <c r="A1133" i="16"/>
  <c r="B1133" i="16" s="1"/>
  <c r="A1134" i="16"/>
  <c r="B1134" i="16" s="1"/>
  <c r="A1135" i="16"/>
  <c r="B1135" i="16" s="1"/>
  <c r="A1136" i="16"/>
  <c r="B1136" i="16" s="1"/>
  <c r="A1137" i="16"/>
  <c r="B1137" i="16" s="1"/>
  <c r="A1138" i="16"/>
  <c r="B1138" i="16" s="1"/>
  <c r="A1139" i="16"/>
  <c r="B1139" i="16" s="1"/>
  <c r="A1140" i="16"/>
  <c r="B1140" i="16" s="1"/>
  <c r="A1141" i="16"/>
  <c r="B1141" i="16" s="1"/>
  <c r="A1142" i="16"/>
  <c r="B1142" i="16" s="1"/>
  <c r="A1143" i="16"/>
  <c r="B1143" i="16" s="1"/>
  <c r="A1144" i="16"/>
  <c r="B1144" i="16" s="1"/>
  <c r="A1145" i="16"/>
  <c r="B1145" i="16" s="1"/>
  <c r="A1146" i="16"/>
  <c r="B1146" i="16" s="1"/>
  <c r="A1147" i="16"/>
  <c r="B1147" i="16" s="1"/>
  <c r="A1148" i="16"/>
  <c r="B1148" i="16" s="1"/>
  <c r="A1149" i="16"/>
  <c r="B1149" i="16" s="1"/>
  <c r="A1150" i="16"/>
  <c r="B1150" i="16" s="1"/>
  <c r="A1151" i="16"/>
  <c r="B1151" i="16" s="1"/>
  <c r="A1152" i="16"/>
  <c r="B1152" i="16" s="1"/>
  <c r="A1153" i="16"/>
  <c r="B1153" i="16" s="1"/>
  <c r="A1154" i="16"/>
  <c r="B1154" i="16" s="1"/>
  <c r="A1155" i="16"/>
  <c r="B1155" i="16" s="1"/>
  <c r="A1156" i="16"/>
  <c r="B1156" i="16" s="1"/>
  <c r="A1157" i="16"/>
  <c r="B1157" i="16" s="1"/>
  <c r="A1158" i="16"/>
  <c r="B1158" i="16" s="1"/>
  <c r="A1159" i="16"/>
  <c r="B1159" i="16" s="1"/>
  <c r="A1160" i="16"/>
  <c r="B1160" i="16" s="1"/>
  <c r="A1161" i="16"/>
  <c r="B1161" i="16" s="1"/>
  <c r="A1162" i="16"/>
  <c r="B1162" i="16" s="1"/>
  <c r="A1163" i="16"/>
  <c r="B1163" i="16" s="1"/>
  <c r="A1164" i="16"/>
  <c r="B1164" i="16" s="1"/>
  <c r="A1165" i="16"/>
  <c r="B1165" i="16" s="1"/>
  <c r="A1166" i="16"/>
  <c r="B1166" i="16" s="1"/>
  <c r="A1167" i="16"/>
  <c r="B1167" i="16" s="1"/>
  <c r="A1168" i="16"/>
  <c r="B1168" i="16" s="1"/>
  <c r="A1169" i="16"/>
  <c r="B1169" i="16" s="1"/>
  <c r="A1170" i="16"/>
  <c r="B1170" i="16" s="1"/>
  <c r="A1171" i="16"/>
  <c r="B1171" i="16" s="1"/>
  <c r="A1172" i="16"/>
  <c r="B1172" i="16" s="1"/>
  <c r="A1173" i="16"/>
  <c r="B1173" i="16" s="1"/>
  <c r="A1174" i="16"/>
  <c r="B1174" i="16" s="1"/>
  <c r="A1175" i="16"/>
  <c r="B1175" i="16" s="1"/>
  <c r="A1176" i="16"/>
  <c r="B1176" i="16" s="1"/>
  <c r="A1177" i="16"/>
  <c r="B1177" i="16" s="1"/>
  <c r="A1178" i="16"/>
  <c r="B1178" i="16" s="1"/>
  <c r="A1179" i="16"/>
  <c r="B1179" i="16" s="1"/>
  <c r="A1180" i="16"/>
  <c r="B1180" i="16" s="1"/>
  <c r="A1181" i="16"/>
  <c r="B1181" i="16" s="1"/>
  <c r="A1182" i="16"/>
  <c r="B1182" i="16" s="1"/>
  <c r="A1183" i="16"/>
  <c r="B1183" i="16" s="1"/>
  <c r="A1184" i="16"/>
  <c r="B1184" i="16" s="1"/>
  <c r="A1185" i="16"/>
  <c r="B1185" i="16" s="1"/>
  <c r="A1186" i="16"/>
  <c r="B1186" i="16" s="1"/>
  <c r="A1187" i="16"/>
  <c r="B1187" i="16" s="1"/>
  <c r="A1188" i="16"/>
  <c r="B1188" i="16" s="1"/>
  <c r="A1189" i="16"/>
  <c r="B1189" i="16" s="1"/>
  <c r="A1190" i="16"/>
  <c r="B1190" i="16" s="1"/>
  <c r="A1191" i="16"/>
  <c r="B1191" i="16" s="1"/>
  <c r="A1192" i="16"/>
  <c r="B1192" i="16" s="1"/>
  <c r="A1193" i="16"/>
  <c r="B1193" i="16" s="1"/>
  <c r="A1194" i="16"/>
  <c r="B1194" i="16" s="1"/>
  <c r="A1195" i="16"/>
  <c r="B1195" i="16" s="1"/>
  <c r="A1196" i="16"/>
  <c r="B1196" i="16" s="1"/>
  <c r="A1197" i="16"/>
  <c r="B1197" i="16" s="1"/>
  <c r="A1198" i="16"/>
  <c r="B1198" i="16" s="1"/>
  <c r="A1199" i="16"/>
  <c r="B1199" i="16" s="1"/>
  <c r="A1200" i="16"/>
  <c r="B1200" i="16" s="1"/>
  <c r="A1201" i="16"/>
  <c r="B1201" i="16" s="1"/>
  <c r="A1202" i="16"/>
  <c r="B1202" i="16" s="1"/>
  <c r="A1203" i="16"/>
  <c r="B1203" i="16" s="1"/>
  <c r="A1204" i="16"/>
  <c r="B1204" i="16" s="1"/>
  <c r="A1205" i="16"/>
  <c r="B1205" i="16" s="1"/>
  <c r="A1206" i="16"/>
  <c r="B1206" i="16" s="1"/>
  <c r="A1207" i="16"/>
  <c r="B1207" i="16" s="1"/>
  <c r="A1208" i="16"/>
  <c r="B1208" i="16" s="1"/>
  <c r="A1209" i="16"/>
  <c r="B1209" i="16" s="1"/>
  <c r="A1210" i="16"/>
  <c r="B1210" i="16" s="1"/>
  <c r="A1211" i="16"/>
  <c r="B1211" i="16" s="1"/>
  <c r="A1212" i="16"/>
  <c r="B1212" i="16" s="1"/>
  <c r="A1213" i="16"/>
  <c r="B1213" i="16" s="1"/>
  <c r="A1214" i="16"/>
  <c r="B1214" i="16" s="1"/>
  <c r="A1215" i="16"/>
  <c r="B1215" i="16" s="1"/>
  <c r="A1216" i="16"/>
  <c r="B1216" i="16" s="1"/>
  <c r="A1217" i="16"/>
  <c r="B1217" i="16" s="1"/>
  <c r="A1218" i="16"/>
  <c r="B1218" i="16" s="1"/>
  <c r="A1219" i="16"/>
  <c r="B1219" i="16" s="1"/>
  <c r="A1220" i="16"/>
  <c r="B1220" i="16" s="1"/>
  <c r="A1221" i="16"/>
  <c r="B1221" i="16" s="1"/>
  <c r="A1222" i="16"/>
  <c r="B1222" i="16" s="1"/>
  <c r="A1223" i="16"/>
  <c r="B1223" i="16" s="1"/>
  <c r="A1224" i="16"/>
  <c r="B1224" i="16" s="1"/>
  <c r="A1225" i="16"/>
  <c r="B1225" i="16" s="1"/>
  <c r="A1226" i="16"/>
  <c r="B1226" i="16" s="1"/>
  <c r="A1227" i="16"/>
  <c r="B1227" i="16" s="1"/>
  <c r="A1228" i="16"/>
  <c r="B1228" i="16" s="1"/>
  <c r="A1229" i="16"/>
  <c r="B1229" i="16" s="1"/>
  <c r="A1230" i="16"/>
  <c r="B1230" i="16" s="1"/>
  <c r="A1231" i="16"/>
  <c r="B1231" i="16" s="1"/>
  <c r="A1232" i="16"/>
  <c r="B1232" i="16" s="1"/>
  <c r="A1233" i="16"/>
  <c r="B1233" i="16" s="1"/>
  <c r="A1234" i="16"/>
  <c r="B1234" i="16" s="1"/>
  <c r="A1235" i="16"/>
  <c r="B1235" i="16" s="1"/>
  <c r="A1236" i="16"/>
  <c r="B1236" i="16" s="1"/>
  <c r="A1237" i="16"/>
  <c r="B1237" i="16" s="1"/>
  <c r="A1238" i="16"/>
  <c r="B1238" i="16" s="1"/>
  <c r="A1239" i="16"/>
  <c r="B1239" i="16" s="1"/>
  <c r="A1240" i="16"/>
  <c r="B1240" i="16" s="1"/>
  <c r="A1241" i="16"/>
  <c r="B1241" i="16" s="1"/>
  <c r="A1242" i="16"/>
  <c r="B1242" i="16" s="1"/>
  <c r="A1243" i="16"/>
  <c r="B1243" i="16" s="1"/>
  <c r="A1244" i="16"/>
  <c r="B1244" i="16" s="1"/>
  <c r="A1245" i="16"/>
  <c r="B1245" i="16" s="1"/>
  <c r="A1246" i="16"/>
  <c r="B1246" i="16" s="1"/>
  <c r="A1247" i="16"/>
  <c r="B1247" i="16" s="1"/>
  <c r="A1248" i="16"/>
  <c r="B1248" i="16" s="1"/>
  <c r="A1249" i="16"/>
  <c r="B1249" i="16" s="1"/>
  <c r="A1250" i="16"/>
  <c r="B1250" i="16" s="1"/>
  <c r="A1251" i="16"/>
  <c r="B1251" i="16" s="1"/>
  <c r="A1252" i="16"/>
  <c r="B1252" i="16" s="1"/>
  <c r="A1253" i="16"/>
  <c r="B1253" i="16" s="1"/>
  <c r="A1254" i="16"/>
  <c r="B1254" i="16" s="1"/>
  <c r="A1255" i="16"/>
  <c r="B1255" i="16" s="1"/>
  <c r="A1256" i="16"/>
  <c r="B1256" i="16" s="1"/>
  <c r="A1257" i="16"/>
  <c r="B1257" i="16" s="1"/>
  <c r="A1258" i="16"/>
  <c r="B1258" i="16" s="1"/>
  <c r="A1259" i="16"/>
  <c r="B1259" i="16" s="1"/>
  <c r="A1260" i="16"/>
  <c r="B1260" i="16" s="1"/>
  <c r="A1261" i="16"/>
  <c r="B1261" i="16" s="1"/>
  <c r="A1262" i="16"/>
  <c r="B1262" i="16" s="1"/>
  <c r="A1263" i="16"/>
  <c r="B1263" i="16" s="1"/>
  <c r="A1264" i="16"/>
  <c r="B1264" i="16" s="1"/>
  <c r="A1265" i="16"/>
  <c r="B1265" i="16" s="1"/>
  <c r="A1266" i="16"/>
  <c r="B1266" i="16" s="1"/>
  <c r="A1267" i="16"/>
  <c r="B1267" i="16" s="1"/>
  <c r="A1268" i="16"/>
  <c r="B1268" i="16" s="1"/>
  <c r="A1269" i="16"/>
  <c r="B1269" i="16" s="1"/>
  <c r="A1270" i="16"/>
  <c r="B1270" i="16" s="1"/>
  <c r="A1271" i="16"/>
  <c r="B1271" i="16" s="1"/>
  <c r="A1272" i="16"/>
  <c r="B1272" i="16" s="1"/>
  <c r="A1273" i="16"/>
  <c r="B1273" i="16" s="1"/>
  <c r="A1274" i="16"/>
  <c r="B1274" i="16" s="1"/>
  <c r="A1275" i="16"/>
  <c r="B1275" i="16" s="1"/>
  <c r="A1276" i="16"/>
  <c r="B1276" i="16" s="1"/>
  <c r="A1277" i="16"/>
  <c r="B1277" i="16" s="1"/>
  <c r="A1278" i="16"/>
  <c r="B1278" i="16" s="1"/>
  <c r="A1279" i="16"/>
  <c r="B1279" i="16" s="1"/>
  <c r="A1280" i="16"/>
  <c r="B1280" i="16" s="1"/>
  <c r="A1281" i="16"/>
  <c r="B1281" i="16" s="1"/>
  <c r="A1282" i="16"/>
  <c r="B1282" i="16" s="1"/>
  <c r="A1283" i="16"/>
  <c r="B1283" i="16" s="1"/>
  <c r="A1284" i="16"/>
  <c r="B1284" i="16" s="1"/>
  <c r="A1285" i="16"/>
  <c r="B1285" i="16" s="1"/>
  <c r="A1286" i="16"/>
  <c r="B1286" i="16" s="1"/>
  <c r="A1287" i="16"/>
  <c r="B1287" i="16" s="1"/>
  <c r="A1288" i="16"/>
  <c r="B1288" i="16" s="1"/>
  <c r="A1289" i="16"/>
  <c r="B1289" i="16" s="1"/>
  <c r="A1290" i="16"/>
  <c r="B1290" i="16" s="1"/>
  <c r="A1291" i="16"/>
  <c r="B1291" i="16" s="1"/>
  <c r="A1292" i="16"/>
  <c r="B1292" i="16" s="1"/>
  <c r="A1293" i="16"/>
  <c r="B1293" i="16" s="1"/>
  <c r="A1294" i="16"/>
  <c r="B1294" i="16" s="1"/>
  <c r="A1295" i="16"/>
  <c r="B1295" i="16" s="1"/>
  <c r="A1296" i="16"/>
  <c r="B1296" i="16" s="1"/>
  <c r="A1297" i="16"/>
  <c r="B1297" i="16" s="1"/>
  <c r="A1298" i="16"/>
  <c r="B1298" i="16" s="1"/>
  <c r="A1299" i="16"/>
  <c r="B1299" i="16" s="1"/>
  <c r="A1300" i="16"/>
  <c r="B1300" i="16" s="1"/>
  <c r="A1301" i="16"/>
  <c r="B1301" i="16" s="1"/>
  <c r="A1302" i="16"/>
  <c r="B1302" i="16" s="1"/>
  <c r="A1303" i="16"/>
  <c r="B1303" i="16" s="1"/>
  <c r="A1304" i="16"/>
  <c r="B1304" i="16" s="1"/>
  <c r="A1305" i="16"/>
  <c r="B1305" i="16" s="1"/>
  <c r="A1306" i="16"/>
  <c r="B1306" i="16" s="1"/>
  <c r="A1307" i="16"/>
  <c r="B1307" i="16" s="1"/>
  <c r="A1308" i="16"/>
  <c r="B1308" i="16" s="1"/>
  <c r="A1309" i="16"/>
  <c r="B1309" i="16" s="1"/>
  <c r="A1310" i="16"/>
  <c r="B1310" i="16" s="1"/>
  <c r="A1311" i="16"/>
  <c r="B1311" i="16" s="1"/>
  <c r="A1312" i="16"/>
  <c r="B1312" i="16" s="1"/>
  <c r="A1313" i="16"/>
  <c r="B1313" i="16" s="1"/>
  <c r="A1314" i="16"/>
  <c r="B1314" i="16" s="1"/>
  <c r="A1315" i="16"/>
  <c r="B1315" i="16" s="1"/>
  <c r="A1316" i="16"/>
  <c r="B1316" i="16" s="1"/>
  <c r="A1317" i="16"/>
  <c r="B1317" i="16" s="1"/>
  <c r="A1318" i="16"/>
  <c r="B1318" i="16" s="1"/>
  <c r="A1319" i="16"/>
  <c r="B1319" i="16" s="1"/>
  <c r="A1320" i="16"/>
  <c r="B1320" i="16" s="1"/>
  <c r="A1321" i="16"/>
  <c r="B1321" i="16" s="1"/>
  <c r="A1322" i="16"/>
  <c r="B1322" i="16" s="1"/>
  <c r="A1323" i="16"/>
  <c r="B1323" i="16" s="1"/>
  <c r="A1324" i="16"/>
  <c r="B1324" i="16" s="1"/>
  <c r="A1325" i="16"/>
  <c r="B1325" i="16" s="1"/>
  <c r="A1326" i="16"/>
  <c r="B1326" i="16" s="1"/>
  <c r="A1327" i="16"/>
  <c r="B1327" i="16" s="1"/>
  <c r="A1328" i="16"/>
  <c r="B1328" i="16" s="1"/>
  <c r="A1329" i="16"/>
  <c r="B1329" i="16" s="1"/>
  <c r="A1330" i="16"/>
  <c r="B1330" i="16" s="1"/>
  <c r="A1331" i="16"/>
  <c r="B1331" i="16" s="1"/>
  <c r="A1332" i="16"/>
  <c r="B1332" i="16" s="1"/>
  <c r="A1333" i="16"/>
  <c r="B1333" i="16" s="1"/>
  <c r="A1334" i="16"/>
  <c r="B1334" i="16" s="1"/>
  <c r="A1335" i="16"/>
  <c r="B1335" i="16" s="1"/>
  <c r="A1336" i="16"/>
  <c r="B1336" i="16" s="1"/>
  <c r="A1337" i="16"/>
  <c r="B1337" i="16" s="1"/>
  <c r="A1338" i="16"/>
  <c r="B1338" i="16" s="1"/>
  <c r="A1339" i="16"/>
  <c r="B1339" i="16" s="1"/>
  <c r="A1340" i="16"/>
  <c r="B1340" i="16" s="1"/>
  <c r="A1341" i="16"/>
  <c r="B1341" i="16" s="1"/>
  <c r="A1342" i="16"/>
  <c r="B1342" i="16" s="1"/>
  <c r="A1343" i="16"/>
  <c r="B1343" i="16" s="1"/>
  <c r="A1344" i="16"/>
  <c r="B1344" i="16" s="1"/>
  <c r="A1345" i="16"/>
  <c r="B1345" i="16" s="1"/>
  <c r="A1346" i="16"/>
  <c r="B1346" i="16" s="1"/>
  <c r="A1347" i="16"/>
  <c r="B1347" i="16" s="1"/>
  <c r="A1348" i="16"/>
  <c r="B1348" i="16" s="1"/>
  <c r="A1349" i="16"/>
  <c r="B1349" i="16" s="1"/>
  <c r="A1350" i="16"/>
  <c r="B1350" i="16" s="1"/>
  <c r="A1351" i="16"/>
  <c r="B1351" i="16" s="1"/>
  <c r="A1352" i="16"/>
  <c r="B1352" i="16" s="1"/>
  <c r="A1353" i="16"/>
  <c r="B1353" i="16" s="1"/>
  <c r="A1354" i="16"/>
  <c r="B1354" i="16" s="1"/>
  <c r="A1355" i="16"/>
  <c r="B1355" i="16" s="1"/>
  <c r="A1356" i="16"/>
  <c r="B1356" i="16" s="1"/>
  <c r="A1357" i="16"/>
  <c r="B1357" i="16" s="1"/>
  <c r="A1358" i="16"/>
  <c r="B1358" i="16" s="1"/>
  <c r="A1359" i="16"/>
  <c r="B1359" i="16" s="1"/>
  <c r="A1360" i="16"/>
  <c r="B1360" i="16" s="1"/>
  <c r="A1361" i="16"/>
  <c r="B1361" i="16" s="1"/>
  <c r="A1362" i="16"/>
  <c r="B1362" i="16" s="1"/>
  <c r="A1363" i="16"/>
  <c r="B1363" i="16" s="1"/>
  <c r="A1364" i="16"/>
  <c r="B1364" i="16" s="1"/>
  <c r="A1365" i="16"/>
  <c r="B1365" i="16" s="1"/>
  <c r="A1366" i="16"/>
  <c r="B1366" i="16" s="1"/>
  <c r="A1367" i="16"/>
  <c r="B1367" i="16" s="1"/>
  <c r="A1368" i="16"/>
  <c r="B1368" i="16" s="1"/>
  <c r="A1369" i="16"/>
  <c r="B1369" i="16" s="1"/>
  <c r="A1370" i="16"/>
  <c r="B1370" i="16" s="1"/>
  <c r="A1371" i="16"/>
  <c r="B1371" i="16" s="1"/>
  <c r="A1372" i="16"/>
  <c r="B1372" i="16" s="1"/>
  <c r="A1373" i="16"/>
  <c r="B1373" i="16" s="1"/>
  <c r="A1374" i="16"/>
  <c r="B1374" i="16" s="1"/>
  <c r="A1375" i="16"/>
  <c r="B1375" i="16" s="1"/>
  <c r="A1376" i="16"/>
  <c r="B1376" i="16" s="1"/>
  <c r="A1377" i="16"/>
  <c r="B1377" i="16" s="1"/>
  <c r="A1378" i="16"/>
  <c r="B1378" i="16" s="1"/>
  <c r="A1379" i="16"/>
  <c r="B1379" i="16" s="1"/>
  <c r="A1380" i="16"/>
  <c r="B1380" i="16" s="1"/>
  <c r="A1381" i="16"/>
  <c r="B1381" i="16" s="1"/>
  <c r="A1382" i="16"/>
  <c r="B1382" i="16" s="1"/>
  <c r="A1383" i="16"/>
  <c r="B1383" i="16" s="1"/>
  <c r="A1384" i="16"/>
  <c r="B1384" i="16" s="1"/>
  <c r="A1385" i="16"/>
  <c r="B1385" i="16" s="1"/>
  <c r="A1386" i="16"/>
  <c r="B1386" i="16" s="1"/>
  <c r="A1387" i="16"/>
  <c r="B1387" i="16" s="1"/>
  <c r="A1388" i="16"/>
  <c r="B1388" i="16" s="1"/>
  <c r="A1389" i="16"/>
  <c r="B1389" i="16" s="1"/>
  <c r="A1390" i="16"/>
  <c r="B1390" i="16" s="1"/>
  <c r="A1391" i="16"/>
  <c r="B1391" i="16" s="1"/>
  <c r="A1392" i="16"/>
  <c r="B1392" i="16" s="1"/>
  <c r="A1393" i="16"/>
  <c r="B1393" i="16" s="1"/>
  <c r="A1394" i="16"/>
  <c r="B1394" i="16" s="1"/>
  <c r="A1395" i="16"/>
  <c r="B1395" i="16" s="1"/>
  <c r="A1396" i="16"/>
  <c r="B1396" i="16" s="1"/>
  <c r="A1397" i="16"/>
  <c r="B1397" i="16" s="1"/>
  <c r="A1398" i="16"/>
  <c r="B1398" i="16" s="1"/>
  <c r="A1399" i="16"/>
  <c r="B1399" i="16" s="1"/>
  <c r="A1400" i="16"/>
  <c r="B1400" i="16" s="1"/>
  <c r="A1401" i="16"/>
  <c r="B1401" i="16" s="1"/>
  <c r="A1402" i="16"/>
  <c r="B1402" i="16" s="1"/>
  <c r="A1403" i="16"/>
  <c r="B1403" i="16" s="1"/>
  <c r="A1404" i="16"/>
  <c r="B1404" i="16" s="1"/>
  <c r="A1405" i="16"/>
  <c r="B1405" i="16" s="1"/>
  <c r="A1406" i="16"/>
  <c r="B1406" i="16" s="1"/>
  <c r="A1407" i="16"/>
  <c r="B1407" i="16" s="1"/>
  <c r="A1408" i="16"/>
  <c r="B1408" i="16" s="1"/>
  <c r="A1409" i="16"/>
  <c r="B1409" i="16" s="1"/>
  <c r="A1410" i="16"/>
  <c r="B1410" i="16" s="1"/>
  <c r="A1411" i="16"/>
  <c r="B1411" i="16" s="1"/>
  <c r="A1412" i="16"/>
  <c r="B1412" i="16" s="1"/>
  <c r="A1413" i="16"/>
  <c r="B1413" i="16" s="1"/>
  <c r="A1414" i="16"/>
  <c r="B1414" i="16" s="1"/>
  <c r="A1415" i="16"/>
  <c r="B1415" i="16" s="1"/>
  <c r="A1416" i="16"/>
  <c r="B1416" i="16" s="1"/>
  <c r="A1417" i="16"/>
  <c r="B1417" i="16" s="1"/>
  <c r="A1418" i="16"/>
  <c r="B1418" i="16" s="1"/>
  <c r="A1419" i="16"/>
  <c r="B1419" i="16" s="1"/>
  <c r="A1420" i="16"/>
  <c r="B1420" i="16" s="1"/>
  <c r="A1421" i="16"/>
  <c r="B1421" i="16" s="1"/>
  <c r="A1422" i="16"/>
  <c r="B1422" i="16" s="1"/>
  <c r="A1423" i="16"/>
  <c r="B1423" i="16" s="1"/>
  <c r="A1424" i="16"/>
  <c r="B1424" i="16" s="1"/>
  <c r="A1425" i="16"/>
  <c r="B1425" i="16" s="1"/>
  <c r="A1426" i="16"/>
  <c r="B1426" i="16" s="1"/>
  <c r="A1427" i="16"/>
  <c r="B1427" i="16" s="1"/>
  <c r="A1428" i="16"/>
  <c r="B1428" i="16" s="1"/>
  <c r="A1429" i="16"/>
  <c r="B1429" i="16" s="1"/>
  <c r="A1430" i="16"/>
  <c r="B1430" i="16" s="1"/>
  <c r="A1431" i="16"/>
  <c r="B1431" i="16" s="1"/>
  <c r="A1432" i="16"/>
  <c r="B1432" i="16" s="1"/>
  <c r="A1433" i="16"/>
  <c r="B1433" i="16" s="1"/>
  <c r="A1434" i="16"/>
  <c r="B1434" i="16" s="1"/>
  <c r="A1435" i="16"/>
  <c r="B1435" i="16" s="1"/>
  <c r="A1436" i="16"/>
  <c r="B1436" i="16" s="1"/>
  <c r="A1437" i="16"/>
  <c r="B1437" i="16" s="1"/>
  <c r="A1438" i="16"/>
  <c r="B1438" i="16" s="1"/>
  <c r="A1439" i="16"/>
  <c r="B1439" i="16" s="1"/>
  <c r="A1440" i="16"/>
  <c r="B1440" i="16" s="1"/>
  <c r="A1441" i="16"/>
  <c r="B1441" i="16" s="1"/>
  <c r="A1442" i="16"/>
  <c r="B1442" i="16" s="1"/>
  <c r="A1443" i="16"/>
  <c r="B1443" i="16" s="1"/>
  <c r="A1444" i="16"/>
  <c r="B1444" i="16" s="1"/>
  <c r="A1445" i="16"/>
  <c r="B1445" i="16" s="1"/>
  <c r="A1446" i="16"/>
  <c r="B1446" i="16" s="1"/>
  <c r="A1447" i="16"/>
  <c r="B1447" i="16" s="1"/>
  <c r="A1448" i="16"/>
  <c r="B1448" i="16" s="1"/>
  <c r="A1449" i="16"/>
  <c r="B1449" i="16" s="1"/>
  <c r="A1450" i="16"/>
  <c r="B1450" i="16" s="1"/>
  <c r="A1451" i="16"/>
  <c r="B1451" i="16" s="1"/>
  <c r="A1452" i="16"/>
  <c r="B1452" i="16" s="1"/>
  <c r="A1453" i="16"/>
  <c r="B1453" i="16" s="1"/>
  <c r="A1454" i="16"/>
  <c r="B1454" i="16" s="1"/>
  <c r="A1455" i="16"/>
  <c r="B1455" i="16" s="1"/>
  <c r="A1456" i="16"/>
  <c r="B1456" i="16" s="1"/>
  <c r="A1457" i="16"/>
  <c r="B1457" i="16" s="1"/>
  <c r="A1458" i="16"/>
  <c r="B1458" i="16" s="1"/>
  <c r="A1459" i="16"/>
  <c r="B1459" i="16" s="1"/>
  <c r="A1460" i="16"/>
  <c r="B1460" i="16" s="1"/>
  <c r="A1461" i="16"/>
  <c r="B1461" i="16" s="1"/>
  <c r="A1462" i="16"/>
  <c r="B1462" i="16" s="1"/>
  <c r="A1463" i="16"/>
  <c r="B1463" i="16" s="1"/>
  <c r="A1464" i="16"/>
  <c r="B1464" i="16" s="1"/>
  <c r="A1465" i="16"/>
  <c r="B1465" i="16" s="1"/>
  <c r="A1466" i="16"/>
  <c r="B1466" i="16" s="1"/>
  <c r="A1467" i="16"/>
  <c r="B1467" i="16" s="1"/>
  <c r="A1468" i="16"/>
  <c r="B1468" i="16" s="1"/>
  <c r="A1469" i="16"/>
  <c r="B1469" i="16" s="1"/>
  <c r="A1470" i="16"/>
  <c r="B1470" i="16" s="1"/>
  <c r="A1471" i="16"/>
  <c r="B1471" i="16" s="1"/>
  <c r="A1472" i="16"/>
  <c r="B1472" i="16" s="1"/>
  <c r="A1473" i="16"/>
  <c r="B1473" i="16" s="1"/>
  <c r="A1474" i="16"/>
  <c r="B1474" i="16" s="1"/>
  <c r="A1475" i="16"/>
  <c r="B1475" i="16" s="1"/>
  <c r="A1476" i="16"/>
  <c r="B1476" i="16" s="1"/>
  <c r="A1477" i="16"/>
  <c r="B1477" i="16" s="1"/>
  <c r="A1478" i="16"/>
  <c r="B1478" i="16" s="1"/>
  <c r="A1479" i="16"/>
  <c r="B1479" i="16" s="1"/>
  <c r="A1480" i="16"/>
  <c r="B1480" i="16" s="1"/>
  <c r="A1481" i="16"/>
  <c r="B1481" i="16" s="1"/>
  <c r="A1482" i="16"/>
  <c r="B1482" i="16" s="1"/>
  <c r="A1483" i="16"/>
  <c r="B1483" i="16" s="1"/>
  <c r="A1484" i="16"/>
  <c r="B1484" i="16" s="1"/>
  <c r="A1485" i="16"/>
  <c r="B1485" i="16" s="1"/>
  <c r="A1486" i="16"/>
  <c r="B1486" i="16" s="1"/>
  <c r="A1487" i="16"/>
  <c r="B1487" i="16" s="1"/>
  <c r="A1488" i="16"/>
  <c r="B1488" i="16" s="1"/>
  <c r="A1489" i="16"/>
  <c r="B1489" i="16" s="1"/>
  <c r="A1490" i="16"/>
  <c r="B1490" i="16" s="1"/>
  <c r="A1491" i="16"/>
  <c r="B1491" i="16" s="1"/>
  <c r="A1492" i="16"/>
  <c r="B1492" i="16" s="1"/>
  <c r="A1493" i="16"/>
  <c r="B1493" i="16" s="1"/>
  <c r="A1494" i="16"/>
  <c r="B1494" i="16" s="1"/>
  <c r="A1495" i="16"/>
  <c r="B1495" i="16" s="1"/>
  <c r="A1496" i="16"/>
  <c r="B1496" i="16" s="1"/>
  <c r="A1497" i="16"/>
  <c r="B1497" i="16" s="1"/>
  <c r="A1498" i="16"/>
  <c r="B1498" i="16" s="1"/>
  <c r="A1499" i="16"/>
  <c r="B1499" i="16" s="1"/>
  <c r="A1500" i="16"/>
  <c r="B1500" i="16" s="1"/>
  <c r="A1501" i="16"/>
  <c r="B1501" i="16" s="1"/>
  <c r="A1502" i="16"/>
  <c r="B1502" i="16" s="1"/>
  <c r="A1503" i="16"/>
  <c r="B1503" i="16" s="1"/>
  <c r="A1504" i="16"/>
  <c r="B1504" i="16" s="1"/>
  <c r="A1505" i="16"/>
  <c r="B1505" i="16" s="1"/>
  <c r="A1506" i="16"/>
  <c r="B1506" i="16" s="1"/>
  <c r="A1507" i="16"/>
  <c r="B1507" i="16" s="1"/>
  <c r="A1508" i="16"/>
  <c r="B1508" i="16" s="1"/>
  <c r="A1509" i="16"/>
  <c r="B1509" i="16" s="1"/>
  <c r="A1510" i="16"/>
  <c r="B1510" i="16" s="1"/>
  <c r="A1511" i="16"/>
  <c r="B1511" i="16" s="1"/>
  <c r="A1512" i="16"/>
  <c r="B1512" i="16" s="1"/>
  <c r="A1513" i="16"/>
  <c r="B1513" i="16" s="1"/>
  <c r="A1514" i="16"/>
  <c r="B1514" i="16" s="1"/>
  <c r="A1515" i="16"/>
  <c r="B1515" i="16" s="1"/>
  <c r="A1516" i="16"/>
  <c r="B1516" i="16" s="1"/>
  <c r="A1517" i="16"/>
  <c r="B1517" i="16" s="1"/>
  <c r="A1518" i="16"/>
  <c r="B1518" i="16" s="1"/>
  <c r="A1519" i="16"/>
  <c r="B1519" i="16" s="1"/>
  <c r="A1520" i="16"/>
  <c r="B1520" i="16" s="1"/>
  <c r="A1521" i="16"/>
  <c r="B1521" i="16" s="1"/>
  <c r="A1522" i="16"/>
  <c r="B1522" i="16" s="1"/>
  <c r="A1523" i="16"/>
  <c r="B1523" i="16" s="1"/>
  <c r="A1524" i="16"/>
  <c r="B1524" i="16" s="1"/>
  <c r="A1525" i="16"/>
  <c r="B1525" i="16" s="1"/>
  <c r="A1526" i="16"/>
  <c r="B1526" i="16" s="1"/>
  <c r="A1527" i="16"/>
  <c r="B1527" i="16" s="1"/>
  <c r="A1528" i="16"/>
  <c r="B1528" i="16" s="1"/>
  <c r="A1529" i="16"/>
  <c r="B1529" i="16" s="1"/>
  <c r="A1530" i="16"/>
  <c r="B1530" i="16" s="1"/>
  <c r="A1531" i="16"/>
  <c r="B1531" i="16" s="1"/>
  <c r="A1532" i="16"/>
  <c r="B1532" i="16" s="1"/>
  <c r="A1533" i="16"/>
  <c r="B1533" i="16" s="1"/>
  <c r="A1534" i="16"/>
  <c r="B1534" i="16" s="1"/>
  <c r="A1535" i="16"/>
  <c r="B1535" i="16" s="1"/>
  <c r="A1536" i="16"/>
  <c r="B1536" i="16" s="1"/>
  <c r="A1537" i="16"/>
  <c r="B1537" i="16" s="1"/>
  <c r="A1538" i="16"/>
  <c r="B1538" i="16" s="1"/>
  <c r="A1539" i="16"/>
  <c r="B1539" i="16" s="1"/>
  <c r="A1540" i="16"/>
  <c r="B1540" i="16" s="1"/>
  <c r="A1541" i="16"/>
  <c r="B1541" i="16" s="1"/>
  <c r="A1542" i="16"/>
  <c r="B1542" i="16" s="1"/>
  <c r="A1543" i="16"/>
  <c r="B1543" i="16" s="1"/>
  <c r="A1544" i="16"/>
  <c r="B1544" i="16" s="1"/>
  <c r="A1545" i="16"/>
  <c r="B1545" i="16" s="1"/>
  <c r="A1546" i="16"/>
  <c r="B1546" i="16" s="1"/>
  <c r="A1547" i="16"/>
  <c r="B1547" i="16" s="1"/>
  <c r="A1548" i="16"/>
  <c r="B1548" i="16" s="1"/>
  <c r="A1549" i="16"/>
  <c r="B1549" i="16" s="1"/>
  <c r="A1550" i="16"/>
  <c r="B1550" i="16" s="1"/>
  <c r="A1551" i="16"/>
  <c r="B1551" i="16" s="1"/>
  <c r="A1552" i="16"/>
  <c r="B1552" i="16" s="1"/>
  <c r="A1553" i="16"/>
  <c r="B1553" i="16" s="1"/>
  <c r="D859" i="16" l="1"/>
  <c r="BN4" i="2"/>
  <c r="BN5" i="2" s="1"/>
  <c r="BN8" i="2"/>
  <c r="B2" i="16"/>
  <c r="I5" i="4"/>
  <c r="D860" i="16" l="1"/>
  <c r="BN6" i="2"/>
  <c r="U13" i="4"/>
  <c r="BN9" i="2"/>
  <c r="BN49" i="2" s="1"/>
  <c r="B3" i="16"/>
  <c r="S13" i="4"/>
  <c r="T13" i="4"/>
  <c r="FC3" i="1"/>
  <c r="FB1" i="1" s="1"/>
  <c r="EX3" i="1"/>
  <c r="EW1" i="1" s="1"/>
  <c r="ES3" i="1"/>
  <c r="ER1" i="1" s="1"/>
  <c r="EN3" i="1"/>
  <c r="EM1" i="1" s="1"/>
  <c r="EI3" i="1"/>
  <c r="EH1" i="1" s="1"/>
  <c r="ED3" i="1"/>
  <c r="EC1" i="1" s="1"/>
  <c r="DY3" i="1"/>
  <c r="DX1" i="1" s="1"/>
  <c r="DT3" i="1"/>
  <c r="DS1" i="1" s="1"/>
  <c r="DO3" i="1"/>
  <c r="DN1" i="1" s="1"/>
  <c r="DJ3" i="1"/>
  <c r="DI1" i="1" s="1"/>
  <c r="DE3" i="1"/>
  <c r="DD1" i="1" s="1"/>
  <c r="CZ3" i="1"/>
  <c r="CY1" i="1" s="1"/>
  <c r="CU3" i="1"/>
  <c r="CT1" i="1" s="1"/>
  <c r="CP3" i="1"/>
  <c r="CO1" i="1" s="1"/>
  <c r="CK3" i="1"/>
  <c r="CJ1" i="1" s="1"/>
  <c r="CF3" i="1"/>
  <c r="CE1" i="1" s="1"/>
  <c r="CA3" i="1"/>
  <c r="BZ1" i="1" s="1"/>
  <c r="BV3" i="1"/>
  <c r="BU1" i="1" s="1"/>
  <c r="BQ3" i="1"/>
  <c r="BP1" i="1" s="1"/>
  <c r="BL3" i="1"/>
  <c r="BK1" i="1" s="1"/>
  <c r="BG3" i="1"/>
  <c r="BF1" i="1" s="1"/>
  <c r="J22" i="15"/>
  <c r="D861" i="16" l="1"/>
  <c r="D862" i="16"/>
  <c r="BN47" i="2"/>
  <c r="BN22" i="2"/>
  <c r="BN48" i="2"/>
  <c r="BN50" i="2"/>
  <c r="B4" i="16"/>
  <c r="D863" i="16" l="1"/>
  <c r="BN23" i="2"/>
  <c r="BN51" i="2"/>
  <c r="B5" i="16"/>
  <c r="B6" i="16" s="1"/>
  <c r="AH3" i="12"/>
  <c r="C2" i="15"/>
  <c r="I15" i="15"/>
  <c r="I14" i="15"/>
  <c r="I11" i="15"/>
  <c r="I10" i="15"/>
  <c r="B7" i="16" l="1"/>
  <c r="B8" i="16" s="1"/>
  <c r="B9" i="16" s="1"/>
  <c r="D864" i="16"/>
  <c r="BN24" i="2"/>
  <c r="B851" i="16"/>
  <c r="BN52" i="2"/>
  <c r="BN55" i="2" s="1"/>
  <c r="BN56" i="2" s="1"/>
  <c r="H14" i="4"/>
  <c r="H13" i="4"/>
  <c r="K10" i="15" s="1"/>
  <c r="R14" i="4"/>
  <c r="D865" i="16" l="1"/>
  <c r="BN57" i="2"/>
  <c r="BN58" i="2" s="1"/>
  <c r="B852" i="16"/>
  <c r="B853" i="16" s="1"/>
  <c r="B854" i="16" s="1"/>
  <c r="B855" i="16" s="1"/>
  <c r="B856" i="16" s="1"/>
  <c r="B857" i="16" s="1"/>
  <c r="B858" i="16" s="1"/>
  <c r="B859" i="16" s="1"/>
  <c r="B860" i="16" s="1"/>
  <c r="B861" i="16" s="1"/>
  <c r="B862" i="16" s="1"/>
  <c r="B863" i="16" s="1"/>
  <c r="B864" i="16" s="1"/>
  <c r="B865" i="16" s="1"/>
  <c r="B866" i="16" s="1"/>
  <c r="B867" i="16" s="1"/>
  <c r="B868" i="16" s="1"/>
  <c r="B869" i="16" s="1"/>
  <c r="B870" i="16" s="1"/>
  <c r="B871" i="16" s="1"/>
  <c r="B872" i="16" s="1"/>
  <c r="B873" i="16" s="1"/>
  <c r="B874" i="16" s="1"/>
  <c r="B875" i="16" s="1"/>
  <c r="B876" i="16" s="1"/>
  <c r="B877" i="16" s="1"/>
  <c r="B878" i="16" s="1"/>
  <c r="B879" i="16" s="1"/>
  <c r="B880" i="16" s="1"/>
  <c r="B881" i="16" s="1"/>
  <c r="B882" i="16" s="1"/>
  <c r="B883" i="16" s="1"/>
  <c r="B884" i="16" s="1"/>
  <c r="B885" i="16" s="1"/>
  <c r="B886" i="16" s="1"/>
  <c r="B887" i="16" s="1"/>
  <c r="B888" i="16" s="1"/>
  <c r="B889" i="16" s="1"/>
  <c r="B890" i="16" s="1"/>
  <c r="B891" i="16" s="1"/>
  <c r="B892" i="16" s="1"/>
  <c r="B893" i="16" s="1"/>
  <c r="B894" i="16" s="1"/>
  <c r="B895" i="16" s="1"/>
  <c r="B896" i="16" s="1"/>
  <c r="B897" i="16" s="1"/>
  <c r="B898" i="16" s="1"/>
  <c r="B899" i="16" s="1"/>
  <c r="B900" i="16" s="1"/>
  <c r="B901" i="16" s="1"/>
  <c r="B902" i="16" s="1"/>
  <c r="B903" i="16" s="1"/>
  <c r="B904" i="16" s="1"/>
  <c r="B905" i="16" s="1"/>
  <c r="B906" i="16" s="1"/>
  <c r="B907" i="16" s="1"/>
  <c r="B908" i="16" s="1"/>
  <c r="B909" i="16" s="1"/>
  <c r="B910" i="16" s="1"/>
  <c r="B911" i="16" s="1"/>
  <c r="B912" i="16" s="1"/>
  <c r="B913" i="16" s="1"/>
  <c r="B914" i="16" s="1"/>
  <c r="B915" i="16" s="1"/>
  <c r="B916" i="16" s="1"/>
  <c r="B917" i="16" s="1"/>
  <c r="B918" i="16" s="1"/>
  <c r="B919" i="16" s="1"/>
  <c r="B920" i="16" s="1"/>
  <c r="B921" i="16" s="1"/>
  <c r="B922" i="16" s="1"/>
  <c r="B923" i="16" s="1"/>
  <c r="B924" i="16" s="1"/>
  <c r="B925" i="16" s="1"/>
  <c r="B926" i="16" s="1"/>
  <c r="B927" i="16" s="1"/>
  <c r="B928" i="16" s="1"/>
  <c r="B929" i="16" s="1"/>
  <c r="B930" i="16" s="1"/>
  <c r="B931" i="16" s="1"/>
  <c r="B932" i="16" s="1"/>
  <c r="B933" i="16" s="1"/>
  <c r="B934" i="16" s="1"/>
  <c r="B935" i="16" s="1"/>
  <c r="B936" i="16" s="1"/>
  <c r="B937" i="16" s="1"/>
  <c r="B938" i="16" s="1"/>
  <c r="B939" i="16" s="1"/>
  <c r="BN63" i="2"/>
  <c r="Q9" i="5"/>
  <c r="P9" i="5"/>
  <c r="D866" i="16" l="1"/>
  <c r="D867" i="16" s="1"/>
  <c r="D868" i="16" s="1"/>
  <c r="D869" i="16" s="1"/>
  <c r="D870" i="16" s="1"/>
  <c r="D871" i="16" s="1"/>
  <c r="D872" i="16" s="1"/>
  <c r="D873" i="16" s="1"/>
  <c r="D874" i="16" s="1"/>
  <c r="D937" i="16" s="1"/>
  <c r="D938" i="16" s="1"/>
  <c r="D939" i="16" s="1"/>
  <c r="BS109" i="2" s="1"/>
  <c r="BN59" i="2"/>
  <c r="BN60" i="2" s="1"/>
  <c r="BN64" i="2"/>
  <c r="C5" i="12"/>
  <c r="C3" i="12"/>
  <c r="AA1" i="13"/>
  <c r="BX1600" i="2"/>
  <c r="CA1600" i="2" s="1"/>
  <c r="BX1599" i="2"/>
  <c r="BX1598" i="2"/>
  <c r="BZ1598" i="2" s="1"/>
  <c r="BX1597" i="2"/>
  <c r="CA1597" i="2" s="1"/>
  <c r="BX1596" i="2"/>
  <c r="BZ1596" i="2" s="1"/>
  <c r="BX1595" i="2"/>
  <c r="BX1594" i="2"/>
  <c r="BX1593" i="2"/>
  <c r="BX1592" i="2"/>
  <c r="CA1592" i="2" s="1"/>
  <c r="BX1591" i="2"/>
  <c r="CA1591" i="2" s="1"/>
  <c r="BX1590" i="2"/>
  <c r="BZ1590" i="2" s="1"/>
  <c r="BX1589" i="2"/>
  <c r="CA1589" i="2" s="1"/>
  <c r="BX1588" i="2"/>
  <c r="BX1587" i="2"/>
  <c r="BX1586" i="2"/>
  <c r="BX1585" i="2"/>
  <c r="BX1584" i="2"/>
  <c r="CA1584" i="2" s="1"/>
  <c r="BX1583" i="2"/>
  <c r="BX1582" i="2"/>
  <c r="BZ1582" i="2" s="1"/>
  <c r="BX1581" i="2"/>
  <c r="CA1581" i="2" s="1"/>
  <c r="BX1580" i="2"/>
  <c r="BZ1580" i="2" s="1"/>
  <c r="BX1579" i="2"/>
  <c r="BX1578" i="2"/>
  <c r="BX1577" i="2"/>
  <c r="BX1576" i="2"/>
  <c r="CA1576" i="2" s="1"/>
  <c r="BX1575" i="2"/>
  <c r="CA1575" i="2" s="1"/>
  <c r="BX1574" i="2"/>
  <c r="BZ1574" i="2" s="1"/>
  <c r="BX1166" i="2"/>
  <c r="BX692" i="2"/>
  <c r="BY692" i="2" s="1"/>
  <c r="BX1522" i="2"/>
  <c r="BY1522" i="2" s="1"/>
  <c r="BX1262" i="2"/>
  <c r="BX1046" i="2"/>
  <c r="BY1046" i="2" s="1"/>
  <c r="BX1110" i="2"/>
  <c r="BX548" i="2"/>
  <c r="BY548" i="2" s="1"/>
  <c r="BX1138" i="2"/>
  <c r="BY1138" i="2" s="1"/>
  <c r="BX900" i="2"/>
  <c r="BX1162" i="2"/>
  <c r="BX1282" i="2"/>
  <c r="BX1083" i="2"/>
  <c r="BX1510" i="2"/>
  <c r="BX307" i="2"/>
  <c r="BX770" i="2"/>
  <c r="BX944" i="2"/>
  <c r="BX820" i="2"/>
  <c r="BX1514" i="2"/>
  <c r="BX1567" i="2"/>
  <c r="BX698" i="2"/>
  <c r="BY698" i="2" s="1"/>
  <c r="BX1231" i="2"/>
  <c r="BX1336" i="2"/>
  <c r="BX854" i="2"/>
  <c r="BY854" i="2" s="1"/>
  <c r="BX386" i="2"/>
  <c r="BX1104" i="2"/>
  <c r="BX1301" i="2"/>
  <c r="BX1150" i="2"/>
  <c r="BX394" i="2"/>
  <c r="BY394" i="2" s="1"/>
  <c r="BX658" i="2"/>
  <c r="BY658" i="2" s="1"/>
  <c r="BX1230" i="2"/>
  <c r="BX1430" i="2"/>
  <c r="BX1530" i="2"/>
  <c r="BX1266" i="2"/>
  <c r="BY1266" i="2" s="1"/>
  <c r="BX1551" i="2"/>
  <c r="BX1334" i="2"/>
  <c r="BY1334" i="2" s="1"/>
  <c r="BX366" i="2"/>
  <c r="BY366" i="2" s="1"/>
  <c r="BX564" i="2"/>
  <c r="BY564" i="2" s="1"/>
  <c r="BX1434" i="2"/>
  <c r="BX542" i="2"/>
  <c r="BX1494" i="2"/>
  <c r="BX105" i="2"/>
  <c r="BY105" i="2" s="1"/>
  <c r="BX1200" i="2"/>
  <c r="BX1263" i="2"/>
  <c r="BX1190" i="2"/>
  <c r="BX714" i="2"/>
  <c r="BX1164" i="2"/>
  <c r="BX1378" i="2"/>
  <c r="BX1375" i="2"/>
  <c r="BY1375" i="2" s="1"/>
  <c r="BX1191" i="2"/>
  <c r="BY1191" i="2" s="1"/>
  <c r="BX1183" i="2"/>
  <c r="BX943" i="2"/>
  <c r="BX1131" i="2"/>
  <c r="BX378" i="2"/>
  <c r="BY378" i="2" s="1"/>
  <c r="BX1112" i="2"/>
  <c r="BX1107" i="2"/>
  <c r="BX126" i="2"/>
  <c r="BX118" i="2"/>
  <c r="BY118" i="2" s="1"/>
  <c r="BX1093" i="2"/>
  <c r="BX1076" i="2"/>
  <c r="BY1076" i="2" s="1"/>
  <c r="BX1074" i="2"/>
  <c r="BX1064" i="2"/>
  <c r="BY1064" i="2" s="1"/>
  <c r="BX676" i="2"/>
  <c r="BX1038" i="2"/>
  <c r="BX591" i="2"/>
  <c r="BY591" i="2" s="1"/>
  <c r="BX1021" i="2"/>
  <c r="BX1020" i="2"/>
  <c r="BY1020" i="2" s="1"/>
  <c r="BX1482" i="2"/>
  <c r="BX1478" i="2"/>
  <c r="BX1386" i="2"/>
  <c r="BX1290" i="2"/>
  <c r="BX335" i="2"/>
  <c r="BY335" i="2" s="1"/>
  <c r="BX563" i="2"/>
  <c r="BX984" i="2"/>
  <c r="BX978" i="2"/>
  <c r="BX1286" i="2"/>
  <c r="BX1270" i="2"/>
  <c r="BY1270" i="2" s="1"/>
  <c r="BX182" i="2"/>
  <c r="BY182" i="2" s="1"/>
  <c r="BX414" i="2"/>
  <c r="BY414" i="2" s="1"/>
  <c r="BX435" i="2"/>
  <c r="BY435" i="2" s="1"/>
  <c r="BX952" i="2"/>
  <c r="BY952" i="2" s="1"/>
  <c r="BX948" i="2"/>
  <c r="BY948" i="2" s="1"/>
  <c r="BX940" i="2"/>
  <c r="BX935" i="2"/>
  <c r="BY935" i="2" s="1"/>
  <c r="BX909" i="2"/>
  <c r="BX1318" i="2"/>
  <c r="BX905" i="2"/>
  <c r="BX885" i="2"/>
  <c r="BY885" i="2" s="1"/>
  <c r="BX882" i="2"/>
  <c r="BY882" i="2" s="1"/>
  <c r="BX881" i="2"/>
  <c r="BY881" i="2" s="1"/>
  <c r="BX233" i="2"/>
  <c r="BY233" i="2" s="1"/>
  <c r="BX350" i="2"/>
  <c r="BY350" i="2" s="1"/>
  <c r="BX866" i="2"/>
  <c r="BY866" i="2" s="1"/>
  <c r="BX850" i="2"/>
  <c r="BX1342" i="2"/>
  <c r="BY1342" i="2" s="1"/>
  <c r="BX841" i="2"/>
  <c r="BY841" i="2" s="1"/>
  <c r="BX830" i="2"/>
  <c r="BX824" i="2"/>
  <c r="BY824" i="2" s="1"/>
  <c r="BX818" i="2"/>
  <c r="BY818" i="2" s="1"/>
  <c r="BX801" i="2"/>
  <c r="BX797" i="2"/>
  <c r="BY797" i="2" s="1"/>
  <c r="BX793" i="2"/>
  <c r="BY793" i="2" s="1"/>
  <c r="BX987" i="2"/>
  <c r="BX790" i="2"/>
  <c r="BY790" i="2" s="1"/>
  <c r="BX1390" i="2"/>
  <c r="BX89" i="2"/>
  <c r="BY89" i="2" s="1"/>
  <c r="BX761" i="2"/>
  <c r="BX760" i="2"/>
  <c r="BX753" i="2"/>
  <c r="BY753" i="2" s="1"/>
  <c r="BX225" i="2"/>
  <c r="BY225" i="2" s="1"/>
  <c r="BX721" i="2"/>
  <c r="BX1008" i="2"/>
  <c r="BX704" i="2"/>
  <c r="BY704" i="2" s="1"/>
  <c r="BX701" i="2"/>
  <c r="BX699" i="2"/>
  <c r="BY699" i="2" s="1"/>
  <c r="BX1370" i="2"/>
  <c r="BY1370" i="2" s="1"/>
  <c r="BX1072" i="2"/>
  <c r="BX678" i="2"/>
  <c r="BX634" i="2"/>
  <c r="BY634" i="2" s="1"/>
  <c r="BX668" i="2"/>
  <c r="BX1502" i="2"/>
  <c r="BY1502" i="2" s="1"/>
  <c r="BX1414" i="2"/>
  <c r="BX1362" i="2"/>
  <c r="BX638" i="2"/>
  <c r="BX633" i="2"/>
  <c r="BY633" i="2" s="1"/>
  <c r="BX623" i="2"/>
  <c r="BY623" i="2" s="1"/>
  <c r="BX613" i="2"/>
  <c r="BX798" i="2"/>
  <c r="BX605" i="2"/>
  <c r="BY605" i="2" s="1"/>
  <c r="BX597" i="2"/>
  <c r="BY597" i="2" s="1"/>
  <c r="BX592" i="2"/>
  <c r="BY592" i="2" s="1"/>
  <c r="BX589" i="2"/>
  <c r="BX582" i="2"/>
  <c r="BY582" i="2" s="1"/>
  <c r="BX581" i="2"/>
  <c r="BX580" i="2"/>
  <c r="BY580" i="2" s="1"/>
  <c r="BX573" i="2"/>
  <c r="BY573" i="2" s="1"/>
  <c r="BX567" i="2"/>
  <c r="BX561" i="2"/>
  <c r="BX734" i="2"/>
  <c r="BX557" i="2"/>
  <c r="BX550" i="2"/>
  <c r="BY550" i="2" s="1"/>
  <c r="BX545" i="2"/>
  <c r="BY545" i="2" s="1"/>
  <c r="BX544" i="2"/>
  <c r="BY544" i="2" s="1"/>
  <c r="BX1534" i="2"/>
  <c r="BX1210" i="2"/>
  <c r="BX537" i="2"/>
  <c r="BX533" i="2"/>
  <c r="BY533" i="2" s="1"/>
  <c r="BX531" i="2"/>
  <c r="BX528" i="2"/>
  <c r="BX526" i="2"/>
  <c r="BY526" i="2" s="1"/>
  <c r="BX525" i="2"/>
  <c r="BX1470" i="2"/>
  <c r="BX515" i="2"/>
  <c r="BY515" i="2" s="1"/>
  <c r="BX622" i="2"/>
  <c r="BX498" i="2"/>
  <c r="BY498" i="2" s="1"/>
  <c r="BX497" i="2"/>
  <c r="BX489" i="2"/>
  <c r="BX488" i="2"/>
  <c r="BY488" i="2" s="1"/>
  <c r="BX487" i="2"/>
  <c r="BX482" i="2"/>
  <c r="BX481" i="2"/>
  <c r="BY481" i="2" s="1"/>
  <c r="BX480" i="2"/>
  <c r="BY480" i="2" s="1"/>
  <c r="BX471" i="2"/>
  <c r="BX470" i="2"/>
  <c r="BY470" i="2" s="1"/>
  <c r="BX468" i="2"/>
  <c r="BX467" i="2"/>
  <c r="BY467" i="2" s="1"/>
  <c r="BX938" i="2"/>
  <c r="BX465" i="2"/>
  <c r="BX1295" i="2"/>
  <c r="BX452" i="2"/>
  <c r="BX446" i="2"/>
  <c r="BX1082" i="2"/>
  <c r="BY1082" i="2" s="1"/>
  <c r="BX428" i="2"/>
  <c r="BY428" i="2" s="1"/>
  <c r="BX1498" i="2"/>
  <c r="BY1498" i="2" s="1"/>
  <c r="BX416" i="2"/>
  <c r="BY416" i="2" s="1"/>
  <c r="BX410" i="2"/>
  <c r="BY410" i="2" s="1"/>
  <c r="BX399" i="2"/>
  <c r="BX397" i="2"/>
  <c r="BY397" i="2" s="1"/>
  <c r="BX395" i="2"/>
  <c r="BY395" i="2" s="1"/>
  <c r="BX1174" i="2"/>
  <c r="BX391" i="2"/>
  <c r="BY391" i="2" s="1"/>
  <c r="BX390" i="2"/>
  <c r="BX379" i="2"/>
  <c r="BX376" i="2"/>
  <c r="BX373" i="2"/>
  <c r="BX369" i="2"/>
  <c r="BX367" i="2"/>
  <c r="BX365" i="2"/>
  <c r="BY365" i="2" s="1"/>
  <c r="BX363" i="2"/>
  <c r="BY363" i="2" s="1"/>
  <c r="BX360" i="2"/>
  <c r="BY360" i="2" s="1"/>
  <c r="BX358" i="2"/>
  <c r="BY358" i="2" s="1"/>
  <c r="BX356" i="2"/>
  <c r="BY356" i="2" s="1"/>
  <c r="BX354" i="2"/>
  <c r="BX353" i="2"/>
  <c r="BX1527" i="2"/>
  <c r="BX348" i="2"/>
  <c r="BY348" i="2" s="1"/>
  <c r="BX341" i="2"/>
  <c r="BY341" i="2" s="1"/>
  <c r="BX664" i="2"/>
  <c r="BX328" i="2"/>
  <c r="BY328" i="2" s="1"/>
  <c r="BX324" i="2"/>
  <c r="BY324" i="2" s="1"/>
  <c r="BX1463" i="2"/>
  <c r="BX315" i="2"/>
  <c r="BX313" i="2"/>
  <c r="BX311" i="2"/>
  <c r="BX310" i="2"/>
  <c r="BX309" i="2"/>
  <c r="BY309" i="2" s="1"/>
  <c r="BX298" i="2"/>
  <c r="BY298" i="2" s="1"/>
  <c r="BX296" i="2"/>
  <c r="BY296" i="2" s="1"/>
  <c r="BX1239" i="2"/>
  <c r="BY1239" i="2" s="1"/>
  <c r="BX293" i="2"/>
  <c r="BX287" i="2"/>
  <c r="BX284" i="2"/>
  <c r="BY284" i="2" s="1"/>
  <c r="BX283" i="2"/>
  <c r="BY283" i="2" s="1"/>
  <c r="BX279" i="2"/>
  <c r="BY279" i="2" s="1"/>
  <c r="BX257" i="2"/>
  <c r="BY257" i="2" s="1"/>
  <c r="BX254" i="2"/>
  <c r="BY254" i="2" s="1"/>
  <c r="BX1007" i="2"/>
  <c r="BY1007" i="2" s="1"/>
  <c r="BX858" i="2"/>
  <c r="BY858" i="2" s="1"/>
  <c r="BX239" i="2"/>
  <c r="BX236" i="2"/>
  <c r="BX229" i="2"/>
  <c r="BY229" i="2" s="1"/>
  <c r="BX221" i="2"/>
  <c r="BX220" i="2"/>
  <c r="BY220" i="2" s="1"/>
  <c r="BX219" i="2"/>
  <c r="BY219" i="2" s="1"/>
  <c r="BX218" i="2"/>
  <c r="BX1471" i="2"/>
  <c r="BY1471" i="2" s="1"/>
  <c r="BX209" i="2"/>
  <c r="BY209" i="2" s="1"/>
  <c r="BX208" i="2"/>
  <c r="BY208" i="2" s="1"/>
  <c r="BX201" i="2"/>
  <c r="BX198" i="2"/>
  <c r="BY198" i="2" s="1"/>
  <c r="BX185" i="2"/>
  <c r="BY185" i="2" s="1"/>
  <c r="BX173" i="2"/>
  <c r="BY173" i="2" s="1"/>
  <c r="BX172" i="2"/>
  <c r="BX171" i="2"/>
  <c r="BY171" i="2" s="1"/>
  <c r="BX167" i="2"/>
  <c r="BY167" i="2" s="1"/>
  <c r="BX161" i="2"/>
  <c r="BX157" i="2"/>
  <c r="BX149" i="2"/>
  <c r="BX146" i="2"/>
  <c r="BY146" i="2" s="1"/>
  <c r="BX143" i="2"/>
  <c r="BX142" i="2"/>
  <c r="BX141" i="2"/>
  <c r="BX134" i="2"/>
  <c r="BY134" i="2" s="1"/>
  <c r="BX494" i="2"/>
  <c r="BY494" i="2" s="1"/>
  <c r="BX423" i="2"/>
  <c r="BY423" i="2" s="1"/>
  <c r="BX129" i="2"/>
  <c r="BY129" i="2" s="1"/>
  <c r="BX124" i="2"/>
  <c r="BX122" i="2"/>
  <c r="BX121" i="2"/>
  <c r="BY121" i="2" s="1"/>
  <c r="BX112" i="2"/>
  <c r="BX109" i="2"/>
  <c r="BX106" i="2"/>
  <c r="BX955" i="2"/>
  <c r="BY955" i="2" s="1"/>
  <c r="BX636" i="2"/>
  <c r="BY636" i="2" s="1"/>
  <c r="BX98" i="2"/>
  <c r="BY98" i="2" s="1"/>
  <c r="BX97" i="2"/>
  <c r="BY97" i="2" s="1"/>
  <c r="BX94" i="2"/>
  <c r="BX93" i="2"/>
  <c r="BY93" i="2" s="1"/>
  <c r="BX92" i="2"/>
  <c r="BY92" i="2" s="1"/>
  <c r="BX90" i="2"/>
  <c r="BX88" i="2"/>
  <c r="BY88" i="2" s="1"/>
  <c r="BX87" i="2"/>
  <c r="BY87" i="2" s="1"/>
  <c r="BX83" i="2"/>
  <c r="BY83" i="2" s="1"/>
  <c r="BX73" i="2"/>
  <c r="BX71" i="2"/>
  <c r="BX70" i="2"/>
  <c r="BX69" i="2"/>
  <c r="BX67" i="2"/>
  <c r="BX60" i="2"/>
  <c r="BY60" i="2" s="1"/>
  <c r="BX58" i="2"/>
  <c r="BY58" i="2" s="1"/>
  <c r="BX918" i="2"/>
  <c r="BX51" i="2"/>
  <c r="BY51" i="2" s="1"/>
  <c r="BX50" i="2"/>
  <c r="BY50" i="2" s="1"/>
  <c r="BX46" i="2"/>
  <c r="BX44" i="2"/>
  <c r="BX508" i="2"/>
  <c r="BY508" i="2" s="1"/>
  <c r="BX40" i="2"/>
  <c r="BX39" i="2"/>
  <c r="BY39" i="2" s="1"/>
  <c r="BX37" i="2"/>
  <c r="BY37" i="2" s="1"/>
  <c r="BX34" i="2"/>
  <c r="BY34" i="2" s="1"/>
  <c r="BX31" i="2"/>
  <c r="BX29" i="2"/>
  <c r="BX814" i="2"/>
  <c r="BY814" i="2" s="1"/>
  <c r="BX22" i="2"/>
  <c r="BY22" i="2" s="1"/>
  <c r="BX21" i="2"/>
  <c r="BX14" i="2"/>
  <c r="BX786" i="2"/>
  <c r="BX6" i="2"/>
  <c r="BY6" i="2" s="1"/>
  <c r="BX2" i="2"/>
  <c r="BY2" i="2" s="1"/>
  <c r="BN61" i="2" l="1"/>
  <c r="BN62" i="2" s="1"/>
  <c r="BN65" i="2"/>
  <c r="BX45" i="2"/>
  <c r="BX281" i="2"/>
  <c r="BY281" i="2" s="1"/>
  <c r="BX437" i="2"/>
  <c r="BX697" i="2"/>
  <c r="BY697" i="2" s="1"/>
  <c r="BX901" i="2"/>
  <c r="BY901" i="2" s="1"/>
  <c r="BX1105" i="2"/>
  <c r="BX1129" i="2"/>
  <c r="BX35" i="2"/>
  <c r="BY35" i="2" s="1"/>
  <c r="BX115" i="2"/>
  <c r="BY115" i="2" s="1"/>
  <c r="BX123" i="2"/>
  <c r="BY123" i="2" s="1"/>
  <c r="BX151" i="2"/>
  <c r="BY151" i="2" s="1"/>
  <c r="BX183" i="2"/>
  <c r="BX199" i="2"/>
  <c r="BX211" i="2"/>
  <c r="BY211" i="2" s="1"/>
  <c r="BX227" i="2"/>
  <c r="BX243" i="2"/>
  <c r="BY243" i="2" s="1"/>
  <c r="BX255" i="2"/>
  <c r="BY255" i="2" s="1"/>
  <c r="BX319" i="2"/>
  <c r="BX343" i="2"/>
  <c r="BZ343" i="2" s="1"/>
  <c r="BX383" i="2"/>
  <c r="BX559" i="2"/>
  <c r="BY559" i="2" s="1"/>
  <c r="BX599" i="2"/>
  <c r="BZ599" i="2" s="1"/>
  <c r="BX627" i="2"/>
  <c r="BY627" i="2" s="1"/>
  <c r="BX655" i="2"/>
  <c r="BY655" i="2" s="1"/>
  <c r="BX695" i="2"/>
  <c r="BY695" i="2" s="1"/>
  <c r="BX743" i="2"/>
  <c r="BY743" i="2" s="1"/>
  <c r="BX755" i="2"/>
  <c r="BY755" i="2" s="1"/>
  <c r="BX843" i="2"/>
  <c r="BY843" i="2" s="1"/>
  <c r="BX919" i="2"/>
  <c r="BX1079" i="2"/>
  <c r="CA1079" i="2" s="1"/>
  <c r="BX79" i="2"/>
  <c r="BX95" i="2"/>
  <c r="BX1428" i="2"/>
  <c r="BY1428" i="2" s="1"/>
  <c r="BX3" i="2"/>
  <c r="BY3" i="2" s="1"/>
  <c r="BX7" i="2"/>
  <c r="BZ7" i="2" s="1"/>
  <c r="BX19" i="2"/>
  <c r="BX23" i="2"/>
  <c r="BY23" i="2" s="1"/>
  <c r="BX75" i="2"/>
  <c r="BX99" i="2"/>
  <c r="BX107" i="2"/>
  <c r="BX127" i="2"/>
  <c r="BY127" i="2" s="1"/>
  <c r="BX139" i="2"/>
  <c r="BY139" i="2" s="1"/>
  <c r="BX175" i="2"/>
  <c r="BY175" i="2" s="1"/>
  <c r="BX179" i="2"/>
  <c r="BY179" i="2" s="1"/>
  <c r="BX191" i="2"/>
  <c r="BY191" i="2" s="1"/>
  <c r="BX231" i="2"/>
  <c r="BY231" i="2" s="1"/>
  <c r="BX235" i="2"/>
  <c r="BX263" i="2"/>
  <c r="BY263" i="2" s="1"/>
  <c r="BX267" i="2"/>
  <c r="BX275" i="2"/>
  <c r="BY275" i="2" s="1"/>
  <c r="BX291" i="2"/>
  <c r="BX327" i="2"/>
  <c r="BY327" i="2" s="1"/>
  <c r="BX419" i="2"/>
  <c r="BX447" i="2"/>
  <c r="BY447" i="2" s="1"/>
  <c r="BX455" i="2"/>
  <c r="BY455" i="2" s="1"/>
  <c r="BX475" i="2"/>
  <c r="BX499" i="2"/>
  <c r="BY499" i="2" s="1"/>
  <c r="BX503" i="2"/>
  <c r="BZ503" i="2" s="1"/>
  <c r="BX543" i="2"/>
  <c r="BY543" i="2" s="1"/>
  <c r="BX611" i="2"/>
  <c r="BY611" i="2" s="1"/>
  <c r="BX631" i="2"/>
  <c r="BZ631" i="2" s="1"/>
  <c r="BX715" i="2"/>
  <c r="BY715" i="2" s="1"/>
  <c r="BX723" i="2"/>
  <c r="BY723" i="2" s="1"/>
  <c r="BX763" i="2"/>
  <c r="BX787" i="2"/>
  <c r="BY787" i="2" s="1"/>
  <c r="BX799" i="2"/>
  <c r="BY799" i="2" s="1"/>
  <c r="BX803" i="2"/>
  <c r="BX815" i="2"/>
  <c r="BY815" i="2" s="1"/>
  <c r="BX827" i="2"/>
  <c r="BY827" i="2" s="1"/>
  <c r="BX883" i="2"/>
  <c r="BY883" i="2" s="1"/>
  <c r="BX903" i="2"/>
  <c r="BY903" i="2" s="1"/>
  <c r="BX907" i="2"/>
  <c r="BX1015" i="2"/>
  <c r="BY1015" i="2" s="1"/>
  <c r="BX1035" i="2"/>
  <c r="BX1123" i="2"/>
  <c r="BY1123" i="2" s="1"/>
  <c r="BX1259" i="2"/>
  <c r="BX1299" i="2"/>
  <c r="CA1299" i="2" s="1"/>
  <c r="BX1323" i="2"/>
  <c r="CA1323" i="2" s="1"/>
  <c r="BX1571" i="2"/>
  <c r="BY1571" i="2" s="1"/>
  <c r="BX9" i="2"/>
  <c r="CA9" i="2" s="1"/>
  <c r="BX49" i="2"/>
  <c r="BY49" i="2" s="1"/>
  <c r="BX61" i="2"/>
  <c r="BY61" i="2" s="1"/>
  <c r="BX113" i="2"/>
  <c r="BY113" i="2" s="1"/>
  <c r="BX117" i="2"/>
  <c r="BY117" i="2" s="1"/>
  <c r="BX137" i="2"/>
  <c r="BY137" i="2" s="1"/>
  <c r="BX169" i="2"/>
  <c r="BY169" i="2" s="1"/>
  <c r="BX181" i="2"/>
  <c r="BY181" i="2" s="1"/>
  <c r="BX197" i="2"/>
  <c r="BY197" i="2" s="1"/>
  <c r="BX249" i="2"/>
  <c r="BY249" i="2" s="1"/>
  <c r="BX285" i="2"/>
  <c r="BX297" i="2"/>
  <c r="BX337" i="2"/>
  <c r="BX357" i="2"/>
  <c r="BY357" i="2" s="1"/>
  <c r="BX429" i="2"/>
  <c r="BY429" i="2" s="1"/>
  <c r="BX473" i="2"/>
  <c r="BY473" i="2" s="1"/>
  <c r="BX549" i="2"/>
  <c r="BY549" i="2" s="1"/>
  <c r="BX565" i="2"/>
  <c r="BY565" i="2" s="1"/>
  <c r="BX585" i="2"/>
  <c r="BX601" i="2"/>
  <c r="BY601" i="2" s="1"/>
  <c r="BX673" i="2"/>
  <c r="BZ673" i="2" s="1"/>
  <c r="BX681" i="2"/>
  <c r="BX705" i="2"/>
  <c r="BX709" i="2"/>
  <c r="BZ709" i="2" s="1"/>
  <c r="BX757" i="2"/>
  <c r="BY757" i="2" s="1"/>
  <c r="BX789" i="2"/>
  <c r="BX913" i="2"/>
  <c r="BY913" i="2" s="1"/>
  <c r="BX977" i="2"/>
  <c r="BY977" i="2" s="1"/>
  <c r="BX1113" i="2"/>
  <c r="BY1113" i="2" s="1"/>
  <c r="BX1165" i="2"/>
  <c r="BY1165" i="2" s="1"/>
  <c r="BX1173" i="2"/>
  <c r="BY1173" i="2" s="1"/>
  <c r="BX1221" i="2"/>
  <c r="CA1221" i="2" s="1"/>
  <c r="BX1281" i="2"/>
  <c r="BX1429" i="2"/>
  <c r="BY1429" i="2" s="1"/>
  <c r="BX659" i="2"/>
  <c r="BY659" i="2" s="1"/>
  <c r="BX1458" i="2"/>
  <c r="BX8" i="2"/>
  <c r="BY157" i="2" s="1"/>
  <c r="BX16" i="2"/>
  <c r="BY16" i="2" s="1"/>
  <c r="BX24" i="2"/>
  <c r="BX28" i="2"/>
  <c r="BX48" i="2"/>
  <c r="BY48" i="2" s="1"/>
  <c r="BX52" i="2"/>
  <c r="BY52" i="2" s="1"/>
  <c r="BX166" i="2"/>
  <c r="BY166" i="2" s="1"/>
  <c r="BX84" i="2"/>
  <c r="BY84" i="2" s="1"/>
  <c r="BX96" i="2"/>
  <c r="BY96" i="2" s="1"/>
  <c r="BX108" i="2"/>
  <c r="CA108" i="2" s="1"/>
  <c r="BX128" i="2"/>
  <c r="BX125" i="2"/>
  <c r="BY125" i="2" s="1"/>
  <c r="BX349" i="2"/>
  <c r="BY349" i="2" s="1"/>
  <c r="BX389" i="2"/>
  <c r="BY389" i="2" s="1"/>
  <c r="BX536" i="2"/>
  <c r="BX729" i="2"/>
  <c r="BY729" i="2" s="1"/>
  <c r="BX1382" i="2"/>
  <c r="CA1382" i="2" s="1"/>
  <c r="BX10" i="2"/>
  <c r="BY10" i="2" s="1"/>
  <c r="BX42" i="2"/>
  <c r="BY42" i="2" s="1"/>
  <c r="BX66" i="2"/>
  <c r="BX78" i="2"/>
  <c r="BY78" i="2" s="1"/>
  <c r="BX86" i="2"/>
  <c r="BY86" i="2" s="1"/>
  <c r="BX110" i="2"/>
  <c r="BY110" i="2" s="1"/>
  <c r="BX138" i="2"/>
  <c r="BY138" i="2" s="1"/>
  <c r="BX154" i="2"/>
  <c r="BY154" i="2" s="1"/>
  <c r="BX158" i="2"/>
  <c r="BY158" i="2" s="1"/>
  <c r="BX162" i="2"/>
  <c r="BZ162" i="2" s="1"/>
  <c r="BX174" i="2"/>
  <c r="BX210" i="2"/>
  <c r="BZ210" i="2" s="1"/>
  <c r="BX226" i="2"/>
  <c r="BY226" i="2" s="1"/>
  <c r="BX230" i="2"/>
  <c r="BX238" i="2"/>
  <c r="BY238" i="2" s="1"/>
  <c r="BX274" i="2"/>
  <c r="BY274" i="2" s="1"/>
  <c r="BX290" i="2"/>
  <c r="CA290" i="2" s="1"/>
  <c r="BX306" i="2"/>
  <c r="BZ306" i="2" s="1"/>
  <c r="BX318" i="2"/>
  <c r="BY318" i="2" s="1"/>
  <c r="BX326" i="2"/>
  <c r="BY326" i="2" s="1"/>
  <c r="BX362" i="2"/>
  <c r="BY362" i="2" s="1"/>
  <c r="BX374" i="2"/>
  <c r="BX398" i="2"/>
  <c r="BX406" i="2"/>
  <c r="CA406" i="2" s="1"/>
  <c r="BX418" i="2"/>
  <c r="BX454" i="2"/>
  <c r="BX534" i="2"/>
  <c r="BY534" i="2" s="1"/>
  <c r="BX538" i="2"/>
  <c r="BY538" i="2" s="1"/>
  <c r="BX546" i="2"/>
  <c r="BY546" i="2" s="1"/>
  <c r="BX554" i="2"/>
  <c r="BY554" i="2" s="1"/>
  <c r="BX562" i="2"/>
  <c r="BY562" i="2" s="1"/>
  <c r="BX566" i="2"/>
  <c r="BY566" i="2" s="1"/>
  <c r="BX574" i="2"/>
  <c r="BY574" i="2" s="1"/>
  <c r="BX590" i="2"/>
  <c r="BY590" i="2" s="1"/>
  <c r="BX598" i="2"/>
  <c r="BX602" i="2"/>
  <c r="BY602" i="2" s="1"/>
  <c r="BX610" i="2"/>
  <c r="CA610" i="2" s="1"/>
  <c r="BX614" i="2"/>
  <c r="BX626" i="2"/>
  <c r="BY626" i="2" s="1"/>
  <c r="BX646" i="2"/>
  <c r="BX654" i="2"/>
  <c r="BY654" i="2" s="1"/>
  <c r="BX662" i="2"/>
  <c r="BX666" i="2"/>
  <c r="BY666" i="2" s="1"/>
  <c r="BX674" i="2"/>
  <c r="BX682" i="2"/>
  <c r="BX690" i="2"/>
  <c r="BX694" i="2"/>
  <c r="BZ694" i="2" s="1"/>
  <c r="BX702" i="2"/>
  <c r="BX710" i="2"/>
  <c r="BY710" i="2" s="1"/>
  <c r="BX718" i="2"/>
  <c r="BX726" i="2"/>
  <c r="BY726" i="2" s="1"/>
  <c r="BX730" i="2"/>
  <c r="BY730" i="2" s="1"/>
  <c r="BX738" i="2"/>
  <c r="BZ738" i="2" s="1"/>
  <c r="BX742" i="2"/>
  <c r="BZ742" i="2" s="1"/>
  <c r="BX758" i="2"/>
  <c r="BY758" i="2" s="1"/>
  <c r="BX774" i="2"/>
  <c r="BY774" i="2" s="1"/>
  <c r="BX782" i="2"/>
  <c r="BY782" i="2" s="1"/>
  <c r="BX794" i="2"/>
  <c r="BZ794" i="2" s="1"/>
  <c r="BX806" i="2"/>
  <c r="BZ806" i="2" s="1"/>
  <c r="BX810" i="2"/>
  <c r="BY810" i="2" s="1"/>
  <c r="BX838" i="2"/>
  <c r="BY838" i="2" s="1"/>
  <c r="BX878" i="2"/>
  <c r="BX894" i="2"/>
  <c r="BY894" i="2" s="1"/>
  <c r="BX898" i="2"/>
  <c r="BY898" i="2" s="1"/>
  <c r="BX910" i="2"/>
  <c r="BX914" i="2"/>
  <c r="BX946" i="2"/>
  <c r="BY946" i="2" s="1"/>
  <c r="BX962" i="2"/>
  <c r="BY962" i="2" s="1"/>
  <c r="BX990" i="2"/>
  <c r="BZ990" i="2" s="1"/>
  <c r="BX1010" i="2"/>
  <c r="BY1010" i="2" s="1"/>
  <c r="BX1042" i="2"/>
  <c r="BX1054" i="2"/>
  <c r="BY1054" i="2" s="1"/>
  <c r="BX1070" i="2"/>
  <c r="BZ1070" i="2" s="1"/>
  <c r="BX1086" i="2"/>
  <c r="BX1090" i="2"/>
  <c r="BY1090" i="2" s="1"/>
  <c r="BX1102" i="2"/>
  <c r="BX1106" i="2"/>
  <c r="BX1118" i="2"/>
  <c r="BY1118" i="2" s="1"/>
  <c r="BX1122" i="2"/>
  <c r="BY1122" i="2" s="1"/>
  <c r="BX136" i="2"/>
  <c r="BY136" i="2" s="1"/>
  <c r="BX152" i="2"/>
  <c r="CA152" i="2" s="1"/>
  <c r="BX184" i="2"/>
  <c r="BY184" i="2" s="1"/>
  <c r="BX196" i="2"/>
  <c r="BX200" i="2"/>
  <c r="BY200" i="2" s="1"/>
  <c r="BX212" i="2"/>
  <c r="BY212" i="2" s="1"/>
  <c r="BX240" i="2"/>
  <c r="BX256" i="2"/>
  <c r="BY256" i="2" s="1"/>
  <c r="BX260" i="2"/>
  <c r="BY260" i="2" s="1"/>
  <c r="BX288" i="2"/>
  <c r="BY288" i="2" s="1"/>
  <c r="BX320" i="2"/>
  <c r="BY320" i="2" s="1"/>
  <c r="BX340" i="2"/>
  <c r="BX388" i="2"/>
  <c r="BX484" i="2"/>
  <c r="BY484" i="2" s="1"/>
  <c r="BX500" i="2"/>
  <c r="BX504" i="2"/>
  <c r="BX524" i="2"/>
  <c r="BX560" i="2"/>
  <c r="BY560" i="2" s="1"/>
  <c r="BX568" i="2"/>
  <c r="BY568" i="2" s="1"/>
  <c r="BX588" i="2"/>
  <c r="BY588" i="2" s="1"/>
  <c r="BX608" i="2"/>
  <c r="BY608" i="2" s="1"/>
  <c r="BX656" i="2"/>
  <c r="BY656" i="2" s="1"/>
  <c r="BX680" i="2"/>
  <c r="CA680" i="2" s="1"/>
  <c r="BX688" i="2"/>
  <c r="BX728" i="2"/>
  <c r="BY728" i="2" s="1"/>
  <c r="BX732" i="2"/>
  <c r="CA732" i="2" s="1"/>
  <c r="BX740" i="2"/>
  <c r="BY740" i="2" s="1"/>
  <c r="BX752" i="2"/>
  <c r="BY752" i="2" s="1"/>
  <c r="BX816" i="2"/>
  <c r="BY816" i="2" s="1"/>
  <c r="BX832" i="2"/>
  <c r="BZ832" i="2" s="1"/>
  <c r="BX852" i="2"/>
  <c r="BY852" i="2" s="1"/>
  <c r="BX884" i="2"/>
  <c r="BX892" i="2"/>
  <c r="BZ892" i="2" s="1"/>
  <c r="BX908" i="2"/>
  <c r="CA908" i="2" s="1"/>
  <c r="BX916" i="2"/>
  <c r="BZ916" i="2" s="1"/>
  <c r="BX920" i="2"/>
  <c r="BY920" i="2" s="1"/>
  <c r="BX992" i="2"/>
  <c r="BY992" i="2" s="1"/>
  <c r="BX1068" i="2"/>
  <c r="BZ1068" i="2" s="1"/>
  <c r="BX1116" i="2"/>
  <c r="BX1212" i="2"/>
  <c r="BX1228" i="2"/>
  <c r="BZ1228" i="2" s="1"/>
  <c r="BX1236" i="2"/>
  <c r="BY1236" i="2" s="1"/>
  <c r="CA14" i="2"/>
  <c r="BY14" i="2"/>
  <c r="CA94" i="2"/>
  <c r="BZ94" i="2"/>
  <c r="BX242" i="2"/>
  <c r="CA242" i="2" s="1"/>
  <c r="BX835" i="2"/>
  <c r="CA835" i="2" s="1"/>
  <c r="BX258" i="2"/>
  <c r="CA258" i="2" s="1"/>
  <c r="BX1135" i="2"/>
  <c r="CA1135" i="2" s="1"/>
  <c r="BX270" i="2"/>
  <c r="BY270" i="2" s="1"/>
  <c r="BX1439" i="2"/>
  <c r="CA1463" i="2"/>
  <c r="BY1463" i="2"/>
  <c r="BX434" i="2"/>
  <c r="BX462" i="2"/>
  <c r="CA462" i="2" s="1"/>
  <c r="BX190" i="2"/>
  <c r="BY190" i="2" s="1"/>
  <c r="BX510" i="2"/>
  <c r="BX618" i="2"/>
  <c r="CA618" i="2" s="1"/>
  <c r="BX874" i="2"/>
  <c r="CA874" i="2" s="1"/>
  <c r="BX766" i="2"/>
  <c r="CA766" i="2" s="1"/>
  <c r="BX1526" i="2"/>
  <c r="BX846" i="2"/>
  <c r="BY846" i="2" s="1"/>
  <c r="BX926" i="2"/>
  <c r="BY926" i="2" s="1"/>
  <c r="BX1207" i="2"/>
  <c r="BZ1207" i="2" s="1"/>
  <c r="BX994" i="2"/>
  <c r="BX1014" i="2"/>
  <c r="BX1006" i="2"/>
  <c r="BZ1006" i="2" s="1"/>
  <c r="BX606" i="2"/>
  <c r="BZ606" i="2" s="1"/>
  <c r="BX1026" i="2"/>
  <c r="BX1422" i="2"/>
  <c r="BZ1422" i="2" s="1"/>
  <c r="CA1038" i="2"/>
  <c r="BX1058" i="2"/>
  <c r="BX706" i="2"/>
  <c r="BZ706" i="2" s="1"/>
  <c r="CA1230" i="2"/>
  <c r="BY1230" i="2"/>
  <c r="BX5" i="2"/>
  <c r="BX1486" i="2"/>
  <c r="BZ1486" i="2" s="1"/>
  <c r="BX33" i="2"/>
  <c r="BY33" i="2" s="1"/>
  <c r="BX322" i="2"/>
  <c r="BZ322" i="2" s="1"/>
  <c r="BX53" i="2"/>
  <c r="BX38" i="2"/>
  <c r="BZ38" i="2" s="1"/>
  <c r="BX776" i="2"/>
  <c r="BZ776" i="2" s="1"/>
  <c r="BX150" i="2"/>
  <c r="BX1094" i="2"/>
  <c r="BZ1094" i="2" s="1"/>
  <c r="BZ218" i="2"/>
  <c r="BY218" i="2"/>
  <c r="CA218" i="2"/>
  <c r="BX234" i="2"/>
  <c r="BX535" i="2"/>
  <c r="CA535" i="2" s="1"/>
  <c r="BX246" i="2"/>
  <c r="BY246" i="2" s="1"/>
  <c r="BX886" i="2"/>
  <c r="BX278" i="2"/>
  <c r="BY278" i="2" s="1"/>
  <c r="BX1066" i="2"/>
  <c r="CA1066" i="2" s="1"/>
  <c r="BX346" i="2"/>
  <c r="BZ346" i="2" s="1"/>
  <c r="BX1234" i="2"/>
  <c r="BX426" i="2"/>
  <c r="BX996" i="2"/>
  <c r="CA996" i="2" s="1"/>
  <c r="BX474" i="2"/>
  <c r="BX1040" i="2"/>
  <c r="BX486" i="2"/>
  <c r="BZ486" i="2" s="1"/>
  <c r="BX41" i="2"/>
  <c r="BY41" i="2" s="1"/>
  <c r="BX502" i="2"/>
  <c r="BZ502" i="2" s="1"/>
  <c r="BX970" i="2"/>
  <c r="CA970" i="2" s="1"/>
  <c r="BX518" i="2"/>
  <c r="CA518" i="2" s="1"/>
  <c r="BX1546" i="2"/>
  <c r="CA1546" i="2" s="1"/>
  <c r="BX630" i="2"/>
  <c r="BZ630" i="2" s="1"/>
  <c r="BX1019" i="2"/>
  <c r="BZ678" i="2"/>
  <c r="BX822" i="2"/>
  <c r="BY822" i="2" s="1"/>
  <c r="BX1050" i="2"/>
  <c r="BZ1290" i="2"/>
  <c r="BY1290" i="2"/>
  <c r="CA1478" i="2"/>
  <c r="BY1478" i="2"/>
  <c r="CA1104" i="2"/>
  <c r="BY1104" i="2"/>
  <c r="CA1166" i="2"/>
  <c r="BX18" i="2"/>
  <c r="BX975" i="2"/>
  <c r="BZ975" i="2" s="1"/>
  <c r="BX82" i="2"/>
  <c r="CA82" i="2" s="1"/>
  <c r="BX1124" i="2"/>
  <c r="CA1124" i="2" s="1"/>
  <c r="BX114" i="2"/>
  <c r="BZ114" i="2" s="1"/>
  <c r="BX1330" i="2"/>
  <c r="BZ1330" i="2" s="1"/>
  <c r="CA142" i="2"/>
  <c r="BY142" i="2"/>
  <c r="BX178" i="2"/>
  <c r="CA178" i="2" s="1"/>
  <c r="BX1175" i="2"/>
  <c r="CA1175" i="2" s="1"/>
  <c r="BX206" i="2"/>
  <c r="BX934" i="2"/>
  <c r="BZ934" i="2" s="1"/>
  <c r="BX334" i="2"/>
  <c r="CA334" i="2" s="1"/>
  <c r="CA1527" i="2"/>
  <c r="BX370" i="2"/>
  <c r="CA370" i="2" s="1"/>
  <c r="BX382" i="2"/>
  <c r="BZ382" i="2" s="1"/>
  <c r="BX954" i="2"/>
  <c r="BZ954" i="2" s="1"/>
  <c r="BZ938" i="2"/>
  <c r="BY938" i="2"/>
  <c r="CA1414" i="2"/>
  <c r="CA1008" i="2"/>
  <c r="BY1008" i="2"/>
  <c r="BX746" i="2"/>
  <c r="BX868" i="2"/>
  <c r="CA868" i="2" s="1"/>
  <c r="CA1318" i="2"/>
  <c r="BY1318" i="2"/>
  <c r="CA944" i="2"/>
  <c r="BY944" i="2"/>
  <c r="CA1262" i="2"/>
  <c r="BZ1482" i="2"/>
  <c r="BY1482" i="2"/>
  <c r="CA1231" i="2"/>
  <c r="BY1231" i="2"/>
  <c r="BX26" i="2"/>
  <c r="CA26" i="2" s="1"/>
  <c r="BX280" i="2"/>
  <c r="BY280" i="2" s="1"/>
  <c r="BX74" i="2"/>
  <c r="BX1535" i="2"/>
  <c r="BY1535" i="2" s="1"/>
  <c r="BZ90" i="2"/>
  <c r="BZ122" i="2"/>
  <c r="CA122" i="2"/>
  <c r="BY122" i="2"/>
  <c r="BX170" i="2"/>
  <c r="BZ170" i="2" s="1"/>
  <c r="BX330" i="2"/>
  <c r="CA330" i="2" s="1"/>
  <c r="BX186" i="2"/>
  <c r="CA186" i="2" s="1"/>
  <c r="BX1558" i="2"/>
  <c r="CA1558" i="2" s="1"/>
  <c r="BX202" i="2"/>
  <c r="BX642" i="2"/>
  <c r="BZ642" i="2" s="1"/>
  <c r="BX214" i="2"/>
  <c r="BY214" i="2" s="1"/>
  <c r="BX1383" i="2"/>
  <c r="BY1383" i="2" s="1"/>
  <c r="BX250" i="2"/>
  <c r="CA250" i="2" s="1"/>
  <c r="BX932" i="2"/>
  <c r="CA932" i="2" s="1"/>
  <c r="BX266" i="2"/>
  <c r="BX282" i="2"/>
  <c r="BX295" i="2"/>
  <c r="BY295" i="2" s="1"/>
  <c r="BX294" i="2"/>
  <c r="BY294" i="2" s="1"/>
  <c r="BX1319" i="2"/>
  <c r="BX342" i="2"/>
  <c r="CA342" i="2" s="1"/>
  <c r="BX1039" i="2"/>
  <c r="BZ1039" i="2" s="1"/>
  <c r="BZ390" i="2"/>
  <c r="CA390" i="2"/>
  <c r="BY390" i="2"/>
  <c r="BX422" i="2"/>
  <c r="CA422" i="2" s="1"/>
  <c r="BX438" i="2"/>
  <c r="CA438" i="2" s="1"/>
  <c r="BX1226" i="2"/>
  <c r="CA1226" i="2" s="1"/>
  <c r="BX490" i="2"/>
  <c r="BX648" i="2"/>
  <c r="CA648" i="2" s="1"/>
  <c r="BX754" i="2"/>
  <c r="BX802" i="2"/>
  <c r="CA802" i="2" s="1"/>
  <c r="BX1350" i="2"/>
  <c r="BZ1350" i="2" s="1"/>
  <c r="BX862" i="2"/>
  <c r="CA862" i="2" s="1"/>
  <c r="BX442" i="2"/>
  <c r="CA442" i="2" s="1"/>
  <c r="BX930" i="2"/>
  <c r="BX1338" i="2"/>
  <c r="BX942" i="2"/>
  <c r="BZ942" i="2" s="1"/>
  <c r="BX670" i="2"/>
  <c r="BZ670" i="2" s="1"/>
  <c r="BX958" i="2"/>
  <c r="BZ958" i="2" s="1"/>
  <c r="BX974" i="2"/>
  <c r="BZ974" i="2" s="1"/>
  <c r="BX1022" i="2"/>
  <c r="BX1466" i="2"/>
  <c r="CA714" i="2"/>
  <c r="BZ714" i="2"/>
  <c r="CA1551" i="2"/>
  <c r="BY1551" i="2"/>
  <c r="CA1190" i="2"/>
  <c r="BY1190" i="2"/>
  <c r="CA1510" i="2"/>
  <c r="BX57" i="2"/>
  <c r="BX1115" i="2"/>
  <c r="BX65" i="2"/>
  <c r="BX1182" i="2"/>
  <c r="BZ1182" i="2" s="1"/>
  <c r="CA69" i="2"/>
  <c r="BX85" i="2"/>
  <c r="BY85" i="2" s="1"/>
  <c r="BX101" i="2"/>
  <c r="BY101" i="2" s="1"/>
  <c r="BX133" i="2"/>
  <c r="BX586" i="2"/>
  <c r="BZ586" i="2" s="1"/>
  <c r="BX165" i="2"/>
  <c r="BX189" i="2"/>
  <c r="CA189" i="2" s="1"/>
  <c r="BX193" i="2"/>
  <c r="BX213" i="2"/>
  <c r="BY213" i="2" s="1"/>
  <c r="BX1343" i="2"/>
  <c r="BZ1343" i="2" s="1"/>
  <c r="BX217" i="2"/>
  <c r="BY217" i="2" s="1"/>
  <c r="BX338" i="2"/>
  <c r="CA338" i="2" s="1"/>
  <c r="BX237" i="2"/>
  <c r="CA237" i="2" s="1"/>
  <c r="BX686" i="2"/>
  <c r="BZ686" i="2" s="1"/>
  <c r="BX245" i="2"/>
  <c r="BY245" i="2" s="1"/>
  <c r="BX261" i="2"/>
  <c r="CA261" i="2" s="1"/>
  <c r="BX265" i="2"/>
  <c r="BZ265" i="2" s="1"/>
  <c r="BX277" i="2"/>
  <c r="BY277" i="2" s="1"/>
  <c r="BX289" i="2"/>
  <c r="CA289" i="2" s="1"/>
  <c r="BX301" i="2"/>
  <c r="CA301" i="2" s="1"/>
  <c r="BX305" i="2"/>
  <c r="BZ305" i="2" s="1"/>
  <c r="BX317" i="2"/>
  <c r="CA317" i="2" s="1"/>
  <c r="BX1206" i="2"/>
  <c r="CA1206" i="2" s="1"/>
  <c r="BX321" i="2"/>
  <c r="CA321" i="2" s="1"/>
  <c r="BX325" i="2"/>
  <c r="BX329" i="2"/>
  <c r="BX333" i="2"/>
  <c r="BX620" i="2"/>
  <c r="BX345" i="2"/>
  <c r="BY345" i="2" s="1"/>
  <c r="BX1126" i="2"/>
  <c r="BZ1126" i="2" s="1"/>
  <c r="BX361" i="2"/>
  <c r="BX436" i="2"/>
  <c r="CA436" i="2" s="1"/>
  <c r="BX377" i="2"/>
  <c r="BY377" i="2" s="1"/>
  <c r="BX381" i="2"/>
  <c r="BY381" i="2" s="1"/>
  <c r="BX385" i="2"/>
  <c r="BX1214" i="2"/>
  <c r="CA1214" i="2" s="1"/>
  <c r="BX393" i="2"/>
  <c r="CA393" i="2" s="1"/>
  <c r="BX401" i="2"/>
  <c r="BY401" i="2" s="1"/>
  <c r="BX405" i="2"/>
  <c r="BX409" i="2"/>
  <c r="BY409" i="2" s="1"/>
  <c r="BX413" i="2"/>
  <c r="BX417" i="2"/>
  <c r="BY417" i="2" s="1"/>
  <c r="BX421" i="2"/>
  <c r="CA421" i="2" s="1"/>
  <c r="BX1426" i="2"/>
  <c r="BX425" i="2"/>
  <c r="BZ425" i="2" s="1"/>
  <c r="BX433" i="2"/>
  <c r="BX441" i="2"/>
  <c r="BY441" i="2" s="1"/>
  <c r="BX445" i="2"/>
  <c r="BZ445" i="2" s="1"/>
  <c r="BX449" i="2"/>
  <c r="BX453" i="2"/>
  <c r="CA453" i="2" s="1"/>
  <c r="BX457" i="2"/>
  <c r="CA457" i="2" s="1"/>
  <c r="BX461" i="2"/>
  <c r="BZ461" i="2" s="1"/>
  <c r="BZ465" i="2"/>
  <c r="BY465" i="2"/>
  <c r="BX469" i="2"/>
  <c r="BY469" i="2" s="1"/>
  <c r="BX1511" i="2"/>
  <c r="BZ1511" i="2" s="1"/>
  <c r="BX477" i="2"/>
  <c r="BX1030" i="2"/>
  <c r="BZ1030" i="2" s="1"/>
  <c r="BX485" i="2"/>
  <c r="CA485" i="2" s="1"/>
  <c r="BZ489" i="2"/>
  <c r="BY489" i="2"/>
  <c r="CA489" i="2"/>
  <c r="BX493" i="2"/>
  <c r="BZ493" i="2" s="1"/>
  <c r="BZ497" i="2"/>
  <c r="BX501" i="2"/>
  <c r="BY501" i="2" s="1"/>
  <c r="BX505" i="2"/>
  <c r="BY505" i="2" s="1"/>
  <c r="BX509" i="2"/>
  <c r="CA509" i="2" s="1"/>
  <c r="BX514" i="2"/>
  <c r="BX513" i="2"/>
  <c r="BX153" i="2"/>
  <c r="BY153" i="2" s="1"/>
  <c r="BX517" i="2"/>
  <c r="CA517" i="2" s="1"/>
  <c r="BX521" i="2"/>
  <c r="BX1098" i="2"/>
  <c r="BX529" i="2"/>
  <c r="CA529" i="2" s="1"/>
  <c r="BX541" i="2"/>
  <c r="BY541" i="2" s="1"/>
  <c r="BX553" i="2"/>
  <c r="BZ553" i="2" s="1"/>
  <c r="BX1442" i="2"/>
  <c r="BZ1442" i="2" s="1"/>
  <c r="BZ561" i="2"/>
  <c r="BY561" i="2"/>
  <c r="BX569" i="2"/>
  <c r="BY569" i="2" s="1"/>
  <c r="BX130" i="2"/>
  <c r="CA130" i="2" s="1"/>
  <c r="BX577" i="2"/>
  <c r="BZ577" i="2" s="1"/>
  <c r="BZ581" i="2"/>
  <c r="BY581" i="2"/>
  <c r="BZ589" i="2"/>
  <c r="BY589" i="2"/>
  <c r="BX593" i="2"/>
  <c r="BX506" i="2"/>
  <c r="BX609" i="2"/>
  <c r="CA609" i="2" s="1"/>
  <c r="BZ613" i="2"/>
  <c r="BX617" i="2"/>
  <c r="BZ617" i="2" s="1"/>
  <c r="BX870" i="2"/>
  <c r="CA870" i="2" s="1"/>
  <c r="BX621" i="2"/>
  <c r="BZ621" i="2" s="1"/>
  <c r="BX625" i="2"/>
  <c r="CA625" i="2" s="1"/>
  <c r="BX629" i="2"/>
  <c r="BY629" i="2" s="1"/>
  <c r="BX1018" i="2"/>
  <c r="BX637" i="2"/>
  <c r="BX1134" i="2"/>
  <c r="BX641" i="2"/>
  <c r="BX1215" i="2"/>
  <c r="BZ1215" i="2" s="1"/>
  <c r="BX645" i="2"/>
  <c r="CA645" i="2" s="1"/>
  <c r="BX1298" i="2"/>
  <c r="BX649" i="2"/>
  <c r="BX653" i="2"/>
  <c r="BZ653" i="2" s="1"/>
  <c r="BX1462" i="2"/>
  <c r="CA1462" i="2" s="1"/>
  <c r="BX657" i="2"/>
  <c r="CA657" i="2" s="1"/>
  <c r="BX661" i="2"/>
  <c r="BX323" i="2"/>
  <c r="BZ323" i="2" s="1"/>
  <c r="BX665" i="2"/>
  <c r="BY665" i="2" s="1"/>
  <c r="BX669" i="2"/>
  <c r="BY669" i="2" s="1"/>
  <c r="BX677" i="2"/>
  <c r="CA677" i="2" s="1"/>
  <c r="BX685" i="2"/>
  <c r="BZ685" i="2" s="1"/>
  <c r="BX986" i="2"/>
  <c r="BX689" i="2"/>
  <c r="CA689" i="2" s="1"/>
  <c r="BX693" i="2"/>
  <c r="BX713" i="2"/>
  <c r="BX717" i="2"/>
  <c r="CA717" i="2" s="1"/>
  <c r="BZ721" i="2"/>
  <c r="BY721" i="2"/>
  <c r="BX725" i="2"/>
  <c r="BX733" i="2"/>
  <c r="BY733" i="2" s="1"/>
  <c r="BX737" i="2"/>
  <c r="BY737" i="2" s="1"/>
  <c r="BX741" i="2"/>
  <c r="BX745" i="2"/>
  <c r="CA745" i="2" s="1"/>
  <c r="BX749" i="2"/>
  <c r="CA749" i="2" s="1"/>
  <c r="BX765" i="2"/>
  <c r="BY765" i="2" s="1"/>
  <c r="BX769" i="2"/>
  <c r="BZ769" i="2" s="1"/>
  <c r="BX773" i="2"/>
  <c r="CA773" i="2" s="1"/>
  <c r="BX479" i="2"/>
  <c r="BX777" i="2"/>
  <c r="BZ777" i="2" s="1"/>
  <c r="BX781" i="2"/>
  <c r="BZ781" i="2" s="1"/>
  <c r="BX785" i="2"/>
  <c r="CA785" i="2" s="1"/>
  <c r="BX805" i="2"/>
  <c r="CA805" i="2" s="1"/>
  <c r="BX809" i="2"/>
  <c r="CA809" i="2" s="1"/>
  <c r="BX813" i="2"/>
  <c r="BZ813" i="2" s="1"/>
  <c r="BX1415" i="2"/>
  <c r="BY1415" i="2" s="1"/>
  <c r="BX817" i="2"/>
  <c r="BY817" i="2" s="1"/>
  <c r="BX821" i="2"/>
  <c r="BZ821" i="2" s="1"/>
  <c r="BX825" i="2"/>
  <c r="CA825" i="2" s="1"/>
  <c r="BX829" i="2"/>
  <c r="BZ829" i="2" s="1"/>
  <c r="BX833" i="2"/>
  <c r="BX837" i="2"/>
  <c r="BX845" i="2"/>
  <c r="BZ845" i="2" s="1"/>
  <c r="BX849" i="2"/>
  <c r="BX853" i="2"/>
  <c r="BZ853" i="2" s="1"/>
  <c r="BX857" i="2"/>
  <c r="BY857" i="2" s="1"/>
  <c r="BX430" i="2"/>
  <c r="CA430" i="2" s="1"/>
  <c r="BX861" i="2"/>
  <c r="BZ861" i="2" s="1"/>
  <c r="BX865" i="2"/>
  <c r="BY865" i="2" s="1"/>
  <c r="BX869" i="2"/>
  <c r="BZ869" i="2" s="1"/>
  <c r="BX873" i="2"/>
  <c r="CA873" i="2" s="1"/>
  <c r="BX877" i="2"/>
  <c r="BZ877" i="2" s="1"/>
  <c r="BX879" i="2"/>
  <c r="CA879" i="2" s="1"/>
  <c r="BX889" i="2"/>
  <c r="BX1474" i="2"/>
  <c r="BZ1474" i="2" s="1"/>
  <c r="BX893" i="2"/>
  <c r="BZ893" i="2" s="1"/>
  <c r="BX308" i="2"/>
  <c r="BZ308" i="2" s="1"/>
  <c r="BX897" i="2"/>
  <c r="BY897" i="2" s="1"/>
  <c r="BX392" i="2"/>
  <c r="CA392" i="2" s="1"/>
  <c r="CA909" i="2"/>
  <c r="BX917" i="2"/>
  <c r="BX921" i="2"/>
  <c r="BZ921" i="2" s="1"/>
  <c r="BX891" i="2"/>
  <c r="BX925" i="2"/>
  <c r="BZ925" i="2" s="1"/>
  <c r="BX929" i="2"/>
  <c r="BY929" i="2" s="1"/>
  <c r="BX933" i="2"/>
  <c r="BX937" i="2"/>
  <c r="BY937" i="2" s="1"/>
  <c r="BX1358" i="2"/>
  <c r="BZ1358" i="2" s="1"/>
  <c r="BX941" i="2"/>
  <c r="BZ941" i="2" s="1"/>
  <c r="BX945" i="2"/>
  <c r="BY945" i="2" s="1"/>
  <c r="BX949" i="2"/>
  <c r="BZ949" i="2" s="1"/>
  <c r="BX1194" i="2"/>
  <c r="CA1194" i="2" s="1"/>
  <c r="BX953" i="2"/>
  <c r="BY953" i="2" s="1"/>
  <c r="BX205" i="2"/>
  <c r="BY205" i="2" s="1"/>
  <c r="BX957" i="2"/>
  <c r="BX961" i="2"/>
  <c r="BX965" i="2"/>
  <c r="BZ965" i="2" s="1"/>
  <c r="BX1407" i="2"/>
  <c r="BX969" i="2"/>
  <c r="BY969" i="2" s="1"/>
  <c r="BX973" i="2"/>
  <c r="BZ973" i="2" s="1"/>
  <c r="BX981" i="2"/>
  <c r="BZ981" i="2" s="1"/>
  <c r="BX985" i="2"/>
  <c r="BX351" i="2"/>
  <c r="BZ351" i="2" s="1"/>
  <c r="BX989" i="2"/>
  <c r="BX993" i="2"/>
  <c r="BY993" i="2" s="1"/>
  <c r="BX997" i="2"/>
  <c r="BX1001" i="2"/>
  <c r="CA1001" i="2" s="1"/>
  <c r="BX1005" i="2"/>
  <c r="BZ1005" i="2" s="1"/>
  <c r="BX1438" i="2"/>
  <c r="BZ1438" i="2" s="1"/>
  <c r="BX1009" i="2"/>
  <c r="BY1009" i="2" s="1"/>
  <c r="BX1399" i="2"/>
  <c r="BZ1399" i="2" s="1"/>
  <c r="BX1013" i="2"/>
  <c r="BZ1013" i="2" s="1"/>
  <c r="BX1017" i="2"/>
  <c r="CA1021" i="2"/>
  <c r="BX1025" i="2"/>
  <c r="BX1029" i="2"/>
  <c r="BZ1029" i="2" s="1"/>
  <c r="BX1033" i="2"/>
  <c r="BY1033" i="2" s="1"/>
  <c r="BX1037" i="2"/>
  <c r="BZ1037" i="2" s="1"/>
  <c r="BX1041" i="2"/>
  <c r="BY1041" i="2" s="1"/>
  <c r="BX1326" i="2"/>
  <c r="BZ1326" i="2" s="1"/>
  <c r="BX1045" i="2"/>
  <c r="BZ1045" i="2" s="1"/>
  <c r="BX1049" i="2"/>
  <c r="BX663" i="2"/>
  <c r="CA663" i="2" s="1"/>
  <c r="BX1053" i="2"/>
  <c r="BZ1053" i="2" s="1"/>
  <c r="BX1057" i="2"/>
  <c r="BY1057" i="2" s="1"/>
  <c r="BX1062" i="2"/>
  <c r="BZ1062" i="2" s="1"/>
  <c r="BX1061" i="2"/>
  <c r="BZ1061" i="2" s="1"/>
  <c r="BX1065" i="2"/>
  <c r="BY1065" i="2" s="1"/>
  <c r="BX1069" i="2"/>
  <c r="BX1250" i="2"/>
  <c r="BX1073" i="2"/>
  <c r="BY1073" i="2" s="1"/>
  <c r="BX458" i="2"/>
  <c r="CA458" i="2" s="1"/>
  <c r="BX1077" i="2"/>
  <c r="CA1077" i="2" s="1"/>
  <c r="BX1081" i="2"/>
  <c r="BX1085" i="2"/>
  <c r="BZ1085" i="2" s="1"/>
  <c r="BX25" i="2"/>
  <c r="BY25" i="2" s="1"/>
  <c r="BX1089" i="2"/>
  <c r="BX1394" i="2"/>
  <c r="BZ1394" i="2" s="1"/>
  <c r="CA1093" i="2"/>
  <c r="BX1097" i="2"/>
  <c r="BX1101" i="2"/>
  <c r="BZ1101" i="2" s="1"/>
  <c r="BX1109" i="2"/>
  <c r="BX1117" i="2"/>
  <c r="BZ1117" i="2" s="1"/>
  <c r="BX1121" i="2"/>
  <c r="BX1125" i="2"/>
  <c r="BZ1125" i="2" s="1"/>
  <c r="BX1133" i="2"/>
  <c r="BZ1133" i="2" s="1"/>
  <c r="BX842" i="2"/>
  <c r="BZ842" i="2" s="1"/>
  <c r="BX1137" i="2"/>
  <c r="BY1137" i="2" s="1"/>
  <c r="BX1141" i="2"/>
  <c r="BX1143" i="2"/>
  <c r="BZ1143" i="2" s="1"/>
  <c r="BX1145" i="2"/>
  <c r="BZ1145" i="2" s="1"/>
  <c r="BX1278" i="2"/>
  <c r="BZ1278" i="2" s="1"/>
  <c r="BX1149" i="2"/>
  <c r="BZ1149" i="2" s="1"/>
  <c r="BX1153" i="2"/>
  <c r="BX1157" i="2"/>
  <c r="BZ1157" i="2" s="1"/>
  <c r="BX1161" i="2"/>
  <c r="CA1161" i="2" s="1"/>
  <c r="BX1169" i="2"/>
  <c r="BX807" i="2"/>
  <c r="BZ807" i="2" s="1"/>
  <c r="BX1177" i="2"/>
  <c r="BZ1177" i="2" s="1"/>
  <c r="BX1181" i="2"/>
  <c r="BZ1181" i="2" s="1"/>
  <c r="BX1185" i="2"/>
  <c r="BX1189" i="2"/>
  <c r="BZ1189" i="2" s="1"/>
  <c r="BX1193" i="2"/>
  <c r="BZ1193" i="2" s="1"/>
  <c r="BX1406" i="2"/>
  <c r="BZ1406" i="2" s="1"/>
  <c r="BX1197" i="2"/>
  <c r="BX1201" i="2"/>
  <c r="BX1205" i="2"/>
  <c r="BX1209" i="2"/>
  <c r="CA1209" i="2" s="1"/>
  <c r="BX1213" i="2"/>
  <c r="BZ1213" i="2" s="1"/>
  <c r="BX1217" i="2"/>
  <c r="BX1225" i="2"/>
  <c r="BX1229" i="2"/>
  <c r="CA1229" i="2" s="1"/>
  <c r="BX1233" i="2"/>
  <c r="BZ1233" i="2" s="1"/>
  <c r="BX1237" i="2"/>
  <c r="CA1237" i="2" s="1"/>
  <c r="BX1258" i="2"/>
  <c r="CA1258" i="2" s="1"/>
  <c r="BX1241" i="2"/>
  <c r="BZ1241" i="2" s="1"/>
  <c r="BX1245" i="2"/>
  <c r="BZ1245" i="2" s="1"/>
  <c r="BX1249" i="2"/>
  <c r="BX976" i="2"/>
  <c r="BZ976" i="2" s="1"/>
  <c r="BX1253" i="2"/>
  <c r="BZ1253" i="2" s="1"/>
  <c r="BX1257" i="2"/>
  <c r="BZ1257" i="2" s="1"/>
  <c r="BX1261" i="2"/>
  <c r="CA1261" i="2" s="1"/>
  <c r="BX1265" i="2"/>
  <c r="BZ1265" i="2" s="1"/>
  <c r="BX1269" i="2"/>
  <c r="BX1273" i="2"/>
  <c r="BZ1273" i="2" s="1"/>
  <c r="BX1277" i="2"/>
  <c r="BX691" i="2"/>
  <c r="BX1285" i="2"/>
  <c r="BZ1285" i="2" s="1"/>
  <c r="BX1289" i="2"/>
  <c r="BZ1289" i="2" s="1"/>
  <c r="BX1293" i="2"/>
  <c r="CA1293" i="2" s="1"/>
  <c r="BX1297" i="2"/>
  <c r="BZ1297" i="2" s="1"/>
  <c r="BX1305" i="2"/>
  <c r="CA1305" i="2" s="1"/>
  <c r="BX1309" i="2"/>
  <c r="BZ1309" i="2" s="1"/>
  <c r="BX1313" i="2"/>
  <c r="CA1313" i="2" s="1"/>
  <c r="BX1317" i="2"/>
  <c r="BZ1317" i="2" s="1"/>
  <c r="BX1321" i="2"/>
  <c r="BX764" i="2"/>
  <c r="CA764" i="2" s="1"/>
  <c r="BX1325" i="2"/>
  <c r="BX1329" i="2"/>
  <c r="BZ1329" i="2" s="1"/>
  <c r="BX1333" i="2"/>
  <c r="BX1337" i="2"/>
  <c r="CA1337" i="2" s="1"/>
  <c r="BX1341" i="2"/>
  <c r="BZ1341" i="2" s="1"/>
  <c r="BX1345" i="2"/>
  <c r="BZ1345" i="2" s="1"/>
  <c r="BX1349" i="2"/>
  <c r="BZ1349" i="2" s="1"/>
  <c r="BX1353" i="2"/>
  <c r="BZ1353" i="2" s="1"/>
  <c r="BX1357" i="2"/>
  <c r="CA1357" i="2" s="1"/>
  <c r="BX1361" i="2"/>
  <c r="BX1365" i="2"/>
  <c r="BZ1365" i="2" s="1"/>
  <c r="BX1369" i="2"/>
  <c r="BZ1369" i="2" s="1"/>
  <c r="BX1154" i="2"/>
  <c r="BX1373" i="2"/>
  <c r="BZ1373" i="2" s="1"/>
  <c r="BX222" i="2"/>
  <c r="BZ222" i="2" s="1"/>
  <c r="BX1377" i="2"/>
  <c r="BX1381" i="2"/>
  <c r="BZ1381" i="2" s="1"/>
  <c r="BX1385" i="2"/>
  <c r="BZ1385" i="2" s="1"/>
  <c r="BX1303" i="2"/>
  <c r="BX1389" i="2"/>
  <c r="BZ1389" i="2" s="1"/>
  <c r="BX1393" i="2"/>
  <c r="BX1397" i="2"/>
  <c r="BX1401" i="2"/>
  <c r="BX1405" i="2"/>
  <c r="BZ1405" i="2" s="1"/>
  <c r="BX1409" i="2"/>
  <c r="BX1413" i="2"/>
  <c r="BZ1413" i="2" s="1"/>
  <c r="BX1417" i="2"/>
  <c r="BX1421" i="2"/>
  <c r="BZ1421" i="2" s="1"/>
  <c r="BX1425" i="2"/>
  <c r="CA1425" i="2" s="1"/>
  <c r="BX1433" i="2"/>
  <c r="BZ1433" i="2" s="1"/>
  <c r="BX1437" i="2"/>
  <c r="BZ1437" i="2" s="1"/>
  <c r="BX1071" i="2"/>
  <c r="BZ1071" i="2" s="1"/>
  <c r="BX1441" i="2"/>
  <c r="CA1441" i="2" s="1"/>
  <c r="BX1445" i="2"/>
  <c r="BZ1445" i="2" s="1"/>
  <c r="BX1130" i="2"/>
  <c r="CA1130" i="2" s="1"/>
  <c r="BX1449" i="2"/>
  <c r="CA1449" i="2" s="1"/>
  <c r="BX1453" i="2"/>
  <c r="BX1457" i="2"/>
  <c r="BX912" i="2"/>
  <c r="BZ912" i="2" s="1"/>
  <c r="BX1461" i="2"/>
  <c r="CA1461" i="2" s="1"/>
  <c r="BX1465" i="2"/>
  <c r="CA1465" i="2" s="1"/>
  <c r="BX1469" i="2"/>
  <c r="BZ1469" i="2" s="1"/>
  <c r="BX1473" i="2"/>
  <c r="BX1477" i="2"/>
  <c r="BZ1477" i="2" s="1"/>
  <c r="BX1481" i="2"/>
  <c r="CA1481" i="2" s="1"/>
  <c r="BX1485" i="2"/>
  <c r="BX1489" i="2"/>
  <c r="BX1493" i="2"/>
  <c r="BX1497" i="2"/>
  <c r="BX1078" i="2"/>
  <c r="CA1078" i="2" s="1"/>
  <c r="BX1501" i="2"/>
  <c r="BZ1501" i="2" s="1"/>
  <c r="BX1505" i="2"/>
  <c r="CA1505" i="2" s="1"/>
  <c r="BX1509" i="2"/>
  <c r="BX1513" i="2"/>
  <c r="CA1513" i="2" s="1"/>
  <c r="BX1517" i="2"/>
  <c r="BX1521" i="2"/>
  <c r="BX1525" i="2"/>
  <c r="BZ1525" i="2" s="1"/>
  <c r="BX1529" i="2"/>
  <c r="BZ1529" i="2" s="1"/>
  <c r="BX1533" i="2"/>
  <c r="BZ1533" i="2" s="1"/>
  <c r="BX1537" i="2"/>
  <c r="CA1537" i="2" s="1"/>
  <c r="BX1541" i="2"/>
  <c r="BZ1541" i="2" s="1"/>
  <c r="BX1570" i="2"/>
  <c r="CA1570" i="2" s="1"/>
  <c r="BX1545" i="2"/>
  <c r="BX1549" i="2"/>
  <c r="CA1549" i="2" s="1"/>
  <c r="BX1553" i="2"/>
  <c r="CA1553" i="2" s="1"/>
  <c r="BX1557" i="2"/>
  <c r="BX1561" i="2"/>
  <c r="BX1565" i="2"/>
  <c r="BZ1565" i="2" s="1"/>
  <c r="BX1569" i="2"/>
  <c r="CA1569" i="2" s="1"/>
  <c r="BX1573" i="2"/>
  <c r="BZ1573" i="2" s="1"/>
  <c r="BX1562" i="2"/>
  <c r="BX1542" i="2"/>
  <c r="BZ1542" i="2" s="1"/>
  <c r="BX1519" i="2"/>
  <c r="BX1402" i="2"/>
  <c r="BX1146" i="2"/>
  <c r="BX1028" i="2"/>
  <c r="BX750" i="2"/>
  <c r="BZ750" i="2" s="1"/>
  <c r="BX578" i="2"/>
  <c r="BX408" i="2"/>
  <c r="BZ1514" i="2"/>
  <c r="CA1295" i="2"/>
  <c r="BX11" i="2"/>
  <c r="CA11" i="2" s="1"/>
  <c r="BX1447" i="2"/>
  <c r="BX27" i="2"/>
  <c r="BX43" i="2"/>
  <c r="BX420" i="2"/>
  <c r="BZ420" i="2" s="1"/>
  <c r="BX59" i="2"/>
  <c r="BZ59" i="2" s="1"/>
  <c r="BX551" i="2"/>
  <c r="BX91" i="2"/>
  <c r="BX119" i="2"/>
  <c r="BX54" i="2"/>
  <c r="CA54" i="2" s="1"/>
  <c r="BX131" i="2"/>
  <c r="BX135" i="2"/>
  <c r="BX147" i="2"/>
  <c r="BZ147" i="2" s="1"/>
  <c r="BX155" i="2"/>
  <c r="BZ155" i="2" s="1"/>
  <c r="BX1223" i="2"/>
  <c r="BX159" i="2"/>
  <c r="BX1374" i="2"/>
  <c r="BZ1374" i="2" s="1"/>
  <c r="BX163" i="2"/>
  <c r="BZ163" i="2" s="1"/>
  <c r="BX1538" i="2"/>
  <c r="BX187" i="2"/>
  <c r="BZ187" i="2" s="1"/>
  <c r="BX195" i="2"/>
  <c r="BX203" i="2"/>
  <c r="BZ203" i="2" s="1"/>
  <c r="BX207" i="2"/>
  <c r="CA207" i="2" s="1"/>
  <c r="BX950" i="2"/>
  <c r="BZ950" i="2" s="1"/>
  <c r="BX215" i="2"/>
  <c r="BZ215" i="2" s="1"/>
  <c r="BX223" i="2"/>
  <c r="BX247" i="2"/>
  <c r="CA247" i="2" s="1"/>
  <c r="BX251" i="2"/>
  <c r="BZ251" i="2" s="1"/>
  <c r="BX259" i="2"/>
  <c r="BX1202" i="2"/>
  <c r="BX271" i="2"/>
  <c r="BZ271" i="2" s="1"/>
  <c r="BX1455" i="2"/>
  <c r="BX299" i="2"/>
  <c r="BZ299" i="2" s="1"/>
  <c r="BX303" i="2"/>
  <c r="CA303" i="2" s="1"/>
  <c r="CA315" i="2"/>
  <c r="BX331" i="2"/>
  <c r="BZ331" i="2" s="1"/>
  <c r="BX339" i="2"/>
  <c r="BX347" i="2"/>
  <c r="BZ347" i="2" s="1"/>
  <c r="BX1247" i="2"/>
  <c r="BX355" i="2"/>
  <c r="BZ355" i="2" s="1"/>
  <c r="BX359" i="2"/>
  <c r="BX314" i="2"/>
  <c r="BX371" i="2"/>
  <c r="CA371" i="2" s="1"/>
  <c r="BX375" i="2"/>
  <c r="CA375" i="2" s="1"/>
  <c r="BX387" i="2"/>
  <c r="BZ387" i="2" s="1"/>
  <c r="BX1410" i="2"/>
  <c r="CA1410" i="2" s="1"/>
  <c r="BX403" i="2"/>
  <c r="BZ403" i="2" s="1"/>
  <c r="BX411" i="2"/>
  <c r="BX522" i="2"/>
  <c r="CA522" i="2" s="1"/>
  <c r="BX415" i="2"/>
  <c r="BX427" i="2"/>
  <c r="BX1550" i="2"/>
  <c r="BZ1550" i="2" s="1"/>
  <c r="BX431" i="2"/>
  <c r="BZ431" i="2" s="1"/>
  <c r="BX1103" i="2"/>
  <c r="BZ1103" i="2" s="1"/>
  <c r="BX439" i="2"/>
  <c r="CA439" i="2" s="1"/>
  <c r="BX62" i="2"/>
  <c r="BZ62" i="2" s="1"/>
  <c r="BX443" i="2"/>
  <c r="BX459" i="2"/>
  <c r="BZ459" i="2" s="1"/>
  <c r="BZ471" i="2"/>
  <c r="BX483" i="2"/>
  <c r="BZ483" i="2" s="1"/>
  <c r="BX1218" i="2"/>
  <c r="BZ1218" i="2" s="1"/>
  <c r="BX491" i="2"/>
  <c r="BX495" i="2"/>
  <c r="CA495" i="2" s="1"/>
  <c r="BX507" i="2"/>
  <c r="BX1346" i="2"/>
  <c r="BZ1346" i="2" s="1"/>
  <c r="BX511" i="2"/>
  <c r="CA511" i="2" s="1"/>
  <c r="BX519" i="2"/>
  <c r="CA519" i="2" s="1"/>
  <c r="BX1327" i="2"/>
  <c r="BX523" i="2"/>
  <c r="CA523" i="2" s="1"/>
  <c r="BX527" i="2"/>
  <c r="CA527" i="2" s="1"/>
  <c r="BX539" i="2"/>
  <c r="BX547" i="2"/>
  <c r="BY547" i="2" s="1"/>
  <c r="BX555" i="2"/>
  <c r="BX1418" i="2"/>
  <c r="CA1418" i="2" s="1"/>
  <c r="BZ567" i="2"/>
  <c r="BY567" i="2"/>
  <c r="BX571" i="2"/>
  <c r="BZ571" i="2" s="1"/>
  <c r="BX1302" i="2"/>
  <c r="BZ1302" i="2" s="1"/>
  <c r="BX575" i="2"/>
  <c r="BZ575" i="2" s="1"/>
  <c r="BX194" i="2"/>
  <c r="CA194" i="2" s="1"/>
  <c r="BX583" i="2"/>
  <c r="BZ583" i="2" s="1"/>
  <c r="BX587" i="2"/>
  <c r="BZ587" i="2" s="1"/>
  <c r="BX595" i="2"/>
  <c r="BX603" i="2"/>
  <c r="BZ603" i="2" s="1"/>
  <c r="BX615" i="2"/>
  <c r="BX859" i="2"/>
  <c r="CA859" i="2" s="1"/>
  <c r="BX619" i="2"/>
  <c r="CA619" i="2" s="1"/>
  <c r="BX1306" i="2"/>
  <c r="BX635" i="2"/>
  <c r="BX639" i="2"/>
  <c r="BZ639" i="2" s="1"/>
  <c r="BX643" i="2"/>
  <c r="BX647" i="2"/>
  <c r="BX651" i="2"/>
  <c r="CA651" i="2" s="1"/>
  <c r="BX1431" i="2"/>
  <c r="BX667" i="2"/>
  <c r="CA667" i="2" s="1"/>
  <c r="BX671" i="2"/>
  <c r="BX675" i="2"/>
  <c r="CA675" i="2" s="1"/>
  <c r="BX594" i="2"/>
  <c r="CA1072" i="2"/>
  <c r="BY1072" i="2"/>
  <c r="BX683" i="2"/>
  <c r="CA683" i="2" s="1"/>
  <c r="BX687" i="2"/>
  <c r="CA687" i="2" s="1"/>
  <c r="BX463" i="2"/>
  <c r="BX703" i="2"/>
  <c r="CA703" i="2" s="1"/>
  <c r="BX711" i="2"/>
  <c r="CA711" i="2" s="1"/>
  <c r="BX762" i="2"/>
  <c r="BX727" i="2"/>
  <c r="CA727" i="2" s="1"/>
  <c r="BX102" i="2"/>
  <c r="CA102" i="2" s="1"/>
  <c r="BX731" i="2"/>
  <c r="CA731" i="2" s="1"/>
  <c r="BX739" i="2"/>
  <c r="BZ739" i="2" s="1"/>
  <c r="BX747" i="2"/>
  <c r="CA747" i="2" s="1"/>
  <c r="BX302" i="2"/>
  <c r="BZ302" i="2" s="1"/>
  <c r="BX751" i="2"/>
  <c r="BX759" i="2"/>
  <c r="BX767" i="2"/>
  <c r="CA767" i="2" s="1"/>
  <c r="BX771" i="2"/>
  <c r="BZ771" i="2" s="1"/>
  <c r="BX775" i="2"/>
  <c r="CA775" i="2" s="1"/>
  <c r="BX779" i="2"/>
  <c r="CA779" i="2" s="1"/>
  <c r="BX783" i="2"/>
  <c r="CA783" i="2" s="1"/>
  <c r="BX795" i="2"/>
  <c r="CA795" i="2" s="1"/>
  <c r="BX811" i="2"/>
  <c r="CA811" i="2" s="1"/>
  <c r="BX823" i="2"/>
  <c r="BZ823" i="2" s="1"/>
  <c r="BX831" i="2"/>
  <c r="BZ831" i="2" s="1"/>
  <c r="BX1566" i="2"/>
  <c r="CA1566" i="2" s="1"/>
  <c r="BX839" i="2"/>
  <c r="BX851" i="2"/>
  <c r="BZ851" i="2" s="1"/>
  <c r="BX1178" i="2"/>
  <c r="BZ1178" i="2" s="1"/>
  <c r="BX855" i="2"/>
  <c r="BZ855" i="2" s="1"/>
  <c r="BX719" i="2"/>
  <c r="CA719" i="2" s="1"/>
  <c r="BX863" i="2"/>
  <c r="BX177" i="2"/>
  <c r="BY177" i="2" s="1"/>
  <c r="BX867" i="2"/>
  <c r="CA867" i="2" s="1"/>
  <c r="BX1034" i="2"/>
  <c r="CA1034" i="2" s="1"/>
  <c r="BX871" i="2"/>
  <c r="BX875" i="2"/>
  <c r="CA875" i="2" s="1"/>
  <c r="BX887" i="2"/>
  <c r="BZ887" i="2" s="1"/>
  <c r="BX895" i="2"/>
  <c r="BZ895" i="2" s="1"/>
  <c r="BX899" i="2"/>
  <c r="BZ899" i="2" s="1"/>
  <c r="BX735" i="2"/>
  <c r="CA735" i="2" s="1"/>
  <c r="BX915" i="2"/>
  <c r="BZ915" i="2" s="1"/>
  <c r="BX262" i="2"/>
  <c r="BY262" i="2" s="1"/>
  <c r="BX927" i="2"/>
  <c r="BX847" i="2"/>
  <c r="BX931" i="2"/>
  <c r="BZ931" i="2" s="1"/>
  <c r="BX939" i="2"/>
  <c r="BZ939" i="2" s="1"/>
  <c r="BX947" i="2"/>
  <c r="BX951" i="2"/>
  <c r="BZ951" i="2" s="1"/>
  <c r="BX959" i="2"/>
  <c r="BX963" i="2"/>
  <c r="BX967" i="2"/>
  <c r="BZ967" i="2" s="1"/>
  <c r="BX971" i="2"/>
  <c r="BZ971" i="2" s="1"/>
  <c r="BX979" i="2"/>
  <c r="BZ979" i="2" s="1"/>
  <c r="BX911" i="2"/>
  <c r="CA911" i="2" s="1"/>
  <c r="BX983" i="2"/>
  <c r="BX991" i="2"/>
  <c r="BZ991" i="2" s="1"/>
  <c r="BX995" i="2"/>
  <c r="CA995" i="2" s="1"/>
  <c r="BX999" i="2"/>
  <c r="CA999" i="2" s="1"/>
  <c r="BX1003" i="2"/>
  <c r="BZ1003" i="2" s="1"/>
  <c r="BX1011" i="2"/>
  <c r="BZ1011" i="2" s="1"/>
  <c r="BX1023" i="2"/>
  <c r="BX1027" i="2"/>
  <c r="BX1031" i="2"/>
  <c r="CA1031" i="2" s="1"/>
  <c r="BX1043" i="2"/>
  <c r="BZ1043" i="2" s="1"/>
  <c r="BX1047" i="2"/>
  <c r="BX478" i="2"/>
  <c r="BX1055" i="2"/>
  <c r="BX1002" i="2"/>
  <c r="CA1002" i="2" s="1"/>
  <c r="BX1059" i="2"/>
  <c r="CA1059" i="2" s="1"/>
  <c r="BX1554" i="2"/>
  <c r="CA1554" i="2" s="1"/>
  <c r="BX1063" i="2"/>
  <c r="BX1067" i="2"/>
  <c r="BZ1067" i="2" s="1"/>
  <c r="BX1075" i="2"/>
  <c r="BX241" i="2"/>
  <c r="BY241" i="2" s="1"/>
  <c r="BX1087" i="2"/>
  <c r="CA1087" i="2" s="1"/>
  <c r="BX1091" i="2"/>
  <c r="BX1095" i="2"/>
  <c r="BX1099" i="2"/>
  <c r="CA1099" i="2" s="1"/>
  <c r="CA1107" i="2"/>
  <c r="BX1111" i="2"/>
  <c r="BX269" i="2"/>
  <c r="BZ269" i="2" s="1"/>
  <c r="BX1119" i="2"/>
  <c r="CA1119" i="2" s="1"/>
  <c r="BX1127" i="2"/>
  <c r="BZ1127" i="2" s="1"/>
  <c r="BX679" i="2"/>
  <c r="CA1131" i="2"/>
  <c r="BY1131" i="2"/>
  <c r="CA943" i="2"/>
  <c r="BY943" i="2"/>
  <c r="BX1139" i="2"/>
  <c r="BX1147" i="2"/>
  <c r="BZ1147" i="2" s="1"/>
  <c r="BX1155" i="2"/>
  <c r="BX1163" i="2"/>
  <c r="BX1171" i="2"/>
  <c r="BZ1171" i="2" s="1"/>
  <c r="BX1179" i="2"/>
  <c r="BZ1179" i="2" s="1"/>
  <c r="BX1187" i="2"/>
  <c r="BX1479" i="2"/>
  <c r="BX1195" i="2"/>
  <c r="BZ1195" i="2" s="1"/>
  <c r="BX1203" i="2"/>
  <c r="BX1211" i="2"/>
  <c r="BX1219" i="2"/>
  <c r="BZ1219" i="2" s="1"/>
  <c r="BX1335" i="2"/>
  <c r="BZ1335" i="2" s="1"/>
  <c r="BX1227" i="2"/>
  <c r="BZ1227" i="2" s="1"/>
  <c r="BX1151" i="2"/>
  <c r="BZ1151" i="2" s="1"/>
  <c r="BX1235" i="2"/>
  <c r="BZ1235" i="2" s="1"/>
  <c r="BX380" i="2"/>
  <c r="BZ380" i="2" s="1"/>
  <c r="BX1243" i="2"/>
  <c r="BZ1243" i="2" s="1"/>
  <c r="BX1251" i="2"/>
  <c r="BZ1251" i="2" s="1"/>
  <c r="BX1267" i="2"/>
  <c r="BX1450" i="2"/>
  <c r="CA1450" i="2" s="1"/>
  <c r="BX1275" i="2"/>
  <c r="BZ1275" i="2" s="1"/>
  <c r="BX1283" i="2"/>
  <c r="CA1283" i="2" s="1"/>
  <c r="BX1291" i="2"/>
  <c r="BZ1291" i="2" s="1"/>
  <c r="BX1307" i="2"/>
  <c r="CA1307" i="2" s="1"/>
  <c r="BX826" i="2"/>
  <c r="BX1315" i="2"/>
  <c r="BZ1315" i="2" s="1"/>
  <c r="BX1490" i="2"/>
  <c r="BX1331" i="2"/>
  <c r="BX1339" i="2"/>
  <c r="BX1347" i="2"/>
  <c r="BY1347" i="2" s="1"/>
  <c r="BX520" i="2"/>
  <c r="CA520" i="2" s="1"/>
  <c r="BX1355" i="2"/>
  <c r="BZ1355" i="2" s="1"/>
  <c r="BX1363" i="2"/>
  <c r="BZ1363" i="2" s="1"/>
  <c r="BX1294" i="2"/>
  <c r="BZ1294" i="2" s="1"/>
  <c r="BX1371" i="2"/>
  <c r="BX1379" i="2"/>
  <c r="BZ1379" i="2" s="1"/>
  <c r="BX1387" i="2"/>
  <c r="BZ1387" i="2" s="1"/>
  <c r="BX1395" i="2"/>
  <c r="CA1395" i="2" s="1"/>
  <c r="BX1403" i="2"/>
  <c r="BZ1403" i="2" s="1"/>
  <c r="BX1411" i="2"/>
  <c r="BX1198" i="2"/>
  <c r="BZ1198" i="2" s="1"/>
  <c r="BX1419" i="2"/>
  <c r="CA1419" i="2" s="1"/>
  <c r="BX1427" i="2"/>
  <c r="BZ1427" i="2" s="1"/>
  <c r="BX1435" i="2"/>
  <c r="BZ1435" i="2" s="1"/>
  <c r="BX1443" i="2"/>
  <c r="BZ1162" i="2"/>
  <c r="BY1162" i="2"/>
  <c r="BX1451" i="2"/>
  <c r="BZ1451" i="2" s="1"/>
  <c r="BX1459" i="2"/>
  <c r="BX1467" i="2"/>
  <c r="BX1475" i="2"/>
  <c r="BZ1475" i="2" s="1"/>
  <c r="BX1483" i="2"/>
  <c r="CA1483" i="2" s="1"/>
  <c r="BX364" i="2"/>
  <c r="BX1491" i="2"/>
  <c r="BZ1491" i="2" s="1"/>
  <c r="BX1499" i="2"/>
  <c r="BX1507" i="2"/>
  <c r="BZ1507" i="2" s="1"/>
  <c r="BX902" i="2"/>
  <c r="BX1515" i="2"/>
  <c r="BZ1515" i="2" s="1"/>
  <c r="BX1523" i="2"/>
  <c r="BZ1523" i="2" s="1"/>
  <c r="BX1531" i="2"/>
  <c r="BX1539" i="2"/>
  <c r="BX1547" i="2"/>
  <c r="BX1555" i="2"/>
  <c r="BZ1555" i="2" s="1"/>
  <c r="BX253" i="2"/>
  <c r="BX1563" i="2"/>
  <c r="CA1563" i="2" s="1"/>
  <c r="BX1487" i="2"/>
  <c r="BZ1487" i="2" s="1"/>
  <c r="BX1446" i="2"/>
  <c r="BZ1446" i="2" s="1"/>
  <c r="BX1359" i="2"/>
  <c r="BZ1359" i="2" s="1"/>
  <c r="BX1274" i="2"/>
  <c r="BX1092" i="2"/>
  <c r="BZ1092" i="2" s="1"/>
  <c r="BX964" i="2"/>
  <c r="BX834" i="2"/>
  <c r="CA1210" i="2"/>
  <c r="BX15" i="2"/>
  <c r="BZ15" i="2" s="1"/>
  <c r="BX1398" i="2"/>
  <c r="BX47" i="2"/>
  <c r="BX55" i="2"/>
  <c r="BZ55" i="2" s="1"/>
  <c r="BX13" i="2"/>
  <c r="BZ13" i="2" s="1"/>
  <c r="BX63" i="2"/>
  <c r="BZ63" i="2" s="1"/>
  <c r="BX103" i="2"/>
  <c r="BX748" i="2"/>
  <c r="CA748" i="2" s="1"/>
  <c r="BX111" i="2"/>
  <c r="BZ111" i="2" s="1"/>
  <c r="BX4" i="2"/>
  <c r="CA4" i="2" s="1"/>
  <c r="BX1322" i="2"/>
  <c r="BX12" i="2"/>
  <c r="BZ12" i="2" s="1"/>
  <c r="BX1310" i="2"/>
  <c r="BX20" i="2"/>
  <c r="CA20" i="2" s="1"/>
  <c r="BX32" i="2"/>
  <c r="BX1311" i="2"/>
  <c r="CA1311" i="2" s="1"/>
  <c r="BX36" i="2"/>
  <c r="CA36" i="2" s="1"/>
  <c r="BX804" i="2"/>
  <c r="BX56" i="2"/>
  <c r="BX64" i="2"/>
  <c r="CA64" i="2" s="1"/>
  <c r="BX998" i="2"/>
  <c r="BZ998" i="2" s="1"/>
  <c r="BX68" i="2"/>
  <c r="BX1351" i="2"/>
  <c r="BZ1351" i="2" s="1"/>
  <c r="BX72" i="2"/>
  <c r="BZ72" i="2" s="1"/>
  <c r="BX76" i="2"/>
  <c r="CA76" i="2" s="1"/>
  <c r="BX286" i="2"/>
  <c r="BX80" i="2"/>
  <c r="CA80" i="2" s="1"/>
  <c r="BX100" i="2"/>
  <c r="BZ100" i="2" s="1"/>
  <c r="BX104" i="2"/>
  <c r="BZ104" i="2" s="1"/>
  <c r="BX116" i="2"/>
  <c r="BX1518" i="2"/>
  <c r="BZ1518" i="2" s="1"/>
  <c r="BX120" i="2"/>
  <c r="BZ120" i="2" s="1"/>
  <c r="BX132" i="2"/>
  <c r="BX140" i="2"/>
  <c r="CA140" i="2" s="1"/>
  <c r="BX778" i="2"/>
  <c r="BZ778" i="2" s="1"/>
  <c r="BX144" i="2"/>
  <c r="BZ144" i="2" s="1"/>
  <c r="BX148" i="2"/>
  <c r="CA148" i="2" s="1"/>
  <c r="BX966" i="2"/>
  <c r="BZ966" i="2" s="1"/>
  <c r="BX156" i="2"/>
  <c r="BX1271" i="2"/>
  <c r="BZ1271" i="2" s="1"/>
  <c r="BX160" i="2"/>
  <c r="BX164" i="2"/>
  <c r="BX176" i="2"/>
  <c r="BX982" i="2"/>
  <c r="BZ982" i="2" s="1"/>
  <c r="BX180" i="2"/>
  <c r="CA180" i="2" s="1"/>
  <c r="BX1246" i="2"/>
  <c r="BX188" i="2"/>
  <c r="BX192" i="2"/>
  <c r="BY192" i="2" s="1"/>
  <c r="BX204" i="2"/>
  <c r="CA204" i="2" s="1"/>
  <c r="BX216" i="2"/>
  <c r="CA216" i="2" s="1"/>
  <c r="BX224" i="2"/>
  <c r="BX228" i="2"/>
  <c r="BZ228" i="2" s="1"/>
  <c r="BX232" i="2"/>
  <c r="CA232" i="2" s="1"/>
  <c r="BX451" i="2"/>
  <c r="BZ451" i="2" s="1"/>
  <c r="BX248" i="2"/>
  <c r="BX252" i="2"/>
  <c r="BX264" i="2"/>
  <c r="CA264" i="2" s="1"/>
  <c r="BX1314" i="2"/>
  <c r="CA1314" i="2" s="1"/>
  <c r="BX268" i="2"/>
  <c r="CA268" i="2" s="1"/>
  <c r="BX272" i="2"/>
  <c r="BX276" i="2"/>
  <c r="CA276" i="2" s="1"/>
  <c r="BX300" i="2"/>
  <c r="CA300" i="2" s="1"/>
  <c r="BX492" i="2"/>
  <c r="CA492" i="2" s="1"/>
  <c r="BX304" i="2"/>
  <c r="BY304" i="2" s="1"/>
  <c r="BX145" i="2"/>
  <c r="BZ145" i="2" s="1"/>
  <c r="BX312" i="2"/>
  <c r="BX316" i="2"/>
  <c r="BX1142" i="2"/>
  <c r="BZ1142" i="2" s="1"/>
  <c r="BX332" i="2"/>
  <c r="CA332" i="2" s="1"/>
  <c r="BX336" i="2"/>
  <c r="BX344" i="2"/>
  <c r="BX1114" i="2"/>
  <c r="BZ1114" i="2" s="1"/>
  <c r="BX352" i="2"/>
  <c r="BX368" i="2"/>
  <c r="BX372" i="2"/>
  <c r="BX384" i="2"/>
  <c r="BZ384" i="2" s="1"/>
  <c r="BX1186" i="2"/>
  <c r="BZ1186" i="2" s="1"/>
  <c r="BX396" i="2"/>
  <c r="CA396" i="2" s="1"/>
  <c r="BX400" i="2"/>
  <c r="CA400" i="2" s="1"/>
  <c r="BX404" i="2"/>
  <c r="CA404" i="2" s="1"/>
  <c r="BX412" i="2"/>
  <c r="BX424" i="2"/>
  <c r="BX880" i="2"/>
  <c r="BZ880" i="2" s="1"/>
  <c r="BX432" i="2"/>
  <c r="BX1242" i="2"/>
  <c r="CA1242" i="2" s="1"/>
  <c r="BX440" i="2"/>
  <c r="BZ440" i="2" s="1"/>
  <c r="BX444" i="2"/>
  <c r="BX448" i="2"/>
  <c r="CA448" i="2" s="1"/>
  <c r="BX456" i="2"/>
  <c r="BZ456" i="2" s="1"/>
  <c r="BX460" i="2"/>
  <c r="BX464" i="2"/>
  <c r="BX472" i="2"/>
  <c r="CA472" i="2" s="1"/>
  <c r="BX476" i="2"/>
  <c r="BZ476" i="2" s="1"/>
  <c r="BX496" i="2"/>
  <c r="BX922" i="2"/>
  <c r="BZ922" i="2" s="1"/>
  <c r="BX512" i="2"/>
  <c r="CA512" i="2" s="1"/>
  <c r="BX516" i="2"/>
  <c r="BX532" i="2"/>
  <c r="BX540" i="2"/>
  <c r="BX552" i="2"/>
  <c r="CA552" i="2" s="1"/>
  <c r="BX556" i="2"/>
  <c r="BX572" i="2"/>
  <c r="BX576" i="2"/>
  <c r="BX584" i="2"/>
  <c r="BX596" i="2"/>
  <c r="CA596" i="2" s="1"/>
  <c r="BX558" i="2"/>
  <c r="BX600" i="2"/>
  <c r="BZ600" i="2" s="1"/>
  <c r="BX604" i="2"/>
  <c r="BZ604" i="2" s="1"/>
  <c r="BX707" i="2"/>
  <c r="BX612" i="2"/>
  <c r="BZ612" i="2" s="1"/>
  <c r="BX616" i="2"/>
  <c r="BX624" i="2"/>
  <c r="CA624" i="2" s="1"/>
  <c r="BX628" i="2"/>
  <c r="CA628" i="2" s="1"/>
  <c r="BX632" i="2"/>
  <c r="BX640" i="2"/>
  <c r="BX644" i="2"/>
  <c r="BX1287" i="2"/>
  <c r="BZ1362" i="2"/>
  <c r="BY1362" i="2"/>
  <c r="CA1362" i="2"/>
  <c r="BX652" i="2"/>
  <c r="BX660" i="2"/>
  <c r="CA668" i="2"/>
  <c r="BY668" i="2"/>
  <c r="BX672" i="2"/>
  <c r="BX607" i="2"/>
  <c r="BZ607" i="2" s="1"/>
  <c r="BX684" i="2"/>
  <c r="BZ684" i="2" s="1"/>
  <c r="BX696" i="2"/>
  <c r="BZ696" i="2" s="1"/>
  <c r="BX700" i="2"/>
  <c r="BZ700" i="2" s="1"/>
  <c r="BX708" i="2"/>
  <c r="BX650" i="2"/>
  <c r="BX712" i="2"/>
  <c r="BZ712" i="2" s="1"/>
  <c r="BX716" i="2"/>
  <c r="BX720" i="2"/>
  <c r="BX724" i="2"/>
  <c r="BX1238" i="2"/>
  <c r="CA1238" i="2" s="1"/>
  <c r="BX736" i="2"/>
  <c r="BX744" i="2"/>
  <c r="CA744" i="2" s="1"/>
  <c r="BX1367" i="2"/>
  <c r="BZ1367" i="2" s="1"/>
  <c r="BX756" i="2"/>
  <c r="BZ756" i="2" s="1"/>
  <c r="CA760" i="2"/>
  <c r="BY760" i="2"/>
  <c r="BX768" i="2"/>
  <c r="CA768" i="2" s="1"/>
  <c r="BX772" i="2"/>
  <c r="CA772" i="2" s="1"/>
  <c r="BX1199" i="2"/>
  <c r="CA1390" i="2"/>
  <c r="BY1390" i="2"/>
  <c r="BX780" i="2"/>
  <c r="BX784" i="2"/>
  <c r="BZ784" i="2" s="1"/>
  <c r="BX788" i="2"/>
  <c r="CA788" i="2" s="1"/>
  <c r="BX796" i="2"/>
  <c r="BZ796" i="2" s="1"/>
  <c r="BX1454" i="2"/>
  <c r="BZ1454" i="2" s="1"/>
  <c r="BX800" i="2"/>
  <c r="BX808" i="2"/>
  <c r="BX812" i="2"/>
  <c r="CA812" i="2" s="1"/>
  <c r="BX828" i="2"/>
  <c r="BX836" i="2"/>
  <c r="CA836" i="2" s="1"/>
  <c r="BX840" i="2"/>
  <c r="BZ840" i="2" s="1"/>
  <c r="BX844" i="2"/>
  <c r="CA844" i="2" s="1"/>
  <c r="BX168" i="2"/>
  <c r="CA168" i="2" s="1"/>
  <c r="BX856" i="2"/>
  <c r="BZ856" i="2" s="1"/>
  <c r="BX1255" i="2"/>
  <c r="CA1255" i="2" s="1"/>
  <c r="BX860" i="2"/>
  <c r="CA860" i="2" s="1"/>
  <c r="BX864" i="2"/>
  <c r="BX872" i="2"/>
  <c r="BZ872" i="2" s="1"/>
  <c r="BX876" i="2"/>
  <c r="CA876" i="2" s="1"/>
  <c r="BX888" i="2"/>
  <c r="BX896" i="2"/>
  <c r="BZ896" i="2" s="1"/>
  <c r="BX904" i="2"/>
  <c r="BX1543" i="2"/>
  <c r="BX924" i="2"/>
  <c r="CA924" i="2" s="1"/>
  <c r="BX244" i="2"/>
  <c r="BX928" i="2"/>
  <c r="BX936" i="2"/>
  <c r="BZ940" i="2"/>
  <c r="BY940" i="2"/>
  <c r="BX956" i="2"/>
  <c r="BX960" i="2"/>
  <c r="CA960" i="2" s="1"/>
  <c r="BX968" i="2"/>
  <c r="BZ968" i="2" s="1"/>
  <c r="BX972" i="2"/>
  <c r="CA972" i="2" s="1"/>
  <c r="CA1286" i="2"/>
  <c r="BX980" i="2"/>
  <c r="BX988" i="2"/>
  <c r="CA988" i="2" s="1"/>
  <c r="BX1000" i="2"/>
  <c r="BX1004" i="2"/>
  <c r="CA1004" i="2" s="1"/>
  <c r="BX402" i="2"/>
  <c r="CA402" i="2" s="1"/>
  <c r="BZ1386" i="2"/>
  <c r="BY1386" i="2"/>
  <c r="BX1012" i="2"/>
  <c r="BZ1012" i="2" s="1"/>
  <c r="BX1016" i="2"/>
  <c r="CA1016" i="2" s="1"/>
  <c r="BX30" i="2"/>
  <c r="BX1024" i="2"/>
  <c r="CA1024" i="2" s="1"/>
  <c r="BX1222" i="2"/>
  <c r="BZ1222" i="2" s="1"/>
  <c r="BX1032" i="2"/>
  <c r="BZ1032" i="2" s="1"/>
  <c r="BX1036" i="2"/>
  <c r="CA1036" i="2" s="1"/>
  <c r="BX1044" i="2"/>
  <c r="CA1044" i="2" s="1"/>
  <c r="BX1048" i="2"/>
  <c r="BX1052" i="2"/>
  <c r="BX1056" i="2"/>
  <c r="CA1056" i="2" s="1"/>
  <c r="BX1080" i="2"/>
  <c r="CA1080" i="2" s="1"/>
  <c r="BX1084" i="2"/>
  <c r="CA1084" i="2" s="1"/>
  <c r="BX1088" i="2"/>
  <c r="CA1088" i="2" s="1"/>
  <c r="BX407" i="2"/>
  <c r="CA407" i="2" s="1"/>
  <c r="BX1096" i="2"/>
  <c r="CA1096" i="2" s="1"/>
  <c r="BX1100" i="2"/>
  <c r="CA1100" i="2" s="1"/>
  <c r="BX1108" i="2"/>
  <c r="BX1120" i="2"/>
  <c r="BX1128" i="2"/>
  <c r="BZ1128" i="2" s="1"/>
  <c r="BX1132" i="2"/>
  <c r="BX1136" i="2"/>
  <c r="BZ1136" i="2" s="1"/>
  <c r="BX1140" i="2"/>
  <c r="BZ1140" i="2" s="1"/>
  <c r="BX1144" i="2"/>
  <c r="CA1144" i="2" s="1"/>
  <c r="BX1148" i="2"/>
  <c r="CA1148" i="2" s="1"/>
  <c r="BX1152" i="2"/>
  <c r="CA1152" i="2" s="1"/>
  <c r="BX1156" i="2"/>
  <c r="CA1156" i="2" s="1"/>
  <c r="BX1160" i="2"/>
  <c r="CA1160" i="2" s="1"/>
  <c r="BX890" i="2"/>
  <c r="CA890" i="2" s="1"/>
  <c r="BZ1164" i="2"/>
  <c r="BY1164" i="2"/>
  <c r="BX1168" i="2"/>
  <c r="BZ1168" i="2" s="1"/>
  <c r="BX1172" i="2"/>
  <c r="BZ1172" i="2" s="1"/>
  <c r="BX848" i="2"/>
  <c r="BZ848" i="2" s="1"/>
  <c r="BX1176" i="2"/>
  <c r="BZ1176" i="2" s="1"/>
  <c r="BX1180" i="2"/>
  <c r="BX1184" i="2"/>
  <c r="BX1188" i="2"/>
  <c r="CA1188" i="2" s="1"/>
  <c r="BX1192" i="2"/>
  <c r="BX1366" i="2"/>
  <c r="BX1196" i="2"/>
  <c r="CA1200" i="2"/>
  <c r="BY1200" i="2"/>
  <c r="BX1204" i="2"/>
  <c r="BX1208" i="2"/>
  <c r="BX1216" i="2"/>
  <c r="CA1216" i="2" s="1"/>
  <c r="BX1220" i="2"/>
  <c r="CA1220" i="2" s="1"/>
  <c r="BX722" i="2"/>
  <c r="BX1224" i="2"/>
  <c r="BX1232" i="2"/>
  <c r="BZ1232" i="2" s="1"/>
  <c r="BX1240" i="2"/>
  <c r="BX466" i="2"/>
  <c r="BX1244" i="2"/>
  <c r="CA1244" i="2" s="1"/>
  <c r="BX1248" i="2"/>
  <c r="BX292" i="2"/>
  <c r="BX1252" i="2"/>
  <c r="CA1252" i="2" s="1"/>
  <c r="BX1256" i="2"/>
  <c r="BZ1256" i="2" s="1"/>
  <c r="BX1260" i="2"/>
  <c r="CA1260" i="2" s="1"/>
  <c r="BX1391" i="2"/>
  <c r="CA1391" i="2" s="1"/>
  <c r="BX1264" i="2"/>
  <c r="BZ1264" i="2" s="1"/>
  <c r="BX1495" i="2"/>
  <c r="BX1268" i="2"/>
  <c r="BZ1268" i="2" s="1"/>
  <c r="BX1354" i="2"/>
  <c r="CA1354" i="2" s="1"/>
  <c r="BX1272" i="2"/>
  <c r="BX1276" i="2"/>
  <c r="BX1280" i="2"/>
  <c r="CA1280" i="2" s="1"/>
  <c r="BX1284" i="2"/>
  <c r="CA1284" i="2" s="1"/>
  <c r="BX1288" i="2"/>
  <c r="BZ1288" i="2" s="1"/>
  <c r="BX530" i="2"/>
  <c r="BX1292" i="2"/>
  <c r="CA1292" i="2" s="1"/>
  <c r="BX1296" i="2"/>
  <c r="BZ1296" i="2" s="1"/>
  <c r="BX1300" i="2"/>
  <c r="BX1304" i="2"/>
  <c r="CA1304" i="2" s="1"/>
  <c r="BX1170" i="2"/>
  <c r="BX1308" i="2"/>
  <c r="BX1312" i="2"/>
  <c r="BX1316" i="2"/>
  <c r="CA1316" i="2" s="1"/>
  <c r="BX1158" i="2"/>
  <c r="BZ1158" i="2" s="1"/>
  <c r="BX1320" i="2"/>
  <c r="BX1324" i="2"/>
  <c r="CA1324" i="2" s="1"/>
  <c r="BX1328" i="2"/>
  <c r="BZ1328" i="2" s="1"/>
  <c r="BX1332" i="2"/>
  <c r="BX1340" i="2"/>
  <c r="BX1344" i="2"/>
  <c r="CA1344" i="2" s="1"/>
  <c r="BX1348" i="2"/>
  <c r="CA1348" i="2" s="1"/>
  <c r="BX1352" i="2"/>
  <c r="CA1352" i="2" s="1"/>
  <c r="BX1356" i="2"/>
  <c r="CA1356" i="2" s="1"/>
  <c r="BX1360" i="2"/>
  <c r="BZ1360" i="2" s="1"/>
  <c r="BX1364" i="2"/>
  <c r="BX1368" i="2"/>
  <c r="BZ1368" i="2" s="1"/>
  <c r="BX1372" i="2"/>
  <c r="BX579" i="2"/>
  <c r="BX1376" i="2"/>
  <c r="BX819" i="2"/>
  <c r="CA819" i="2" s="1"/>
  <c r="BX1380" i="2"/>
  <c r="BX1384" i="2"/>
  <c r="BX1559" i="2"/>
  <c r="BY1559" i="2" s="1"/>
  <c r="BX1388" i="2"/>
  <c r="CA1388" i="2" s="1"/>
  <c r="BX1392" i="2"/>
  <c r="BZ1392" i="2" s="1"/>
  <c r="BX1396" i="2"/>
  <c r="BX1051" i="2"/>
  <c r="BX1400" i="2"/>
  <c r="BX1159" i="2"/>
  <c r="BZ1159" i="2" s="1"/>
  <c r="BX1404" i="2"/>
  <c r="BX1408" i="2"/>
  <c r="CA1408" i="2" s="1"/>
  <c r="BX791" i="2"/>
  <c r="BX1412" i="2"/>
  <c r="BX1416" i="2"/>
  <c r="BZ1416" i="2" s="1"/>
  <c r="BX1420" i="2"/>
  <c r="CA1420" i="2" s="1"/>
  <c r="BX1424" i="2"/>
  <c r="BZ1424" i="2" s="1"/>
  <c r="BX1432" i="2"/>
  <c r="BX1436" i="2"/>
  <c r="BX1440" i="2"/>
  <c r="BZ1440" i="2" s="1"/>
  <c r="BX1444" i="2"/>
  <c r="CA1444" i="2" s="1"/>
  <c r="BX1448" i="2"/>
  <c r="BX1452" i="2"/>
  <c r="CA1452" i="2" s="1"/>
  <c r="BX1456" i="2"/>
  <c r="BZ1456" i="2" s="1"/>
  <c r="BX1460" i="2"/>
  <c r="BX1464" i="2"/>
  <c r="CA1464" i="2" s="1"/>
  <c r="BX1468" i="2"/>
  <c r="BX1472" i="2"/>
  <c r="CA1472" i="2" s="1"/>
  <c r="BX1476" i="2"/>
  <c r="BX1480" i="2"/>
  <c r="BZ1480" i="2" s="1"/>
  <c r="BX1484" i="2"/>
  <c r="CA1484" i="2" s="1"/>
  <c r="BX906" i="2"/>
  <c r="BX1488" i="2"/>
  <c r="BZ1488" i="2" s="1"/>
  <c r="BX1492" i="2"/>
  <c r="CA1492" i="2" s="1"/>
  <c r="BX1496" i="2"/>
  <c r="BX77" i="2"/>
  <c r="BY77" i="2" s="1"/>
  <c r="BX1500" i="2"/>
  <c r="BZ1500" i="2" s="1"/>
  <c r="BX1279" i="2"/>
  <c r="BX1504" i="2"/>
  <c r="BZ1504" i="2" s="1"/>
  <c r="BX273" i="2"/>
  <c r="BY273" i="2" s="1"/>
  <c r="BX1508" i="2"/>
  <c r="CA1508" i="2" s="1"/>
  <c r="BX1512" i="2"/>
  <c r="BZ1512" i="2" s="1"/>
  <c r="BX1516" i="2"/>
  <c r="CA1516" i="2" s="1"/>
  <c r="BX570" i="2"/>
  <c r="BX1520" i="2"/>
  <c r="BZ1520" i="2" s="1"/>
  <c r="BX1524" i="2"/>
  <c r="BX1528" i="2"/>
  <c r="BX1532" i="2"/>
  <c r="CA1532" i="2" s="1"/>
  <c r="BX1536" i="2"/>
  <c r="CA1536" i="2" s="1"/>
  <c r="BX1540" i="2"/>
  <c r="BX1544" i="2"/>
  <c r="CA1544" i="2" s="1"/>
  <c r="BX1548" i="2"/>
  <c r="CA1548" i="2" s="1"/>
  <c r="BX1552" i="2"/>
  <c r="BZ1552" i="2" s="1"/>
  <c r="BX1556" i="2"/>
  <c r="BX81" i="2"/>
  <c r="BX1560" i="2"/>
  <c r="BX1506" i="2"/>
  <c r="BX1564" i="2"/>
  <c r="BX923" i="2"/>
  <c r="BX1568" i="2"/>
  <c r="BZ1568" i="2" s="1"/>
  <c r="BX1572" i="2"/>
  <c r="CA1572" i="2" s="1"/>
  <c r="BX1503" i="2"/>
  <c r="BX1423" i="2"/>
  <c r="BZ1423" i="2" s="1"/>
  <c r="BX1254" i="2"/>
  <c r="BZ1254" i="2" s="1"/>
  <c r="BX1167" i="2"/>
  <c r="BZ1167" i="2" s="1"/>
  <c r="BX1060" i="2"/>
  <c r="CA1060" i="2" s="1"/>
  <c r="BX792" i="2"/>
  <c r="BX450" i="2"/>
  <c r="BX17" i="2"/>
  <c r="BZ17" i="2" s="1"/>
  <c r="CA1239" i="2"/>
  <c r="BZ1239" i="2"/>
  <c r="CA173" i="2"/>
  <c r="BZ173" i="2"/>
  <c r="BZ201" i="2"/>
  <c r="CA201" i="2"/>
  <c r="CA1599" i="2"/>
  <c r="BZ1599" i="2"/>
  <c r="CA1567" i="2"/>
  <c r="BZ1567" i="2"/>
  <c r="CA1494" i="2"/>
  <c r="BZ1494" i="2"/>
  <c r="CA1430" i="2"/>
  <c r="BZ1430" i="2"/>
  <c r="CA1334" i="2"/>
  <c r="BZ1334" i="2"/>
  <c r="CA1270" i="2"/>
  <c r="BZ1270" i="2"/>
  <c r="CA1174" i="2"/>
  <c r="BZ1174" i="2"/>
  <c r="CA636" i="2"/>
  <c r="BZ636" i="2"/>
  <c r="CA508" i="2"/>
  <c r="BZ508" i="2"/>
  <c r="CA1583" i="2"/>
  <c r="BZ1583" i="2"/>
  <c r="CA1263" i="2"/>
  <c r="BZ1263" i="2"/>
  <c r="BZ622" i="2"/>
  <c r="CA622" i="2"/>
  <c r="BZ494" i="2"/>
  <c r="CA494" i="2"/>
  <c r="CA6" i="2"/>
  <c r="BZ6" i="2"/>
  <c r="BZ34" i="2"/>
  <c r="CA34" i="2"/>
  <c r="CA70" i="2"/>
  <c r="BZ70" i="2"/>
  <c r="BZ98" i="2"/>
  <c r="CA98" i="2"/>
  <c r="CA134" i="2"/>
  <c r="BZ134" i="2"/>
  <c r="CA146" i="2"/>
  <c r="BZ146" i="2"/>
  <c r="BZ298" i="2"/>
  <c r="CA298" i="2"/>
  <c r="BZ354" i="2"/>
  <c r="CA354" i="2"/>
  <c r="BZ410" i="2"/>
  <c r="CA410" i="2"/>
  <c r="BZ446" i="2"/>
  <c r="CA446" i="2"/>
  <c r="BZ482" i="2"/>
  <c r="CA482" i="2"/>
  <c r="BZ498" i="2"/>
  <c r="CA498" i="2"/>
  <c r="BZ526" i="2"/>
  <c r="CA526" i="2"/>
  <c r="BZ638" i="2"/>
  <c r="CA638" i="2"/>
  <c r="CA818" i="2"/>
  <c r="BZ818" i="2"/>
  <c r="CA850" i="2"/>
  <c r="BZ850" i="2"/>
  <c r="CA866" i="2"/>
  <c r="BZ866" i="2"/>
  <c r="CA882" i="2"/>
  <c r="BZ882" i="2"/>
  <c r="BZ978" i="2"/>
  <c r="CA978" i="2"/>
  <c r="BZ1074" i="2"/>
  <c r="CA1074" i="2"/>
  <c r="CA1534" i="2"/>
  <c r="BZ1534" i="2"/>
  <c r="CA1502" i="2"/>
  <c r="BZ1502" i="2"/>
  <c r="CA1470" i="2"/>
  <c r="BZ1470" i="2"/>
  <c r="CA1342" i="2"/>
  <c r="BZ1342" i="2"/>
  <c r="CA1150" i="2"/>
  <c r="BZ1150" i="2"/>
  <c r="CA394" i="2"/>
  <c r="BZ394" i="2"/>
  <c r="BZ1082" i="2"/>
  <c r="CA1082" i="2"/>
  <c r="BZ858" i="2"/>
  <c r="CA858" i="2"/>
  <c r="BZ734" i="2"/>
  <c r="CA734" i="2"/>
  <c r="BZ634" i="2"/>
  <c r="CA634" i="2"/>
  <c r="BZ378" i="2"/>
  <c r="CA378" i="2"/>
  <c r="BZ44" i="2"/>
  <c r="CA44" i="2"/>
  <c r="BZ296" i="2"/>
  <c r="CA296" i="2"/>
  <c r="CA1064" i="2"/>
  <c r="BZ1064" i="2"/>
  <c r="BZ1588" i="2"/>
  <c r="CA1588" i="2"/>
  <c r="BZ1594" i="2"/>
  <c r="CA1594" i="2"/>
  <c r="CA1586" i="2"/>
  <c r="BZ1586" i="2"/>
  <c r="CA1578" i="2"/>
  <c r="BZ1578" i="2"/>
  <c r="BZ1530" i="2"/>
  <c r="CA1530" i="2"/>
  <c r="BZ1522" i="2"/>
  <c r="CA1522" i="2"/>
  <c r="CA1498" i="2"/>
  <c r="BZ1498" i="2"/>
  <c r="CA1434" i="2"/>
  <c r="BZ1434" i="2"/>
  <c r="CA1378" i="2"/>
  <c r="BZ1378" i="2"/>
  <c r="BZ1370" i="2"/>
  <c r="CA1370" i="2"/>
  <c r="CA1282" i="2"/>
  <c r="BZ1282" i="2"/>
  <c r="BZ1266" i="2"/>
  <c r="CA1266" i="2"/>
  <c r="BZ1138" i="2"/>
  <c r="CA1138" i="2"/>
  <c r="BZ798" i="2"/>
  <c r="CA798" i="2"/>
  <c r="CA770" i="2"/>
  <c r="BZ770" i="2"/>
  <c r="CA698" i="2"/>
  <c r="BZ698" i="2"/>
  <c r="BZ542" i="2"/>
  <c r="CA542" i="2"/>
  <c r="BZ414" i="2"/>
  <c r="CA414" i="2"/>
  <c r="CA386" i="2"/>
  <c r="BZ386" i="2"/>
  <c r="BZ1210" i="2"/>
  <c r="BZ943" i="2"/>
  <c r="BZ668" i="2"/>
  <c r="CA1007" i="2"/>
  <c r="BZ1007" i="2"/>
  <c r="CA83" i="2"/>
  <c r="BZ83" i="2"/>
  <c r="CA167" i="2"/>
  <c r="BZ167" i="2"/>
  <c r="CA1110" i="2"/>
  <c r="BZ1110" i="2"/>
  <c r="CA1046" i="2"/>
  <c r="BZ1046" i="2"/>
  <c r="BZ658" i="2"/>
  <c r="CA658" i="2"/>
  <c r="CA149" i="2"/>
  <c r="BZ149" i="2"/>
  <c r="BZ221" i="2"/>
  <c r="CA221" i="2"/>
  <c r="BZ229" i="2"/>
  <c r="CA229" i="2"/>
  <c r="BZ257" i="2"/>
  <c r="CA257" i="2"/>
  <c r="BZ525" i="2"/>
  <c r="CA525" i="2"/>
  <c r="BZ557" i="2"/>
  <c r="CA557" i="2"/>
  <c r="BZ753" i="2"/>
  <c r="CA753" i="2"/>
  <c r="CA885" i="2"/>
  <c r="BZ885" i="2"/>
  <c r="CA589" i="2"/>
  <c r="CA126" i="2"/>
  <c r="BZ126" i="2"/>
  <c r="CA46" i="2"/>
  <c r="BZ46" i="2"/>
  <c r="CA50" i="2"/>
  <c r="BZ50" i="2"/>
  <c r="BZ58" i="2"/>
  <c r="CA58" i="2"/>
  <c r="CA106" i="2"/>
  <c r="BZ106" i="2"/>
  <c r="BZ470" i="2"/>
  <c r="CA470" i="2"/>
  <c r="BZ550" i="2"/>
  <c r="CA550" i="2"/>
  <c r="BZ582" i="2"/>
  <c r="CA582" i="2"/>
  <c r="BZ1021" i="2"/>
  <c r="CA678" i="2"/>
  <c r="BZ2" i="2"/>
  <c r="CA2" i="2"/>
  <c r="CA1585" i="2"/>
  <c r="BZ1585" i="2"/>
  <c r="CA1301" i="2"/>
  <c r="BZ1301" i="2"/>
  <c r="BZ1112" i="2"/>
  <c r="CA1112" i="2"/>
  <c r="BZ1076" i="2"/>
  <c r="CA1076" i="2"/>
  <c r="BZ1020" i="2"/>
  <c r="CA1020" i="2"/>
  <c r="BZ948" i="2"/>
  <c r="CA948" i="2"/>
  <c r="CA704" i="2"/>
  <c r="BZ704" i="2"/>
  <c r="BZ676" i="2"/>
  <c r="CA676" i="2"/>
  <c r="CA664" i="2"/>
  <c r="BZ664" i="2"/>
  <c r="CA592" i="2"/>
  <c r="BZ592" i="2"/>
  <c r="BZ580" i="2"/>
  <c r="CA580" i="2"/>
  <c r="BZ564" i="2"/>
  <c r="CA564" i="2"/>
  <c r="BZ548" i="2"/>
  <c r="CA548" i="2"/>
  <c r="CA544" i="2"/>
  <c r="BZ544" i="2"/>
  <c r="CA528" i="2"/>
  <c r="BZ528" i="2"/>
  <c r="BZ468" i="2"/>
  <c r="CA468" i="2"/>
  <c r="BZ428" i="2"/>
  <c r="CA428" i="2"/>
  <c r="BZ356" i="2"/>
  <c r="CA356" i="2"/>
  <c r="BZ348" i="2"/>
  <c r="CA348" i="2"/>
  <c r="BZ324" i="2"/>
  <c r="CA324" i="2"/>
  <c r="BZ284" i="2"/>
  <c r="CA284" i="2"/>
  <c r="BZ220" i="2"/>
  <c r="CA220" i="2"/>
  <c r="BZ172" i="2"/>
  <c r="CA172" i="2"/>
  <c r="CA112" i="2"/>
  <c r="BZ112" i="2"/>
  <c r="CA88" i="2"/>
  <c r="BZ88" i="2"/>
  <c r="BZ40" i="2"/>
  <c r="CA40" i="2"/>
  <c r="BZ1592" i="2"/>
  <c r="BZ1581" i="2"/>
  <c r="BZ1576" i="2"/>
  <c r="BZ1104" i="2"/>
  <c r="CA940" i="2"/>
  <c r="CA1587" i="2"/>
  <c r="BZ1587" i="2"/>
  <c r="CA1191" i="2"/>
  <c r="BZ1191" i="2"/>
  <c r="CA1183" i="2"/>
  <c r="BZ1183" i="2"/>
  <c r="CA1083" i="2"/>
  <c r="BZ1083" i="2"/>
  <c r="CA987" i="2"/>
  <c r="BZ987" i="2"/>
  <c r="CA955" i="2"/>
  <c r="BZ955" i="2"/>
  <c r="CA935" i="2"/>
  <c r="BZ935" i="2"/>
  <c r="BZ699" i="2"/>
  <c r="CA699" i="2"/>
  <c r="BZ623" i="2"/>
  <c r="CA623" i="2"/>
  <c r="BZ591" i="2"/>
  <c r="CA591" i="2"/>
  <c r="BZ563" i="2"/>
  <c r="CA563" i="2"/>
  <c r="BZ531" i="2"/>
  <c r="CA531" i="2"/>
  <c r="BZ515" i="2"/>
  <c r="CA515" i="2"/>
  <c r="BZ487" i="2"/>
  <c r="CA487" i="2"/>
  <c r="BZ467" i="2"/>
  <c r="CA467" i="2"/>
  <c r="BZ435" i="2"/>
  <c r="CA435" i="2"/>
  <c r="BZ423" i="2"/>
  <c r="CA423" i="2"/>
  <c r="BZ399" i="2"/>
  <c r="CA399" i="2"/>
  <c r="BZ395" i="2"/>
  <c r="CA395" i="2"/>
  <c r="BZ391" i="2"/>
  <c r="CA391" i="2"/>
  <c r="CA379" i="2"/>
  <c r="BZ379" i="2"/>
  <c r="BZ367" i="2"/>
  <c r="CA367" i="2"/>
  <c r="CA363" i="2"/>
  <c r="BZ363" i="2"/>
  <c r="BZ335" i="2"/>
  <c r="CA335" i="2"/>
  <c r="CA311" i="2"/>
  <c r="BZ311" i="2"/>
  <c r="CA307" i="2"/>
  <c r="BZ307" i="2"/>
  <c r="CA287" i="2"/>
  <c r="BZ287" i="2"/>
  <c r="CA283" i="2"/>
  <c r="BZ283" i="2"/>
  <c r="BZ279" i="2"/>
  <c r="CA279" i="2"/>
  <c r="BZ239" i="2"/>
  <c r="CA239" i="2"/>
  <c r="CA219" i="2"/>
  <c r="BZ219" i="2"/>
  <c r="CA171" i="2"/>
  <c r="BZ171" i="2"/>
  <c r="CA143" i="2"/>
  <c r="BZ143" i="2"/>
  <c r="CA87" i="2"/>
  <c r="BZ87" i="2"/>
  <c r="CA71" i="2"/>
  <c r="BZ71" i="2"/>
  <c r="CA67" i="2"/>
  <c r="BZ67" i="2"/>
  <c r="CA51" i="2"/>
  <c r="BZ51" i="2"/>
  <c r="CA39" i="2"/>
  <c r="BZ39" i="2"/>
  <c r="CA31" i="2"/>
  <c r="BZ31" i="2"/>
  <c r="CA1596" i="2"/>
  <c r="BZ1591" i="2"/>
  <c r="CA1580" i="2"/>
  <c r="BZ1575" i="2"/>
  <c r="BZ1551" i="2"/>
  <c r="BZ1295" i="2"/>
  <c r="BZ1231" i="2"/>
  <c r="BZ1131" i="2"/>
  <c r="BZ760" i="2"/>
  <c r="CA1593" i="2"/>
  <c r="BZ1593" i="2"/>
  <c r="CA1577" i="2"/>
  <c r="BZ1577" i="2"/>
  <c r="BZ1336" i="2"/>
  <c r="CA1336" i="2"/>
  <c r="BZ984" i="2"/>
  <c r="CA984" i="2"/>
  <c r="BZ952" i="2"/>
  <c r="CA952" i="2"/>
  <c r="BZ900" i="2"/>
  <c r="CA900" i="2"/>
  <c r="CA824" i="2"/>
  <c r="BZ824" i="2"/>
  <c r="BZ820" i="2"/>
  <c r="CA820" i="2"/>
  <c r="BZ692" i="2"/>
  <c r="CA692" i="2"/>
  <c r="CA488" i="2"/>
  <c r="BZ488" i="2"/>
  <c r="CA480" i="2"/>
  <c r="BZ480" i="2"/>
  <c r="BZ452" i="2"/>
  <c r="CA452" i="2"/>
  <c r="CA416" i="2"/>
  <c r="BZ416" i="2"/>
  <c r="BZ376" i="2"/>
  <c r="CA376" i="2"/>
  <c r="BZ360" i="2"/>
  <c r="CA360" i="2"/>
  <c r="BZ328" i="2"/>
  <c r="CA328" i="2"/>
  <c r="BZ236" i="2"/>
  <c r="CA236" i="2"/>
  <c r="BZ208" i="2"/>
  <c r="CA208" i="2"/>
  <c r="BZ124" i="2"/>
  <c r="CA124" i="2"/>
  <c r="BZ92" i="2"/>
  <c r="CA92" i="2"/>
  <c r="BZ60" i="2"/>
  <c r="CA60" i="2"/>
  <c r="BZ1597" i="2"/>
  <c r="CA1595" i="2"/>
  <c r="BZ1595" i="2"/>
  <c r="CA1579" i="2"/>
  <c r="BZ1579" i="2"/>
  <c r="CA1471" i="2"/>
  <c r="BZ1471" i="2"/>
  <c r="CA1375" i="2"/>
  <c r="BZ1375" i="2"/>
  <c r="BZ1600" i="2"/>
  <c r="BZ1589" i="2"/>
  <c r="BZ1584" i="2"/>
  <c r="BZ1527" i="2"/>
  <c r="BZ1463" i="2"/>
  <c r="BZ1200" i="2"/>
  <c r="CA1164" i="2"/>
  <c r="BZ1107" i="2"/>
  <c r="BZ1093" i="2"/>
  <c r="BZ1072" i="2"/>
  <c r="BZ1008" i="2"/>
  <c r="BZ944" i="2"/>
  <c r="CA567" i="2"/>
  <c r="CA471" i="2"/>
  <c r="BZ315" i="2"/>
  <c r="BZ918" i="2"/>
  <c r="CA918" i="2"/>
  <c r="BZ854" i="2"/>
  <c r="CA854" i="2"/>
  <c r="BZ830" i="2"/>
  <c r="CA830" i="2"/>
  <c r="BZ814" i="2"/>
  <c r="CA814" i="2"/>
  <c r="BZ790" i="2"/>
  <c r="CA790" i="2"/>
  <c r="BZ786" i="2"/>
  <c r="CA786" i="2"/>
  <c r="CA1598" i="2"/>
  <c r="CA1590" i="2"/>
  <c r="CA1582" i="2"/>
  <c r="CA1574" i="2"/>
  <c r="CA1514" i="2"/>
  <c r="CA1482" i="2"/>
  <c r="BZ1390" i="2"/>
  <c r="CA1386" i="2"/>
  <c r="CA1290" i="2"/>
  <c r="BZ1262" i="2"/>
  <c r="BZ1230" i="2"/>
  <c r="BZ1166" i="2"/>
  <c r="CA1162" i="2"/>
  <c r="BZ1038" i="2"/>
  <c r="CA938" i="2"/>
  <c r="CA721" i="2"/>
  <c r="CA561" i="2"/>
  <c r="CA497" i="2"/>
  <c r="CA465" i="2"/>
  <c r="BZ69" i="2"/>
  <c r="CA905" i="2"/>
  <c r="BZ905" i="2"/>
  <c r="CA881" i="2"/>
  <c r="BZ881" i="2"/>
  <c r="CA841" i="2"/>
  <c r="BZ841" i="2"/>
  <c r="BZ801" i="2"/>
  <c r="CA801" i="2"/>
  <c r="BZ797" i="2"/>
  <c r="CA797" i="2"/>
  <c r="BZ793" i="2"/>
  <c r="CA793" i="2"/>
  <c r="BZ761" i="2"/>
  <c r="CA761" i="2"/>
  <c r="BZ701" i="2"/>
  <c r="CA701" i="2"/>
  <c r="BZ633" i="2"/>
  <c r="CA633" i="2"/>
  <c r="BZ605" i="2"/>
  <c r="CA605" i="2"/>
  <c r="BZ597" i="2"/>
  <c r="CA597" i="2"/>
  <c r="BZ573" i="2"/>
  <c r="CA573" i="2"/>
  <c r="BZ545" i="2"/>
  <c r="CA545" i="2"/>
  <c r="BZ537" i="2"/>
  <c r="CA537" i="2"/>
  <c r="BZ533" i="2"/>
  <c r="CA533" i="2"/>
  <c r="BZ481" i="2"/>
  <c r="CA481" i="2"/>
  <c r="BZ397" i="2"/>
  <c r="CA397" i="2"/>
  <c r="BZ373" i="2"/>
  <c r="CA373" i="2"/>
  <c r="BZ369" i="2"/>
  <c r="CA369" i="2"/>
  <c r="CA365" i="2"/>
  <c r="BZ365" i="2"/>
  <c r="BZ353" i="2"/>
  <c r="CA353" i="2"/>
  <c r="BZ341" i="2"/>
  <c r="CA341" i="2"/>
  <c r="BZ313" i="2"/>
  <c r="CA313" i="2"/>
  <c r="BZ309" i="2"/>
  <c r="CA309" i="2"/>
  <c r="BZ293" i="2"/>
  <c r="CA293" i="2"/>
  <c r="BZ233" i="2"/>
  <c r="CA233" i="2"/>
  <c r="BZ225" i="2"/>
  <c r="CA225" i="2"/>
  <c r="BZ209" i="2"/>
  <c r="CA209" i="2"/>
  <c r="BZ185" i="2"/>
  <c r="CA185" i="2"/>
  <c r="CA161" i="2"/>
  <c r="BZ161" i="2"/>
  <c r="CA157" i="2"/>
  <c r="BZ157" i="2"/>
  <c r="CA141" i="2"/>
  <c r="BZ141" i="2"/>
  <c r="CA129" i="2"/>
  <c r="BZ129" i="2"/>
  <c r="CA121" i="2"/>
  <c r="BZ121" i="2"/>
  <c r="CA109" i="2"/>
  <c r="BZ109" i="2"/>
  <c r="CA105" i="2"/>
  <c r="BZ105" i="2"/>
  <c r="CA97" i="2"/>
  <c r="BZ97" i="2"/>
  <c r="CA93" i="2"/>
  <c r="BZ93" i="2"/>
  <c r="CA89" i="2"/>
  <c r="BZ89" i="2"/>
  <c r="CA73" i="2"/>
  <c r="BZ73" i="2"/>
  <c r="CA37" i="2"/>
  <c r="BZ37" i="2"/>
  <c r="CA29" i="2"/>
  <c r="BZ29" i="2"/>
  <c r="CA21" i="2"/>
  <c r="BZ21" i="2"/>
  <c r="BZ1510" i="2"/>
  <c r="BZ1478" i="2"/>
  <c r="BZ1414" i="2"/>
  <c r="BZ1318" i="2"/>
  <c r="BZ1286" i="2"/>
  <c r="BZ1190" i="2"/>
  <c r="BZ909" i="2"/>
  <c r="CA613" i="2"/>
  <c r="CA581" i="2"/>
  <c r="BZ366" i="2"/>
  <c r="CA366" i="2"/>
  <c r="BZ358" i="2"/>
  <c r="CA358" i="2"/>
  <c r="BZ350" i="2"/>
  <c r="CA350" i="2"/>
  <c r="BZ310" i="2"/>
  <c r="CA310" i="2"/>
  <c r="BZ254" i="2"/>
  <c r="CA254" i="2"/>
  <c r="BZ198" i="2"/>
  <c r="CA198" i="2"/>
  <c r="BZ182" i="2"/>
  <c r="CA182" i="2"/>
  <c r="CA118" i="2"/>
  <c r="BZ118" i="2"/>
  <c r="CA22" i="2"/>
  <c r="BZ22" i="2"/>
  <c r="BZ142" i="2"/>
  <c r="CA90" i="2"/>
  <c r="BZ14" i="2"/>
  <c r="BY1166" i="2" l="1"/>
  <c r="BY524" i="2"/>
  <c r="BY5" i="2"/>
  <c r="BY884" i="2"/>
  <c r="BY398" i="2"/>
  <c r="BY79" i="2"/>
  <c r="BY542" i="2"/>
  <c r="BY399" i="2"/>
  <c r="BY1110" i="2"/>
  <c r="BY513" i="2"/>
  <c r="BY754" i="2"/>
  <c r="BY94" i="2"/>
  <c r="BY1083" i="2"/>
  <c r="BY1336" i="2"/>
  <c r="BY725" i="2"/>
  <c r="BY133" i="2"/>
  <c r="BY1106" i="2"/>
  <c r="BY681" i="2"/>
  <c r="BY563" i="2"/>
  <c r="BY141" i="2"/>
  <c r="BY487" i="2"/>
  <c r="BY333" i="2"/>
  <c r="BY107" i="2"/>
  <c r="BY45" i="2"/>
  <c r="BY1282" i="2"/>
  <c r="BY468" i="2"/>
  <c r="BY70" i="2"/>
  <c r="BY109" i="2"/>
  <c r="BY1089" i="2"/>
  <c r="BY337" i="2"/>
  <c r="BY641" i="2"/>
  <c r="BY196" i="2"/>
  <c r="BY1183" i="2"/>
  <c r="BY1494" i="2"/>
  <c r="BY676" i="2"/>
  <c r="BY310" i="2"/>
  <c r="BY446" i="2"/>
  <c r="BY789" i="2"/>
  <c r="BY199" i="2"/>
  <c r="BY900" i="2"/>
  <c r="BY361" i="2"/>
  <c r="BY183" i="2"/>
  <c r="BY253" i="2"/>
  <c r="BY1042" i="2"/>
  <c r="BY99" i="2"/>
  <c r="BY206" i="2"/>
  <c r="BY454" i="2"/>
  <c r="BY1534" i="2"/>
  <c r="BY525" i="2"/>
  <c r="BY833" i="2"/>
  <c r="BY66" i="2"/>
  <c r="BY557" i="2"/>
  <c r="BY1210" i="2"/>
  <c r="BY961" i="2"/>
  <c r="BY690" i="2"/>
  <c r="BY482" i="2"/>
  <c r="BY418" i="2"/>
  <c r="BY419" i="2"/>
  <c r="BY124" i="2"/>
  <c r="BY889" i="2"/>
  <c r="BY613" i="2"/>
  <c r="BY8" i="2"/>
  <c r="BY786" i="2"/>
  <c r="BY449" i="2"/>
  <c r="BY718" i="2"/>
  <c r="BY536" i="2"/>
  <c r="BY1105" i="2"/>
  <c r="BY367" i="2"/>
  <c r="BY682" i="2"/>
  <c r="BY161" i="2"/>
  <c r="BY1286" i="2"/>
  <c r="BY354" i="2"/>
  <c r="BY227" i="2"/>
  <c r="BY761" i="2"/>
  <c r="BY221" i="2"/>
  <c r="BY978" i="2"/>
  <c r="BY73" i="2"/>
  <c r="BY1093" i="2"/>
  <c r="BY57" i="2"/>
  <c r="BY820" i="2"/>
  <c r="BY886" i="2"/>
  <c r="BY1025" i="2"/>
  <c r="BY90" i="2"/>
  <c r="BY24" i="2"/>
  <c r="BY585" i="2"/>
  <c r="BY701" i="2"/>
  <c r="BY910" i="2"/>
  <c r="BY1021" i="2"/>
  <c r="BY850" i="2"/>
  <c r="BY688" i="2"/>
  <c r="BY598" i="2"/>
  <c r="BY803" i="2"/>
  <c r="BY291" i="2"/>
  <c r="BY293" i="2"/>
  <c r="BY103" i="2"/>
  <c r="BY919" i="2"/>
  <c r="BY987" i="2"/>
  <c r="BY693" i="2"/>
  <c r="BY388" i="2"/>
  <c r="BY646" i="2"/>
  <c r="BY907" i="2"/>
  <c r="BY1107" i="2"/>
  <c r="BY315" i="2"/>
  <c r="BY1295" i="2"/>
  <c r="BY1262" i="2"/>
  <c r="BY678" i="2"/>
  <c r="BY240" i="2"/>
  <c r="BY662" i="2"/>
  <c r="BY528" i="2"/>
  <c r="BY149" i="2"/>
  <c r="CA281" i="2"/>
  <c r="BY267" i="2"/>
  <c r="BY201" i="2"/>
  <c r="BY801" i="2"/>
  <c r="BY106" i="2"/>
  <c r="BY379" i="2"/>
  <c r="BY286" i="2"/>
  <c r="BY661" i="2"/>
  <c r="BY193" i="2"/>
  <c r="BY150" i="2"/>
  <c r="BY1102" i="2"/>
  <c r="BY674" i="2"/>
  <c r="BY763" i="2"/>
  <c r="BY383" i="2"/>
  <c r="BY984" i="2"/>
  <c r="BY67" i="2"/>
  <c r="BY849" i="2"/>
  <c r="BY311" i="2"/>
  <c r="BY1259" i="2"/>
  <c r="BY19" i="2"/>
  <c r="BY638" i="2"/>
  <c r="BY287" i="2"/>
  <c r="BY985" i="2"/>
  <c r="BY340" i="2"/>
  <c r="BY452" i="2"/>
  <c r="BY1470" i="2"/>
  <c r="BY905" i="2"/>
  <c r="BY44" i="2"/>
  <c r="BZ669" i="2"/>
  <c r="BY1017" i="2"/>
  <c r="BY1319" i="2"/>
  <c r="BY500" i="2"/>
  <c r="BY914" i="2"/>
  <c r="BY128" i="2"/>
  <c r="BY705" i="2"/>
  <c r="BY319" i="2"/>
  <c r="BY373" i="2"/>
  <c r="BY29" i="2"/>
  <c r="BY236" i="2"/>
  <c r="BY734" i="2"/>
  <c r="BY1378" i="2"/>
  <c r="BY413" i="2"/>
  <c r="BY28" i="2"/>
  <c r="BY537" i="2"/>
  <c r="BY770" i="2"/>
  <c r="BY1510" i="2"/>
  <c r="BY1116" i="2"/>
  <c r="BY230" i="2"/>
  <c r="BY126" i="2"/>
  <c r="BY369" i="2"/>
  <c r="BY307" i="2"/>
  <c r="BY405" i="2"/>
  <c r="BY1038" i="2"/>
  <c r="BY830" i="2"/>
  <c r="BY353" i="2"/>
  <c r="BY1301" i="2"/>
  <c r="BY497" i="2"/>
  <c r="BY1514" i="2"/>
  <c r="BY165" i="2"/>
  <c r="BY475" i="2"/>
  <c r="BY1567" i="2"/>
  <c r="BY112" i="2"/>
  <c r="BY1112" i="2"/>
  <c r="BY471" i="2"/>
  <c r="BY477" i="2"/>
  <c r="BY174" i="2"/>
  <c r="BY297" i="2"/>
  <c r="BY1129" i="2"/>
  <c r="BY172" i="2"/>
  <c r="BY285" i="2"/>
  <c r="BY1035" i="2"/>
  <c r="BY40" i="2"/>
  <c r="BY637" i="2"/>
  <c r="BY65" i="2"/>
  <c r="BY1174" i="2"/>
  <c r="BY1434" i="2"/>
  <c r="CA901" i="2"/>
  <c r="BY1281" i="2"/>
  <c r="BY1530" i="2"/>
  <c r="BY21" i="2"/>
  <c r="CA45" i="2"/>
  <c r="BZ243" i="2"/>
  <c r="BZ608" i="2"/>
  <c r="BZ763" i="2"/>
  <c r="BY714" i="2"/>
  <c r="BY1086" i="2"/>
  <c r="BY878" i="2"/>
  <c r="BY614" i="2"/>
  <c r="BY374" i="2"/>
  <c r="BY75" i="2"/>
  <c r="CA136" i="2"/>
  <c r="BZ35" i="2"/>
  <c r="BY702" i="2"/>
  <c r="BY95" i="2"/>
  <c r="BY1150" i="2"/>
  <c r="CA327" i="2"/>
  <c r="BY1212" i="2"/>
  <c r="BY1458" i="2"/>
  <c r="BY235" i="2"/>
  <c r="BY143" i="2"/>
  <c r="BY437" i="2"/>
  <c r="BY1430" i="2"/>
  <c r="BZ45" i="2"/>
  <c r="BZ183" i="2"/>
  <c r="CA816" i="2"/>
  <c r="CA1259" i="2"/>
  <c r="BY742" i="2"/>
  <c r="BY1263" i="2"/>
  <c r="BY1049" i="2"/>
  <c r="BY376" i="2"/>
  <c r="BZ9" i="2"/>
  <c r="CA263" i="2"/>
  <c r="BZ475" i="2"/>
  <c r="CA843" i="2"/>
  <c r="CA566" i="2"/>
  <c r="BZ549" i="2"/>
  <c r="BZ406" i="2"/>
  <c r="BY504" i="2"/>
  <c r="BY664" i="2"/>
  <c r="BZ117" i="2"/>
  <c r="BZ697" i="2"/>
  <c r="BZ95" i="2"/>
  <c r="CA243" i="2"/>
  <c r="BZ655" i="2"/>
  <c r="BZ815" i="2"/>
  <c r="BZ1113" i="2"/>
  <c r="BN66" i="2"/>
  <c r="CA337" i="2"/>
  <c r="CA524" i="2"/>
  <c r="BZ19" i="2"/>
  <c r="CA183" i="2"/>
  <c r="BZ263" i="2"/>
  <c r="BZ327" i="2"/>
  <c r="BZ907" i="2"/>
  <c r="BZ78" i="2"/>
  <c r="CA810" i="2"/>
  <c r="BZ281" i="2"/>
  <c r="BZ559" i="2"/>
  <c r="CA437" i="2"/>
  <c r="BZ115" i="2"/>
  <c r="CA565" i="2"/>
  <c r="BZ1428" i="2"/>
  <c r="CA919" i="2"/>
  <c r="BZ437" i="2"/>
  <c r="BZ1129" i="2"/>
  <c r="CA1129" i="2"/>
  <c r="CA115" i="2"/>
  <c r="CA695" i="2"/>
  <c r="CA35" i="2"/>
  <c r="CA95" i="2"/>
  <c r="BZ179" i="2"/>
  <c r="CA199" i="2"/>
  <c r="BZ383" i="2"/>
  <c r="CA815" i="2"/>
  <c r="CA608" i="2"/>
  <c r="CA646" i="2"/>
  <c r="BZ154" i="2"/>
  <c r="CA549" i="2"/>
  <c r="CA697" i="2"/>
  <c r="BZ757" i="2"/>
  <c r="BZ919" i="2"/>
  <c r="CA388" i="2"/>
  <c r="CA1428" i="2"/>
  <c r="CA107" i="2"/>
  <c r="CA179" i="2"/>
  <c r="BZ199" i="2"/>
  <c r="CA255" i="2"/>
  <c r="CA383" i="2"/>
  <c r="CA559" i="2"/>
  <c r="CA655" i="2"/>
  <c r="CA763" i="2"/>
  <c r="BZ843" i="2"/>
  <c r="CA48" i="2"/>
  <c r="BZ901" i="2"/>
  <c r="BZ197" i="2"/>
  <c r="BZ810" i="2"/>
  <c r="BZ695" i="2"/>
  <c r="CA117" i="2"/>
  <c r="CA673" i="2"/>
  <c r="BZ1259" i="2"/>
  <c r="CA23" i="2"/>
  <c r="BZ255" i="2"/>
  <c r="CA554" i="2"/>
  <c r="CA913" i="2"/>
  <c r="CA304" i="2"/>
  <c r="BZ500" i="2"/>
  <c r="BZ1173" i="2"/>
  <c r="CA1035" i="2"/>
  <c r="BZ1105" i="2"/>
  <c r="CA715" i="2"/>
  <c r="CA799" i="2"/>
  <c r="CA536" i="2"/>
  <c r="CA740" i="2"/>
  <c r="CA690" i="2"/>
  <c r="CA1105" i="2"/>
  <c r="BZ75" i="2"/>
  <c r="CA447" i="2"/>
  <c r="CA659" i="2"/>
  <c r="BZ743" i="2"/>
  <c r="CA883" i="2"/>
  <c r="CA42" i="2"/>
  <c r="CA914" i="2"/>
  <c r="CA3" i="2"/>
  <c r="CA75" i="2"/>
  <c r="CA123" i="2"/>
  <c r="CA319" i="2"/>
  <c r="BZ852" i="2"/>
  <c r="BZ614" i="2"/>
  <c r="CA742" i="2"/>
  <c r="CA84" i="2"/>
  <c r="CA275" i="2"/>
  <c r="BZ196" i="2"/>
  <c r="BZ718" i="2"/>
  <c r="CA590" i="2"/>
  <c r="CA162" i="2"/>
  <c r="BZ166" i="2"/>
  <c r="BZ61" i="2"/>
  <c r="CA285" i="2"/>
  <c r="BZ878" i="2"/>
  <c r="BZ1079" i="2"/>
  <c r="CA568" i="2"/>
  <c r="BZ139" i="2"/>
  <c r="BZ211" i="2"/>
  <c r="BZ227" i="2"/>
  <c r="CA24" i="2"/>
  <c r="CA916" i="2"/>
  <c r="CA662" i="2"/>
  <c r="CA585" i="2"/>
  <c r="BZ1118" i="2"/>
  <c r="BZ1010" i="2"/>
  <c r="BZ554" i="2"/>
  <c r="CA166" i="2"/>
  <c r="BY1323" i="2"/>
  <c r="BY503" i="2"/>
  <c r="BY306" i="2"/>
  <c r="CA169" i="2"/>
  <c r="BZ285" i="2"/>
  <c r="BZ913" i="2"/>
  <c r="CA794" i="2"/>
  <c r="CA503" i="2"/>
  <c r="BZ320" i="2"/>
  <c r="CA500" i="2"/>
  <c r="BZ680" i="2"/>
  <c r="BZ1323" i="2"/>
  <c r="CA211" i="2"/>
  <c r="BZ275" i="2"/>
  <c r="BZ319" i="2"/>
  <c r="BZ240" i="2"/>
  <c r="BZ536" i="2"/>
  <c r="BZ662" i="2"/>
  <c r="BZ42" i="2"/>
  <c r="BZ585" i="2"/>
  <c r="CA1118" i="2"/>
  <c r="BZ1035" i="2"/>
  <c r="BY1221" i="2"/>
  <c r="BZ177" i="2"/>
  <c r="CA752" i="2"/>
  <c r="BZ920" i="2"/>
  <c r="CA7" i="2"/>
  <c r="CA227" i="2"/>
  <c r="CA627" i="2"/>
  <c r="CA755" i="2"/>
  <c r="BZ138" i="2"/>
  <c r="BZ66" i="2"/>
  <c r="BY343" i="2"/>
  <c r="CA306" i="2"/>
  <c r="BZ190" i="2"/>
  <c r="CA230" i="2"/>
  <c r="CA374" i="2"/>
  <c r="CA61" i="2"/>
  <c r="CA705" i="2"/>
  <c r="CA1116" i="2"/>
  <c r="BZ79" i="2"/>
  <c r="CA139" i="2"/>
  <c r="BZ151" i="2"/>
  <c r="CA231" i="2"/>
  <c r="BZ447" i="2"/>
  <c r="BZ627" i="2"/>
  <c r="BZ659" i="2"/>
  <c r="BZ715" i="2"/>
  <c r="BZ755" i="2"/>
  <c r="BZ799" i="2"/>
  <c r="BZ24" i="2"/>
  <c r="BZ128" i="2"/>
  <c r="CA184" i="2"/>
  <c r="BZ740" i="2"/>
  <c r="CA1173" i="2"/>
  <c r="CA454" i="2"/>
  <c r="CA429" i="2"/>
  <c r="BZ1086" i="2"/>
  <c r="BZ1042" i="2"/>
  <c r="BZ690" i="2"/>
  <c r="BZ590" i="2"/>
  <c r="BZ110" i="2"/>
  <c r="BY1079" i="2"/>
  <c r="BY599" i="2"/>
  <c r="CA343" i="2"/>
  <c r="BZ175" i="2"/>
  <c r="BY794" i="2"/>
  <c r="CA206" i="2"/>
  <c r="BZ598" i="2"/>
  <c r="CA1458" i="2"/>
  <c r="BZ174" i="2"/>
  <c r="BZ230" i="2"/>
  <c r="BZ374" i="2"/>
  <c r="BZ169" i="2"/>
  <c r="BZ705" i="2"/>
  <c r="CA865" i="2"/>
  <c r="CA878" i="2"/>
  <c r="CA599" i="2"/>
  <c r="BZ1347" i="2"/>
  <c r="CA320" i="2"/>
  <c r="BZ568" i="2"/>
  <c r="BZ1116" i="2"/>
  <c r="BZ3" i="2"/>
  <c r="CA79" i="2"/>
  <c r="BZ123" i="2"/>
  <c r="CA151" i="2"/>
  <c r="BZ231" i="2"/>
  <c r="CA743" i="2"/>
  <c r="BZ883" i="2"/>
  <c r="CA128" i="2"/>
  <c r="BZ184" i="2"/>
  <c r="CA240" i="2"/>
  <c r="CA852" i="2"/>
  <c r="CA694" i="2"/>
  <c r="CA614" i="2"/>
  <c r="CA534" i="2"/>
  <c r="BZ454" i="2"/>
  <c r="BZ429" i="2"/>
  <c r="BZ903" i="2"/>
  <c r="CA1086" i="2"/>
  <c r="CA1010" i="2"/>
  <c r="BZ914" i="2"/>
  <c r="CA718" i="2"/>
  <c r="CA562" i="2"/>
  <c r="CA110" i="2"/>
  <c r="BY1591" i="2"/>
  <c r="BY1582" i="2"/>
  <c r="BY1584" i="2"/>
  <c r="BY1599" i="2"/>
  <c r="BY1579" i="2"/>
  <c r="BY1593" i="2"/>
  <c r="CA297" i="2"/>
  <c r="CA709" i="2"/>
  <c r="BZ729" i="2"/>
  <c r="BZ789" i="2"/>
  <c r="BZ977" i="2"/>
  <c r="BZ838" i="2"/>
  <c r="BZ398" i="2"/>
  <c r="BY1597" i="2"/>
  <c r="BY1575" i="2"/>
  <c r="BY1600" i="2"/>
  <c r="BY1574" i="2"/>
  <c r="BY1595" i="2"/>
  <c r="BY1594" i="2"/>
  <c r="BY1585" i="2"/>
  <c r="BY1589" i="2"/>
  <c r="BY1590" i="2"/>
  <c r="BY1580" i="2"/>
  <c r="BY1598" i="2"/>
  <c r="BY1587" i="2"/>
  <c r="BY1586" i="2"/>
  <c r="BY1577" i="2"/>
  <c r="BZ318" i="2"/>
  <c r="CA113" i="2"/>
  <c r="BZ588" i="2"/>
  <c r="BZ235" i="2"/>
  <c r="BZ1571" i="2"/>
  <c r="CA1122" i="2"/>
  <c r="CA666" i="2"/>
  <c r="BY1581" i="2"/>
  <c r="BY1592" i="2"/>
  <c r="BY1596" i="2"/>
  <c r="BY1576" i="2"/>
  <c r="BY1583" i="2"/>
  <c r="BY1578" i="2"/>
  <c r="BY1588" i="2"/>
  <c r="BZ238" i="2"/>
  <c r="CA473" i="2"/>
  <c r="CA953" i="2"/>
  <c r="BZ894" i="2"/>
  <c r="CA631" i="2"/>
  <c r="CA28" i="2"/>
  <c r="CA688" i="2"/>
  <c r="CA99" i="2"/>
  <c r="CA543" i="2"/>
  <c r="CA723" i="2"/>
  <c r="BZ256" i="2"/>
  <c r="CA504" i="2"/>
  <c r="CA884" i="2"/>
  <c r="BZ1212" i="2"/>
  <c r="CA726" i="2"/>
  <c r="CA1090" i="2"/>
  <c r="BY732" i="2"/>
  <c r="BY1299" i="2"/>
  <c r="BZ297" i="2"/>
  <c r="CA125" i="2"/>
  <c r="BZ181" i="2"/>
  <c r="BZ601" i="2"/>
  <c r="CA817" i="2"/>
  <c r="BZ1017" i="2"/>
  <c r="CA758" i="2"/>
  <c r="CA175" i="2"/>
  <c r="BZ291" i="2"/>
  <c r="CA455" i="2"/>
  <c r="BZ803" i="2"/>
  <c r="BZ1123" i="2"/>
  <c r="CA340" i="2"/>
  <c r="CA946" i="2"/>
  <c r="BZ626" i="2"/>
  <c r="BY806" i="2"/>
  <c r="CA174" i="2"/>
  <c r="CA318" i="2"/>
  <c r="CA806" i="2"/>
  <c r="BZ113" i="2"/>
  <c r="CA181" i="2"/>
  <c r="BZ473" i="2"/>
  <c r="CA729" i="2"/>
  <c r="CA977" i="2"/>
  <c r="CA894" i="2"/>
  <c r="BZ1221" i="2"/>
  <c r="BZ28" i="2"/>
  <c r="BZ84" i="2"/>
  <c r="CA920" i="2"/>
  <c r="CA291" i="2"/>
  <c r="BZ499" i="2"/>
  <c r="BZ723" i="2"/>
  <c r="CA1571" i="2"/>
  <c r="CA196" i="2"/>
  <c r="BZ504" i="2"/>
  <c r="CA1236" i="2"/>
  <c r="CA138" i="2"/>
  <c r="CA903" i="2"/>
  <c r="BZ1458" i="2"/>
  <c r="BZ1122" i="2"/>
  <c r="BZ1090" i="2"/>
  <c r="BZ666" i="2"/>
  <c r="CA626" i="2"/>
  <c r="BZ562" i="2"/>
  <c r="BZ226" i="2"/>
  <c r="CA238" i="2"/>
  <c r="BZ342" i="2"/>
  <c r="BZ125" i="2"/>
  <c r="BZ137" i="2"/>
  <c r="CA601" i="2"/>
  <c r="BZ758" i="2"/>
  <c r="CA588" i="2"/>
  <c r="BZ688" i="2"/>
  <c r="BZ752" i="2"/>
  <c r="BZ99" i="2"/>
  <c r="BZ191" i="2"/>
  <c r="CA235" i="2"/>
  <c r="BZ419" i="2"/>
  <c r="BZ455" i="2"/>
  <c r="BZ543" i="2"/>
  <c r="CA803" i="2"/>
  <c r="CA1123" i="2"/>
  <c r="CA256" i="2"/>
  <c r="BZ340" i="2"/>
  <c r="BZ884" i="2"/>
  <c r="CA1212" i="2"/>
  <c r="CA1165" i="2"/>
  <c r="BZ726" i="2"/>
  <c r="CA598" i="2"/>
  <c r="BZ534" i="2"/>
  <c r="CA66" i="2"/>
  <c r="BZ681" i="2"/>
  <c r="CA1042" i="2"/>
  <c r="BZ946" i="2"/>
  <c r="CA398" i="2"/>
  <c r="CA1015" i="2"/>
  <c r="BY631" i="2"/>
  <c r="BZ101" i="2"/>
  <c r="CA249" i="2"/>
  <c r="BZ389" i="2"/>
  <c r="BZ565" i="2"/>
  <c r="BZ1429" i="2"/>
  <c r="CA546" i="2"/>
  <c r="BZ610" i="2"/>
  <c r="BZ86" i="2"/>
  <c r="CA33" i="2"/>
  <c r="CA49" i="2"/>
  <c r="BZ249" i="2"/>
  <c r="BZ337" i="2"/>
  <c r="CA926" i="2"/>
  <c r="BZ8" i="2"/>
  <c r="BZ152" i="2"/>
  <c r="BZ560" i="2"/>
  <c r="BZ1281" i="2"/>
  <c r="CA1429" i="2"/>
  <c r="CA19" i="2"/>
  <c r="CA127" i="2"/>
  <c r="BZ267" i="2"/>
  <c r="CA611" i="2"/>
  <c r="CA787" i="2"/>
  <c r="BZ827" i="2"/>
  <c r="CA907" i="2"/>
  <c r="CA1113" i="2"/>
  <c r="BZ646" i="2"/>
  <c r="BZ566" i="2"/>
  <c r="BZ357" i="2"/>
  <c r="CA197" i="2"/>
  <c r="BZ1054" i="2"/>
  <c r="CA962" i="2"/>
  <c r="CA674" i="2"/>
  <c r="CA654" i="2"/>
  <c r="BZ992" i="2"/>
  <c r="BY832" i="2"/>
  <c r="CA1102" i="2"/>
  <c r="BZ274" i="2"/>
  <c r="BZ49" i="2"/>
  <c r="CA137" i="2"/>
  <c r="BZ1015" i="2"/>
  <c r="BZ1299" i="2"/>
  <c r="BZ127" i="2"/>
  <c r="CA191" i="2"/>
  <c r="CA357" i="2"/>
  <c r="BZ326" i="2"/>
  <c r="CA757" i="2"/>
  <c r="CA789" i="2"/>
  <c r="BZ1102" i="2"/>
  <c r="BZ910" i="2"/>
  <c r="CA1068" i="2"/>
  <c r="CA192" i="2"/>
  <c r="CA1281" i="2"/>
  <c r="BZ23" i="2"/>
  <c r="BZ107" i="2"/>
  <c r="CA267" i="2"/>
  <c r="CA419" i="2"/>
  <c r="CA475" i="2"/>
  <c r="CA499" i="2"/>
  <c r="BZ611" i="2"/>
  <c r="BZ787" i="2"/>
  <c r="CA827" i="2"/>
  <c r="BZ1165" i="2"/>
  <c r="CA681" i="2"/>
  <c r="CA990" i="2"/>
  <c r="BZ674" i="2"/>
  <c r="BZ362" i="2"/>
  <c r="CA158" i="2"/>
  <c r="BY406" i="2"/>
  <c r="BZ730" i="2"/>
  <c r="CA782" i="2"/>
  <c r="CA16" i="2"/>
  <c r="CA560" i="2"/>
  <c r="BZ1236" i="2"/>
  <c r="CA10" i="2"/>
  <c r="CA1106" i="2"/>
  <c r="CA832" i="2"/>
  <c r="BY610" i="2"/>
  <c r="CA210" i="2"/>
  <c r="BZ294" i="2"/>
  <c r="BZ321" i="2"/>
  <c r="CA730" i="2"/>
  <c r="BZ782" i="2"/>
  <c r="BZ16" i="2"/>
  <c r="BZ52" i="2"/>
  <c r="BZ108" i="2"/>
  <c r="BZ136" i="2"/>
  <c r="CA200" i="2"/>
  <c r="BZ388" i="2"/>
  <c r="BZ524" i="2"/>
  <c r="BZ656" i="2"/>
  <c r="BZ728" i="2"/>
  <c r="BZ48" i="2"/>
  <c r="BZ96" i="2"/>
  <c r="CA212" i="2"/>
  <c r="CA260" i="2"/>
  <c r="CA288" i="2"/>
  <c r="CA484" i="2"/>
  <c r="BZ1513" i="2"/>
  <c r="CA774" i="2"/>
  <c r="CA710" i="2"/>
  <c r="CA78" i="2"/>
  <c r="BZ10" i="2"/>
  <c r="CA349" i="2"/>
  <c r="BZ1106" i="2"/>
  <c r="CA1054" i="2"/>
  <c r="BZ898" i="2"/>
  <c r="CA738" i="2"/>
  <c r="CA702" i="2"/>
  <c r="CA682" i="2"/>
  <c r="CA602" i="2"/>
  <c r="CA574" i="2"/>
  <c r="CA538" i="2"/>
  <c r="BZ418" i="2"/>
  <c r="BZ290" i="2"/>
  <c r="BY1228" i="2"/>
  <c r="BY1068" i="2"/>
  <c r="BZ908" i="2"/>
  <c r="BY892" i="2"/>
  <c r="BY1382" i="2"/>
  <c r="CA1070" i="2"/>
  <c r="BY210" i="2"/>
  <c r="CA86" i="2"/>
  <c r="CA52" i="2"/>
  <c r="BZ732" i="2"/>
  <c r="BZ654" i="2"/>
  <c r="BZ546" i="2"/>
  <c r="CA418" i="2"/>
  <c r="BY1070" i="2"/>
  <c r="CA274" i="2"/>
  <c r="CA326" i="2"/>
  <c r="BZ1382" i="2"/>
  <c r="BZ253" i="2"/>
  <c r="CA389" i="2"/>
  <c r="CA838" i="2"/>
  <c r="CA910" i="2"/>
  <c r="CA1228" i="2"/>
  <c r="CA892" i="2"/>
  <c r="CA8" i="2"/>
  <c r="BZ200" i="2"/>
  <c r="CA656" i="2"/>
  <c r="CA728" i="2"/>
  <c r="BZ816" i="2"/>
  <c r="CA96" i="2"/>
  <c r="BZ212" i="2"/>
  <c r="BZ260" i="2"/>
  <c r="BZ288" i="2"/>
  <c r="BZ484" i="2"/>
  <c r="BZ774" i="2"/>
  <c r="BZ710" i="2"/>
  <c r="CA154" i="2"/>
  <c r="BZ349" i="2"/>
  <c r="BZ962" i="2"/>
  <c r="CA898" i="2"/>
  <c r="BZ702" i="2"/>
  <c r="BZ682" i="2"/>
  <c r="BZ602" i="2"/>
  <c r="BZ574" i="2"/>
  <c r="BZ538" i="2"/>
  <c r="CA362" i="2"/>
  <c r="CA226" i="2"/>
  <c r="BZ158" i="2"/>
  <c r="CA992" i="2"/>
  <c r="CA278" i="2"/>
  <c r="BZ334" i="2"/>
  <c r="CA133" i="2"/>
  <c r="BZ193" i="2"/>
  <c r="BZ501" i="2"/>
  <c r="CA833" i="2"/>
  <c r="BZ1065" i="2"/>
  <c r="CA822" i="2"/>
  <c r="BZ1383" i="2"/>
  <c r="CA271" i="2"/>
  <c r="CA25" i="2"/>
  <c r="CA77" i="2"/>
  <c r="BZ273" i="2"/>
  <c r="BZ733" i="2"/>
  <c r="CA929" i="2"/>
  <c r="CA993" i="2"/>
  <c r="CA1440" i="2"/>
  <c r="CA750" i="2"/>
  <c r="CA1033" i="2"/>
  <c r="BZ77" i="2"/>
  <c r="BZ133" i="2"/>
  <c r="CA177" i="2"/>
  <c r="BZ277" i="2"/>
  <c r="BZ381" i="2"/>
  <c r="BZ817" i="2"/>
  <c r="BZ953" i="2"/>
  <c r="BZ993" i="2"/>
  <c r="CA1017" i="2"/>
  <c r="CA1065" i="2"/>
  <c r="CA1347" i="2"/>
  <c r="CA1383" i="2"/>
  <c r="BZ304" i="2"/>
  <c r="BZ1559" i="2"/>
  <c r="BY1560" i="2"/>
  <c r="BZ1560" i="2"/>
  <c r="BY1532" i="2"/>
  <c r="BZ1532" i="2"/>
  <c r="BY570" i="2"/>
  <c r="CA570" i="2"/>
  <c r="BY906" i="2"/>
  <c r="BZ906" i="2"/>
  <c r="BY1051" i="2"/>
  <c r="BZ1051" i="2"/>
  <c r="BY1376" i="2"/>
  <c r="BZ1376" i="2"/>
  <c r="BY1364" i="2"/>
  <c r="BZ1364" i="2"/>
  <c r="BY1348" i="2"/>
  <c r="BZ1348" i="2"/>
  <c r="BY1304" i="2"/>
  <c r="BZ1304" i="2"/>
  <c r="BY530" i="2"/>
  <c r="BZ530" i="2"/>
  <c r="BY1276" i="2"/>
  <c r="BZ1276" i="2"/>
  <c r="BY1495" i="2"/>
  <c r="CA1495" i="2"/>
  <c r="BY1256" i="2"/>
  <c r="CA1256" i="2"/>
  <c r="BY1244" i="2"/>
  <c r="BZ1244" i="2"/>
  <c r="BY1220" i="2"/>
  <c r="BZ1220" i="2"/>
  <c r="BY1192" i="2"/>
  <c r="CA1192" i="2"/>
  <c r="BY1176" i="2"/>
  <c r="CA1176" i="2"/>
  <c r="BY1156" i="2"/>
  <c r="BZ1156" i="2"/>
  <c r="BY1140" i="2"/>
  <c r="CA1140" i="2"/>
  <c r="BY1120" i="2"/>
  <c r="BZ1120" i="2"/>
  <c r="BY407" i="2"/>
  <c r="BZ407" i="2"/>
  <c r="BY1048" i="2"/>
  <c r="BZ1048" i="2"/>
  <c r="BY1012" i="2"/>
  <c r="CA1012" i="2"/>
  <c r="BY936" i="2"/>
  <c r="CA936" i="2"/>
  <c r="BY872" i="2"/>
  <c r="CA872" i="2"/>
  <c r="BY856" i="2"/>
  <c r="CA856" i="2"/>
  <c r="BY744" i="2"/>
  <c r="BZ744" i="2"/>
  <c r="BY644" i="2"/>
  <c r="CA644" i="2"/>
  <c r="BY624" i="2"/>
  <c r="BZ624" i="2"/>
  <c r="BY604" i="2"/>
  <c r="CA604" i="2"/>
  <c r="BY584" i="2"/>
  <c r="BZ584" i="2"/>
  <c r="BY552" i="2"/>
  <c r="BZ552" i="2"/>
  <c r="BY512" i="2"/>
  <c r="BZ512" i="2"/>
  <c r="BY472" i="2"/>
  <c r="BZ472" i="2"/>
  <c r="BY448" i="2"/>
  <c r="BZ448" i="2"/>
  <c r="BY432" i="2"/>
  <c r="BZ432" i="2"/>
  <c r="BY384" i="2"/>
  <c r="CA384" i="2"/>
  <c r="BY1114" i="2"/>
  <c r="CA1114" i="2"/>
  <c r="BY1142" i="2"/>
  <c r="CA1142" i="2"/>
  <c r="BY272" i="2"/>
  <c r="CA272" i="2"/>
  <c r="BY252" i="2"/>
  <c r="CA252" i="2"/>
  <c r="BY228" i="2"/>
  <c r="CA228" i="2"/>
  <c r="BY120" i="2"/>
  <c r="CA120" i="2"/>
  <c r="BY100" i="2"/>
  <c r="CA100" i="2"/>
  <c r="BY72" i="2"/>
  <c r="CA72" i="2"/>
  <c r="BY64" i="2"/>
  <c r="BZ64" i="2"/>
  <c r="BY1311" i="2"/>
  <c r="BZ1311" i="2"/>
  <c r="BY12" i="2"/>
  <c r="CA12" i="2"/>
  <c r="BY1092" i="2"/>
  <c r="CA1092" i="2"/>
  <c r="BY1547" i="2"/>
  <c r="BZ1547" i="2"/>
  <c r="BY1467" i="2"/>
  <c r="BZ1467" i="2"/>
  <c r="BY1419" i="2"/>
  <c r="BZ1419" i="2"/>
  <c r="BY1395" i="2"/>
  <c r="BZ1395" i="2"/>
  <c r="BY1307" i="2"/>
  <c r="BZ1307" i="2"/>
  <c r="BY1283" i="2"/>
  <c r="BZ1283" i="2"/>
  <c r="BY380" i="2"/>
  <c r="CA380" i="2"/>
  <c r="BY1139" i="2"/>
  <c r="BZ1139" i="2"/>
  <c r="BY1099" i="2"/>
  <c r="BZ1099" i="2"/>
  <c r="BY999" i="2"/>
  <c r="BZ999" i="2"/>
  <c r="BY911" i="2"/>
  <c r="BZ911" i="2"/>
  <c r="BY963" i="2"/>
  <c r="BZ963" i="2"/>
  <c r="BY735" i="2"/>
  <c r="BZ735" i="2"/>
  <c r="BY875" i="2"/>
  <c r="BZ875" i="2"/>
  <c r="BY1178" i="2"/>
  <c r="CA1178" i="2"/>
  <c r="BY831" i="2"/>
  <c r="CA831" i="2"/>
  <c r="BY783" i="2"/>
  <c r="BZ783" i="2"/>
  <c r="BY767" i="2"/>
  <c r="BZ767" i="2"/>
  <c r="BY747" i="2"/>
  <c r="BZ747" i="2"/>
  <c r="BY683" i="2"/>
  <c r="BZ683" i="2"/>
  <c r="BY675" i="2"/>
  <c r="BZ675" i="2"/>
  <c r="BY651" i="2"/>
  <c r="BZ651" i="2"/>
  <c r="BY635" i="2"/>
  <c r="BZ635" i="2"/>
  <c r="BY619" i="2"/>
  <c r="BZ619" i="2"/>
  <c r="BY583" i="2"/>
  <c r="CA583" i="2"/>
  <c r="BY571" i="2"/>
  <c r="CA571" i="2"/>
  <c r="BY555" i="2"/>
  <c r="CA555" i="2"/>
  <c r="BY411" i="2"/>
  <c r="BZ411" i="2"/>
  <c r="BY207" i="2"/>
  <c r="BZ207" i="2"/>
  <c r="BY1374" i="2"/>
  <c r="CA1374" i="2"/>
  <c r="BY147" i="2"/>
  <c r="CA147" i="2"/>
  <c r="BY119" i="2"/>
  <c r="CA119" i="2"/>
  <c r="BY420" i="2"/>
  <c r="CA420" i="2"/>
  <c r="BY11" i="2"/>
  <c r="BZ11" i="2"/>
  <c r="BY1028" i="2"/>
  <c r="CA1028" i="2"/>
  <c r="BY1549" i="2"/>
  <c r="BZ1549" i="2"/>
  <c r="BY1537" i="2"/>
  <c r="BZ1537" i="2"/>
  <c r="BY1521" i="2"/>
  <c r="BZ1521" i="2"/>
  <c r="BY1505" i="2"/>
  <c r="BZ1505" i="2"/>
  <c r="BY1493" i="2"/>
  <c r="BZ1493" i="2"/>
  <c r="BY1461" i="2"/>
  <c r="BZ1461" i="2"/>
  <c r="BY1449" i="2"/>
  <c r="BZ1449" i="2"/>
  <c r="BY1071" i="2"/>
  <c r="CA1071" i="2"/>
  <c r="BY1421" i="2"/>
  <c r="CA1421" i="2"/>
  <c r="BY1389" i="2"/>
  <c r="CA1389" i="2"/>
  <c r="BY1377" i="2"/>
  <c r="CA1377" i="2"/>
  <c r="BY1369" i="2"/>
  <c r="CA1369" i="2"/>
  <c r="BY1353" i="2"/>
  <c r="CA1353" i="2"/>
  <c r="BY1337" i="2"/>
  <c r="BZ1337" i="2"/>
  <c r="BY764" i="2"/>
  <c r="BZ764" i="2"/>
  <c r="BY1289" i="2"/>
  <c r="CA1289" i="2"/>
  <c r="BY1273" i="2"/>
  <c r="CA1273" i="2"/>
  <c r="BY1257" i="2"/>
  <c r="CA1257" i="2"/>
  <c r="BY1233" i="2"/>
  <c r="CA1233" i="2"/>
  <c r="BY1205" i="2"/>
  <c r="CA1205" i="2"/>
  <c r="BY1193" i="2"/>
  <c r="CA1193" i="2"/>
  <c r="BY1177" i="2"/>
  <c r="CA1177" i="2"/>
  <c r="BY1145" i="2"/>
  <c r="CA1145" i="2"/>
  <c r="BY842" i="2"/>
  <c r="CA842" i="2"/>
  <c r="BY458" i="2"/>
  <c r="BZ458" i="2"/>
  <c r="BY1053" i="2"/>
  <c r="CA1053" i="2"/>
  <c r="BY1029" i="2"/>
  <c r="CA1029" i="2"/>
  <c r="BY1438" i="2"/>
  <c r="CA1438" i="2"/>
  <c r="BY965" i="2"/>
  <c r="CA965" i="2"/>
  <c r="BY917" i="2"/>
  <c r="CA917" i="2"/>
  <c r="BY308" i="2"/>
  <c r="CA308" i="2"/>
  <c r="BY879" i="2"/>
  <c r="BZ879" i="2"/>
  <c r="BY853" i="2"/>
  <c r="CA853" i="2"/>
  <c r="BY805" i="2"/>
  <c r="BZ805" i="2"/>
  <c r="BY479" i="2"/>
  <c r="CA479" i="2"/>
  <c r="BY717" i="2"/>
  <c r="BZ717" i="2"/>
  <c r="BY1182" i="2"/>
  <c r="CA1182" i="2"/>
  <c r="BY958" i="2"/>
  <c r="CA958" i="2"/>
  <c r="BY930" i="2"/>
  <c r="CA930" i="2"/>
  <c r="BY802" i="2"/>
  <c r="BZ802" i="2"/>
  <c r="BY746" i="2"/>
  <c r="CA746" i="2"/>
  <c r="BY954" i="2"/>
  <c r="CA954" i="2"/>
  <c r="BY82" i="2"/>
  <c r="BZ82" i="2"/>
  <c r="BY518" i="2"/>
  <c r="BZ518" i="2"/>
  <c r="BY486" i="2"/>
  <c r="CA486" i="2"/>
  <c r="BY426" i="2"/>
  <c r="BZ426" i="2"/>
  <c r="BY234" i="2"/>
  <c r="BZ234" i="2"/>
  <c r="BY874" i="2"/>
  <c r="BZ874" i="2"/>
  <c r="BY462" i="2"/>
  <c r="BZ462" i="2"/>
  <c r="BY1135" i="2"/>
  <c r="BZ1135" i="2"/>
  <c r="BZ206" i="2"/>
  <c r="BZ278" i="2"/>
  <c r="BZ25" i="2"/>
  <c r="BZ33" i="2"/>
  <c r="BZ85" i="2"/>
  <c r="CA193" i="2"/>
  <c r="BZ241" i="2"/>
  <c r="CA273" i="2"/>
  <c r="CA733" i="2"/>
  <c r="BZ833" i="2"/>
  <c r="BZ865" i="2"/>
  <c r="BZ929" i="2"/>
  <c r="BZ1049" i="2"/>
  <c r="BZ822" i="2"/>
  <c r="BZ926" i="2"/>
  <c r="BZ192" i="2"/>
  <c r="BZ252" i="2"/>
  <c r="CA584" i="2"/>
  <c r="CA1048" i="2"/>
  <c r="CA1276" i="2"/>
  <c r="CA1364" i="2"/>
  <c r="CA1560" i="2"/>
  <c r="BZ1205" i="2"/>
  <c r="BZ1377" i="2"/>
  <c r="CA1493" i="2"/>
  <c r="BZ119" i="2"/>
  <c r="CA411" i="2"/>
  <c r="BZ479" i="2"/>
  <c r="BZ555" i="2"/>
  <c r="CA635" i="2"/>
  <c r="CA963" i="2"/>
  <c r="CA1051" i="2"/>
  <c r="CA1467" i="2"/>
  <c r="BZ272" i="2"/>
  <c r="BZ404" i="2"/>
  <c r="CA432" i="2"/>
  <c r="BZ644" i="2"/>
  <c r="CA1521" i="2"/>
  <c r="CA234" i="2"/>
  <c r="BZ917" i="2"/>
  <c r="CA530" i="2"/>
  <c r="CA982" i="2"/>
  <c r="BZ1028" i="2"/>
  <c r="BZ570" i="2"/>
  <c r="CA906" i="2"/>
  <c r="CA1376" i="2"/>
  <c r="BZ1192" i="2"/>
  <c r="BZ936" i="2"/>
  <c r="BZ930" i="2"/>
  <c r="BZ746" i="2"/>
  <c r="CA426" i="2"/>
  <c r="CA1547" i="2"/>
  <c r="CA1139" i="2"/>
  <c r="CA246" i="2"/>
  <c r="CA262" i="2"/>
  <c r="CA286" i="2"/>
  <c r="CA85" i="2"/>
  <c r="BZ165" i="2"/>
  <c r="CA541" i="2"/>
  <c r="CA1049" i="2"/>
  <c r="CA642" i="2"/>
  <c r="BZ246" i="2"/>
  <c r="BZ262" i="2"/>
  <c r="BZ286" i="2"/>
  <c r="BZ5" i="2"/>
  <c r="CA165" i="2"/>
  <c r="CA409" i="2"/>
  <c r="BZ541" i="2"/>
  <c r="BZ937" i="2"/>
  <c r="BZ969" i="2"/>
  <c r="CA294" i="2"/>
  <c r="CA5" i="2"/>
  <c r="CA241" i="2"/>
  <c r="CA253" i="2"/>
  <c r="CA277" i="2"/>
  <c r="BZ409" i="2"/>
  <c r="CA937" i="2"/>
  <c r="CA969" i="2"/>
  <c r="BZ20" i="2"/>
  <c r="BY1503" i="2"/>
  <c r="CA1503" i="2"/>
  <c r="BZ1503" i="2"/>
  <c r="BY1432" i="2"/>
  <c r="BZ1432" i="2"/>
  <c r="CA1432" i="2"/>
  <c r="BY1372" i="2"/>
  <c r="BZ1372" i="2"/>
  <c r="CA1372" i="2"/>
  <c r="BZ292" i="2"/>
  <c r="CA292" i="2"/>
  <c r="BY1208" i="2"/>
  <c r="BZ1208" i="2"/>
  <c r="CA1208" i="2"/>
  <c r="BY244" i="2"/>
  <c r="BZ244" i="2"/>
  <c r="CA244" i="2"/>
  <c r="BY904" i="2"/>
  <c r="BZ904" i="2"/>
  <c r="BY888" i="2"/>
  <c r="CA888" i="2"/>
  <c r="BZ888" i="2"/>
  <c r="BY780" i="2"/>
  <c r="BZ780" i="2"/>
  <c r="CA780" i="2"/>
  <c r="BY772" i="2"/>
  <c r="BZ772" i="2"/>
  <c r="BY720" i="2"/>
  <c r="CA720" i="2"/>
  <c r="BY708" i="2"/>
  <c r="BZ708" i="2"/>
  <c r="CA708" i="2"/>
  <c r="BY607" i="2"/>
  <c r="CA607" i="2"/>
  <c r="BY660" i="2"/>
  <c r="BZ660" i="2"/>
  <c r="CA660" i="2"/>
  <c r="BY632" i="2"/>
  <c r="CA632" i="2"/>
  <c r="BY558" i="2"/>
  <c r="CA558" i="2"/>
  <c r="BY572" i="2"/>
  <c r="CA572" i="2"/>
  <c r="BZ572" i="2"/>
  <c r="BY532" i="2"/>
  <c r="BZ532" i="2"/>
  <c r="CA532" i="2"/>
  <c r="BY496" i="2"/>
  <c r="CA496" i="2"/>
  <c r="BZ496" i="2"/>
  <c r="BY460" i="2"/>
  <c r="BZ460" i="2"/>
  <c r="CA460" i="2"/>
  <c r="BY440" i="2"/>
  <c r="CA440" i="2"/>
  <c r="BY424" i="2"/>
  <c r="CA424" i="2"/>
  <c r="BZ424" i="2"/>
  <c r="BY368" i="2"/>
  <c r="BZ368" i="2"/>
  <c r="CA368" i="2"/>
  <c r="BY336" i="2"/>
  <c r="BZ336" i="2"/>
  <c r="CA336" i="2"/>
  <c r="BY312" i="2"/>
  <c r="BZ312" i="2"/>
  <c r="BY300" i="2"/>
  <c r="BZ300" i="2"/>
  <c r="BY451" i="2"/>
  <c r="CA451" i="2"/>
  <c r="BY216" i="2"/>
  <c r="BZ216" i="2"/>
  <c r="BY1246" i="2"/>
  <c r="CA1246" i="2"/>
  <c r="BZ1246" i="2"/>
  <c r="BY164" i="2"/>
  <c r="BZ164" i="2"/>
  <c r="CA164" i="2"/>
  <c r="BY116" i="2"/>
  <c r="BZ116" i="2"/>
  <c r="CA116" i="2"/>
  <c r="BY68" i="2"/>
  <c r="CA68" i="2"/>
  <c r="BY804" i="2"/>
  <c r="BZ804" i="2"/>
  <c r="CA804" i="2"/>
  <c r="BY4" i="2"/>
  <c r="BZ4" i="2"/>
  <c r="BY63" i="2"/>
  <c r="CA63" i="2"/>
  <c r="BY1398" i="2"/>
  <c r="CA1398" i="2"/>
  <c r="BZ1398" i="2"/>
  <c r="BY1531" i="2"/>
  <c r="CA1531" i="2"/>
  <c r="BZ1531" i="2"/>
  <c r="BY1435" i="2"/>
  <c r="CA1435" i="2"/>
  <c r="BY1411" i="2"/>
  <c r="CA1411" i="2"/>
  <c r="BZ1411" i="2"/>
  <c r="BY463" i="2"/>
  <c r="BZ463" i="2"/>
  <c r="CA463" i="2"/>
  <c r="BY595" i="2"/>
  <c r="BZ595" i="2"/>
  <c r="CA595" i="2"/>
  <c r="BY575" i="2"/>
  <c r="CA575" i="2"/>
  <c r="BY539" i="2"/>
  <c r="BZ539" i="2"/>
  <c r="CA539" i="2"/>
  <c r="BY519" i="2"/>
  <c r="BZ519" i="2"/>
  <c r="BY1218" i="2"/>
  <c r="CA1218" i="2"/>
  <c r="BY459" i="2"/>
  <c r="CA459" i="2"/>
  <c r="BY415" i="2"/>
  <c r="BZ415" i="2"/>
  <c r="CA415" i="2"/>
  <c r="BY1410" i="2"/>
  <c r="BZ1410" i="2"/>
  <c r="BY314" i="2"/>
  <c r="BZ314" i="2"/>
  <c r="CA314" i="2"/>
  <c r="BY347" i="2"/>
  <c r="CA347" i="2"/>
  <c r="BY331" i="2"/>
  <c r="CA331" i="2"/>
  <c r="BY299" i="2"/>
  <c r="CA299" i="2"/>
  <c r="BY259" i="2"/>
  <c r="CA259" i="2"/>
  <c r="BZ259" i="2"/>
  <c r="BY195" i="2"/>
  <c r="CA195" i="2"/>
  <c r="BY1538" i="2"/>
  <c r="CA1538" i="2"/>
  <c r="BZ1538" i="2"/>
  <c r="BY1223" i="2"/>
  <c r="CA1223" i="2"/>
  <c r="BZ1223" i="2"/>
  <c r="BY131" i="2"/>
  <c r="CA131" i="2"/>
  <c r="BZ131" i="2"/>
  <c r="BY551" i="2"/>
  <c r="BZ551" i="2"/>
  <c r="CA551" i="2"/>
  <c r="BY27" i="2"/>
  <c r="CA27" i="2"/>
  <c r="BZ27" i="2"/>
  <c r="BY578" i="2"/>
  <c r="CA578" i="2"/>
  <c r="BZ578" i="2"/>
  <c r="BY1402" i="2"/>
  <c r="BZ1402" i="2"/>
  <c r="CA1402" i="2"/>
  <c r="BY1557" i="2"/>
  <c r="CA1557" i="2"/>
  <c r="BZ1557" i="2"/>
  <c r="BY1529" i="2"/>
  <c r="CA1529" i="2"/>
  <c r="BY1078" i="2"/>
  <c r="BZ1078" i="2"/>
  <c r="BY1485" i="2"/>
  <c r="CA1485" i="2"/>
  <c r="BZ1485" i="2"/>
  <c r="BY1457" i="2"/>
  <c r="CA1457" i="2"/>
  <c r="BZ1457" i="2"/>
  <c r="BY1433" i="2"/>
  <c r="CA1433" i="2"/>
  <c r="BY1397" i="2"/>
  <c r="CA1397" i="2"/>
  <c r="BZ1397" i="2"/>
  <c r="BY1385" i="2"/>
  <c r="CA1385" i="2"/>
  <c r="BY1361" i="2"/>
  <c r="CA1361" i="2"/>
  <c r="BZ1361" i="2"/>
  <c r="BY1345" i="2"/>
  <c r="CA1345" i="2"/>
  <c r="BY1329" i="2"/>
  <c r="CA1329" i="2"/>
  <c r="BY1297" i="2"/>
  <c r="CA1297" i="2"/>
  <c r="BY691" i="2"/>
  <c r="BZ691" i="2"/>
  <c r="CA691" i="2"/>
  <c r="BY1265" i="2"/>
  <c r="CA1265" i="2"/>
  <c r="BY1225" i="2"/>
  <c r="CA1225" i="2"/>
  <c r="BZ1225" i="2"/>
  <c r="BY1197" i="2"/>
  <c r="CA1197" i="2"/>
  <c r="BZ1197" i="2"/>
  <c r="BY1185" i="2"/>
  <c r="CA1185" i="2"/>
  <c r="BZ1185" i="2"/>
  <c r="BY1169" i="2"/>
  <c r="CA1169" i="2"/>
  <c r="BZ1169" i="2"/>
  <c r="BY1141" i="2"/>
  <c r="CA1141" i="2"/>
  <c r="BY1101" i="2"/>
  <c r="CA1101" i="2"/>
  <c r="BY1394" i="2"/>
  <c r="CA1394" i="2"/>
  <c r="BY1081" i="2"/>
  <c r="CA1081" i="2"/>
  <c r="BZ1081" i="2"/>
  <c r="BY1250" i="2"/>
  <c r="CA1250" i="2"/>
  <c r="BZ1250" i="2"/>
  <c r="BY1001" i="2"/>
  <c r="BZ1001" i="2"/>
  <c r="BY957" i="2"/>
  <c r="CA957" i="2"/>
  <c r="BZ957" i="2"/>
  <c r="BY891" i="2"/>
  <c r="CA891" i="2"/>
  <c r="BZ891" i="2"/>
  <c r="BY873" i="2"/>
  <c r="BZ873" i="2"/>
  <c r="BY825" i="2"/>
  <c r="BZ825" i="2"/>
  <c r="BY769" i="2"/>
  <c r="CA769" i="2"/>
  <c r="BY685" i="2"/>
  <c r="CA685" i="2"/>
  <c r="BY323" i="2"/>
  <c r="CA323" i="2"/>
  <c r="BY653" i="2"/>
  <c r="CA653" i="2"/>
  <c r="BY1215" i="2"/>
  <c r="CA1215" i="2"/>
  <c r="BY1018" i="2"/>
  <c r="CA1018" i="2"/>
  <c r="BZ1018" i="2"/>
  <c r="BY870" i="2"/>
  <c r="BZ870" i="2"/>
  <c r="BY609" i="2"/>
  <c r="BZ609" i="2"/>
  <c r="BY509" i="2"/>
  <c r="BZ509" i="2"/>
  <c r="BY1511" i="2"/>
  <c r="CA1511" i="2"/>
  <c r="BY461" i="2"/>
  <c r="CA461" i="2"/>
  <c r="BY445" i="2"/>
  <c r="CA445" i="2"/>
  <c r="BY1426" i="2"/>
  <c r="BZ1426" i="2"/>
  <c r="CA1426" i="2"/>
  <c r="BY1214" i="2"/>
  <c r="BZ1214" i="2"/>
  <c r="BY436" i="2"/>
  <c r="BZ436" i="2"/>
  <c r="BY620" i="2"/>
  <c r="BZ620" i="2"/>
  <c r="CA620" i="2"/>
  <c r="BY301" i="2"/>
  <c r="BZ301" i="2"/>
  <c r="BY686" i="2"/>
  <c r="CA686" i="2"/>
  <c r="BY1343" i="2"/>
  <c r="CA1343" i="2"/>
  <c r="BY862" i="2"/>
  <c r="BZ862" i="2"/>
  <c r="BY490" i="2"/>
  <c r="CA490" i="2"/>
  <c r="BZ490" i="2"/>
  <c r="BY330" i="2"/>
  <c r="BZ330" i="2"/>
  <c r="BY74" i="2"/>
  <c r="CA74" i="2"/>
  <c r="BZ74" i="2"/>
  <c r="BY630" i="2"/>
  <c r="CA630" i="2"/>
  <c r="BY502" i="2"/>
  <c r="CA502" i="2"/>
  <c r="BY474" i="2"/>
  <c r="CA474" i="2"/>
  <c r="BZ474" i="2"/>
  <c r="BY346" i="2"/>
  <c r="CA346" i="2"/>
  <c r="BY776" i="2"/>
  <c r="CA776" i="2"/>
  <c r="BY1439" i="2"/>
  <c r="CA1439" i="2"/>
  <c r="BZ1439" i="2"/>
  <c r="BY835" i="2"/>
  <c r="BZ835" i="2"/>
  <c r="BZ68" i="2"/>
  <c r="CA312" i="2"/>
  <c r="BZ195" i="2"/>
  <c r="CA612" i="2"/>
  <c r="BZ720" i="2"/>
  <c r="BZ1141" i="2"/>
  <c r="BZ1314" i="2"/>
  <c r="BZ130" i="2"/>
  <c r="CA1172" i="2"/>
  <c r="BZ632" i="2"/>
  <c r="CA904" i="2"/>
  <c r="BZ558" i="2"/>
  <c r="BZ765" i="2"/>
  <c r="CA361" i="2"/>
  <c r="BZ405" i="2"/>
  <c r="CA637" i="2"/>
  <c r="BZ477" i="2"/>
  <c r="CA505" i="2"/>
  <c r="CA921" i="2"/>
  <c r="CA280" i="2"/>
  <c r="CA213" i="2"/>
  <c r="BZ1319" i="2"/>
  <c r="BZ1415" i="2"/>
  <c r="BZ41" i="2"/>
  <c r="CA265" i="2"/>
  <c r="CA577" i="2"/>
  <c r="CA661" i="2"/>
  <c r="BZ693" i="2"/>
  <c r="CA889" i="2"/>
  <c r="CA985" i="2"/>
  <c r="BZ768" i="2"/>
  <c r="CA295" i="2"/>
  <c r="BZ527" i="2"/>
  <c r="BZ153" i="2"/>
  <c r="BZ449" i="2"/>
  <c r="CA1057" i="2"/>
  <c r="CA1137" i="2"/>
  <c r="BZ270" i="2"/>
  <c r="BZ57" i="2"/>
  <c r="CA945" i="2"/>
  <c r="CA1009" i="2"/>
  <c r="CA1041" i="2"/>
  <c r="CA1089" i="2"/>
  <c r="BZ1175" i="2"/>
  <c r="BZ205" i="2"/>
  <c r="BZ237" i="2"/>
  <c r="BZ333" i="2"/>
  <c r="BZ441" i="2"/>
  <c r="BZ469" i="2"/>
  <c r="CA569" i="2"/>
  <c r="CA629" i="2"/>
  <c r="CA641" i="2"/>
  <c r="BZ737" i="2"/>
  <c r="CA857" i="2"/>
  <c r="CA897" i="2"/>
  <c r="CA754" i="2"/>
  <c r="CA150" i="2"/>
  <c r="BZ65" i="2"/>
  <c r="CA217" i="2"/>
  <c r="CA245" i="2"/>
  <c r="CA305" i="2"/>
  <c r="CA345" i="2"/>
  <c r="CA665" i="2"/>
  <c r="CA849" i="2"/>
  <c r="BZ648" i="2"/>
  <c r="CA377" i="2"/>
  <c r="BZ1535" i="2"/>
  <c r="CA1073" i="2"/>
  <c r="BZ214" i="2"/>
  <c r="CA961" i="2"/>
  <c r="CA846" i="2"/>
  <c r="BZ413" i="2"/>
  <c r="BZ725" i="2"/>
  <c r="CA1025" i="2"/>
  <c r="CA886" i="2"/>
  <c r="CA1559" i="2"/>
  <c r="BY792" i="2"/>
  <c r="BZ792" i="2"/>
  <c r="CA792" i="2"/>
  <c r="BY923" i="2"/>
  <c r="CA923" i="2"/>
  <c r="BY81" i="2"/>
  <c r="CA81" i="2"/>
  <c r="BY1528" i="2"/>
  <c r="CA1528" i="2"/>
  <c r="BZ1528" i="2"/>
  <c r="BY1504" i="2"/>
  <c r="CA1504" i="2"/>
  <c r="BY1496" i="2"/>
  <c r="CA1496" i="2"/>
  <c r="BZ1496" i="2"/>
  <c r="BY1468" i="2"/>
  <c r="BZ1468" i="2"/>
  <c r="CA1468" i="2"/>
  <c r="BY1436" i="2"/>
  <c r="CA1436" i="2"/>
  <c r="BY1404" i="2"/>
  <c r="BZ1404" i="2"/>
  <c r="BY1396" i="2"/>
  <c r="BZ1396" i="2"/>
  <c r="BY1384" i="2"/>
  <c r="BZ1384" i="2"/>
  <c r="BY579" i="2"/>
  <c r="CA579" i="2"/>
  <c r="BY1312" i="2"/>
  <c r="CA1312" i="2"/>
  <c r="BZ1312" i="2"/>
  <c r="BY1300" i="2"/>
  <c r="CA1300" i="2"/>
  <c r="BY1272" i="2"/>
  <c r="CA1272" i="2"/>
  <c r="BZ1272" i="2"/>
  <c r="BY466" i="2"/>
  <c r="BZ466" i="2"/>
  <c r="CA466" i="2"/>
  <c r="BZ1108" i="2"/>
  <c r="CA1108" i="2"/>
  <c r="BY1000" i="2"/>
  <c r="CA1000" i="2"/>
  <c r="BZ1000" i="2"/>
  <c r="BY956" i="2"/>
  <c r="BZ956" i="2"/>
  <c r="BY928" i="2"/>
  <c r="BZ928" i="2"/>
  <c r="CA928" i="2"/>
  <c r="BY1543" i="2"/>
  <c r="CA1543" i="2"/>
  <c r="BY864" i="2"/>
  <c r="CA864" i="2"/>
  <c r="BZ864" i="2"/>
  <c r="BY168" i="2"/>
  <c r="BZ168" i="2"/>
  <c r="BY800" i="2"/>
  <c r="BZ800" i="2"/>
  <c r="BY1199" i="2"/>
  <c r="CA1199" i="2"/>
  <c r="BY736" i="2"/>
  <c r="BZ736" i="2"/>
  <c r="BY724" i="2"/>
  <c r="CA724" i="2"/>
  <c r="BZ724" i="2"/>
  <c r="BY650" i="2"/>
  <c r="CA650" i="2"/>
  <c r="BZ650" i="2"/>
  <c r="BY684" i="2"/>
  <c r="CA684" i="2"/>
  <c r="BY640" i="2"/>
  <c r="BZ640" i="2"/>
  <c r="CA640" i="2"/>
  <c r="BY616" i="2"/>
  <c r="CA616" i="2"/>
  <c r="BY576" i="2"/>
  <c r="BZ576" i="2"/>
  <c r="CA576" i="2"/>
  <c r="BY540" i="2"/>
  <c r="CA540" i="2"/>
  <c r="BZ540" i="2"/>
  <c r="BY464" i="2"/>
  <c r="BZ464" i="2"/>
  <c r="CA464" i="2"/>
  <c r="BY444" i="2"/>
  <c r="BZ444" i="2"/>
  <c r="BY400" i="2"/>
  <c r="BZ400" i="2"/>
  <c r="BY372" i="2"/>
  <c r="CA372" i="2"/>
  <c r="BY344" i="2"/>
  <c r="BZ344" i="2"/>
  <c r="BY316" i="2"/>
  <c r="BZ316" i="2"/>
  <c r="CA316" i="2"/>
  <c r="BY492" i="2"/>
  <c r="BZ492" i="2"/>
  <c r="BY248" i="2"/>
  <c r="CA248" i="2"/>
  <c r="BY224" i="2"/>
  <c r="BZ224" i="2"/>
  <c r="BY188" i="2"/>
  <c r="CA188" i="2"/>
  <c r="BZ188" i="2"/>
  <c r="BY176" i="2"/>
  <c r="CA176" i="2"/>
  <c r="BY156" i="2"/>
  <c r="CA156" i="2"/>
  <c r="BZ156" i="2"/>
  <c r="BY47" i="2"/>
  <c r="BZ47" i="2"/>
  <c r="BY1274" i="2"/>
  <c r="CA1274" i="2"/>
  <c r="BY1563" i="2"/>
  <c r="BZ1563" i="2"/>
  <c r="BY1539" i="2"/>
  <c r="BZ1539" i="2"/>
  <c r="BY902" i="2"/>
  <c r="BZ902" i="2"/>
  <c r="BY364" i="2"/>
  <c r="CA364" i="2"/>
  <c r="BZ364" i="2"/>
  <c r="BY1459" i="2"/>
  <c r="CA1459" i="2"/>
  <c r="BZ1459" i="2"/>
  <c r="BY1443" i="2"/>
  <c r="CA1443" i="2"/>
  <c r="BY1339" i="2"/>
  <c r="CA1339" i="2"/>
  <c r="BY1219" i="2"/>
  <c r="CA1219" i="2"/>
  <c r="BY1479" i="2"/>
  <c r="CA1479" i="2"/>
  <c r="BY1163" i="2"/>
  <c r="BZ1163" i="2"/>
  <c r="CA1163" i="2"/>
  <c r="BY679" i="2"/>
  <c r="BZ679" i="2"/>
  <c r="BY1111" i="2"/>
  <c r="BZ1111" i="2"/>
  <c r="BY1095" i="2"/>
  <c r="BZ1095" i="2"/>
  <c r="BY1063" i="2"/>
  <c r="BZ1063" i="2"/>
  <c r="BY1055" i="2"/>
  <c r="BZ1055" i="2"/>
  <c r="BY1031" i="2"/>
  <c r="BZ1031" i="2"/>
  <c r="BY995" i="2"/>
  <c r="BZ995" i="2"/>
  <c r="BY959" i="2"/>
  <c r="CA959" i="2"/>
  <c r="BY931" i="2"/>
  <c r="CA931" i="2"/>
  <c r="BY899" i="2"/>
  <c r="CA899" i="2"/>
  <c r="BY871" i="2"/>
  <c r="CA871" i="2"/>
  <c r="BZ871" i="2"/>
  <c r="BY863" i="2"/>
  <c r="BZ863" i="2"/>
  <c r="BY779" i="2"/>
  <c r="BZ779" i="2"/>
  <c r="BY759" i="2"/>
  <c r="CA759" i="2"/>
  <c r="BY739" i="2"/>
  <c r="CA739" i="2"/>
  <c r="BY762" i="2"/>
  <c r="CA762" i="2"/>
  <c r="BZ762" i="2"/>
  <c r="BY671" i="2"/>
  <c r="BZ671" i="2"/>
  <c r="BY647" i="2"/>
  <c r="CA647" i="2"/>
  <c r="BY859" i="2"/>
  <c r="BZ859" i="2"/>
  <c r="BY1327" i="2"/>
  <c r="CA1327" i="2"/>
  <c r="BZ1327" i="2"/>
  <c r="BY507" i="2"/>
  <c r="BZ507" i="2"/>
  <c r="BY491" i="2"/>
  <c r="CA491" i="2"/>
  <c r="BY427" i="2"/>
  <c r="CA427" i="2"/>
  <c r="BY403" i="2"/>
  <c r="CA403" i="2"/>
  <c r="BY371" i="2"/>
  <c r="BZ371" i="2"/>
  <c r="BY1247" i="2"/>
  <c r="CA1247" i="2"/>
  <c r="BY339" i="2"/>
  <c r="CA339" i="2"/>
  <c r="BY303" i="2"/>
  <c r="BZ303" i="2"/>
  <c r="BY1202" i="2"/>
  <c r="BZ1202" i="2"/>
  <c r="BY223" i="2"/>
  <c r="BZ223" i="2"/>
  <c r="BY203" i="2"/>
  <c r="CA203" i="2"/>
  <c r="BY159" i="2"/>
  <c r="BZ159" i="2"/>
  <c r="BY135" i="2"/>
  <c r="CA135" i="2"/>
  <c r="BY91" i="2"/>
  <c r="CA91" i="2"/>
  <c r="BY43" i="2"/>
  <c r="BZ43" i="2"/>
  <c r="BY408" i="2"/>
  <c r="BZ408" i="2"/>
  <c r="BY1146" i="2"/>
  <c r="BZ1146" i="2"/>
  <c r="BY1562" i="2"/>
  <c r="CA1562" i="2"/>
  <c r="BZ1562" i="2"/>
  <c r="BY1561" i="2"/>
  <c r="BZ1561" i="2"/>
  <c r="CA1561" i="2"/>
  <c r="BY1545" i="2"/>
  <c r="CA1545" i="2"/>
  <c r="BY1517" i="2"/>
  <c r="CA1517" i="2"/>
  <c r="BZ1517" i="2"/>
  <c r="BY1489" i="2"/>
  <c r="CA1489" i="2"/>
  <c r="CA1473" i="2"/>
  <c r="BZ1473" i="2"/>
  <c r="BY1417" i="2"/>
  <c r="BZ1417" i="2"/>
  <c r="BY1401" i="2"/>
  <c r="CA1401" i="2"/>
  <c r="BZ1401" i="2"/>
  <c r="BY1303" i="2"/>
  <c r="CA1303" i="2"/>
  <c r="BZ1303" i="2"/>
  <c r="BY222" i="2"/>
  <c r="CA222" i="2"/>
  <c r="BY1365" i="2"/>
  <c r="CA1365" i="2"/>
  <c r="BY1333" i="2"/>
  <c r="BZ1333" i="2"/>
  <c r="BY1321" i="2"/>
  <c r="BZ1321" i="2"/>
  <c r="CA1321" i="2"/>
  <c r="BY1305" i="2"/>
  <c r="BZ1305" i="2"/>
  <c r="BY1269" i="2"/>
  <c r="CA1269" i="2"/>
  <c r="BZ1269" i="2"/>
  <c r="BY1229" i="2"/>
  <c r="BZ1229" i="2"/>
  <c r="BY1217" i="2"/>
  <c r="CA1217" i="2"/>
  <c r="BZ1217" i="2"/>
  <c r="BY1201" i="2"/>
  <c r="BZ1201" i="2"/>
  <c r="BY1153" i="2"/>
  <c r="BZ1153" i="2"/>
  <c r="CA408" i="2"/>
  <c r="CA1153" i="2"/>
  <c r="CA1417" i="2"/>
  <c r="CA43" i="2"/>
  <c r="BZ135" i="2"/>
  <c r="BZ579" i="2"/>
  <c r="CA863" i="2"/>
  <c r="BZ959" i="2"/>
  <c r="CA1063" i="2"/>
  <c r="CA1095" i="2"/>
  <c r="BZ176" i="2"/>
  <c r="BZ248" i="2"/>
  <c r="CA600" i="2"/>
  <c r="CA956" i="2"/>
  <c r="BZ1436" i="2"/>
  <c r="CA1111" i="2"/>
  <c r="BZ1274" i="2"/>
  <c r="BZ1199" i="2"/>
  <c r="BY922" i="2"/>
  <c r="CA922" i="2"/>
  <c r="CA902" i="2"/>
  <c r="BZ1479" i="2"/>
  <c r="CA344" i="2"/>
  <c r="BZ616" i="2"/>
  <c r="CA1396" i="2"/>
  <c r="CA1333" i="2"/>
  <c r="BZ1545" i="2"/>
  <c r="CA47" i="2"/>
  <c r="CA679" i="2"/>
  <c r="CA807" i="2"/>
  <c r="BZ923" i="2"/>
  <c r="CA1275" i="2"/>
  <c r="BZ1443" i="2"/>
  <c r="CA224" i="2"/>
  <c r="CA800" i="2"/>
  <c r="BZ1489" i="2"/>
  <c r="CA223" i="2"/>
  <c r="CA1202" i="2"/>
  <c r="CA444" i="2"/>
  <c r="BY17" i="2"/>
  <c r="CA17" i="2"/>
  <c r="BY1572" i="2"/>
  <c r="BZ1572" i="2"/>
  <c r="BY1506" i="2"/>
  <c r="BZ1506" i="2"/>
  <c r="CA1506" i="2"/>
  <c r="BY1500" i="2"/>
  <c r="CA1500" i="2"/>
  <c r="BY1476" i="2"/>
  <c r="CA1476" i="2"/>
  <c r="BZ1476" i="2"/>
  <c r="BY1460" i="2"/>
  <c r="CA1460" i="2"/>
  <c r="BZ1460" i="2"/>
  <c r="BY791" i="2"/>
  <c r="BZ791" i="2"/>
  <c r="CA791" i="2"/>
  <c r="BY1400" i="2"/>
  <c r="CA1400" i="2"/>
  <c r="BZ1400" i="2"/>
  <c r="BY819" i="2"/>
  <c r="BZ819" i="2"/>
  <c r="BY1368" i="2"/>
  <c r="CA1368" i="2"/>
  <c r="CA1332" i="2"/>
  <c r="BZ1332" i="2"/>
  <c r="BY1170" i="2"/>
  <c r="CA1170" i="2"/>
  <c r="BZ1170" i="2"/>
  <c r="BY1268" i="2"/>
  <c r="CA1268" i="2"/>
  <c r="BY1248" i="2"/>
  <c r="BZ1248" i="2"/>
  <c r="CA1248" i="2"/>
  <c r="BY722" i="2"/>
  <c r="BZ722" i="2"/>
  <c r="BY1204" i="2"/>
  <c r="BZ1204" i="2"/>
  <c r="BY1366" i="2"/>
  <c r="CA1366" i="2"/>
  <c r="BY1180" i="2"/>
  <c r="CA1180" i="2"/>
  <c r="BZ1180" i="2"/>
  <c r="BY1144" i="2"/>
  <c r="BZ1144" i="2"/>
  <c r="BY1128" i="2"/>
  <c r="CA1128" i="2"/>
  <c r="BY1080" i="2"/>
  <c r="BZ1080" i="2"/>
  <c r="BY1052" i="2"/>
  <c r="CA1052" i="2"/>
  <c r="BZ1052" i="2"/>
  <c r="BY1016" i="2"/>
  <c r="BZ1016" i="2"/>
  <c r="BY402" i="2"/>
  <c r="BZ402" i="2"/>
  <c r="BY980" i="2"/>
  <c r="BZ980" i="2"/>
  <c r="BY896" i="2"/>
  <c r="CA896" i="2"/>
  <c r="BY1255" i="2"/>
  <c r="BZ1255" i="2"/>
  <c r="BY840" i="2"/>
  <c r="CA840" i="2"/>
  <c r="BY796" i="2"/>
  <c r="CA796" i="2"/>
  <c r="BY1367" i="2"/>
  <c r="CA1367" i="2"/>
  <c r="BY716" i="2"/>
  <c r="BZ716" i="2"/>
  <c r="BY700" i="2"/>
  <c r="CA700" i="2"/>
  <c r="BY628" i="2"/>
  <c r="BZ628" i="2"/>
  <c r="BY596" i="2"/>
  <c r="BZ596" i="2"/>
  <c r="BY352" i="2"/>
  <c r="BZ352" i="2"/>
  <c r="BY145" i="2"/>
  <c r="CA145" i="2"/>
  <c r="BY264" i="2"/>
  <c r="BZ264" i="2"/>
  <c r="BY180" i="2"/>
  <c r="BZ180" i="2"/>
  <c r="BY160" i="2"/>
  <c r="CA160" i="2"/>
  <c r="BY148" i="2"/>
  <c r="BZ148" i="2"/>
  <c r="BY132" i="2"/>
  <c r="BZ132" i="2"/>
  <c r="CA132" i="2"/>
  <c r="BY104" i="2"/>
  <c r="CA104" i="2"/>
  <c r="BY76" i="2"/>
  <c r="BZ76" i="2"/>
  <c r="BY36" i="2"/>
  <c r="BZ36" i="2"/>
  <c r="BZ1310" i="2"/>
  <c r="CA1310" i="2"/>
  <c r="BY111" i="2"/>
  <c r="CA111" i="2"/>
  <c r="BY13" i="2"/>
  <c r="CA13" i="2"/>
  <c r="BY964" i="2"/>
  <c r="CA964" i="2"/>
  <c r="BZ964" i="2"/>
  <c r="BY1499" i="2"/>
  <c r="CA1499" i="2"/>
  <c r="BY1475" i="2"/>
  <c r="CA1475" i="2"/>
  <c r="BY1403" i="2"/>
  <c r="CA1403" i="2"/>
  <c r="BY1371" i="2"/>
  <c r="BZ1371" i="2"/>
  <c r="BY520" i="2"/>
  <c r="BZ520" i="2"/>
  <c r="BY826" i="2"/>
  <c r="CA826" i="2"/>
  <c r="BZ826" i="2"/>
  <c r="BY1291" i="2"/>
  <c r="CA1291" i="2"/>
  <c r="BY1267" i="2"/>
  <c r="CA1267" i="2"/>
  <c r="BZ1267" i="2"/>
  <c r="BY1243" i="2"/>
  <c r="CA1243" i="2"/>
  <c r="BY1227" i="2"/>
  <c r="CA1227" i="2"/>
  <c r="BY1203" i="2"/>
  <c r="CA1203" i="2"/>
  <c r="BZ1203" i="2"/>
  <c r="BY1179" i="2"/>
  <c r="CA1179" i="2"/>
  <c r="BY1147" i="2"/>
  <c r="CA1147" i="2"/>
  <c r="BY1119" i="2"/>
  <c r="BZ1119" i="2"/>
  <c r="BY1087" i="2"/>
  <c r="BZ1087" i="2"/>
  <c r="BY1059" i="2"/>
  <c r="BZ1059" i="2"/>
  <c r="BY1047" i="2"/>
  <c r="BZ1047" i="2"/>
  <c r="CA1047" i="2"/>
  <c r="BY1023" i="2"/>
  <c r="BZ1023" i="2"/>
  <c r="BY983" i="2"/>
  <c r="CA983" i="2"/>
  <c r="BZ983" i="2"/>
  <c r="BY967" i="2"/>
  <c r="CA967" i="2"/>
  <c r="BY947" i="2"/>
  <c r="CA947" i="2"/>
  <c r="BY927" i="2"/>
  <c r="CA927" i="2"/>
  <c r="BY915" i="2"/>
  <c r="CA915" i="2"/>
  <c r="BY867" i="2"/>
  <c r="BZ867" i="2"/>
  <c r="BY795" i="2"/>
  <c r="BZ795" i="2"/>
  <c r="BY771" i="2"/>
  <c r="CA771" i="2"/>
  <c r="BY302" i="2"/>
  <c r="CA302" i="2"/>
  <c r="BY102" i="2"/>
  <c r="BZ102" i="2"/>
  <c r="BY703" i="2"/>
  <c r="BZ703" i="2"/>
  <c r="BY687" i="2"/>
  <c r="BZ687" i="2"/>
  <c r="BY594" i="2"/>
  <c r="CA594" i="2"/>
  <c r="BZ594" i="2"/>
  <c r="BY1431" i="2"/>
  <c r="CA1431" i="2"/>
  <c r="BZ1431" i="2"/>
  <c r="BY639" i="2"/>
  <c r="CA639" i="2"/>
  <c r="BY1306" i="2"/>
  <c r="BZ1306" i="2"/>
  <c r="CA1306" i="2"/>
  <c r="BY603" i="2"/>
  <c r="CA603" i="2"/>
  <c r="BY587" i="2"/>
  <c r="CA587" i="2"/>
  <c r="BY1302" i="2"/>
  <c r="CA1302" i="2"/>
  <c r="BY511" i="2"/>
  <c r="BZ511" i="2"/>
  <c r="BY483" i="2"/>
  <c r="CA483" i="2"/>
  <c r="BY443" i="2"/>
  <c r="CA443" i="2"/>
  <c r="BY431" i="2"/>
  <c r="CA431" i="2"/>
  <c r="BY522" i="2"/>
  <c r="BZ522" i="2"/>
  <c r="BY387" i="2"/>
  <c r="CA387" i="2"/>
  <c r="BY359" i="2"/>
  <c r="CA359" i="2"/>
  <c r="BY1455" i="2"/>
  <c r="CA1455" i="2"/>
  <c r="BY251" i="2"/>
  <c r="CA251" i="2"/>
  <c r="BY54" i="2"/>
  <c r="BZ54" i="2"/>
  <c r="BY59" i="2"/>
  <c r="CA59" i="2"/>
  <c r="BY1447" i="2"/>
  <c r="CA1447" i="2"/>
  <c r="BY1497" i="2"/>
  <c r="BZ1497" i="2"/>
  <c r="BY1481" i="2"/>
  <c r="BZ1481" i="2"/>
  <c r="BY1453" i="2"/>
  <c r="BZ1453" i="2"/>
  <c r="BY1441" i="2"/>
  <c r="BZ1441" i="2"/>
  <c r="BY1313" i="2"/>
  <c r="BZ1313" i="2"/>
  <c r="BZ81" i="2"/>
  <c r="BZ1447" i="2"/>
  <c r="BZ1499" i="2"/>
  <c r="BZ1543" i="2"/>
  <c r="BZ160" i="2"/>
  <c r="CA352" i="2"/>
  <c r="CA716" i="2"/>
  <c r="CA980" i="2"/>
  <c r="CA1204" i="2"/>
  <c r="CA1404" i="2"/>
  <c r="CA1241" i="2"/>
  <c r="CA1453" i="2"/>
  <c r="CA1497" i="2"/>
  <c r="BZ91" i="2"/>
  <c r="CA159" i="2"/>
  <c r="BZ339" i="2"/>
  <c r="BZ359" i="2"/>
  <c r="BZ427" i="2"/>
  <c r="BZ443" i="2"/>
  <c r="BZ491" i="2"/>
  <c r="CA507" i="2"/>
  <c r="BZ647" i="2"/>
  <c r="CA671" i="2"/>
  <c r="BZ759" i="2"/>
  <c r="CA851" i="2"/>
  <c r="BZ927" i="2"/>
  <c r="CA1023" i="2"/>
  <c r="CA1055" i="2"/>
  <c r="BZ1247" i="2"/>
  <c r="BZ1339" i="2"/>
  <c r="CA1371" i="2"/>
  <c r="CA1539" i="2"/>
  <c r="BZ372" i="2"/>
  <c r="CA736" i="2"/>
  <c r="BZ1044" i="2"/>
  <c r="BZ1300" i="2"/>
  <c r="CA1201" i="2"/>
  <c r="BZ947" i="2"/>
  <c r="CA1146" i="2"/>
  <c r="CA1384" i="2"/>
  <c r="BZ1455" i="2"/>
  <c r="BY1133" i="2"/>
  <c r="CA1133" i="2"/>
  <c r="BY1109" i="2"/>
  <c r="CA1109" i="2"/>
  <c r="BY1061" i="2"/>
  <c r="CA1061" i="2"/>
  <c r="BY989" i="2"/>
  <c r="CA989" i="2"/>
  <c r="BY1462" i="2"/>
  <c r="BZ1462" i="2"/>
  <c r="BY621" i="2"/>
  <c r="CA621" i="2"/>
  <c r="BY521" i="2"/>
  <c r="CA521" i="2"/>
  <c r="BY514" i="2"/>
  <c r="BZ514" i="2"/>
  <c r="BY425" i="2"/>
  <c r="CA425" i="2"/>
  <c r="BY325" i="2"/>
  <c r="BZ325" i="2"/>
  <c r="BY1466" i="2"/>
  <c r="CA1466" i="2"/>
  <c r="BY670" i="2"/>
  <c r="CA670" i="2"/>
  <c r="BY442" i="2"/>
  <c r="BZ442" i="2"/>
  <c r="BY422" i="2"/>
  <c r="BZ422" i="2"/>
  <c r="BY266" i="2"/>
  <c r="BZ266" i="2"/>
  <c r="BY186" i="2"/>
  <c r="BZ186" i="2"/>
  <c r="BY1330" i="2"/>
  <c r="CA1330" i="2"/>
  <c r="BY706" i="2"/>
  <c r="CA706" i="2"/>
  <c r="BY1014" i="2"/>
  <c r="BZ1014" i="2"/>
  <c r="BY618" i="2"/>
  <c r="BZ618" i="2"/>
  <c r="BY434" i="2"/>
  <c r="BZ434" i="2"/>
  <c r="BZ150" i="2"/>
  <c r="CA214" i="2"/>
  <c r="CA41" i="2"/>
  <c r="CA57" i="2"/>
  <c r="CA65" i="2"/>
  <c r="CA101" i="2"/>
  <c r="CA153" i="2"/>
  <c r="BZ217" i="2"/>
  <c r="CA333" i="2"/>
  <c r="CA405" i="2"/>
  <c r="CA413" i="2"/>
  <c r="CA441" i="2"/>
  <c r="CA449" i="2"/>
  <c r="BZ505" i="2"/>
  <c r="BZ629" i="2"/>
  <c r="BZ637" i="2"/>
  <c r="BZ661" i="2"/>
  <c r="CA737" i="2"/>
  <c r="BZ857" i="2"/>
  <c r="BZ889" i="2"/>
  <c r="BZ985" i="2"/>
  <c r="BZ1033" i="2"/>
  <c r="BZ846" i="2"/>
  <c r="CA1535" i="2"/>
  <c r="BZ1073" i="2"/>
  <c r="BZ1089" i="2"/>
  <c r="BZ295" i="2"/>
  <c r="CA1319" i="2"/>
  <c r="BZ989" i="2"/>
  <c r="BZ521" i="2"/>
  <c r="BZ457" i="2"/>
  <c r="CA325" i="2"/>
  <c r="BZ1466" i="2"/>
  <c r="CA434" i="2"/>
  <c r="BY869" i="2"/>
  <c r="CA869" i="2"/>
  <c r="BY837" i="2"/>
  <c r="CA837" i="2"/>
  <c r="BY821" i="2"/>
  <c r="CA821" i="2"/>
  <c r="BY777" i="2"/>
  <c r="CA777" i="2"/>
  <c r="BY649" i="2"/>
  <c r="CA649" i="2"/>
  <c r="BY617" i="2"/>
  <c r="CA617" i="2"/>
  <c r="BY506" i="2"/>
  <c r="BZ506" i="2"/>
  <c r="BY553" i="2"/>
  <c r="CA553" i="2"/>
  <c r="BY493" i="2"/>
  <c r="CA493" i="2"/>
  <c r="BY1206" i="2"/>
  <c r="BZ1206" i="2"/>
  <c r="BY1338" i="2"/>
  <c r="BZ1338" i="2"/>
  <c r="BY250" i="2"/>
  <c r="BZ250" i="2"/>
  <c r="BY202" i="2"/>
  <c r="BZ202" i="2"/>
  <c r="BY170" i="2"/>
  <c r="CA170" i="2"/>
  <c r="BY868" i="2"/>
  <c r="BZ868" i="2"/>
  <c r="BY1050" i="2"/>
  <c r="CA1050" i="2"/>
  <c r="BY322" i="2"/>
  <c r="CA322" i="2"/>
  <c r="BY606" i="2"/>
  <c r="CA606" i="2"/>
  <c r="CA190" i="2"/>
  <c r="CA270" i="2"/>
  <c r="CA205" i="2"/>
  <c r="BZ213" i="2"/>
  <c r="BZ245" i="2"/>
  <c r="BZ345" i="2"/>
  <c r="BZ361" i="2"/>
  <c r="BZ377" i="2"/>
  <c r="CA469" i="2"/>
  <c r="CA477" i="2"/>
  <c r="BZ569" i="2"/>
  <c r="BZ641" i="2"/>
  <c r="BZ665" i="2"/>
  <c r="CA693" i="2"/>
  <c r="CA725" i="2"/>
  <c r="CA765" i="2"/>
  <c r="BZ849" i="2"/>
  <c r="BZ897" i="2"/>
  <c r="BZ945" i="2"/>
  <c r="BZ961" i="2"/>
  <c r="BZ1009" i="2"/>
  <c r="BZ1025" i="2"/>
  <c r="BZ1041" i="2"/>
  <c r="BZ1057" i="2"/>
  <c r="BZ754" i="2"/>
  <c r="BZ886" i="2"/>
  <c r="BZ280" i="2"/>
  <c r="BZ1137" i="2"/>
  <c r="CA1415" i="2"/>
  <c r="BZ1109" i="2"/>
  <c r="CA266" i="2"/>
  <c r="CA202" i="2"/>
  <c r="BZ837" i="2"/>
  <c r="BZ649" i="2"/>
  <c r="CA1014" i="2"/>
  <c r="CA506" i="2"/>
  <c r="BZ1050" i="2"/>
  <c r="CA514" i="2"/>
  <c r="CA1338" i="2"/>
  <c r="BY1351" i="2"/>
  <c r="CA1351" i="2"/>
  <c r="CA1134" i="2"/>
  <c r="BY1134" i="2"/>
  <c r="BZ593" i="2"/>
  <c r="BY593" i="2"/>
  <c r="BZ317" i="2"/>
  <c r="BY317" i="2"/>
  <c r="BY1026" i="2"/>
  <c r="CA1026" i="2"/>
  <c r="BY1526" i="2"/>
  <c r="BZ1526" i="2"/>
  <c r="CA1526" i="2"/>
  <c r="BY510" i="2"/>
  <c r="BZ510" i="2"/>
  <c r="BZ401" i="2"/>
  <c r="BZ417" i="2"/>
  <c r="BZ513" i="2"/>
  <c r="CA593" i="2"/>
  <c r="BZ1134" i="2"/>
  <c r="BZ103" i="2"/>
  <c r="BZ547" i="2"/>
  <c r="CA510" i="2"/>
  <c r="BY672" i="2"/>
  <c r="CA672" i="2"/>
  <c r="BZ672" i="2"/>
  <c r="BY652" i="2"/>
  <c r="BZ652" i="2"/>
  <c r="CA652" i="2"/>
  <c r="BY1287" i="2"/>
  <c r="CA1287" i="2"/>
  <c r="BZ1287" i="2"/>
  <c r="BY707" i="2"/>
  <c r="BZ707" i="2"/>
  <c r="CA707" i="2"/>
  <c r="BY556" i="2"/>
  <c r="BZ556" i="2"/>
  <c r="CA556" i="2"/>
  <c r="BY516" i="2"/>
  <c r="BZ516" i="2"/>
  <c r="CA516" i="2"/>
  <c r="BY476" i="2"/>
  <c r="CA476" i="2"/>
  <c r="BY456" i="2"/>
  <c r="CA456" i="2"/>
  <c r="BY1242" i="2"/>
  <c r="BZ1242" i="2"/>
  <c r="BY412" i="2"/>
  <c r="CA412" i="2"/>
  <c r="BZ412" i="2"/>
  <c r="BY1186" i="2"/>
  <c r="CA1186" i="2"/>
  <c r="BY332" i="2"/>
  <c r="BZ332" i="2"/>
  <c r="BY276" i="2"/>
  <c r="BZ276" i="2"/>
  <c r="BY232" i="2"/>
  <c r="BZ232" i="2"/>
  <c r="BY204" i="2"/>
  <c r="BZ204" i="2"/>
  <c r="BY15" i="2"/>
  <c r="BY108" i="2"/>
  <c r="BY908" i="2"/>
  <c r="CA15" i="2"/>
  <c r="BY680" i="2"/>
  <c r="BY916" i="2"/>
  <c r="BY950" i="2"/>
  <c r="CA950" i="2"/>
  <c r="BY187" i="2"/>
  <c r="CA187" i="2"/>
  <c r="BY163" i="2"/>
  <c r="CA163" i="2"/>
  <c r="BY155" i="2"/>
  <c r="CA155" i="2"/>
  <c r="BY750" i="2"/>
  <c r="BY1519" i="2"/>
  <c r="BZ1519" i="2"/>
  <c r="CA1519" i="2"/>
  <c r="BY1569" i="2"/>
  <c r="BZ1569" i="2"/>
  <c r="BY1553" i="2"/>
  <c r="BZ1553" i="2"/>
  <c r="CA1541" i="2"/>
  <c r="BY1541" i="2"/>
  <c r="BY1525" i="2"/>
  <c r="CA1525" i="2"/>
  <c r="CA1509" i="2"/>
  <c r="BY1509" i="2"/>
  <c r="BZ1509" i="2"/>
  <c r="BY1465" i="2"/>
  <c r="BZ1465" i="2"/>
  <c r="BY1425" i="2"/>
  <c r="BZ1425" i="2"/>
  <c r="BY1409" i="2"/>
  <c r="BZ1409" i="2"/>
  <c r="CA1409" i="2"/>
  <c r="BY1393" i="2"/>
  <c r="BZ1393" i="2"/>
  <c r="CA1393" i="2"/>
  <c r="CA1381" i="2"/>
  <c r="BY1381" i="2"/>
  <c r="CA1154" i="2"/>
  <c r="BZ1154" i="2"/>
  <c r="BY1154" i="2"/>
  <c r="BY1357" i="2"/>
  <c r="BZ1357" i="2"/>
  <c r="CA1341" i="2"/>
  <c r="BY1341" i="2"/>
  <c r="BY1325" i="2"/>
  <c r="BZ1325" i="2"/>
  <c r="CA1325" i="2"/>
  <c r="BY1293" i="2"/>
  <c r="BZ1293" i="2"/>
  <c r="CA1277" i="2"/>
  <c r="BY1277" i="2"/>
  <c r="BZ1277" i="2"/>
  <c r="BY1261" i="2"/>
  <c r="BZ1261" i="2"/>
  <c r="BY1249" i="2"/>
  <c r="BZ1249" i="2"/>
  <c r="CA1249" i="2"/>
  <c r="BY1237" i="2"/>
  <c r="BZ1237" i="2"/>
  <c r="BY1209" i="2"/>
  <c r="BZ1209" i="2"/>
  <c r="BY1406" i="2"/>
  <c r="CA1406" i="2"/>
  <c r="CA1181" i="2"/>
  <c r="BY1181" i="2"/>
  <c r="BY1161" i="2"/>
  <c r="BZ1161" i="2"/>
  <c r="BY1278" i="2"/>
  <c r="CA1278" i="2"/>
  <c r="BY1121" i="2"/>
  <c r="BZ1121" i="2"/>
  <c r="CA1121" i="2"/>
  <c r="BY1097" i="2"/>
  <c r="BZ1097" i="2"/>
  <c r="CA1097" i="2"/>
  <c r="BY1077" i="2"/>
  <c r="BZ1077" i="2"/>
  <c r="BY1069" i="2"/>
  <c r="BZ1069" i="2"/>
  <c r="CA1069" i="2"/>
  <c r="CA1045" i="2"/>
  <c r="BY1045" i="2"/>
  <c r="CA997" i="2"/>
  <c r="BY997" i="2"/>
  <c r="BZ997" i="2"/>
  <c r="BY1407" i="2"/>
  <c r="CA1407" i="2"/>
  <c r="BZ1407" i="2"/>
  <c r="BY933" i="2"/>
  <c r="BZ933" i="2"/>
  <c r="CA933" i="2"/>
  <c r="BY921" i="2"/>
  <c r="BZ1124" i="2"/>
  <c r="BY1124" i="2"/>
  <c r="BY53" i="2"/>
  <c r="BZ53" i="2"/>
  <c r="CA53" i="2"/>
  <c r="BY56" i="2"/>
  <c r="BZ56" i="2"/>
  <c r="CA56" i="2"/>
  <c r="BY1298" i="2"/>
  <c r="BZ1298" i="2"/>
  <c r="CA1298" i="2"/>
  <c r="BZ1098" i="2"/>
  <c r="BY1098" i="2"/>
  <c r="BZ433" i="2"/>
  <c r="BY433" i="2"/>
  <c r="CA381" i="2"/>
  <c r="CA501" i="2"/>
  <c r="CA669" i="2"/>
  <c r="CA1098" i="2"/>
  <c r="CA103" i="2"/>
  <c r="BZ1026" i="2"/>
  <c r="BY836" i="2"/>
  <c r="BZ836" i="2"/>
  <c r="BZ828" i="2"/>
  <c r="BY828" i="2"/>
  <c r="CA828" i="2"/>
  <c r="BY808" i="2"/>
  <c r="CA808" i="2"/>
  <c r="BZ808" i="2"/>
  <c r="BZ788" i="2"/>
  <c r="BY788" i="2"/>
  <c r="BY1238" i="2"/>
  <c r="BZ1238" i="2"/>
  <c r="BY712" i="2"/>
  <c r="CA712" i="2"/>
  <c r="BY696" i="2"/>
  <c r="CA696" i="2"/>
  <c r="BY55" i="2"/>
  <c r="CA55" i="2"/>
  <c r="BY523" i="2"/>
  <c r="BZ523" i="2"/>
  <c r="BY1346" i="2"/>
  <c r="CA1346" i="2"/>
  <c r="BY495" i="2"/>
  <c r="BZ495" i="2"/>
  <c r="CA62" i="2"/>
  <c r="BY62" i="2"/>
  <c r="CA1550" i="2"/>
  <c r="BY1550" i="2"/>
  <c r="BZ375" i="2"/>
  <c r="BY375" i="2"/>
  <c r="BY355" i="2"/>
  <c r="CA355" i="2"/>
  <c r="BY271" i="2"/>
  <c r="BY247" i="2"/>
  <c r="BZ247" i="2"/>
  <c r="BY265" i="2"/>
  <c r="BY237" i="2"/>
  <c r="BY586" i="2"/>
  <c r="CA586" i="2"/>
  <c r="BY69" i="2"/>
  <c r="BY1115" i="2"/>
  <c r="CA1115" i="2"/>
  <c r="BZ1115" i="2"/>
  <c r="BY1022" i="2"/>
  <c r="CA1022" i="2"/>
  <c r="BZ1022" i="2"/>
  <c r="CA942" i="2"/>
  <c r="BY942" i="2"/>
  <c r="BY738" i="2"/>
  <c r="BY622" i="2"/>
  <c r="BY438" i="2"/>
  <c r="BZ438" i="2"/>
  <c r="BY342" i="2"/>
  <c r="BY282" i="2"/>
  <c r="BZ282" i="2"/>
  <c r="CA282" i="2"/>
  <c r="BY1558" i="2"/>
  <c r="BZ1558" i="2"/>
  <c r="BY26" i="2"/>
  <c r="BZ26" i="2"/>
  <c r="BY334" i="2"/>
  <c r="BY1019" i="2"/>
  <c r="CA1019" i="2"/>
  <c r="BZ1019" i="2"/>
  <c r="BZ970" i="2"/>
  <c r="BY970" i="2"/>
  <c r="CA1040" i="2"/>
  <c r="BY1040" i="2"/>
  <c r="BZ1040" i="2"/>
  <c r="BY1234" i="2"/>
  <c r="BZ1234" i="2"/>
  <c r="CA1234" i="2"/>
  <c r="BY80" i="2"/>
  <c r="BZ80" i="2"/>
  <c r="BY32" i="2"/>
  <c r="CA32" i="2"/>
  <c r="BZ1322" i="2"/>
  <c r="BY1322" i="2"/>
  <c r="BY194" i="2"/>
  <c r="BZ194" i="2"/>
  <c r="BZ657" i="2"/>
  <c r="BY657" i="2"/>
  <c r="BZ625" i="2"/>
  <c r="BY625" i="2"/>
  <c r="CA1030" i="2"/>
  <c r="BY1030" i="2"/>
  <c r="BZ453" i="2"/>
  <c r="BY453" i="2"/>
  <c r="CA1126" i="2"/>
  <c r="BY1126" i="2"/>
  <c r="BY329" i="2"/>
  <c r="CA329" i="2"/>
  <c r="BZ329" i="2"/>
  <c r="BY382" i="2"/>
  <c r="BY1058" i="2"/>
  <c r="CA1058" i="2"/>
  <c r="BZ1058" i="2"/>
  <c r="BY994" i="2"/>
  <c r="CA994" i="2"/>
  <c r="BZ994" i="2"/>
  <c r="BY290" i="2"/>
  <c r="BY258" i="2"/>
  <c r="BZ258" i="2"/>
  <c r="CA382" i="2"/>
  <c r="CA401" i="2"/>
  <c r="CA417" i="2"/>
  <c r="CA513" i="2"/>
  <c r="CA433" i="2"/>
  <c r="CA1322" i="2"/>
  <c r="CA547" i="2"/>
  <c r="BZ32" i="2"/>
  <c r="BZ1060" i="2"/>
  <c r="BY1060" i="2"/>
  <c r="BZ1564" i="2"/>
  <c r="BY1564" i="2"/>
  <c r="CA1564" i="2"/>
  <c r="BY1556" i="2"/>
  <c r="BZ1556" i="2"/>
  <c r="CA1556" i="2"/>
  <c r="BY1540" i="2"/>
  <c r="BZ1540" i="2"/>
  <c r="CA1540" i="2"/>
  <c r="BY1524" i="2"/>
  <c r="BZ1524" i="2"/>
  <c r="CA1524" i="2"/>
  <c r="BY1512" i="2"/>
  <c r="CA1512" i="2"/>
  <c r="BY1279" i="2"/>
  <c r="CA1279" i="2"/>
  <c r="BZ1279" i="2"/>
  <c r="BY1492" i="2"/>
  <c r="BZ1492" i="2"/>
  <c r="CA1480" i="2"/>
  <c r="BY1480" i="2"/>
  <c r="BY1464" i="2"/>
  <c r="BZ1464" i="2"/>
  <c r="BY1448" i="2"/>
  <c r="CA1448" i="2"/>
  <c r="BZ1448" i="2"/>
  <c r="BY1412" i="2"/>
  <c r="BZ1412" i="2"/>
  <c r="CA1412" i="2"/>
  <c r="BY1159" i="2"/>
  <c r="CA1159" i="2"/>
  <c r="CA1392" i="2"/>
  <c r="BY1392" i="2"/>
  <c r="BZ1380" i="2"/>
  <c r="BY1380" i="2"/>
  <c r="CA1380" i="2"/>
  <c r="BZ1356" i="2"/>
  <c r="BY1356" i="2"/>
  <c r="BY1340" i="2"/>
  <c r="BZ1340" i="2"/>
  <c r="CA1340" i="2"/>
  <c r="CA1320" i="2"/>
  <c r="BY1320" i="2"/>
  <c r="BZ1320" i="2"/>
  <c r="BY1308" i="2"/>
  <c r="BZ1308" i="2"/>
  <c r="CA1308" i="2"/>
  <c r="CA1296" i="2"/>
  <c r="BY1296" i="2"/>
  <c r="BY1284" i="2"/>
  <c r="BZ1284" i="2"/>
  <c r="BZ1354" i="2"/>
  <c r="BY1354" i="2"/>
  <c r="BY1391" i="2"/>
  <c r="BZ1391" i="2"/>
  <c r="BY292" i="2"/>
  <c r="BY1240" i="2"/>
  <c r="BZ1240" i="2"/>
  <c r="CA1240" i="2"/>
  <c r="BZ1224" i="2"/>
  <c r="BY1224" i="2"/>
  <c r="CA1224" i="2"/>
  <c r="BZ1196" i="2"/>
  <c r="BY1196" i="2"/>
  <c r="CA1196" i="2"/>
  <c r="BY1184" i="2"/>
  <c r="BZ1184" i="2"/>
  <c r="CA1184" i="2"/>
  <c r="BY1172" i="2"/>
  <c r="BY890" i="2"/>
  <c r="BZ890" i="2"/>
  <c r="BY1148" i="2"/>
  <c r="BZ1148" i="2"/>
  <c r="BZ1132" i="2"/>
  <c r="BY1132" i="2"/>
  <c r="CA1132" i="2"/>
  <c r="BZ1100" i="2"/>
  <c r="BY1100" i="2"/>
  <c r="BY1084" i="2"/>
  <c r="BZ1084" i="2"/>
  <c r="BY1056" i="2"/>
  <c r="BZ1056" i="2"/>
  <c r="BZ1036" i="2"/>
  <c r="BY1036" i="2"/>
  <c r="BY30" i="2"/>
  <c r="CA30" i="2"/>
  <c r="BZ30" i="2"/>
  <c r="BY988" i="2"/>
  <c r="BZ988" i="2"/>
  <c r="BZ972" i="2"/>
  <c r="BY972" i="2"/>
  <c r="CA966" i="2"/>
  <c r="BY966" i="2"/>
  <c r="BY140" i="2"/>
  <c r="BZ140" i="2"/>
  <c r="BY834" i="2"/>
  <c r="CA834" i="2"/>
  <c r="BZ834" i="2"/>
  <c r="CA1359" i="2"/>
  <c r="BY1359" i="2"/>
  <c r="BY1507" i="2"/>
  <c r="CA1507" i="2"/>
  <c r="BY1483" i="2"/>
  <c r="BZ1483" i="2"/>
  <c r="CA1451" i="2"/>
  <c r="BY1451" i="2"/>
  <c r="BY1379" i="2"/>
  <c r="CA1379" i="2"/>
  <c r="BY1355" i="2"/>
  <c r="CA1355" i="2"/>
  <c r="BY1331" i="2"/>
  <c r="CA1331" i="2"/>
  <c r="BZ1331" i="2"/>
  <c r="BY1315" i="2"/>
  <c r="CA1315" i="2"/>
  <c r="BZ1450" i="2"/>
  <c r="BY1450" i="2"/>
  <c r="BY1251" i="2"/>
  <c r="CA1251" i="2"/>
  <c r="BY1151" i="2"/>
  <c r="CA1151" i="2"/>
  <c r="BY1211" i="2"/>
  <c r="CA1211" i="2"/>
  <c r="BZ1211" i="2"/>
  <c r="BY1187" i="2"/>
  <c r="CA1187" i="2"/>
  <c r="BZ1187" i="2"/>
  <c r="BY1155" i="2"/>
  <c r="CA1155" i="2"/>
  <c r="BZ1155" i="2"/>
  <c r="BY1127" i="2"/>
  <c r="CA1127" i="2"/>
  <c r="BY1091" i="2"/>
  <c r="CA1091" i="2"/>
  <c r="BZ1091" i="2"/>
  <c r="BY1554" i="2"/>
  <c r="BZ1554" i="2"/>
  <c r="BY478" i="2"/>
  <c r="BZ478" i="2"/>
  <c r="CA478" i="2"/>
  <c r="BY1027" i="2"/>
  <c r="CA1027" i="2"/>
  <c r="BZ1027" i="2"/>
  <c r="BY1011" i="2"/>
  <c r="CA1011" i="2"/>
  <c r="BY991" i="2"/>
  <c r="CA991" i="2"/>
  <c r="BY971" i="2"/>
  <c r="CA971" i="2"/>
  <c r="CA951" i="2"/>
  <c r="BY951" i="2"/>
  <c r="BY847" i="2"/>
  <c r="CA847" i="2"/>
  <c r="BZ847" i="2"/>
  <c r="BY895" i="2"/>
  <c r="CA895" i="2"/>
  <c r="BZ1034" i="2"/>
  <c r="BY1034" i="2"/>
  <c r="BY719" i="2"/>
  <c r="BZ719" i="2"/>
  <c r="BY839" i="2"/>
  <c r="CA839" i="2"/>
  <c r="BZ839" i="2"/>
  <c r="BY811" i="2"/>
  <c r="BZ811" i="2"/>
  <c r="BY775" i="2"/>
  <c r="BZ775" i="2"/>
  <c r="BY751" i="2"/>
  <c r="BZ751" i="2"/>
  <c r="CA751" i="2"/>
  <c r="BY731" i="2"/>
  <c r="BZ731" i="2"/>
  <c r="BY711" i="2"/>
  <c r="BZ711" i="2"/>
  <c r="BY667" i="2"/>
  <c r="BZ667" i="2"/>
  <c r="BY643" i="2"/>
  <c r="BZ643" i="2"/>
  <c r="CA643" i="2"/>
  <c r="BY615" i="2"/>
  <c r="BZ615" i="2"/>
  <c r="CA615" i="2"/>
  <c r="BY392" i="2"/>
  <c r="BZ392" i="2"/>
  <c r="BY1474" i="2"/>
  <c r="CA1474" i="2"/>
  <c r="BY430" i="2"/>
  <c r="BZ430" i="2"/>
  <c r="CA845" i="2"/>
  <c r="BY845" i="2"/>
  <c r="CA813" i="2"/>
  <c r="BY813" i="2"/>
  <c r="BY781" i="2"/>
  <c r="CA781" i="2"/>
  <c r="BY741" i="2"/>
  <c r="CA741" i="2"/>
  <c r="BZ741" i="2"/>
  <c r="BY709" i="2"/>
  <c r="BY986" i="2"/>
  <c r="BZ986" i="2"/>
  <c r="CA986" i="2"/>
  <c r="BY18" i="2"/>
  <c r="CA18" i="2"/>
  <c r="BZ18" i="2"/>
  <c r="CA450" i="2"/>
  <c r="BZ450" i="2"/>
  <c r="BY450" i="2"/>
  <c r="CA1254" i="2"/>
  <c r="BY1254" i="2"/>
  <c r="CA1568" i="2"/>
  <c r="BY1568" i="2"/>
  <c r="BZ1548" i="2"/>
  <c r="BY1548" i="2"/>
  <c r="BZ1472" i="2"/>
  <c r="BY1472" i="2"/>
  <c r="CA1456" i="2"/>
  <c r="BY1456" i="2"/>
  <c r="BY1440" i="2"/>
  <c r="BZ1420" i="2"/>
  <c r="BY1420" i="2"/>
  <c r="BZ1408" i="2"/>
  <c r="BY1408" i="2"/>
  <c r="CA1328" i="2"/>
  <c r="BY1328" i="2"/>
  <c r="BZ1316" i="2"/>
  <c r="BY1316" i="2"/>
  <c r="CA1222" i="2"/>
  <c r="BY1222" i="2"/>
  <c r="BZ1004" i="2"/>
  <c r="BY1004" i="2"/>
  <c r="BZ960" i="2"/>
  <c r="BY960" i="2"/>
  <c r="BZ860" i="2"/>
  <c r="BY860" i="2"/>
  <c r="BZ844" i="2"/>
  <c r="BY844" i="2"/>
  <c r="CA1454" i="2"/>
  <c r="BY1454" i="2"/>
  <c r="CA756" i="2"/>
  <c r="BY756" i="2"/>
  <c r="BY600" i="2"/>
  <c r="CA880" i="2"/>
  <c r="BY880" i="2"/>
  <c r="BZ268" i="2"/>
  <c r="BY268" i="2"/>
  <c r="CA144" i="2"/>
  <c r="BY144" i="2"/>
  <c r="CA998" i="2"/>
  <c r="BY998" i="2"/>
  <c r="BY1310" i="2"/>
  <c r="BY31" i="2"/>
  <c r="CA1487" i="2"/>
  <c r="BY1487" i="2"/>
  <c r="CA1515" i="2"/>
  <c r="BY1515" i="2"/>
  <c r="CA1491" i="2"/>
  <c r="BY1491" i="2"/>
  <c r="CA1294" i="2"/>
  <c r="BY1294" i="2"/>
  <c r="CA1335" i="2"/>
  <c r="BY1335" i="2"/>
  <c r="CA1195" i="2"/>
  <c r="BY1195" i="2"/>
  <c r="CA1171" i="2"/>
  <c r="BY1171" i="2"/>
  <c r="CA269" i="2"/>
  <c r="BY269" i="2"/>
  <c r="CA1067" i="2"/>
  <c r="BY1067" i="2"/>
  <c r="BZ1002" i="2"/>
  <c r="BY1002" i="2"/>
  <c r="CA1043" i="2"/>
  <c r="BY1043" i="2"/>
  <c r="CA939" i="2"/>
  <c r="BY939" i="2"/>
  <c r="BZ727" i="2"/>
  <c r="BY727" i="2"/>
  <c r="BZ1418" i="2"/>
  <c r="BY1418" i="2"/>
  <c r="BY531" i="2"/>
  <c r="CA1103" i="2"/>
  <c r="BY1103" i="2"/>
  <c r="CA1533" i="2"/>
  <c r="BY1533" i="2"/>
  <c r="CA1501" i="2"/>
  <c r="BY1501" i="2"/>
  <c r="BY1473" i="2"/>
  <c r="CA912" i="2"/>
  <c r="BY912" i="2"/>
  <c r="BZ1130" i="2"/>
  <c r="BY1130" i="2"/>
  <c r="CA1437" i="2"/>
  <c r="BY1437" i="2"/>
  <c r="CA1349" i="2"/>
  <c r="BY1349" i="2"/>
  <c r="CA1285" i="2"/>
  <c r="BY1285" i="2"/>
  <c r="CA1253" i="2"/>
  <c r="BY1253" i="2"/>
  <c r="BY1241" i="2"/>
  <c r="CA1189" i="2"/>
  <c r="BY1189" i="2"/>
  <c r="BY807" i="2"/>
  <c r="CA1143" i="2"/>
  <c r="BY1143" i="2"/>
  <c r="CA1085" i="2"/>
  <c r="BY1085" i="2"/>
  <c r="BZ663" i="2"/>
  <c r="BY663" i="2"/>
  <c r="CA1013" i="2"/>
  <c r="BY1013" i="2"/>
  <c r="CA1005" i="2"/>
  <c r="BY1005" i="2"/>
  <c r="CA973" i="2"/>
  <c r="BY973" i="2"/>
  <c r="BZ1194" i="2"/>
  <c r="BY1194" i="2"/>
  <c r="CA1358" i="2"/>
  <c r="BY1358" i="2"/>
  <c r="CA925" i="2"/>
  <c r="BY925" i="2"/>
  <c r="BY909" i="2"/>
  <c r="BZ749" i="2"/>
  <c r="BY749" i="2"/>
  <c r="BZ677" i="2"/>
  <c r="BY677" i="2"/>
  <c r="BY130" i="2"/>
  <c r="CA1442" i="2"/>
  <c r="BY1442" i="2"/>
  <c r="BZ517" i="2"/>
  <c r="BY517" i="2"/>
  <c r="BY321" i="2"/>
  <c r="BY305" i="2"/>
  <c r="BZ289" i="2"/>
  <c r="BY289" i="2"/>
  <c r="BZ189" i="2"/>
  <c r="BY189" i="2"/>
  <c r="BZ932" i="2"/>
  <c r="BY932" i="2"/>
  <c r="BY642" i="2"/>
  <c r="BY990" i="2"/>
  <c r="BY1527" i="2"/>
  <c r="BZ178" i="2"/>
  <c r="BY178" i="2"/>
  <c r="BY46" i="2"/>
  <c r="BZ1546" i="2"/>
  <c r="BY1546" i="2"/>
  <c r="BZ996" i="2"/>
  <c r="BY996" i="2"/>
  <c r="BZ1066" i="2"/>
  <c r="BY1066" i="2"/>
  <c r="BZ535" i="2"/>
  <c r="BY535" i="2"/>
  <c r="CA1486" i="2"/>
  <c r="BY1486" i="2"/>
  <c r="BY1074" i="2"/>
  <c r="CA1006" i="2"/>
  <c r="BY1006" i="2"/>
  <c r="BZ242" i="2"/>
  <c r="BY242" i="2"/>
  <c r="CA722" i="2"/>
  <c r="BZ1366" i="2"/>
  <c r="BZ1495" i="2"/>
  <c r="CA1120" i="2"/>
  <c r="CA1423" i="2"/>
  <c r="BY1423" i="2"/>
  <c r="BZ1544" i="2"/>
  <c r="BY1544" i="2"/>
  <c r="BZ1516" i="2"/>
  <c r="BY1516" i="2"/>
  <c r="BZ1484" i="2"/>
  <c r="BY1484" i="2"/>
  <c r="BZ1452" i="2"/>
  <c r="BY1452" i="2"/>
  <c r="CA1416" i="2"/>
  <c r="BY1416" i="2"/>
  <c r="CA1360" i="2"/>
  <c r="BY1360" i="2"/>
  <c r="BZ1344" i="2"/>
  <c r="BY1344" i="2"/>
  <c r="BZ1324" i="2"/>
  <c r="BY1324" i="2"/>
  <c r="CA1288" i="2"/>
  <c r="BY1288" i="2"/>
  <c r="CA1264" i="2"/>
  <c r="BY1264" i="2"/>
  <c r="BZ1252" i="2"/>
  <c r="BY1252" i="2"/>
  <c r="BZ1216" i="2"/>
  <c r="BY1216" i="2"/>
  <c r="BZ1188" i="2"/>
  <c r="BY1188" i="2"/>
  <c r="CA848" i="2"/>
  <c r="BY848" i="2"/>
  <c r="BZ1152" i="2"/>
  <c r="BY1152" i="2"/>
  <c r="CA1136" i="2"/>
  <c r="BY1136" i="2"/>
  <c r="BY1108" i="2"/>
  <c r="BZ1088" i="2"/>
  <c r="BY1088" i="2"/>
  <c r="BY1044" i="2"/>
  <c r="BZ1024" i="2"/>
  <c r="BY1024" i="2"/>
  <c r="BZ876" i="2"/>
  <c r="BY876" i="2"/>
  <c r="BZ812" i="2"/>
  <c r="BY812" i="2"/>
  <c r="BY768" i="2"/>
  <c r="BY612" i="2"/>
  <c r="BZ396" i="2"/>
  <c r="BY396" i="2"/>
  <c r="BY1314" i="2"/>
  <c r="BY152" i="2"/>
  <c r="CA778" i="2"/>
  <c r="BY778" i="2"/>
  <c r="CA1518" i="2"/>
  <c r="BY1518" i="2"/>
  <c r="BZ748" i="2"/>
  <c r="BY748" i="2"/>
  <c r="CA1198" i="2"/>
  <c r="BY1198" i="2"/>
  <c r="CA1387" i="2"/>
  <c r="BY1387" i="2"/>
  <c r="CA1363" i="2"/>
  <c r="BY1363" i="2"/>
  <c r="BZ1490" i="2"/>
  <c r="CA1490" i="2"/>
  <c r="BY1490" i="2"/>
  <c r="BY1275" i="2"/>
  <c r="CA1235" i="2"/>
  <c r="BY1235" i="2"/>
  <c r="CA979" i="2"/>
  <c r="BY979" i="2"/>
  <c r="BY851" i="2"/>
  <c r="CA823" i="2"/>
  <c r="BY823" i="2"/>
  <c r="BY527" i="2"/>
  <c r="CA215" i="2"/>
  <c r="BY215" i="2"/>
  <c r="CA1573" i="2"/>
  <c r="BY1573" i="2"/>
  <c r="BZ1570" i="2"/>
  <c r="BY1570" i="2"/>
  <c r="BY1513" i="2"/>
  <c r="CA1469" i="2"/>
  <c r="BY1469" i="2"/>
  <c r="CA1445" i="2"/>
  <c r="BY1445" i="2"/>
  <c r="CA1413" i="2"/>
  <c r="BY1413" i="2"/>
  <c r="CA1373" i="2"/>
  <c r="BY1373" i="2"/>
  <c r="CA1317" i="2"/>
  <c r="BY1317" i="2"/>
  <c r="CA976" i="2"/>
  <c r="BY976" i="2"/>
  <c r="BZ1258" i="2"/>
  <c r="BY1258" i="2"/>
  <c r="CA1213" i="2"/>
  <c r="BY1213" i="2"/>
  <c r="CA1149" i="2"/>
  <c r="BY1149" i="2"/>
  <c r="CA1125" i="2"/>
  <c r="BY1125" i="2"/>
  <c r="CA1062" i="2"/>
  <c r="BY1062" i="2"/>
  <c r="CA1037" i="2"/>
  <c r="BY1037" i="2"/>
  <c r="CA1399" i="2"/>
  <c r="BY1399" i="2"/>
  <c r="CA351" i="2"/>
  <c r="BY351" i="2"/>
  <c r="CA949" i="2"/>
  <c r="BY949" i="2"/>
  <c r="CA893" i="2"/>
  <c r="BY893" i="2"/>
  <c r="CA877" i="2"/>
  <c r="BY877" i="2"/>
  <c r="CA861" i="2"/>
  <c r="BY861" i="2"/>
  <c r="CA829" i="2"/>
  <c r="BY829" i="2"/>
  <c r="BZ785" i="2"/>
  <c r="BY785" i="2"/>
  <c r="BZ773" i="2"/>
  <c r="BY773" i="2"/>
  <c r="BZ745" i="2"/>
  <c r="BY745" i="2"/>
  <c r="BZ713" i="2"/>
  <c r="BY713" i="2"/>
  <c r="CA713" i="2"/>
  <c r="BZ689" i="2"/>
  <c r="BY689" i="2"/>
  <c r="BY673" i="2"/>
  <c r="BZ529" i="2"/>
  <c r="BY529" i="2"/>
  <c r="BZ485" i="2"/>
  <c r="BY485" i="2"/>
  <c r="BY457" i="2"/>
  <c r="BZ421" i="2"/>
  <c r="BY421" i="2"/>
  <c r="BZ385" i="2"/>
  <c r="BY385" i="2"/>
  <c r="CA385" i="2"/>
  <c r="BZ1226" i="2"/>
  <c r="BY1226" i="2"/>
  <c r="CA1039" i="2"/>
  <c r="BY1039" i="2"/>
  <c r="BY1414" i="2"/>
  <c r="CA934" i="2"/>
  <c r="BY934" i="2"/>
  <c r="BY162" i="2"/>
  <c r="CA114" i="2"/>
  <c r="BY114" i="2"/>
  <c r="CA975" i="2"/>
  <c r="BY975" i="2"/>
  <c r="CA1094" i="2"/>
  <c r="BY1094" i="2"/>
  <c r="CA38" i="2"/>
  <c r="BY38" i="2"/>
  <c r="CA1422" i="2"/>
  <c r="BY1422" i="2"/>
  <c r="CA1167" i="2"/>
  <c r="BY1167" i="2"/>
  <c r="CA1552" i="2"/>
  <c r="BY1552" i="2"/>
  <c r="BZ1536" i="2"/>
  <c r="BY1536" i="2"/>
  <c r="CA1520" i="2"/>
  <c r="BY1520" i="2"/>
  <c r="BZ1508" i="2"/>
  <c r="BY1508" i="2"/>
  <c r="CA1488" i="2"/>
  <c r="BY1488" i="2"/>
  <c r="BZ1444" i="2"/>
  <c r="BY1444" i="2"/>
  <c r="CA1424" i="2"/>
  <c r="BY1424" i="2"/>
  <c r="BZ1388" i="2"/>
  <c r="BY1388" i="2"/>
  <c r="BZ1352" i="2"/>
  <c r="BY1352" i="2"/>
  <c r="BY1332" i="2"/>
  <c r="CA1158" i="2"/>
  <c r="BY1158" i="2"/>
  <c r="BZ1292" i="2"/>
  <c r="BY1292" i="2"/>
  <c r="BZ1280" i="2"/>
  <c r="BY1280" i="2"/>
  <c r="BZ1260" i="2"/>
  <c r="BY1260" i="2"/>
  <c r="CA1232" i="2"/>
  <c r="BY1232" i="2"/>
  <c r="CA1168" i="2"/>
  <c r="BY1168" i="2"/>
  <c r="BZ1160" i="2"/>
  <c r="BY1160" i="2"/>
  <c r="BZ1096" i="2"/>
  <c r="BY1096" i="2"/>
  <c r="CA1032" i="2"/>
  <c r="BY1032" i="2"/>
  <c r="CA968" i="2"/>
  <c r="BY968" i="2"/>
  <c r="BZ924" i="2"/>
  <c r="BY924" i="2"/>
  <c r="CA784" i="2"/>
  <c r="BY784" i="2"/>
  <c r="BY404" i="2"/>
  <c r="BY982" i="2"/>
  <c r="CA1271" i="2"/>
  <c r="BY1271" i="2"/>
  <c r="BY20" i="2"/>
  <c r="BY71" i="2"/>
  <c r="BY7" i="2"/>
  <c r="CA1446" i="2"/>
  <c r="BY1446" i="2"/>
  <c r="CA1555" i="2"/>
  <c r="BY1555" i="2"/>
  <c r="CA1523" i="2"/>
  <c r="BY1523" i="2"/>
  <c r="CA1427" i="2"/>
  <c r="BY1427" i="2"/>
  <c r="CA1075" i="2"/>
  <c r="BY1075" i="2"/>
  <c r="BZ1075" i="2"/>
  <c r="CA1003" i="2"/>
  <c r="BY1003" i="2"/>
  <c r="CA887" i="2"/>
  <c r="BY887" i="2"/>
  <c r="CA855" i="2"/>
  <c r="BY855" i="2"/>
  <c r="BZ1566" i="2"/>
  <c r="BY1566" i="2"/>
  <c r="BY798" i="2"/>
  <c r="BZ439" i="2"/>
  <c r="BY439" i="2"/>
  <c r="BY239" i="2"/>
  <c r="CA1542" i="2"/>
  <c r="BY1542" i="2"/>
  <c r="CA1565" i="2"/>
  <c r="BY1565" i="2"/>
  <c r="CA1477" i="2"/>
  <c r="BY1477" i="2"/>
  <c r="CA1405" i="2"/>
  <c r="BY1405" i="2"/>
  <c r="CA1309" i="2"/>
  <c r="BY1309" i="2"/>
  <c r="CA1245" i="2"/>
  <c r="BY1245" i="2"/>
  <c r="CA1157" i="2"/>
  <c r="BY1157" i="2"/>
  <c r="CA1117" i="2"/>
  <c r="BY1117" i="2"/>
  <c r="CA1326" i="2"/>
  <c r="BY1326" i="2"/>
  <c r="CA981" i="2"/>
  <c r="BY981" i="2"/>
  <c r="CA941" i="2"/>
  <c r="BY941" i="2"/>
  <c r="BZ809" i="2"/>
  <c r="BY809" i="2"/>
  <c r="BZ645" i="2"/>
  <c r="BY645" i="2"/>
  <c r="BY577" i="2"/>
  <c r="BZ393" i="2"/>
  <c r="BY393" i="2"/>
  <c r="BY313" i="2"/>
  <c r="BZ261" i="2"/>
  <c r="BY261" i="2"/>
  <c r="BZ338" i="2"/>
  <c r="BY338" i="2"/>
  <c r="CA974" i="2"/>
  <c r="BY974" i="2"/>
  <c r="CA1350" i="2"/>
  <c r="BY1350" i="2"/>
  <c r="BY648" i="2"/>
  <c r="BY386" i="2"/>
  <c r="BZ370" i="2"/>
  <c r="BY370" i="2"/>
  <c r="BY1175" i="2"/>
  <c r="BY694" i="2"/>
  <c r="BY918" i="2"/>
  <c r="BY9" i="2"/>
  <c r="CA1207" i="2"/>
  <c r="BY1207" i="2"/>
  <c r="BZ766" i="2"/>
  <c r="BY766" i="2"/>
  <c r="B59" i="12"/>
  <c r="A59" i="12" s="1"/>
  <c r="B58" i="12"/>
  <c r="A58" i="12" s="1"/>
  <c r="B57" i="12"/>
  <c r="H57" i="12" s="1"/>
  <c r="B56" i="12"/>
  <c r="AF56" i="12" s="1"/>
  <c r="B55" i="12"/>
  <c r="B54" i="12"/>
  <c r="N54" i="12" s="1"/>
  <c r="B53" i="12"/>
  <c r="Y53" i="12" s="1"/>
  <c r="B52" i="12"/>
  <c r="AE52" i="12" s="1"/>
  <c r="B51" i="12"/>
  <c r="Q51" i="12" s="1"/>
  <c r="B50" i="12"/>
  <c r="AB50" i="12" s="1"/>
  <c r="B49" i="12"/>
  <c r="E49" i="12" s="1"/>
  <c r="B48" i="12"/>
  <c r="W48" i="12" s="1"/>
  <c r="B47" i="12"/>
  <c r="N47" i="12" s="1"/>
  <c r="B46" i="12"/>
  <c r="B45" i="12"/>
  <c r="E45" i="12" s="1"/>
  <c r="B44" i="12"/>
  <c r="AA44" i="12" s="1"/>
  <c r="B43" i="12"/>
  <c r="V43" i="12" s="1"/>
  <c r="B42" i="12"/>
  <c r="S42" i="12" s="1"/>
  <c r="B41" i="12"/>
  <c r="H41" i="12" s="1"/>
  <c r="B40" i="12"/>
  <c r="U40" i="12" s="1"/>
  <c r="B39" i="12"/>
  <c r="B38" i="12"/>
  <c r="R38" i="12" s="1"/>
  <c r="B37" i="12"/>
  <c r="K37" i="12" s="1"/>
  <c r="B36" i="12"/>
  <c r="S36" i="12" s="1"/>
  <c r="B35" i="12"/>
  <c r="AA35" i="12" s="1"/>
  <c r="B34" i="12"/>
  <c r="B33" i="12"/>
  <c r="G33" i="12" s="1"/>
  <c r="B32" i="12"/>
  <c r="AD32" i="12" s="1"/>
  <c r="B31" i="12"/>
  <c r="A31" i="12" s="1"/>
  <c r="B30" i="12"/>
  <c r="G30" i="12" s="1"/>
  <c r="B29" i="12"/>
  <c r="H29" i="12" s="1"/>
  <c r="B28" i="12"/>
  <c r="AG28" i="12" s="1"/>
  <c r="B27" i="12"/>
  <c r="X27" i="12" s="1"/>
  <c r="B26" i="12"/>
  <c r="I26" i="12" s="1"/>
  <c r="B25" i="12"/>
  <c r="P25" i="12" s="1"/>
  <c r="B24" i="12"/>
  <c r="B23" i="12"/>
  <c r="Z23" i="12" s="1"/>
  <c r="B22" i="12"/>
  <c r="W22" i="12" s="1"/>
  <c r="B21" i="12"/>
  <c r="Y21" i="12" s="1"/>
  <c r="B20" i="12"/>
  <c r="B19" i="12"/>
  <c r="K19" i="12" s="1"/>
  <c r="B18" i="12"/>
  <c r="I18" i="12" s="1"/>
  <c r="B17" i="12"/>
  <c r="AH17" i="12" s="1"/>
  <c r="B16" i="12"/>
  <c r="AE16" i="12" s="1"/>
  <c r="B15" i="12"/>
  <c r="N15" i="12" s="1"/>
  <c r="B14" i="12"/>
  <c r="V14" i="12" s="1"/>
  <c r="B13" i="12"/>
  <c r="U13" i="12" s="1"/>
  <c r="B12" i="12"/>
  <c r="AE12" i="12" s="1"/>
  <c r="B11" i="12"/>
  <c r="Z11" i="12" s="1"/>
  <c r="B10" i="12"/>
  <c r="AD10" i="12" s="1"/>
  <c r="V57" i="12"/>
  <c r="T5" i="7" l="1"/>
  <c r="P5" i="7"/>
  <c r="L5" i="7"/>
  <c r="F5" i="7"/>
  <c r="M6" i="7"/>
  <c r="B5" i="7"/>
  <c r="K6" i="7"/>
  <c r="K5" i="7"/>
  <c r="U6" i="7"/>
  <c r="R6" i="7"/>
  <c r="F6" i="7"/>
  <c r="O6" i="7"/>
  <c r="I6" i="7"/>
  <c r="D6" i="7"/>
  <c r="BN67" i="2"/>
  <c r="H2" i="5"/>
  <c r="H3" i="5"/>
  <c r="C3" i="13"/>
  <c r="O3" i="13" s="1"/>
  <c r="X37" i="12"/>
  <c r="D3" i="13"/>
  <c r="AB3" i="13" s="1"/>
  <c r="E25" i="12"/>
  <c r="C11" i="13"/>
  <c r="O29" i="12"/>
  <c r="M45" i="12"/>
  <c r="W29" i="12"/>
  <c r="T45" i="12"/>
  <c r="W17" i="12"/>
  <c r="Q37" i="12"/>
  <c r="C43" i="13"/>
  <c r="D33" i="13"/>
  <c r="AE5" i="13" s="1"/>
  <c r="U25" i="12"/>
  <c r="O33" i="12"/>
  <c r="O41" i="12"/>
  <c r="N49" i="12"/>
  <c r="D74" i="13"/>
  <c r="AH18" i="13" s="1"/>
  <c r="D24" i="13"/>
  <c r="AB24" i="13" s="1"/>
  <c r="D43" i="13"/>
  <c r="AE15" i="13" s="1"/>
  <c r="Z25" i="12"/>
  <c r="U33" i="12"/>
  <c r="W41" i="12"/>
  <c r="Z49" i="12"/>
  <c r="C4" i="13"/>
  <c r="D53" i="13"/>
  <c r="AE25" i="13" s="1"/>
  <c r="D99" i="13"/>
  <c r="AK15" i="13" s="1"/>
  <c r="C70" i="13"/>
  <c r="O70" i="13" s="1"/>
  <c r="C62" i="13"/>
  <c r="O62" i="13" s="1"/>
  <c r="D7" i="13"/>
  <c r="AB7" i="13" s="1"/>
  <c r="D31" i="13"/>
  <c r="AE3" i="13" s="1"/>
  <c r="D38" i="13"/>
  <c r="AE10" i="13" s="1"/>
  <c r="C109" i="13"/>
  <c r="O109" i="13" s="1"/>
  <c r="C54" i="13"/>
  <c r="O54" i="13" s="1"/>
  <c r="D78" i="13"/>
  <c r="AH22" i="13" s="1"/>
  <c r="D17" i="13"/>
  <c r="AB17" i="13" s="1"/>
  <c r="C57" i="13"/>
  <c r="O57" i="13" s="1"/>
  <c r="D81" i="13"/>
  <c r="AH25" i="13" s="1"/>
  <c r="C52" i="13"/>
  <c r="O52" i="13" s="1"/>
  <c r="C22" i="13"/>
  <c r="C98" i="13"/>
  <c r="O98" i="13" s="1"/>
  <c r="D76" i="13"/>
  <c r="AH20" i="13" s="1"/>
  <c r="C10" i="13"/>
  <c r="D82" i="13"/>
  <c r="AH26" i="13" s="1"/>
  <c r="D75" i="13"/>
  <c r="AH19" i="13" s="1"/>
  <c r="D19" i="13"/>
  <c r="AB19" i="13" s="1"/>
  <c r="C27" i="13"/>
  <c r="C59" i="13"/>
  <c r="O59" i="13" s="1"/>
  <c r="D47" i="13"/>
  <c r="AE19" i="13" s="1"/>
  <c r="D83" i="13"/>
  <c r="AH27" i="13" s="1"/>
  <c r="C89" i="13"/>
  <c r="O89" i="13" s="1"/>
  <c r="C102" i="13"/>
  <c r="O102" i="13" s="1"/>
  <c r="D37" i="13"/>
  <c r="AE9" i="13" s="1"/>
  <c r="C5" i="13"/>
  <c r="C37" i="13"/>
  <c r="O37" i="13" s="1"/>
  <c r="D12" i="13"/>
  <c r="AB12" i="13" s="1"/>
  <c r="D60" i="13"/>
  <c r="AH4" i="13" s="1"/>
  <c r="D93" i="13"/>
  <c r="AK9" i="13" s="1"/>
  <c r="C24" i="13"/>
  <c r="C67" i="13"/>
  <c r="O67" i="13" s="1"/>
  <c r="C99" i="13"/>
  <c r="O99" i="13" s="1"/>
  <c r="C56" i="13"/>
  <c r="O56" i="13" s="1"/>
  <c r="D26" i="13"/>
  <c r="AB26" i="13" s="1"/>
  <c r="D100" i="13"/>
  <c r="AK16" i="13" s="1"/>
  <c r="C30" i="13"/>
  <c r="O30" i="13" s="1"/>
  <c r="D6" i="13"/>
  <c r="AB6" i="13" s="1"/>
  <c r="D5" i="13"/>
  <c r="AB5" i="13" s="1"/>
  <c r="C45" i="13"/>
  <c r="O45" i="13" s="1"/>
  <c r="D69" i="13"/>
  <c r="AH13" i="13" s="1"/>
  <c r="C36" i="13"/>
  <c r="O36" i="13" s="1"/>
  <c r="C107" i="13"/>
  <c r="O107" i="13" s="1"/>
  <c r="D48" i="13"/>
  <c r="AE20" i="13" s="1"/>
  <c r="D70" i="13"/>
  <c r="AH14" i="13" s="1"/>
  <c r="D13" i="13"/>
  <c r="AB13" i="13" s="1"/>
  <c r="C21" i="13"/>
  <c r="C53" i="13"/>
  <c r="O53" i="13" s="1"/>
  <c r="D39" i="13"/>
  <c r="AE11" i="13" s="1"/>
  <c r="D77" i="13"/>
  <c r="AH21" i="13" s="1"/>
  <c r="D109" i="13"/>
  <c r="AK25" i="13" s="1"/>
  <c r="D46" i="13"/>
  <c r="AE18" i="13" s="1"/>
  <c r="C83" i="13"/>
  <c r="O83" i="13" s="1"/>
  <c r="C6" i="13"/>
  <c r="C90" i="13"/>
  <c r="O90" i="13" s="1"/>
  <c r="D68" i="13"/>
  <c r="AH12" i="13" s="1"/>
  <c r="C64" i="13"/>
  <c r="O64" i="13" s="1"/>
  <c r="D102" i="13"/>
  <c r="AK18" i="13" s="1"/>
  <c r="D98" i="13"/>
  <c r="AK14" i="13" s="1"/>
  <c r="D21" i="13"/>
  <c r="AB21" i="13" s="1"/>
  <c r="C29" i="13"/>
  <c r="C61" i="13"/>
  <c r="O61" i="13" s="1"/>
  <c r="C50" i="13"/>
  <c r="O50" i="13" s="1"/>
  <c r="D85" i="13"/>
  <c r="AH29" i="13" s="1"/>
  <c r="C8" i="13"/>
  <c r="D57" i="13"/>
  <c r="AE29" i="13" s="1"/>
  <c r="C91" i="13"/>
  <c r="O91" i="13" s="1"/>
  <c r="D34" i="13"/>
  <c r="AE6" i="13" s="1"/>
  <c r="C106" i="13"/>
  <c r="O106" i="13" s="1"/>
  <c r="D84" i="13"/>
  <c r="AH28" i="13" s="1"/>
  <c r="C96" i="13"/>
  <c r="O96" i="13" s="1"/>
  <c r="D58" i="13"/>
  <c r="AE30" i="13" s="1"/>
  <c r="C100" i="13"/>
  <c r="O100" i="13" s="1"/>
  <c r="C13" i="13"/>
  <c r="D28" i="13"/>
  <c r="AB28" i="13" s="1"/>
  <c r="D101" i="13"/>
  <c r="AK17" i="13" s="1"/>
  <c r="C75" i="13"/>
  <c r="O75" i="13" s="1"/>
  <c r="C74" i="13"/>
  <c r="O74" i="13" s="1"/>
  <c r="C18" i="13"/>
  <c r="D90" i="13"/>
  <c r="AK6" i="13" s="1"/>
  <c r="D23" i="13"/>
  <c r="AB23" i="13" s="1"/>
  <c r="C31" i="13"/>
  <c r="O31" i="13" s="1"/>
  <c r="C63" i="13"/>
  <c r="O63" i="13" s="1"/>
  <c r="D52" i="13"/>
  <c r="AE24" i="13" s="1"/>
  <c r="D87" i="13"/>
  <c r="AK3" i="13" s="1"/>
  <c r="C12" i="13"/>
  <c r="C60" i="13"/>
  <c r="O60" i="13" s="1"/>
  <c r="C93" i="13"/>
  <c r="O93" i="13" s="1"/>
  <c r="C40" i="13"/>
  <c r="O40" i="13" s="1"/>
  <c r="C110" i="13"/>
  <c r="O110" i="13" s="1"/>
  <c r="D88" i="13"/>
  <c r="AK4" i="13" s="1"/>
  <c r="C104" i="13"/>
  <c r="O104" i="13" s="1"/>
  <c r="C76" i="13"/>
  <c r="O76" i="13" s="1"/>
  <c r="C48" i="13"/>
  <c r="O48" i="13" s="1"/>
  <c r="C9" i="13"/>
  <c r="C41" i="13"/>
  <c r="O41" i="13" s="1"/>
  <c r="D20" i="13"/>
  <c r="AB20" i="13" s="1"/>
  <c r="D65" i="13"/>
  <c r="AH9" i="13" s="1"/>
  <c r="D97" i="13"/>
  <c r="AK13" i="13" s="1"/>
  <c r="D30" i="13"/>
  <c r="AB30" i="13" s="1"/>
  <c r="C71" i="13"/>
  <c r="O71" i="13" s="1"/>
  <c r="C103" i="13"/>
  <c r="O103" i="13" s="1"/>
  <c r="C66" i="13"/>
  <c r="O66" i="13" s="1"/>
  <c r="C38" i="13"/>
  <c r="O38" i="13" s="1"/>
  <c r="D108" i="13"/>
  <c r="AK24" i="13" s="1"/>
  <c r="D51" i="13"/>
  <c r="AE23" i="13" s="1"/>
  <c r="D56" i="13"/>
  <c r="AE28" i="13" s="1"/>
  <c r="D67" i="13"/>
  <c r="AH11" i="13" s="1"/>
  <c r="C105" i="13"/>
  <c r="O105" i="13" s="1"/>
  <c r="D112" i="13"/>
  <c r="AK28" i="13" s="1"/>
  <c r="C47" i="13"/>
  <c r="O47" i="13" s="1"/>
  <c r="D71" i="13"/>
  <c r="AH15" i="13" s="1"/>
  <c r="D103" i="13"/>
  <c r="AK19" i="13" s="1"/>
  <c r="C77" i="13"/>
  <c r="O77" i="13" s="1"/>
  <c r="C78" i="13"/>
  <c r="O78" i="13" s="1"/>
  <c r="C32" i="13"/>
  <c r="O32" i="13" s="1"/>
  <c r="D106" i="13"/>
  <c r="AK22" i="13" s="1"/>
  <c r="C25" i="13"/>
  <c r="D44" i="13"/>
  <c r="AE16" i="13" s="1"/>
  <c r="C87" i="13"/>
  <c r="O87" i="13" s="1"/>
  <c r="C80" i="13"/>
  <c r="O80" i="13" s="1"/>
  <c r="D11" i="13"/>
  <c r="AB11" i="13" s="1"/>
  <c r="C19" i="13"/>
  <c r="D36" i="13"/>
  <c r="AE8" i="13" s="1"/>
  <c r="D107" i="13"/>
  <c r="AK23" i="13" s="1"/>
  <c r="C44" i="13"/>
  <c r="O44" i="13" s="1"/>
  <c r="C81" i="13"/>
  <c r="O81" i="13" s="1"/>
  <c r="C86" i="13"/>
  <c r="O86" i="13" s="1"/>
  <c r="D64" i="13"/>
  <c r="AH8" i="13" s="1"/>
  <c r="D94" i="13"/>
  <c r="AK10" i="13" s="1"/>
  <c r="D66" i="13"/>
  <c r="AH10" i="13" s="1"/>
  <c r="D54" i="13"/>
  <c r="AE26" i="13" s="1"/>
  <c r="D29" i="13"/>
  <c r="AB29" i="13" s="1"/>
  <c r="D80" i="13"/>
  <c r="AH24" i="13" s="1"/>
  <c r="C88" i="13"/>
  <c r="O88" i="13" s="1"/>
  <c r="C26" i="13"/>
  <c r="D27" i="13"/>
  <c r="AB27" i="13" s="1"/>
  <c r="C35" i="13"/>
  <c r="O35" i="13" s="1"/>
  <c r="D8" i="13"/>
  <c r="AB8" i="13" s="1"/>
  <c r="C58" i="13"/>
  <c r="O58" i="13" s="1"/>
  <c r="D91" i="13"/>
  <c r="AK7" i="13" s="1"/>
  <c r="C20" i="13"/>
  <c r="C65" i="13"/>
  <c r="O65" i="13" s="1"/>
  <c r="C97" i="13"/>
  <c r="O97" i="13" s="1"/>
  <c r="D50" i="13"/>
  <c r="AE22" i="13" s="1"/>
  <c r="D18" i="13"/>
  <c r="AB18" i="13" s="1"/>
  <c r="D96" i="13"/>
  <c r="AK12" i="13" s="1"/>
  <c r="D14" i="13"/>
  <c r="AB14" i="13" s="1"/>
  <c r="C108" i="13"/>
  <c r="O108" i="13" s="1"/>
  <c r="C84" i="13"/>
  <c r="O84" i="13" s="1"/>
  <c r="C7" i="13"/>
  <c r="C39" i="13"/>
  <c r="O39" i="13" s="1"/>
  <c r="D16" i="13"/>
  <c r="AB16" i="13" s="1"/>
  <c r="D63" i="13"/>
  <c r="AH7" i="13" s="1"/>
  <c r="D95" i="13"/>
  <c r="AK11" i="13" s="1"/>
  <c r="C28" i="13"/>
  <c r="C69" i="13"/>
  <c r="O69" i="13" s="1"/>
  <c r="C101" i="13"/>
  <c r="O101" i="13" s="1"/>
  <c r="D61" i="13"/>
  <c r="AH5" i="13" s="1"/>
  <c r="D32" i="13"/>
  <c r="AE4" i="13" s="1"/>
  <c r="D104" i="13"/>
  <c r="AK20" i="13" s="1"/>
  <c r="D40" i="13"/>
  <c r="AE12" i="13" s="1"/>
  <c r="D35" i="13"/>
  <c r="AE7" i="13" s="1"/>
  <c r="D9" i="13"/>
  <c r="AB9" i="13" s="1"/>
  <c r="C17" i="13"/>
  <c r="C49" i="13"/>
  <c r="O49" i="13" s="1"/>
  <c r="C34" i="13"/>
  <c r="O34" i="13" s="1"/>
  <c r="D73" i="13"/>
  <c r="AH17" i="13" s="1"/>
  <c r="D105" i="13"/>
  <c r="AK21" i="13" s="1"/>
  <c r="D41" i="13"/>
  <c r="AE13" i="13" s="1"/>
  <c r="C79" i="13"/>
  <c r="O79" i="13" s="1"/>
  <c r="C111" i="13"/>
  <c r="O111" i="13" s="1"/>
  <c r="C82" i="13"/>
  <c r="O82" i="13" s="1"/>
  <c r="D59" i="13"/>
  <c r="AH3" i="13" s="1"/>
  <c r="D42" i="13"/>
  <c r="AE14" i="13" s="1"/>
  <c r="D86" i="13"/>
  <c r="AH30" i="13" s="1"/>
  <c r="D22" i="13"/>
  <c r="AB22" i="13" s="1"/>
  <c r="C73" i="13"/>
  <c r="O73" i="13" s="1"/>
  <c r="C15" i="13"/>
  <c r="C51" i="13"/>
  <c r="O51" i="13" s="1"/>
  <c r="D15" i="13"/>
  <c r="AB15" i="13" s="1"/>
  <c r="C23" i="13"/>
  <c r="C55" i="13"/>
  <c r="O55" i="13" s="1"/>
  <c r="C42" i="13"/>
  <c r="O42" i="13" s="1"/>
  <c r="D79" i="13"/>
  <c r="AH23" i="13" s="1"/>
  <c r="D111" i="13"/>
  <c r="AK27" i="13" s="1"/>
  <c r="D49" i="13"/>
  <c r="AE21" i="13" s="1"/>
  <c r="C85" i="13"/>
  <c r="O85" i="13" s="1"/>
  <c r="C14" i="13"/>
  <c r="C94" i="13"/>
  <c r="O94" i="13" s="1"/>
  <c r="D72" i="13"/>
  <c r="AH16" i="13" s="1"/>
  <c r="C72" i="13"/>
  <c r="O72" i="13" s="1"/>
  <c r="D110" i="13"/>
  <c r="AK26" i="13" s="1"/>
  <c r="C46" i="13"/>
  <c r="O46" i="13" s="1"/>
  <c r="D25" i="13"/>
  <c r="AB25" i="13" s="1"/>
  <c r="C33" i="13"/>
  <c r="O33" i="13" s="1"/>
  <c r="D4" i="13"/>
  <c r="AB4" i="13" s="1"/>
  <c r="D55" i="13"/>
  <c r="AE27" i="13" s="1"/>
  <c r="D89" i="13"/>
  <c r="AK5" i="13" s="1"/>
  <c r="C16" i="13"/>
  <c r="D62" i="13"/>
  <c r="AH6" i="13" s="1"/>
  <c r="C95" i="13"/>
  <c r="O95" i="13" s="1"/>
  <c r="D45" i="13"/>
  <c r="AE17" i="13" s="1"/>
  <c r="D10" i="13"/>
  <c r="AB10" i="13" s="1"/>
  <c r="D92" i="13"/>
  <c r="AK8" i="13" s="1"/>
  <c r="C112" i="13"/>
  <c r="O112" i="13" s="1"/>
  <c r="C92" i="13"/>
  <c r="O92" i="13" s="1"/>
  <c r="C68" i="13"/>
  <c r="O68" i="13" s="1"/>
  <c r="AA13" i="12"/>
  <c r="AF13" i="12"/>
  <c r="O21" i="12"/>
  <c r="R17" i="12"/>
  <c r="AE21" i="12"/>
  <c r="A21" i="12"/>
  <c r="P13" i="12"/>
  <c r="AC17" i="12"/>
  <c r="T21" i="12"/>
  <c r="J25" i="12"/>
  <c r="AF25" i="12"/>
  <c r="AC29" i="12"/>
  <c r="AB33" i="12"/>
  <c r="AF37" i="12"/>
  <c r="AC41" i="12"/>
  <c r="AA45" i="12"/>
  <c r="L53" i="12"/>
  <c r="A41" i="12"/>
  <c r="M17" i="12"/>
  <c r="N36" i="12"/>
  <c r="E24" i="12"/>
  <c r="O40" i="12"/>
  <c r="K44" i="12"/>
  <c r="AH13" i="12"/>
  <c r="AD13" i="12"/>
  <c r="Z13" i="12"/>
  <c r="V13" i="12"/>
  <c r="R13" i="12"/>
  <c r="N13" i="12"/>
  <c r="J13" i="12"/>
  <c r="AF17" i="12"/>
  <c r="AB17" i="12"/>
  <c r="X17" i="12"/>
  <c r="T17" i="12"/>
  <c r="P17" i="12"/>
  <c r="L17" i="12"/>
  <c r="A17" i="12"/>
  <c r="AH21" i="12"/>
  <c r="AD21" i="12"/>
  <c r="Z21" i="12"/>
  <c r="V21" i="12"/>
  <c r="R21" i="12"/>
  <c r="N21" i="12"/>
  <c r="AE25" i="12"/>
  <c r="AA25" i="12"/>
  <c r="W25" i="12"/>
  <c r="S25" i="12"/>
  <c r="O25" i="12"/>
  <c r="K25" i="12"/>
  <c r="G25" i="12"/>
  <c r="AF29" i="12"/>
  <c r="AA29" i="12"/>
  <c r="U29" i="12"/>
  <c r="P29" i="12"/>
  <c r="K29" i="12"/>
  <c r="E29" i="12"/>
  <c r="AC33" i="12"/>
  <c r="X33" i="12"/>
  <c r="S33" i="12"/>
  <c r="M33" i="12"/>
  <c r="H33" i="12"/>
  <c r="A33" i="12"/>
  <c r="AE37" i="12"/>
  <c r="Y37" i="12"/>
  <c r="T37" i="12"/>
  <c r="O37" i="12"/>
  <c r="I37" i="12"/>
  <c r="AF41" i="12"/>
  <c r="AA41" i="12"/>
  <c r="U41" i="12"/>
  <c r="P41" i="12"/>
  <c r="K41" i="12"/>
  <c r="E41" i="12"/>
  <c r="AG45" i="12"/>
  <c r="AB45" i="12"/>
  <c r="W45" i="12"/>
  <c r="Q45" i="12"/>
  <c r="L45" i="12"/>
  <c r="G45" i="12"/>
  <c r="AF49" i="12"/>
  <c r="Y49" i="12"/>
  <c r="R49" i="12"/>
  <c r="J49" i="12"/>
  <c r="A49" i="12"/>
  <c r="AD49" i="12"/>
  <c r="X49" i="12"/>
  <c r="AD53" i="12"/>
  <c r="X53" i="12"/>
  <c r="Q53" i="12"/>
  <c r="I53" i="12"/>
  <c r="AC53" i="12"/>
  <c r="V53" i="12"/>
  <c r="N53" i="12"/>
  <c r="H53" i="12"/>
  <c r="AH57" i="12"/>
  <c r="AB57" i="12"/>
  <c r="U57" i="12"/>
  <c r="M57" i="12"/>
  <c r="F57" i="12"/>
  <c r="AG57" i="12"/>
  <c r="Z57" i="12"/>
  <c r="R57" i="12"/>
  <c r="L57" i="12"/>
  <c r="E57" i="12"/>
  <c r="A25" i="12"/>
  <c r="A45" i="12"/>
  <c r="L13" i="12"/>
  <c r="Q13" i="12"/>
  <c r="W13" i="12"/>
  <c r="AB13" i="12"/>
  <c r="AG13" i="12"/>
  <c r="I17" i="12"/>
  <c r="N17" i="12"/>
  <c r="S17" i="12"/>
  <c r="Y17" i="12"/>
  <c r="AD17" i="12"/>
  <c r="P21" i="12"/>
  <c r="U21" i="12"/>
  <c r="AA21" i="12"/>
  <c r="AF21" i="12"/>
  <c r="F25" i="12"/>
  <c r="L25" i="12"/>
  <c r="Q25" i="12"/>
  <c r="V25" i="12"/>
  <c r="AB25" i="12"/>
  <c r="AG25" i="12"/>
  <c r="I29" i="12"/>
  <c r="Q29" i="12"/>
  <c r="X29" i="12"/>
  <c r="AE29" i="12"/>
  <c r="I33" i="12"/>
  <c r="P33" i="12"/>
  <c r="W33" i="12"/>
  <c r="AE33" i="12"/>
  <c r="E37" i="12"/>
  <c r="L37" i="12"/>
  <c r="S37" i="12"/>
  <c r="AA37" i="12"/>
  <c r="AG37" i="12"/>
  <c r="I41" i="12"/>
  <c r="Q41" i="12"/>
  <c r="X41" i="12"/>
  <c r="AE41" i="12"/>
  <c r="H45" i="12"/>
  <c r="O45" i="12"/>
  <c r="U45" i="12"/>
  <c r="AC45" i="12"/>
  <c r="H49" i="12"/>
  <c r="P49" i="12"/>
  <c r="AC49" i="12"/>
  <c r="M53" i="12"/>
  <c r="AB53" i="12"/>
  <c r="J57" i="12"/>
  <c r="X57" i="12"/>
  <c r="A29" i="12"/>
  <c r="A53" i="12"/>
  <c r="M13" i="12"/>
  <c r="S13" i="12"/>
  <c r="X13" i="12"/>
  <c r="AC13" i="12"/>
  <c r="O17" i="12"/>
  <c r="U17" i="12"/>
  <c r="Z17" i="12"/>
  <c r="AE17" i="12"/>
  <c r="L21" i="12"/>
  <c r="Q21" i="12"/>
  <c r="W21" i="12"/>
  <c r="AB21" i="12"/>
  <c r="AG21" i="12"/>
  <c r="H25" i="12"/>
  <c r="M25" i="12"/>
  <c r="R25" i="12"/>
  <c r="X25" i="12"/>
  <c r="AC25" i="12"/>
  <c r="AH25" i="12"/>
  <c r="L29" i="12"/>
  <c r="S29" i="12"/>
  <c r="Y29" i="12"/>
  <c r="AG29" i="12"/>
  <c r="K33" i="12"/>
  <c r="Q33" i="12"/>
  <c r="Y33" i="12"/>
  <c r="AF33" i="12"/>
  <c r="G37" i="12"/>
  <c r="M37" i="12"/>
  <c r="U37" i="12"/>
  <c r="AB37" i="12"/>
  <c r="L41" i="12"/>
  <c r="S41" i="12"/>
  <c r="Y41" i="12"/>
  <c r="AG41" i="12"/>
  <c r="I45" i="12"/>
  <c r="P45" i="12"/>
  <c r="X45" i="12"/>
  <c r="AE45" i="12"/>
  <c r="I49" i="12"/>
  <c r="T49" i="12"/>
  <c r="AH49" i="12"/>
  <c r="R53" i="12"/>
  <c r="AG53" i="12"/>
  <c r="P57" i="12"/>
  <c r="AC57" i="12"/>
  <c r="A13" i="12"/>
  <c r="A37" i="12"/>
  <c r="A57" i="12"/>
  <c r="O13" i="12"/>
  <c r="T13" i="12"/>
  <c r="Y13" i="12"/>
  <c r="AE13" i="12"/>
  <c r="K17" i="12"/>
  <c r="Q17" i="12"/>
  <c r="V17" i="12"/>
  <c r="AA17" i="12"/>
  <c r="AG17" i="12"/>
  <c r="M21" i="12"/>
  <c r="S21" i="12"/>
  <c r="X21" i="12"/>
  <c r="AC21" i="12"/>
  <c r="I25" i="12"/>
  <c r="N25" i="12"/>
  <c r="T25" i="12"/>
  <c r="Y25" i="12"/>
  <c r="AD25" i="12"/>
  <c r="G29" i="12"/>
  <c r="M29" i="12"/>
  <c r="T29" i="12"/>
  <c r="AB29" i="12"/>
  <c r="E33" i="12"/>
  <c r="L33" i="12"/>
  <c r="T33" i="12"/>
  <c r="AA33" i="12"/>
  <c r="AG33" i="12"/>
  <c r="H37" i="12"/>
  <c r="P37" i="12"/>
  <c r="W37" i="12"/>
  <c r="AC37" i="12"/>
  <c r="G41" i="12"/>
  <c r="M41" i="12"/>
  <c r="T41" i="12"/>
  <c r="AB41" i="12"/>
  <c r="K45" i="12"/>
  <c r="S45" i="12"/>
  <c r="Y45" i="12"/>
  <c r="AF45" i="12"/>
  <c r="M49" i="12"/>
  <c r="U49" i="12"/>
  <c r="F53" i="12"/>
  <c r="T53" i="12"/>
  <c r="AH53" i="12"/>
  <c r="Q57" i="12"/>
  <c r="AF57" i="12"/>
  <c r="M20" i="12"/>
  <c r="AC24" i="12"/>
  <c r="M16" i="12"/>
  <c r="Q32" i="12"/>
  <c r="AF16" i="12"/>
  <c r="U20" i="12"/>
  <c r="X24" i="12"/>
  <c r="AD28" i="12"/>
  <c r="Y32" i="12"/>
  <c r="AC36" i="12"/>
  <c r="AA40" i="12"/>
  <c r="R44" i="12"/>
  <c r="K52" i="12"/>
  <c r="Q12" i="12"/>
  <c r="Y12" i="12"/>
  <c r="AH51" i="12"/>
  <c r="I12" i="12"/>
  <c r="X16" i="12"/>
  <c r="L20" i="12"/>
  <c r="P24" i="12"/>
  <c r="V28" i="12"/>
  <c r="E31" i="12"/>
  <c r="X56" i="12"/>
  <c r="N11" i="12"/>
  <c r="P27" i="12"/>
  <c r="E47" i="12"/>
  <c r="Q11" i="12"/>
  <c r="AB12" i="12"/>
  <c r="Q16" i="12"/>
  <c r="AC20" i="12"/>
  <c r="H24" i="12"/>
  <c r="AG24" i="12"/>
  <c r="Q28" i="12"/>
  <c r="Y44" i="12"/>
  <c r="P48" i="12"/>
  <c r="O15" i="12"/>
  <c r="A11" i="12"/>
  <c r="P12" i="12"/>
  <c r="AF12" i="12"/>
  <c r="AC16" i="12"/>
  <c r="Y20" i="12"/>
  <c r="AD23" i="12"/>
  <c r="Q24" i="12"/>
  <c r="F28" i="12"/>
  <c r="V32" i="12"/>
  <c r="M36" i="12"/>
  <c r="P56" i="12"/>
  <c r="A43" i="12"/>
  <c r="AH11" i="12"/>
  <c r="Z15" i="12"/>
  <c r="V19" i="12"/>
  <c r="AF31" i="12"/>
  <c r="T12" i="12"/>
  <c r="U16" i="12"/>
  <c r="AG16" i="12"/>
  <c r="W19" i="12"/>
  <c r="T20" i="12"/>
  <c r="AG20" i="12"/>
  <c r="N23" i="12"/>
  <c r="M24" i="12"/>
  <c r="Y24" i="12"/>
  <c r="K28" i="12"/>
  <c r="I32" i="12"/>
  <c r="V36" i="12"/>
  <c r="N40" i="12"/>
  <c r="AH48" i="12"/>
  <c r="W52" i="12"/>
  <c r="Y11" i="12"/>
  <c r="Q14" i="12"/>
  <c r="AD15" i="12"/>
  <c r="AH19" i="12"/>
  <c r="P23" i="12"/>
  <c r="AC42" i="12"/>
  <c r="A42" i="12"/>
  <c r="L12" i="12"/>
  <c r="X12" i="12"/>
  <c r="AG12" i="12"/>
  <c r="P16" i="12"/>
  <c r="Y16" i="12"/>
  <c r="Q20" i="12"/>
  <c r="AB20" i="12"/>
  <c r="I24" i="12"/>
  <c r="U24" i="12"/>
  <c r="AF24" i="12"/>
  <c r="J28" i="12"/>
  <c r="W28" i="12"/>
  <c r="V30" i="12"/>
  <c r="J32" i="12"/>
  <c r="AE32" i="12"/>
  <c r="G36" i="12"/>
  <c r="AA36" i="12"/>
  <c r="F40" i="12"/>
  <c r="AD40" i="12"/>
  <c r="L48" i="12"/>
  <c r="AH10" i="12"/>
  <c r="N10" i="12"/>
  <c r="A10" i="12"/>
  <c r="AG18" i="12"/>
  <c r="T18" i="12"/>
  <c r="AB22" i="12"/>
  <c r="AE26" i="12"/>
  <c r="U26" i="12"/>
  <c r="N26" i="12"/>
  <c r="Y34" i="12"/>
  <c r="R34" i="12"/>
  <c r="AF46" i="12"/>
  <c r="J46" i="12"/>
  <c r="AB14" i="12"/>
  <c r="O18" i="12"/>
  <c r="AH22" i="12"/>
  <c r="AC26" i="12"/>
  <c r="AE34" i="12"/>
  <c r="Z54" i="12"/>
  <c r="T58" i="12"/>
  <c r="AC11" i="12"/>
  <c r="U11" i="12"/>
  <c r="M11" i="12"/>
  <c r="AE15" i="12"/>
  <c r="T15" i="12"/>
  <c r="AC19" i="12"/>
  <c r="R19" i="12"/>
  <c r="AG23" i="12"/>
  <c r="AF23" i="12"/>
  <c r="U23" i="12"/>
  <c r="U27" i="12"/>
  <c r="J27" i="12"/>
  <c r="A27" i="12"/>
  <c r="AF27" i="12"/>
  <c r="Q27" i="12"/>
  <c r="F27" i="12"/>
  <c r="AG31" i="12"/>
  <c r="AC31" i="12"/>
  <c r="M31" i="12"/>
  <c r="X31" i="12"/>
  <c r="H31" i="12"/>
  <c r="S35" i="12"/>
  <c r="AB35" i="12"/>
  <c r="L35" i="12"/>
  <c r="AC39" i="12"/>
  <c r="G39" i="12"/>
  <c r="AA39" i="12"/>
  <c r="F39" i="12"/>
  <c r="AB43" i="12"/>
  <c r="AH43" i="12"/>
  <c r="M43" i="12"/>
  <c r="AG43" i="12"/>
  <c r="L43" i="12"/>
  <c r="Y47" i="12"/>
  <c r="P47" i="12"/>
  <c r="AA51" i="12"/>
  <c r="F51" i="12"/>
  <c r="W51" i="12"/>
  <c r="AB55" i="12"/>
  <c r="AG55" i="12"/>
  <c r="L55" i="12"/>
  <c r="Z55" i="12"/>
  <c r="E55" i="12"/>
  <c r="N59" i="12"/>
  <c r="AE59" i="12"/>
  <c r="J59" i="12"/>
  <c r="A15" i="12"/>
  <c r="A26" i="12"/>
  <c r="S10" i="12"/>
  <c r="R11" i="12"/>
  <c r="AD11" i="12"/>
  <c r="AG14" i="12"/>
  <c r="S15" i="12"/>
  <c r="Y18" i="12"/>
  <c r="M19" i="12"/>
  <c r="AA19" i="12"/>
  <c r="L22" i="12"/>
  <c r="T23" i="12"/>
  <c r="E27" i="12"/>
  <c r="AC27" i="12"/>
  <c r="P31" i="12"/>
  <c r="K35" i="12"/>
  <c r="Q39" i="12"/>
  <c r="X43" i="12"/>
  <c r="Z47" i="12"/>
  <c r="P55" i="12"/>
  <c r="T59" i="12"/>
  <c r="A47" i="12"/>
  <c r="Y10" i="12"/>
  <c r="J11" i="12"/>
  <c r="V11" i="12"/>
  <c r="AG11" i="12"/>
  <c r="L14" i="12"/>
  <c r="X15" i="12"/>
  <c r="AE18" i="12"/>
  <c r="Q19" i="12"/>
  <c r="AG19" i="12"/>
  <c r="R22" i="12"/>
  <c r="I23" i="12"/>
  <c r="Y23" i="12"/>
  <c r="L27" i="12"/>
  <c r="U31" i="12"/>
  <c r="T35" i="12"/>
  <c r="R39" i="12"/>
  <c r="I42" i="12"/>
  <c r="M51" i="12"/>
  <c r="V55" i="12"/>
  <c r="X59" i="12"/>
  <c r="M12" i="12"/>
  <c r="U12" i="12"/>
  <c r="AC12" i="12"/>
  <c r="L16" i="12"/>
  <c r="T16" i="12"/>
  <c r="AB16" i="12"/>
  <c r="P20" i="12"/>
  <c r="X20" i="12"/>
  <c r="AF20" i="12"/>
  <c r="L24" i="12"/>
  <c r="T24" i="12"/>
  <c r="AB24" i="12"/>
  <c r="E28" i="12"/>
  <c r="O28" i="12"/>
  <c r="AC28" i="12"/>
  <c r="O32" i="12"/>
  <c r="F36" i="12"/>
  <c r="AE14" i="12"/>
  <c r="AA14" i="12"/>
  <c r="W14" i="12"/>
  <c r="S14" i="12"/>
  <c r="O14" i="12"/>
  <c r="K14" i="12"/>
  <c r="AG22" i="12"/>
  <c r="AC22" i="12"/>
  <c r="Y22" i="12"/>
  <c r="U22" i="12"/>
  <c r="Q22" i="12"/>
  <c r="M22" i="12"/>
  <c r="AG30" i="12"/>
  <c r="Z30" i="12"/>
  <c r="R30" i="12"/>
  <c r="K30" i="12"/>
  <c r="E30" i="12"/>
  <c r="AE30" i="12"/>
  <c r="W30" i="12"/>
  <c r="Q30" i="12"/>
  <c r="J30" i="12"/>
  <c r="AH38" i="12"/>
  <c r="AA38" i="12"/>
  <c r="U38" i="12"/>
  <c r="M38" i="12"/>
  <c r="F38" i="12"/>
  <c r="Z38" i="12"/>
  <c r="Q38" i="12"/>
  <c r="G38" i="12"/>
  <c r="AG38" i="12"/>
  <c r="W38" i="12"/>
  <c r="O38" i="12"/>
  <c r="E38" i="12"/>
  <c r="AD46" i="12"/>
  <c r="V46" i="12"/>
  <c r="M46" i="12"/>
  <c r="F46" i="12"/>
  <c r="AB46" i="12"/>
  <c r="Q46" i="12"/>
  <c r="G46" i="12"/>
  <c r="X46" i="12"/>
  <c r="O46" i="12"/>
  <c r="E46" i="12"/>
  <c r="AH50" i="12"/>
  <c r="W50" i="12"/>
  <c r="O50" i="12"/>
  <c r="F50" i="12"/>
  <c r="V50" i="12"/>
  <c r="J50" i="12"/>
  <c r="AE50" i="12"/>
  <c r="T50" i="12"/>
  <c r="G50" i="12"/>
  <c r="Z58" i="12"/>
  <c r="O58" i="12"/>
  <c r="G58" i="12"/>
  <c r="AB58" i="12"/>
  <c r="N58" i="12"/>
  <c r="W58" i="12"/>
  <c r="L58" i="12"/>
  <c r="A38" i="12"/>
  <c r="J10" i="12"/>
  <c r="O10" i="12"/>
  <c r="U10" i="12"/>
  <c r="Z10" i="12"/>
  <c r="AE10" i="12"/>
  <c r="M14" i="12"/>
  <c r="X14" i="12"/>
  <c r="AC14" i="12"/>
  <c r="U18" i="12"/>
  <c r="AF18" i="12"/>
  <c r="S22" i="12"/>
  <c r="AA30" i="12"/>
  <c r="S34" i="12"/>
  <c r="K46" i="12"/>
  <c r="L50" i="12"/>
  <c r="AD58" i="12"/>
  <c r="AG15" i="12"/>
  <c r="AC15" i="12"/>
  <c r="Y15" i="12"/>
  <c r="U15" i="12"/>
  <c r="Q15" i="12"/>
  <c r="M15" i="12"/>
  <c r="AF19" i="12"/>
  <c r="AB19" i="12"/>
  <c r="X19" i="12"/>
  <c r="T19" i="12"/>
  <c r="P19" i="12"/>
  <c r="L19" i="12"/>
  <c r="AE27" i="12"/>
  <c r="AA27" i="12"/>
  <c r="W27" i="12"/>
  <c r="S27" i="12"/>
  <c r="O27" i="12"/>
  <c r="K27" i="12"/>
  <c r="G27" i="12"/>
  <c r="AH27" i="12"/>
  <c r="AD27" i="12"/>
  <c r="Z27" i="12"/>
  <c r="V27" i="12"/>
  <c r="AH35" i="12"/>
  <c r="AD35" i="12"/>
  <c r="Z35" i="12"/>
  <c r="V35" i="12"/>
  <c r="R35" i="12"/>
  <c r="N35" i="12"/>
  <c r="J35" i="12"/>
  <c r="F35" i="12"/>
  <c r="AG35" i="12"/>
  <c r="AC35" i="12"/>
  <c r="Y35" i="12"/>
  <c r="U35" i="12"/>
  <c r="Q35" i="12"/>
  <c r="M35" i="12"/>
  <c r="I35" i="12"/>
  <c r="E35" i="12"/>
  <c r="AF39" i="12"/>
  <c r="AB39" i="12"/>
  <c r="X39" i="12"/>
  <c r="T39" i="12"/>
  <c r="P39" i="12"/>
  <c r="L39" i="12"/>
  <c r="H39" i="12"/>
  <c r="AE39" i="12"/>
  <c r="Z39" i="12"/>
  <c r="U39" i="12"/>
  <c r="O39" i="12"/>
  <c r="J39" i="12"/>
  <c r="E39" i="12"/>
  <c r="AD39" i="12"/>
  <c r="Y39" i="12"/>
  <c r="S39" i="12"/>
  <c r="N39" i="12"/>
  <c r="I39" i="12"/>
  <c r="AE47" i="12"/>
  <c r="AA47" i="12"/>
  <c r="W47" i="12"/>
  <c r="S47" i="12"/>
  <c r="O47" i="12"/>
  <c r="K47" i="12"/>
  <c r="G47" i="12"/>
  <c r="AH47" i="12"/>
  <c r="AC47" i="12"/>
  <c r="X47" i="12"/>
  <c r="R47" i="12"/>
  <c r="M47" i="12"/>
  <c r="H47" i="12"/>
  <c r="AG47" i="12"/>
  <c r="AB47" i="12"/>
  <c r="V47" i="12"/>
  <c r="Q47" i="12"/>
  <c r="L47" i="12"/>
  <c r="F47" i="12"/>
  <c r="AF51" i="12"/>
  <c r="AB51" i="12"/>
  <c r="X51" i="12"/>
  <c r="T51" i="12"/>
  <c r="P51" i="12"/>
  <c r="L51" i="12"/>
  <c r="H51" i="12"/>
  <c r="AE51" i="12"/>
  <c r="Z51" i="12"/>
  <c r="U51" i="12"/>
  <c r="O51" i="12"/>
  <c r="J51" i="12"/>
  <c r="E51" i="12"/>
  <c r="AD51" i="12"/>
  <c r="Y51" i="12"/>
  <c r="S51" i="12"/>
  <c r="N51" i="12"/>
  <c r="I51" i="12"/>
  <c r="AG59" i="12"/>
  <c r="AC59" i="12"/>
  <c r="Y59" i="12"/>
  <c r="U59" i="12"/>
  <c r="Q59" i="12"/>
  <c r="M59" i="12"/>
  <c r="I59" i="12"/>
  <c r="E59" i="12"/>
  <c r="AH59" i="12"/>
  <c r="AB59" i="12"/>
  <c r="W59" i="12"/>
  <c r="R59" i="12"/>
  <c r="L59" i="12"/>
  <c r="G59" i="12"/>
  <c r="AF59" i="12"/>
  <c r="AA59" i="12"/>
  <c r="V59" i="12"/>
  <c r="P59" i="12"/>
  <c r="K59" i="12"/>
  <c r="F59" i="12"/>
  <c r="A18" i="12"/>
  <c r="A23" i="12"/>
  <c r="A34" i="12"/>
  <c r="A39" i="12"/>
  <c r="A50" i="12"/>
  <c r="A55" i="12"/>
  <c r="K10" i="12"/>
  <c r="Q10" i="12"/>
  <c r="V10" i="12"/>
  <c r="AA10" i="12"/>
  <c r="AG10" i="12"/>
  <c r="K11" i="12"/>
  <c r="O11" i="12"/>
  <c r="S11" i="12"/>
  <c r="W11" i="12"/>
  <c r="AA11" i="12"/>
  <c r="AE11" i="12"/>
  <c r="N14" i="12"/>
  <c r="T14" i="12"/>
  <c r="Y14" i="12"/>
  <c r="AD14" i="12"/>
  <c r="K15" i="12"/>
  <c r="P15" i="12"/>
  <c r="V15" i="12"/>
  <c r="AA15" i="12"/>
  <c r="AF15" i="12"/>
  <c r="L18" i="12"/>
  <c r="Q18" i="12"/>
  <c r="W18" i="12"/>
  <c r="AB18" i="12"/>
  <c r="N19" i="12"/>
  <c r="S19" i="12"/>
  <c r="Y19" i="12"/>
  <c r="AD19" i="12"/>
  <c r="O22" i="12"/>
  <c r="T22" i="12"/>
  <c r="Z22" i="12"/>
  <c r="AE22" i="12"/>
  <c r="L23" i="12"/>
  <c r="Q23" i="12"/>
  <c r="V23" i="12"/>
  <c r="AB23" i="12"/>
  <c r="F26" i="12"/>
  <c r="K26" i="12"/>
  <c r="R26" i="12"/>
  <c r="Y26" i="12"/>
  <c r="H27" i="12"/>
  <c r="M27" i="12"/>
  <c r="R27" i="12"/>
  <c r="Y27" i="12"/>
  <c r="AG27" i="12"/>
  <c r="O30" i="12"/>
  <c r="AC30" i="12"/>
  <c r="I31" i="12"/>
  <c r="Q31" i="12"/>
  <c r="Y31" i="12"/>
  <c r="J34" i="12"/>
  <c r="G35" i="12"/>
  <c r="O35" i="12"/>
  <c r="W35" i="12"/>
  <c r="AE35" i="12"/>
  <c r="J38" i="12"/>
  <c r="AC38" i="12"/>
  <c r="K39" i="12"/>
  <c r="V39" i="12"/>
  <c r="AG39" i="12"/>
  <c r="F43" i="12"/>
  <c r="Q43" i="12"/>
  <c r="R46" i="12"/>
  <c r="I47" i="12"/>
  <c r="T47" i="12"/>
  <c r="AD47" i="12"/>
  <c r="P50" i="12"/>
  <c r="G51" i="12"/>
  <c r="R51" i="12"/>
  <c r="AC51" i="12"/>
  <c r="F55" i="12"/>
  <c r="Q55" i="12"/>
  <c r="H58" i="12"/>
  <c r="AH58" i="12"/>
  <c r="O59" i="12"/>
  <c r="Z59" i="12"/>
  <c r="AH18" i="12"/>
  <c r="AD18" i="12"/>
  <c r="Z18" i="12"/>
  <c r="V18" i="12"/>
  <c r="R18" i="12"/>
  <c r="N18" i="12"/>
  <c r="AG26" i="12"/>
  <c r="AA26" i="12"/>
  <c r="V26" i="12"/>
  <c r="Q26" i="12"/>
  <c r="L26" i="12"/>
  <c r="H26" i="12"/>
  <c r="AD34" i="12"/>
  <c r="W34" i="12"/>
  <c r="O34" i="12"/>
  <c r="I34" i="12"/>
  <c r="AC34" i="12"/>
  <c r="U34" i="12"/>
  <c r="N34" i="12"/>
  <c r="G34" i="12"/>
  <c r="AE42" i="12"/>
  <c r="Y42" i="12"/>
  <c r="R42" i="12"/>
  <c r="J42" i="12"/>
  <c r="Z42" i="12"/>
  <c r="O42" i="12"/>
  <c r="G42" i="12"/>
  <c r="AH42" i="12"/>
  <c r="W42" i="12"/>
  <c r="N42" i="12"/>
  <c r="E42" i="12"/>
  <c r="AD54" i="12"/>
  <c r="T54" i="12"/>
  <c r="K54" i="12"/>
  <c r="AF54" i="12"/>
  <c r="S54" i="12"/>
  <c r="F54" i="12"/>
  <c r="AA54" i="12"/>
  <c r="O54" i="12"/>
  <c r="A22" i="12"/>
  <c r="A54" i="12"/>
  <c r="R14" i="12"/>
  <c r="AH14" i="12"/>
  <c r="K18" i="12"/>
  <c r="P18" i="12"/>
  <c r="AA18" i="12"/>
  <c r="N22" i="12"/>
  <c r="X22" i="12"/>
  <c r="AD22" i="12"/>
  <c r="E26" i="12"/>
  <c r="J26" i="12"/>
  <c r="O26" i="12"/>
  <c r="W26" i="12"/>
  <c r="AD26" i="12"/>
  <c r="M30" i="12"/>
  <c r="E34" i="12"/>
  <c r="AH34" i="12"/>
  <c r="V38" i="12"/>
  <c r="M42" i="12"/>
  <c r="AD42" i="12"/>
  <c r="H54" i="12"/>
  <c r="AE23" i="12"/>
  <c r="AA23" i="12"/>
  <c r="W23" i="12"/>
  <c r="S23" i="12"/>
  <c r="O23" i="12"/>
  <c r="AE31" i="12"/>
  <c r="AA31" i="12"/>
  <c r="W31" i="12"/>
  <c r="S31" i="12"/>
  <c r="O31" i="12"/>
  <c r="K31" i="12"/>
  <c r="G31" i="12"/>
  <c r="AH31" i="12"/>
  <c r="AD31" i="12"/>
  <c r="Z31" i="12"/>
  <c r="V31" i="12"/>
  <c r="R31" i="12"/>
  <c r="N31" i="12"/>
  <c r="J31" i="12"/>
  <c r="F31" i="12"/>
  <c r="AE43" i="12"/>
  <c r="AA43" i="12"/>
  <c r="W43" i="12"/>
  <c r="S43" i="12"/>
  <c r="O43" i="12"/>
  <c r="K43" i="12"/>
  <c r="G43" i="12"/>
  <c r="AF43" i="12"/>
  <c r="Z43" i="12"/>
  <c r="U43" i="12"/>
  <c r="P43" i="12"/>
  <c r="J43" i="12"/>
  <c r="E43" i="12"/>
  <c r="AD43" i="12"/>
  <c r="Y43" i="12"/>
  <c r="T43" i="12"/>
  <c r="N43" i="12"/>
  <c r="I43" i="12"/>
  <c r="AE55" i="12"/>
  <c r="AA55" i="12"/>
  <c r="W55" i="12"/>
  <c r="S55" i="12"/>
  <c r="O55" i="12"/>
  <c r="K55" i="12"/>
  <c r="G55" i="12"/>
  <c r="AD55" i="12"/>
  <c r="Y55" i="12"/>
  <c r="T55" i="12"/>
  <c r="N55" i="12"/>
  <c r="I55" i="12"/>
  <c r="AH55" i="12"/>
  <c r="AC55" i="12"/>
  <c r="X55" i="12"/>
  <c r="R55" i="12"/>
  <c r="M55" i="12"/>
  <c r="H55" i="12"/>
  <c r="A14" i="12"/>
  <c r="A19" i="12"/>
  <c r="A30" i="12"/>
  <c r="A35" i="12"/>
  <c r="A46" i="12"/>
  <c r="A51" i="12"/>
  <c r="M10" i="12"/>
  <c r="R10" i="12"/>
  <c r="W10" i="12"/>
  <c r="AC10" i="12"/>
  <c r="L11" i="12"/>
  <c r="P11" i="12"/>
  <c r="T11" i="12"/>
  <c r="X11" i="12"/>
  <c r="AB11" i="12"/>
  <c r="AF11" i="12"/>
  <c r="P14" i="12"/>
  <c r="U14" i="12"/>
  <c r="Z14" i="12"/>
  <c r="AF14" i="12"/>
  <c r="L15" i="12"/>
  <c r="R15" i="12"/>
  <c r="W15" i="12"/>
  <c r="AB15" i="12"/>
  <c r="AH15" i="12"/>
  <c r="M18" i="12"/>
  <c r="S18" i="12"/>
  <c r="X18" i="12"/>
  <c r="AC18" i="12"/>
  <c r="O19" i="12"/>
  <c r="U19" i="12"/>
  <c r="Z19" i="12"/>
  <c r="AE19" i="12"/>
  <c r="P22" i="12"/>
  <c r="V22" i="12"/>
  <c r="AA22" i="12"/>
  <c r="AF22" i="12"/>
  <c r="H23" i="12"/>
  <c r="M23" i="12"/>
  <c r="R23" i="12"/>
  <c r="X23" i="12"/>
  <c r="AC23" i="12"/>
  <c r="AH23" i="12"/>
  <c r="G26" i="12"/>
  <c r="M26" i="12"/>
  <c r="S26" i="12"/>
  <c r="Z26" i="12"/>
  <c r="AH26" i="12"/>
  <c r="I27" i="12"/>
  <c r="N27" i="12"/>
  <c r="T27" i="12"/>
  <c r="AB27" i="12"/>
  <c r="F30" i="12"/>
  <c r="U30" i="12"/>
  <c r="AH30" i="12"/>
  <c r="L31" i="12"/>
  <c r="T31" i="12"/>
  <c r="AB31" i="12"/>
  <c r="M34" i="12"/>
  <c r="Z34" i="12"/>
  <c r="H35" i="12"/>
  <c r="P35" i="12"/>
  <c r="X35" i="12"/>
  <c r="AF35" i="12"/>
  <c r="K38" i="12"/>
  <c r="AE38" i="12"/>
  <c r="M39" i="12"/>
  <c r="W39" i="12"/>
  <c r="AH39" i="12"/>
  <c r="U42" i="12"/>
  <c r="H43" i="12"/>
  <c r="R43" i="12"/>
  <c r="AC43" i="12"/>
  <c r="W46" i="12"/>
  <c r="J47" i="12"/>
  <c r="U47" i="12"/>
  <c r="AF47" i="12"/>
  <c r="AA50" i="12"/>
  <c r="K51" i="12"/>
  <c r="V51" i="12"/>
  <c r="AG51" i="12"/>
  <c r="V54" i="12"/>
  <c r="J55" i="12"/>
  <c r="U55" i="12"/>
  <c r="AF55" i="12"/>
  <c r="S58" i="12"/>
  <c r="H59" i="12"/>
  <c r="S59" i="12"/>
  <c r="AD59" i="12"/>
  <c r="AD36" i="12"/>
  <c r="AH36" i="12"/>
  <c r="V40" i="12"/>
  <c r="I40" i="12"/>
  <c r="AH44" i="12"/>
  <c r="S44" i="12"/>
  <c r="F44" i="12"/>
  <c r="X48" i="12"/>
  <c r="F48" i="12"/>
  <c r="Z52" i="12"/>
  <c r="AF52" i="12"/>
  <c r="O52" i="12"/>
  <c r="Z56" i="12"/>
  <c r="H56" i="12"/>
  <c r="M44" i="12"/>
  <c r="AG44" i="12"/>
  <c r="AF48" i="12"/>
  <c r="V52" i="12"/>
  <c r="O56" i="12"/>
  <c r="AF32" i="12"/>
  <c r="AB32" i="12"/>
  <c r="X32" i="12"/>
  <c r="T32" i="12"/>
  <c r="P32" i="12"/>
  <c r="L32" i="12"/>
  <c r="H32" i="12"/>
  <c r="AH32" i="12"/>
  <c r="AC32" i="12"/>
  <c r="W32" i="12"/>
  <c r="R32" i="12"/>
  <c r="M32" i="12"/>
  <c r="G32" i="12"/>
  <c r="AF40" i="12"/>
  <c r="AB40" i="12"/>
  <c r="X40" i="12"/>
  <c r="T40" i="12"/>
  <c r="P40" i="12"/>
  <c r="L40" i="12"/>
  <c r="H40" i="12"/>
  <c r="AH40" i="12"/>
  <c r="AC40" i="12"/>
  <c r="W40" i="12"/>
  <c r="R40" i="12"/>
  <c r="M40" i="12"/>
  <c r="G40" i="12"/>
  <c r="AF44" i="12"/>
  <c r="AB44" i="12"/>
  <c r="X44" i="12"/>
  <c r="T44" i="12"/>
  <c r="P44" i="12"/>
  <c r="L44" i="12"/>
  <c r="H44" i="12"/>
  <c r="AE44" i="12"/>
  <c r="Z44" i="12"/>
  <c r="U44" i="12"/>
  <c r="O44" i="12"/>
  <c r="J44" i="12"/>
  <c r="E44" i="12"/>
  <c r="AG48" i="12"/>
  <c r="AC48" i="12"/>
  <c r="Y48" i="12"/>
  <c r="U48" i="12"/>
  <c r="Q48" i="12"/>
  <c r="M48" i="12"/>
  <c r="I48" i="12"/>
  <c r="E48" i="12"/>
  <c r="AE48" i="12"/>
  <c r="Z48" i="12"/>
  <c r="T48" i="12"/>
  <c r="O48" i="12"/>
  <c r="J48" i="12"/>
  <c r="AB48" i="12"/>
  <c r="V48" i="12"/>
  <c r="N48" i="12"/>
  <c r="G48" i="12"/>
  <c r="AG56" i="12"/>
  <c r="AC56" i="12"/>
  <c r="Y56" i="12"/>
  <c r="U56" i="12"/>
  <c r="Q56" i="12"/>
  <c r="M56" i="12"/>
  <c r="I56" i="12"/>
  <c r="E56" i="12"/>
  <c r="AH56" i="12"/>
  <c r="AB56" i="12"/>
  <c r="W56" i="12"/>
  <c r="R56" i="12"/>
  <c r="L56" i="12"/>
  <c r="G56" i="12"/>
  <c r="AA56" i="12"/>
  <c r="T56" i="12"/>
  <c r="N56" i="12"/>
  <c r="F56" i="12"/>
  <c r="N12" i="12"/>
  <c r="V12" i="12"/>
  <c r="AD12" i="12"/>
  <c r="N16" i="12"/>
  <c r="R16" i="12"/>
  <c r="V16" i="12"/>
  <c r="Z16" i="12"/>
  <c r="AD16" i="12"/>
  <c r="AH16" i="12"/>
  <c r="N20" i="12"/>
  <c r="R20" i="12"/>
  <c r="V20" i="12"/>
  <c r="Z20" i="12"/>
  <c r="AD20" i="12"/>
  <c r="AH20" i="12"/>
  <c r="F24" i="12"/>
  <c r="J24" i="12"/>
  <c r="N24" i="12"/>
  <c r="R24" i="12"/>
  <c r="V24" i="12"/>
  <c r="Z24" i="12"/>
  <c r="AD24" i="12"/>
  <c r="AH24" i="12"/>
  <c r="G28" i="12"/>
  <c r="M28" i="12"/>
  <c r="R28" i="12"/>
  <c r="Y28" i="12"/>
  <c r="E32" i="12"/>
  <c r="K32" i="12"/>
  <c r="S32" i="12"/>
  <c r="Z32" i="12"/>
  <c r="AG32" i="12"/>
  <c r="I36" i="12"/>
  <c r="Q36" i="12"/>
  <c r="W36" i="12"/>
  <c r="J40" i="12"/>
  <c r="Q40" i="12"/>
  <c r="Y40" i="12"/>
  <c r="AE40" i="12"/>
  <c r="G44" i="12"/>
  <c r="N44" i="12"/>
  <c r="V44" i="12"/>
  <c r="AC44" i="12"/>
  <c r="H48" i="12"/>
  <c r="R48" i="12"/>
  <c r="AA48" i="12"/>
  <c r="G52" i="12"/>
  <c r="P52" i="12"/>
  <c r="J56" i="12"/>
  <c r="S56" i="12"/>
  <c r="AD56" i="12"/>
  <c r="AF28" i="12"/>
  <c r="AB28" i="12"/>
  <c r="X28" i="12"/>
  <c r="T28" i="12"/>
  <c r="P28" i="12"/>
  <c r="L28" i="12"/>
  <c r="H28" i="12"/>
  <c r="AE28" i="12"/>
  <c r="Z28" i="12"/>
  <c r="U28" i="12"/>
  <c r="AF36" i="12"/>
  <c r="AB36" i="12"/>
  <c r="X36" i="12"/>
  <c r="T36" i="12"/>
  <c r="P36" i="12"/>
  <c r="L36" i="12"/>
  <c r="H36" i="12"/>
  <c r="AE36" i="12"/>
  <c r="Z36" i="12"/>
  <c r="U36" i="12"/>
  <c r="O36" i="12"/>
  <c r="J36" i="12"/>
  <c r="E36" i="12"/>
  <c r="AG52" i="12"/>
  <c r="AC52" i="12"/>
  <c r="Y52" i="12"/>
  <c r="U52" i="12"/>
  <c r="Q52" i="12"/>
  <c r="M52" i="12"/>
  <c r="I52" i="12"/>
  <c r="E52" i="12"/>
  <c r="AD52" i="12"/>
  <c r="X52" i="12"/>
  <c r="S52" i="12"/>
  <c r="N52" i="12"/>
  <c r="H52" i="12"/>
  <c r="AH52" i="12"/>
  <c r="AA52" i="12"/>
  <c r="T52" i="12"/>
  <c r="L52" i="12"/>
  <c r="F52" i="12"/>
  <c r="J12" i="12"/>
  <c r="R12" i="12"/>
  <c r="Z12" i="12"/>
  <c r="AH12" i="12"/>
  <c r="A12" i="12"/>
  <c r="A16" i="12"/>
  <c r="A20" i="12"/>
  <c r="A24" i="12"/>
  <c r="A28" i="12"/>
  <c r="A32" i="12"/>
  <c r="A36" i="12"/>
  <c r="A40" i="12"/>
  <c r="A44" i="12"/>
  <c r="A48" i="12"/>
  <c r="K12" i="12"/>
  <c r="O12" i="12"/>
  <c r="S12" i="12"/>
  <c r="W12" i="12"/>
  <c r="AA12" i="12"/>
  <c r="K16" i="12"/>
  <c r="O16" i="12"/>
  <c r="S16" i="12"/>
  <c r="W16" i="12"/>
  <c r="AA16" i="12"/>
  <c r="O20" i="12"/>
  <c r="S20" i="12"/>
  <c r="W20" i="12"/>
  <c r="AA20" i="12"/>
  <c r="AE20" i="12"/>
  <c r="G24" i="12"/>
  <c r="K24" i="12"/>
  <c r="O24" i="12"/>
  <c r="S24" i="12"/>
  <c r="W24" i="12"/>
  <c r="AA24" i="12"/>
  <c r="AE24" i="12"/>
  <c r="I28" i="12"/>
  <c r="N28" i="12"/>
  <c r="S28" i="12"/>
  <c r="AA28" i="12"/>
  <c r="AH28" i="12"/>
  <c r="F32" i="12"/>
  <c r="N32" i="12"/>
  <c r="U32" i="12"/>
  <c r="AA32" i="12"/>
  <c r="K36" i="12"/>
  <c r="R36" i="12"/>
  <c r="Y36" i="12"/>
  <c r="AG36" i="12"/>
  <c r="E40" i="12"/>
  <c r="K40" i="12"/>
  <c r="S40" i="12"/>
  <c r="Z40" i="12"/>
  <c r="AG40" i="12"/>
  <c r="I44" i="12"/>
  <c r="Q44" i="12"/>
  <c r="W44" i="12"/>
  <c r="AD44" i="12"/>
  <c r="K48" i="12"/>
  <c r="S48" i="12"/>
  <c r="AD48" i="12"/>
  <c r="J52" i="12"/>
  <c r="R52" i="12"/>
  <c r="AB52" i="12"/>
  <c r="K56" i="12"/>
  <c r="V56" i="12"/>
  <c r="AE56" i="12"/>
  <c r="AF26" i="12"/>
  <c r="AB26" i="12"/>
  <c r="X26" i="12"/>
  <c r="T26" i="12"/>
  <c r="P26" i="12"/>
  <c r="AF30" i="12"/>
  <c r="AB30" i="12"/>
  <c r="X30" i="12"/>
  <c r="T30" i="12"/>
  <c r="P30" i="12"/>
  <c r="L30" i="12"/>
  <c r="H30" i="12"/>
  <c r="AD30" i="12"/>
  <c r="Y30" i="12"/>
  <c r="S30" i="12"/>
  <c r="N30" i="12"/>
  <c r="I30" i="12"/>
  <c r="AF34" i="12"/>
  <c r="AB34" i="12"/>
  <c r="X34" i="12"/>
  <c r="T34" i="12"/>
  <c r="P34" i="12"/>
  <c r="L34" i="12"/>
  <c r="H34" i="12"/>
  <c r="AG34" i="12"/>
  <c r="AA34" i="12"/>
  <c r="V34" i="12"/>
  <c r="Q34" i="12"/>
  <c r="K34" i="12"/>
  <c r="F34" i="12"/>
  <c r="AF38" i="12"/>
  <c r="AB38" i="12"/>
  <c r="X38" i="12"/>
  <c r="T38" i="12"/>
  <c r="P38" i="12"/>
  <c r="L38" i="12"/>
  <c r="H38" i="12"/>
  <c r="AD38" i="12"/>
  <c r="Y38" i="12"/>
  <c r="S38" i="12"/>
  <c r="N38" i="12"/>
  <c r="I38" i="12"/>
  <c r="AF42" i="12"/>
  <c r="AB42" i="12"/>
  <c r="X42" i="12"/>
  <c r="T42" i="12"/>
  <c r="P42" i="12"/>
  <c r="L42" i="12"/>
  <c r="H42" i="12"/>
  <c r="AG42" i="12"/>
  <c r="AA42" i="12"/>
  <c r="V42" i="12"/>
  <c r="Q42" i="12"/>
  <c r="K42" i="12"/>
  <c r="F42" i="12"/>
  <c r="AG46" i="12"/>
  <c r="AC46" i="12"/>
  <c r="Y46" i="12"/>
  <c r="U46" i="12"/>
  <c r="AE46" i="12"/>
  <c r="Z46" i="12"/>
  <c r="T46" i="12"/>
  <c r="P46" i="12"/>
  <c r="L46" i="12"/>
  <c r="H46" i="12"/>
  <c r="AH46" i="12"/>
  <c r="AA46" i="12"/>
  <c r="S46" i="12"/>
  <c r="N46" i="12"/>
  <c r="I46" i="12"/>
  <c r="AG50" i="12"/>
  <c r="AC50" i="12"/>
  <c r="Y50" i="12"/>
  <c r="U50" i="12"/>
  <c r="Q50" i="12"/>
  <c r="M50" i="12"/>
  <c r="I50" i="12"/>
  <c r="E50" i="12"/>
  <c r="AD50" i="12"/>
  <c r="X50" i="12"/>
  <c r="S50" i="12"/>
  <c r="N50" i="12"/>
  <c r="H50" i="12"/>
  <c r="AF50" i="12"/>
  <c r="Z50" i="12"/>
  <c r="R50" i="12"/>
  <c r="K50" i="12"/>
  <c r="AG54" i="12"/>
  <c r="AC54" i="12"/>
  <c r="Y54" i="12"/>
  <c r="U54" i="12"/>
  <c r="Q54" i="12"/>
  <c r="M54" i="12"/>
  <c r="I54" i="12"/>
  <c r="E54" i="12"/>
  <c r="AH54" i="12"/>
  <c r="AB54" i="12"/>
  <c r="W54" i="12"/>
  <c r="R54" i="12"/>
  <c r="L54" i="12"/>
  <c r="G54" i="12"/>
  <c r="AE54" i="12"/>
  <c r="X54" i="12"/>
  <c r="P54" i="12"/>
  <c r="J54" i="12"/>
  <c r="AG58" i="12"/>
  <c r="AC58" i="12"/>
  <c r="Y58" i="12"/>
  <c r="U58" i="12"/>
  <c r="Q58" i="12"/>
  <c r="M58" i="12"/>
  <c r="I58" i="12"/>
  <c r="E58" i="12"/>
  <c r="AF58" i="12"/>
  <c r="AA58" i="12"/>
  <c r="V58" i="12"/>
  <c r="P58" i="12"/>
  <c r="K58" i="12"/>
  <c r="F58" i="12"/>
  <c r="AE58" i="12"/>
  <c r="X58" i="12"/>
  <c r="R58" i="12"/>
  <c r="J58" i="12"/>
  <c r="AH29" i="12"/>
  <c r="AD29" i="12"/>
  <c r="Z29" i="12"/>
  <c r="V29" i="12"/>
  <c r="R29" i="12"/>
  <c r="N29" i="12"/>
  <c r="J29" i="12"/>
  <c r="F29" i="12"/>
  <c r="AH33" i="12"/>
  <c r="AD33" i="12"/>
  <c r="Z33" i="12"/>
  <c r="V33" i="12"/>
  <c r="R33" i="12"/>
  <c r="N33" i="12"/>
  <c r="J33" i="12"/>
  <c r="F33" i="12"/>
  <c r="AH37" i="12"/>
  <c r="AD37" i="12"/>
  <c r="Z37" i="12"/>
  <c r="V37" i="12"/>
  <c r="R37" i="12"/>
  <c r="N37" i="12"/>
  <c r="J37" i="12"/>
  <c r="F37" i="12"/>
  <c r="AH41" i="12"/>
  <c r="AD41" i="12"/>
  <c r="Z41" i="12"/>
  <c r="V41" i="12"/>
  <c r="R41" i="12"/>
  <c r="N41" i="12"/>
  <c r="J41" i="12"/>
  <c r="F41" i="12"/>
  <c r="AH45" i="12"/>
  <c r="AD45" i="12"/>
  <c r="Z45" i="12"/>
  <c r="V45" i="12"/>
  <c r="R45" i="12"/>
  <c r="N45" i="12"/>
  <c r="J45" i="12"/>
  <c r="F45" i="12"/>
  <c r="AE49" i="12"/>
  <c r="AA49" i="12"/>
  <c r="W49" i="12"/>
  <c r="S49" i="12"/>
  <c r="O49" i="12"/>
  <c r="K49" i="12"/>
  <c r="G49" i="12"/>
  <c r="AG49" i="12"/>
  <c r="AB49" i="12"/>
  <c r="V49" i="12"/>
  <c r="Q49" i="12"/>
  <c r="L49" i="12"/>
  <c r="F49" i="12"/>
  <c r="AE53" i="12"/>
  <c r="AA53" i="12"/>
  <c r="W53" i="12"/>
  <c r="S53" i="12"/>
  <c r="O53" i="12"/>
  <c r="K53" i="12"/>
  <c r="G53" i="12"/>
  <c r="AF53" i="12"/>
  <c r="Z53" i="12"/>
  <c r="U53" i="12"/>
  <c r="P53" i="12"/>
  <c r="J53" i="12"/>
  <c r="E53" i="12"/>
  <c r="AE57" i="12"/>
  <c r="AA57" i="12"/>
  <c r="W57" i="12"/>
  <c r="S57" i="12"/>
  <c r="O57" i="12"/>
  <c r="K57" i="12"/>
  <c r="G57" i="12"/>
  <c r="AD57" i="12"/>
  <c r="Y57" i="12"/>
  <c r="T57" i="12"/>
  <c r="N57" i="12"/>
  <c r="I57" i="12"/>
  <c r="L10" i="12"/>
  <c r="P10" i="12"/>
  <c r="T10" i="12"/>
  <c r="X10" i="12"/>
  <c r="AB10" i="12"/>
  <c r="AF10" i="12"/>
  <c r="A52" i="12"/>
  <c r="A56" i="12"/>
  <c r="J6" i="7" l="1"/>
  <c r="L6" i="7"/>
  <c r="H5" i="7"/>
  <c r="Q7" i="7"/>
  <c r="F7" i="7"/>
  <c r="N7" i="7"/>
  <c r="Q6" i="7"/>
  <c r="S6" i="7"/>
  <c r="O5" i="7"/>
  <c r="H6" i="7"/>
  <c r="J5" i="7"/>
  <c r="I5" i="7"/>
  <c r="C5" i="7"/>
  <c r="G5" i="7"/>
  <c r="R5" i="7"/>
  <c r="E5" i="7"/>
  <c r="S5" i="7"/>
  <c r="G6" i="7"/>
  <c r="Q5" i="7"/>
  <c r="M5" i="7"/>
  <c r="T6" i="7"/>
  <c r="C6" i="7"/>
  <c r="D7" i="7"/>
  <c r="E7" i="7"/>
  <c r="P6" i="7"/>
  <c r="N6" i="7"/>
  <c r="N5" i="7"/>
  <c r="U5" i="7"/>
  <c r="D5" i="7"/>
  <c r="E6" i="7"/>
  <c r="B6" i="7"/>
  <c r="T7" i="7"/>
  <c r="AA23" i="13"/>
  <c r="O23" i="13"/>
  <c r="AA20" i="13"/>
  <c r="O20" i="13"/>
  <c r="AA25" i="13"/>
  <c r="O25" i="13"/>
  <c r="AA12" i="13"/>
  <c r="O12" i="13"/>
  <c r="AA13" i="13"/>
  <c r="O13" i="13"/>
  <c r="AA6" i="13"/>
  <c r="O6" i="13"/>
  <c r="AA5" i="13"/>
  <c r="O5" i="13"/>
  <c r="AA16" i="13"/>
  <c r="O16" i="13"/>
  <c r="AA28" i="13"/>
  <c r="O28" i="13"/>
  <c r="AA26" i="13"/>
  <c r="O26" i="13"/>
  <c r="AA22" i="13"/>
  <c r="O22" i="13"/>
  <c r="L43" i="13"/>
  <c r="O43" i="13"/>
  <c r="AA15" i="13"/>
  <c r="O15" i="13"/>
  <c r="AA7" i="13"/>
  <c r="O7" i="13"/>
  <c r="AA19" i="13"/>
  <c r="O19" i="13"/>
  <c r="AA9" i="13"/>
  <c r="O9" i="13"/>
  <c r="AA18" i="13"/>
  <c r="O18" i="13"/>
  <c r="AA21" i="13"/>
  <c r="O21" i="13"/>
  <c r="AA24" i="13"/>
  <c r="O24" i="13"/>
  <c r="AA27" i="13"/>
  <c r="O27" i="13"/>
  <c r="AA10" i="13"/>
  <c r="O10" i="13"/>
  <c r="AA14" i="13"/>
  <c r="O14" i="13"/>
  <c r="AA17" i="13"/>
  <c r="O17" i="13"/>
  <c r="AA8" i="13"/>
  <c r="O8" i="13"/>
  <c r="AA29" i="13"/>
  <c r="O29" i="13"/>
  <c r="AA4" i="13"/>
  <c r="O4" i="13"/>
  <c r="AA11" i="13"/>
  <c r="O11" i="13"/>
  <c r="D3" i="5"/>
  <c r="D5" i="5"/>
  <c r="BN68" i="2"/>
  <c r="L3" i="13"/>
  <c r="AA3" i="13"/>
  <c r="L11" i="13"/>
  <c r="AD15" i="13"/>
  <c r="AG23" i="13"/>
  <c r="L79" i="13"/>
  <c r="AG9" i="13"/>
  <c r="L65" i="13"/>
  <c r="L19" i="13"/>
  <c r="AG22" i="13"/>
  <c r="L78" i="13"/>
  <c r="L9" i="13"/>
  <c r="AG4" i="13"/>
  <c r="L60" i="13"/>
  <c r="L18" i="13"/>
  <c r="AJ12" i="13"/>
  <c r="L96" i="13"/>
  <c r="AD22" i="13"/>
  <c r="L50" i="13"/>
  <c r="AJ6" i="13"/>
  <c r="L90" i="13"/>
  <c r="AJ23" i="13"/>
  <c r="L107" i="13"/>
  <c r="L24" i="13"/>
  <c r="AD9" i="13"/>
  <c r="L37" i="13"/>
  <c r="AD24" i="13"/>
  <c r="L52" i="13"/>
  <c r="AJ28" i="13"/>
  <c r="L112" i="13"/>
  <c r="AJ10" i="13"/>
  <c r="L94" i="13"/>
  <c r="AG17" i="13"/>
  <c r="L73" i="13"/>
  <c r="AJ17" i="13"/>
  <c r="L101" i="13"/>
  <c r="L20" i="13"/>
  <c r="AD16" i="13"/>
  <c r="L44" i="13"/>
  <c r="AG21" i="13"/>
  <c r="L77" i="13"/>
  <c r="AJ19" i="13"/>
  <c r="L103" i="13"/>
  <c r="AJ26" i="13"/>
  <c r="L110" i="13"/>
  <c r="AG18" i="13"/>
  <c r="L74" i="13"/>
  <c r="L13" i="13"/>
  <c r="L6" i="13"/>
  <c r="AD28" i="13"/>
  <c r="L56" i="13"/>
  <c r="L14" i="13"/>
  <c r="AG26" i="13"/>
  <c r="L82" i="13"/>
  <c r="L17" i="13"/>
  <c r="AG13" i="13"/>
  <c r="L69" i="13"/>
  <c r="AJ24" i="13"/>
  <c r="L108" i="13"/>
  <c r="AG24" i="13"/>
  <c r="L80" i="13"/>
  <c r="AJ21" i="13"/>
  <c r="L105" i="13"/>
  <c r="AG15" i="13"/>
  <c r="L71" i="13"/>
  <c r="AG20" i="13"/>
  <c r="L76" i="13"/>
  <c r="AD12" i="13"/>
  <c r="L40" i="13"/>
  <c r="AG19" i="13"/>
  <c r="L75" i="13"/>
  <c r="AJ16" i="13"/>
  <c r="L100" i="13"/>
  <c r="AJ22" i="13"/>
  <c r="L106" i="13"/>
  <c r="L8" i="13"/>
  <c r="L29" i="13"/>
  <c r="AG8" i="13"/>
  <c r="L64" i="13"/>
  <c r="AG27" i="13"/>
  <c r="L83" i="13"/>
  <c r="AA30" i="13"/>
  <c r="L30" i="13"/>
  <c r="AJ15" i="13"/>
  <c r="L99" i="13"/>
  <c r="AJ14" i="13"/>
  <c r="L98" i="13"/>
  <c r="AD29" i="13"/>
  <c r="L57" i="13"/>
  <c r="AJ25" i="13"/>
  <c r="L109" i="13"/>
  <c r="AG6" i="13"/>
  <c r="L62" i="13"/>
  <c r="L4" i="13"/>
  <c r="AJ8" i="13"/>
  <c r="L92" i="13"/>
  <c r="AD27" i="13"/>
  <c r="L55" i="13"/>
  <c r="L15" i="13"/>
  <c r="AD6" i="13"/>
  <c r="L34" i="13"/>
  <c r="L7" i="13"/>
  <c r="AJ4" i="13"/>
  <c r="L88" i="13"/>
  <c r="AG25" i="13"/>
  <c r="L81" i="13"/>
  <c r="AD19" i="13"/>
  <c r="L47" i="13"/>
  <c r="AG10" i="13"/>
  <c r="L66" i="13"/>
  <c r="AG7" i="13"/>
  <c r="L63" i="13"/>
  <c r="AJ7" i="13"/>
  <c r="L91" i="13"/>
  <c r="L21" i="13"/>
  <c r="AJ5" i="13"/>
  <c r="L89" i="13"/>
  <c r="L27" i="13"/>
  <c r="L10" i="13"/>
  <c r="AJ11" i="13"/>
  <c r="L95" i="13"/>
  <c r="AD18" i="13"/>
  <c r="L46" i="13"/>
  <c r="L23" i="13"/>
  <c r="AD21" i="13"/>
  <c r="L49" i="13"/>
  <c r="AG28" i="13"/>
  <c r="L84" i="13"/>
  <c r="AD7" i="13"/>
  <c r="L35" i="13"/>
  <c r="L25" i="13"/>
  <c r="AD20" i="13"/>
  <c r="L48" i="13"/>
  <c r="L12" i="13"/>
  <c r="AD3" i="13"/>
  <c r="L31" i="13"/>
  <c r="AG5" i="13"/>
  <c r="L61" i="13"/>
  <c r="AD8" i="13"/>
  <c r="L36" i="13"/>
  <c r="L5" i="13"/>
  <c r="AD26" i="13"/>
  <c r="L54" i="13"/>
  <c r="AG12" i="13"/>
  <c r="L68" i="13"/>
  <c r="L16" i="13"/>
  <c r="AD5" i="13"/>
  <c r="L33" i="13"/>
  <c r="AG16" i="13"/>
  <c r="L72" i="13"/>
  <c r="AG29" i="13"/>
  <c r="L85" i="13"/>
  <c r="AD14" i="13"/>
  <c r="L42" i="13"/>
  <c r="AD23" i="13"/>
  <c r="L51" i="13"/>
  <c r="AJ27" i="13"/>
  <c r="L111" i="13"/>
  <c r="L28" i="13"/>
  <c r="AD11" i="13"/>
  <c r="L39" i="13"/>
  <c r="AJ13" i="13"/>
  <c r="L97" i="13"/>
  <c r="AD30" i="13"/>
  <c r="L58" i="13"/>
  <c r="L26" i="13"/>
  <c r="AG30" i="13"/>
  <c r="L86" i="13"/>
  <c r="AJ3" i="13"/>
  <c r="L87" i="13"/>
  <c r="AD4" i="13"/>
  <c r="L32" i="13"/>
  <c r="AD10" i="13"/>
  <c r="L38" i="13"/>
  <c r="AD13" i="13"/>
  <c r="L41" i="13"/>
  <c r="AJ20" i="13"/>
  <c r="L104" i="13"/>
  <c r="AJ9" i="13"/>
  <c r="L93" i="13"/>
  <c r="AD25" i="13"/>
  <c r="L53" i="13"/>
  <c r="AD17" i="13"/>
  <c r="L45" i="13"/>
  <c r="AG11" i="13"/>
  <c r="L67" i="13"/>
  <c r="AJ18" i="13"/>
  <c r="L102" i="13"/>
  <c r="AG3" i="13"/>
  <c r="L59" i="13"/>
  <c r="L22" i="13"/>
  <c r="AG14" i="13"/>
  <c r="L70" i="13"/>
  <c r="N97" i="13" l="1"/>
  <c r="M97" i="13" s="1"/>
  <c r="N57" i="13"/>
  <c r="M57" i="13" s="1"/>
  <c r="N12" i="13"/>
  <c r="M12" i="13" s="1"/>
  <c r="N96" i="13"/>
  <c r="M96" i="13" s="1"/>
  <c r="N17" i="13"/>
  <c r="M17" i="13" s="1"/>
  <c r="N11" i="13"/>
  <c r="M11" i="13" s="1"/>
  <c r="N74" i="13"/>
  <c r="M74" i="13" s="1"/>
  <c r="N14" i="13"/>
  <c r="M14" i="13" s="1"/>
  <c r="N32" i="13"/>
  <c r="M32" i="13" s="1"/>
  <c r="N49" i="13"/>
  <c r="M49" i="13" s="1"/>
  <c r="N31" i="13"/>
  <c r="M31" i="13" s="1"/>
  <c r="N77" i="13"/>
  <c r="M77" i="13" s="1"/>
  <c r="N86" i="13"/>
  <c r="M86" i="13" s="1"/>
  <c r="N99" i="13"/>
  <c r="M99" i="13" s="1"/>
  <c r="N34" i="13"/>
  <c r="M34" i="13" s="1"/>
  <c r="N91" i="13"/>
  <c r="M91" i="13" s="1"/>
  <c r="N43" i="13"/>
  <c r="M43" i="13" s="1"/>
  <c r="N106" i="13"/>
  <c r="M106" i="13" s="1"/>
  <c r="N63" i="13"/>
  <c r="M63" i="13" s="1"/>
  <c r="N21" i="13"/>
  <c r="M21" i="13" s="1"/>
  <c r="N89" i="13"/>
  <c r="M89" i="13" s="1"/>
  <c r="N46" i="13"/>
  <c r="M46" i="13" s="1"/>
  <c r="N109" i="13"/>
  <c r="M109" i="13" s="1"/>
  <c r="N66" i="13"/>
  <c r="M66" i="13" s="1"/>
  <c r="N23" i="13"/>
  <c r="M23" i="13" s="1"/>
  <c r="N80" i="13"/>
  <c r="M80" i="13" s="1"/>
  <c r="N16" i="13"/>
  <c r="M16" i="13" s="1"/>
  <c r="N102" i="13"/>
  <c r="M102" i="13" s="1"/>
  <c r="N95" i="13"/>
  <c r="M95" i="13" s="1"/>
  <c r="N53" i="13"/>
  <c r="M53" i="13" s="1"/>
  <c r="N10" i="13"/>
  <c r="M10" i="13" s="1"/>
  <c r="N78" i="13"/>
  <c r="M78" i="13" s="1"/>
  <c r="N35" i="13"/>
  <c r="M35" i="13" s="1"/>
  <c r="N98" i="13"/>
  <c r="M98" i="13" s="1"/>
  <c r="N55" i="13"/>
  <c r="M55" i="13" s="1"/>
  <c r="N13" i="13"/>
  <c r="M13" i="13" s="1"/>
  <c r="N64" i="13"/>
  <c r="M64" i="13" s="1"/>
  <c r="N88" i="13"/>
  <c r="M88" i="13" s="1"/>
  <c r="N40" i="13"/>
  <c r="M40" i="13" s="1"/>
  <c r="N8" i="13"/>
  <c r="M8" i="13" s="1"/>
  <c r="N54" i="13"/>
  <c r="M54" i="13" s="1"/>
  <c r="N6" i="13"/>
  <c r="M6" i="13" s="1"/>
  <c r="N59" i="13"/>
  <c r="M59" i="13" s="1"/>
  <c r="N85" i="13"/>
  <c r="M85" i="13" s="1"/>
  <c r="N42" i="13"/>
  <c r="M42" i="13" s="1"/>
  <c r="N110" i="13"/>
  <c r="M110" i="13" s="1"/>
  <c r="N67" i="13"/>
  <c r="M67" i="13" s="1"/>
  <c r="N25" i="13"/>
  <c r="M25" i="13" s="1"/>
  <c r="N87" i="13"/>
  <c r="M87" i="13" s="1"/>
  <c r="N45" i="13"/>
  <c r="M45" i="13" s="1"/>
  <c r="N112" i="13"/>
  <c r="M112" i="13" s="1"/>
  <c r="N48" i="13"/>
  <c r="M48" i="13" s="1"/>
  <c r="M7" i="7"/>
  <c r="P7" i="7"/>
  <c r="U7" i="7"/>
  <c r="I7" i="7"/>
  <c r="L7" i="7"/>
  <c r="H7" i="7"/>
  <c r="R7" i="7"/>
  <c r="K7" i="7"/>
  <c r="S7" i="7"/>
  <c r="J7" i="7"/>
  <c r="G7" i="7"/>
  <c r="B7" i="7"/>
  <c r="C7" i="7"/>
  <c r="O7" i="7"/>
  <c r="N104" i="13"/>
  <c r="M104" i="13" s="1"/>
  <c r="N72" i="13"/>
  <c r="M72" i="13" s="1"/>
  <c r="N56" i="13"/>
  <c r="M56" i="13" s="1"/>
  <c r="N24" i="13"/>
  <c r="M24" i="13" s="1"/>
  <c r="N75" i="13"/>
  <c r="M75" i="13" s="1"/>
  <c r="N3" i="13"/>
  <c r="M3" i="13" s="1"/>
  <c r="N27" i="13"/>
  <c r="M27" i="13" s="1"/>
  <c r="N65" i="13"/>
  <c r="M65" i="13" s="1"/>
  <c r="N81" i="13"/>
  <c r="M81" i="13" s="1"/>
  <c r="N111" i="13"/>
  <c r="M111" i="13" s="1"/>
  <c r="N90" i="13"/>
  <c r="M90" i="13" s="1"/>
  <c r="N69" i="13"/>
  <c r="M69" i="13" s="1"/>
  <c r="N47" i="13"/>
  <c r="M47" i="13" s="1"/>
  <c r="N26" i="13"/>
  <c r="M26" i="13" s="1"/>
  <c r="N5" i="13"/>
  <c r="M5" i="13" s="1"/>
  <c r="N94" i="13"/>
  <c r="M94" i="13" s="1"/>
  <c r="N73" i="13"/>
  <c r="M73" i="13" s="1"/>
  <c r="N51" i="13"/>
  <c r="M51" i="13" s="1"/>
  <c r="N30" i="13"/>
  <c r="M30" i="13" s="1"/>
  <c r="N9" i="13"/>
  <c r="M9" i="13" s="1"/>
  <c r="N93" i="13"/>
  <c r="M93" i="13" s="1"/>
  <c r="N71" i="13"/>
  <c r="M71" i="13" s="1"/>
  <c r="N50" i="13"/>
  <c r="M50" i="13" s="1"/>
  <c r="N29" i="13"/>
  <c r="M29" i="13" s="1"/>
  <c r="N7" i="13"/>
  <c r="M7" i="13" s="1"/>
  <c r="N100" i="13"/>
  <c r="M100" i="13" s="1"/>
  <c r="N84" i="13"/>
  <c r="M84" i="13" s="1"/>
  <c r="N68" i="13"/>
  <c r="M68" i="13" s="1"/>
  <c r="N52" i="13"/>
  <c r="M52" i="13" s="1"/>
  <c r="N36" i="13"/>
  <c r="M36" i="13" s="1"/>
  <c r="N20" i="13"/>
  <c r="M20" i="13" s="1"/>
  <c r="N4" i="13"/>
  <c r="M4" i="13" s="1"/>
  <c r="N33" i="13"/>
  <c r="M33" i="13" s="1"/>
  <c r="N70" i="13"/>
  <c r="M70" i="13" s="1"/>
  <c r="N107" i="13"/>
  <c r="M107" i="13" s="1"/>
  <c r="N22" i="13"/>
  <c r="M22" i="13" s="1"/>
  <c r="N38" i="13"/>
  <c r="M38" i="13" s="1"/>
  <c r="N101" i="13"/>
  <c r="M101" i="13" s="1"/>
  <c r="N79" i="13"/>
  <c r="M79" i="13" s="1"/>
  <c r="N58" i="13"/>
  <c r="M58" i="13" s="1"/>
  <c r="N37" i="13"/>
  <c r="M37" i="13" s="1"/>
  <c r="N15" i="13"/>
  <c r="M15" i="13" s="1"/>
  <c r="N105" i="13"/>
  <c r="M105" i="13" s="1"/>
  <c r="N83" i="13"/>
  <c r="M83" i="13" s="1"/>
  <c r="N62" i="13"/>
  <c r="M62" i="13" s="1"/>
  <c r="N41" i="13"/>
  <c r="M41" i="13" s="1"/>
  <c r="N19" i="13"/>
  <c r="M19" i="13" s="1"/>
  <c r="N103" i="13"/>
  <c r="M103" i="13" s="1"/>
  <c r="N82" i="13"/>
  <c r="M82" i="13" s="1"/>
  <c r="N61" i="13"/>
  <c r="M61" i="13" s="1"/>
  <c r="N39" i="13"/>
  <c r="M39" i="13" s="1"/>
  <c r="N18" i="13"/>
  <c r="M18" i="13" s="1"/>
  <c r="N108" i="13"/>
  <c r="M108" i="13" s="1"/>
  <c r="N92" i="13"/>
  <c r="M92" i="13" s="1"/>
  <c r="N76" i="13"/>
  <c r="M76" i="13" s="1"/>
  <c r="N60" i="13"/>
  <c r="M60" i="13" s="1"/>
  <c r="N44" i="13"/>
  <c r="M44" i="13" s="1"/>
  <c r="N28" i="13"/>
  <c r="M28" i="13" s="1"/>
  <c r="K8" i="7"/>
  <c r="N8" i="7"/>
  <c r="U8" i="7"/>
  <c r="Q8" i="7"/>
  <c r="I8" i="7"/>
  <c r="F8" i="7"/>
  <c r="T8" i="7"/>
  <c r="C8" i="7"/>
  <c r="D8" i="7"/>
  <c r="E8" i="7"/>
  <c r="B8" i="7"/>
  <c r="BN69" i="2"/>
  <c r="K32" i="3"/>
  <c r="K28" i="3"/>
  <c r="K31" i="3"/>
  <c r="K30" i="3"/>
  <c r="K29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  <c r="K3" i="3"/>
  <c r="E5" i="9"/>
  <c r="E3" i="9"/>
  <c r="E9" i="7" l="1"/>
  <c r="R8" i="7"/>
  <c r="H8" i="7"/>
  <c r="G9" i="7"/>
  <c r="L8" i="7"/>
  <c r="Q9" i="7"/>
  <c r="M8" i="7"/>
  <c r="J8" i="7"/>
  <c r="O8" i="7"/>
  <c r="M9" i="7"/>
  <c r="S8" i="7"/>
  <c r="G8" i="7"/>
  <c r="J9" i="7"/>
  <c r="R9" i="7"/>
  <c r="P8" i="7"/>
  <c r="C9" i="7"/>
  <c r="O9" i="7"/>
  <c r="L9" i="7"/>
  <c r="I9" i="7"/>
  <c r="N9" i="7"/>
  <c r="F9" i="7"/>
  <c r="B9" i="7"/>
  <c r="K9" i="7"/>
  <c r="H9" i="7"/>
  <c r="BN70" i="2"/>
  <c r="C1770" i="10"/>
  <c r="B1770" i="10"/>
  <c r="A1770" i="10"/>
  <c r="C1769" i="10"/>
  <c r="B1769" i="10"/>
  <c r="A1769" i="10"/>
  <c r="C1768" i="10"/>
  <c r="B1768" i="10"/>
  <c r="A1768" i="10"/>
  <c r="C1767" i="10"/>
  <c r="B1767" i="10"/>
  <c r="A1767" i="10"/>
  <c r="C1766" i="10"/>
  <c r="B1766" i="10"/>
  <c r="A1766" i="10"/>
  <c r="C1765" i="10"/>
  <c r="B1765" i="10"/>
  <c r="A1765" i="10"/>
  <c r="C1764" i="10"/>
  <c r="B1764" i="10"/>
  <c r="A1764" i="10"/>
  <c r="C1763" i="10"/>
  <c r="B1763" i="10"/>
  <c r="A1763" i="10"/>
  <c r="C1762" i="10"/>
  <c r="B1762" i="10"/>
  <c r="A1762" i="10"/>
  <c r="C1761" i="10"/>
  <c r="B1761" i="10"/>
  <c r="A1761" i="10"/>
  <c r="C1760" i="10"/>
  <c r="B1760" i="10"/>
  <c r="A1760" i="10"/>
  <c r="C1759" i="10"/>
  <c r="AU1759" i="10" s="1"/>
  <c r="B1759" i="10"/>
  <c r="A1759" i="10"/>
  <c r="C1758" i="10"/>
  <c r="AU1758" i="10" s="1"/>
  <c r="B1758" i="10"/>
  <c r="A1758" i="10"/>
  <c r="C1757" i="10"/>
  <c r="B1757" i="10"/>
  <c r="A1757" i="10"/>
  <c r="C1756" i="10"/>
  <c r="B1756" i="10"/>
  <c r="A1756" i="10"/>
  <c r="C1755" i="10"/>
  <c r="B1755" i="10"/>
  <c r="A1755" i="10"/>
  <c r="C1754" i="10"/>
  <c r="AU1754" i="10" s="1"/>
  <c r="B1754" i="10"/>
  <c r="A1754" i="10"/>
  <c r="C1753" i="10"/>
  <c r="B1753" i="10"/>
  <c r="A1753" i="10"/>
  <c r="C1752" i="10"/>
  <c r="J1752" i="10" s="1"/>
  <c r="B1752" i="10"/>
  <c r="A1752" i="10"/>
  <c r="C1751" i="10"/>
  <c r="B1751" i="10"/>
  <c r="A1751" i="10"/>
  <c r="C1750" i="10"/>
  <c r="B1750" i="10"/>
  <c r="A1750" i="10"/>
  <c r="C1749" i="10"/>
  <c r="B1749" i="10"/>
  <c r="A1749" i="10"/>
  <c r="C1748" i="10"/>
  <c r="B1748" i="10"/>
  <c r="A1748" i="10"/>
  <c r="C1747" i="10"/>
  <c r="B1747" i="10"/>
  <c r="A1747" i="10"/>
  <c r="C1746" i="10"/>
  <c r="B1746" i="10"/>
  <c r="A1746" i="10"/>
  <c r="C1745" i="10"/>
  <c r="B1745" i="10"/>
  <c r="A1745" i="10"/>
  <c r="C1744" i="10"/>
  <c r="D1744" i="10" s="1"/>
  <c r="B1744" i="10"/>
  <c r="A1744" i="10"/>
  <c r="C1743" i="10"/>
  <c r="B1743" i="10"/>
  <c r="A1743" i="10"/>
  <c r="C1742" i="10"/>
  <c r="B1742" i="10"/>
  <c r="A1742" i="10"/>
  <c r="C1741" i="10"/>
  <c r="D1741" i="10" s="1"/>
  <c r="B1741" i="10"/>
  <c r="A1741" i="10"/>
  <c r="C1740" i="10"/>
  <c r="B1740" i="10"/>
  <c r="A1740" i="10"/>
  <c r="C1739" i="10"/>
  <c r="D1739" i="10" s="1"/>
  <c r="B1739" i="10"/>
  <c r="A1739" i="10"/>
  <c r="C1738" i="10"/>
  <c r="D1738" i="10" s="1"/>
  <c r="B1738" i="10"/>
  <c r="A1738" i="10"/>
  <c r="C1737" i="10"/>
  <c r="B1737" i="10"/>
  <c r="A1737" i="10"/>
  <c r="C1736" i="10"/>
  <c r="B1736" i="10"/>
  <c r="A1736" i="10"/>
  <c r="C1735" i="10"/>
  <c r="D1735" i="10" s="1"/>
  <c r="B1735" i="10"/>
  <c r="A1735" i="10"/>
  <c r="C1734" i="10"/>
  <c r="B1734" i="10"/>
  <c r="A1734" i="10"/>
  <c r="C1733" i="10"/>
  <c r="B1733" i="10"/>
  <c r="A1733" i="10"/>
  <c r="C1732" i="10"/>
  <c r="B1732" i="10"/>
  <c r="A1732" i="10"/>
  <c r="C1731" i="10"/>
  <c r="B1731" i="10"/>
  <c r="A1731" i="10"/>
  <c r="C1730" i="10"/>
  <c r="B1730" i="10"/>
  <c r="A1730" i="10"/>
  <c r="C1729" i="10"/>
  <c r="B1729" i="10"/>
  <c r="A1729" i="10"/>
  <c r="C1728" i="10"/>
  <c r="B1728" i="10"/>
  <c r="A1728" i="10"/>
  <c r="C1727" i="10"/>
  <c r="B1727" i="10"/>
  <c r="A1727" i="10"/>
  <c r="C1726" i="10"/>
  <c r="B1726" i="10"/>
  <c r="A1726" i="10"/>
  <c r="C1725" i="10"/>
  <c r="B1725" i="10"/>
  <c r="A1725" i="10"/>
  <c r="C1724" i="10"/>
  <c r="B1724" i="10"/>
  <c r="A1724" i="10"/>
  <c r="C1723" i="10"/>
  <c r="B1723" i="10"/>
  <c r="A1723" i="10"/>
  <c r="C1722" i="10"/>
  <c r="B1722" i="10"/>
  <c r="A1722" i="10"/>
  <c r="C1721" i="10"/>
  <c r="B1721" i="10"/>
  <c r="A1721" i="10"/>
  <c r="AT1720" i="10"/>
  <c r="AS1720" i="10"/>
  <c r="AQ1720" i="10"/>
  <c r="AP1720" i="10"/>
  <c r="AN1720" i="10"/>
  <c r="AM1720" i="10"/>
  <c r="AK1720" i="10"/>
  <c r="AJ1720" i="10"/>
  <c r="AH1720" i="10"/>
  <c r="AG1720" i="10"/>
  <c r="AE1720" i="10"/>
  <c r="AD1720" i="10"/>
  <c r="AB1720" i="10"/>
  <c r="AA1720" i="10"/>
  <c r="Y1720" i="10"/>
  <c r="X1720" i="10"/>
  <c r="V1720" i="10"/>
  <c r="U1720" i="10"/>
  <c r="S1720" i="10"/>
  <c r="R1720" i="10"/>
  <c r="P1720" i="10"/>
  <c r="O1720" i="10"/>
  <c r="M1720" i="10"/>
  <c r="L1720" i="10"/>
  <c r="J1720" i="10"/>
  <c r="I1720" i="10"/>
  <c r="F1718" i="10"/>
  <c r="E1718" i="10"/>
  <c r="C1715" i="10"/>
  <c r="C1711" i="10"/>
  <c r="E1711" i="10" s="1"/>
  <c r="B1711" i="10"/>
  <c r="A1711" i="10"/>
  <c r="C1710" i="10"/>
  <c r="I1710" i="10" s="1"/>
  <c r="B1710" i="10"/>
  <c r="A1710" i="10"/>
  <c r="C1709" i="10"/>
  <c r="B1709" i="10"/>
  <c r="A1709" i="10"/>
  <c r="C1708" i="10"/>
  <c r="G1708" i="10" s="1"/>
  <c r="B1708" i="10"/>
  <c r="A1708" i="10"/>
  <c r="C1707" i="10"/>
  <c r="D1707" i="10" s="1"/>
  <c r="B1707" i="10"/>
  <c r="A1707" i="10"/>
  <c r="C1706" i="10"/>
  <c r="B1706" i="10"/>
  <c r="A1706" i="10"/>
  <c r="C1705" i="10"/>
  <c r="B1705" i="10"/>
  <c r="A1705" i="10"/>
  <c r="C1704" i="10"/>
  <c r="E1704" i="10" s="1"/>
  <c r="B1704" i="10"/>
  <c r="A1704" i="10"/>
  <c r="C1703" i="10"/>
  <c r="J1703" i="10" s="1"/>
  <c r="B1703" i="10"/>
  <c r="A1703" i="10"/>
  <c r="C1702" i="10"/>
  <c r="B1702" i="10"/>
  <c r="A1702" i="10"/>
  <c r="C1701" i="10"/>
  <c r="B1701" i="10"/>
  <c r="A1701" i="10"/>
  <c r="C1700" i="10"/>
  <c r="B1700" i="10"/>
  <c r="A1700" i="10"/>
  <c r="C1699" i="10"/>
  <c r="G1699" i="10" s="1"/>
  <c r="B1699" i="10"/>
  <c r="A1699" i="10"/>
  <c r="C1698" i="10"/>
  <c r="AU1698" i="10" s="1"/>
  <c r="B1698" i="10"/>
  <c r="A1698" i="10"/>
  <c r="C1697" i="10"/>
  <c r="G1697" i="10" s="1"/>
  <c r="B1697" i="10"/>
  <c r="A1697" i="10"/>
  <c r="C1696" i="10"/>
  <c r="B1696" i="10"/>
  <c r="A1696" i="10"/>
  <c r="C1695" i="10"/>
  <c r="B1695" i="10"/>
  <c r="A1695" i="10"/>
  <c r="C1694" i="10"/>
  <c r="B1694" i="10"/>
  <c r="A1694" i="10"/>
  <c r="C1693" i="10"/>
  <c r="G1693" i="10" s="1"/>
  <c r="B1693" i="10"/>
  <c r="A1693" i="10"/>
  <c r="C1692" i="10"/>
  <c r="B1692" i="10"/>
  <c r="A1692" i="10"/>
  <c r="C1691" i="10"/>
  <c r="D1691" i="10" s="1"/>
  <c r="B1691" i="10"/>
  <c r="A1691" i="10"/>
  <c r="C1690" i="10"/>
  <c r="B1690" i="10"/>
  <c r="A1690" i="10"/>
  <c r="C1689" i="10"/>
  <c r="D1689" i="10" s="1"/>
  <c r="B1689" i="10"/>
  <c r="A1689" i="10"/>
  <c r="C1688" i="10"/>
  <c r="B1688" i="10"/>
  <c r="A1688" i="10"/>
  <c r="C1687" i="10"/>
  <c r="B1687" i="10"/>
  <c r="A1687" i="10"/>
  <c r="C1686" i="10"/>
  <c r="B1686" i="10"/>
  <c r="A1686" i="10"/>
  <c r="C1685" i="10"/>
  <c r="B1685" i="10"/>
  <c r="A1685" i="10"/>
  <c r="C1684" i="10"/>
  <c r="B1684" i="10"/>
  <c r="A1684" i="10"/>
  <c r="C1683" i="10"/>
  <c r="B1683" i="10"/>
  <c r="A1683" i="10"/>
  <c r="C1682" i="10"/>
  <c r="D1682" i="10" s="1"/>
  <c r="B1682" i="10"/>
  <c r="A1682" i="10"/>
  <c r="C1681" i="10"/>
  <c r="B1681" i="10"/>
  <c r="A1681" i="10"/>
  <c r="C1680" i="10"/>
  <c r="B1680" i="10"/>
  <c r="A1680" i="10"/>
  <c r="C1679" i="10"/>
  <c r="B1679" i="10"/>
  <c r="A1679" i="10"/>
  <c r="C1678" i="10"/>
  <c r="D1678" i="10" s="1"/>
  <c r="B1678" i="10"/>
  <c r="A1678" i="10"/>
  <c r="C1677" i="10"/>
  <c r="B1677" i="10"/>
  <c r="A1677" i="10"/>
  <c r="C1676" i="10"/>
  <c r="B1676" i="10"/>
  <c r="A1676" i="10"/>
  <c r="C1675" i="10"/>
  <c r="B1675" i="10"/>
  <c r="A1675" i="10"/>
  <c r="C1674" i="10"/>
  <c r="B1674" i="10"/>
  <c r="A1674" i="10"/>
  <c r="C1673" i="10"/>
  <c r="B1673" i="10"/>
  <c r="A1673" i="10"/>
  <c r="C1672" i="10"/>
  <c r="B1672" i="10"/>
  <c r="A1672" i="10"/>
  <c r="C1671" i="10"/>
  <c r="B1671" i="10"/>
  <c r="A1671" i="10"/>
  <c r="C1670" i="10"/>
  <c r="B1670" i="10"/>
  <c r="A1670" i="10"/>
  <c r="C1669" i="10"/>
  <c r="B1669" i="10"/>
  <c r="A1669" i="10"/>
  <c r="C1668" i="10"/>
  <c r="B1668" i="10"/>
  <c r="A1668" i="10"/>
  <c r="C1667" i="10"/>
  <c r="B1667" i="10"/>
  <c r="A1667" i="10"/>
  <c r="C1666" i="10"/>
  <c r="B1666" i="10"/>
  <c r="A1666" i="10"/>
  <c r="C1665" i="10"/>
  <c r="B1665" i="10"/>
  <c r="A1665" i="10"/>
  <c r="C1664" i="10"/>
  <c r="B1664" i="10"/>
  <c r="A1664" i="10"/>
  <c r="C1663" i="10"/>
  <c r="B1663" i="10"/>
  <c r="A1663" i="10"/>
  <c r="C1662" i="10"/>
  <c r="B1662" i="10"/>
  <c r="A1662" i="10"/>
  <c r="AT1661" i="10"/>
  <c r="AS1661" i="10"/>
  <c r="AQ1661" i="10"/>
  <c r="AP1661" i="10"/>
  <c r="AN1661" i="10"/>
  <c r="AM1661" i="10"/>
  <c r="AK1661" i="10"/>
  <c r="AJ1661" i="10"/>
  <c r="AH1661" i="10"/>
  <c r="AG1661" i="10"/>
  <c r="AE1661" i="10"/>
  <c r="AD1661" i="10"/>
  <c r="AB1661" i="10"/>
  <c r="AA1661" i="10"/>
  <c r="Y1661" i="10"/>
  <c r="X1661" i="10"/>
  <c r="V1661" i="10"/>
  <c r="U1661" i="10"/>
  <c r="S1661" i="10"/>
  <c r="R1661" i="10"/>
  <c r="P1661" i="10"/>
  <c r="O1661" i="10"/>
  <c r="M1661" i="10"/>
  <c r="L1661" i="10"/>
  <c r="J1661" i="10"/>
  <c r="I1661" i="10"/>
  <c r="F1659" i="10"/>
  <c r="E1659" i="10"/>
  <c r="C1656" i="10"/>
  <c r="C1652" i="10"/>
  <c r="G1652" i="10" s="1"/>
  <c r="B1652" i="10"/>
  <c r="A1652" i="10"/>
  <c r="C1651" i="10"/>
  <c r="B1651" i="10"/>
  <c r="A1651" i="10"/>
  <c r="C1650" i="10"/>
  <c r="B1650" i="10"/>
  <c r="A1650" i="10"/>
  <c r="C1649" i="10"/>
  <c r="J1649" i="10" s="1"/>
  <c r="B1649" i="10"/>
  <c r="A1649" i="10"/>
  <c r="C1648" i="10"/>
  <c r="B1648" i="10"/>
  <c r="A1648" i="10"/>
  <c r="C1647" i="10"/>
  <c r="J1647" i="10" s="1"/>
  <c r="B1647" i="10"/>
  <c r="A1647" i="10"/>
  <c r="C1646" i="10"/>
  <c r="B1646" i="10"/>
  <c r="A1646" i="10"/>
  <c r="C1645" i="10"/>
  <c r="J1645" i="10" s="1"/>
  <c r="B1645" i="10"/>
  <c r="A1645" i="10"/>
  <c r="C1644" i="10"/>
  <c r="I1644" i="10" s="1"/>
  <c r="B1644" i="10"/>
  <c r="A1644" i="10"/>
  <c r="C1643" i="10"/>
  <c r="B1643" i="10"/>
  <c r="A1643" i="10"/>
  <c r="C1642" i="10"/>
  <c r="B1642" i="10"/>
  <c r="A1642" i="10"/>
  <c r="C1641" i="10"/>
  <c r="B1641" i="10"/>
  <c r="A1641" i="10"/>
  <c r="C1640" i="10"/>
  <c r="J1640" i="10" s="1"/>
  <c r="B1640" i="10"/>
  <c r="A1640" i="10"/>
  <c r="C1639" i="10"/>
  <c r="G1639" i="10" s="1"/>
  <c r="B1639" i="10"/>
  <c r="A1639" i="10"/>
  <c r="C1638" i="10"/>
  <c r="J1638" i="10" s="1"/>
  <c r="B1638" i="10"/>
  <c r="A1638" i="10"/>
  <c r="C1637" i="10"/>
  <c r="B1637" i="10"/>
  <c r="A1637" i="10"/>
  <c r="C1636" i="10"/>
  <c r="I1636" i="10" s="1"/>
  <c r="B1636" i="10"/>
  <c r="A1636" i="10"/>
  <c r="C1635" i="10"/>
  <c r="D1635" i="10" s="1"/>
  <c r="B1635" i="10"/>
  <c r="A1635" i="10"/>
  <c r="C1634" i="10"/>
  <c r="B1634" i="10"/>
  <c r="A1634" i="10"/>
  <c r="C1633" i="10"/>
  <c r="B1633" i="10"/>
  <c r="A1633" i="10"/>
  <c r="C1632" i="10"/>
  <c r="B1632" i="10"/>
  <c r="A1632" i="10"/>
  <c r="C1631" i="10"/>
  <c r="B1631" i="10"/>
  <c r="A1631" i="10"/>
  <c r="C1630" i="10"/>
  <c r="D1630" i="10" s="1"/>
  <c r="B1630" i="10"/>
  <c r="A1630" i="10"/>
  <c r="C1629" i="10"/>
  <c r="B1629" i="10"/>
  <c r="A1629" i="10"/>
  <c r="C1628" i="10"/>
  <c r="B1628" i="10"/>
  <c r="A1628" i="10"/>
  <c r="C1627" i="10"/>
  <c r="B1627" i="10"/>
  <c r="A1627" i="10"/>
  <c r="C1626" i="10"/>
  <c r="B1626" i="10"/>
  <c r="A1626" i="10"/>
  <c r="C1625" i="10"/>
  <c r="B1625" i="10"/>
  <c r="A1625" i="10"/>
  <c r="C1624" i="10"/>
  <c r="D1624" i="10" s="1"/>
  <c r="B1624" i="10"/>
  <c r="A1624" i="10"/>
  <c r="C1623" i="10"/>
  <c r="E1623" i="10" s="1"/>
  <c r="B1623" i="10"/>
  <c r="A1623" i="10"/>
  <c r="C1622" i="10"/>
  <c r="B1622" i="10"/>
  <c r="A1622" i="10"/>
  <c r="C1621" i="10"/>
  <c r="B1621" i="10"/>
  <c r="A1621" i="10"/>
  <c r="C1620" i="10"/>
  <c r="D1620" i="10" s="1"/>
  <c r="B1620" i="10"/>
  <c r="A1620" i="10"/>
  <c r="C1619" i="10"/>
  <c r="B1619" i="10"/>
  <c r="A1619" i="10"/>
  <c r="C1618" i="10"/>
  <c r="B1618" i="10"/>
  <c r="A1618" i="10"/>
  <c r="C1617" i="10"/>
  <c r="B1617" i="10"/>
  <c r="A1617" i="10"/>
  <c r="C1616" i="10"/>
  <c r="B1616" i="10"/>
  <c r="A1616" i="10"/>
  <c r="C1615" i="10"/>
  <c r="B1615" i="10"/>
  <c r="A1615" i="10"/>
  <c r="C1614" i="10"/>
  <c r="B1614" i="10"/>
  <c r="A1614" i="10"/>
  <c r="C1613" i="10"/>
  <c r="B1613" i="10"/>
  <c r="A1613" i="10"/>
  <c r="C1612" i="10"/>
  <c r="B1612" i="10"/>
  <c r="A1612" i="10"/>
  <c r="C1611" i="10"/>
  <c r="B1611" i="10"/>
  <c r="A1611" i="10"/>
  <c r="C1610" i="10"/>
  <c r="B1610" i="10"/>
  <c r="A1610" i="10"/>
  <c r="C1609" i="10"/>
  <c r="B1609" i="10"/>
  <c r="A1609" i="10"/>
  <c r="C1608" i="10"/>
  <c r="B1608" i="10"/>
  <c r="A1608" i="10"/>
  <c r="C1607" i="10"/>
  <c r="B1607" i="10"/>
  <c r="A1607" i="10"/>
  <c r="C1606" i="10"/>
  <c r="B1606" i="10"/>
  <c r="A1606" i="10"/>
  <c r="C1605" i="10"/>
  <c r="B1605" i="10"/>
  <c r="A1605" i="10"/>
  <c r="C1604" i="10"/>
  <c r="B1604" i="10"/>
  <c r="A1604" i="10"/>
  <c r="C1603" i="10"/>
  <c r="B1603" i="10"/>
  <c r="A1603" i="10"/>
  <c r="AT1602" i="10"/>
  <c r="AS1602" i="10"/>
  <c r="AQ1602" i="10"/>
  <c r="AP1602" i="10"/>
  <c r="AN1602" i="10"/>
  <c r="AM1602" i="10"/>
  <c r="AK1602" i="10"/>
  <c r="AJ1602" i="10"/>
  <c r="AH1602" i="10"/>
  <c r="AG1602" i="10"/>
  <c r="AE1602" i="10"/>
  <c r="AD1602" i="10"/>
  <c r="AB1602" i="10"/>
  <c r="AA1602" i="10"/>
  <c r="Y1602" i="10"/>
  <c r="X1602" i="10"/>
  <c r="V1602" i="10"/>
  <c r="U1602" i="10"/>
  <c r="S1602" i="10"/>
  <c r="R1602" i="10"/>
  <c r="P1602" i="10"/>
  <c r="O1602" i="10"/>
  <c r="M1602" i="10"/>
  <c r="L1602" i="10"/>
  <c r="J1602" i="10"/>
  <c r="I1602" i="10"/>
  <c r="F1600" i="10"/>
  <c r="E1600" i="10"/>
  <c r="C1597" i="10"/>
  <c r="C1593" i="10"/>
  <c r="I1593" i="10" s="1"/>
  <c r="B1593" i="10"/>
  <c r="A1593" i="10"/>
  <c r="C1592" i="10"/>
  <c r="B1592" i="10"/>
  <c r="A1592" i="10"/>
  <c r="C1591" i="10"/>
  <c r="B1591" i="10"/>
  <c r="A1591" i="10"/>
  <c r="C1590" i="10"/>
  <c r="B1590" i="10"/>
  <c r="A1590" i="10"/>
  <c r="C1589" i="10"/>
  <c r="B1589" i="10"/>
  <c r="A1589" i="10"/>
  <c r="C1588" i="10"/>
  <c r="B1588" i="10"/>
  <c r="A1588" i="10"/>
  <c r="C1587" i="10"/>
  <c r="J1587" i="10" s="1"/>
  <c r="B1587" i="10"/>
  <c r="A1587" i="10"/>
  <c r="C1586" i="10"/>
  <c r="AU1586" i="10" s="1"/>
  <c r="B1586" i="10"/>
  <c r="A1586" i="10"/>
  <c r="C1585" i="10"/>
  <c r="I1585" i="10" s="1"/>
  <c r="B1585" i="10"/>
  <c r="A1585" i="10"/>
  <c r="C1584" i="10"/>
  <c r="B1584" i="10"/>
  <c r="A1584" i="10"/>
  <c r="C1583" i="10"/>
  <c r="B1583" i="10"/>
  <c r="A1583" i="10"/>
  <c r="C1582" i="10"/>
  <c r="J1582" i="10" s="1"/>
  <c r="B1582" i="10"/>
  <c r="A1582" i="10"/>
  <c r="C1581" i="10"/>
  <c r="I1581" i="10" s="1"/>
  <c r="B1581" i="10"/>
  <c r="A1581" i="10"/>
  <c r="C1580" i="10"/>
  <c r="B1580" i="10"/>
  <c r="A1580" i="10"/>
  <c r="C1579" i="10"/>
  <c r="B1579" i="10"/>
  <c r="A1579" i="10"/>
  <c r="C1578" i="10"/>
  <c r="B1578" i="10"/>
  <c r="A1578" i="10"/>
  <c r="C1577" i="10"/>
  <c r="B1577" i="10"/>
  <c r="A1577" i="10"/>
  <c r="C1576" i="10"/>
  <c r="B1576" i="10"/>
  <c r="A1576" i="10"/>
  <c r="C1575" i="10"/>
  <c r="B1575" i="10"/>
  <c r="A1575" i="10"/>
  <c r="C1574" i="10"/>
  <c r="D1574" i="10" s="1"/>
  <c r="B1574" i="10"/>
  <c r="A1574" i="10"/>
  <c r="C1573" i="10"/>
  <c r="AU1573" i="10" s="1"/>
  <c r="B1573" i="10"/>
  <c r="A1573" i="10"/>
  <c r="C1572" i="10"/>
  <c r="D1572" i="10" s="1"/>
  <c r="B1572" i="10"/>
  <c r="A1572" i="10"/>
  <c r="C1571" i="10"/>
  <c r="AU1571" i="10" s="1"/>
  <c r="B1571" i="10"/>
  <c r="A1571" i="10"/>
  <c r="C1570" i="10"/>
  <c r="D1570" i="10" s="1"/>
  <c r="B1570" i="10"/>
  <c r="A1570" i="10"/>
  <c r="C1569" i="10"/>
  <c r="AU1569" i="10" s="1"/>
  <c r="B1569" i="10"/>
  <c r="A1569" i="10"/>
  <c r="C1568" i="10"/>
  <c r="B1568" i="10"/>
  <c r="A1568" i="10"/>
  <c r="C1567" i="10"/>
  <c r="B1567" i="10"/>
  <c r="A1567" i="10"/>
  <c r="C1566" i="10"/>
  <c r="F1566" i="10" s="1"/>
  <c r="B1566" i="10"/>
  <c r="A1566" i="10"/>
  <c r="C1565" i="10"/>
  <c r="B1565" i="10"/>
  <c r="A1565" i="10"/>
  <c r="C1564" i="10"/>
  <c r="D1564" i="10" s="1"/>
  <c r="B1564" i="10"/>
  <c r="A1564" i="10"/>
  <c r="C1563" i="10"/>
  <c r="B1563" i="10"/>
  <c r="A1563" i="10"/>
  <c r="C1562" i="10"/>
  <c r="D1562" i="10" s="1"/>
  <c r="B1562" i="10"/>
  <c r="A1562" i="10"/>
  <c r="C1561" i="10"/>
  <c r="B1561" i="10"/>
  <c r="A1561" i="10"/>
  <c r="C1560" i="10"/>
  <c r="B1560" i="10"/>
  <c r="A1560" i="10"/>
  <c r="C1559" i="10"/>
  <c r="B1559" i="10"/>
  <c r="A1559" i="10"/>
  <c r="C1558" i="10"/>
  <c r="B1558" i="10"/>
  <c r="A1558" i="10"/>
  <c r="C1557" i="10"/>
  <c r="B1557" i="10"/>
  <c r="A1557" i="10"/>
  <c r="C1556" i="10"/>
  <c r="B1556" i="10"/>
  <c r="A1556" i="10"/>
  <c r="C1555" i="10"/>
  <c r="B1555" i="10"/>
  <c r="A1555" i="10"/>
  <c r="C1554" i="10"/>
  <c r="B1554" i="10"/>
  <c r="A1554" i="10"/>
  <c r="C1553" i="10"/>
  <c r="B1553" i="10"/>
  <c r="A1553" i="10"/>
  <c r="C1552" i="10"/>
  <c r="B1552" i="10"/>
  <c r="A1552" i="10"/>
  <c r="C1551" i="10"/>
  <c r="B1551" i="10"/>
  <c r="A1551" i="10"/>
  <c r="C1550" i="10"/>
  <c r="B1550" i="10"/>
  <c r="A1550" i="10"/>
  <c r="C1549" i="10"/>
  <c r="B1549" i="10"/>
  <c r="A1549" i="10"/>
  <c r="C1548" i="10"/>
  <c r="B1548" i="10"/>
  <c r="A1548" i="10"/>
  <c r="C1547" i="10"/>
  <c r="B1547" i="10"/>
  <c r="A1547" i="10"/>
  <c r="C1546" i="10"/>
  <c r="B1546" i="10"/>
  <c r="A1546" i="10"/>
  <c r="C1545" i="10"/>
  <c r="B1545" i="10"/>
  <c r="A1545" i="10"/>
  <c r="C1544" i="10"/>
  <c r="B1544" i="10"/>
  <c r="A1544" i="10"/>
  <c r="AT1543" i="10"/>
  <c r="AS1543" i="10"/>
  <c r="AQ1543" i="10"/>
  <c r="AP1543" i="10"/>
  <c r="AN1543" i="10"/>
  <c r="AM1543" i="10"/>
  <c r="AK1543" i="10"/>
  <c r="AJ1543" i="10"/>
  <c r="AH1543" i="10"/>
  <c r="AG1543" i="10"/>
  <c r="AE1543" i="10"/>
  <c r="AD1543" i="10"/>
  <c r="AB1543" i="10"/>
  <c r="AA1543" i="10"/>
  <c r="Y1543" i="10"/>
  <c r="X1543" i="10"/>
  <c r="V1543" i="10"/>
  <c r="U1543" i="10"/>
  <c r="S1543" i="10"/>
  <c r="R1543" i="10"/>
  <c r="P1543" i="10"/>
  <c r="O1543" i="10"/>
  <c r="M1543" i="10"/>
  <c r="L1543" i="10"/>
  <c r="J1543" i="10"/>
  <c r="I1543" i="10"/>
  <c r="F1541" i="10"/>
  <c r="E1541" i="10"/>
  <c r="C1538" i="10"/>
  <c r="C1534" i="10"/>
  <c r="G1534" i="10" s="1"/>
  <c r="B1534" i="10"/>
  <c r="A1534" i="10"/>
  <c r="C1533" i="10"/>
  <c r="B1533" i="10"/>
  <c r="A1533" i="10"/>
  <c r="C1532" i="10"/>
  <c r="B1532" i="10"/>
  <c r="A1532" i="10"/>
  <c r="C1531" i="10"/>
  <c r="B1531" i="10"/>
  <c r="A1531" i="10"/>
  <c r="C1530" i="10"/>
  <c r="G1530" i="10" s="1"/>
  <c r="B1530" i="10"/>
  <c r="A1530" i="10"/>
  <c r="C1529" i="10"/>
  <c r="E1529" i="10" s="1"/>
  <c r="B1529" i="10"/>
  <c r="A1529" i="10"/>
  <c r="C1528" i="10"/>
  <c r="B1528" i="10"/>
  <c r="A1528" i="10"/>
  <c r="C1527" i="10"/>
  <c r="B1527" i="10"/>
  <c r="A1527" i="10"/>
  <c r="C1526" i="10"/>
  <c r="G1526" i="10" s="1"/>
  <c r="B1526" i="10"/>
  <c r="A1526" i="10"/>
  <c r="C1525" i="10"/>
  <c r="B1525" i="10"/>
  <c r="A1525" i="10"/>
  <c r="C1524" i="10"/>
  <c r="AU1524" i="10" s="1"/>
  <c r="B1524" i="10"/>
  <c r="A1524" i="10"/>
  <c r="C1523" i="10"/>
  <c r="AU1523" i="10" s="1"/>
  <c r="B1523" i="10"/>
  <c r="A1523" i="10"/>
  <c r="C1522" i="10"/>
  <c r="AU1522" i="10" s="1"/>
  <c r="B1522" i="10"/>
  <c r="A1522" i="10"/>
  <c r="C1521" i="10"/>
  <c r="B1521" i="10"/>
  <c r="A1521" i="10"/>
  <c r="C1520" i="10"/>
  <c r="I1520" i="10" s="1"/>
  <c r="B1520" i="10"/>
  <c r="A1520" i="10"/>
  <c r="C1519" i="10"/>
  <c r="B1519" i="10"/>
  <c r="A1519" i="10"/>
  <c r="C1518" i="10"/>
  <c r="J1518" i="10" s="1"/>
  <c r="B1518" i="10"/>
  <c r="A1518" i="10"/>
  <c r="C1517" i="10"/>
  <c r="B1517" i="10"/>
  <c r="A1517" i="10"/>
  <c r="C1516" i="10"/>
  <c r="B1516" i="10"/>
  <c r="A1516" i="10"/>
  <c r="C1515" i="10"/>
  <c r="D1515" i="10" s="1"/>
  <c r="B1515" i="10"/>
  <c r="A1515" i="10"/>
  <c r="C1514" i="10"/>
  <c r="D1514" i="10" s="1"/>
  <c r="B1514" i="10"/>
  <c r="A1514" i="10"/>
  <c r="C1513" i="10"/>
  <c r="B1513" i="10"/>
  <c r="A1513" i="10"/>
  <c r="C1512" i="10"/>
  <c r="D1512" i="10" s="1"/>
  <c r="B1512" i="10"/>
  <c r="A1512" i="10"/>
  <c r="C1511" i="10"/>
  <c r="B1511" i="10"/>
  <c r="A1511" i="10"/>
  <c r="C1510" i="10"/>
  <c r="B1510" i="10"/>
  <c r="A1510" i="10"/>
  <c r="C1509" i="10"/>
  <c r="D1509" i="10" s="1"/>
  <c r="B1509" i="10"/>
  <c r="A1509" i="10"/>
  <c r="C1508" i="10"/>
  <c r="E1508" i="10" s="1"/>
  <c r="B1508" i="10"/>
  <c r="A1508" i="10"/>
  <c r="C1507" i="10"/>
  <c r="B1507" i="10"/>
  <c r="A1507" i="10"/>
  <c r="C1506" i="10"/>
  <c r="B1506" i="10"/>
  <c r="A1506" i="10"/>
  <c r="C1505" i="10"/>
  <c r="B1505" i="10"/>
  <c r="A1505" i="10"/>
  <c r="C1504" i="10"/>
  <c r="B1504" i="10"/>
  <c r="A1504" i="10"/>
  <c r="C1503" i="10"/>
  <c r="D1503" i="10" s="1"/>
  <c r="B1503" i="10"/>
  <c r="A1503" i="10"/>
  <c r="C1502" i="10"/>
  <c r="B1502" i="10"/>
  <c r="A1502" i="10"/>
  <c r="C1501" i="10"/>
  <c r="D1501" i="10" s="1"/>
  <c r="B1501" i="10"/>
  <c r="A1501" i="10"/>
  <c r="C1500" i="10"/>
  <c r="B1500" i="10"/>
  <c r="A1500" i="10"/>
  <c r="C1499" i="10"/>
  <c r="B1499" i="10"/>
  <c r="A1499" i="10"/>
  <c r="C1498" i="10"/>
  <c r="B1498" i="10"/>
  <c r="A1498" i="10"/>
  <c r="C1497" i="10"/>
  <c r="B1497" i="10"/>
  <c r="A1497" i="10"/>
  <c r="C1496" i="10"/>
  <c r="B1496" i="10"/>
  <c r="A1496" i="10"/>
  <c r="C1495" i="10"/>
  <c r="B1495" i="10"/>
  <c r="A1495" i="10"/>
  <c r="C1494" i="10"/>
  <c r="B1494" i="10"/>
  <c r="A1494" i="10"/>
  <c r="C1493" i="10"/>
  <c r="B1493" i="10"/>
  <c r="A1493" i="10"/>
  <c r="C1492" i="10"/>
  <c r="B1492" i="10"/>
  <c r="A1492" i="10"/>
  <c r="C1491" i="10"/>
  <c r="B1491" i="10"/>
  <c r="A1491" i="10"/>
  <c r="C1490" i="10"/>
  <c r="B1490" i="10"/>
  <c r="A1490" i="10"/>
  <c r="C1489" i="10"/>
  <c r="B1489" i="10"/>
  <c r="A1489" i="10"/>
  <c r="C1488" i="10"/>
  <c r="B1488" i="10"/>
  <c r="A1488" i="10"/>
  <c r="C1487" i="10"/>
  <c r="B1487" i="10"/>
  <c r="A1487" i="10"/>
  <c r="C1486" i="10"/>
  <c r="B1486" i="10"/>
  <c r="A1486" i="10"/>
  <c r="C1485" i="10"/>
  <c r="B1485" i="10"/>
  <c r="A1485" i="10"/>
  <c r="AT1484" i="10"/>
  <c r="AS1484" i="10"/>
  <c r="AQ1484" i="10"/>
  <c r="AP1484" i="10"/>
  <c r="AN1484" i="10"/>
  <c r="AM1484" i="10"/>
  <c r="AK1484" i="10"/>
  <c r="AJ1484" i="10"/>
  <c r="AH1484" i="10"/>
  <c r="AG1484" i="10"/>
  <c r="AE1484" i="10"/>
  <c r="AD1484" i="10"/>
  <c r="AB1484" i="10"/>
  <c r="AA1484" i="10"/>
  <c r="Y1484" i="10"/>
  <c r="X1484" i="10"/>
  <c r="V1484" i="10"/>
  <c r="U1484" i="10"/>
  <c r="S1484" i="10"/>
  <c r="R1484" i="10"/>
  <c r="P1484" i="10"/>
  <c r="O1484" i="10"/>
  <c r="M1484" i="10"/>
  <c r="L1484" i="10"/>
  <c r="J1484" i="10"/>
  <c r="I1484" i="10"/>
  <c r="F1482" i="10"/>
  <c r="E1482" i="10"/>
  <c r="C1479" i="10"/>
  <c r="C1475" i="10"/>
  <c r="I1475" i="10" s="1"/>
  <c r="B1475" i="10"/>
  <c r="A1475" i="10"/>
  <c r="C1474" i="10"/>
  <c r="B1474" i="10"/>
  <c r="A1474" i="10"/>
  <c r="C1473" i="10"/>
  <c r="J1473" i="10" s="1"/>
  <c r="B1473" i="10"/>
  <c r="A1473" i="10"/>
  <c r="C1472" i="10"/>
  <c r="B1472" i="10"/>
  <c r="A1472" i="10"/>
  <c r="C1471" i="10"/>
  <c r="B1471" i="10"/>
  <c r="A1471" i="10"/>
  <c r="C1470" i="10"/>
  <c r="B1470" i="10"/>
  <c r="A1470" i="10"/>
  <c r="C1469" i="10"/>
  <c r="J1469" i="10" s="1"/>
  <c r="B1469" i="10"/>
  <c r="A1469" i="10"/>
  <c r="C1468" i="10"/>
  <c r="B1468" i="10"/>
  <c r="A1468" i="10"/>
  <c r="C1467" i="10"/>
  <c r="I1467" i="10" s="1"/>
  <c r="B1467" i="10"/>
  <c r="A1467" i="10"/>
  <c r="C1466" i="10"/>
  <c r="J1466" i="10" s="1"/>
  <c r="B1466" i="10"/>
  <c r="A1466" i="10"/>
  <c r="C1465" i="10"/>
  <c r="B1465" i="10"/>
  <c r="A1465" i="10"/>
  <c r="C1464" i="10"/>
  <c r="I1464" i="10" s="1"/>
  <c r="B1464" i="10"/>
  <c r="A1464" i="10"/>
  <c r="C1463" i="10"/>
  <c r="B1463" i="10"/>
  <c r="A1463" i="10"/>
  <c r="C1462" i="10"/>
  <c r="I1462" i="10" s="1"/>
  <c r="B1462" i="10"/>
  <c r="A1462" i="10"/>
  <c r="C1461" i="10"/>
  <c r="B1461" i="10"/>
  <c r="A1461" i="10"/>
  <c r="C1460" i="10"/>
  <c r="I1460" i="10" s="1"/>
  <c r="B1460" i="10"/>
  <c r="A1460" i="10"/>
  <c r="C1459" i="10"/>
  <c r="I1459" i="10" s="1"/>
  <c r="B1459" i="10"/>
  <c r="A1459" i="10"/>
  <c r="C1458" i="10"/>
  <c r="D1458" i="10" s="1"/>
  <c r="B1458" i="10"/>
  <c r="A1458" i="10"/>
  <c r="C1457" i="10"/>
  <c r="F1457" i="10" s="1"/>
  <c r="B1457" i="10"/>
  <c r="A1457" i="10"/>
  <c r="C1456" i="10"/>
  <c r="D1456" i="10" s="1"/>
  <c r="B1456" i="10"/>
  <c r="A1456" i="10"/>
  <c r="C1455" i="10"/>
  <c r="B1455" i="10"/>
  <c r="A1455" i="10"/>
  <c r="C1454" i="10"/>
  <c r="B1454" i="10"/>
  <c r="A1454" i="10"/>
  <c r="C1453" i="10"/>
  <c r="B1453" i="10"/>
  <c r="A1453" i="10"/>
  <c r="C1452" i="10"/>
  <c r="E1452" i="10" s="1"/>
  <c r="B1452" i="10"/>
  <c r="A1452" i="10"/>
  <c r="C1451" i="10"/>
  <c r="D1451" i="10" s="1"/>
  <c r="B1451" i="10"/>
  <c r="A1451" i="10"/>
  <c r="C1450" i="10"/>
  <c r="B1450" i="10"/>
  <c r="A1450" i="10"/>
  <c r="C1449" i="10"/>
  <c r="D1449" i="10" s="1"/>
  <c r="B1449" i="10"/>
  <c r="A1449" i="10"/>
  <c r="C1448" i="10"/>
  <c r="D1448" i="10" s="1"/>
  <c r="B1448" i="10"/>
  <c r="A1448" i="10"/>
  <c r="C1447" i="10"/>
  <c r="D1447" i="10" s="1"/>
  <c r="B1447" i="10"/>
  <c r="A1447" i="10"/>
  <c r="C1446" i="10"/>
  <c r="D1446" i="10" s="1"/>
  <c r="B1446" i="10"/>
  <c r="A1446" i="10"/>
  <c r="C1445" i="10"/>
  <c r="D1445" i="10" s="1"/>
  <c r="B1445" i="10"/>
  <c r="A1445" i="10"/>
  <c r="C1444" i="10"/>
  <c r="E1444" i="10" s="1"/>
  <c r="B1444" i="10"/>
  <c r="A1444" i="10"/>
  <c r="C1443" i="10"/>
  <c r="B1443" i="10"/>
  <c r="A1443" i="10"/>
  <c r="C1442" i="10"/>
  <c r="B1442" i="10"/>
  <c r="A1442" i="10"/>
  <c r="C1441" i="10"/>
  <c r="B1441" i="10"/>
  <c r="A1441" i="10"/>
  <c r="C1440" i="10"/>
  <c r="B1440" i="10"/>
  <c r="A1440" i="10"/>
  <c r="C1439" i="10"/>
  <c r="B1439" i="10"/>
  <c r="A1439" i="10"/>
  <c r="C1438" i="10"/>
  <c r="B1438" i="10"/>
  <c r="A1438" i="10"/>
  <c r="C1437" i="10"/>
  <c r="B1437" i="10"/>
  <c r="A1437" i="10"/>
  <c r="C1436" i="10"/>
  <c r="B1436" i="10"/>
  <c r="A1436" i="10"/>
  <c r="C1435" i="10"/>
  <c r="B1435" i="10"/>
  <c r="A1435" i="10"/>
  <c r="C1434" i="10"/>
  <c r="B1434" i="10"/>
  <c r="A1434" i="10"/>
  <c r="C1433" i="10"/>
  <c r="B1433" i="10"/>
  <c r="A1433" i="10"/>
  <c r="C1432" i="10"/>
  <c r="B1432" i="10"/>
  <c r="A1432" i="10"/>
  <c r="C1431" i="10"/>
  <c r="B1431" i="10"/>
  <c r="A1431" i="10"/>
  <c r="C1430" i="10"/>
  <c r="B1430" i="10"/>
  <c r="A1430" i="10"/>
  <c r="C1429" i="10"/>
  <c r="B1429" i="10"/>
  <c r="A1429" i="10"/>
  <c r="C1428" i="10"/>
  <c r="B1428" i="10"/>
  <c r="A1428" i="10"/>
  <c r="C1427" i="10"/>
  <c r="B1427" i="10"/>
  <c r="A1427" i="10"/>
  <c r="C1426" i="10"/>
  <c r="B1426" i="10"/>
  <c r="A1426" i="10"/>
  <c r="AT1425" i="10"/>
  <c r="AS1425" i="10"/>
  <c r="AQ1425" i="10"/>
  <c r="AP1425" i="10"/>
  <c r="AN1425" i="10"/>
  <c r="AM1425" i="10"/>
  <c r="AK1425" i="10"/>
  <c r="AJ1425" i="10"/>
  <c r="AH1425" i="10"/>
  <c r="AG1425" i="10"/>
  <c r="AE1425" i="10"/>
  <c r="AD1425" i="10"/>
  <c r="AB1425" i="10"/>
  <c r="AA1425" i="10"/>
  <c r="Y1425" i="10"/>
  <c r="X1425" i="10"/>
  <c r="V1425" i="10"/>
  <c r="U1425" i="10"/>
  <c r="S1425" i="10"/>
  <c r="R1425" i="10"/>
  <c r="P1425" i="10"/>
  <c r="O1425" i="10"/>
  <c r="M1425" i="10"/>
  <c r="L1425" i="10"/>
  <c r="J1425" i="10"/>
  <c r="I1425" i="10"/>
  <c r="F1423" i="10"/>
  <c r="E1423" i="10"/>
  <c r="C1420" i="10"/>
  <c r="C1416" i="10"/>
  <c r="J1416" i="10" s="1"/>
  <c r="B1416" i="10"/>
  <c r="A1416" i="10"/>
  <c r="C1415" i="10"/>
  <c r="B1415" i="10"/>
  <c r="A1415" i="10"/>
  <c r="C1414" i="10"/>
  <c r="B1414" i="10"/>
  <c r="A1414" i="10"/>
  <c r="C1413" i="10"/>
  <c r="B1413" i="10"/>
  <c r="A1413" i="10"/>
  <c r="C1412" i="10"/>
  <c r="J1412" i="10" s="1"/>
  <c r="B1412" i="10"/>
  <c r="A1412" i="10"/>
  <c r="C1411" i="10"/>
  <c r="B1411" i="10"/>
  <c r="A1411" i="10"/>
  <c r="C1410" i="10"/>
  <c r="G1410" i="10" s="1"/>
  <c r="B1410" i="10"/>
  <c r="A1410" i="10"/>
  <c r="C1409" i="10"/>
  <c r="G1409" i="10" s="1"/>
  <c r="B1409" i="10"/>
  <c r="A1409" i="10"/>
  <c r="C1408" i="10"/>
  <c r="B1408" i="10"/>
  <c r="A1408" i="10"/>
  <c r="C1407" i="10"/>
  <c r="B1407" i="10"/>
  <c r="A1407" i="10"/>
  <c r="C1406" i="10"/>
  <c r="G1406" i="10" s="1"/>
  <c r="B1406" i="10"/>
  <c r="A1406" i="10"/>
  <c r="C1405" i="10"/>
  <c r="B1405" i="10"/>
  <c r="A1405" i="10"/>
  <c r="C1404" i="10"/>
  <c r="B1404" i="10"/>
  <c r="A1404" i="10"/>
  <c r="C1403" i="10"/>
  <c r="AU1403" i="10" s="1"/>
  <c r="B1403" i="10"/>
  <c r="A1403" i="10"/>
  <c r="C1402" i="10"/>
  <c r="G1402" i="10" s="1"/>
  <c r="B1402" i="10"/>
  <c r="A1402" i="10"/>
  <c r="C1401" i="10"/>
  <c r="I1401" i="10" s="1"/>
  <c r="B1401" i="10"/>
  <c r="A1401" i="10"/>
  <c r="C1400" i="10"/>
  <c r="AU1400" i="10" s="1"/>
  <c r="B1400" i="10"/>
  <c r="A1400" i="10"/>
  <c r="C1399" i="10"/>
  <c r="E1399" i="10" s="1"/>
  <c r="B1399" i="10"/>
  <c r="A1399" i="10"/>
  <c r="C1398" i="10"/>
  <c r="I1398" i="10" s="1"/>
  <c r="B1398" i="10"/>
  <c r="A1398" i="10"/>
  <c r="C1397" i="10"/>
  <c r="D1397" i="10" s="1"/>
  <c r="B1397" i="10"/>
  <c r="A1397" i="10"/>
  <c r="C1396" i="10"/>
  <c r="D1396" i="10" s="1"/>
  <c r="B1396" i="10"/>
  <c r="A1396" i="10"/>
  <c r="C1395" i="10"/>
  <c r="B1395" i="10"/>
  <c r="A1395" i="10"/>
  <c r="C1394" i="10"/>
  <c r="B1394" i="10"/>
  <c r="A1394" i="10"/>
  <c r="C1393" i="10"/>
  <c r="F1393" i="10" s="1"/>
  <c r="B1393" i="10"/>
  <c r="A1393" i="10"/>
  <c r="C1392" i="10"/>
  <c r="D1392" i="10" s="1"/>
  <c r="B1392" i="10"/>
  <c r="A1392" i="10"/>
  <c r="C1391" i="10"/>
  <c r="D1391" i="10" s="1"/>
  <c r="B1391" i="10"/>
  <c r="A1391" i="10"/>
  <c r="C1390" i="10"/>
  <c r="B1390" i="10"/>
  <c r="A1390" i="10"/>
  <c r="C1389" i="10"/>
  <c r="B1389" i="10"/>
  <c r="A1389" i="10"/>
  <c r="C1388" i="10"/>
  <c r="D1388" i="10" s="1"/>
  <c r="B1388" i="10"/>
  <c r="A1388" i="10"/>
  <c r="C1387" i="10"/>
  <c r="B1387" i="10"/>
  <c r="A1387" i="10"/>
  <c r="C1386" i="10"/>
  <c r="B1386" i="10"/>
  <c r="A1386" i="10"/>
  <c r="C1385" i="10"/>
  <c r="E1385" i="10" s="1"/>
  <c r="B1385" i="10"/>
  <c r="A1385" i="10"/>
  <c r="C1384" i="10"/>
  <c r="D1384" i="10" s="1"/>
  <c r="B1384" i="10"/>
  <c r="A1384" i="10"/>
  <c r="C1383" i="10"/>
  <c r="B1383" i="10"/>
  <c r="A1383" i="10"/>
  <c r="C1382" i="10"/>
  <c r="D1382" i="10" s="1"/>
  <c r="B1382" i="10"/>
  <c r="A1382" i="10"/>
  <c r="C1381" i="10"/>
  <c r="B1381" i="10"/>
  <c r="A1381" i="10"/>
  <c r="C1380" i="10"/>
  <c r="B1380" i="10"/>
  <c r="A1380" i="10"/>
  <c r="C1379" i="10"/>
  <c r="B1379" i="10"/>
  <c r="A1379" i="10"/>
  <c r="C1378" i="10"/>
  <c r="B1378" i="10"/>
  <c r="A1378" i="10"/>
  <c r="C1377" i="10"/>
  <c r="B1377" i="10"/>
  <c r="A1377" i="10"/>
  <c r="C1376" i="10"/>
  <c r="B1376" i="10"/>
  <c r="A1376" i="10"/>
  <c r="C1375" i="10"/>
  <c r="B1375" i="10"/>
  <c r="A1375" i="10"/>
  <c r="C1374" i="10"/>
  <c r="B1374" i="10"/>
  <c r="A1374" i="10"/>
  <c r="C1373" i="10"/>
  <c r="B1373" i="10"/>
  <c r="A1373" i="10"/>
  <c r="C1372" i="10"/>
  <c r="B1372" i="10"/>
  <c r="A1372" i="10"/>
  <c r="C1371" i="10"/>
  <c r="B1371" i="10"/>
  <c r="A1371" i="10"/>
  <c r="C1370" i="10"/>
  <c r="B1370" i="10"/>
  <c r="A1370" i="10"/>
  <c r="C1369" i="10"/>
  <c r="B1369" i="10"/>
  <c r="A1369" i="10"/>
  <c r="C1368" i="10"/>
  <c r="B1368" i="10"/>
  <c r="A1368" i="10"/>
  <c r="C1367" i="10"/>
  <c r="B1367" i="10"/>
  <c r="A1367" i="10"/>
  <c r="AT1366" i="10"/>
  <c r="AS1366" i="10"/>
  <c r="AQ1366" i="10"/>
  <c r="AP1366" i="10"/>
  <c r="AN1366" i="10"/>
  <c r="AM1366" i="10"/>
  <c r="AK1366" i="10"/>
  <c r="AJ1366" i="10"/>
  <c r="AH1366" i="10"/>
  <c r="AG1366" i="10"/>
  <c r="AE1366" i="10"/>
  <c r="AD1366" i="10"/>
  <c r="AB1366" i="10"/>
  <c r="AA1366" i="10"/>
  <c r="Y1366" i="10"/>
  <c r="X1366" i="10"/>
  <c r="V1366" i="10"/>
  <c r="U1366" i="10"/>
  <c r="S1366" i="10"/>
  <c r="R1366" i="10"/>
  <c r="P1366" i="10"/>
  <c r="O1366" i="10"/>
  <c r="M1366" i="10"/>
  <c r="L1366" i="10"/>
  <c r="J1366" i="10"/>
  <c r="I1366" i="10"/>
  <c r="F1364" i="10"/>
  <c r="E1364" i="10"/>
  <c r="C1361" i="10"/>
  <c r="C1357" i="10"/>
  <c r="B1357" i="10"/>
  <c r="A1357" i="10"/>
  <c r="C1356" i="10"/>
  <c r="B1356" i="10"/>
  <c r="A1356" i="10"/>
  <c r="C1355" i="10"/>
  <c r="B1355" i="10"/>
  <c r="A1355" i="10"/>
  <c r="C1354" i="10"/>
  <c r="B1354" i="10"/>
  <c r="A1354" i="10"/>
  <c r="C1353" i="10"/>
  <c r="I1353" i="10" s="1"/>
  <c r="B1353" i="10"/>
  <c r="A1353" i="10"/>
  <c r="C1352" i="10"/>
  <c r="G1352" i="10" s="1"/>
  <c r="B1352" i="10"/>
  <c r="A1352" i="10"/>
  <c r="C1351" i="10"/>
  <c r="I1351" i="10" s="1"/>
  <c r="B1351" i="10"/>
  <c r="A1351" i="10"/>
  <c r="C1350" i="10"/>
  <c r="AU1350" i="10" s="1"/>
  <c r="B1350" i="10"/>
  <c r="A1350" i="10"/>
  <c r="C1349" i="10"/>
  <c r="I1349" i="10" s="1"/>
  <c r="B1349" i="10"/>
  <c r="A1349" i="10"/>
  <c r="C1348" i="10"/>
  <c r="B1348" i="10"/>
  <c r="A1348" i="10"/>
  <c r="C1347" i="10"/>
  <c r="B1347" i="10"/>
  <c r="A1347" i="10"/>
  <c r="C1346" i="10"/>
  <c r="B1346" i="10"/>
  <c r="A1346" i="10"/>
  <c r="C1345" i="10"/>
  <c r="J1345" i="10" s="1"/>
  <c r="B1345" i="10"/>
  <c r="A1345" i="10"/>
  <c r="C1344" i="10"/>
  <c r="B1344" i="10"/>
  <c r="A1344" i="10"/>
  <c r="C1343" i="10"/>
  <c r="J1343" i="10" s="1"/>
  <c r="B1343" i="10"/>
  <c r="A1343" i="10"/>
  <c r="C1342" i="10"/>
  <c r="D1342" i="10" s="1"/>
  <c r="B1342" i="10"/>
  <c r="A1342" i="10"/>
  <c r="C1341" i="10"/>
  <c r="J1341" i="10" s="1"/>
  <c r="B1341" i="10"/>
  <c r="A1341" i="10"/>
  <c r="C1340" i="10"/>
  <c r="B1340" i="10"/>
  <c r="A1340" i="10"/>
  <c r="C1339" i="10"/>
  <c r="B1339" i="10"/>
  <c r="A1339" i="10"/>
  <c r="C1338" i="10"/>
  <c r="B1338" i="10"/>
  <c r="A1338" i="10"/>
  <c r="C1337" i="10"/>
  <c r="B1337" i="10"/>
  <c r="A1337" i="10"/>
  <c r="C1336" i="10"/>
  <c r="D1336" i="10" s="1"/>
  <c r="B1336" i="10"/>
  <c r="A1336" i="10"/>
  <c r="C1335" i="10"/>
  <c r="B1335" i="10"/>
  <c r="A1335" i="10"/>
  <c r="C1334" i="10"/>
  <c r="B1334" i="10"/>
  <c r="A1334" i="10"/>
  <c r="C1333" i="10"/>
  <c r="B1333" i="10"/>
  <c r="A1333" i="10"/>
  <c r="C1332" i="10"/>
  <c r="B1332" i="10"/>
  <c r="A1332" i="10"/>
  <c r="C1331" i="10"/>
  <c r="E1331" i="10" s="1"/>
  <c r="B1331" i="10"/>
  <c r="A1331" i="10"/>
  <c r="C1330" i="10"/>
  <c r="D1330" i="10" s="1"/>
  <c r="B1330" i="10"/>
  <c r="A1330" i="10"/>
  <c r="C1329" i="10"/>
  <c r="B1329" i="10"/>
  <c r="A1329" i="10"/>
  <c r="C1328" i="10"/>
  <c r="B1328" i="10"/>
  <c r="A1328" i="10"/>
  <c r="C1327" i="10"/>
  <c r="B1327" i="10"/>
  <c r="A1327" i="10"/>
  <c r="C1326" i="10"/>
  <c r="D1326" i="10" s="1"/>
  <c r="B1326" i="10"/>
  <c r="A1326" i="10"/>
  <c r="C1325" i="10"/>
  <c r="B1325" i="10"/>
  <c r="A1325" i="10"/>
  <c r="C1324" i="10"/>
  <c r="B1324" i="10"/>
  <c r="A1324" i="10"/>
  <c r="C1323" i="10"/>
  <c r="B1323" i="10"/>
  <c r="A1323" i="10"/>
  <c r="C1322" i="10"/>
  <c r="B1322" i="10"/>
  <c r="A1322" i="10"/>
  <c r="C1321" i="10"/>
  <c r="B1321" i="10"/>
  <c r="A1321" i="10"/>
  <c r="C1320" i="10"/>
  <c r="B1320" i="10"/>
  <c r="A1320" i="10"/>
  <c r="C1319" i="10"/>
  <c r="B1319" i="10"/>
  <c r="A1319" i="10"/>
  <c r="C1318" i="10"/>
  <c r="B1318" i="10"/>
  <c r="A1318" i="10"/>
  <c r="C1317" i="10"/>
  <c r="B1317" i="10"/>
  <c r="A1317" i="10"/>
  <c r="C1316" i="10"/>
  <c r="B1316" i="10"/>
  <c r="A1316" i="10"/>
  <c r="C1315" i="10"/>
  <c r="B1315" i="10"/>
  <c r="A1315" i="10"/>
  <c r="C1314" i="10"/>
  <c r="B1314" i="10"/>
  <c r="A1314" i="10"/>
  <c r="C1313" i="10"/>
  <c r="B1313" i="10"/>
  <c r="A1313" i="10"/>
  <c r="C1312" i="10"/>
  <c r="B1312" i="10"/>
  <c r="A1312" i="10"/>
  <c r="C1311" i="10"/>
  <c r="B1311" i="10"/>
  <c r="A1311" i="10"/>
  <c r="C1310" i="10"/>
  <c r="B1310" i="10"/>
  <c r="A1310" i="10"/>
  <c r="C1309" i="10"/>
  <c r="B1309" i="10"/>
  <c r="A1309" i="10"/>
  <c r="C1308" i="10"/>
  <c r="B1308" i="10"/>
  <c r="A1308" i="10"/>
  <c r="AT1307" i="10"/>
  <c r="AS1307" i="10"/>
  <c r="AQ1307" i="10"/>
  <c r="AP1307" i="10"/>
  <c r="AN1307" i="10"/>
  <c r="AM1307" i="10"/>
  <c r="AK1307" i="10"/>
  <c r="AJ1307" i="10"/>
  <c r="AH1307" i="10"/>
  <c r="AG1307" i="10"/>
  <c r="AE1307" i="10"/>
  <c r="AD1307" i="10"/>
  <c r="AB1307" i="10"/>
  <c r="AA1307" i="10"/>
  <c r="Y1307" i="10"/>
  <c r="X1307" i="10"/>
  <c r="V1307" i="10"/>
  <c r="U1307" i="10"/>
  <c r="S1307" i="10"/>
  <c r="R1307" i="10"/>
  <c r="P1307" i="10"/>
  <c r="O1307" i="10"/>
  <c r="M1307" i="10"/>
  <c r="L1307" i="10"/>
  <c r="J1307" i="10"/>
  <c r="I1307" i="10"/>
  <c r="F1305" i="10"/>
  <c r="E1305" i="10"/>
  <c r="C1302" i="10"/>
  <c r="C1298" i="10"/>
  <c r="E1298" i="10" s="1"/>
  <c r="B1298" i="10"/>
  <c r="A1298" i="10"/>
  <c r="C1297" i="10"/>
  <c r="B1297" i="10"/>
  <c r="A1297" i="10"/>
  <c r="C1296" i="10"/>
  <c r="B1296" i="10"/>
  <c r="A1296" i="10"/>
  <c r="C1295" i="10"/>
  <c r="B1295" i="10"/>
  <c r="A1295" i="10"/>
  <c r="C1294" i="10"/>
  <c r="B1294" i="10"/>
  <c r="A1294" i="10"/>
  <c r="C1293" i="10"/>
  <c r="J1293" i="10" s="1"/>
  <c r="B1293" i="10"/>
  <c r="A1293" i="10"/>
  <c r="C1292" i="10"/>
  <c r="J1292" i="10" s="1"/>
  <c r="B1292" i="10"/>
  <c r="A1292" i="10"/>
  <c r="C1291" i="10"/>
  <c r="B1291" i="10"/>
  <c r="A1291" i="10"/>
  <c r="C1290" i="10"/>
  <c r="B1290" i="10"/>
  <c r="A1290" i="10"/>
  <c r="C1289" i="10"/>
  <c r="B1289" i="10"/>
  <c r="A1289" i="10"/>
  <c r="C1288" i="10"/>
  <c r="F1288" i="10" s="1"/>
  <c r="B1288" i="10"/>
  <c r="A1288" i="10"/>
  <c r="C1287" i="10"/>
  <c r="I1287" i="10" s="1"/>
  <c r="B1287" i="10"/>
  <c r="A1287" i="10"/>
  <c r="C1286" i="10"/>
  <c r="G1286" i="10" s="1"/>
  <c r="B1286" i="10"/>
  <c r="A1286" i="10"/>
  <c r="C1285" i="10"/>
  <c r="B1285" i="10"/>
  <c r="A1285" i="10"/>
  <c r="C1284" i="10"/>
  <c r="F1284" i="10" s="1"/>
  <c r="B1284" i="10"/>
  <c r="A1284" i="10"/>
  <c r="C1283" i="10"/>
  <c r="AU1283" i="10" s="1"/>
  <c r="B1283" i="10"/>
  <c r="A1283" i="10"/>
  <c r="C1282" i="10"/>
  <c r="B1282" i="10"/>
  <c r="A1282" i="10"/>
  <c r="C1281" i="10"/>
  <c r="J1281" i="10" s="1"/>
  <c r="B1281" i="10"/>
  <c r="A1281" i="10"/>
  <c r="C1280" i="10"/>
  <c r="B1280" i="10"/>
  <c r="A1280" i="10"/>
  <c r="C1279" i="10"/>
  <c r="D1279" i="10" s="1"/>
  <c r="B1279" i="10"/>
  <c r="A1279" i="10"/>
  <c r="C1278" i="10"/>
  <c r="D1278" i="10" s="1"/>
  <c r="B1278" i="10"/>
  <c r="A1278" i="10"/>
  <c r="C1277" i="10"/>
  <c r="D1277" i="10" s="1"/>
  <c r="B1277" i="10"/>
  <c r="A1277" i="10"/>
  <c r="C1276" i="10"/>
  <c r="B1276" i="10"/>
  <c r="A1276" i="10"/>
  <c r="C1275" i="10"/>
  <c r="D1275" i="10" s="1"/>
  <c r="B1275" i="10"/>
  <c r="A1275" i="10"/>
  <c r="C1274" i="10"/>
  <c r="D1274" i="10" s="1"/>
  <c r="B1274" i="10"/>
  <c r="A1274" i="10"/>
  <c r="C1273" i="10"/>
  <c r="D1273" i="10" s="1"/>
  <c r="B1273" i="10"/>
  <c r="A1273" i="10"/>
  <c r="C1272" i="10"/>
  <c r="AU1272" i="10" s="1"/>
  <c r="B1272" i="10"/>
  <c r="A1272" i="10"/>
  <c r="C1271" i="10"/>
  <c r="B1271" i="10"/>
  <c r="A1271" i="10"/>
  <c r="C1270" i="10"/>
  <c r="D1270" i="10" s="1"/>
  <c r="B1270" i="10"/>
  <c r="A1270" i="10"/>
  <c r="C1269" i="10"/>
  <c r="B1269" i="10"/>
  <c r="A1269" i="10"/>
  <c r="C1268" i="10"/>
  <c r="B1268" i="10"/>
  <c r="A1268" i="10"/>
  <c r="C1267" i="10"/>
  <c r="B1267" i="10"/>
  <c r="A1267" i="10"/>
  <c r="C1266" i="10"/>
  <c r="B1266" i="10"/>
  <c r="A1266" i="10"/>
  <c r="C1265" i="10"/>
  <c r="D1265" i="10" s="1"/>
  <c r="B1265" i="10"/>
  <c r="A1265" i="10"/>
  <c r="C1264" i="10"/>
  <c r="AU1264" i="10" s="1"/>
  <c r="B1264" i="10"/>
  <c r="A1264" i="10"/>
  <c r="C1263" i="10"/>
  <c r="B1263" i="10"/>
  <c r="A1263" i="10"/>
  <c r="C1262" i="10"/>
  <c r="B1262" i="10"/>
  <c r="A1262" i="10"/>
  <c r="C1261" i="10"/>
  <c r="B1261" i="10"/>
  <c r="A1261" i="10"/>
  <c r="C1260" i="10"/>
  <c r="B1260" i="10"/>
  <c r="A1260" i="10"/>
  <c r="C1259" i="10"/>
  <c r="B1259" i="10"/>
  <c r="A1259" i="10"/>
  <c r="C1258" i="10"/>
  <c r="B1258" i="10"/>
  <c r="A1258" i="10"/>
  <c r="C1257" i="10"/>
  <c r="B1257" i="10"/>
  <c r="A1257" i="10"/>
  <c r="C1256" i="10"/>
  <c r="B1256" i="10"/>
  <c r="A1256" i="10"/>
  <c r="C1255" i="10"/>
  <c r="B1255" i="10"/>
  <c r="A1255" i="10"/>
  <c r="C1254" i="10"/>
  <c r="B1254" i="10"/>
  <c r="A1254" i="10"/>
  <c r="C1253" i="10"/>
  <c r="B1253" i="10"/>
  <c r="A1253" i="10"/>
  <c r="C1252" i="10"/>
  <c r="B1252" i="10"/>
  <c r="A1252" i="10"/>
  <c r="C1251" i="10"/>
  <c r="B1251" i="10"/>
  <c r="A1251" i="10"/>
  <c r="C1250" i="10"/>
  <c r="B1250" i="10"/>
  <c r="A1250" i="10"/>
  <c r="C1249" i="10"/>
  <c r="B1249" i="10"/>
  <c r="A1249" i="10"/>
  <c r="AT1248" i="10"/>
  <c r="AS1248" i="10"/>
  <c r="AQ1248" i="10"/>
  <c r="AP1248" i="10"/>
  <c r="AN1248" i="10"/>
  <c r="AM1248" i="10"/>
  <c r="AK1248" i="10"/>
  <c r="AJ1248" i="10"/>
  <c r="AH1248" i="10"/>
  <c r="AG1248" i="10"/>
  <c r="AE1248" i="10"/>
  <c r="AD1248" i="10"/>
  <c r="AB1248" i="10"/>
  <c r="AA1248" i="10"/>
  <c r="Y1248" i="10"/>
  <c r="X1248" i="10"/>
  <c r="V1248" i="10"/>
  <c r="U1248" i="10"/>
  <c r="S1248" i="10"/>
  <c r="R1248" i="10"/>
  <c r="P1248" i="10"/>
  <c r="O1248" i="10"/>
  <c r="M1248" i="10"/>
  <c r="L1248" i="10"/>
  <c r="J1248" i="10"/>
  <c r="I1248" i="10"/>
  <c r="F1246" i="10"/>
  <c r="E1246" i="10"/>
  <c r="C1243" i="10"/>
  <c r="C1239" i="10"/>
  <c r="B1239" i="10"/>
  <c r="A1239" i="10"/>
  <c r="C1238" i="10"/>
  <c r="B1238" i="10"/>
  <c r="A1238" i="10"/>
  <c r="C1237" i="10"/>
  <c r="B1237" i="10"/>
  <c r="A1237" i="10"/>
  <c r="C1236" i="10"/>
  <c r="E1236" i="10" s="1"/>
  <c r="B1236" i="10"/>
  <c r="A1236" i="10"/>
  <c r="C1235" i="10"/>
  <c r="B1235" i="10"/>
  <c r="A1235" i="10"/>
  <c r="C1234" i="10"/>
  <c r="B1234" i="10"/>
  <c r="A1234" i="10"/>
  <c r="C1233" i="10"/>
  <c r="G1233" i="10" s="1"/>
  <c r="B1233" i="10"/>
  <c r="A1233" i="10"/>
  <c r="C1232" i="10"/>
  <c r="B1232" i="10"/>
  <c r="A1232" i="10"/>
  <c r="C1231" i="10"/>
  <c r="B1231" i="10"/>
  <c r="A1231" i="10"/>
  <c r="C1230" i="10"/>
  <c r="B1230" i="10"/>
  <c r="A1230" i="10"/>
  <c r="C1229" i="10"/>
  <c r="I1229" i="10" s="1"/>
  <c r="B1229" i="10"/>
  <c r="A1229" i="10"/>
  <c r="C1228" i="10"/>
  <c r="AU1228" i="10" s="1"/>
  <c r="B1228" i="10"/>
  <c r="A1228" i="10"/>
  <c r="C1227" i="10"/>
  <c r="B1227" i="10"/>
  <c r="A1227" i="10"/>
  <c r="C1226" i="10"/>
  <c r="G1226" i="10" s="1"/>
  <c r="B1226" i="10"/>
  <c r="A1226" i="10"/>
  <c r="C1225" i="10"/>
  <c r="B1225" i="10"/>
  <c r="A1225" i="10"/>
  <c r="C1224" i="10"/>
  <c r="D1224" i="10" s="1"/>
  <c r="B1224" i="10"/>
  <c r="A1224" i="10"/>
  <c r="C1223" i="10"/>
  <c r="B1223" i="10"/>
  <c r="A1223" i="10"/>
  <c r="C1222" i="10"/>
  <c r="F1222" i="10" s="1"/>
  <c r="B1222" i="10"/>
  <c r="A1222" i="10"/>
  <c r="C1221" i="10"/>
  <c r="D1221" i="10" s="1"/>
  <c r="B1221" i="10"/>
  <c r="A1221" i="10"/>
  <c r="C1220" i="10"/>
  <c r="B1220" i="10"/>
  <c r="A1220" i="10"/>
  <c r="C1219" i="10"/>
  <c r="B1219" i="10"/>
  <c r="A1219" i="10"/>
  <c r="C1218" i="10"/>
  <c r="B1218" i="10"/>
  <c r="A1218" i="10"/>
  <c r="C1217" i="10"/>
  <c r="D1217" i="10" s="1"/>
  <c r="B1217" i="10"/>
  <c r="A1217" i="10"/>
  <c r="C1216" i="10"/>
  <c r="B1216" i="10"/>
  <c r="A1216" i="10"/>
  <c r="C1215" i="10"/>
  <c r="B1215" i="10"/>
  <c r="A1215" i="10"/>
  <c r="C1214" i="10"/>
  <c r="B1214" i="10"/>
  <c r="A1214" i="10"/>
  <c r="C1213" i="10"/>
  <c r="D1213" i="10" s="1"/>
  <c r="B1213" i="10"/>
  <c r="A1213" i="10"/>
  <c r="C1212" i="10"/>
  <c r="D1212" i="10" s="1"/>
  <c r="B1212" i="10"/>
  <c r="A1212" i="10"/>
  <c r="C1211" i="10"/>
  <c r="F1211" i="10" s="1"/>
  <c r="B1211" i="10"/>
  <c r="A1211" i="10"/>
  <c r="C1210" i="10"/>
  <c r="D1210" i="10" s="1"/>
  <c r="B1210" i="10"/>
  <c r="A1210" i="10"/>
  <c r="C1209" i="10"/>
  <c r="B1209" i="10"/>
  <c r="A1209" i="10"/>
  <c r="C1208" i="10"/>
  <c r="D1208" i="10" s="1"/>
  <c r="B1208" i="10"/>
  <c r="A1208" i="10"/>
  <c r="C1207" i="10"/>
  <c r="D1207" i="10" s="1"/>
  <c r="B1207" i="10"/>
  <c r="A1207" i="10"/>
  <c r="C1206" i="10"/>
  <c r="B1206" i="10"/>
  <c r="A1206" i="10"/>
  <c r="C1205" i="10"/>
  <c r="B1205" i="10"/>
  <c r="A1205" i="10"/>
  <c r="C1204" i="10"/>
  <c r="B1204" i="10"/>
  <c r="A1204" i="10"/>
  <c r="C1203" i="10"/>
  <c r="B1203" i="10"/>
  <c r="A1203" i="10"/>
  <c r="C1202" i="10"/>
  <c r="B1202" i="10"/>
  <c r="A1202" i="10"/>
  <c r="C1201" i="10"/>
  <c r="B1201" i="10"/>
  <c r="A1201" i="10"/>
  <c r="C1200" i="10"/>
  <c r="B1200" i="10"/>
  <c r="A1200" i="10"/>
  <c r="C1199" i="10"/>
  <c r="B1199" i="10"/>
  <c r="A1199" i="10"/>
  <c r="C1198" i="10"/>
  <c r="B1198" i="10"/>
  <c r="A1198" i="10"/>
  <c r="C1197" i="10"/>
  <c r="B1197" i="10"/>
  <c r="A1197" i="10"/>
  <c r="C1196" i="10"/>
  <c r="B1196" i="10"/>
  <c r="A1196" i="10"/>
  <c r="C1195" i="10"/>
  <c r="B1195" i="10"/>
  <c r="A1195" i="10"/>
  <c r="C1194" i="10"/>
  <c r="B1194" i="10"/>
  <c r="A1194" i="10"/>
  <c r="C1193" i="10"/>
  <c r="B1193" i="10"/>
  <c r="A1193" i="10"/>
  <c r="C1192" i="10"/>
  <c r="B1192" i="10"/>
  <c r="A1192" i="10"/>
  <c r="C1191" i="10"/>
  <c r="B1191" i="10"/>
  <c r="A1191" i="10"/>
  <c r="C1190" i="10"/>
  <c r="B1190" i="10"/>
  <c r="A1190" i="10"/>
  <c r="AT1189" i="10"/>
  <c r="AS1189" i="10"/>
  <c r="AQ1189" i="10"/>
  <c r="AP1189" i="10"/>
  <c r="AN1189" i="10"/>
  <c r="AM1189" i="10"/>
  <c r="AK1189" i="10"/>
  <c r="AJ1189" i="10"/>
  <c r="AH1189" i="10"/>
  <c r="AG1189" i="10"/>
  <c r="AE1189" i="10"/>
  <c r="AD1189" i="10"/>
  <c r="AB1189" i="10"/>
  <c r="AA1189" i="10"/>
  <c r="Y1189" i="10"/>
  <c r="X1189" i="10"/>
  <c r="V1189" i="10"/>
  <c r="U1189" i="10"/>
  <c r="S1189" i="10"/>
  <c r="R1189" i="10"/>
  <c r="P1189" i="10"/>
  <c r="O1189" i="10"/>
  <c r="M1189" i="10"/>
  <c r="L1189" i="10"/>
  <c r="J1189" i="10"/>
  <c r="I1189" i="10"/>
  <c r="F1187" i="10"/>
  <c r="E1187" i="10"/>
  <c r="C1184" i="10"/>
  <c r="C1180" i="10"/>
  <c r="B1180" i="10"/>
  <c r="A1180" i="10"/>
  <c r="C1179" i="10"/>
  <c r="B1179" i="10"/>
  <c r="A1179" i="10"/>
  <c r="C1178" i="10"/>
  <c r="B1178" i="10"/>
  <c r="A1178" i="10"/>
  <c r="C1177" i="10"/>
  <c r="B1177" i="10"/>
  <c r="A1177" i="10"/>
  <c r="C1176" i="10"/>
  <c r="B1176" i="10"/>
  <c r="A1176" i="10"/>
  <c r="C1175" i="10"/>
  <c r="F1175" i="10" s="1"/>
  <c r="B1175" i="10"/>
  <c r="A1175" i="10"/>
  <c r="C1174" i="10"/>
  <c r="G1174" i="10" s="1"/>
  <c r="B1174" i="10"/>
  <c r="A1174" i="10"/>
  <c r="C1173" i="10"/>
  <c r="B1173" i="10"/>
  <c r="A1173" i="10"/>
  <c r="C1172" i="10"/>
  <c r="B1172" i="10"/>
  <c r="A1172" i="10"/>
  <c r="C1171" i="10"/>
  <c r="B1171" i="10"/>
  <c r="A1171" i="10"/>
  <c r="C1170" i="10"/>
  <c r="B1170" i="10"/>
  <c r="A1170" i="10"/>
  <c r="C1169" i="10"/>
  <c r="B1169" i="10"/>
  <c r="A1169" i="10"/>
  <c r="C1168" i="10"/>
  <c r="I1168" i="10" s="1"/>
  <c r="B1168" i="10"/>
  <c r="A1168" i="10"/>
  <c r="C1167" i="10"/>
  <c r="B1167" i="10"/>
  <c r="A1167" i="10"/>
  <c r="C1166" i="10"/>
  <c r="B1166" i="10"/>
  <c r="A1166" i="10"/>
  <c r="C1165" i="10"/>
  <c r="B1165" i="10"/>
  <c r="A1165" i="10"/>
  <c r="C1164" i="10"/>
  <c r="I1164" i="10" s="1"/>
  <c r="B1164" i="10"/>
  <c r="A1164" i="10"/>
  <c r="C1163" i="10"/>
  <c r="B1163" i="10"/>
  <c r="A1163" i="10"/>
  <c r="C1162" i="10"/>
  <c r="AU1162" i="10" s="1"/>
  <c r="B1162" i="10"/>
  <c r="A1162" i="10"/>
  <c r="C1161" i="10"/>
  <c r="E1161" i="10" s="1"/>
  <c r="B1161" i="10"/>
  <c r="A1161" i="10"/>
  <c r="C1160" i="10"/>
  <c r="B1160" i="10"/>
  <c r="A1160" i="10"/>
  <c r="C1159" i="10"/>
  <c r="AU1159" i="10" s="1"/>
  <c r="B1159" i="10"/>
  <c r="A1159" i="10"/>
  <c r="C1158" i="10"/>
  <c r="D1158" i="10" s="1"/>
  <c r="B1158" i="10"/>
  <c r="A1158" i="10"/>
  <c r="C1157" i="10"/>
  <c r="B1157" i="10"/>
  <c r="A1157" i="10"/>
  <c r="C1156" i="10"/>
  <c r="B1156" i="10"/>
  <c r="A1156" i="10"/>
  <c r="C1155" i="10"/>
  <c r="B1155" i="10"/>
  <c r="A1155" i="10"/>
  <c r="C1154" i="10"/>
  <c r="E1154" i="10" s="1"/>
  <c r="B1154" i="10"/>
  <c r="A1154" i="10"/>
  <c r="C1153" i="10"/>
  <c r="D1153" i="10" s="1"/>
  <c r="B1153" i="10"/>
  <c r="A1153" i="10"/>
  <c r="C1152" i="10"/>
  <c r="B1152" i="10"/>
  <c r="A1152" i="10"/>
  <c r="C1151" i="10"/>
  <c r="B1151" i="10"/>
  <c r="A1151" i="10"/>
  <c r="C1150" i="10"/>
  <c r="B1150" i="10"/>
  <c r="A1150" i="10"/>
  <c r="C1149" i="10"/>
  <c r="B1149" i="10"/>
  <c r="A1149" i="10"/>
  <c r="C1148" i="10"/>
  <c r="B1148" i="10"/>
  <c r="A1148" i="10"/>
  <c r="C1147" i="10"/>
  <c r="B1147" i="10"/>
  <c r="A1147" i="10"/>
  <c r="C1146" i="10"/>
  <c r="D1146" i="10" s="1"/>
  <c r="B1146" i="10"/>
  <c r="A1146" i="10"/>
  <c r="C1145" i="10"/>
  <c r="B1145" i="10"/>
  <c r="A1145" i="10"/>
  <c r="C1144" i="10"/>
  <c r="B1144" i="10"/>
  <c r="A1144" i="10"/>
  <c r="C1143" i="10"/>
  <c r="B1143" i="10"/>
  <c r="A1143" i="10"/>
  <c r="C1142" i="10"/>
  <c r="B1142" i="10"/>
  <c r="A1142" i="10"/>
  <c r="C1141" i="10"/>
  <c r="B1141" i="10"/>
  <c r="A1141" i="10"/>
  <c r="C1140" i="10"/>
  <c r="B1140" i="10"/>
  <c r="A1140" i="10"/>
  <c r="C1139" i="10"/>
  <c r="B1139" i="10"/>
  <c r="A1139" i="10"/>
  <c r="C1138" i="10"/>
  <c r="B1138" i="10"/>
  <c r="A1138" i="10"/>
  <c r="C1137" i="10"/>
  <c r="B1137" i="10"/>
  <c r="A1137" i="10"/>
  <c r="C1136" i="10"/>
  <c r="B1136" i="10"/>
  <c r="A1136" i="10"/>
  <c r="C1135" i="10"/>
  <c r="B1135" i="10"/>
  <c r="A1135" i="10"/>
  <c r="C1134" i="10"/>
  <c r="B1134" i="10"/>
  <c r="A1134" i="10"/>
  <c r="C1133" i="10"/>
  <c r="B1133" i="10"/>
  <c r="A1133" i="10"/>
  <c r="C1132" i="10"/>
  <c r="B1132" i="10"/>
  <c r="A1132" i="10"/>
  <c r="C1131" i="10"/>
  <c r="B1131" i="10"/>
  <c r="A1131" i="10"/>
  <c r="AT1130" i="10"/>
  <c r="AS1130" i="10"/>
  <c r="AQ1130" i="10"/>
  <c r="AP1130" i="10"/>
  <c r="AN1130" i="10"/>
  <c r="AM1130" i="10"/>
  <c r="AK1130" i="10"/>
  <c r="AJ1130" i="10"/>
  <c r="AH1130" i="10"/>
  <c r="AG1130" i="10"/>
  <c r="AE1130" i="10"/>
  <c r="AD1130" i="10"/>
  <c r="AB1130" i="10"/>
  <c r="AA1130" i="10"/>
  <c r="Y1130" i="10"/>
  <c r="X1130" i="10"/>
  <c r="V1130" i="10"/>
  <c r="U1130" i="10"/>
  <c r="S1130" i="10"/>
  <c r="R1130" i="10"/>
  <c r="P1130" i="10"/>
  <c r="O1130" i="10"/>
  <c r="M1130" i="10"/>
  <c r="L1130" i="10"/>
  <c r="J1130" i="10"/>
  <c r="I1130" i="10"/>
  <c r="F1128" i="10"/>
  <c r="E1128" i="10"/>
  <c r="C1125" i="10"/>
  <c r="C1121" i="10"/>
  <c r="B1121" i="10"/>
  <c r="A1121" i="10"/>
  <c r="C1120" i="10"/>
  <c r="B1120" i="10"/>
  <c r="A1120" i="10"/>
  <c r="C1119" i="10"/>
  <c r="B1119" i="10"/>
  <c r="A1119" i="10"/>
  <c r="C1118" i="10"/>
  <c r="B1118" i="10"/>
  <c r="A1118" i="10"/>
  <c r="C1117" i="10"/>
  <c r="I1117" i="10" s="1"/>
  <c r="B1117" i="10"/>
  <c r="A1117" i="10"/>
  <c r="C1116" i="10"/>
  <c r="G1116" i="10" s="1"/>
  <c r="B1116" i="10"/>
  <c r="A1116" i="10"/>
  <c r="C1115" i="10"/>
  <c r="I1115" i="10" s="1"/>
  <c r="B1115" i="10"/>
  <c r="A1115" i="10"/>
  <c r="C1114" i="10"/>
  <c r="AU1114" i="10" s="1"/>
  <c r="B1114" i="10"/>
  <c r="A1114" i="10"/>
  <c r="C1113" i="10"/>
  <c r="I1113" i="10" s="1"/>
  <c r="B1113" i="10"/>
  <c r="A1113" i="10"/>
  <c r="C1112" i="10"/>
  <c r="B1112" i="10"/>
  <c r="A1112" i="10"/>
  <c r="C1111" i="10"/>
  <c r="G1111" i="10" s="1"/>
  <c r="B1111" i="10"/>
  <c r="A1111" i="10"/>
  <c r="C1110" i="10"/>
  <c r="B1110" i="10"/>
  <c r="A1110" i="10"/>
  <c r="C1109" i="10"/>
  <c r="B1109" i="10"/>
  <c r="A1109" i="10"/>
  <c r="C1108" i="10"/>
  <c r="I1108" i="10" s="1"/>
  <c r="B1108" i="10"/>
  <c r="A1108" i="10"/>
  <c r="C1107" i="10"/>
  <c r="B1107" i="10"/>
  <c r="A1107" i="10"/>
  <c r="C1106" i="10"/>
  <c r="I1106" i="10" s="1"/>
  <c r="B1106" i="10"/>
  <c r="A1106" i="10"/>
  <c r="C1105" i="10"/>
  <c r="B1105" i="10"/>
  <c r="A1105" i="10"/>
  <c r="C1104" i="10"/>
  <c r="AU1104" i="10" s="1"/>
  <c r="B1104" i="10"/>
  <c r="A1104" i="10"/>
  <c r="C1103" i="10"/>
  <c r="B1103" i="10"/>
  <c r="A1103" i="10"/>
  <c r="C1102" i="10"/>
  <c r="B1102" i="10"/>
  <c r="A1102" i="10"/>
  <c r="C1101" i="10"/>
  <c r="B1101" i="10"/>
  <c r="A1101" i="10"/>
  <c r="C1100" i="10"/>
  <c r="B1100" i="10"/>
  <c r="A1100" i="10"/>
  <c r="C1099" i="10"/>
  <c r="B1099" i="10"/>
  <c r="A1099" i="10"/>
  <c r="C1098" i="10"/>
  <c r="B1098" i="10"/>
  <c r="A1098" i="10"/>
  <c r="C1097" i="10"/>
  <c r="F1097" i="10" s="1"/>
  <c r="B1097" i="10"/>
  <c r="A1097" i="10"/>
  <c r="C1096" i="10"/>
  <c r="D1096" i="10" s="1"/>
  <c r="B1096" i="10"/>
  <c r="A1096" i="10"/>
  <c r="C1095" i="10"/>
  <c r="D1095" i="10" s="1"/>
  <c r="B1095" i="10"/>
  <c r="A1095" i="10"/>
  <c r="C1094" i="10"/>
  <c r="B1094" i="10"/>
  <c r="A1094" i="10"/>
  <c r="C1093" i="10"/>
  <c r="D1093" i="10" s="1"/>
  <c r="B1093" i="10"/>
  <c r="A1093" i="10"/>
  <c r="C1092" i="10"/>
  <c r="B1092" i="10"/>
  <c r="A1092" i="10"/>
  <c r="C1091" i="10"/>
  <c r="B1091" i="10"/>
  <c r="A1091" i="10"/>
  <c r="C1090" i="10"/>
  <c r="F1090" i="10" s="1"/>
  <c r="B1090" i="10"/>
  <c r="A1090" i="10"/>
  <c r="C1089" i="10"/>
  <c r="D1089" i="10" s="1"/>
  <c r="B1089" i="10"/>
  <c r="A1089" i="10"/>
  <c r="C1088" i="10"/>
  <c r="B1088" i="10"/>
  <c r="A1088" i="10"/>
  <c r="C1087" i="10"/>
  <c r="B1087" i="10"/>
  <c r="A1087" i="10"/>
  <c r="C1086" i="10"/>
  <c r="B1086" i="10"/>
  <c r="A1086" i="10"/>
  <c r="C1085" i="10"/>
  <c r="B1085" i="10"/>
  <c r="A1085" i="10"/>
  <c r="C1084" i="10"/>
  <c r="B1084" i="10"/>
  <c r="A1084" i="10"/>
  <c r="C1083" i="10"/>
  <c r="B1083" i="10"/>
  <c r="A1083" i="10"/>
  <c r="C1082" i="10"/>
  <c r="B1082" i="10"/>
  <c r="A1082" i="10"/>
  <c r="C1081" i="10"/>
  <c r="B1081" i="10"/>
  <c r="A1081" i="10"/>
  <c r="C1080" i="10"/>
  <c r="B1080" i="10"/>
  <c r="A1080" i="10"/>
  <c r="C1079" i="10"/>
  <c r="B1079" i="10"/>
  <c r="A1079" i="10"/>
  <c r="C1078" i="10"/>
  <c r="B1078" i="10"/>
  <c r="A1078" i="10"/>
  <c r="C1077" i="10"/>
  <c r="B1077" i="10"/>
  <c r="A1077" i="10"/>
  <c r="C1076" i="10"/>
  <c r="B1076" i="10"/>
  <c r="A1076" i="10"/>
  <c r="C1075" i="10"/>
  <c r="B1075" i="10"/>
  <c r="A1075" i="10"/>
  <c r="C1074" i="10"/>
  <c r="B1074" i="10"/>
  <c r="A1074" i="10"/>
  <c r="C1073" i="10"/>
  <c r="B1073" i="10"/>
  <c r="A1073" i="10"/>
  <c r="C1072" i="10"/>
  <c r="B1072" i="10"/>
  <c r="A1072" i="10"/>
  <c r="AT1071" i="10"/>
  <c r="AS1071" i="10"/>
  <c r="AQ1071" i="10"/>
  <c r="AP1071" i="10"/>
  <c r="AN1071" i="10"/>
  <c r="AM1071" i="10"/>
  <c r="AK1071" i="10"/>
  <c r="AJ1071" i="10"/>
  <c r="AH1071" i="10"/>
  <c r="AG1071" i="10"/>
  <c r="AE1071" i="10"/>
  <c r="AD1071" i="10"/>
  <c r="AB1071" i="10"/>
  <c r="AA1071" i="10"/>
  <c r="Y1071" i="10"/>
  <c r="X1071" i="10"/>
  <c r="V1071" i="10"/>
  <c r="U1071" i="10"/>
  <c r="S1071" i="10"/>
  <c r="R1071" i="10"/>
  <c r="P1071" i="10"/>
  <c r="O1071" i="10"/>
  <c r="M1071" i="10"/>
  <c r="L1071" i="10"/>
  <c r="J1071" i="10"/>
  <c r="I1071" i="10"/>
  <c r="F1069" i="10"/>
  <c r="E1069" i="10"/>
  <c r="C1066" i="10"/>
  <c r="C1062" i="10"/>
  <c r="B1062" i="10"/>
  <c r="A1062" i="10"/>
  <c r="C1061" i="10"/>
  <c r="B1061" i="10"/>
  <c r="A1061" i="10"/>
  <c r="C1060" i="10"/>
  <c r="B1060" i="10"/>
  <c r="A1060" i="10"/>
  <c r="C1059" i="10"/>
  <c r="B1059" i="10"/>
  <c r="A1059" i="10"/>
  <c r="C1058" i="10"/>
  <c r="F1058" i="10" s="1"/>
  <c r="B1058" i="10"/>
  <c r="A1058" i="10"/>
  <c r="C1057" i="10"/>
  <c r="B1057" i="10"/>
  <c r="A1057" i="10"/>
  <c r="C1056" i="10"/>
  <c r="G1056" i="10" s="1"/>
  <c r="B1056" i="10"/>
  <c r="A1056" i="10"/>
  <c r="C1055" i="10"/>
  <c r="B1055" i="10"/>
  <c r="A1055" i="10"/>
  <c r="C1054" i="10"/>
  <c r="B1054" i="10"/>
  <c r="A1054" i="10"/>
  <c r="C1053" i="10"/>
  <c r="B1053" i="10"/>
  <c r="A1053" i="10"/>
  <c r="C1052" i="10"/>
  <c r="B1052" i="10"/>
  <c r="A1052" i="10"/>
  <c r="C1051" i="10"/>
  <c r="G1051" i="10" s="1"/>
  <c r="B1051" i="10"/>
  <c r="A1051" i="10"/>
  <c r="C1050" i="10"/>
  <c r="B1050" i="10"/>
  <c r="A1050" i="10"/>
  <c r="C1049" i="10"/>
  <c r="G1049" i="10" s="1"/>
  <c r="B1049" i="10"/>
  <c r="A1049" i="10"/>
  <c r="C1048" i="10"/>
  <c r="B1048" i="10"/>
  <c r="A1048" i="10"/>
  <c r="C1047" i="10"/>
  <c r="D1047" i="10" s="1"/>
  <c r="B1047" i="10"/>
  <c r="A1047" i="10"/>
  <c r="C1046" i="10"/>
  <c r="B1046" i="10"/>
  <c r="A1046" i="10"/>
  <c r="C1045" i="10"/>
  <c r="B1045" i="10"/>
  <c r="A1045" i="10"/>
  <c r="C1044" i="10"/>
  <c r="B1044" i="10"/>
  <c r="A1044" i="10"/>
  <c r="C1043" i="10"/>
  <c r="B1043" i="10"/>
  <c r="A1043" i="10"/>
  <c r="C1042" i="10"/>
  <c r="B1042" i="10"/>
  <c r="A1042" i="10"/>
  <c r="C1041" i="10"/>
  <c r="B1041" i="10"/>
  <c r="A1041" i="10"/>
  <c r="C1040" i="10"/>
  <c r="D1040" i="10" s="1"/>
  <c r="B1040" i="10"/>
  <c r="A1040" i="10"/>
  <c r="C1039" i="10"/>
  <c r="B1039" i="10"/>
  <c r="A1039" i="10"/>
  <c r="C1038" i="10"/>
  <c r="B1038" i="10"/>
  <c r="A1038" i="10"/>
  <c r="C1037" i="10"/>
  <c r="B1037" i="10"/>
  <c r="A1037" i="10"/>
  <c r="C1036" i="10"/>
  <c r="AU1036" i="10" s="1"/>
  <c r="B1036" i="10"/>
  <c r="A1036" i="10"/>
  <c r="C1035" i="10"/>
  <c r="D1035" i="10" s="1"/>
  <c r="B1035" i="10"/>
  <c r="A1035" i="10"/>
  <c r="C1034" i="10"/>
  <c r="B1034" i="10"/>
  <c r="A1034" i="10"/>
  <c r="C1033" i="10"/>
  <c r="B1033" i="10"/>
  <c r="A1033" i="10"/>
  <c r="C1032" i="10"/>
  <c r="D1032" i="10" s="1"/>
  <c r="B1032" i="10"/>
  <c r="A1032" i="10"/>
  <c r="C1031" i="10"/>
  <c r="D1031" i="10" s="1"/>
  <c r="B1031" i="10"/>
  <c r="A1031" i="10"/>
  <c r="C1030" i="10"/>
  <c r="D1030" i="10" s="1"/>
  <c r="B1030" i="10"/>
  <c r="A1030" i="10"/>
  <c r="C1029" i="10"/>
  <c r="D1029" i="10" s="1"/>
  <c r="B1029" i="10"/>
  <c r="A1029" i="10"/>
  <c r="C1028" i="10"/>
  <c r="AU1028" i="10" s="1"/>
  <c r="B1028" i="10"/>
  <c r="A1028" i="10"/>
  <c r="C1027" i="10"/>
  <c r="D1027" i="10" s="1"/>
  <c r="B1027" i="10"/>
  <c r="A1027" i="10"/>
  <c r="C1026" i="10"/>
  <c r="B1026" i="10"/>
  <c r="A1026" i="10"/>
  <c r="C1025" i="10"/>
  <c r="B1025" i="10"/>
  <c r="A1025" i="10"/>
  <c r="C1024" i="10"/>
  <c r="B1024" i="10"/>
  <c r="A1024" i="10"/>
  <c r="C1023" i="10"/>
  <c r="B1023" i="10"/>
  <c r="A1023" i="10"/>
  <c r="C1022" i="10"/>
  <c r="B1022" i="10"/>
  <c r="A1022" i="10"/>
  <c r="C1021" i="10"/>
  <c r="B1021" i="10"/>
  <c r="A1021" i="10"/>
  <c r="C1020" i="10"/>
  <c r="B1020" i="10"/>
  <c r="A1020" i="10"/>
  <c r="C1019" i="10"/>
  <c r="B1019" i="10"/>
  <c r="A1019" i="10"/>
  <c r="C1018" i="10"/>
  <c r="B1018" i="10"/>
  <c r="A1018" i="10"/>
  <c r="C1017" i="10"/>
  <c r="B1017" i="10"/>
  <c r="A1017" i="10"/>
  <c r="C1016" i="10"/>
  <c r="B1016" i="10"/>
  <c r="A1016" i="10"/>
  <c r="C1015" i="10"/>
  <c r="B1015" i="10"/>
  <c r="A1015" i="10"/>
  <c r="C1014" i="10"/>
  <c r="B1014" i="10"/>
  <c r="A1014" i="10"/>
  <c r="C1013" i="10"/>
  <c r="B1013" i="10"/>
  <c r="A1013" i="10"/>
  <c r="AT1012" i="10"/>
  <c r="AS1012" i="10"/>
  <c r="AQ1012" i="10"/>
  <c r="AP1012" i="10"/>
  <c r="AN1012" i="10"/>
  <c r="AM1012" i="10"/>
  <c r="AK1012" i="10"/>
  <c r="AJ1012" i="10"/>
  <c r="AH1012" i="10"/>
  <c r="AG1012" i="10"/>
  <c r="AE1012" i="10"/>
  <c r="AD1012" i="10"/>
  <c r="AB1012" i="10"/>
  <c r="AA1012" i="10"/>
  <c r="Y1012" i="10"/>
  <c r="X1012" i="10"/>
  <c r="V1012" i="10"/>
  <c r="U1012" i="10"/>
  <c r="S1012" i="10"/>
  <c r="R1012" i="10"/>
  <c r="P1012" i="10"/>
  <c r="O1012" i="10"/>
  <c r="M1012" i="10"/>
  <c r="L1012" i="10"/>
  <c r="J1012" i="10"/>
  <c r="I1012" i="10"/>
  <c r="F1010" i="10"/>
  <c r="E1010" i="10"/>
  <c r="C1007" i="10"/>
  <c r="C1003" i="10"/>
  <c r="D1003" i="10" s="1"/>
  <c r="B1003" i="10"/>
  <c r="A1003" i="10"/>
  <c r="C1002" i="10"/>
  <c r="B1002" i="10"/>
  <c r="A1002" i="10"/>
  <c r="C1001" i="10"/>
  <c r="B1001" i="10"/>
  <c r="A1001" i="10"/>
  <c r="C1000" i="10"/>
  <c r="B1000" i="10"/>
  <c r="A1000" i="10"/>
  <c r="C999" i="10"/>
  <c r="B999" i="10"/>
  <c r="A999" i="10"/>
  <c r="C998" i="10"/>
  <c r="G998" i="10" s="1"/>
  <c r="B998" i="10"/>
  <c r="A998" i="10"/>
  <c r="C997" i="10"/>
  <c r="B997" i="10"/>
  <c r="A997" i="10"/>
  <c r="C996" i="10"/>
  <c r="B996" i="10"/>
  <c r="A996" i="10"/>
  <c r="C995" i="10"/>
  <c r="B995" i="10"/>
  <c r="A995" i="10"/>
  <c r="C994" i="10"/>
  <c r="B994" i="10"/>
  <c r="A994" i="10"/>
  <c r="C993" i="10"/>
  <c r="B993" i="10"/>
  <c r="A993" i="10"/>
  <c r="C992" i="10"/>
  <c r="I992" i="10" s="1"/>
  <c r="B992" i="10"/>
  <c r="A992" i="10"/>
  <c r="C991" i="10"/>
  <c r="B991" i="10"/>
  <c r="A991" i="10"/>
  <c r="C990" i="10"/>
  <c r="B990" i="10"/>
  <c r="A990" i="10"/>
  <c r="C989" i="10"/>
  <c r="B989" i="10"/>
  <c r="A989" i="10"/>
  <c r="C988" i="10"/>
  <c r="B988" i="10"/>
  <c r="A988" i="10"/>
  <c r="C987" i="10"/>
  <c r="B987" i="10"/>
  <c r="A987" i="10"/>
  <c r="C986" i="10"/>
  <c r="I986" i="10" s="1"/>
  <c r="B986" i="10"/>
  <c r="A986" i="10"/>
  <c r="C985" i="10"/>
  <c r="B985" i="10"/>
  <c r="A985" i="10"/>
  <c r="C984" i="10"/>
  <c r="B984" i="10"/>
  <c r="A984" i="10"/>
  <c r="C983" i="10"/>
  <c r="B983" i="10"/>
  <c r="A983" i="10"/>
  <c r="C982" i="10"/>
  <c r="AU982" i="10" s="1"/>
  <c r="B982" i="10"/>
  <c r="A982" i="10"/>
  <c r="C981" i="10"/>
  <c r="B981" i="10"/>
  <c r="A981" i="10"/>
  <c r="C980" i="10"/>
  <c r="AU980" i="10" s="1"/>
  <c r="B980" i="10"/>
  <c r="A980" i="10"/>
  <c r="C979" i="10"/>
  <c r="B979" i="10"/>
  <c r="A979" i="10"/>
  <c r="C978" i="10"/>
  <c r="B978" i="10"/>
  <c r="A978" i="10"/>
  <c r="C977" i="10"/>
  <c r="B977" i="10"/>
  <c r="A977" i="10"/>
  <c r="C976" i="10"/>
  <c r="B976" i="10"/>
  <c r="A976" i="10"/>
  <c r="C975" i="10"/>
  <c r="D975" i="10" s="1"/>
  <c r="B975" i="10"/>
  <c r="A975" i="10"/>
  <c r="C974" i="10"/>
  <c r="E974" i="10" s="1"/>
  <c r="B974" i="10"/>
  <c r="A974" i="10"/>
  <c r="C973" i="10"/>
  <c r="B973" i="10"/>
  <c r="A973" i="10"/>
  <c r="C972" i="10"/>
  <c r="B972" i="10"/>
  <c r="A972" i="10"/>
  <c r="C971" i="10"/>
  <c r="B971" i="10"/>
  <c r="A971" i="10"/>
  <c r="C970" i="10"/>
  <c r="D970" i="10" s="1"/>
  <c r="B970" i="10"/>
  <c r="A970" i="10"/>
  <c r="C969" i="10"/>
  <c r="B969" i="10"/>
  <c r="A969" i="10"/>
  <c r="C968" i="10"/>
  <c r="D968" i="10" s="1"/>
  <c r="B968" i="10"/>
  <c r="A968" i="10"/>
  <c r="C967" i="10"/>
  <c r="B967" i="10"/>
  <c r="A967" i="10"/>
  <c r="C966" i="10"/>
  <c r="B966" i="10"/>
  <c r="A966" i="10"/>
  <c r="C965" i="10"/>
  <c r="B965" i="10"/>
  <c r="A965" i="10"/>
  <c r="C964" i="10"/>
  <c r="B964" i="10"/>
  <c r="A964" i="10"/>
  <c r="C963" i="10"/>
  <c r="B963" i="10"/>
  <c r="A963" i="10"/>
  <c r="C962" i="10"/>
  <c r="B962" i="10"/>
  <c r="A962" i="10"/>
  <c r="C961" i="10"/>
  <c r="B961" i="10"/>
  <c r="A961" i="10"/>
  <c r="C960" i="10"/>
  <c r="B960" i="10"/>
  <c r="A960" i="10"/>
  <c r="C959" i="10"/>
  <c r="B959" i="10"/>
  <c r="A959" i="10"/>
  <c r="C958" i="10"/>
  <c r="B958" i="10"/>
  <c r="A958" i="10"/>
  <c r="C957" i="10"/>
  <c r="B957" i="10"/>
  <c r="A957" i="10"/>
  <c r="C956" i="10"/>
  <c r="B956" i="10"/>
  <c r="A956" i="10"/>
  <c r="C955" i="10"/>
  <c r="B955" i="10"/>
  <c r="A955" i="10"/>
  <c r="C954" i="10"/>
  <c r="B954" i="10"/>
  <c r="A954" i="10"/>
  <c r="AT953" i="10"/>
  <c r="AS953" i="10"/>
  <c r="AQ953" i="10"/>
  <c r="AP953" i="10"/>
  <c r="AN953" i="10"/>
  <c r="AM953" i="10"/>
  <c r="AK953" i="10"/>
  <c r="AJ953" i="10"/>
  <c r="AH953" i="10"/>
  <c r="AG953" i="10"/>
  <c r="AE953" i="10"/>
  <c r="AD953" i="10"/>
  <c r="AB953" i="10"/>
  <c r="AA953" i="10"/>
  <c r="Y953" i="10"/>
  <c r="X953" i="10"/>
  <c r="V953" i="10"/>
  <c r="U953" i="10"/>
  <c r="S953" i="10"/>
  <c r="R953" i="10"/>
  <c r="P953" i="10"/>
  <c r="O953" i="10"/>
  <c r="M953" i="10"/>
  <c r="L953" i="10"/>
  <c r="J953" i="10"/>
  <c r="I953" i="10"/>
  <c r="F951" i="10"/>
  <c r="E951" i="10"/>
  <c r="C948" i="10"/>
  <c r="C944" i="10"/>
  <c r="B944" i="10"/>
  <c r="A944" i="10"/>
  <c r="C943" i="10"/>
  <c r="F943" i="10" s="1"/>
  <c r="B943" i="10"/>
  <c r="A943" i="10"/>
  <c r="C942" i="10"/>
  <c r="G942" i="10" s="1"/>
  <c r="B942" i="10"/>
  <c r="A942" i="10"/>
  <c r="C941" i="10"/>
  <c r="B941" i="10"/>
  <c r="A941" i="10"/>
  <c r="C940" i="10"/>
  <c r="E940" i="10" s="1"/>
  <c r="B940" i="10"/>
  <c r="A940" i="10"/>
  <c r="C939" i="10"/>
  <c r="B939" i="10"/>
  <c r="A939" i="10"/>
  <c r="C938" i="10"/>
  <c r="B938" i="10"/>
  <c r="A938" i="10"/>
  <c r="C937" i="10"/>
  <c r="B937" i="10"/>
  <c r="A937" i="10"/>
  <c r="C936" i="10"/>
  <c r="B936" i="10"/>
  <c r="A936" i="10"/>
  <c r="C935" i="10"/>
  <c r="B935" i="10"/>
  <c r="A935" i="10"/>
  <c r="C934" i="10"/>
  <c r="AU934" i="10" s="1"/>
  <c r="B934" i="10"/>
  <c r="A934" i="10"/>
  <c r="C933" i="10"/>
  <c r="F933" i="10" s="1"/>
  <c r="B933" i="10"/>
  <c r="A933" i="10"/>
  <c r="C932" i="10"/>
  <c r="B932" i="10"/>
  <c r="A932" i="10"/>
  <c r="C931" i="10"/>
  <c r="B931" i="10"/>
  <c r="A931" i="10"/>
  <c r="C930" i="10"/>
  <c r="D930" i="10" s="1"/>
  <c r="B930" i="10"/>
  <c r="A930" i="10"/>
  <c r="C929" i="10"/>
  <c r="AU929" i="10" s="1"/>
  <c r="B929" i="10"/>
  <c r="A929" i="10"/>
  <c r="C928" i="10"/>
  <c r="AU928" i="10" s="1"/>
  <c r="B928" i="10"/>
  <c r="A928" i="10"/>
  <c r="C927" i="10"/>
  <c r="F927" i="10" s="1"/>
  <c r="B927" i="10"/>
  <c r="A927" i="10"/>
  <c r="C926" i="10"/>
  <c r="J926" i="10" s="1"/>
  <c r="B926" i="10"/>
  <c r="A926" i="10"/>
  <c r="C925" i="10"/>
  <c r="D925" i="10" s="1"/>
  <c r="B925" i="10"/>
  <c r="A925" i="10"/>
  <c r="C924" i="10"/>
  <c r="B924" i="10"/>
  <c r="A924" i="10"/>
  <c r="C923" i="10"/>
  <c r="AU923" i="10" s="1"/>
  <c r="B923" i="10"/>
  <c r="A923" i="10"/>
  <c r="C922" i="10"/>
  <c r="B922" i="10"/>
  <c r="A922" i="10"/>
  <c r="C921" i="10"/>
  <c r="B921" i="10"/>
  <c r="A921" i="10"/>
  <c r="C920" i="10"/>
  <c r="D920" i="10" s="1"/>
  <c r="B920" i="10"/>
  <c r="A920" i="10"/>
  <c r="C919" i="10"/>
  <c r="E919" i="10" s="1"/>
  <c r="B919" i="10"/>
  <c r="A919" i="10"/>
  <c r="C918" i="10"/>
  <c r="D918" i="10" s="1"/>
  <c r="B918" i="10"/>
  <c r="A918" i="10"/>
  <c r="C917" i="10"/>
  <c r="B917" i="10"/>
  <c r="A917" i="10"/>
  <c r="C916" i="10"/>
  <c r="B916" i="10"/>
  <c r="A916" i="10"/>
  <c r="C915" i="10"/>
  <c r="D915" i="10" s="1"/>
  <c r="B915" i="10"/>
  <c r="A915" i="10"/>
  <c r="C914" i="10"/>
  <c r="AU914" i="10" s="1"/>
  <c r="B914" i="10"/>
  <c r="A914" i="10"/>
  <c r="C913" i="10"/>
  <c r="F913" i="10" s="1"/>
  <c r="B913" i="10"/>
  <c r="A913" i="10"/>
  <c r="C912" i="10"/>
  <c r="B912" i="10"/>
  <c r="A912" i="10"/>
  <c r="C911" i="10"/>
  <c r="B911" i="10"/>
  <c r="A911" i="10"/>
  <c r="C910" i="10"/>
  <c r="B910" i="10"/>
  <c r="A910" i="10"/>
  <c r="C909" i="10"/>
  <c r="D909" i="10" s="1"/>
  <c r="B909" i="10"/>
  <c r="A909" i="10"/>
  <c r="C908" i="10"/>
  <c r="B908" i="10"/>
  <c r="A908" i="10"/>
  <c r="C907" i="10"/>
  <c r="B907" i="10"/>
  <c r="A907" i="10"/>
  <c r="C906" i="10"/>
  <c r="B906" i="10"/>
  <c r="A906" i="10"/>
  <c r="C905" i="10"/>
  <c r="B905" i="10"/>
  <c r="A905" i="10"/>
  <c r="C904" i="10"/>
  <c r="B904" i="10"/>
  <c r="A904" i="10"/>
  <c r="C903" i="10"/>
  <c r="B903" i="10"/>
  <c r="A903" i="10"/>
  <c r="C902" i="10"/>
  <c r="B902" i="10"/>
  <c r="A902" i="10"/>
  <c r="C901" i="10"/>
  <c r="B901" i="10"/>
  <c r="A901" i="10"/>
  <c r="C900" i="10"/>
  <c r="B900" i="10"/>
  <c r="A900" i="10"/>
  <c r="C899" i="10"/>
  <c r="B899" i="10"/>
  <c r="A899" i="10"/>
  <c r="C898" i="10"/>
  <c r="B898" i="10"/>
  <c r="A898" i="10"/>
  <c r="C897" i="10"/>
  <c r="B897" i="10"/>
  <c r="A897" i="10"/>
  <c r="C896" i="10"/>
  <c r="B896" i="10"/>
  <c r="A896" i="10"/>
  <c r="C895" i="10"/>
  <c r="B895" i="10"/>
  <c r="A895" i="10"/>
  <c r="AT894" i="10"/>
  <c r="AS894" i="10"/>
  <c r="AQ894" i="10"/>
  <c r="AP894" i="10"/>
  <c r="AN894" i="10"/>
  <c r="AM894" i="10"/>
  <c r="AK894" i="10"/>
  <c r="AJ894" i="10"/>
  <c r="AH894" i="10"/>
  <c r="AG894" i="10"/>
  <c r="AE894" i="10"/>
  <c r="AD894" i="10"/>
  <c r="AB894" i="10"/>
  <c r="AA894" i="10"/>
  <c r="Y894" i="10"/>
  <c r="X894" i="10"/>
  <c r="V894" i="10"/>
  <c r="U894" i="10"/>
  <c r="S894" i="10"/>
  <c r="R894" i="10"/>
  <c r="P894" i="10"/>
  <c r="O894" i="10"/>
  <c r="M894" i="10"/>
  <c r="L894" i="10"/>
  <c r="J894" i="10"/>
  <c r="I894" i="10"/>
  <c r="F892" i="10"/>
  <c r="E892" i="10"/>
  <c r="C889" i="10"/>
  <c r="C885" i="10"/>
  <c r="D885" i="10" s="1"/>
  <c r="B885" i="10"/>
  <c r="A885" i="10"/>
  <c r="C884" i="10"/>
  <c r="B884" i="10"/>
  <c r="A884" i="10"/>
  <c r="C883" i="10"/>
  <c r="G883" i="10" s="1"/>
  <c r="B883" i="10"/>
  <c r="A883" i="10"/>
  <c r="C882" i="10"/>
  <c r="B882" i="10"/>
  <c r="A882" i="10"/>
  <c r="C881" i="10"/>
  <c r="B881" i="10"/>
  <c r="A881" i="10"/>
  <c r="C880" i="10"/>
  <c r="AU880" i="10" s="1"/>
  <c r="B880" i="10"/>
  <c r="A880" i="10"/>
  <c r="C879" i="10"/>
  <c r="F879" i="10" s="1"/>
  <c r="B879" i="10"/>
  <c r="A879" i="10"/>
  <c r="C878" i="10"/>
  <c r="B878" i="10"/>
  <c r="A878" i="10"/>
  <c r="C877" i="10"/>
  <c r="E877" i="10" s="1"/>
  <c r="B877" i="10"/>
  <c r="A877" i="10"/>
  <c r="C876" i="10"/>
  <c r="AU876" i="10" s="1"/>
  <c r="B876" i="10"/>
  <c r="A876" i="10"/>
  <c r="C875" i="10"/>
  <c r="I875" i="10" s="1"/>
  <c r="B875" i="10"/>
  <c r="A875" i="10"/>
  <c r="C874" i="10"/>
  <c r="G874" i="10" s="1"/>
  <c r="B874" i="10"/>
  <c r="A874" i="10"/>
  <c r="C873" i="10"/>
  <c r="D873" i="10" s="1"/>
  <c r="B873" i="10"/>
  <c r="A873" i="10"/>
  <c r="C872" i="10"/>
  <c r="B872" i="10"/>
  <c r="A872" i="10"/>
  <c r="C871" i="10"/>
  <c r="B871" i="10"/>
  <c r="A871" i="10"/>
  <c r="C870" i="10"/>
  <c r="D870" i="10" s="1"/>
  <c r="B870" i="10"/>
  <c r="A870" i="10"/>
  <c r="C869" i="10"/>
  <c r="B869" i="10"/>
  <c r="A869" i="10"/>
  <c r="C868" i="10"/>
  <c r="B868" i="10"/>
  <c r="A868" i="10"/>
  <c r="C867" i="10"/>
  <c r="I867" i="10" s="1"/>
  <c r="B867" i="10"/>
  <c r="A867" i="10"/>
  <c r="C866" i="10"/>
  <c r="E866" i="10" s="1"/>
  <c r="B866" i="10"/>
  <c r="A866" i="10"/>
  <c r="C865" i="10"/>
  <c r="B865" i="10"/>
  <c r="A865" i="10"/>
  <c r="C864" i="10"/>
  <c r="B864" i="10"/>
  <c r="A864" i="10"/>
  <c r="C863" i="10"/>
  <c r="E863" i="10" s="1"/>
  <c r="B863" i="10"/>
  <c r="A863" i="10"/>
  <c r="C862" i="10"/>
  <c r="B862" i="10"/>
  <c r="A862" i="10"/>
  <c r="C861" i="10"/>
  <c r="D861" i="10" s="1"/>
  <c r="B861" i="10"/>
  <c r="A861" i="10"/>
  <c r="C860" i="10"/>
  <c r="D860" i="10" s="1"/>
  <c r="B860" i="10"/>
  <c r="A860" i="10"/>
  <c r="C859" i="10"/>
  <c r="B859" i="10"/>
  <c r="A859" i="10"/>
  <c r="C858" i="10"/>
  <c r="B858" i="10"/>
  <c r="A858" i="10"/>
  <c r="C857" i="10"/>
  <c r="B857" i="10"/>
  <c r="A857" i="10"/>
  <c r="C856" i="10"/>
  <c r="B856" i="10"/>
  <c r="A856" i="10"/>
  <c r="C855" i="10"/>
  <c r="F855" i="10" s="1"/>
  <c r="B855" i="10"/>
  <c r="A855" i="10"/>
  <c r="C854" i="10"/>
  <c r="B854" i="10"/>
  <c r="A854" i="10"/>
  <c r="C853" i="10"/>
  <c r="D853" i="10" s="1"/>
  <c r="B853" i="10"/>
  <c r="A853" i="10"/>
  <c r="C852" i="10"/>
  <c r="B852" i="10"/>
  <c r="A852" i="10"/>
  <c r="C851" i="10"/>
  <c r="D851" i="10" s="1"/>
  <c r="B851" i="10"/>
  <c r="A851" i="10"/>
  <c r="C850" i="10"/>
  <c r="B850" i="10"/>
  <c r="A850" i="10"/>
  <c r="C849" i="10"/>
  <c r="B849" i="10"/>
  <c r="A849" i="10"/>
  <c r="C848" i="10"/>
  <c r="B848" i="10"/>
  <c r="A848" i="10"/>
  <c r="C847" i="10"/>
  <c r="B847" i="10"/>
  <c r="A847" i="10"/>
  <c r="C846" i="10"/>
  <c r="B846" i="10"/>
  <c r="A846" i="10"/>
  <c r="C845" i="10"/>
  <c r="B845" i="10"/>
  <c r="A845" i="10"/>
  <c r="C844" i="10"/>
  <c r="B844" i="10"/>
  <c r="A844" i="10"/>
  <c r="C843" i="10"/>
  <c r="B843" i="10"/>
  <c r="A843" i="10"/>
  <c r="C842" i="10"/>
  <c r="B842" i="10"/>
  <c r="A842" i="10"/>
  <c r="C841" i="10"/>
  <c r="B841" i="10"/>
  <c r="A841" i="10"/>
  <c r="C840" i="10"/>
  <c r="B840" i="10"/>
  <c r="A840" i="10"/>
  <c r="C839" i="10"/>
  <c r="B839" i="10"/>
  <c r="A839" i="10"/>
  <c r="C838" i="10"/>
  <c r="B838" i="10"/>
  <c r="A838" i="10"/>
  <c r="C837" i="10"/>
  <c r="B837" i="10"/>
  <c r="A837" i="10"/>
  <c r="C836" i="10"/>
  <c r="B836" i="10"/>
  <c r="A836" i="10"/>
  <c r="AT835" i="10"/>
  <c r="AS835" i="10"/>
  <c r="AQ835" i="10"/>
  <c r="AP835" i="10"/>
  <c r="AN835" i="10"/>
  <c r="AM835" i="10"/>
  <c r="AK835" i="10"/>
  <c r="AJ835" i="10"/>
  <c r="AH835" i="10"/>
  <c r="AG835" i="10"/>
  <c r="AE835" i="10"/>
  <c r="AD835" i="10"/>
  <c r="AB835" i="10"/>
  <c r="AA835" i="10"/>
  <c r="Y835" i="10"/>
  <c r="X835" i="10"/>
  <c r="V835" i="10"/>
  <c r="U835" i="10"/>
  <c r="S835" i="10"/>
  <c r="R835" i="10"/>
  <c r="P835" i="10"/>
  <c r="O835" i="10"/>
  <c r="M835" i="10"/>
  <c r="L835" i="10"/>
  <c r="J835" i="10"/>
  <c r="I835" i="10"/>
  <c r="F833" i="10"/>
  <c r="E833" i="10"/>
  <c r="C830" i="10"/>
  <c r="C826" i="10"/>
  <c r="J826" i="10" s="1"/>
  <c r="B826" i="10"/>
  <c r="A826" i="10"/>
  <c r="C825" i="10"/>
  <c r="B825" i="10"/>
  <c r="A825" i="10"/>
  <c r="C824" i="10"/>
  <c r="B824" i="10"/>
  <c r="A824" i="10"/>
  <c r="C823" i="10"/>
  <c r="B823" i="10"/>
  <c r="A823" i="10"/>
  <c r="C822" i="10"/>
  <c r="B822" i="10"/>
  <c r="A822" i="10"/>
  <c r="C821" i="10"/>
  <c r="F821" i="10" s="1"/>
  <c r="B821" i="10"/>
  <c r="A821" i="10"/>
  <c r="C820" i="10"/>
  <c r="B820" i="10"/>
  <c r="A820" i="10"/>
  <c r="C819" i="10"/>
  <c r="B819" i="10"/>
  <c r="A819" i="10"/>
  <c r="C818" i="10"/>
  <c r="J818" i="10" s="1"/>
  <c r="B818" i="10"/>
  <c r="A818" i="10"/>
  <c r="C817" i="10"/>
  <c r="B817" i="10"/>
  <c r="A817" i="10"/>
  <c r="C816" i="10"/>
  <c r="B816" i="10"/>
  <c r="A816" i="10"/>
  <c r="C815" i="10"/>
  <c r="J815" i="10" s="1"/>
  <c r="B815" i="10"/>
  <c r="A815" i="10"/>
  <c r="C814" i="10"/>
  <c r="B814" i="10"/>
  <c r="A814" i="10"/>
  <c r="C813" i="10"/>
  <c r="AU813" i="10" s="1"/>
  <c r="B813" i="10"/>
  <c r="A813" i="10"/>
  <c r="C812" i="10"/>
  <c r="G812" i="10" s="1"/>
  <c r="B812" i="10"/>
  <c r="A812" i="10"/>
  <c r="C811" i="10"/>
  <c r="AU811" i="10" s="1"/>
  <c r="B811" i="10"/>
  <c r="A811" i="10"/>
  <c r="C810" i="10"/>
  <c r="E810" i="10" s="1"/>
  <c r="B810" i="10"/>
  <c r="A810" i="10"/>
  <c r="C809" i="10"/>
  <c r="J809" i="10" s="1"/>
  <c r="B809" i="10"/>
  <c r="A809" i="10"/>
  <c r="C808" i="10"/>
  <c r="B808" i="10"/>
  <c r="A808" i="10"/>
  <c r="C807" i="10"/>
  <c r="D807" i="10" s="1"/>
  <c r="B807" i="10"/>
  <c r="A807" i="10"/>
  <c r="C806" i="10"/>
  <c r="B806" i="10"/>
  <c r="A806" i="10"/>
  <c r="C805" i="10"/>
  <c r="B805" i="10"/>
  <c r="A805" i="10"/>
  <c r="C804" i="10"/>
  <c r="B804" i="10"/>
  <c r="A804" i="10"/>
  <c r="C803" i="10"/>
  <c r="D803" i="10" s="1"/>
  <c r="B803" i="10"/>
  <c r="A803" i="10"/>
  <c r="C802" i="10"/>
  <c r="F802" i="10" s="1"/>
  <c r="B802" i="10"/>
  <c r="A802" i="10"/>
  <c r="C801" i="10"/>
  <c r="B801" i="10"/>
  <c r="A801" i="10"/>
  <c r="C800" i="10"/>
  <c r="D800" i="10" s="1"/>
  <c r="B800" i="10"/>
  <c r="A800" i="10"/>
  <c r="C799" i="10"/>
  <c r="F799" i="10" s="1"/>
  <c r="B799" i="10"/>
  <c r="A799" i="10"/>
  <c r="C798" i="10"/>
  <c r="E798" i="10" s="1"/>
  <c r="B798" i="10"/>
  <c r="A798" i="10"/>
  <c r="C797" i="10"/>
  <c r="D797" i="10" s="1"/>
  <c r="B797" i="10"/>
  <c r="A797" i="10"/>
  <c r="C796" i="10"/>
  <c r="D796" i="10" s="1"/>
  <c r="B796" i="10"/>
  <c r="A796" i="10"/>
  <c r="C795" i="10"/>
  <c r="D795" i="10" s="1"/>
  <c r="B795" i="10"/>
  <c r="A795" i="10"/>
  <c r="C794" i="10"/>
  <c r="B794" i="10"/>
  <c r="A794" i="10"/>
  <c r="C793" i="10"/>
  <c r="B793" i="10"/>
  <c r="A793" i="10"/>
  <c r="C792" i="10"/>
  <c r="B792" i="10"/>
  <c r="A792" i="10"/>
  <c r="C791" i="10"/>
  <c r="B791" i="10"/>
  <c r="A791" i="10"/>
  <c r="C790" i="10"/>
  <c r="B790" i="10"/>
  <c r="A790" i="10"/>
  <c r="C789" i="10"/>
  <c r="B789" i="10"/>
  <c r="A789" i="10"/>
  <c r="C788" i="10"/>
  <c r="B788" i="10"/>
  <c r="A788" i="10"/>
  <c r="C787" i="10"/>
  <c r="B787" i="10"/>
  <c r="A787" i="10"/>
  <c r="C786" i="10"/>
  <c r="B786" i="10"/>
  <c r="A786" i="10"/>
  <c r="C785" i="10"/>
  <c r="B785" i="10"/>
  <c r="A785" i="10"/>
  <c r="C784" i="10"/>
  <c r="B784" i="10"/>
  <c r="A784" i="10"/>
  <c r="C783" i="10"/>
  <c r="B783" i="10"/>
  <c r="A783" i="10"/>
  <c r="C782" i="10"/>
  <c r="B782" i="10"/>
  <c r="A782" i="10"/>
  <c r="C781" i="10"/>
  <c r="B781" i="10"/>
  <c r="A781" i="10"/>
  <c r="C780" i="10"/>
  <c r="B780" i="10"/>
  <c r="A780" i="10"/>
  <c r="C779" i="10"/>
  <c r="B779" i="10"/>
  <c r="A779" i="10"/>
  <c r="C778" i="10"/>
  <c r="B778" i="10"/>
  <c r="A778" i="10"/>
  <c r="C777" i="10"/>
  <c r="B777" i="10"/>
  <c r="A777" i="10"/>
  <c r="AT776" i="10"/>
  <c r="AS776" i="10"/>
  <c r="AQ776" i="10"/>
  <c r="AP776" i="10"/>
  <c r="AN776" i="10"/>
  <c r="AM776" i="10"/>
  <c r="AK776" i="10"/>
  <c r="AJ776" i="10"/>
  <c r="AH776" i="10"/>
  <c r="AG776" i="10"/>
  <c r="AE776" i="10"/>
  <c r="AD776" i="10"/>
  <c r="AB776" i="10"/>
  <c r="AA776" i="10"/>
  <c r="Y776" i="10"/>
  <c r="X776" i="10"/>
  <c r="V776" i="10"/>
  <c r="U776" i="10"/>
  <c r="S776" i="10"/>
  <c r="R776" i="10"/>
  <c r="P776" i="10"/>
  <c r="O776" i="10"/>
  <c r="M776" i="10"/>
  <c r="L776" i="10"/>
  <c r="J776" i="10"/>
  <c r="I776" i="10"/>
  <c r="F774" i="10"/>
  <c r="E774" i="10"/>
  <c r="C771" i="10"/>
  <c r="C767" i="10"/>
  <c r="B767" i="10"/>
  <c r="A767" i="10"/>
  <c r="C766" i="10"/>
  <c r="B766" i="10"/>
  <c r="A766" i="10"/>
  <c r="C765" i="10"/>
  <c r="B765" i="10"/>
  <c r="A765" i="10"/>
  <c r="C764" i="10"/>
  <c r="B764" i="10"/>
  <c r="A764" i="10"/>
  <c r="C763" i="10"/>
  <c r="B763" i="10"/>
  <c r="A763" i="10"/>
  <c r="C762" i="10"/>
  <c r="B762" i="10"/>
  <c r="A762" i="10"/>
  <c r="C761" i="10"/>
  <c r="B761" i="10"/>
  <c r="A761" i="10"/>
  <c r="C760" i="10"/>
  <c r="F760" i="10" s="1"/>
  <c r="B760" i="10"/>
  <c r="A760" i="10"/>
  <c r="C759" i="10"/>
  <c r="G759" i="10" s="1"/>
  <c r="B759" i="10"/>
  <c r="A759" i="10"/>
  <c r="C758" i="10"/>
  <c r="B758" i="10"/>
  <c r="A758" i="10"/>
  <c r="C757" i="10"/>
  <c r="B757" i="10"/>
  <c r="A757" i="10"/>
  <c r="C756" i="10"/>
  <c r="B756" i="10"/>
  <c r="A756" i="10"/>
  <c r="C755" i="10"/>
  <c r="AU755" i="10" s="1"/>
  <c r="B755" i="10"/>
  <c r="A755" i="10"/>
  <c r="C754" i="10"/>
  <c r="I754" i="10" s="1"/>
  <c r="B754" i="10"/>
  <c r="A754" i="10"/>
  <c r="C753" i="10"/>
  <c r="I753" i="10" s="1"/>
  <c r="B753" i="10"/>
  <c r="A753" i="10"/>
  <c r="C752" i="10"/>
  <c r="AU752" i="10" s="1"/>
  <c r="B752" i="10"/>
  <c r="A752" i="10"/>
  <c r="C751" i="10"/>
  <c r="AU751" i="10" s="1"/>
  <c r="B751" i="10"/>
  <c r="A751" i="10"/>
  <c r="C750" i="10"/>
  <c r="B750" i="10"/>
  <c r="A750" i="10"/>
  <c r="C749" i="10"/>
  <c r="B749" i="10"/>
  <c r="A749" i="10"/>
  <c r="C748" i="10"/>
  <c r="B748" i="10"/>
  <c r="A748" i="10"/>
  <c r="C747" i="10"/>
  <c r="B747" i="10"/>
  <c r="A747" i="10"/>
  <c r="C746" i="10"/>
  <c r="B746" i="10"/>
  <c r="A746" i="10"/>
  <c r="C745" i="10"/>
  <c r="B745" i="10"/>
  <c r="A745" i="10"/>
  <c r="C744" i="10"/>
  <c r="B744" i="10"/>
  <c r="A744" i="10"/>
  <c r="C743" i="10"/>
  <c r="B743" i="10"/>
  <c r="A743" i="10"/>
  <c r="C742" i="10"/>
  <c r="B742" i="10"/>
  <c r="A742" i="10"/>
  <c r="C741" i="10"/>
  <c r="B741" i="10"/>
  <c r="A741" i="10"/>
  <c r="C740" i="10"/>
  <c r="B740" i="10"/>
  <c r="A740" i="10"/>
  <c r="C739" i="10"/>
  <c r="D739" i="10" s="1"/>
  <c r="B739" i="10"/>
  <c r="A739" i="10"/>
  <c r="C738" i="10"/>
  <c r="D738" i="10" s="1"/>
  <c r="B738" i="10"/>
  <c r="A738" i="10"/>
  <c r="C737" i="10"/>
  <c r="B737" i="10"/>
  <c r="A737" i="10"/>
  <c r="C736" i="10"/>
  <c r="F736" i="10" s="1"/>
  <c r="B736" i="10"/>
  <c r="A736" i="10"/>
  <c r="C735" i="10"/>
  <c r="B735" i="10"/>
  <c r="A735" i="10"/>
  <c r="C734" i="10"/>
  <c r="B734" i="10"/>
  <c r="A734" i="10"/>
  <c r="C733" i="10"/>
  <c r="B733" i="10"/>
  <c r="A733" i="10"/>
  <c r="C732" i="10"/>
  <c r="D732" i="10" s="1"/>
  <c r="B732" i="10"/>
  <c r="A732" i="10"/>
  <c r="C731" i="10"/>
  <c r="B731" i="10"/>
  <c r="A731" i="10"/>
  <c r="C730" i="10"/>
  <c r="B730" i="10"/>
  <c r="A730" i="10"/>
  <c r="C729" i="10"/>
  <c r="B729" i="10"/>
  <c r="A729" i="10"/>
  <c r="C728" i="10"/>
  <c r="B728" i="10"/>
  <c r="A728" i="10"/>
  <c r="C727" i="10"/>
  <c r="B727" i="10"/>
  <c r="A727" i="10"/>
  <c r="C726" i="10"/>
  <c r="B726" i="10"/>
  <c r="A726" i="10"/>
  <c r="C725" i="10"/>
  <c r="B725" i="10"/>
  <c r="A725" i="10"/>
  <c r="C724" i="10"/>
  <c r="B724" i="10"/>
  <c r="A724" i="10"/>
  <c r="C723" i="10"/>
  <c r="B723" i="10"/>
  <c r="A723" i="10"/>
  <c r="C722" i="10"/>
  <c r="B722" i="10"/>
  <c r="A722" i="10"/>
  <c r="C721" i="10"/>
  <c r="B721" i="10"/>
  <c r="A721" i="10"/>
  <c r="C720" i="10"/>
  <c r="B720" i="10"/>
  <c r="A720" i="10"/>
  <c r="C719" i="10"/>
  <c r="B719" i="10"/>
  <c r="A719" i="10"/>
  <c r="C718" i="10"/>
  <c r="B718" i="10"/>
  <c r="A718" i="10"/>
  <c r="AT717" i="10"/>
  <c r="AS717" i="10"/>
  <c r="AQ717" i="10"/>
  <c r="AP717" i="10"/>
  <c r="AN717" i="10"/>
  <c r="AM717" i="10"/>
  <c r="AK717" i="10"/>
  <c r="AJ717" i="10"/>
  <c r="AH717" i="10"/>
  <c r="AG717" i="10"/>
  <c r="AE717" i="10"/>
  <c r="AD717" i="10"/>
  <c r="AB717" i="10"/>
  <c r="AA717" i="10"/>
  <c r="Y717" i="10"/>
  <c r="X717" i="10"/>
  <c r="V717" i="10"/>
  <c r="U717" i="10"/>
  <c r="S717" i="10"/>
  <c r="R717" i="10"/>
  <c r="P717" i="10"/>
  <c r="O717" i="10"/>
  <c r="M717" i="10"/>
  <c r="L717" i="10"/>
  <c r="J717" i="10"/>
  <c r="I717" i="10"/>
  <c r="F715" i="10"/>
  <c r="E715" i="10"/>
  <c r="C712" i="10"/>
  <c r="C708" i="10"/>
  <c r="B708" i="10"/>
  <c r="A708" i="10"/>
  <c r="C707" i="10"/>
  <c r="B707" i="10"/>
  <c r="A707" i="10"/>
  <c r="C706" i="10"/>
  <c r="B706" i="10"/>
  <c r="A706" i="10"/>
  <c r="C705" i="10"/>
  <c r="B705" i="10"/>
  <c r="A705" i="10"/>
  <c r="C704" i="10"/>
  <c r="J704" i="10" s="1"/>
  <c r="B704" i="10"/>
  <c r="A704" i="10"/>
  <c r="C703" i="10"/>
  <c r="B703" i="10"/>
  <c r="A703" i="10"/>
  <c r="C702" i="10"/>
  <c r="B702" i="10"/>
  <c r="A702" i="10"/>
  <c r="C701" i="10"/>
  <c r="B701" i="10"/>
  <c r="A701" i="10"/>
  <c r="C700" i="10"/>
  <c r="I700" i="10" s="1"/>
  <c r="B700" i="10"/>
  <c r="A700" i="10"/>
  <c r="C699" i="10"/>
  <c r="J699" i="10" s="1"/>
  <c r="B699" i="10"/>
  <c r="A699" i="10"/>
  <c r="C698" i="10"/>
  <c r="B698" i="10"/>
  <c r="A698" i="10"/>
  <c r="C697" i="10"/>
  <c r="B697" i="10"/>
  <c r="A697" i="10"/>
  <c r="C696" i="10"/>
  <c r="AU696" i="10" s="1"/>
  <c r="B696" i="10"/>
  <c r="A696" i="10"/>
  <c r="C695" i="10"/>
  <c r="B695" i="10"/>
  <c r="A695" i="10"/>
  <c r="C694" i="10"/>
  <c r="B694" i="10"/>
  <c r="A694" i="10"/>
  <c r="C693" i="10"/>
  <c r="I693" i="10" s="1"/>
  <c r="B693" i="10"/>
  <c r="A693" i="10"/>
  <c r="C692" i="10"/>
  <c r="B692" i="10"/>
  <c r="A692" i="10"/>
  <c r="C691" i="10"/>
  <c r="B691" i="10"/>
  <c r="A691" i="10"/>
  <c r="C690" i="10"/>
  <c r="B690" i="10"/>
  <c r="A690" i="10"/>
  <c r="C689" i="10"/>
  <c r="B689" i="10"/>
  <c r="A689" i="10"/>
  <c r="C688" i="10"/>
  <c r="B688" i="10"/>
  <c r="A688" i="10"/>
  <c r="C687" i="10"/>
  <c r="B687" i="10"/>
  <c r="A687" i="10"/>
  <c r="C686" i="10"/>
  <c r="E686" i="10" s="1"/>
  <c r="B686" i="10"/>
  <c r="A686" i="10"/>
  <c r="C685" i="10"/>
  <c r="B685" i="10"/>
  <c r="A685" i="10"/>
  <c r="C684" i="10"/>
  <c r="B684" i="10"/>
  <c r="A684" i="10"/>
  <c r="C683" i="10"/>
  <c r="B683" i="10"/>
  <c r="A683" i="10"/>
  <c r="C682" i="10"/>
  <c r="B682" i="10"/>
  <c r="A682" i="10"/>
  <c r="C681" i="10"/>
  <c r="D681" i="10" s="1"/>
  <c r="B681" i="10"/>
  <c r="A681" i="10"/>
  <c r="C680" i="10"/>
  <c r="B680" i="10"/>
  <c r="A680" i="10"/>
  <c r="C679" i="10"/>
  <c r="D679" i="10" s="1"/>
  <c r="B679" i="10"/>
  <c r="A679" i="10"/>
  <c r="C678" i="10"/>
  <c r="B678" i="10"/>
  <c r="A678" i="10"/>
  <c r="C677" i="10"/>
  <c r="B677" i="10"/>
  <c r="A677" i="10"/>
  <c r="C676" i="10"/>
  <c r="D676" i="10" s="1"/>
  <c r="B676" i="10"/>
  <c r="A676" i="10"/>
  <c r="C675" i="10"/>
  <c r="B675" i="10"/>
  <c r="A675" i="10"/>
  <c r="C674" i="10"/>
  <c r="D674" i="10" s="1"/>
  <c r="B674" i="10"/>
  <c r="A674" i="10"/>
  <c r="C673" i="10"/>
  <c r="D673" i="10" s="1"/>
  <c r="B673" i="10"/>
  <c r="A673" i="10"/>
  <c r="C672" i="10"/>
  <c r="B672" i="10"/>
  <c r="A672" i="10"/>
  <c r="C671" i="10"/>
  <c r="B671" i="10"/>
  <c r="A671" i="10"/>
  <c r="C670" i="10"/>
  <c r="B670" i="10"/>
  <c r="A670" i="10"/>
  <c r="C669" i="10"/>
  <c r="B669" i="10"/>
  <c r="A669" i="10"/>
  <c r="C668" i="10"/>
  <c r="B668" i="10"/>
  <c r="A668" i="10"/>
  <c r="C667" i="10"/>
  <c r="B667" i="10"/>
  <c r="A667" i="10"/>
  <c r="C666" i="10"/>
  <c r="B666" i="10"/>
  <c r="A666" i="10"/>
  <c r="C665" i="10"/>
  <c r="B665" i="10"/>
  <c r="A665" i="10"/>
  <c r="C664" i="10"/>
  <c r="B664" i="10"/>
  <c r="A664" i="10"/>
  <c r="C663" i="10"/>
  <c r="B663" i="10"/>
  <c r="A663" i="10"/>
  <c r="C662" i="10"/>
  <c r="B662" i="10"/>
  <c r="A662" i="10"/>
  <c r="C661" i="10"/>
  <c r="B661" i="10"/>
  <c r="A661" i="10"/>
  <c r="C660" i="10"/>
  <c r="B660" i="10"/>
  <c r="A660" i="10"/>
  <c r="C659" i="10"/>
  <c r="B659" i="10"/>
  <c r="A659" i="10"/>
  <c r="AT658" i="10"/>
  <c r="AS658" i="10"/>
  <c r="AQ658" i="10"/>
  <c r="AP658" i="10"/>
  <c r="AN658" i="10"/>
  <c r="AM658" i="10"/>
  <c r="AK658" i="10"/>
  <c r="AJ658" i="10"/>
  <c r="AH658" i="10"/>
  <c r="AG658" i="10"/>
  <c r="AE658" i="10"/>
  <c r="AD658" i="10"/>
  <c r="AB658" i="10"/>
  <c r="AA658" i="10"/>
  <c r="Y658" i="10"/>
  <c r="X658" i="10"/>
  <c r="V658" i="10"/>
  <c r="U658" i="10"/>
  <c r="S658" i="10"/>
  <c r="R658" i="10"/>
  <c r="P658" i="10"/>
  <c r="O658" i="10"/>
  <c r="M658" i="10"/>
  <c r="L658" i="10"/>
  <c r="J658" i="10"/>
  <c r="I658" i="10"/>
  <c r="F656" i="10"/>
  <c r="E656" i="10"/>
  <c r="C653" i="10"/>
  <c r="C649" i="10"/>
  <c r="F649" i="10" s="1"/>
  <c r="B649" i="10"/>
  <c r="A649" i="10"/>
  <c r="C648" i="10"/>
  <c r="B648" i="10"/>
  <c r="A648" i="10"/>
  <c r="C647" i="10"/>
  <c r="B647" i="10"/>
  <c r="A647" i="10"/>
  <c r="C646" i="10"/>
  <c r="B646" i="10"/>
  <c r="A646" i="10"/>
  <c r="C645" i="10"/>
  <c r="B645" i="10"/>
  <c r="A645" i="10"/>
  <c r="C644" i="10"/>
  <c r="B644" i="10"/>
  <c r="A644" i="10"/>
  <c r="C643" i="10"/>
  <c r="B643" i="10"/>
  <c r="A643" i="10"/>
  <c r="C642" i="10"/>
  <c r="B642" i="10"/>
  <c r="A642" i="10"/>
  <c r="C641" i="10"/>
  <c r="B641" i="10"/>
  <c r="A641" i="10"/>
  <c r="C640" i="10"/>
  <c r="B640" i="10"/>
  <c r="A640" i="10"/>
  <c r="C639" i="10"/>
  <c r="B639" i="10"/>
  <c r="A639" i="10"/>
  <c r="C638" i="10"/>
  <c r="B638" i="10"/>
  <c r="A638" i="10"/>
  <c r="C637" i="10"/>
  <c r="B637" i="10"/>
  <c r="A637" i="10"/>
  <c r="C636" i="10"/>
  <c r="E636" i="10" s="1"/>
  <c r="B636" i="10"/>
  <c r="A636" i="10"/>
  <c r="C635" i="10"/>
  <c r="B635" i="10"/>
  <c r="A635" i="10"/>
  <c r="C634" i="10"/>
  <c r="B634" i="10"/>
  <c r="A634" i="10"/>
  <c r="C633" i="10"/>
  <c r="G633" i="10" s="1"/>
  <c r="B633" i="10"/>
  <c r="A633" i="10"/>
  <c r="C632" i="10"/>
  <c r="J632" i="10" s="1"/>
  <c r="B632" i="10"/>
  <c r="A632" i="10"/>
  <c r="C631" i="10"/>
  <c r="B631" i="10"/>
  <c r="A631" i="10"/>
  <c r="C630" i="10"/>
  <c r="F630" i="10" s="1"/>
  <c r="B630" i="10"/>
  <c r="A630" i="10"/>
  <c r="C629" i="10"/>
  <c r="B629" i="10"/>
  <c r="A629" i="10"/>
  <c r="C628" i="10"/>
  <c r="F628" i="10" s="1"/>
  <c r="B628" i="10"/>
  <c r="A628" i="10"/>
  <c r="C627" i="10"/>
  <c r="B627" i="10"/>
  <c r="A627" i="10"/>
  <c r="C626" i="10"/>
  <c r="B626" i="10"/>
  <c r="A626" i="10"/>
  <c r="C625" i="10"/>
  <c r="B625" i="10"/>
  <c r="A625" i="10"/>
  <c r="C624" i="10"/>
  <c r="B624" i="10"/>
  <c r="A624" i="10"/>
  <c r="C623" i="10"/>
  <c r="B623" i="10"/>
  <c r="A623" i="10"/>
  <c r="C622" i="10"/>
  <c r="B622" i="10"/>
  <c r="A622" i="10"/>
  <c r="C621" i="10"/>
  <c r="B621" i="10"/>
  <c r="A621" i="10"/>
  <c r="C620" i="10"/>
  <c r="E620" i="10" s="1"/>
  <c r="B620" i="10"/>
  <c r="A620" i="10"/>
  <c r="C619" i="10"/>
  <c r="B619" i="10"/>
  <c r="A619" i="10"/>
  <c r="C618" i="10"/>
  <c r="E618" i="10" s="1"/>
  <c r="B618" i="10"/>
  <c r="A618" i="10"/>
  <c r="C617" i="10"/>
  <c r="B617" i="10"/>
  <c r="A617" i="10"/>
  <c r="C616" i="10"/>
  <c r="B616" i="10"/>
  <c r="A616" i="10"/>
  <c r="C615" i="10"/>
  <c r="B615" i="10"/>
  <c r="A615" i="10"/>
  <c r="C614" i="10"/>
  <c r="F614" i="10" s="1"/>
  <c r="B614" i="10"/>
  <c r="A614" i="10"/>
  <c r="C613" i="10"/>
  <c r="B613" i="10"/>
  <c r="A613" i="10"/>
  <c r="C612" i="10"/>
  <c r="B612" i="10"/>
  <c r="A612" i="10"/>
  <c r="C611" i="10"/>
  <c r="B611" i="10"/>
  <c r="A611" i="10"/>
  <c r="C610" i="10"/>
  <c r="B610" i="10"/>
  <c r="A610" i="10"/>
  <c r="C609" i="10"/>
  <c r="B609" i="10"/>
  <c r="A609" i="10"/>
  <c r="C608" i="10"/>
  <c r="B608" i="10"/>
  <c r="A608" i="10"/>
  <c r="C607" i="10"/>
  <c r="B607" i="10"/>
  <c r="A607" i="10"/>
  <c r="C606" i="10"/>
  <c r="B606" i="10"/>
  <c r="A606" i="10"/>
  <c r="C605" i="10"/>
  <c r="B605" i="10"/>
  <c r="A605" i="10"/>
  <c r="C604" i="10"/>
  <c r="B604" i="10"/>
  <c r="A604" i="10"/>
  <c r="C603" i="10"/>
  <c r="B603" i="10"/>
  <c r="A603" i="10"/>
  <c r="C602" i="10"/>
  <c r="B602" i="10"/>
  <c r="A602" i="10"/>
  <c r="C601" i="10"/>
  <c r="B601" i="10"/>
  <c r="A601" i="10"/>
  <c r="C600" i="10"/>
  <c r="B600" i="10"/>
  <c r="A600" i="10"/>
  <c r="AT599" i="10"/>
  <c r="AS599" i="10"/>
  <c r="AQ599" i="10"/>
  <c r="AP599" i="10"/>
  <c r="AN599" i="10"/>
  <c r="AM599" i="10"/>
  <c r="AK599" i="10"/>
  <c r="AJ599" i="10"/>
  <c r="AH599" i="10"/>
  <c r="AG599" i="10"/>
  <c r="AE599" i="10"/>
  <c r="AD599" i="10"/>
  <c r="AB599" i="10"/>
  <c r="AA599" i="10"/>
  <c r="Y599" i="10"/>
  <c r="X599" i="10"/>
  <c r="V599" i="10"/>
  <c r="U599" i="10"/>
  <c r="S599" i="10"/>
  <c r="R599" i="10"/>
  <c r="P599" i="10"/>
  <c r="O599" i="10"/>
  <c r="M599" i="10"/>
  <c r="L599" i="10"/>
  <c r="J599" i="10"/>
  <c r="I599" i="10"/>
  <c r="F597" i="10"/>
  <c r="E597" i="10"/>
  <c r="C594" i="10"/>
  <c r="C590" i="10"/>
  <c r="B590" i="10"/>
  <c r="A590" i="10"/>
  <c r="C589" i="10"/>
  <c r="B589" i="10"/>
  <c r="A589" i="10"/>
  <c r="C588" i="10"/>
  <c r="B588" i="10"/>
  <c r="A588" i="10"/>
  <c r="C587" i="10"/>
  <c r="B587" i="10"/>
  <c r="A587" i="10"/>
  <c r="C586" i="10"/>
  <c r="E586" i="10" s="1"/>
  <c r="B586" i="10"/>
  <c r="A586" i="10"/>
  <c r="C585" i="10"/>
  <c r="B585" i="10"/>
  <c r="A585" i="10"/>
  <c r="C584" i="10"/>
  <c r="B584" i="10"/>
  <c r="A584" i="10"/>
  <c r="C583" i="10"/>
  <c r="E583" i="10" s="1"/>
  <c r="B583" i="10"/>
  <c r="A583" i="10"/>
  <c r="C582" i="10"/>
  <c r="F582" i="10" s="1"/>
  <c r="B582" i="10"/>
  <c r="A582" i="10"/>
  <c r="C581" i="10"/>
  <c r="B581" i="10"/>
  <c r="A581" i="10"/>
  <c r="C580" i="10"/>
  <c r="B580" i="10"/>
  <c r="A580" i="10"/>
  <c r="C579" i="10"/>
  <c r="B579" i="10"/>
  <c r="A579" i="10"/>
  <c r="C578" i="10"/>
  <c r="B578" i="10"/>
  <c r="A578" i="10"/>
  <c r="C577" i="10"/>
  <c r="B577" i="10"/>
  <c r="A577" i="10"/>
  <c r="C576" i="10"/>
  <c r="B576" i="10"/>
  <c r="A576" i="10"/>
  <c r="C575" i="10"/>
  <c r="D575" i="10" s="1"/>
  <c r="B575" i="10"/>
  <c r="A575" i="10"/>
  <c r="C574" i="10"/>
  <c r="D574" i="10" s="1"/>
  <c r="B574" i="10"/>
  <c r="A574" i="10"/>
  <c r="C573" i="10"/>
  <c r="J573" i="10" s="1"/>
  <c r="B573" i="10"/>
  <c r="A573" i="10"/>
  <c r="C572" i="10"/>
  <c r="B572" i="10"/>
  <c r="A572" i="10"/>
  <c r="C571" i="10"/>
  <c r="B571" i="10"/>
  <c r="A571" i="10"/>
  <c r="C570" i="10"/>
  <c r="E570" i="10" s="1"/>
  <c r="B570" i="10"/>
  <c r="A570" i="10"/>
  <c r="C569" i="10"/>
  <c r="D569" i="10" s="1"/>
  <c r="B569" i="10"/>
  <c r="A569" i="10"/>
  <c r="C568" i="10"/>
  <c r="B568" i="10"/>
  <c r="A568" i="10"/>
  <c r="C567" i="10"/>
  <c r="B567" i="10"/>
  <c r="A567" i="10"/>
  <c r="C566" i="10"/>
  <c r="B566" i="10"/>
  <c r="A566" i="10"/>
  <c r="C565" i="10"/>
  <c r="B565" i="10"/>
  <c r="A565" i="10"/>
  <c r="C564" i="10"/>
  <c r="D564" i="10" s="1"/>
  <c r="B564" i="10"/>
  <c r="A564" i="10"/>
  <c r="C563" i="10"/>
  <c r="D563" i="10" s="1"/>
  <c r="B563" i="10"/>
  <c r="A563" i="10"/>
  <c r="C562" i="10"/>
  <c r="AU562" i="10" s="1"/>
  <c r="B562" i="10"/>
  <c r="A562" i="10"/>
  <c r="C561" i="10"/>
  <c r="F561" i="10" s="1"/>
  <c r="B561" i="10"/>
  <c r="A561" i="10"/>
  <c r="C560" i="10"/>
  <c r="B560" i="10"/>
  <c r="A560" i="10"/>
  <c r="C559" i="10"/>
  <c r="B559" i="10"/>
  <c r="A559" i="10"/>
  <c r="C558" i="10"/>
  <c r="E558" i="10" s="1"/>
  <c r="B558" i="10"/>
  <c r="A558" i="10"/>
  <c r="C557" i="10"/>
  <c r="B557" i="10"/>
  <c r="A557" i="10"/>
  <c r="C556" i="10"/>
  <c r="B556" i="10"/>
  <c r="A556" i="10"/>
  <c r="C555" i="10"/>
  <c r="B555" i="10"/>
  <c r="A555" i="10"/>
  <c r="C554" i="10"/>
  <c r="B554" i="10"/>
  <c r="A554" i="10"/>
  <c r="C553" i="10"/>
  <c r="B553" i="10"/>
  <c r="A553" i="10"/>
  <c r="C552" i="10"/>
  <c r="B552" i="10"/>
  <c r="A552" i="10"/>
  <c r="C551" i="10"/>
  <c r="B551" i="10"/>
  <c r="A551" i="10"/>
  <c r="C550" i="10"/>
  <c r="B550" i="10"/>
  <c r="A550" i="10"/>
  <c r="C549" i="10"/>
  <c r="B549" i="10"/>
  <c r="A549" i="10"/>
  <c r="C548" i="10"/>
  <c r="B548" i="10"/>
  <c r="A548" i="10"/>
  <c r="C547" i="10"/>
  <c r="B547" i="10"/>
  <c r="A547" i="10"/>
  <c r="C546" i="10"/>
  <c r="B546" i="10"/>
  <c r="A546" i="10"/>
  <c r="C545" i="10"/>
  <c r="B545" i="10"/>
  <c r="A545" i="10"/>
  <c r="C544" i="10"/>
  <c r="B544" i="10"/>
  <c r="A544" i="10"/>
  <c r="C543" i="10"/>
  <c r="B543" i="10"/>
  <c r="A543" i="10"/>
  <c r="C542" i="10"/>
  <c r="B542" i="10"/>
  <c r="A542" i="10"/>
  <c r="C541" i="10"/>
  <c r="B541" i="10"/>
  <c r="A541" i="10"/>
  <c r="AT540" i="10"/>
  <c r="AS540" i="10"/>
  <c r="AQ540" i="10"/>
  <c r="AP540" i="10"/>
  <c r="AN540" i="10"/>
  <c r="AM540" i="10"/>
  <c r="AK540" i="10"/>
  <c r="AJ540" i="10"/>
  <c r="AH540" i="10"/>
  <c r="AG540" i="10"/>
  <c r="AE540" i="10"/>
  <c r="AD540" i="10"/>
  <c r="AB540" i="10"/>
  <c r="AA540" i="10"/>
  <c r="Y540" i="10"/>
  <c r="X540" i="10"/>
  <c r="V540" i="10"/>
  <c r="U540" i="10"/>
  <c r="S540" i="10"/>
  <c r="R540" i="10"/>
  <c r="P540" i="10"/>
  <c r="O540" i="10"/>
  <c r="M540" i="10"/>
  <c r="L540" i="10"/>
  <c r="J540" i="10"/>
  <c r="I540" i="10"/>
  <c r="F538" i="10"/>
  <c r="E538" i="10"/>
  <c r="C535" i="10"/>
  <c r="C531" i="10"/>
  <c r="B531" i="10"/>
  <c r="A531" i="10"/>
  <c r="C530" i="10"/>
  <c r="F530" i="10" s="1"/>
  <c r="B530" i="10"/>
  <c r="A530" i="10"/>
  <c r="C529" i="10"/>
  <c r="B529" i="10"/>
  <c r="A529" i="10"/>
  <c r="C528" i="10"/>
  <c r="B528" i="10"/>
  <c r="A528" i="10"/>
  <c r="C527" i="10"/>
  <c r="J527" i="10" s="1"/>
  <c r="B527" i="10"/>
  <c r="A527" i="10"/>
  <c r="C526" i="10"/>
  <c r="B526" i="10"/>
  <c r="A526" i="10"/>
  <c r="C525" i="10"/>
  <c r="B525" i="10"/>
  <c r="A525" i="10"/>
  <c r="C524" i="10"/>
  <c r="B524" i="10"/>
  <c r="A524" i="10"/>
  <c r="C523" i="10"/>
  <c r="E523" i="10" s="1"/>
  <c r="B523" i="10"/>
  <c r="A523" i="10"/>
  <c r="C522" i="10"/>
  <c r="J522" i="10" s="1"/>
  <c r="B522" i="10"/>
  <c r="A522" i="10"/>
  <c r="C521" i="10"/>
  <c r="B521" i="10"/>
  <c r="A521" i="10"/>
  <c r="C520" i="10"/>
  <c r="B520" i="10"/>
  <c r="A520" i="10"/>
  <c r="C519" i="10"/>
  <c r="D519" i="10" s="1"/>
  <c r="B519" i="10"/>
  <c r="A519" i="10"/>
  <c r="C518" i="10"/>
  <c r="AU518" i="10" s="1"/>
  <c r="B518" i="10"/>
  <c r="A518" i="10"/>
  <c r="C517" i="10"/>
  <c r="B517" i="10"/>
  <c r="A517" i="10"/>
  <c r="C516" i="10"/>
  <c r="D516" i="10" s="1"/>
  <c r="B516" i="10"/>
  <c r="A516" i="10"/>
  <c r="C515" i="10"/>
  <c r="G515" i="10" s="1"/>
  <c r="B515" i="10"/>
  <c r="A515" i="10"/>
  <c r="C514" i="10"/>
  <c r="J514" i="10" s="1"/>
  <c r="B514" i="10"/>
  <c r="A514" i="10"/>
  <c r="C513" i="10"/>
  <c r="B513" i="10"/>
  <c r="A513" i="10"/>
  <c r="C512" i="10"/>
  <c r="E512" i="10" s="1"/>
  <c r="B512" i="10"/>
  <c r="A512" i="10"/>
  <c r="C511" i="10"/>
  <c r="B511" i="10"/>
  <c r="A511" i="10"/>
  <c r="C510" i="10"/>
  <c r="D510" i="10" s="1"/>
  <c r="B510" i="10"/>
  <c r="A510" i="10"/>
  <c r="C509" i="10"/>
  <c r="E509" i="10" s="1"/>
  <c r="B509" i="10"/>
  <c r="A509" i="10"/>
  <c r="C508" i="10"/>
  <c r="B508" i="10"/>
  <c r="A508" i="10"/>
  <c r="C507" i="10"/>
  <c r="B507" i="10"/>
  <c r="A507" i="10"/>
  <c r="C506" i="10"/>
  <c r="B506" i="10"/>
  <c r="A506" i="10"/>
  <c r="C505" i="10"/>
  <c r="D505" i="10" s="1"/>
  <c r="B505" i="10"/>
  <c r="A505" i="10"/>
  <c r="C504" i="10"/>
  <c r="D504" i="10" s="1"/>
  <c r="B504" i="10"/>
  <c r="A504" i="10"/>
  <c r="C503" i="10"/>
  <c r="E503" i="10" s="1"/>
  <c r="B503" i="10"/>
  <c r="A503" i="10"/>
  <c r="C502" i="10"/>
  <c r="D502" i="10" s="1"/>
  <c r="B502" i="10"/>
  <c r="A502" i="10"/>
  <c r="C501" i="10"/>
  <c r="F501" i="10" s="1"/>
  <c r="B501" i="10"/>
  <c r="A501" i="10"/>
  <c r="C500" i="10"/>
  <c r="AU500" i="10" s="1"/>
  <c r="B500" i="10"/>
  <c r="A500" i="10"/>
  <c r="C499" i="10"/>
  <c r="D499" i="10" s="1"/>
  <c r="B499" i="10"/>
  <c r="A499" i="10"/>
  <c r="C498" i="10"/>
  <c r="B498" i="10"/>
  <c r="A498" i="10"/>
  <c r="C497" i="10"/>
  <c r="B497" i="10"/>
  <c r="A497" i="10"/>
  <c r="C496" i="10"/>
  <c r="B496" i="10"/>
  <c r="A496" i="10"/>
  <c r="C495" i="10"/>
  <c r="B495" i="10"/>
  <c r="A495" i="10"/>
  <c r="C494" i="10"/>
  <c r="B494" i="10"/>
  <c r="A494" i="10"/>
  <c r="C493" i="10"/>
  <c r="B493" i="10"/>
  <c r="A493" i="10"/>
  <c r="C492" i="10"/>
  <c r="B492" i="10"/>
  <c r="A492" i="10"/>
  <c r="C491" i="10"/>
  <c r="B491" i="10"/>
  <c r="A491" i="10"/>
  <c r="C490" i="10"/>
  <c r="B490" i="10"/>
  <c r="A490" i="10"/>
  <c r="C489" i="10"/>
  <c r="B489" i="10"/>
  <c r="A489" i="10"/>
  <c r="C488" i="10"/>
  <c r="B488" i="10"/>
  <c r="A488" i="10"/>
  <c r="C487" i="10"/>
  <c r="B487" i="10"/>
  <c r="A487" i="10"/>
  <c r="C486" i="10"/>
  <c r="B486" i="10"/>
  <c r="A486" i="10"/>
  <c r="C485" i="10"/>
  <c r="B485" i="10"/>
  <c r="A485" i="10"/>
  <c r="C484" i="10"/>
  <c r="B484" i="10"/>
  <c r="A484" i="10"/>
  <c r="C483" i="10"/>
  <c r="B483" i="10"/>
  <c r="A483" i="10"/>
  <c r="C482" i="10"/>
  <c r="B482" i="10"/>
  <c r="A482" i="10"/>
  <c r="AT481" i="10"/>
  <c r="AS481" i="10"/>
  <c r="AQ481" i="10"/>
  <c r="AP481" i="10"/>
  <c r="AN481" i="10"/>
  <c r="AM481" i="10"/>
  <c r="AK481" i="10"/>
  <c r="AJ481" i="10"/>
  <c r="AH481" i="10"/>
  <c r="AG481" i="10"/>
  <c r="AE481" i="10"/>
  <c r="AD481" i="10"/>
  <c r="AB481" i="10"/>
  <c r="AA481" i="10"/>
  <c r="Y481" i="10"/>
  <c r="X481" i="10"/>
  <c r="V481" i="10"/>
  <c r="U481" i="10"/>
  <c r="S481" i="10"/>
  <c r="R481" i="10"/>
  <c r="P481" i="10"/>
  <c r="O481" i="10"/>
  <c r="M481" i="10"/>
  <c r="L481" i="10"/>
  <c r="J481" i="10"/>
  <c r="I481" i="10"/>
  <c r="F479" i="10"/>
  <c r="E479" i="10"/>
  <c r="C476" i="10"/>
  <c r="C472" i="10"/>
  <c r="J472" i="10" s="1"/>
  <c r="B472" i="10"/>
  <c r="A472" i="10"/>
  <c r="C471" i="10"/>
  <c r="B471" i="10"/>
  <c r="A471" i="10"/>
  <c r="C470" i="10"/>
  <c r="B470" i="10"/>
  <c r="A470" i="10"/>
  <c r="C469" i="10"/>
  <c r="E469" i="10" s="1"/>
  <c r="B469" i="10"/>
  <c r="A469" i="10"/>
  <c r="C468" i="10"/>
  <c r="J468" i="10" s="1"/>
  <c r="B468" i="10"/>
  <c r="A468" i="10"/>
  <c r="C467" i="10"/>
  <c r="B467" i="10"/>
  <c r="A467" i="10"/>
  <c r="C466" i="10"/>
  <c r="B466" i="10"/>
  <c r="A466" i="10"/>
  <c r="C465" i="10"/>
  <c r="E465" i="10" s="1"/>
  <c r="B465" i="10"/>
  <c r="A465" i="10"/>
  <c r="C464" i="10"/>
  <c r="J464" i="10" s="1"/>
  <c r="B464" i="10"/>
  <c r="A464" i="10"/>
  <c r="C463" i="10"/>
  <c r="F463" i="10" s="1"/>
  <c r="B463" i="10"/>
  <c r="A463" i="10"/>
  <c r="C462" i="10"/>
  <c r="B462" i="10"/>
  <c r="A462" i="10"/>
  <c r="C461" i="10"/>
  <c r="B461" i="10"/>
  <c r="A461" i="10"/>
  <c r="C460" i="10"/>
  <c r="B460" i="10"/>
  <c r="A460" i="10"/>
  <c r="C459" i="10"/>
  <c r="B459" i="10"/>
  <c r="A459" i="10"/>
  <c r="C458" i="10"/>
  <c r="B458" i="10"/>
  <c r="A458" i="10"/>
  <c r="C457" i="10"/>
  <c r="D457" i="10" s="1"/>
  <c r="B457" i="10"/>
  <c r="A457" i="10"/>
  <c r="C456" i="10"/>
  <c r="B456" i="10"/>
  <c r="A456" i="10"/>
  <c r="C455" i="10"/>
  <c r="G455" i="10" s="1"/>
  <c r="B455" i="10"/>
  <c r="A455" i="10"/>
  <c r="C454" i="10"/>
  <c r="E454" i="10" s="1"/>
  <c r="B454" i="10"/>
  <c r="A454" i="10"/>
  <c r="C453" i="10"/>
  <c r="F453" i="10" s="1"/>
  <c r="B453" i="10"/>
  <c r="A453" i="10"/>
  <c r="C452" i="10"/>
  <c r="E452" i="10" s="1"/>
  <c r="B452" i="10"/>
  <c r="A452" i="10"/>
  <c r="C451" i="10"/>
  <c r="B451" i="10"/>
  <c r="A451" i="10"/>
  <c r="C450" i="10"/>
  <c r="E450" i="10" s="1"/>
  <c r="B450" i="10"/>
  <c r="A450" i="10"/>
  <c r="C449" i="10"/>
  <c r="E449" i="10" s="1"/>
  <c r="B449" i="10"/>
  <c r="A449" i="10"/>
  <c r="C448" i="10"/>
  <c r="E448" i="10" s="1"/>
  <c r="B448" i="10"/>
  <c r="A448" i="10"/>
  <c r="C447" i="10"/>
  <c r="B447" i="10"/>
  <c r="A447" i="10"/>
  <c r="C446" i="10"/>
  <c r="B446" i="10"/>
  <c r="A446" i="10"/>
  <c r="C445" i="10"/>
  <c r="F445" i="10" s="1"/>
  <c r="B445" i="10"/>
  <c r="A445" i="10"/>
  <c r="C444" i="10"/>
  <c r="AU444" i="10" s="1"/>
  <c r="B444" i="10"/>
  <c r="A444" i="10"/>
  <c r="C443" i="10"/>
  <c r="B443" i="10"/>
  <c r="A443" i="10"/>
  <c r="C442" i="10"/>
  <c r="B442" i="10"/>
  <c r="A442" i="10"/>
  <c r="C441" i="10"/>
  <c r="D441" i="10" s="1"/>
  <c r="B441" i="10"/>
  <c r="A441" i="10"/>
  <c r="C440" i="10"/>
  <c r="F440" i="10" s="1"/>
  <c r="B440" i="10"/>
  <c r="A440" i="10"/>
  <c r="C439" i="10"/>
  <c r="D439" i="10" s="1"/>
  <c r="B439" i="10"/>
  <c r="A439" i="10"/>
  <c r="C438" i="10"/>
  <c r="E438" i="10" s="1"/>
  <c r="B438" i="10"/>
  <c r="A438" i="10"/>
  <c r="C437" i="10"/>
  <c r="F437" i="10" s="1"/>
  <c r="B437" i="10"/>
  <c r="A437" i="10"/>
  <c r="C436" i="10"/>
  <c r="B436" i="10"/>
  <c r="A436" i="10"/>
  <c r="C435" i="10"/>
  <c r="B435" i="10"/>
  <c r="A435" i="10"/>
  <c r="C434" i="10"/>
  <c r="B434" i="10"/>
  <c r="A434" i="10"/>
  <c r="C433" i="10"/>
  <c r="B433" i="10"/>
  <c r="A433" i="10"/>
  <c r="C432" i="10"/>
  <c r="B432" i="10"/>
  <c r="A432" i="10"/>
  <c r="C431" i="10"/>
  <c r="B431" i="10"/>
  <c r="A431" i="10"/>
  <c r="C430" i="10"/>
  <c r="B430" i="10"/>
  <c r="A430" i="10"/>
  <c r="C429" i="10"/>
  <c r="B429" i="10"/>
  <c r="A429" i="10"/>
  <c r="C428" i="10"/>
  <c r="B428" i="10"/>
  <c r="A428" i="10"/>
  <c r="C427" i="10"/>
  <c r="B427" i="10"/>
  <c r="A427" i="10"/>
  <c r="C426" i="10"/>
  <c r="B426" i="10"/>
  <c r="A426" i="10"/>
  <c r="C425" i="10"/>
  <c r="B425" i="10"/>
  <c r="A425" i="10"/>
  <c r="C424" i="10"/>
  <c r="B424" i="10"/>
  <c r="A424" i="10"/>
  <c r="C423" i="10"/>
  <c r="B423" i="10"/>
  <c r="A423" i="10"/>
  <c r="AT422" i="10"/>
  <c r="AS422" i="10"/>
  <c r="AQ422" i="10"/>
  <c r="AP422" i="10"/>
  <c r="AN422" i="10"/>
  <c r="AM422" i="10"/>
  <c r="AK422" i="10"/>
  <c r="AJ422" i="10"/>
  <c r="AH422" i="10"/>
  <c r="AG422" i="10"/>
  <c r="AE422" i="10"/>
  <c r="AD422" i="10"/>
  <c r="AB422" i="10"/>
  <c r="AA422" i="10"/>
  <c r="Y422" i="10"/>
  <c r="X422" i="10"/>
  <c r="V422" i="10"/>
  <c r="U422" i="10"/>
  <c r="S422" i="10"/>
  <c r="R422" i="10"/>
  <c r="P422" i="10"/>
  <c r="O422" i="10"/>
  <c r="M422" i="10"/>
  <c r="L422" i="10"/>
  <c r="J422" i="10"/>
  <c r="I422" i="10"/>
  <c r="F420" i="10"/>
  <c r="E420" i="10"/>
  <c r="C417" i="10"/>
  <c r="C413" i="10"/>
  <c r="E413" i="10" s="1"/>
  <c r="B413" i="10"/>
  <c r="A413" i="10"/>
  <c r="C412" i="10"/>
  <c r="J412" i="10" s="1"/>
  <c r="B412" i="10"/>
  <c r="A412" i="10"/>
  <c r="C411" i="10"/>
  <c r="F411" i="10" s="1"/>
  <c r="B411" i="10"/>
  <c r="A411" i="10"/>
  <c r="C410" i="10"/>
  <c r="J410" i="10" s="1"/>
  <c r="B410" i="10"/>
  <c r="A410" i="10"/>
  <c r="C409" i="10"/>
  <c r="F409" i="10" s="1"/>
  <c r="B409" i="10"/>
  <c r="A409" i="10"/>
  <c r="C408" i="10"/>
  <c r="J408" i="10" s="1"/>
  <c r="B408" i="10"/>
  <c r="A408" i="10"/>
  <c r="C407" i="10"/>
  <c r="I407" i="10" s="1"/>
  <c r="B407" i="10"/>
  <c r="A407" i="10"/>
  <c r="C406" i="10"/>
  <c r="E406" i="10" s="1"/>
  <c r="B406" i="10"/>
  <c r="A406" i="10"/>
  <c r="C405" i="10"/>
  <c r="E405" i="10" s="1"/>
  <c r="B405" i="10"/>
  <c r="A405" i="10"/>
  <c r="C404" i="10"/>
  <c r="B404" i="10"/>
  <c r="A404" i="10"/>
  <c r="C403" i="10"/>
  <c r="I403" i="10" s="1"/>
  <c r="B403" i="10"/>
  <c r="A403" i="10"/>
  <c r="C402" i="10"/>
  <c r="J402" i="10" s="1"/>
  <c r="B402" i="10"/>
  <c r="A402" i="10"/>
  <c r="C401" i="10"/>
  <c r="B401" i="10"/>
  <c r="A401" i="10"/>
  <c r="C400" i="10"/>
  <c r="B400" i="10"/>
  <c r="A400" i="10"/>
  <c r="C399" i="10"/>
  <c r="B399" i="10"/>
  <c r="A399" i="10"/>
  <c r="C398" i="10"/>
  <c r="B398" i="10"/>
  <c r="A398" i="10"/>
  <c r="C397" i="10"/>
  <c r="B397" i="10"/>
  <c r="A397" i="10"/>
  <c r="C396" i="10"/>
  <c r="B396" i="10"/>
  <c r="A396" i="10"/>
  <c r="C395" i="10"/>
  <c r="E395" i="10" s="1"/>
  <c r="B395" i="10"/>
  <c r="A395" i="10"/>
  <c r="C394" i="10"/>
  <c r="F394" i="10" s="1"/>
  <c r="B394" i="10"/>
  <c r="A394" i="10"/>
  <c r="C393" i="10"/>
  <c r="F393" i="10" s="1"/>
  <c r="B393" i="10"/>
  <c r="A393" i="10"/>
  <c r="C392" i="10"/>
  <c r="B392" i="10"/>
  <c r="A392" i="10"/>
  <c r="C391" i="10"/>
  <c r="E391" i="10" s="1"/>
  <c r="B391" i="10"/>
  <c r="A391" i="10"/>
  <c r="C390" i="10"/>
  <c r="F390" i="10" s="1"/>
  <c r="B390" i="10"/>
  <c r="A390" i="10"/>
  <c r="C389" i="10"/>
  <c r="F389" i="10" s="1"/>
  <c r="B389" i="10"/>
  <c r="A389" i="10"/>
  <c r="C388" i="10"/>
  <c r="F388" i="10" s="1"/>
  <c r="B388" i="10"/>
  <c r="A388" i="10"/>
  <c r="C387" i="10"/>
  <c r="E387" i="10" s="1"/>
  <c r="B387" i="10"/>
  <c r="A387" i="10"/>
  <c r="C386" i="10"/>
  <c r="F386" i="10" s="1"/>
  <c r="B386" i="10"/>
  <c r="A386" i="10"/>
  <c r="C385" i="10"/>
  <c r="B385" i="10"/>
  <c r="A385" i="10"/>
  <c r="C384" i="10"/>
  <c r="E384" i="10" s="1"/>
  <c r="B384" i="10"/>
  <c r="A384" i="10"/>
  <c r="C383" i="10"/>
  <c r="E383" i="10" s="1"/>
  <c r="B383" i="10"/>
  <c r="A383" i="10"/>
  <c r="C382" i="10"/>
  <c r="F382" i="10" s="1"/>
  <c r="B382" i="10"/>
  <c r="A382" i="10"/>
  <c r="C381" i="10"/>
  <c r="F381" i="10" s="1"/>
  <c r="B381" i="10"/>
  <c r="A381" i="10"/>
  <c r="C380" i="10"/>
  <c r="E380" i="10" s="1"/>
  <c r="B380" i="10"/>
  <c r="A380" i="10"/>
  <c r="C379" i="10"/>
  <c r="E379" i="10" s="1"/>
  <c r="B379" i="10"/>
  <c r="A379" i="10"/>
  <c r="C378" i="10"/>
  <c r="F378" i="10" s="1"/>
  <c r="B378" i="10"/>
  <c r="A378" i="10"/>
  <c r="C377" i="10"/>
  <c r="B377" i="10"/>
  <c r="A377" i="10"/>
  <c r="C376" i="10"/>
  <c r="B376" i="10"/>
  <c r="A376" i="10"/>
  <c r="C375" i="10"/>
  <c r="B375" i="10"/>
  <c r="A375" i="10"/>
  <c r="C374" i="10"/>
  <c r="B374" i="10"/>
  <c r="A374" i="10"/>
  <c r="C373" i="10"/>
  <c r="B373" i="10"/>
  <c r="A373" i="10"/>
  <c r="C372" i="10"/>
  <c r="B372" i="10"/>
  <c r="A372" i="10"/>
  <c r="C371" i="10"/>
  <c r="B371" i="10"/>
  <c r="A371" i="10"/>
  <c r="C370" i="10"/>
  <c r="B370" i="10"/>
  <c r="A370" i="10"/>
  <c r="C369" i="10"/>
  <c r="B369" i="10"/>
  <c r="A369" i="10"/>
  <c r="C368" i="10"/>
  <c r="B368" i="10"/>
  <c r="A368" i="10"/>
  <c r="C367" i="10"/>
  <c r="B367" i="10"/>
  <c r="A367" i="10"/>
  <c r="C366" i="10"/>
  <c r="B366" i="10"/>
  <c r="A366" i="10"/>
  <c r="C365" i="10"/>
  <c r="B365" i="10"/>
  <c r="A365" i="10"/>
  <c r="C364" i="10"/>
  <c r="B364" i="10"/>
  <c r="A364" i="10"/>
  <c r="AT363" i="10"/>
  <c r="AS363" i="10"/>
  <c r="AQ363" i="10"/>
  <c r="AP363" i="10"/>
  <c r="AN363" i="10"/>
  <c r="AM363" i="10"/>
  <c r="AK363" i="10"/>
  <c r="AJ363" i="10"/>
  <c r="AH363" i="10"/>
  <c r="AG363" i="10"/>
  <c r="AE363" i="10"/>
  <c r="AD363" i="10"/>
  <c r="AB363" i="10"/>
  <c r="AA363" i="10"/>
  <c r="Y363" i="10"/>
  <c r="X363" i="10"/>
  <c r="V363" i="10"/>
  <c r="U363" i="10"/>
  <c r="S363" i="10"/>
  <c r="R363" i="10"/>
  <c r="P363" i="10"/>
  <c r="O363" i="10"/>
  <c r="M363" i="10"/>
  <c r="L363" i="10"/>
  <c r="J363" i="10"/>
  <c r="I363" i="10"/>
  <c r="F361" i="10"/>
  <c r="E361" i="10"/>
  <c r="C358" i="10"/>
  <c r="C354" i="10"/>
  <c r="B354" i="10"/>
  <c r="A354" i="10"/>
  <c r="C353" i="10"/>
  <c r="E353" i="10" s="1"/>
  <c r="B353" i="10"/>
  <c r="A353" i="10"/>
  <c r="C352" i="10"/>
  <c r="B352" i="10"/>
  <c r="A352" i="10"/>
  <c r="C351" i="10"/>
  <c r="G351" i="10" s="1"/>
  <c r="B351" i="10"/>
  <c r="A351" i="10"/>
  <c r="C350" i="10"/>
  <c r="G350" i="10" s="1"/>
  <c r="B350" i="10"/>
  <c r="A350" i="10"/>
  <c r="C349" i="10"/>
  <c r="B349" i="10"/>
  <c r="A349" i="10"/>
  <c r="C348" i="10"/>
  <c r="B348" i="10"/>
  <c r="A348" i="10"/>
  <c r="C347" i="10"/>
  <c r="B347" i="10"/>
  <c r="A347" i="10"/>
  <c r="C346" i="10"/>
  <c r="D346" i="10" s="1"/>
  <c r="B346" i="10"/>
  <c r="A346" i="10"/>
  <c r="C345" i="10"/>
  <c r="B345" i="10"/>
  <c r="A345" i="10"/>
  <c r="C344" i="10"/>
  <c r="B344" i="10"/>
  <c r="A344" i="10"/>
  <c r="C343" i="10"/>
  <c r="B343" i="10"/>
  <c r="A343" i="10"/>
  <c r="C342" i="10"/>
  <c r="I342" i="10" s="1"/>
  <c r="B342" i="10"/>
  <c r="A342" i="10"/>
  <c r="C341" i="10"/>
  <c r="AU341" i="10" s="1"/>
  <c r="B341" i="10"/>
  <c r="A341" i="10"/>
  <c r="C340" i="10"/>
  <c r="B340" i="10"/>
  <c r="A340" i="10"/>
  <c r="C339" i="10"/>
  <c r="F339" i="10" s="1"/>
  <c r="B339" i="10"/>
  <c r="A339" i="10"/>
  <c r="C338" i="10"/>
  <c r="B338" i="10"/>
  <c r="A338" i="10"/>
  <c r="C337" i="10"/>
  <c r="B337" i="10"/>
  <c r="A337" i="10"/>
  <c r="C336" i="10"/>
  <c r="J336" i="10" s="1"/>
  <c r="B336" i="10"/>
  <c r="A336" i="10"/>
  <c r="C335" i="10"/>
  <c r="E335" i="10" s="1"/>
  <c r="B335" i="10"/>
  <c r="A335" i="10"/>
  <c r="C334" i="10"/>
  <c r="B334" i="10"/>
  <c r="A334" i="10"/>
  <c r="C333" i="10"/>
  <c r="F333" i="10" s="1"/>
  <c r="B333" i="10"/>
  <c r="A333" i="10"/>
  <c r="C332" i="10"/>
  <c r="B332" i="10"/>
  <c r="A332" i="10"/>
  <c r="C331" i="10"/>
  <c r="F331" i="10" s="1"/>
  <c r="B331" i="10"/>
  <c r="A331" i="10"/>
  <c r="C330" i="10"/>
  <c r="E330" i="10" s="1"/>
  <c r="B330" i="10"/>
  <c r="A330" i="10"/>
  <c r="C329" i="10"/>
  <c r="F329" i="10" s="1"/>
  <c r="B329" i="10"/>
  <c r="A329" i="10"/>
  <c r="C328" i="10"/>
  <c r="B328" i="10"/>
  <c r="A328" i="10"/>
  <c r="C327" i="10"/>
  <c r="B327" i="10"/>
  <c r="A327" i="10"/>
  <c r="C326" i="10"/>
  <c r="E326" i="10" s="1"/>
  <c r="B326" i="10"/>
  <c r="A326" i="10"/>
  <c r="C325" i="10"/>
  <c r="E325" i="10" s="1"/>
  <c r="B325" i="10"/>
  <c r="A325" i="10"/>
  <c r="C324" i="10"/>
  <c r="E324" i="10" s="1"/>
  <c r="B324" i="10"/>
  <c r="A324" i="10"/>
  <c r="C323" i="10"/>
  <c r="F323" i="10" s="1"/>
  <c r="B323" i="10"/>
  <c r="A323" i="10"/>
  <c r="C322" i="10"/>
  <c r="B322" i="10"/>
  <c r="A322" i="10"/>
  <c r="C321" i="10"/>
  <c r="F321" i="10" s="1"/>
  <c r="B321" i="10"/>
  <c r="A321" i="10"/>
  <c r="C320" i="10"/>
  <c r="F320" i="10" s="1"/>
  <c r="B320" i="10"/>
  <c r="A320" i="10"/>
  <c r="C319" i="10"/>
  <c r="F319" i="10" s="1"/>
  <c r="B319" i="10"/>
  <c r="A319" i="10"/>
  <c r="C318" i="10"/>
  <c r="B318" i="10"/>
  <c r="A318" i="10"/>
  <c r="C317" i="10"/>
  <c r="B317" i="10"/>
  <c r="A317" i="10"/>
  <c r="C316" i="10"/>
  <c r="B316" i="10"/>
  <c r="A316" i="10"/>
  <c r="C315" i="10"/>
  <c r="B315" i="10"/>
  <c r="A315" i="10"/>
  <c r="C314" i="10"/>
  <c r="B314" i="10"/>
  <c r="A314" i="10"/>
  <c r="C313" i="10"/>
  <c r="B313" i="10"/>
  <c r="A313" i="10"/>
  <c r="C312" i="10"/>
  <c r="B312" i="10"/>
  <c r="A312" i="10"/>
  <c r="C311" i="10"/>
  <c r="B311" i="10"/>
  <c r="A311" i="10"/>
  <c r="C310" i="10"/>
  <c r="B310" i="10"/>
  <c r="A310" i="10"/>
  <c r="C309" i="10"/>
  <c r="B309" i="10"/>
  <c r="A309" i="10"/>
  <c r="C308" i="10"/>
  <c r="B308" i="10"/>
  <c r="A308" i="10"/>
  <c r="C307" i="10"/>
  <c r="B307" i="10"/>
  <c r="A307" i="10"/>
  <c r="C306" i="10"/>
  <c r="B306" i="10"/>
  <c r="A306" i="10"/>
  <c r="C305" i="10"/>
  <c r="B305" i="10"/>
  <c r="A305" i="10"/>
  <c r="AT304" i="10"/>
  <c r="AS304" i="10"/>
  <c r="AQ304" i="10"/>
  <c r="AP304" i="10"/>
  <c r="AN304" i="10"/>
  <c r="AM304" i="10"/>
  <c r="AK304" i="10"/>
  <c r="AJ304" i="10"/>
  <c r="AH304" i="10"/>
  <c r="AG304" i="10"/>
  <c r="AE304" i="10"/>
  <c r="AD304" i="10"/>
  <c r="AB304" i="10"/>
  <c r="AA304" i="10"/>
  <c r="Y304" i="10"/>
  <c r="X304" i="10"/>
  <c r="V304" i="10"/>
  <c r="U304" i="10"/>
  <c r="S304" i="10"/>
  <c r="R304" i="10"/>
  <c r="P304" i="10"/>
  <c r="O304" i="10"/>
  <c r="M304" i="10"/>
  <c r="L304" i="10"/>
  <c r="J304" i="10"/>
  <c r="I304" i="10"/>
  <c r="F302" i="10"/>
  <c r="E302" i="10"/>
  <c r="C299" i="10"/>
  <c r="C295" i="10"/>
  <c r="F295" i="10" s="1"/>
  <c r="B295" i="10"/>
  <c r="A295" i="10"/>
  <c r="C294" i="10"/>
  <c r="F294" i="10" s="1"/>
  <c r="B294" i="10"/>
  <c r="A294" i="10"/>
  <c r="C293" i="10"/>
  <c r="F293" i="10" s="1"/>
  <c r="B293" i="10"/>
  <c r="A293" i="10"/>
  <c r="C292" i="10"/>
  <c r="F292" i="10" s="1"/>
  <c r="B292" i="10"/>
  <c r="A292" i="10"/>
  <c r="C291" i="10"/>
  <c r="F291" i="10" s="1"/>
  <c r="B291" i="10"/>
  <c r="A291" i="10"/>
  <c r="C290" i="10"/>
  <c r="B290" i="10"/>
  <c r="A290" i="10"/>
  <c r="C289" i="10"/>
  <c r="F289" i="10" s="1"/>
  <c r="B289" i="10"/>
  <c r="A289" i="10"/>
  <c r="C288" i="10"/>
  <c r="F288" i="10" s="1"/>
  <c r="B288" i="10"/>
  <c r="A288" i="10"/>
  <c r="C287" i="10"/>
  <c r="F287" i="10" s="1"/>
  <c r="B287" i="10"/>
  <c r="A287" i="10"/>
  <c r="C286" i="10"/>
  <c r="B286" i="10"/>
  <c r="A286" i="10"/>
  <c r="C285" i="10"/>
  <c r="F285" i="10" s="1"/>
  <c r="B285" i="10"/>
  <c r="A285" i="10"/>
  <c r="C284" i="10"/>
  <c r="F284" i="10" s="1"/>
  <c r="B284" i="10"/>
  <c r="A284" i="10"/>
  <c r="C283" i="10"/>
  <c r="B283" i="10"/>
  <c r="A283" i="10"/>
  <c r="C282" i="10"/>
  <c r="F282" i="10" s="1"/>
  <c r="B282" i="10"/>
  <c r="A282" i="10"/>
  <c r="C281" i="10"/>
  <c r="B281" i="10"/>
  <c r="A281" i="10"/>
  <c r="C280" i="10"/>
  <c r="B280" i="10"/>
  <c r="A280" i="10"/>
  <c r="C279" i="10"/>
  <c r="B279" i="10"/>
  <c r="A279" i="10"/>
  <c r="C278" i="10"/>
  <c r="F278" i="10" s="1"/>
  <c r="B278" i="10"/>
  <c r="A278" i="10"/>
  <c r="C277" i="10"/>
  <c r="F277" i="10" s="1"/>
  <c r="B277" i="10"/>
  <c r="A277" i="10"/>
  <c r="C276" i="10"/>
  <c r="F276" i="10" s="1"/>
  <c r="B276" i="10"/>
  <c r="A276" i="10"/>
  <c r="C275" i="10"/>
  <c r="B275" i="10"/>
  <c r="A275" i="10"/>
  <c r="C274" i="10"/>
  <c r="F274" i="10" s="1"/>
  <c r="B274" i="10"/>
  <c r="A274" i="10"/>
  <c r="C273" i="10"/>
  <c r="F273" i="10" s="1"/>
  <c r="B273" i="10"/>
  <c r="A273" i="10"/>
  <c r="C272" i="10"/>
  <c r="F272" i="10" s="1"/>
  <c r="B272" i="10"/>
  <c r="A272" i="10"/>
  <c r="C271" i="10"/>
  <c r="B271" i="10"/>
  <c r="A271" i="10"/>
  <c r="C270" i="10"/>
  <c r="F270" i="10" s="1"/>
  <c r="B270" i="10"/>
  <c r="A270" i="10"/>
  <c r="C269" i="10"/>
  <c r="F269" i="10" s="1"/>
  <c r="B269" i="10"/>
  <c r="A269" i="10"/>
  <c r="C268" i="10"/>
  <c r="F268" i="10" s="1"/>
  <c r="B268" i="10"/>
  <c r="A268" i="10"/>
  <c r="C267" i="10"/>
  <c r="B267" i="10"/>
  <c r="A267" i="10"/>
  <c r="C266" i="10"/>
  <c r="B266" i="10"/>
  <c r="A266" i="10"/>
  <c r="C265" i="10"/>
  <c r="F265" i="10" s="1"/>
  <c r="B265" i="10"/>
  <c r="A265" i="10"/>
  <c r="C264" i="10"/>
  <c r="F264" i="10" s="1"/>
  <c r="B264" i="10"/>
  <c r="A264" i="10"/>
  <c r="C263" i="10"/>
  <c r="B263" i="10"/>
  <c r="A263" i="10"/>
  <c r="C262" i="10"/>
  <c r="F262" i="10" s="1"/>
  <c r="B262" i="10"/>
  <c r="A262" i="10"/>
  <c r="C261" i="10"/>
  <c r="F261" i="10" s="1"/>
  <c r="B261" i="10"/>
  <c r="A261" i="10"/>
  <c r="C260" i="10"/>
  <c r="F260" i="10" s="1"/>
  <c r="B260" i="10"/>
  <c r="A260" i="10"/>
  <c r="C259" i="10"/>
  <c r="B259" i="10"/>
  <c r="A259" i="10"/>
  <c r="C258" i="10"/>
  <c r="B258" i="10"/>
  <c r="A258" i="10"/>
  <c r="C257" i="10"/>
  <c r="B257" i="10"/>
  <c r="A257" i="10"/>
  <c r="C256" i="10"/>
  <c r="B256" i="10"/>
  <c r="A256" i="10"/>
  <c r="C255" i="10"/>
  <c r="B255" i="10"/>
  <c r="A255" i="10"/>
  <c r="C254" i="10"/>
  <c r="B254" i="10"/>
  <c r="A254" i="10"/>
  <c r="C253" i="10"/>
  <c r="B253" i="10"/>
  <c r="A253" i="10"/>
  <c r="C252" i="10"/>
  <c r="B252" i="10"/>
  <c r="A252" i="10"/>
  <c r="C251" i="10"/>
  <c r="B251" i="10"/>
  <c r="A251" i="10"/>
  <c r="C250" i="10"/>
  <c r="B250" i="10"/>
  <c r="A250" i="10"/>
  <c r="C249" i="10"/>
  <c r="B249" i="10"/>
  <c r="A249" i="10"/>
  <c r="C248" i="10"/>
  <c r="B248" i="10"/>
  <c r="A248" i="10"/>
  <c r="C247" i="10"/>
  <c r="B247" i="10"/>
  <c r="A247" i="10"/>
  <c r="C246" i="10"/>
  <c r="B246" i="10"/>
  <c r="A246" i="10"/>
  <c r="AT245" i="10"/>
  <c r="AS245" i="10"/>
  <c r="AQ245" i="10"/>
  <c r="AP245" i="10"/>
  <c r="AN245" i="10"/>
  <c r="AM245" i="10"/>
  <c r="AK245" i="10"/>
  <c r="AJ245" i="10"/>
  <c r="AH245" i="10"/>
  <c r="AG245" i="10"/>
  <c r="AE245" i="10"/>
  <c r="AD245" i="10"/>
  <c r="AB245" i="10"/>
  <c r="AA245" i="10"/>
  <c r="Y245" i="10"/>
  <c r="X245" i="10"/>
  <c r="V245" i="10"/>
  <c r="U245" i="10"/>
  <c r="S245" i="10"/>
  <c r="R245" i="10"/>
  <c r="P245" i="10"/>
  <c r="O245" i="10"/>
  <c r="M245" i="10"/>
  <c r="L245" i="10"/>
  <c r="J245" i="10"/>
  <c r="I245" i="10"/>
  <c r="F243" i="10"/>
  <c r="E243" i="10"/>
  <c r="C240" i="10"/>
  <c r="AT127" i="10"/>
  <c r="AS127" i="10"/>
  <c r="AQ127" i="10"/>
  <c r="AP127" i="10"/>
  <c r="AN127" i="10"/>
  <c r="AM127" i="10"/>
  <c r="AK127" i="10"/>
  <c r="AJ127" i="10"/>
  <c r="AH127" i="10"/>
  <c r="AG127" i="10"/>
  <c r="AE127" i="10"/>
  <c r="AD127" i="10"/>
  <c r="AB127" i="10"/>
  <c r="AA127" i="10"/>
  <c r="Y127" i="10"/>
  <c r="X127" i="10"/>
  <c r="V127" i="10"/>
  <c r="U127" i="10"/>
  <c r="S127" i="10"/>
  <c r="R127" i="10"/>
  <c r="P127" i="10"/>
  <c r="O127" i="10"/>
  <c r="M127" i="10"/>
  <c r="L127" i="10"/>
  <c r="J127" i="10"/>
  <c r="I127" i="10"/>
  <c r="AT68" i="10"/>
  <c r="AS68" i="10"/>
  <c r="AQ68" i="10"/>
  <c r="AP68" i="10"/>
  <c r="AN68" i="10"/>
  <c r="AM68" i="10"/>
  <c r="AK68" i="10"/>
  <c r="AJ68" i="10"/>
  <c r="AH68" i="10"/>
  <c r="AG68" i="10"/>
  <c r="AE68" i="10"/>
  <c r="AD68" i="10"/>
  <c r="AB68" i="10"/>
  <c r="AA68" i="10"/>
  <c r="Y68" i="10"/>
  <c r="X68" i="10"/>
  <c r="V68" i="10"/>
  <c r="U68" i="10"/>
  <c r="S68" i="10"/>
  <c r="R68" i="10"/>
  <c r="P68" i="10"/>
  <c r="O68" i="10"/>
  <c r="M68" i="10"/>
  <c r="L68" i="10"/>
  <c r="J68" i="10"/>
  <c r="I68" i="10"/>
  <c r="AT9" i="10"/>
  <c r="AS9" i="10"/>
  <c r="AQ9" i="10"/>
  <c r="AP9" i="10"/>
  <c r="AN9" i="10"/>
  <c r="AM9" i="10"/>
  <c r="AK9" i="10"/>
  <c r="AJ9" i="10"/>
  <c r="AH9" i="10"/>
  <c r="AG9" i="10"/>
  <c r="AE9" i="10"/>
  <c r="AD9" i="10"/>
  <c r="AB9" i="10"/>
  <c r="AA9" i="10"/>
  <c r="Y9" i="10"/>
  <c r="X9" i="10"/>
  <c r="V9" i="10"/>
  <c r="U9" i="10"/>
  <c r="S9" i="10"/>
  <c r="R9" i="10"/>
  <c r="P9" i="10"/>
  <c r="O9" i="10"/>
  <c r="M9" i="10"/>
  <c r="L9" i="10"/>
  <c r="J9" i="10"/>
  <c r="I9" i="10"/>
  <c r="C236" i="10"/>
  <c r="B236" i="10"/>
  <c r="A236" i="10"/>
  <c r="C235" i="10"/>
  <c r="B235" i="10"/>
  <c r="A235" i="10"/>
  <c r="C234" i="10"/>
  <c r="B234" i="10"/>
  <c r="A234" i="10"/>
  <c r="C233" i="10"/>
  <c r="B233" i="10"/>
  <c r="A233" i="10"/>
  <c r="C232" i="10"/>
  <c r="J232" i="10" s="1"/>
  <c r="B232" i="10"/>
  <c r="A232" i="10"/>
  <c r="C231" i="10"/>
  <c r="G231" i="10" s="1"/>
  <c r="B231" i="10"/>
  <c r="A231" i="10"/>
  <c r="C230" i="10"/>
  <c r="I230" i="10" s="1"/>
  <c r="B230" i="10"/>
  <c r="A230" i="10"/>
  <c r="C229" i="10"/>
  <c r="B229" i="10"/>
  <c r="A229" i="10"/>
  <c r="C228" i="10"/>
  <c r="B228" i="10"/>
  <c r="A228" i="10"/>
  <c r="C227" i="10"/>
  <c r="G227" i="10" s="1"/>
  <c r="B227" i="10"/>
  <c r="A227" i="10"/>
  <c r="C226" i="10"/>
  <c r="B226" i="10"/>
  <c r="A226" i="10"/>
  <c r="C225" i="10"/>
  <c r="I225" i="10" s="1"/>
  <c r="B225" i="10"/>
  <c r="A225" i="10"/>
  <c r="C224" i="10"/>
  <c r="B224" i="10"/>
  <c r="A224" i="10"/>
  <c r="C223" i="10"/>
  <c r="B223" i="10"/>
  <c r="A223" i="10"/>
  <c r="C222" i="10"/>
  <c r="B222" i="10"/>
  <c r="A222" i="10"/>
  <c r="C221" i="10"/>
  <c r="B221" i="10"/>
  <c r="A221" i="10"/>
  <c r="C220" i="10"/>
  <c r="B220" i="10"/>
  <c r="A220" i="10"/>
  <c r="C219" i="10"/>
  <c r="F219" i="10" s="1"/>
  <c r="B219" i="10"/>
  <c r="A219" i="10"/>
  <c r="C218" i="10"/>
  <c r="G218" i="10" s="1"/>
  <c r="B218" i="10"/>
  <c r="A218" i="10"/>
  <c r="C217" i="10"/>
  <c r="E217" i="10" s="1"/>
  <c r="B217" i="10"/>
  <c r="A217" i="10"/>
  <c r="C216" i="10"/>
  <c r="F216" i="10" s="1"/>
  <c r="B216" i="10"/>
  <c r="A216" i="10"/>
  <c r="C215" i="10"/>
  <c r="B215" i="10"/>
  <c r="A215" i="10"/>
  <c r="C214" i="10"/>
  <c r="B214" i="10"/>
  <c r="A214" i="10"/>
  <c r="C213" i="10"/>
  <c r="B213" i="10"/>
  <c r="A213" i="10"/>
  <c r="C212" i="10"/>
  <c r="B212" i="10"/>
  <c r="A212" i="10"/>
  <c r="C211" i="10"/>
  <c r="B211" i="10"/>
  <c r="A211" i="10"/>
  <c r="C210" i="10"/>
  <c r="E210" i="10" s="1"/>
  <c r="B210" i="10"/>
  <c r="A210" i="10"/>
  <c r="C209" i="10"/>
  <c r="F209" i="10" s="1"/>
  <c r="B209" i="10"/>
  <c r="A209" i="10"/>
  <c r="C208" i="10"/>
  <c r="B208" i="10"/>
  <c r="A208" i="10"/>
  <c r="C207" i="10"/>
  <c r="F207" i="10" s="1"/>
  <c r="B207" i="10"/>
  <c r="A207" i="10"/>
  <c r="C206" i="10"/>
  <c r="E206" i="10" s="1"/>
  <c r="B206" i="10"/>
  <c r="A206" i="10"/>
  <c r="C205" i="10"/>
  <c r="B205" i="10"/>
  <c r="A205" i="10"/>
  <c r="C204" i="10"/>
  <c r="B204" i="10"/>
  <c r="A204" i="10"/>
  <c r="C203" i="10"/>
  <c r="F203" i="10" s="1"/>
  <c r="B203" i="10"/>
  <c r="A203" i="10"/>
  <c r="C202" i="10"/>
  <c r="F202" i="10" s="1"/>
  <c r="B202" i="10"/>
  <c r="A202" i="10"/>
  <c r="C201" i="10"/>
  <c r="E201" i="10" s="1"/>
  <c r="B201" i="10"/>
  <c r="A201" i="10"/>
  <c r="C200" i="10"/>
  <c r="B200" i="10"/>
  <c r="A200" i="10"/>
  <c r="C199" i="10"/>
  <c r="B199" i="10"/>
  <c r="A199" i="10"/>
  <c r="C198" i="10"/>
  <c r="B198" i="10"/>
  <c r="A198" i="10"/>
  <c r="C197" i="10"/>
  <c r="B197" i="10"/>
  <c r="A197" i="10"/>
  <c r="C196" i="10"/>
  <c r="B196" i="10"/>
  <c r="A196" i="10"/>
  <c r="C195" i="10"/>
  <c r="B195" i="10"/>
  <c r="A195" i="10"/>
  <c r="C194" i="10"/>
  <c r="B194" i="10"/>
  <c r="A194" i="10"/>
  <c r="C193" i="10"/>
  <c r="B193" i="10"/>
  <c r="A193" i="10"/>
  <c r="C192" i="10"/>
  <c r="B192" i="10"/>
  <c r="A192" i="10"/>
  <c r="C191" i="10"/>
  <c r="B191" i="10"/>
  <c r="A191" i="10"/>
  <c r="C190" i="10"/>
  <c r="B190" i="10"/>
  <c r="A190" i="10"/>
  <c r="C189" i="10"/>
  <c r="B189" i="10"/>
  <c r="A189" i="10"/>
  <c r="C188" i="10"/>
  <c r="B188" i="10"/>
  <c r="A188" i="10"/>
  <c r="C187" i="10"/>
  <c r="B187" i="10"/>
  <c r="A187" i="10"/>
  <c r="AT186" i="10"/>
  <c r="AS186" i="10"/>
  <c r="AQ186" i="10"/>
  <c r="AP186" i="10"/>
  <c r="AN186" i="10"/>
  <c r="AM186" i="10"/>
  <c r="AK186" i="10"/>
  <c r="AJ186" i="10"/>
  <c r="AH186" i="10"/>
  <c r="AG186" i="10"/>
  <c r="AE186" i="10"/>
  <c r="AD186" i="10"/>
  <c r="AB186" i="10"/>
  <c r="AA186" i="10"/>
  <c r="Y186" i="10"/>
  <c r="X186" i="10"/>
  <c r="V186" i="10"/>
  <c r="U186" i="10"/>
  <c r="S186" i="10"/>
  <c r="R186" i="10"/>
  <c r="P186" i="10"/>
  <c r="O186" i="10"/>
  <c r="M186" i="10"/>
  <c r="L186" i="10"/>
  <c r="J186" i="10"/>
  <c r="I186" i="10"/>
  <c r="F184" i="10"/>
  <c r="E184" i="10"/>
  <c r="C181" i="10"/>
  <c r="C177" i="10"/>
  <c r="B177" i="10"/>
  <c r="A177" i="10"/>
  <c r="C176" i="10"/>
  <c r="J176" i="10" s="1"/>
  <c r="B176" i="10"/>
  <c r="A176" i="10"/>
  <c r="C175" i="10"/>
  <c r="E175" i="10" s="1"/>
  <c r="B175" i="10"/>
  <c r="A175" i="10"/>
  <c r="C174" i="10"/>
  <c r="G174" i="10" s="1"/>
  <c r="B174" i="10"/>
  <c r="A174" i="10"/>
  <c r="C173" i="10"/>
  <c r="G173" i="10" s="1"/>
  <c r="B173" i="10"/>
  <c r="A173" i="10"/>
  <c r="C172" i="10"/>
  <c r="J172" i="10" s="1"/>
  <c r="B172" i="10"/>
  <c r="A172" i="10"/>
  <c r="C171" i="10"/>
  <c r="D171" i="10" s="1"/>
  <c r="B171" i="10"/>
  <c r="A171" i="10"/>
  <c r="C170" i="10"/>
  <c r="J170" i="10" s="1"/>
  <c r="B170" i="10"/>
  <c r="A170" i="10"/>
  <c r="C169" i="10"/>
  <c r="B169" i="10"/>
  <c r="A169" i="10"/>
  <c r="C168" i="10"/>
  <c r="J168" i="10" s="1"/>
  <c r="B168" i="10"/>
  <c r="A168" i="10"/>
  <c r="C167" i="10"/>
  <c r="D167" i="10" s="1"/>
  <c r="B167" i="10"/>
  <c r="A167" i="10"/>
  <c r="C166" i="10"/>
  <c r="AU166" i="10" s="1"/>
  <c r="B166" i="10"/>
  <c r="A166" i="10"/>
  <c r="C165" i="10"/>
  <c r="G165" i="10" s="1"/>
  <c r="B165" i="10"/>
  <c r="A165" i="10"/>
  <c r="C164" i="10"/>
  <c r="E164" i="10" s="1"/>
  <c r="B164" i="10"/>
  <c r="A164" i="10"/>
  <c r="C163" i="10"/>
  <c r="J163" i="10" s="1"/>
  <c r="B163" i="10"/>
  <c r="A163" i="10"/>
  <c r="C162" i="10"/>
  <c r="B162" i="10"/>
  <c r="A162" i="10"/>
  <c r="C161" i="10"/>
  <c r="E161" i="10" s="1"/>
  <c r="B161" i="10"/>
  <c r="A161" i="10"/>
  <c r="C160" i="10"/>
  <c r="B160" i="10"/>
  <c r="A160" i="10"/>
  <c r="C159" i="10"/>
  <c r="B159" i="10"/>
  <c r="A159" i="10"/>
  <c r="C158" i="10"/>
  <c r="F158" i="10" s="1"/>
  <c r="B158" i="10"/>
  <c r="A158" i="10"/>
  <c r="C157" i="10"/>
  <c r="D157" i="10" s="1"/>
  <c r="B157" i="10"/>
  <c r="A157" i="10"/>
  <c r="C156" i="10"/>
  <c r="F156" i="10" s="1"/>
  <c r="B156" i="10"/>
  <c r="A156" i="10"/>
  <c r="C155" i="10"/>
  <c r="B155" i="10"/>
  <c r="A155" i="10"/>
  <c r="C154" i="10"/>
  <c r="F154" i="10" s="1"/>
  <c r="B154" i="10"/>
  <c r="A154" i="10"/>
  <c r="C153" i="10"/>
  <c r="D153" i="10" s="1"/>
  <c r="B153" i="10"/>
  <c r="A153" i="10"/>
  <c r="C152" i="10"/>
  <c r="F152" i="10" s="1"/>
  <c r="B152" i="10"/>
  <c r="A152" i="10"/>
  <c r="C151" i="10"/>
  <c r="B151" i="10"/>
  <c r="A151" i="10"/>
  <c r="C150" i="10"/>
  <c r="F150" i="10" s="1"/>
  <c r="B150" i="10"/>
  <c r="A150" i="10"/>
  <c r="C149" i="10"/>
  <c r="B149" i="10"/>
  <c r="A149" i="10"/>
  <c r="C148" i="10"/>
  <c r="F148" i="10" s="1"/>
  <c r="B148" i="10"/>
  <c r="A148" i="10"/>
  <c r="C147" i="10"/>
  <c r="D147" i="10" s="1"/>
  <c r="B147" i="10"/>
  <c r="A147" i="10"/>
  <c r="C146" i="10"/>
  <c r="F146" i="10" s="1"/>
  <c r="B146" i="10"/>
  <c r="A146" i="10"/>
  <c r="C145" i="10"/>
  <c r="B145" i="10"/>
  <c r="A145" i="10"/>
  <c r="C144" i="10"/>
  <c r="B144" i="10"/>
  <c r="A144" i="10"/>
  <c r="C143" i="10"/>
  <c r="E143" i="10" s="1"/>
  <c r="B143" i="10"/>
  <c r="A143" i="10"/>
  <c r="C142" i="10"/>
  <c r="F142" i="10" s="1"/>
  <c r="B142" i="10"/>
  <c r="A142" i="10"/>
  <c r="C141" i="10"/>
  <c r="B141" i="10"/>
  <c r="A141" i="10"/>
  <c r="C140" i="10"/>
  <c r="B140" i="10"/>
  <c r="A140" i="10"/>
  <c r="C139" i="10"/>
  <c r="B139" i="10"/>
  <c r="A139" i="10"/>
  <c r="C138" i="10"/>
  <c r="B138" i="10"/>
  <c r="A138" i="10"/>
  <c r="C137" i="10"/>
  <c r="B137" i="10"/>
  <c r="A137" i="10"/>
  <c r="C136" i="10"/>
  <c r="B136" i="10"/>
  <c r="A136" i="10"/>
  <c r="C135" i="10"/>
  <c r="B135" i="10"/>
  <c r="A135" i="10"/>
  <c r="C134" i="10"/>
  <c r="B134" i="10"/>
  <c r="A134" i="10"/>
  <c r="C133" i="10"/>
  <c r="B133" i="10"/>
  <c r="A133" i="10"/>
  <c r="C132" i="10"/>
  <c r="B132" i="10"/>
  <c r="A132" i="10"/>
  <c r="C131" i="10"/>
  <c r="B131" i="10"/>
  <c r="A131" i="10"/>
  <c r="C130" i="10"/>
  <c r="B130" i="10"/>
  <c r="A130" i="10"/>
  <c r="C129" i="10"/>
  <c r="B129" i="10"/>
  <c r="A129" i="10"/>
  <c r="C128" i="10"/>
  <c r="B128" i="10"/>
  <c r="A128" i="10"/>
  <c r="F125" i="10"/>
  <c r="E125" i="10"/>
  <c r="C122" i="10"/>
  <c r="F66" i="10"/>
  <c r="E66" i="10"/>
  <c r="C118" i="10"/>
  <c r="F118" i="10" s="1"/>
  <c r="B118" i="10"/>
  <c r="A118" i="10"/>
  <c r="C117" i="10"/>
  <c r="F117" i="10" s="1"/>
  <c r="B117" i="10"/>
  <c r="A117" i="10"/>
  <c r="C116" i="10"/>
  <c r="J116" i="10" s="1"/>
  <c r="B116" i="10"/>
  <c r="A116" i="10"/>
  <c r="C115" i="10"/>
  <c r="J115" i="10" s="1"/>
  <c r="B115" i="10"/>
  <c r="A115" i="10"/>
  <c r="C114" i="10"/>
  <c r="B114" i="10"/>
  <c r="A114" i="10"/>
  <c r="C113" i="10"/>
  <c r="B113" i="10"/>
  <c r="A113" i="10"/>
  <c r="C112" i="10"/>
  <c r="F112" i="10" s="1"/>
  <c r="B112" i="10"/>
  <c r="A112" i="10"/>
  <c r="C111" i="10"/>
  <c r="I111" i="10" s="1"/>
  <c r="B111" i="10"/>
  <c r="A111" i="10"/>
  <c r="C110" i="10"/>
  <c r="F110" i="10" s="1"/>
  <c r="B110" i="10"/>
  <c r="A110" i="10"/>
  <c r="C109" i="10"/>
  <c r="B109" i="10"/>
  <c r="A109" i="10"/>
  <c r="C108" i="10"/>
  <c r="B108" i="10"/>
  <c r="A108" i="10"/>
  <c r="C107" i="10"/>
  <c r="B107" i="10"/>
  <c r="A107" i="10"/>
  <c r="C106" i="10"/>
  <c r="I106" i="10" s="1"/>
  <c r="B106" i="10"/>
  <c r="A106" i="10"/>
  <c r="C105" i="10"/>
  <c r="B105" i="10"/>
  <c r="A105" i="10"/>
  <c r="C104" i="10"/>
  <c r="F104" i="10" s="1"/>
  <c r="B104" i="10"/>
  <c r="A104" i="10"/>
  <c r="C103" i="10"/>
  <c r="F103" i="10" s="1"/>
  <c r="B103" i="10"/>
  <c r="A103" i="10"/>
  <c r="C102" i="10"/>
  <c r="AU102" i="10" s="1"/>
  <c r="B102" i="10"/>
  <c r="A102" i="10"/>
  <c r="C101" i="10"/>
  <c r="B101" i="10"/>
  <c r="A101" i="10"/>
  <c r="C100" i="10"/>
  <c r="G100" i="10" s="1"/>
  <c r="B100" i="10"/>
  <c r="A100" i="10"/>
  <c r="C99" i="10"/>
  <c r="D99" i="10" s="1"/>
  <c r="B99" i="10"/>
  <c r="A99" i="10"/>
  <c r="C98" i="10"/>
  <c r="B98" i="10"/>
  <c r="A98" i="10"/>
  <c r="C97" i="10"/>
  <c r="B97" i="10"/>
  <c r="A97" i="10"/>
  <c r="C96" i="10"/>
  <c r="B96" i="10"/>
  <c r="A96" i="10"/>
  <c r="C95" i="10"/>
  <c r="F95" i="10" s="1"/>
  <c r="B95" i="10"/>
  <c r="A95" i="10"/>
  <c r="C94" i="10"/>
  <c r="B94" i="10"/>
  <c r="A94" i="10"/>
  <c r="C93" i="10"/>
  <c r="F93" i="10" s="1"/>
  <c r="B93" i="10"/>
  <c r="A93" i="10"/>
  <c r="C92" i="10"/>
  <c r="D92" i="10" s="1"/>
  <c r="B92" i="10"/>
  <c r="A92" i="10"/>
  <c r="C91" i="10"/>
  <c r="B91" i="10"/>
  <c r="A91" i="10"/>
  <c r="C90" i="10"/>
  <c r="D90" i="10" s="1"/>
  <c r="B90" i="10"/>
  <c r="A90" i="10"/>
  <c r="C89" i="10"/>
  <c r="B89" i="10"/>
  <c r="A89" i="10"/>
  <c r="C88" i="10"/>
  <c r="F88" i="10" s="1"/>
  <c r="B88" i="10"/>
  <c r="A88" i="10"/>
  <c r="C87" i="10"/>
  <c r="B87" i="10"/>
  <c r="A87" i="10"/>
  <c r="C86" i="10"/>
  <c r="D86" i="10" s="1"/>
  <c r="B86" i="10"/>
  <c r="A86" i="10"/>
  <c r="C85" i="10"/>
  <c r="F85" i="10" s="1"/>
  <c r="B85" i="10"/>
  <c r="A85" i="10"/>
  <c r="C84" i="10"/>
  <c r="B84" i="10"/>
  <c r="A84" i="10"/>
  <c r="C83" i="10"/>
  <c r="F83" i="10" s="1"/>
  <c r="B83" i="10"/>
  <c r="A83" i="10"/>
  <c r="C82" i="10"/>
  <c r="B82" i="10"/>
  <c r="A82" i="10"/>
  <c r="C81" i="10"/>
  <c r="B81" i="10"/>
  <c r="A81" i="10"/>
  <c r="C80" i="10"/>
  <c r="B80" i="10"/>
  <c r="A80" i="10"/>
  <c r="C79" i="10"/>
  <c r="B79" i="10"/>
  <c r="A79" i="10"/>
  <c r="C78" i="10"/>
  <c r="B78" i="10"/>
  <c r="A78" i="10"/>
  <c r="C77" i="10"/>
  <c r="B77" i="10"/>
  <c r="A77" i="10"/>
  <c r="C76" i="10"/>
  <c r="B76" i="10"/>
  <c r="A76" i="10"/>
  <c r="C75" i="10"/>
  <c r="B75" i="10"/>
  <c r="A75" i="10"/>
  <c r="C74" i="10"/>
  <c r="B74" i="10"/>
  <c r="A74" i="10"/>
  <c r="C73" i="10"/>
  <c r="B73" i="10"/>
  <c r="A73" i="10"/>
  <c r="C72" i="10"/>
  <c r="B72" i="10"/>
  <c r="A72" i="10"/>
  <c r="C71" i="10"/>
  <c r="B71" i="10"/>
  <c r="A71" i="10"/>
  <c r="C70" i="10"/>
  <c r="B70" i="10"/>
  <c r="A70" i="10"/>
  <c r="C69" i="10"/>
  <c r="B69" i="10"/>
  <c r="A69" i="10"/>
  <c r="C63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2" i="10"/>
  <c r="A11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6" i="10"/>
  <c r="B17" i="10"/>
  <c r="B15" i="10"/>
  <c r="B14" i="10"/>
  <c r="B13" i="10"/>
  <c r="B12" i="10"/>
  <c r="B11" i="10"/>
  <c r="C59" i="10"/>
  <c r="C58" i="10"/>
  <c r="C57" i="10"/>
  <c r="C56" i="10"/>
  <c r="C55" i="10"/>
  <c r="C54" i="10"/>
  <c r="C53" i="10"/>
  <c r="D53" i="10" s="1"/>
  <c r="C52" i="10"/>
  <c r="C51" i="10"/>
  <c r="C50" i="10"/>
  <c r="C49" i="10"/>
  <c r="C48" i="10"/>
  <c r="C47" i="10"/>
  <c r="I47" i="10" s="1"/>
  <c r="C46" i="10"/>
  <c r="F46" i="10" s="1"/>
  <c r="C45" i="10"/>
  <c r="D45" i="10" s="1"/>
  <c r="C44" i="10"/>
  <c r="C43" i="10"/>
  <c r="C42" i="10"/>
  <c r="F42" i="10" s="1"/>
  <c r="C41" i="10"/>
  <c r="AU41" i="10" s="1"/>
  <c r="C40" i="10"/>
  <c r="E40" i="10" s="1"/>
  <c r="C39" i="10"/>
  <c r="C38" i="10"/>
  <c r="C37" i="10"/>
  <c r="D37" i="10" s="1"/>
  <c r="C36" i="10"/>
  <c r="E36" i="10" s="1"/>
  <c r="C35" i="10"/>
  <c r="F35" i="10" s="1"/>
  <c r="C34" i="10"/>
  <c r="D34" i="10" s="1"/>
  <c r="C33" i="10"/>
  <c r="F33" i="10" s="1"/>
  <c r="C32" i="10"/>
  <c r="E32" i="10" s="1"/>
  <c r="C31" i="10"/>
  <c r="F31" i="10" s="1"/>
  <c r="C30" i="10"/>
  <c r="C29" i="10"/>
  <c r="C28" i="10"/>
  <c r="E28" i="10" s="1"/>
  <c r="C27" i="10"/>
  <c r="C26" i="10"/>
  <c r="D26" i="10" s="1"/>
  <c r="C25" i="10"/>
  <c r="C24" i="10"/>
  <c r="E24" i="10" s="1"/>
  <c r="C23" i="10"/>
  <c r="C22" i="10"/>
  <c r="C21" i="10"/>
  <c r="C20" i="10"/>
  <c r="C19" i="10"/>
  <c r="C18" i="10"/>
  <c r="C17" i="10"/>
  <c r="C16" i="10"/>
  <c r="C15" i="10"/>
  <c r="C14" i="10"/>
  <c r="C13" i="10"/>
  <c r="C12" i="10"/>
  <c r="C11" i="10"/>
  <c r="C10" i="10"/>
  <c r="A15" i="10"/>
  <c r="A14" i="10"/>
  <c r="A13" i="10"/>
  <c r="A10" i="10"/>
  <c r="B10" i="10"/>
  <c r="F7" i="10"/>
  <c r="E7" i="10"/>
  <c r="C4" i="10"/>
  <c r="G8" i="3"/>
  <c r="G7" i="3"/>
  <c r="F8" i="3"/>
  <c r="F7" i="3"/>
  <c r="F5" i="3"/>
  <c r="F4" i="3"/>
  <c r="F3" i="3"/>
  <c r="AM1704" i="10" l="1"/>
  <c r="AD1704" i="10"/>
  <c r="O1704" i="10"/>
  <c r="AJ1704" i="10"/>
  <c r="AA1704" i="10"/>
  <c r="AS1704" i="10"/>
  <c r="X1704" i="10"/>
  <c r="L1704" i="10"/>
  <c r="AG1704" i="10"/>
  <c r="AP1704" i="10"/>
  <c r="U1704" i="10"/>
  <c r="R1704" i="10"/>
  <c r="AP1711" i="10"/>
  <c r="AA1711" i="10"/>
  <c r="R1711" i="10"/>
  <c r="AD1711" i="10"/>
  <c r="U1711" i="10"/>
  <c r="AM1711" i="10"/>
  <c r="AJ1711" i="10"/>
  <c r="O1711" i="10"/>
  <c r="AG1711" i="10"/>
  <c r="L1711" i="10"/>
  <c r="X1711" i="10"/>
  <c r="AS1711" i="10"/>
  <c r="AP1623" i="10"/>
  <c r="AJ1623" i="10"/>
  <c r="AD1623" i="10"/>
  <c r="X1623" i="10"/>
  <c r="R1623" i="10"/>
  <c r="L1623" i="10"/>
  <c r="AG1623" i="10"/>
  <c r="AM1623" i="10"/>
  <c r="AA1623" i="10"/>
  <c r="O1623" i="10"/>
  <c r="AS1623" i="10"/>
  <c r="U1623" i="10"/>
  <c r="AQ1566" i="10"/>
  <c r="AK1566" i="10"/>
  <c r="AE1566" i="10"/>
  <c r="Y1566" i="10"/>
  <c r="S1566" i="10"/>
  <c r="M1566" i="10"/>
  <c r="AT1566" i="10"/>
  <c r="AN1566" i="10"/>
  <c r="AH1566" i="10"/>
  <c r="AB1566" i="10"/>
  <c r="V1566" i="10"/>
  <c r="P1566" i="10"/>
  <c r="AS1508" i="10"/>
  <c r="AM1508" i="10"/>
  <c r="AG1508" i="10"/>
  <c r="AA1508" i="10"/>
  <c r="U1508" i="10"/>
  <c r="O1508" i="10"/>
  <c r="AJ1508" i="10"/>
  <c r="L1508" i="10"/>
  <c r="AD1508" i="10"/>
  <c r="X1508" i="10"/>
  <c r="AP1508" i="10"/>
  <c r="R1508" i="10"/>
  <c r="AS1529" i="10"/>
  <c r="AM1529" i="10"/>
  <c r="AG1529" i="10"/>
  <c r="AA1529" i="10"/>
  <c r="U1529" i="10"/>
  <c r="O1529" i="10"/>
  <c r="AP1529" i="10"/>
  <c r="R1529" i="10"/>
  <c r="AJ1529" i="10"/>
  <c r="L1529" i="10"/>
  <c r="AD1529" i="10"/>
  <c r="X1529" i="10"/>
  <c r="AT1457" i="10"/>
  <c r="AN1457" i="10"/>
  <c r="AH1457" i="10"/>
  <c r="AB1457" i="10"/>
  <c r="V1457" i="10"/>
  <c r="P1457" i="10"/>
  <c r="AK1457" i="10"/>
  <c r="Y1457" i="10"/>
  <c r="M1457" i="10"/>
  <c r="AQ1457" i="10"/>
  <c r="S1457" i="10"/>
  <c r="AE1457" i="10"/>
  <c r="AS1444" i="10"/>
  <c r="AM1444" i="10"/>
  <c r="AG1444" i="10"/>
  <c r="AA1444" i="10"/>
  <c r="U1444" i="10"/>
  <c r="O1444" i="10"/>
  <c r="AP1444" i="10"/>
  <c r="AD1444" i="10"/>
  <c r="R1444" i="10"/>
  <c r="AJ1444" i="10"/>
  <c r="L1444" i="10"/>
  <c r="X1444" i="10"/>
  <c r="AS1452" i="10"/>
  <c r="AM1452" i="10"/>
  <c r="AG1452" i="10"/>
  <c r="AA1452" i="10"/>
  <c r="U1452" i="10"/>
  <c r="O1452" i="10"/>
  <c r="AP1452" i="10"/>
  <c r="AD1452" i="10"/>
  <c r="R1452" i="10"/>
  <c r="X1452" i="10"/>
  <c r="AJ1452" i="10"/>
  <c r="L1452" i="10"/>
  <c r="AS1399" i="10"/>
  <c r="AM1399" i="10"/>
  <c r="AG1399" i="10"/>
  <c r="AA1399" i="10"/>
  <c r="U1399" i="10"/>
  <c r="O1399" i="10"/>
  <c r="X1399" i="10"/>
  <c r="AD1399" i="10"/>
  <c r="L1399" i="10"/>
  <c r="AP1399" i="10"/>
  <c r="R1399" i="10"/>
  <c r="AJ1399" i="10"/>
  <c r="AS1385" i="10"/>
  <c r="AM1385" i="10"/>
  <c r="AG1385" i="10"/>
  <c r="AA1385" i="10"/>
  <c r="U1385" i="10"/>
  <c r="O1385" i="10"/>
  <c r="AP1385" i="10"/>
  <c r="AD1385" i="10"/>
  <c r="R1385" i="10"/>
  <c r="X1385" i="10"/>
  <c r="AJ1385" i="10"/>
  <c r="L1385" i="10"/>
  <c r="AQ1393" i="10"/>
  <c r="AK1393" i="10"/>
  <c r="AE1393" i="10"/>
  <c r="Y1393" i="10"/>
  <c r="S1393" i="10"/>
  <c r="M1393" i="10"/>
  <c r="AN1393" i="10"/>
  <c r="AB1393" i="10"/>
  <c r="P1393" i="10"/>
  <c r="AH1393" i="10"/>
  <c r="V1393" i="10"/>
  <c r="AT1393" i="10"/>
  <c r="AP1331" i="10"/>
  <c r="AJ1331" i="10"/>
  <c r="AD1331" i="10"/>
  <c r="X1331" i="10"/>
  <c r="R1331" i="10"/>
  <c r="L1331" i="10"/>
  <c r="AM1331" i="10"/>
  <c r="AA1331" i="10"/>
  <c r="O1331" i="10"/>
  <c r="AG1331" i="10"/>
  <c r="U1331" i="10"/>
  <c r="AS1331" i="10"/>
  <c r="AS1298" i="10"/>
  <c r="AM1298" i="10"/>
  <c r="AG1298" i="10"/>
  <c r="AA1298" i="10"/>
  <c r="U1298" i="10"/>
  <c r="O1298" i="10"/>
  <c r="AP1298" i="10"/>
  <c r="AD1298" i="10"/>
  <c r="R1298" i="10"/>
  <c r="AJ1298" i="10"/>
  <c r="L1298" i="10"/>
  <c r="X1298" i="10"/>
  <c r="AQ1284" i="10"/>
  <c r="AN1284" i="10"/>
  <c r="AH1284" i="10"/>
  <c r="AB1284" i="10"/>
  <c r="V1284" i="10"/>
  <c r="P1284" i="10"/>
  <c r="AK1284" i="10"/>
  <c r="Y1284" i="10"/>
  <c r="M1284" i="10"/>
  <c r="AT1284" i="10"/>
  <c r="S1284" i="10"/>
  <c r="AE1284" i="10"/>
  <c r="AQ1288" i="10"/>
  <c r="AK1288" i="10"/>
  <c r="AE1288" i="10"/>
  <c r="Y1288" i="10"/>
  <c r="S1288" i="10"/>
  <c r="M1288" i="10"/>
  <c r="AN1288" i="10"/>
  <c r="AB1288" i="10"/>
  <c r="P1288" i="10"/>
  <c r="AH1288" i="10"/>
  <c r="AT1288" i="10"/>
  <c r="V1288" i="10"/>
  <c r="AT1222" i="10"/>
  <c r="AN1222" i="10"/>
  <c r="AH1222" i="10"/>
  <c r="AB1222" i="10"/>
  <c r="V1222" i="10"/>
  <c r="P1222" i="10"/>
  <c r="AK1222" i="10"/>
  <c r="Y1222" i="10"/>
  <c r="M1222" i="10"/>
  <c r="AE1222" i="10"/>
  <c r="S1222" i="10"/>
  <c r="AQ1222" i="10"/>
  <c r="AP1236" i="10"/>
  <c r="AJ1236" i="10"/>
  <c r="AD1236" i="10"/>
  <c r="X1236" i="10"/>
  <c r="R1236" i="10"/>
  <c r="L1236" i="10"/>
  <c r="AM1236" i="10"/>
  <c r="AA1236" i="10"/>
  <c r="O1236" i="10"/>
  <c r="AS1236" i="10"/>
  <c r="U1236" i="10"/>
  <c r="AG1236" i="10"/>
  <c r="AQ1211" i="10"/>
  <c r="AK1211" i="10"/>
  <c r="AE1211" i="10"/>
  <c r="Y1211" i="10"/>
  <c r="S1211" i="10"/>
  <c r="M1211" i="10"/>
  <c r="AN1211" i="10"/>
  <c r="AB1211" i="10"/>
  <c r="P1211" i="10"/>
  <c r="AH1211" i="10"/>
  <c r="V1211" i="10"/>
  <c r="AT1211" i="10"/>
  <c r="AS1154" i="10"/>
  <c r="AJ1154" i="10"/>
  <c r="U1154" i="10"/>
  <c r="L1154" i="10"/>
  <c r="R1154" i="10"/>
  <c r="AM1154" i="10"/>
  <c r="AP1154" i="10"/>
  <c r="AG1154" i="10"/>
  <c r="AD1154" i="10"/>
  <c r="AA1154" i="10"/>
  <c r="X1154" i="10"/>
  <c r="O1154" i="10"/>
  <c r="AQ1175" i="10"/>
  <c r="AK1175" i="10"/>
  <c r="AE1175" i="10"/>
  <c r="Y1175" i="10"/>
  <c r="S1175" i="10"/>
  <c r="M1175" i="10"/>
  <c r="AN1175" i="10"/>
  <c r="AB1175" i="10"/>
  <c r="P1175" i="10"/>
  <c r="AT1175" i="10"/>
  <c r="V1175" i="10"/>
  <c r="AH1175" i="10"/>
  <c r="AP1161" i="10"/>
  <c r="AJ1161" i="10"/>
  <c r="AD1161" i="10"/>
  <c r="X1161" i="10"/>
  <c r="R1161" i="10"/>
  <c r="L1161" i="10"/>
  <c r="U1161" i="10"/>
  <c r="AG1161" i="10"/>
  <c r="AM1161" i="10"/>
  <c r="O1161" i="10"/>
  <c r="AS1161" i="10"/>
  <c r="AA1161" i="10"/>
  <c r="AT1097" i="10"/>
  <c r="AN1097" i="10"/>
  <c r="AH1097" i="10"/>
  <c r="AB1097" i="10"/>
  <c r="V1097" i="10"/>
  <c r="P1097" i="10"/>
  <c r="AK1097" i="10"/>
  <c r="Y1097" i="10"/>
  <c r="M1097" i="10"/>
  <c r="AQ1097" i="10"/>
  <c r="S1097" i="10"/>
  <c r="AE1097" i="10"/>
  <c r="AT1090" i="10"/>
  <c r="AN1090" i="10"/>
  <c r="AH1090" i="10"/>
  <c r="AB1090" i="10"/>
  <c r="V1090" i="10"/>
  <c r="P1090" i="10"/>
  <c r="AK1090" i="10"/>
  <c r="Y1090" i="10"/>
  <c r="M1090" i="10"/>
  <c r="AE1090" i="10"/>
  <c r="AQ1090" i="10"/>
  <c r="S1090" i="10"/>
  <c r="AQ1058" i="10"/>
  <c r="AK1058" i="10"/>
  <c r="AE1058" i="10"/>
  <c r="Y1058" i="10"/>
  <c r="S1058" i="10"/>
  <c r="M1058" i="10"/>
  <c r="AH1058" i="10"/>
  <c r="AT1058" i="10"/>
  <c r="V1058" i="10"/>
  <c r="AN1058" i="10"/>
  <c r="AB1058" i="10"/>
  <c r="P1058" i="10"/>
  <c r="AS974" i="10"/>
  <c r="AM974" i="10"/>
  <c r="AG974" i="10"/>
  <c r="AA974" i="10"/>
  <c r="U974" i="10"/>
  <c r="O974" i="10"/>
  <c r="AP974" i="10"/>
  <c r="AJ974" i="10"/>
  <c r="AD974" i="10"/>
  <c r="X974" i="10"/>
  <c r="R974" i="10"/>
  <c r="L974" i="10"/>
  <c r="AT927" i="10"/>
  <c r="AN927" i="10"/>
  <c r="AH927" i="10"/>
  <c r="AB927" i="10"/>
  <c r="V927" i="10"/>
  <c r="P927" i="10"/>
  <c r="AQ927" i="10"/>
  <c r="AE927" i="10"/>
  <c r="S927" i="10"/>
  <c r="M927" i="10"/>
  <c r="Y927" i="10"/>
  <c r="AK927" i="10"/>
  <c r="AP940" i="10"/>
  <c r="AJ940" i="10"/>
  <c r="AD940" i="10"/>
  <c r="X940" i="10"/>
  <c r="R940" i="10"/>
  <c r="L940" i="10"/>
  <c r="AA940" i="10"/>
  <c r="AG940" i="10"/>
  <c r="AM940" i="10"/>
  <c r="U940" i="10"/>
  <c r="O940" i="10"/>
  <c r="AS940" i="10"/>
  <c r="AP919" i="10"/>
  <c r="AJ919" i="10"/>
  <c r="AD919" i="10"/>
  <c r="X919" i="10"/>
  <c r="R919" i="10"/>
  <c r="L919" i="10"/>
  <c r="AM919" i="10"/>
  <c r="O919" i="10"/>
  <c r="AG919" i="10"/>
  <c r="AA919" i="10"/>
  <c r="AS919" i="10"/>
  <c r="U919" i="10"/>
  <c r="AT943" i="10"/>
  <c r="AE943" i="10"/>
  <c r="V943" i="10"/>
  <c r="AK943" i="10"/>
  <c r="AB943" i="10"/>
  <c r="M943" i="10"/>
  <c r="AQ943" i="10"/>
  <c r="AN943" i="10"/>
  <c r="Y943" i="10"/>
  <c r="AH943" i="10"/>
  <c r="S943" i="10"/>
  <c r="P943" i="10"/>
  <c r="AT913" i="10"/>
  <c r="AN913" i="10"/>
  <c r="AH913" i="10"/>
  <c r="AB913" i="10"/>
  <c r="V913" i="10"/>
  <c r="P913" i="10"/>
  <c r="AQ913" i="10"/>
  <c r="AK913" i="10"/>
  <c r="AE913" i="10"/>
  <c r="Y913" i="10"/>
  <c r="S913" i="10"/>
  <c r="M913" i="10"/>
  <c r="AT933" i="10"/>
  <c r="AE933" i="10"/>
  <c r="V933" i="10"/>
  <c r="AK933" i="10"/>
  <c r="AB933" i="10"/>
  <c r="M933" i="10"/>
  <c r="AH933" i="10"/>
  <c r="S933" i="10"/>
  <c r="P933" i="10"/>
  <c r="AQ933" i="10"/>
  <c r="Y933" i="10"/>
  <c r="AN933" i="10"/>
  <c r="AP866" i="10"/>
  <c r="AJ866" i="10"/>
  <c r="AD866" i="10"/>
  <c r="X866" i="10"/>
  <c r="R866" i="10"/>
  <c r="L866" i="10"/>
  <c r="AM866" i="10"/>
  <c r="AA866" i="10"/>
  <c r="O866" i="10"/>
  <c r="AG866" i="10"/>
  <c r="AS866" i="10"/>
  <c r="U866" i="10"/>
  <c r="AS877" i="10"/>
  <c r="AM877" i="10"/>
  <c r="AG877" i="10"/>
  <c r="AA877" i="10"/>
  <c r="U877" i="10"/>
  <c r="O877" i="10"/>
  <c r="AP877" i="10"/>
  <c r="AD877" i="10"/>
  <c r="R877" i="10"/>
  <c r="AJ877" i="10"/>
  <c r="L877" i="10"/>
  <c r="X877" i="10"/>
  <c r="AT855" i="10"/>
  <c r="AN855" i="10"/>
  <c r="AH855" i="10"/>
  <c r="AB855" i="10"/>
  <c r="V855" i="10"/>
  <c r="P855" i="10"/>
  <c r="AQ855" i="10"/>
  <c r="AE855" i="10"/>
  <c r="S855" i="10"/>
  <c r="AK855" i="10"/>
  <c r="Y855" i="10"/>
  <c r="M855" i="10"/>
  <c r="AP863" i="10"/>
  <c r="AA863" i="10"/>
  <c r="R863" i="10"/>
  <c r="AS863" i="10"/>
  <c r="AJ863" i="10"/>
  <c r="U863" i="10"/>
  <c r="L863" i="10"/>
  <c r="AM863" i="10"/>
  <c r="AG863" i="10"/>
  <c r="X863" i="10"/>
  <c r="AD863" i="10"/>
  <c r="O863" i="10"/>
  <c r="AQ879" i="10"/>
  <c r="AK879" i="10"/>
  <c r="AE879" i="10"/>
  <c r="Y879" i="10"/>
  <c r="S879" i="10"/>
  <c r="M879" i="10"/>
  <c r="AN879" i="10"/>
  <c r="AB879" i="10"/>
  <c r="P879" i="10"/>
  <c r="AH879" i="10"/>
  <c r="AT879" i="10"/>
  <c r="V879" i="10"/>
  <c r="AT799" i="10"/>
  <c r="AN799" i="10"/>
  <c r="AH799" i="10"/>
  <c r="AB799" i="10"/>
  <c r="V799" i="10"/>
  <c r="P799" i="10"/>
  <c r="AK799" i="10"/>
  <c r="Y799" i="10"/>
  <c r="M799" i="10"/>
  <c r="AE799" i="10"/>
  <c r="S799" i="10"/>
  <c r="AQ799" i="10"/>
  <c r="AS798" i="10"/>
  <c r="AM798" i="10"/>
  <c r="AG798" i="10"/>
  <c r="AA798" i="10"/>
  <c r="U798" i="10"/>
  <c r="O798" i="10"/>
  <c r="AJ798" i="10"/>
  <c r="X798" i="10"/>
  <c r="L798" i="10"/>
  <c r="AP798" i="10"/>
  <c r="R798" i="10"/>
  <c r="AD798" i="10"/>
  <c r="AT802" i="10"/>
  <c r="AN802" i="10"/>
  <c r="AH802" i="10"/>
  <c r="AB802" i="10"/>
  <c r="V802" i="10"/>
  <c r="P802" i="10"/>
  <c r="AK802" i="10"/>
  <c r="Y802" i="10"/>
  <c r="M802" i="10"/>
  <c r="AQ802" i="10"/>
  <c r="S802" i="10"/>
  <c r="AE802" i="10"/>
  <c r="AS810" i="10"/>
  <c r="AM810" i="10"/>
  <c r="AG810" i="10"/>
  <c r="AA810" i="10"/>
  <c r="U810" i="10"/>
  <c r="O810" i="10"/>
  <c r="AJ810" i="10"/>
  <c r="X810" i="10"/>
  <c r="L810" i="10"/>
  <c r="AP810" i="10"/>
  <c r="R810" i="10"/>
  <c r="AD810" i="10"/>
  <c r="AQ821" i="10"/>
  <c r="AK821" i="10"/>
  <c r="AE821" i="10"/>
  <c r="Y821" i="10"/>
  <c r="S821" i="10"/>
  <c r="M821" i="10"/>
  <c r="AN821" i="10"/>
  <c r="AB821" i="10"/>
  <c r="P821" i="10"/>
  <c r="AT821" i="10"/>
  <c r="V821" i="10"/>
  <c r="AH821" i="10"/>
  <c r="AQ736" i="10"/>
  <c r="AK736" i="10"/>
  <c r="AE736" i="10"/>
  <c r="Y736" i="10"/>
  <c r="S736" i="10"/>
  <c r="M736" i="10"/>
  <c r="AT736" i="10"/>
  <c r="V736" i="10"/>
  <c r="AN736" i="10"/>
  <c r="P736" i="10"/>
  <c r="AB736" i="10"/>
  <c r="AH736" i="10"/>
  <c r="AQ760" i="10"/>
  <c r="AK760" i="10"/>
  <c r="AE760" i="10"/>
  <c r="Y760" i="10"/>
  <c r="S760" i="10"/>
  <c r="M760" i="10"/>
  <c r="AT760" i="10"/>
  <c r="AN760" i="10"/>
  <c r="AH760" i="10"/>
  <c r="AB760" i="10"/>
  <c r="V760" i="10"/>
  <c r="P760" i="10"/>
  <c r="AS686" i="10"/>
  <c r="AM686" i="10"/>
  <c r="AG686" i="10"/>
  <c r="AA686" i="10"/>
  <c r="U686" i="10"/>
  <c r="O686" i="10"/>
  <c r="AD686" i="10"/>
  <c r="L686" i="10"/>
  <c r="R686" i="10"/>
  <c r="AJ686" i="10"/>
  <c r="X686" i="10"/>
  <c r="AP686" i="10"/>
  <c r="AQ614" i="10"/>
  <c r="AH614" i="10"/>
  <c r="AB614" i="10"/>
  <c r="V614" i="10"/>
  <c r="P614" i="10"/>
  <c r="AK614" i="10"/>
  <c r="AN614" i="10"/>
  <c r="AE614" i="10"/>
  <c r="Y614" i="10"/>
  <c r="M614" i="10"/>
  <c r="AT614" i="10"/>
  <c r="S614" i="10"/>
  <c r="AP618" i="10"/>
  <c r="AJ618" i="10"/>
  <c r="AD618" i="10"/>
  <c r="X618" i="10"/>
  <c r="R618" i="10"/>
  <c r="L618" i="10"/>
  <c r="AS618" i="10"/>
  <c r="AG618" i="10"/>
  <c r="U618" i="10"/>
  <c r="AM618" i="10"/>
  <c r="AA618" i="10"/>
  <c r="O618" i="10"/>
  <c r="AT630" i="10"/>
  <c r="AN630" i="10"/>
  <c r="AH630" i="10"/>
  <c r="AB630" i="10"/>
  <c r="V630" i="10"/>
  <c r="P630" i="10"/>
  <c r="AK630" i="10"/>
  <c r="Y630" i="10"/>
  <c r="M630" i="10"/>
  <c r="S630" i="10"/>
  <c r="AQ630" i="10"/>
  <c r="AE630" i="10"/>
  <c r="AP620" i="10"/>
  <c r="AJ620" i="10"/>
  <c r="AD620" i="10"/>
  <c r="X620" i="10"/>
  <c r="R620" i="10"/>
  <c r="L620" i="10"/>
  <c r="AS620" i="10"/>
  <c r="AG620" i="10"/>
  <c r="U620" i="10"/>
  <c r="AM620" i="10"/>
  <c r="AA620" i="10"/>
  <c r="O620" i="10"/>
  <c r="AT628" i="10"/>
  <c r="AN628" i="10"/>
  <c r="AH628" i="10"/>
  <c r="AB628" i="10"/>
  <c r="V628" i="10"/>
  <c r="P628" i="10"/>
  <c r="AK628" i="10"/>
  <c r="Y628" i="10"/>
  <c r="M628" i="10"/>
  <c r="AQ628" i="10"/>
  <c r="S628" i="10"/>
  <c r="AE628" i="10"/>
  <c r="AS636" i="10"/>
  <c r="AM636" i="10"/>
  <c r="AG636" i="10"/>
  <c r="AA636" i="10"/>
  <c r="U636" i="10"/>
  <c r="O636" i="10"/>
  <c r="AP636" i="10"/>
  <c r="AD636" i="10"/>
  <c r="R636" i="10"/>
  <c r="AJ636" i="10"/>
  <c r="L636" i="10"/>
  <c r="X636" i="10"/>
  <c r="AQ649" i="10"/>
  <c r="AK649" i="10"/>
  <c r="AE649" i="10"/>
  <c r="Y649" i="10"/>
  <c r="S649" i="10"/>
  <c r="M649" i="10"/>
  <c r="AN649" i="10"/>
  <c r="AB649" i="10"/>
  <c r="P649" i="10"/>
  <c r="AH649" i="10"/>
  <c r="AT649" i="10"/>
  <c r="V649" i="10"/>
  <c r="AS583" i="10"/>
  <c r="AM583" i="10"/>
  <c r="AG583" i="10"/>
  <c r="AA583" i="10"/>
  <c r="U583" i="10"/>
  <c r="O583" i="10"/>
  <c r="AP583" i="10"/>
  <c r="AD583" i="10"/>
  <c r="R583" i="10"/>
  <c r="X583" i="10"/>
  <c r="L583" i="10"/>
  <c r="AJ583" i="10"/>
  <c r="AG558" i="10"/>
  <c r="X558" i="10"/>
  <c r="AD558" i="10"/>
  <c r="AJ558" i="10"/>
  <c r="AA558" i="10"/>
  <c r="L558" i="10"/>
  <c r="AP558" i="10"/>
  <c r="R558" i="10"/>
  <c r="AM558" i="10"/>
  <c r="O558" i="10"/>
  <c r="AS558" i="10"/>
  <c r="U558" i="10"/>
  <c r="AP570" i="10"/>
  <c r="AJ570" i="10"/>
  <c r="AD570" i="10"/>
  <c r="X570" i="10"/>
  <c r="R570" i="10"/>
  <c r="L570" i="10"/>
  <c r="AS570" i="10"/>
  <c r="AG570" i="10"/>
  <c r="U570" i="10"/>
  <c r="O570" i="10"/>
  <c r="AA570" i="10"/>
  <c r="AM570" i="10"/>
  <c r="AQ582" i="10"/>
  <c r="AK582" i="10"/>
  <c r="AE582" i="10"/>
  <c r="Y582" i="10"/>
  <c r="S582" i="10"/>
  <c r="M582" i="10"/>
  <c r="AN582" i="10"/>
  <c r="AB582" i="10"/>
  <c r="P582" i="10"/>
  <c r="AH582" i="10"/>
  <c r="AT582" i="10"/>
  <c r="V582" i="10"/>
  <c r="AS586" i="10"/>
  <c r="AM586" i="10"/>
  <c r="AG586" i="10"/>
  <c r="AA586" i="10"/>
  <c r="U586" i="10"/>
  <c r="O586" i="10"/>
  <c r="AP586" i="10"/>
  <c r="AD586" i="10"/>
  <c r="R586" i="10"/>
  <c r="AJ586" i="10"/>
  <c r="L586" i="10"/>
  <c r="X586" i="10"/>
  <c r="AT561" i="10"/>
  <c r="AN561" i="10"/>
  <c r="AH561" i="10"/>
  <c r="AB561" i="10"/>
  <c r="V561" i="10"/>
  <c r="P561" i="10"/>
  <c r="AK561" i="10"/>
  <c r="AQ561" i="10"/>
  <c r="S561" i="10"/>
  <c r="Y561" i="10"/>
  <c r="AE561" i="10"/>
  <c r="M561" i="10"/>
  <c r="AS509" i="10"/>
  <c r="AM509" i="10"/>
  <c r="AG509" i="10"/>
  <c r="AA509" i="10"/>
  <c r="U509" i="10"/>
  <c r="O509" i="10"/>
  <c r="AP509" i="10"/>
  <c r="AD509" i="10"/>
  <c r="R509" i="10"/>
  <c r="AJ509" i="10"/>
  <c r="X509" i="10"/>
  <c r="L509" i="10"/>
  <c r="AT530" i="10"/>
  <c r="AN530" i="10"/>
  <c r="AH530" i="10"/>
  <c r="AB530" i="10"/>
  <c r="V530" i="10"/>
  <c r="P530" i="10"/>
  <c r="AQ530" i="10"/>
  <c r="S530" i="10"/>
  <c r="AK530" i="10"/>
  <c r="M530" i="10"/>
  <c r="AE530" i="10"/>
  <c r="Y530" i="10"/>
  <c r="AS512" i="10"/>
  <c r="AM512" i="10"/>
  <c r="AG512" i="10"/>
  <c r="AA512" i="10"/>
  <c r="U512" i="10"/>
  <c r="O512" i="10"/>
  <c r="AP512" i="10"/>
  <c r="AD512" i="10"/>
  <c r="R512" i="10"/>
  <c r="AJ512" i="10"/>
  <c r="X512" i="10"/>
  <c r="L512" i="10"/>
  <c r="AT501" i="10"/>
  <c r="AN501" i="10"/>
  <c r="AH501" i="10"/>
  <c r="AB501" i="10"/>
  <c r="V501" i="10"/>
  <c r="P501" i="10"/>
  <c r="AQ501" i="10"/>
  <c r="AK501" i="10"/>
  <c r="AE501" i="10"/>
  <c r="Y501" i="10"/>
  <c r="S501" i="10"/>
  <c r="M501" i="10"/>
  <c r="AS503" i="10"/>
  <c r="AM503" i="10"/>
  <c r="AG503" i="10"/>
  <c r="AA503" i="10"/>
  <c r="U503" i="10"/>
  <c r="O503" i="10"/>
  <c r="AP503" i="10"/>
  <c r="AJ503" i="10"/>
  <c r="AD503" i="10"/>
  <c r="X503" i="10"/>
  <c r="R503" i="10"/>
  <c r="L503" i="10"/>
  <c r="AM523" i="10"/>
  <c r="X523" i="10"/>
  <c r="O523" i="10"/>
  <c r="AJ523" i="10"/>
  <c r="AA523" i="10"/>
  <c r="L523" i="10"/>
  <c r="AS523" i="10"/>
  <c r="AD523" i="10"/>
  <c r="AP523" i="10"/>
  <c r="AG523" i="10"/>
  <c r="U523" i="10"/>
  <c r="R523" i="10"/>
  <c r="AT440" i="10"/>
  <c r="AN440" i="10"/>
  <c r="AH440" i="10"/>
  <c r="AB440" i="10"/>
  <c r="V440" i="10"/>
  <c r="P440" i="10"/>
  <c r="AK440" i="10"/>
  <c r="Y440" i="10"/>
  <c r="M440" i="10"/>
  <c r="AQ440" i="10"/>
  <c r="AE440" i="10"/>
  <c r="S440" i="10"/>
  <c r="AS448" i="10"/>
  <c r="AM448" i="10"/>
  <c r="AG448" i="10"/>
  <c r="AA448" i="10"/>
  <c r="U448" i="10"/>
  <c r="O448" i="10"/>
  <c r="AP448" i="10"/>
  <c r="AD448" i="10"/>
  <c r="R448" i="10"/>
  <c r="AJ448" i="10"/>
  <c r="L448" i="10"/>
  <c r="X448" i="10"/>
  <c r="AP452" i="10"/>
  <c r="AJ452" i="10"/>
  <c r="AD452" i="10"/>
  <c r="X452" i="10"/>
  <c r="R452" i="10"/>
  <c r="L452" i="10"/>
  <c r="AA452" i="10"/>
  <c r="AS452" i="10"/>
  <c r="U452" i="10"/>
  <c r="AM452" i="10"/>
  <c r="AG452" i="10"/>
  <c r="O452" i="10"/>
  <c r="AQ463" i="10"/>
  <c r="AK463" i="10"/>
  <c r="AE463" i="10"/>
  <c r="Y463" i="10"/>
  <c r="S463" i="10"/>
  <c r="M463" i="10"/>
  <c r="AN463" i="10"/>
  <c r="AT463" i="10"/>
  <c r="AB463" i="10"/>
  <c r="AH463" i="10"/>
  <c r="V463" i="10"/>
  <c r="P463" i="10"/>
  <c r="AS438" i="10"/>
  <c r="AM438" i="10"/>
  <c r="AG438" i="10"/>
  <c r="AA438" i="10"/>
  <c r="U438" i="10"/>
  <c r="O438" i="10"/>
  <c r="AP438" i="10"/>
  <c r="AD438" i="10"/>
  <c r="R438" i="10"/>
  <c r="X438" i="10"/>
  <c r="AJ438" i="10"/>
  <c r="L438" i="10"/>
  <c r="AS450" i="10"/>
  <c r="AM450" i="10"/>
  <c r="AG450" i="10"/>
  <c r="AA450" i="10"/>
  <c r="U450" i="10"/>
  <c r="O450" i="10"/>
  <c r="AP450" i="10"/>
  <c r="AD450" i="10"/>
  <c r="R450" i="10"/>
  <c r="L450" i="10"/>
  <c r="AJ450" i="10"/>
  <c r="X450" i="10"/>
  <c r="AP454" i="10"/>
  <c r="AJ454" i="10"/>
  <c r="AD454" i="10"/>
  <c r="X454" i="10"/>
  <c r="R454" i="10"/>
  <c r="L454" i="10"/>
  <c r="AA454" i="10"/>
  <c r="AS454" i="10"/>
  <c r="U454" i="10"/>
  <c r="O454" i="10"/>
  <c r="AM454" i="10"/>
  <c r="AG454" i="10"/>
  <c r="AT437" i="10"/>
  <c r="AN437" i="10"/>
  <c r="AH437" i="10"/>
  <c r="AB437" i="10"/>
  <c r="V437" i="10"/>
  <c r="P437" i="10"/>
  <c r="AK437" i="10"/>
  <c r="Y437" i="10"/>
  <c r="M437" i="10"/>
  <c r="AQ437" i="10"/>
  <c r="AE437" i="10"/>
  <c r="S437" i="10"/>
  <c r="AT445" i="10"/>
  <c r="AN445" i="10"/>
  <c r="AH445" i="10"/>
  <c r="AB445" i="10"/>
  <c r="V445" i="10"/>
  <c r="P445" i="10"/>
  <c r="AK445" i="10"/>
  <c r="Y445" i="10"/>
  <c r="M445" i="10"/>
  <c r="AQ445" i="10"/>
  <c r="AE445" i="10"/>
  <c r="S445" i="10"/>
  <c r="AS449" i="10"/>
  <c r="AM449" i="10"/>
  <c r="AG449" i="10"/>
  <c r="AA449" i="10"/>
  <c r="U449" i="10"/>
  <c r="O449" i="10"/>
  <c r="AP449" i="10"/>
  <c r="AD449" i="10"/>
  <c r="R449" i="10"/>
  <c r="X449" i="10"/>
  <c r="AJ449" i="10"/>
  <c r="L449" i="10"/>
  <c r="AT453" i="10"/>
  <c r="AE453" i="10"/>
  <c r="V453" i="10"/>
  <c r="AN453" i="10"/>
  <c r="Y453" i="10"/>
  <c r="P453" i="10"/>
  <c r="AH453" i="10"/>
  <c r="S453" i="10"/>
  <c r="AB453" i="10"/>
  <c r="M453" i="10"/>
  <c r="AQ453" i="10"/>
  <c r="AK453" i="10"/>
  <c r="AP465" i="10"/>
  <c r="AJ465" i="10"/>
  <c r="AD465" i="10"/>
  <c r="X465" i="10"/>
  <c r="R465" i="10"/>
  <c r="L465" i="10"/>
  <c r="AS465" i="10"/>
  <c r="AG465" i="10"/>
  <c r="U465" i="10"/>
  <c r="AM465" i="10"/>
  <c r="AA465" i="10"/>
  <c r="O465" i="10"/>
  <c r="AP469" i="10"/>
  <c r="AJ469" i="10"/>
  <c r="AD469" i="10"/>
  <c r="X469" i="10"/>
  <c r="R469" i="10"/>
  <c r="L469" i="10"/>
  <c r="AS469" i="10"/>
  <c r="AG469" i="10"/>
  <c r="U469" i="10"/>
  <c r="AM469" i="10"/>
  <c r="AA469" i="10"/>
  <c r="O469" i="10"/>
  <c r="AN389" i="10"/>
  <c r="AQ389" i="10"/>
  <c r="AH389" i="10"/>
  <c r="AB389" i="10"/>
  <c r="V389" i="10"/>
  <c r="P389" i="10"/>
  <c r="Y389" i="10"/>
  <c r="M389" i="10"/>
  <c r="AT389" i="10"/>
  <c r="AE389" i="10"/>
  <c r="S389" i="10"/>
  <c r="AK389" i="10"/>
  <c r="AS405" i="10"/>
  <c r="AM405" i="10"/>
  <c r="AG405" i="10"/>
  <c r="AA405" i="10"/>
  <c r="U405" i="10"/>
  <c r="O405" i="10"/>
  <c r="AP405" i="10"/>
  <c r="AD405" i="10"/>
  <c r="R405" i="10"/>
  <c r="AJ405" i="10"/>
  <c r="L405" i="10"/>
  <c r="X405" i="10"/>
  <c r="AS413" i="10"/>
  <c r="AM413" i="10"/>
  <c r="AG413" i="10"/>
  <c r="AA413" i="10"/>
  <c r="U413" i="10"/>
  <c r="O413" i="10"/>
  <c r="AP413" i="10"/>
  <c r="AD413" i="10"/>
  <c r="R413" i="10"/>
  <c r="AJ413" i="10"/>
  <c r="L413" i="10"/>
  <c r="X413" i="10"/>
  <c r="AT378" i="10"/>
  <c r="AN378" i="10"/>
  <c r="AH378" i="10"/>
  <c r="AB378" i="10"/>
  <c r="V378" i="10"/>
  <c r="P378" i="10"/>
  <c r="AE378" i="10"/>
  <c r="AQ378" i="10"/>
  <c r="S378" i="10"/>
  <c r="Y378" i="10"/>
  <c r="AK378" i="10"/>
  <c r="M378" i="10"/>
  <c r="AT382" i="10"/>
  <c r="AN382" i="10"/>
  <c r="AH382" i="10"/>
  <c r="AB382" i="10"/>
  <c r="V382" i="10"/>
  <c r="P382" i="10"/>
  <c r="Y382" i="10"/>
  <c r="AE382" i="10"/>
  <c r="AQ382" i="10"/>
  <c r="S382" i="10"/>
  <c r="M382" i="10"/>
  <c r="AK382" i="10"/>
  <c r="AT386" i="10"/>
  <c r="AN386" i="10"/>
  <c r="AH386" i="10"/>
  <c r="AB386" i="10"/>
  <c r="V386" i="10"/>
  <c r="P386" i="10"/>
  <c r="Y386" i="10"/>
  <c r="AE386" i="10"/>
  <c r="AQ386" i="10"/>
  <c r="S386" i="10"/>
  <c r="AK386" i="10"/>
  <c r="M386" i="10"/>
  <c r="AK390" i="10"/>
  <c r="AB390" i="10"/>
  <c r="M390" i="10"/>
  <c r="AT390" i="10"/>
  <c r="AE390" i="10"/>
  <c r="V390" i="10"/>
  <c r="AH390" i="10"/>
  <c r="S390" i="10"/>
  <c r="AQ390" i="10"/>
  <c r="AN390" i="10"/>
  <c r="Y390" i="10"/>
  <c r="P390" i="10"/>
  <c r="AT394" i="10"/>
  <c r="AN394" i="10"/>
  <c r="AH394" i="10"/>
  <c r="AB394" i="10"/>
  <c r="V394" i="10"/>
  <c r="P394" i="10"/>
  <c r="AK394" i="10"/>
  <c r="Y394" i="10"/>
  <c r="M394" i="10"/>
  <c r="AE394" i="10"/>
  <c r="AQ394" i="10"/>
  <c r="S394" i="10"/>
  <c r="AS406" i="10"/>
  <c r="AM406" i="10"/>
  <c r="AG406" i="10"/>
  <c r="AA406" i="10"/>
  <c r="U406" i="10"/>
  <c r="O406" i="10"/>
  <c r="AP406" i="10"/>
  <c r="AD406" i="10"/>
  <c r="R406" i="10"/>
  <c r="X406" i="10"/>
  <c r="L406" i="10"/>
  <c r="AJ406" i="10"/>
  <c r="AT381" i="10"/>
  <c r="AN381" i="10"/>
  <c r="AH381" i="10"/>
  <c r="AB381" i="10"/>
  <c r="V381" i="10"/>
  <c r="P381" i="10"/>
  <c r="AQ381" i="10"/>
  <c r="S381" i="10"/>
  <c r="AE381" i="10"/>
  <c r="AK381" i="10"/>
  <c r="M381" i="10"/>
  <c r="Y381" i="10"/>
  <c r="AT393" i="10"/>
  <c r="AN393" i="10"/>
  <c r="AH393" i="10"/>
  <c r="AB393" i="10"/>
  <c r="V393" i="10"/>
  <c r="P393" i="10"/>
  <c r="AK393" i="10"/>
  <c r="Y393" i="10"/>
  <c r="M393" i="10"/>
  <c r="AQ393" i="10"/>
  <c r="S393" i="10"/>
  <c r="AE393" i="10"/>
  <c r="AQ409" i="10"/>
  <c r="AK409" i="10"/>
  <c r="AE409" i="10"/>
  <c r="Y409" i="10"/>
  <c r="S409" i="10"/>
  <c r="M409" i="10"/>
  <c r="AN409" i="10"/>
  <c r="AB409" i="10"/>
  <c r="P409" i="10"/>
  <c r="AH409" i="10"/>
  <c r="V409" i="10"/>
  <c r="AT409" i="10"/>
  <c r="AP380" i="10"/>
  <c r="AM380" i="10"/>
  <c r="X380" i="10"/>
  <c r="O380" i="10"/>
  <c r="AJ380" i="10"/>
  <c r="AA380" i="10"/>
  <c r="L380" i="10"/>
  <c r="AG380" i="10"/>
  <c r="R380" i="10"/>
  <c r="U380" i="10"/>
  <c r="AS380" i="10"/>
  <c r="AD380" i="10"/>
  <c r="AM384" i="10"/>
  <c r="X384" i="10"/>
  <c r="O384" i="10"/>
  <c r="AJ384" i="10"/>
  <c r="AA384" i="10"/>
  <c r="L384" i="10"/>
  <c r="AP384" i="10"/>
  <c r="AG384" i="10"/>
  <c r="R384" i="10"/>
  <c r="U384" i="10"/>
  <c r="AS384" i="10"/>
  <c r="AD384" i="10"/>
  <c r="AT388" i="10"/>
  <c r="AN388" i="10"/>
  <c r="AH388" i="10"/>
  <c r="AB388" i="10"/>
  <c r="V388" i="10"/>
  <c r="P388" i="10"/>
  <c r="AE388" i="10"/>
  <c r="AQ388" i="10"/>
  <c r="S388" i="10"/>
  <c r="Y388" i="10"/>
  <c r="AK388" i="10"/>
  <c r="M388" i="10"/>
  <c r="AS379" i="10"/>
  <c r="AJ379" i="10"/>
  <c r="AA379" i="10"/>
  <c r="L379" i="10"/>
  <c r="AM379" i="10"/>
  <c r="X379" i="10"/>
  <c r="O379" i="10"/>
  <c r="AD379" i="10"/>
  <c r="U379" i="10"/>
  <c r="AP379" i="10"/>
  <c r="AG379" i="10"/>
  <c r="R379" i="10"/>
  <c r="U383" i="10"/>
  <c r="AJ383" i="10"/>
  <c r="AA383" i="10"/>
  <c r="L383" i="10"/>
  <c r="AM383" i="10"/>
  <c r="X383" i="10"/>
  <c r="O383" i="10"/>
  <c r="AS383" i="10"/>
  <c r="AD383" i="10"/>
  <c r="AG383" i="10"/>
  <c r="AP383" i="10"/>
  <c r="R383" i="10"/>
  <c r="U387" i="10"/>
  <c r="AJ387" i="10"/>
  <c r="AA387" i="10"/>
  <c r="L387" i="10"/>
  <c r="AM387" i="10"/>
  <c r="X387" i="10"/>
  <c r="O387" i="10"/>
  <c r="AS387" i="10"/>
  <c r="AD387" i="10"/>
  <c r="R387" i="10"/>
  <c r="AP387" i="10"/>
  <c r="AG387" i="10"/>
  <c r="AP391" i="10"/>
  <c r="AJ391" i="10"/>
  <c r="AD391" i="10"/>
  <c r="X391" i="10"/>
  <c r="R391" i="10"/>
  <c r="L391" i="10"/>
  <c r="AG391" i="10"/>
  <c r="AA391" i="10"/>
  <c r="O391" i="10"/>
  <c r="AM391" i="10"/>
  <c r="U391" i="10"/>
  <c r="AS391" i="10"/>
  <c r="AP395" i="10"/>
  <c r="AJ395" i="10"/>
  <c r="AD395" i="10"/>
  <c r="X395" i="10"/>
  <c r="R395" i="10"/>
  <c r="L395" i="10"/>
  <c r="AM395" i="10"/>
  <c r="AA395" i="10"/>
  <c r="O395" i="10"/>
  <c r="AG395" i="10"/>
  <c r="AS395" i="10"/>
  <c r="U395" i="10"/>
  <c r="AQ411" i="10"/>
  <c r="AK411" i="10"/>
  <c r="AE411" i="10"/>
  <c r="Y411" i="10"/>
  <c r="S411" i="10"/>
  <c r="M411" i="10"/>
  <c r="AN411" i="10"/>
  <c r="AB411" i="10"/>
  <c r="P411" i="10"/>
  <c r="AH411" i="10"/>
  <c r="AT411" i="10"/>
  <c r="V411" i="10"/>
  <c r="AQ331" i="10"/>
  <c r="AK331" i="10"/>
  <c r="AE331" i="10"/>
  <c r="Y331" i="10"/>
  <c r="S331" i="10"/>
  <c r="M331" i="10"/>
  <c r="AT331" i="10"/>
  <c r="AN331" i="10"/>
  <c r="AH331" i="10"/>
  <c r="AB331" i="10"/>
  <c r="V331" i="10"/>
  <c r="P331" i="10"/>
  <c r="AQ320" i="10"/>
  <c r="AK320" i="10"/>
  <c r="AE320" i="10"/>
  <c r="Y320" i="10"/>
  <c r="S320" i="10"/>
  <c r="M320" i="10"/>
  <c r="AN320" i="10"/>
  <c r="AB320" i="10"/>
  <c r="P320" i="10"/>
  <c r="AH320" i="10"/>
  <c r="AT320" i="10"/>
  <c r="V320" i="10"/>
  <c r="AP324" i="10"/>
  <c r="AJ324" i="10"/>
  <c r="AD324" i="10"/>
  <c r="X324" i="10"/>
  <c r="R324" i="10"/>
  <c r="L324" i="10"/>
  <c r="AM324" i="10"/>
  <c r="AA324" i="10"/>
  <c r="O324" i="10"/>
  <c r="AS324" i="10"/>
  <c r="AG324" i="10"/>
  <c r="U324" i="10"/>
  <c r="AQ323" i="10"/>
  <c r="AK323" i="10"/>
  <c r="AE323" i="10"/>
  <c r="Y323" i="10"/>
  <c r="S323" i="10"/>
  <c r="M323" i="10"/>
  <c r="AN323" i="10"/>
  <c r="AB323" i="10"/>
  <c r="P323" i="10"/>
  <c r="AT323" i="10"/>
  <c r="V323" i="10"/>
  <c r="AH323" i="10"/>
  <c r="AQ339" i="10"/>
  <c r="AK339" i="10"/>
  <c r="AE339" i="10"/>
  <c r="Y339" i="10"/>
  <c r="S339" i="10"/>
  <c r="M339" i="10"/>
  <c r="AT339" i="10"/>
  <c r="AN339" i="10"/>
  <c r="AH339" i="10"/>
  <c r="AB339" i="10"/>
  <c r="V339" i="10"/>
  <c r="P339" i="10"/>
  <c r="AP326" i="10"/>
  <c r="AJ326" i="10"/>
  <c r="AD326" i="10"/>
  <c r="X326" i="10"/>
  <c r="R326" i="10"/>
  <c r="L326" i="10"/>
  <c r="AM326" i="10"/>
  <c r="AA326" i="10"/>
  <c r="O326" i="10"/>
  <c r="AS326" i="10"/>
  <c r="AG326" i="10"/>
  <c r="U326" i="10"/>
  <c r="AS330" i="10"/>
  <c r="AM330" i="10"/>
  <c r="AG330" i="10"/>
  <c r="AA330" i="10"/>
  <c r="U330" i="10"/>
  <c r="AJ330" i="10"/>
  <c r="O330" i="10"/>
  <c r="AD330" i="10"/>
  <c r="L330" i="10"/>
  <c r="X330" i="10"/>
  <c r="R330" i="10"/>
  <c r="AP330" i="10"/>
  <c r="AQ319" i="10"/>
  <c r="AK319" i="10"/>
  <c r="AE319" i="10"/>
  <c r="Y319" i="10"/>
  <c r="S319" i="10"/>
  <c r="M319" i="10"/>
  <c r="AN319" i="10"/>
  <c r="AB319" i="10"/>
  <c r="P319" i="10"/>
  <c r="AT319" i="10"/>
  <c r="V319" i="10"/>
  <c r="AH319" i="10"/>
  <c r="AS335" i="10"/>
  <c r="AM335" i="10"/>
  <c r="AG335" i="10"/>
  <c r="AA335" i="10"/>
  <c r="U335" i="10"/>
  <c r="O335" i="10"/>
  <c r="X335" i="10"/>
  <c r="AP335" i="10"/>
  <c r="R335" i="10"/>
  <c r="AJ335" i="10"/>
  <c r="L335" i="10"/>
  <c r="AD335" i="10"/>
  <c r="AQ321" i="10"/>
  <c r="AK321" i="10"/>
  <c r="AE321" i="10"/>
  <c r="Y321" i="10"/>
  <c r="S321" i="10"/>
  <c r="M321" i="10"/>
  <c r="AN321" i="10"/>
  <c r="AB321" i="10"/>
  <c r="P321" i="10"/>
  <c r="AT321" i="10"/>
  <c r="V321" i="10"/>
  <c r="AH321" i="10"/>
  <c r="AP325" i="10"/>
  <c r="AJ325" i="10"/>
  <c r="AD325" i="10"/>
  <c r="X325" i="10"/>
  <c r="R325" i="10"/>
  <c r="L325" i="10"/>
  <c r="AM325" i="10"/>
  <c r="AA325" i="10"/>
  <c r="O325" i="10"/>
  <c r="AS325" i="10"/>
  <c r="AG325" i="10"/>
  <c r="U325" i="10"/>
  <c r="AQ329" i="10"/>
  <c r="AK329" i="10"/>
  <c r="AE329" i="10"/>
  <c r="Y329" i="10"/>
  <c r="S329" i="10"/>
  <c r="M329" i="10"/>
  <c r="AN329" i="10"/>
  <c r="AB329" i="10"/>
  <c r="P329" i="10"/>
  <c r="AT329" i="10"/>
  <c r="V329" i="10"/>
  <c r="AH329" i="10"/>
  <c r="AQ333" i="10"/>
  <c r="AK333" i="10"/>
  <c r="AE333" i="10"/>
  <c r="Y333" i="10"/>
  <c r="S333" i="10"/>
  <c r="M333" i="10"/>
  <c r="AT333" i="10"/>
  <c r="AN333" i="10"/>
  <c r="AH333" i="10"/>
  <c r="AB333" i="10"/>
  <c r="V333" i="10"/>
  <c r="P333" i="10"/>
  <c r="AP353" i="10"/>
  <c r="AJ353" i="10"/>
  <c r="AD353" i="10"/>
  <c r="X353" i="10"/>
  <c r="R353" i="10"/>
  <c r="L353" i="10"/>
  <c r="AS353" i="10"/>
  <c r="AM353" i="10"/>
  <c r="AG353" i="10"/>
  <c r="AA353" i="10"/>
  <c r="U353" i="10"/>
  <c r="O353" i="10"/>
  <c r="AT262" i="10"/>
  <c r="AN262" i="10"/>
  <c r="AH262" i="10"/>
  <c r="AB262" i="10"/>
  <c r="V262" i="10"/>
  <c r="P262" i="10"/>
  <c r="AQ262" i="10"/>
  <c r="S262" i="10"/>
  <c r="Y262" i="10"/>
  <c r="AK262" i="10"/>
  <c r="M262" i="10"/>
  <c r="AE262" i="10"/>
  <c r="AT270" i="10"/>
  <c r="AN270" i="10"/>
  <c r="AH270" i="10"/>
  <c r="AB270" i="10"/>
  <c r="V270" i="10"/>
  <c r="P270" i="10"/>
  <c r="S270" i="10"/>
  <c r="AQ270" i="10"/>
  <c r="AK270" i="10"/>
  <c r="Y270" i="10"/>
  <c r="M270" i="10"/>
  <c r="AE270" i="10"/>
  <c r="AQ274" i="10"/>
  <c r="AN274" i="10"/>
  <c r="AH274" i="10"/>
  <c r="AB274" i="10"/>
  <c r="V274" i="10"/>
  <c r="P274" i="10"/>
  <c r="S274" i="10"/>
  <c r="AK274" i="10"/>
  <c r="Y274" i="10"/>
  <c r="M274" i="10"/>
  <c r="AE274" i="10"/>
  <c r="AT274" i="10"/>
  <c r="AQ278" i="10"/>
  <c r="AK278" i="10"/>
  <c r="AE278" i="10"/>
  <c r="Y278" i="10"/>
  <c r="S278" i="10"/>
  <c r="M278" i="10"/>
  <c r="AN278" i="10"/>
  <c r="AB278" i="10"/>
  <c r="P278" i="10"/>
  <c r="AH278" i="10"/>
  <c r="V278" i="10"/>
  <c r="AT278" i="10"/>
  <c r="AQ282" i="10"/>
  <c r="AK282" i="10"/>
  <c r="AE282" i="10"/>
  <c r="Y282" i="10"/>
  <c r="S282" i="10"/>
  <c r="AN282" i="10"/>
  <c r="AB282" i="10"/>
  <c r="P282" i="10"/>
  <c r="AT282" i="10"/>
  <c r="V282" i="10"/>
  <c r="M282" i="10"/>
  <c r="AH282" i="10"/>
  <c r="AQ294" i="10"/>
  <c r="AK294" i="10"/>
  <c r="AE294" i="10"/>
  <c r="Y294" i="10"/>
  <c r="S294" i="10"/>
  <c r="M294" i="10"/>
  <c r="AN294" i="10"/>
  <c r="AB294" i="10"/>
  <c r="P294" i="10"/>
  <c r="AT294" i="10"/>
  <c r="V294" i="10"/>
  <c r="AH294" i="10"/>
  <c r="AT261" i="10"/>
  <c r="AN261" i="10"/>
  <c r="AH261" i="10"/>
  <c r="AB261" i="10"/>
  <c r="V261" i="10"/>
  <c r="P261" i="10"/>
  <c r="AE261" i="10"/>
  <c r="AK261" i="10"/>
  <c r="M261" i="10"/>
  <c r="Y261" i="10"/>
  <c r="S261" i="10"/>
  <c r="AQ261" i="10"/>
  <c r="AT265" i="10"/>
  <c r="AN265" i="10"/>
  <c r="AH265" i="10"/>
  <c r="AB265" i="10"/>
  <c r="V265" i="10"/>
  <c r="P265" i="10"/>
  <c r="AE265" i="10"/>
  <c r="AK265" i="10"/>
  <c r="Y265" i="10"/>
  <c r="M265" i="10"/>
  <c r="S265" i="10"/>
  <c r="AQ265" i="10"/>
  <c r="AT269" i="10"/>
  <c r="AN269" i="10"/>
  <c r="AH269" i="10"/>
  <c r="AB269" i="10"/>
  <c r="V269" i="10"/>
  <c r="P269" i="10"/>
  <c r="S269" i="10"/>
  <c r="AQ269" i="10"/>
  <c r="AK269" i="10"/>
  <c r="Y269" i="10"/>
  <c r="M269" i="10"/>
  <c r="AE269" i="10"/>
  <c r="AT273" i="10"/>
  <c r="AN273" i="10"/>
  <c r="AH273" i="10"/>
  <c r="AB273" i="10"/>
  <c r="V273" i="10"/>
  <c r="P273" i="10"/>
  <c r="AE273" i="10"/>
  <c r="AK273" i="10"/>
  <c r="Y273" i="10"/>
  <c r="M273" i="10"/>
  <c r="AQ273" i="10"/>
  <c r="S273" i="10"/>
  <c r="AQ277" i="10"/>
  <c r="AK277" i="10"/>
  <c r="AE277" i="10"/>
  <c r="Y277" i="10"/>
  <c r="S277" i="10"/>
  <c r="M277" i="10"/>
  <c r="AN277" i="10"/>
  <c r="AB277" i="10"/>
  <c r="P277" i="10"/>
  <c r="AT277" i="10"/>
  <c r="V277" i="10"/>
  <c r="AH277" i="10"/>
  <c r="AQ285" i="10"/>
  <c r="AK285" i="10"/>
  <c r="AE285" i="10"/>
  <c r="Y285" i="10"/>
  <c r="S285" i="10"/>
  <c r="M285" i="10"/>
  <c r="AN285" i="10"/>
  <c r="AB285" i="10"/>
  <c r="P285" i="10"/>
  <c r="AH285" i="10"/>
  <c r="AT285" i="10"/>
  <c r="V285" i="10"/>
  <c r="AQ289" i="10"/>
  <c r="AK289" i="10"/>
  <c r="AE289" i="10"/>
  <c r="Y289" i="10"/>
  <c r="S289" i="10"/>
  <c r="M289" i="10"/>
  <c r="AN289" i="10"/>
  <c r="AB289" i="10"/>
  <c r="P289" i="10"/>
  <c r="AH289" i="10"/>
  <c r="AT289" i="10"/>
  <c r="V289" i="10"/>
  <c r="AQ293" i="10"/>
  <c r="AK293" i="10"/>
  <c r="AE293" i="10"/>
  <c r="Y293" i="10"/>
  <c r="S293" i="10"/>
  <c r="M293" i="10"/>
  <c r="AN293" i="10"/>
  <c r="AB293" i="10"/>
  <c r="P293" i="10"/>
  <c r="AH293" i="10"/>
  <c r="AT293" i="10"/>
  <c r="V293" i="10"/>
  <c r="AT260" i="10"/>
  <c r="AN260" i="10"/>
  <c r="AH260" i="10"/>
  <c r="AB260" i="10"/>
  <c r="V260" i="10"/>
  <c r="P260" i="10"/>
  <c r="AQ260" i="10"/>
  <c r="S260" i="10"/>
  <c r="Y260" i="10"/>
  <c r="AK260" i="10"/>
  <c r="M260" i="10"/>
  <c r="AE260" i="10"/>
  <c r="AT264" i="10"/>
  <c r="AN264" i="10"/>
  <c r="AH264" i="10"/>
  <c r="AB264" i="10"/>
  <c r="V264" i="10"/>
  <c r="P264" i="10"/>
  <c r="AQ264" i="10"/>
  <c r="S264" i="10"/>
  <c r="AK264" i="10"/>
  <c r="M264" i="10"/>
  <c r="Y264" i="10"/>
  <c r="AE264" i="10"/>
  <c r="AT268" i="10"/>
  <c r="AN268" i="10"/>
  <c r="AH268" i="10"/>
  <c r="AB268" i="10"/>
  <c r="V268" i="10"/>
  <c r="P268" i="10"/>
  <c r="S268" i="10"/>
  <c r="AE268" i="10"/>
  <c r="AK268" i="10"/>
  <c r="Y268" i="10"/>
  <c r="M268" i="10"/>
  <c r="AQ268" i="10"/>
  <c r="AT272" i="10"/>
  <c r="AN272" i="10"/>
  <c r="AH272" i="10"/>
  <c r="AB272" i="10"/>
  <c r="V272" i="10"/>
  <c r="P272" i="10"/>
  <c r="AE272" i="10"/>
  <c r="AQ272" i="10"/>
  <c r="AK272" i="10"/>
  <c r="Y272" i="10"/>
  <c r="M272" i="10"/>
  <c r="S272" i="10"/>
  <c r="AQ276" i="10"/>
  <c r="AK276" i="10"/>
  <c r="AE276" i="10"/>
  <c r="Y276" i="10"/>
  <c r="S276" i="10"/>
  <c r="M276" i="10"/>
  <c r="AN276" i="10"/>
  <c r="AB276" i="10"/>
  <c r="P276" i="10"/>
  <c r="AH276" i="10"/>
  <c r="AT276" i="10"/>
  <c r="V276" i="10"/>
  <c r="AQ284" i="10"/>
  <c r="AK284" i="10"/>
  <c r="AE284" i="10"/>
  <c r="Y284" i="10"/>
  <c r="S284" i="10"/>
  <c r="M284" i="10"/>
  <c r="AN284" i="10"/>
  <c r="AB284" i="10"/>
  <c r="P284" i="10"/>
  <c r="AT284" i="10"/>
  <c r="V284" i="10"/>
  <c r="AH284" i="10"/>
  <c r="AQ288" i="10"/>
  <c r="AK288" i="10"/>
  <c r="AE288" i="10"/>
  <c r="Y288" i="10"/>
  <c r="S288" i="10"/>
  <c r="M288" i="10"/>
  <c r="AN288" i="10"/>
  <c r="AB288" i="10"/>
  <c r="P288" i="10"/>
  <c r="AT288" i="10"/>
  <c r="V288" i="10"/>
  <c r="AH288" i="10"/>
  <c r="AQ292" i="10"/>
  <c r="AK292" i="10"/>
  <c r="AE292" i="10"/>
  <c r="Y292" i="10"/>
  <c r="S292" i="10"/>
  <c r="M292" i="10"/>
  <c r="AN292" i="10"/>
  <c r="AB292" i="10"/>
  <c r="P292" i="10"/>
  <c r="AT292" i="10"/>
  <c r="V292" i="10"/>
  <c r="AH292" i="10"/>
  <c r="AQ287" i="10"/>
  <c r="AK287" i="10"/>
  <c r="AE287" i="10"/>
  <c r="Y287" i="10"/>
  <c r="S287" i="10"/>
  <c r="M287" i="10"/>
  <c r="AN287" i="10"/>
  <c r="AB287" i="10"/>
  <c r="P287" i="10"/>
  <c r="AH287" i="10"/>
  <c r="V287" i="10"/>
  <c r="AT287" i="10"/>
  <c r="AQ291" i="10"/>
  <c r="AK291" i="10"/>
  <c r="AE291" i="10"/>
  <c r="Y291" i="10"/>
  <c r="S291" i="10"/>
  <c r="M291" i="10"/>
  <c r="AN291" i="10"/>
  <c r="AB291" i="10"/>
  <c r="P291" i="10"/>
  <c r="AH291" i="10"/>
  <c r="V291" i="10"/>
  <c r="AT291" i="10"/>
  <c r="AQ295" i="10"/>
  <c r="AK295" i="10"/>
  <c r="AE295" i="10"/>
  <c r="Y295" i="10"/>
  <c r="S295" i="10"/>
  <c r="M295" i="10"/>
  <c r="AN295" i="10"/>
  <c r="AB295" i="10"/>
  <c r="P295" i="10"/>
  <c r="AH295" i="10"/>
  <c r="V295" i="10"/>
  <c r="AT295" i="10"/>
  <c r="AT209" i="10"/>
  <c r="AN209" i="10"/>
  <c r="AH209" i="10"/>
  <c r="AB209" i="10"/>
  <c r="V209" i="10"/>
  <c r="P209" i="10"/>
  <c r="AQ209" i="10"/>
  <c r="S209" i="10"/>
  <c r="AK209" i="10"/>
  <c r="M209" i="10"/>
  <c r="AE209" i="10"/>
  <c r="Y209" i="10"/>
  <c r="AT202" i="10"/>
  <c r="AN202" i="10"/>
  <c r="AH202" i="10"/>
  <c r="AB202" i="10"/>
  <c r="V202" i="10"/>
  <c r="P202" i="10"/>
  <c r="AE202" i="10"/>
  <c r="Y202" i="10"/>
  <c r="AQ202" i="10"/>
  <c r="S202" i="10"/>
  <c r="AK202" i="10"/>
  <c r="M202" i="10"/>
  <c r="AS206" i="10"/>
  <c r="AM206" i="10"/>
  <c r="AG206" i="10"/>
  <c r="AA206" i="10"/>
  <c r="U206" i="10"/>
  <c r="O206" i="10"/>
  <c r="AP206" i="10"/>
  <c r="AJ206" i="10"/>
  <c r="AD206" i="10"/>
  <c r="X206" i="10"/>
  <c r="R206" i="10"/>
  <c r="L206" i="10"/>
  <c r="AS210" i="10"/>
  <c r="AM210" i="10"/>
  <c r="AG210" i="10"/>
  <c r="AA210" i="10"/>
  <c r="U210" i="10"/>
  <c r="O210" i="10"/>
  <c r="AP210" i="10"/>
  <c r="AJ210" i="10"/>
  <c r="AD210" i="10"/>
  <c r="X210" i="10"/>
  <c r="R210" i="10"/>
  <c r="L210" i="10"/>
  <c r="AS201" i="10"/>
  <c r="AM201" i="10"/>
  <c r="AG201" i="10"/>
  <c r="AA201" i="10"/>
  <c r="U201" i="10"/>
  <c r="O201" i="10"/>
  <c r="AP201" i="10"/>
  <c r="AJ201" i="10"/>
  <c r="AD201" i="10"/>
  <c r="X201" i="10"/>
  <c r="R201" i="10"/>
  <c r="L201" i="10"/>
  <c r="AS217" i="10"/>
  <c r="AM217" i="10"/>
  <c r="AG217" i="10"/>
  <c r="AA217" i="10"/>
  <c r="U217" i="10"/>
  <c r="O217" i="10"/>
  <c r="AP217" i="10"/>
  <c r="AJ217" i="10"/>
  <c r="AD217" i="10"/>
  <c r="X217" i="10"/>
  <c r="R217" i="10"/>
  <c r="L217" i="10"/>
  <c r="AT216" i="10"/>
  <c r="AN216" i="10"/>
  <c r="AH216" i="10"/>
  <c r="AB216" i="10"/>
  <c r="V216" i="10"/>
  <c r="P216" i="10"/>
  <c r="AE216" i="10"/>
  <c r="Y216" i="10"/>
  <c r="AQ216" i="10"/>
  <c r="S216" i="10"/>
  <c r="AK216" i="10"/>
  <c r="M216" i="10"/>
  <c r="AT203" i="10"/>
  <c r="AN203" i="10"/>
  <c r="AH203" i="10"/>
  <c r="AB203" i="10"/>
  <c r="V203" i="10"/>
  <c r="P203" i="10"/>
  <c r="AQ203" i="10"/>
  <c r="S203" i="10"/>
  <c r="AK203" i="10"/>
  <c r="M203" i="10"/>
  <c r="AE203" i="10"/>
  <c r="Y203" i="10"/>
  <c r="AT207" i="10"/>
  <c r="AN207" i="10"/>
  <c r="AH207" i="10"/>
  <c r="AB207" i="10"/>
  <c r="V207" i="10"/>
  <c r="P207" i="10"/>
  <c r="AQ207" i="10"/>
  <c r="S207" i="10"/>
  <c r="AK207" i="10"/>
  <c r="M207" i="10"/>
  <c r="AE207" i="10"/>
  <c r="Y207" i="10"/>
  <c r="AT219" i="10"/>
  <c r="AN219" i="10"/>
  <c r="AH219" i="10"/>
  <c r="AB219" i="10"/>
  <c r="V219" i="10"/>
  <c r="P219" i="10"/>
  <c r="AQ219" i="10"/>
  <c r="S219" i="10"/>
  <c r="AK219" i="10"/>
  <c r="M219" i="10"/>
  <c r="AE219" i="10"/>
  <c r="Y219" i="10"/>
  <c r="AQ148" i="10"/>
  <c r="AB148" i="10"/>
  <c r="S148" i="10"/>
  <c r="AH148" i="10"/>
  <c r="Y148" i="10"/>
  <c r="AT148" i="10"/>
  <c r="AK148" i="10"/>
  <c r="V148" i="10"/>
  <c r="M148" i="10"/>
  <c r="P148" i="10"/>
  <c r="AE148" i="10"/>
  <c r="AN148" i="10"/>
  <c r="AQ152" i="10"/>
  <c r="AB152" i="10"/>
  <c r="S152" i="10"/>
  <c r="AH152" i="10"/>
  <c r="Y152" i="10"/>
  <c r="AT152" i="10"/>
  <c r="AK152" i="10"/>
  <c r="V152" i="10"/>
  <c r="M152" i="10"/>
  <c r="AN152" i="10"/>
  <c r="AE152" i="10"/>
  <c r="P152" i="10"/>
  <c r="AQ156" i="10"/>
  <c r="AT156" i="10"/>
  <c r="AN156" i="10"/>
  <c r="AH156" i="10"/>
  <c r="AB156" i="10"/>
  <c r="V156" i="10"/>
  <c r="P156" i="10"/>
  <c r="S156" i="10"/>
  <c r="AE156" i="10"/>
  <c r="M156" i="10"/>
  <c r="AK156" i="10"/>
  <c r="Y156" i="10"/>
  <c r="AP164" i="10"/>
  <c r="AJ164" i="10"/>
  <c r="AD164" i="10"/>
  <c r="X164" i="10"/>
  <c r="AS164" i="10"/>
  <c r="AM164" i="10"/>
  <c r="AG164" i="10"/>
  <c r="AA164" i="10"/>
  <c r="U164" i="10"/>
  <c r="O164" i="10"/>
  <c r="L164" i="10"/>
  <c r="R164" i="10"/>
  <c r="AH142" i="10"/>
  <c r="Y142" i="10"/>
  <c r="AT142" i="10"/>
  <c r="AK142" i="10"/>
  <c r="V142" i="10"/>
  <c r="M142" i="10"/>
  <c r="S142" i="10"/>
  <c r="AB142" i="10"/>
  <c r="AE142" i="10"/>
  <c r="P142" i="10"/>
  <c r="AQ142" i="10"/>
  <c r="AN142" i="10"/>
  <c r="AQ146" i="10"/>
  <c r="AB146" i="10"/>
  <c r="S146" i="10"/>
  <c r="AH146" i="10"/>
  <c r="Y146" i="10"/>
  <c r="AT146" i="10"/>
  <c r="AK146" i="10"/>
  <c r="V146" i="10"/>
  <c r="M146" i="10"/>
  <c r="AE146" i="10"/>
  <c r="P146" i="10"/>
  <c r="AN146" i="10"/>
  <c r="AQ150" i="10"/>
  <c r="AB150" i="10"/>
  <c r="S150" i="10"/>
  <c r="AH150" i="10"/>
  <c r="Y150" i="10"/>
  <c r="AT150" i="10"/>
  <c r="AK150" i="10"/>
  <c r="V150" i="10"/>
  <c r="M150" i="10"/>
  <c r="P150" i="10"/>
  <c r="AE150" i="10"/>
  <c r="AN150" i="10"/>
  <c r="AT154" i="10"/>
  <c r="AN154" i="10"/>
  <c r="AH154" i="10"/>
  <c r="AB154" i="10"/>
  <c r="AQ154" i="10"/>
  <c r="S154" i="10"/>
  <c r="AK154" i="10"/>
  <c r="Y154" i="10"/>
  <c r="AE154" i="10"/>
  <c r="V154" i="10"/>
  <c r="M154" i="10"/>
  <c r="P154" i="10"/>
  <c r="AQ158" i="10"/>
  <c r="AK158" i="10"/>
  <c r="AE158" i="10"/>
  <c r="Y158" i="10"/>
  <c r="S158" i="10"/>
  <c r="M158" i="10"/>
  <c r="AT158" i="10"/>
  <c r="AN158" i="10"/>
  <c r="AH158" i="10"/>
  <c r="AB158" i="10"/>
  <c r="V158" i="10"/>
  <c r="P158" i="10"/>
  <c r="AS143" i="10"/>
  <c r="AM143" i="10"/>
  <c r="AG143" i="10"/>
  <c r="AA143" i="10"/>
  <c r="U143" i="10"/>
  <c r="O143" i="10"/>
  <c r="X143" i="10"/>
  <c r="AD143" i="10"/>
  <c r="AP143" i="10"/>
  <c r="R143" i="10"/>
  <c r="AJ143" i="10"/>
  <c r="L143" i="10"/>
  <c r="AP175" i="10"/>
  <c r="AJ175" i="10"/>
  <c r="AD175" i="10"/>
  <c r="X175" i="10"/>
  <c r="R175" i="10"/>
  <c r="L175" i="10"/>
  <c r="AS175" i="10"/>
  <c r="AM175" i="10"/>
  <c r="AG175" i="10"/>
  <c r="AA175" i="10"/>
  <c r="U175" i="10"/>
  <c r="O175" i="10"/>
  <c r="AS161" i="10"/>
  <c r="AG161" i="10"/>
  <c r="U161" i="10"/>
  <c r="AM161" i="10"/>
  <c r="X161" i="10"/>
  <c r="AJ161" i="10"/>
  <c r="R161" i="10"/>
  <c r="AP161" i="10"/>
  <c r="AA161" i="10"/>
  <c r="L161" i="10"/>
  <c r="AD161" i="10"/>
  <c r="O161" i="10"/>
  <c r="AQ110" i="10"/>
  <c r="AK110" i="10"/>
  <c r="AE110" i="10"/>
  <c r="Y110" i="10"/>
  <c r="S110" i="10"/>
  <c r="M110" i="10"/>
  <c r="AN110" i="10"/>
  <c r="AB110" i="10"/>
  <c r="P110" i="10"/>
  <c r="V110" i="10"/>
  <c r="AH110" i="10"/>
  <c r="AT110" i="10"/>
  <c r="AQ118" i="10"/>
  <c r="AK118" i="10"/>
  <c r="AE118" i="10"/>
  <c r="Y118" i="10"/>
  <c r="S118" i="10"/>
  <c r="M118" i="10"/>
  <c r="AN118" i="10"/>
  <c r="AB118" i="10"/>
  <c r="P118" i="10"/>
  <c r="V118" i="10"/>
  <c r="AH118" i="10"/>
  <c r="AT118" i="10"/>
  <c r="AT85" i="10"/>
  <c r="AN85" i="10"/>
  <c r="AH85" i="10"/>
  <c r="AB85" i="10"/>
  <c r="V85" i="10"/>
  <c r="P85" i="10"/>
  <c r="AQ85" i="10"/>
  <c r="AK85" i="10"/>
  <c r="AE85" i="10"/>
  <c r="Y85" i="10"/>
  <c r="S85" i="10"/>
  <c r="M85" i="10"/>
  <c r="AT93" i="10"/>
  <c r="AN93" i="10"/>
  <c r="AH93" i="10"/>
  <c r="AB93" i="10"/>
  <c r="V93" i="10"/>
  <c r="P93" i="10"/>
  <c r="AQ93" i="10"/>
  <c r="AK93" i="10"/>
  <c r="AE93" i="10"/>
  <c r="Y93" i="10"/>
  <c r="S93" i="10"/>
  <c r="M93" i="10"/>
  <c r="AQ117" i="10"/>
  <c r="AK117" i="10"/>
  <c r="AE117" i="10"/>
  <c r="Y117" i="10"/>
  <c r="S117" i="10"/>
  <c r="M117" i="10"/>
  <c r="AN117" i="10"/>
  <c r="AB117" i="10"/>
  <c r="P117" i="10"/>
  <c r="AT117" i="10"/>
  <c r="V117" i="10"/>
  <c r="AH117" i="10"/>
  <c r="AT88" i="10"/>
  <c r="AN88" i="10"/>
  <c r="AH88" i="10"/>
  <c r="AB88" i="10"/>
  <c r="V88" i="10"/>
  <c r="P88" i="10"/>
  <c r="AQ88" i="10"/>
  <c r="AK88" i="10"/>
  <c r="AE88" i="10"/>
  <c r="Y88" i="10"/>
  <c r="S88" i="10"/>
  <c r="M88" i="10"/>
  <c r="AQ104" i="10"/>
  <c r="AN104" i="10"/>
  <c r="AH104" i="10"/>
  <c r="AB104" i="10"/>
  <c r="V104" i="10"/>
  <c r="P104" i="10"/>
  <c r="AT104" i="10"/>
  <c r="S104" i="10"/>
  <c r="AK104" i="10"/>
  <c r="M104" i="10"/>
  <c r="Y104" i="10"/>
  <c r="AE104" i="10"/>
  <c r="AQ112" i="10"/>
  <c r="AK112" i="10"/>
  <c r="AE112" i="10"/>
  <c r="Y112" i="10"/>
  <c r="S112" i="10"/>
  <c r="M112" i="10"/>
  <c r="AN112" i="10"/>
  <c r="AB112" i="10"/>
  <c r="P112" i="10"/>
  <c r="AT112" i="10"/>
  <c r="AH112" i="10"/>
  <c r="V112" i="10"/>
  <c r="AT83" i="10"/>
  <c r="AN83" i="10"/>
  <c r="AH83" i="10"/>
  <c r="AB83" i="10"/>
  <c r="V83" i="10"/>
  <c r="P83" i="10"/>
  <c r="AQ83" i="10"/>
  <c r="AK83" i="10"/>
  <c r="AE83" i="10"/>
  <c r="Y83" i="10"/>
  <c r="S83" i="10"/>
  <c r="M83" i="10"/>
  <c r="AT95" i="10"/>
  <c r="AN95" i="10"/>
  <c r="AH95" i="10"/>
  <c r="AB95" i="10"/>
  <c r="V95" i="10"/>
  <c r="P95" i="10"/>
  <c r="AQ95" i="10"/>
  <c r="AK95" i="10"/>
  <c r="AE95" i="10"/>
  <c r="Y95" i="10"/>
  <c r="S95" i="10"/>
  <c r="M95" i="10"/>
  <c r="AT103" i="10"/>
  <c r="AN103" i="10"/>
  <c r="AH103" i="10"/>
  <c r="AB103" i="10"/>
  <c r="V103" i="10"/>
  <c r="P103" i="10"/>
  <c r="AE103" i="10"/>
  <c r="Y103" i="10"/>
  <c r="AK103" i="10"/>
  <c r="M103" i="10"/>
  <c r="AQ103" i="10"/>
  <c r="S103" i="10"/>
  <c r="AT42" i="10"/>
  <c r="AQ42" i="10"/>
  <c r="AN42" i="10"/>
  <c r="AK42" i="10"/>
  <c r="AH42" i="10"/>
  <c r="AB42" i="10"/>
  <c r="Y42" i="10"/>
  <c r="S42" i="10"/>
  <c r="M42" i="10"/>
  <c r="AE42" i="10"/>
  <c r="V42" i="10"/>
  <c r="P42" i="10"/>
  <c r="AT46" i="10"/>
  <c r="AQ46" i="10"/>
  <c r="AN46" i="10"/>
  <c r="AK46" i="10"/>
  <c r="AH46" i="10"/>
  <c r="AB46" i="10"/>
  <c r="Y46" i="10"/>
  <c r="S46" i="10"/>
  <c r="M46" i="10"/>
  <c r="AE46" i="10"/>
  <c r="V46" i="10"/>
  <c r="P46" i="10"/>
  <c r="AT33" i="10"/>
  <c r="AQ33" i="10"/>
  <c r="AN33" i="10"/>
  <c r="AK33" i="10"/>
  <c r="AH33" i="10"/>
  <c r="AB33" i="10"/>
  <c r="S33" i="10"/>
  <c r="M33" i="10"/>
  <c r="P33" i="10"/>
  <c r="V33" i="10"/>
  <c r="AE33" i="10"/>
  <c r="Y33" i="10"/>
  <c r="AT31" i="10"/>
  <c r="AQ31" i="10"/>
  <c r="AN31" i="10"/>
  <c r="AK31" i="10"/>
  <c r="AH31" i="10"/>
  <c r="AB31" i="10"/>
  <c r="S31" i="10"/>
  <c r="M31" i="10"/>
  <c r="AE31" i="10"/>
  <c r="Y31" i="10"/>
  <c r="P31" i="10"/>
  <c r="V31" i="10"/>
  <c r="AT35" i="10"/>
  <c r="AQ35" i="10"/>
  <c r="AN35" i="10"/>
  <c r="AK35" i="10"/>
  <c r="AH35" i="10"/>
  <c r="AB35" i="10"/>
  <c r="S35" i="10"/>
  <c r="M35" i="10"/>
  <c r="AE35" i="10"/>
  <c r="P35" i="10"/>
  <c r="V35" i="10"/>
  <c r="Y35" i="10"/>
  <c r="AS24" i="10"/>
  <c r="AM24" i="10"/>
  <c r="AJ24" i="10"/>
  <c r="AD24" i="10"/>
  <c r="U24" i="10"/>
  <c r="O24" i="10"/>
  <c r="AG24" i="10"/>
  <c r="AA24" i="10"/>
  <c r="X24" i="10"/>
  <c r="R24" i="10"/>
  <c r="L24" i="10"/>
  <c r="AP24" i="10"/>
  <c r="AS28" i="10"/>
  <c r="AM28" i="10"/>
  <c r="AD28" i="10"/>
  <c r="U28" i="10"/>
  <c r="O28" i="10"/>
  <c r="AP28" i="10"/>
  <c r="AJ28" i="10"/>
  <c r="AA28" i="10"/>
  <c r="X28" i="10"/>
  <c r="R28" i="10"/>
  <c r="L28" i="10"/>
  <c r="AG28" i="10"/>
  <c r="AS32" i="10"/>
  <c r="AM32" i="10"/>
  <c r="AJ32" i="10"/>
  <c r="AD32" i="10"/>
  <c r="U32" i="10"/>
  <c r="O32" i="10"/>
  <c r="AP32" i="10"/>
  <c r="AG32" i="10"/>
  <c r="AA32" i="10"/>
  <c r="X32" i="10"/>
  <c r="R32" i="10"/>
  <c r="L32" i="10"/>
  <c r="AS36" i="10"/>
  <c r="AM36" i="10"/>
  <c r="AP36" i="10"/>
  <c r="AD36" i="10"/>
  <c r="U36" i="10"/>
  <c r="O36" i="10"/>
  <c r="AJ36" i="10"/>
  <c r="AA36" i="10"/>
  <c r="X36" i="10"/>
  <c r="R36" i="10"/>
  <c r="L36" i="10"/>
  <c r="AG36" i="10"/>
  <c r="AS40" i="10"/>
  <c r="AM40" i="10"/>
  <c r="AJ40" i="10"/>
  <c r="AD40" i="10"/>
  <c r="U40" i="10"/>
  <c r="O40" i="10"/>
  <c r="AG40" i="10"/>
  <c r="AA40" i="10"/>
  <c r="X40" i="10"/>
  <c r="R40" i="10"/>
  <c r="L40" i="10"/>
  <c r="AP40" i="10"/>
  <c r="R9" i="12"/>
  <c r="AD9" i="12"/>
  <c r="P9" i="7"/>
  <c r="D9" i="7"/>
  <c r="T9" i="7"/>
  <c r="U9" i="7"/>
  <c r="S9" i="7"/>
  <c r="I10" i="7"/>
  <c r="Q10" i="7"/>
  <c r="B10" i="7"/>
  <c r="L10" i="7"/>
  <c r="D10" i="7"/>
  <c r="P10" i="7"/>
  <c r="R10" i="7"/>
  <c r="K10" i="7"/>
  <c r="G10" i="7"/>
  <c r="S10" i="7"/>
  <c r="N10" i="7"/>
  <c r="T10" i="7"/>
  <c r="C10" i="7"/>
  <c r="U10" i="7"/>
  <c r="J10" i="7"/>
  <c r="O10" i="7"/>
  <c r="M10" i="7"/>
  <c r="BN71" i="2"/>
  <c r="AU253" i="10"/>
  <c r="AU799" i="10"/>
  <c r="I457" i="10"/>
  <c r="D1524" i="10"/>
  <c r="AU161" i="10"/>
  <c r="J753" i="10"/>
  <c r="D755" i="10"/>
  <c r="AU796" i="10"/>
  <c r="AU800" i="10"/>
  <c r="J1585" i="10"/>
  <c r="D1587" i="10"/>
  <c r="I1587" i="10"/>
  <c r="AU153" i="10"/>
  <c r="AU497" i="10"/>
  <c r="AU501" i="10"/>
  <c r="AU505" i="10"/>
  <c r="J986" i="10"/>
  <c r="J1524" i="10"/>
  <c r="I1754" i="10"/>
  <c r="D751" i="10"/>
  <c r="AU798" i="10"/>
  <c r="J1229" i="10"/>
  <c r="AU1444" i="10"/>
  <c r="D1459" i="10"/>
  <c r="AU295" i="10"/>
  <c r="AU738" i="10"/>
  <c r="AU855" i="10"/>
  <c r="I1003" i="10"/>
  <c r="AU1287" i="10"/>
  <c r="D1288" i="10"/>
  <c r="AU1508" i="10"/>
  <c r="D1644" i="10"/>
  <c r="D1703" i="10"/>
  <c r="AU147" i="10"/>
  <c r="J225" i="10"/>
  <c r="AU503" i="10"/>
  <c r="AU964" i="10"/>
  <c r="AU1195" i="10"/>
  <c r="D1754" i="10"/>
  <c r="G291" i="10"/>
  <c r="J292" i="10"/>
  <c r="I353" i="10"/>
  <c r="F403" i="10"/>
  <c r="I527" i="10"/>
  <c r="D570" i="10"/>
  <c r="G870" i="10"/>
  <c r="AU967" i="10"/>
  <c r="J1106" i="10"/>
  <c r="J1754" i="10"/>
  <c r="G1759" i="10"/>
  <c r="J353" i="10"/>
  <c r="AU448" i="10"/>
  <c r="AU795" i="10"/>
  <c r="D798" i="10"/>
  <c r="D799" i="10"/>
  <c r="I809" i="10"/>
  <c r="I810" i="10"/>
  <c r="D813" i="10"/>
  <c r="AU918" i="10"/>
  <c r="D928" i="10"/>
  <c r="I280" i="10"/>
  <c r="F280" i="10"/>
  <c r="F350" i="10"/>
  <c r="J1635" i="10"/>
  <c r="E992" i="10"/>
  <c r="AU99" i="10"/>
  <c r="I42" i="10"/>
  <c r="F175" i="10"/>
  <c r="E263" i="10"/>
  <c r="F263" i="10"/>
  <c r="E267" i="10"/>
  <c r="F267" i="10"/>
  <c r="E271" i="10"/>
  <c r="F271" i="10"/>
  <c r="E275" i="10"/>
  <c r="F275" i="10"/>
  <c r="E279" i="10"/>
  <c r="F279" i="10"/>
  <c r="G283" i="10"/>
  <c r="F283" i="10"/>
  <c r="D350" i="10"/>
  <c r="AU370" i="10"/>
  <c r="AU378" i="10"/>
  <c r="AU382" i="10"/>
  <c r="J455" i="10"/>
  <c r="AU465" i="10"/>
  <c r="E378" i="10"/>
  <c r="E457" i="10"/>
  <c r="AU550" i="10"/>
  <c r="AU836" i="10"/>
  <c r="AU873" i="10"/>
  <c r="AU897" i="10"/>
  <c r="AU925" i="10"/>
  <c r="AU1141" i="10"/>
  <c r="AU1210" i="10"/>
  <c r="D1229" i="10"/>
  <c r="AU1382" i="10"/>
  <c r="D1401" i="10"/>
  <c r="AU1451" i="10"/>
  <c r="I1524" i="10"/>
  <c r="AU1635" i="10"/>
  <c r="AU1640" i="10"/>
  <c r="AU1733" i="10"/>
  <c r="D1759" i="10"/>
  <c r="E799" i="10"/>
  <c r="E1003" i="10"/>
  <c r="J112" i="10"/>
  <c r="E266" i="10"/>
  <c r="F266" i="10"/>
  <c r="G286" i="10"/>
  <c r="F286" i="10"/>
  <c r="E290" i="10"/>
  <c r="F290" i="10"/>
  <c r="I350" i="10"/>
  <c r="E402" i="10"/>
  <c r="E468" i="10"/>
  <c r="E873" i="10"/>
  <c r="AU93" i="10"/>
  <c r="AU152" i="10"/>
  <c r="G112" i="10"/>
  <c r="AU281" i="10"/>
  <c r="F281" i="10"/>
  <c r="F384" i="10"/>
  <c r="AU492" i="10"/>
  <c r="AU504" i="10"/>
  <c r="D736" i="10"/>
  <c r="I751" i="10"/>
  <c r="I755" i="10"/>
  <c r="I813" i="10"/>
  <c r="I870" i="10"/>
  <c r="AU915" i="10"/>
  <c r="AU919" i="10"/>
  <c r="D933" i="10"/>
  <c r="J1104" i="10"/>
  <c r="AU1192" i="10"/>
  <c r="I1409" i="10"/>
  <c r="F877" i="10"/>
  <c r="AU731" i="10"/>
  <c r="C1477" i="10"/>
  <c r="AU552" i="10"/>
  <c r="AU80" i="10"/>
  <c r="AU1731" i="10"/>
  <c r="AU1255" i="10"/>
  <c r="AU1196" i="10"/>
  <c r="AU1727" i="10"/>
  <c r="AU79" i="10"/>
  <c r="AU661" i="10"/>
  <c r="AU787" i="10"/>
  <c r="AU849" i="10"/>
  <c r="AU1321" i="10"/>
  <c r="AU899" i="10"/>
  <c r="C61" i="10"/>
  <c r="F9" i="12"/>
  <c r="C415" i="10"/>
  <c r="L9" i="12"/>
  <c r="C887" i="10"/>
  <c r="T9" i="12"/>
  <c r="C1595" i="10"/>
  <c r="AF9" i="12"/>
  <c r="C120" i="10"/>
  <c r="G9" i="12"/>
  <c r="C474" i="10"/>
  <c r="M9" i="12"/>
  <c r="C946" i="10"/>
  <c r="U9" i="12"/>
  <c r="C1418" i="10"/>
  <c r="AC9" i="12"/>
  <c r="C2" i="10"/>
  <c r="E9" i="12"/>
  <c r="C1713" i="10"/>
  <c r="AH9" i="12"/>
  <c r="C356" i="10"/>
  <c r="K9" i="12"/>
  <c r="C592" i="10"/>
  <c r="O9" i="12"/>
  <c r="C828" i="10"/>
  <c r="S9" i="12"/>
  <c r="C1064" i="10"/>
  <c r="W9" i="12"/>
  <c r="C1300" i="10"/>
  <c r="AA9" i="12"/>
  <c r="C1536" i="10"/>
  <c r="AE9" i="12"/>
  <c r="C179" i="10"/>
  <c r="H9" i="12"/>
  <c r="C651" i="10"/>
  <c r="P9" i="12"/>
  <c r="C1123" i="10"/>
  <c r="X9" i="12"/>
  <c r="C1359" i="10"/>
  <c r="AB9" i="12"/>
  <c r="C238" i="10"/>
  <c r="I9" i="12"/>
  <c r="C710" i="10"/>
  <c r="Q9" i="12"/>
  <c r="C1182" i="10"/>
  <c r="Y9" i="12"/>
  <c r="C1654" i="10"/>
  <c r="AG9" i="12"/>
  <c r="C297" i="10"/>
  <c r="J9" i="12"/>
  <c r="C533" i="10"/>
  <c r="N9" i="12"/>
  <c r="C1005" i="10"/>
  <c r="V9" i="12"/>
  <c r="C1241" i="10"/>
  <c r="Z9" i="12"/>
  <c r="C769" i="10"/>
  <c r="AU423" i="10"/>
  <c r="AU160" i="10"/>
  <c r="J160" i="10"/>
  <c r="E169" i="10"/>
  <c r="AU169" i="10"/>
  <c r="G287" i="10"/>
  <c r="E287" i="10"/>
  <c r="I1589" i="10"/>
  <c r="D1589" i="10"/>
  <c r="D169" i="10"/>
  <c r="D287" i="10"/>
  <c r="F460" i="10"/>
  <c r="E460" i="10"/>
  <c r="G460" i="10"/>
  <c r="AU460" i="10"/>
  <c r="E286" i="10"/>
  <c r="E634" i="10"/>
  <c r="G634" i="10"/>
  <c r="D634" i="10"/>
  <c r="F680" i="10"/>
  <c r="D680" i="10"/>
  <c r="D1110" i="10"/>
  <c r="J1110" i="10"/>
  <c r="I1110" i="10"/>
  <c r="F25" i="10"/>
  <c r="AU25" i="10"/>
  <c r="I228" i="10"/>
  <c r="J228" i="10"/>
  <c r="I46" i="10"/>
  <c r="AU429" i="10"/>
  <c r="AU1578" i="10"/>
  <c r="J1578" i="10"/>
  <c r="J100" i="10"/>
  <c r="F169" i="10"/>
  <c r="E159" i="10"/>
  <c r="J159" i="10"/>
  <c r="AU286" i="10"/>
  <c r="D814" i="10"/>
  <c r="G814" i="10"/>
  <c r="AU1050" i="10"/>
  <c r="J1050" i="10"/>
  <c r="D1050" i="10"/>
  <c r="D1100" i="10"/>
  <c r="AU1100" i="10"/>
  <c r="F29" i="10"/>
  <c r="D29" i="10"/>
  <c r="F50" i="10"/>
  <c r="I50" i="10"/>
  <c r="F54" i="10"/>
  <c r="I54" i="10"/>
  <c r="F58" i="10"/>
  <c r="I58" i="10"/>
  <c r="E171" i="10"/>
  <c r="J171" i="10"/>
  <c r="F171" i="10"/>
  <c r="G171" i="10"/>
  <c r="AU171" i="10"/>
  <c r="D207" i="10"/>
  <c r="E341" i="10"/>
  <c r="E578" i="10"/>
  <c r="F578" i="10"/>
  <c r="E678" i="10"/>
  <c r="D678" i="10"/>
  <c r="F1683" i="10"/>
  <c r="AU1683" i="10"/>
  <c r="I404" i="10"/>
  <c r="F404" i="10"/>
  <c r="E404" i="10"/>
  <c r="D459" i="10"/>
  <c r="J459" i="10"/>
  <c r="AU1044" i="10"/>
  <c r="F1044" i="10"/>
  <c r="J1044" i="10"/>
  <c r="D1044" i="10"/>
  <c r="D1145" i="10"/>
  <c r="AU1145" i="10"/>
  <c r="AU1588" i="10"/>
  <c r="G1588" i="10"/>
  <c r="G1637" i="10"/>
  <c r="I1637" i="10"/>
  <c r="D1637" i="10"/>
  <c r="F1651" i="10"/>
  <c r="AU1651" i="10"/>
  <c r="J1651" i="10"/>
  <c r="I102" i="10"/>
  <c r="G102" i="10"/>
  <c r="F102" i="10"/>
  <c r="AU163" i="10"/>
  <c r="F163" i="10"/>
  <c r="AU92" i="10"/>
  <c r="D102" i="10"/>
  <c r="I115" i="10"/>
  <c r="F115" i="10"/>
  <c r="D152" i="10"/>
  <c r="AU207" i="10"/>
  <c r="AU230" i="10"/>
  <c r="F111" i="10"/>
  <c r="J174" i="10"/>
  <c r="F231" i="10"/>
  <c r="G346" i="10"/>
  <c r="F346" i="10"/>
  <c r="I346" i="10"/>
  <c r="G353" i="10"/>
  <c r="D353" i="10"/>
  <c r="AU450" i="10"/>
  <c r="F335" i="10"/>
  <c r="E410" i="10"/>
  <c r="E439" i="10"/>
  <c r="F464" i="10"/>
  <c r="D501" i="10"/>
  <c r="D503" i="10"/>
  <c r="J516" i="10"/>
  <c r="AU573" i="10"/>
  <c r="D867" i="10"/>
  <c r="AU867" i="10"/>
  <c r="AU1096" i="10"/>
  <c r="AU1146" i="10"/>
  <c r="AU1251" i="10"/>
  <c r="AU1275" i="10"/>
  <c r="AU1452" i="10"/>
  <c r="AU1456" i="10"/>
  <c r="AU1506" i="10"/>
  <c r="AU1515" i="10"/>
  <c r="J230" i="10"/>
  <c r="G161" i="10"/>
  <c r="D283" i="10"/>
  <c r="G343" i="10"/>
  <c r="E343" i="10"/>
  <c r="AU404" i="10"/>
  <c r="G408" i="10"/>
  <c r="I408" i="10"/>
  <c r="I515" i="10"/>
  <c r="AU515" i="10"/>
  <c r="J575" i="10"/>
  <c r="I575" i="10"/>
  <c r="J880" i="10"/>
  <c r="J930" i="10"/>
  <c r="I930" i="10"/>
  <c r="F1047" i="10"/>
  <c r="I1047" i="10"/>
  <c r="J1048" i="10"/>
  <c r="AU1048" i="10"/>
  <c r="G1114" i="10"/>
  <c r="E1689" i="10"/>
  <c r="F1689" i="10"/>
  <c r="I1707" i="10"/>
  <c r="J1707" i="10"/>
  <c r="E1175" i="10"/>
  <c r="AU331" i="10"/>
  <c r="AU686" i="10"/>
  <c r="AU718" i="10"/>
  <c r="I873" i="10"/>
  <c r="D919" i="10"/>
  <c r="D1104" i="10"/>
  <c r="D1106" i="10"/>
  <c r="D1409" i="10"/>
  <c r="D1585" i="10"/>
  <c r="D1593" i="10"/>
  <c r="AU1679" i="10"/>
  <c r="AU1690" i="10"/>
  <c r="J1698" i="10"/>
  <c r="E98" i="10"/>
  <c r="D98" i="10"/>
  <c r="G113" i="10"/>
  <c r="J113" i="10"/>
  <c r="F113" i="10"/>
  <c r="I221" i="10"/>
  <c r="J221" i="10"/>
  <c r="F221" i="10"/>
  <c r="D221" i="10"/>
  <c r="J229" i="10"/>
  <c r="F229" i="10"/>
  <c r="I234" i="10"/>
  <c r="J234" i="10"/>
  <c r="AU234" i="10"/>
  <c r="F234" i="10"/>
  <c r="I398" i="10"/>
  <c r="F398" i="10"/>
  <c r="J398" i="10"/>
  <c r="AU398" i="10"/>
  <c r="E461" i="10"/>
  <c r="D461" i="10"/>
  <c r="AU470" i="10"/>
  <c r="J470" i="10"/>
  <c r="D470" i="10"/>
  <c r="I470" i="10"/>
  <c r="F585" i="10"/>
  <c r="E585" i="10"/>
  <c r="E647" i="10"/>
  <c r="F647" i="10"/>
  <c r="I997" i="10"/>
  <c r="J997" i="10"/>
  <c r="D997" i="10"/>
  <c r="J1119" i="10"/>
  <c r="E1119" i="10"/>
  <c r="I1119" i="10"/>
  <c r="D1119" i="10"/>
  <c r="G1405" i="10"/>
  <c r="AU1405" i="10"/>
  <c r="G44" i="10"/>
  <c r="I44" i="10"/>
  <c r="E44" i="10"/>
  <c r="G52" i="10"/>
  <c r="E52" i="10"/>
  <c r="I52" i="10"/>
  <c r="F97" i="10"/>
  <c r="AU97" i="10"/>
  <c r="I108" i="10"/>
  <c r="D108" i="10"/>
  <c r="J108" i="10"/>
  <c r="G220" i="10"/>
  <c r="F220" i="10"/>
  <c r="AU220" i="10"/>
  <c r="G234" i="10"/>
  <c r="E397" i="10"/>
  <c r="I397" i="10"/>
  <c r="I692" i="10"/>
  <c r="E692" i="10"/>
  <c r="D692" i="10"/>
  <c r="AU692" i="10"/>
  <c r="I100" i="10"/>
  <c r="F100" i="10"/>
  <c r="F166" i="10"/>
  <c r="AU90" i="10"/>
  <c r="E91" i="10"/>
  <c r="F91" i="10"/>
  <c r="AU91" i="10"/>
  <c r="AU98" i="10"/>
  <c r="G114" i="10"/>
  <c r="F114" i="10"/>
  <c r="I218" i="10"/>
  <c r="J218" i="10"/>
  <c r="F218" i="10"/>
  <c r="D218" i="10"/>
  <c r="J222" i="10"/>
  <c r="G222" i="10"/>
  <c r="AU222" i="10"/>
  <c r="G235" i="10"/>
  <c r="J235" i="10"/>
  <c r="F235" i="10"/>
  <c r="F108" i="10"/>
  <c r="F222" i="10"/>
  <c r="G108" i="10"/>
  <c r="AU288" i="10"/>
  <c r="AU337" i="10"/>
  <c r="E337" i="10"/>
  <c r="F337" i="10"/>
  <c r="F345" i="10"/>
  <c r="E345" i="10"/>
  <c r="F461" i="10"/>
  <c r="E750" i="10"/>
  <c r="F750" i="10"/>
  <c r="E1172" i="10"/>
  <c r="F1172" i="10"/>
  <c r="G109" i="10"/>
  <c r="J109" i="10"/>
  <c r="F109" i="10"/>
  <c r="G117" i="10"/>
  <c r="J117" i="10"/>
  <c r="G282" i="10"/>
  <c r="E282" i="10"/>
  <c r="AU352" i="10"/>
  <c r="I352" i="10"/>
  <c r="D352" i="10"/>
  <c r="D697" i="10"/>
  <c r="J697" i="10"/>
  <c r="G48" i="10"/>
  <c r="I48" i="10"/>
  <c r="E48" i="10"/>
  <c r="G56" i="10"/>
  <c r="I56" i="10"/>
  <c r="E56" i="10"/>
  <c r="I104" i="10"/>
  <c r="J104" i="10"/>
  <c r="G104" i="10"/>
  <c r="E177" i="10"/>
  <c r="G177" i="10"/>
  <c r="AU177" i="10"/>
  <c r="D177" i="10"/>
  <c r="J177" i="10"/>
  <c r="F177" i="10"/>
  <c r="E327" i="10"/>
  <c r="F327" i="10"/>
  <c r="F354" i="10"/>
  <c r="G354" i="10"/>
  <c r="F451" i="10"/>
  <c r="D451" i="10"/>
  <c r="F470" i="10"/>
  <c r="AU103" i="10"/>
  <c r="G166" i="10"/>
  <c r="J166" i="10"/>
  <c r="E167" i="10"/>
  <c r="J167" i="10"/>
  <c r="G167" i="10"/>
  <c r="F167" i="10"/>
  <c r="G223" i="10"/>
  <c r="J223" i="10"/>
  <c r="F223" i="10"/>
  <c r="D289" i="10"/>
  <c r="E322" i="10"/>
  <c r="D322" i="10"/>
  <c r="I348" i="10"/>
  <c r="E348" i="10"/>
  <c r="D348" i="10"/>
  <c r="F392" i="10"/>
  <c r="E392" i="10"/>
  <c r="AU691" i="10"/>
  <c r="J691" i="10"/>
  <c r="G1696" i="10"/>
  <c r="J1696" i="10"/>
  <c r="E280" i="10"/>
  <c r="E321" i="10"/>
  <c r="E386" i="10"/>
  <c r="AU960" i="10"/>
  <c r="I990" i="10"/>
  <c r="J990" i="10"/>
  <c r="I995" i="10"/>
  <c r="F995" i="10"/>
  <c r="J995" i="10"/>
  <c r="I1001" i="10"/>
  <c r="D1001" i="10"/>
  <c r="G1103" i="10"/>
  <c r="D1103" i="10"/>
  <c r="I1227" i="10"/>
  <c r="D1227" i="10"/>
  <c r="E1474" i="10"/>
  <c r="J1474" i="10"/>
  <c r="F1474" i="10"/>
  <c r="I1519" i="10"/>
  <c r="D1519" i="10"/>
  <c r="AU1709" i="10"/>
  <c r="J1709" i="10"/>
  <c r="I1709" i="10"/>
  <c r="E1743" i="10"/>
  <c r="D1743" i="10"/>
  <c r="D227" i="10"/>
  <c r="J102" i="10"/>
  <c r="F106" i="10"/>
  <c r="J111" i="10"/>
  <c r="F116" i="10"/>
  <c r="F161" i="10"/>
  <c r="F164" i="10"/>
  <c r="J169" i="10"/>
  <c r="J175" i="10"/>
  <c r="J227" i="10"/>
  <c r="J231" i="10"/>
  <c r="G116" i="10"/>
  <c r="G175" i="10"/>
  <c r="G228" i="10"/>
  <c r="J280" i="10"/>
  <c r="AU283" i="10"/>
  <c r="D284" i="10"/>
  <c r="D286" i="10"/>
  <c r="D295" i="10"/>
  <c r="D330" i="10"/>
  <c r="G341" i="10"/>
  <c r="J346" i="10"/>
  <c r="J350" i="10"/>
  <c r="AU369" i="10"/>
  <c r="D386" i="10"/>
  <c r="G395" i="10"/>
  <c r="AU408" i="10"/>
  <c r="I409" i="10"/>
  <c r="D410" i="10"/>
  <c r="D445" i="10"/>
  <c r="D455" i="10"/>
  <c r="D472" i="10"/>
  <c r="E295" i="10"/>
  <c r="E331" i="10"/>
  <c r="F341" i="10"/>
  <c r="F353" i="10"/>
  <c r="F395" i="10"/>
  <c r="F406" i="10"/>
  <c r="E445" i="10"/>
  <c r="E463" i="10"/>
  <c r="F448" i="10"/>
  <c r="F465" i="10"/>
  <c r="I523" i="10"/>
  <c r="AU569" i="10"/>
  <c r="AU570" i="10"/>
  <c r="I573" i="10"/>
  <c r="D693" i="10"/>
  <c r="I704" i="10"/>
  <c r="AU726" i="10"/>
  <c r="AU727" i="10"/>
  <c r="D753" i="10"/>
  <c r="AU783" i="10"/>
  <c r="AU784" i="10"/>
  <c r="AU810" i="10"/>
  <c r="F810" i="10"/>
  <c r="G810" i="10"/>
  <c r="D810" i="10"/>
  <c r="D883" i="10"/>
  <c r="D990" i="10"/>
  <c r="D995" i="10"/>
  <c r="J1001" i="10"/>
  <c r="AU1046" i="10"/>
  <c r="I1046" i="10"/>
  <c r="AU1083" i="10"/>
  <c r="I1103" i="10"/>
  <c r="D1117" i="10"/>
  <c r="AU1161" i="10"/>
  <c r="I1166" i="10"/>
  <c r="J1166" i="10"/>
  <c r="D1166" i="10"/>
  <c r="I1170" i="10"/>
  <c r="J1170" i="10"/>
  <c r="D1170" i="10"/>
  <c r="J1227" i="10"/>
  <c r="G1350" i="10"/>
  <c r="D1355" i="10"/>
  <c r="J1355" i="10"/>
  <c r="AU1453" i="10"/>
  <c r="J1458" i="10"/>
  <c r="AU1458" i="10"/>
  <c r="E736" i="10"/>
  <c r="F227" i="10"/>
  <c r="F391" i="10"/>
  <c r="F472" i="10"/>
  <c r="E690" i="10"/>
  <c r="F690" i="10"/>
  <c r="AU991" i="10"/>
  <c r="G991" i="10"/>
  <c r="E1111" i="10"/>
  <c r="F1111" i="10"/>
  <c r="AU1221" i="10"/>
  <c r="I1221" i="10"/>
  <c r="J1404" i="10"/>
  <c r="D1404" i="10"/>
  <c r="D1518" i="10"/>
  <c r="AU1518" i="10"/>
  <c r="J1575" i="10"/>
  <c r="F1575" i="10"/>
  <c r="J1591" i="10"/>
  <c r="D1591" i="10"/>
  <c r="D106" i="10"/>
  <c r="D159" i="10"/>
  <c r="D161" i="10"/>
  <c r="AU174" i="10"/>
  <c r="D175" i="10"/>
  <c r="D225" i="10"/>
  <c r="E42" i="10"/>
  <c r="E46" i="10"/>
  <c r="E50" i="10"/>
  <c r="E54" i="10"/>
  <c r="E58" i="10"/>
  <c r="J106" i="10"/>
  <c r="F159" i="10"/>
  <c r="J161" i="10"/>
  <c r="J164" i="10"/>
  <c r="F174" i="10"/>
  <c r="F225" i="10"/>
  <c r="F228" i="10"/>
  <c r="F230" i="10"/>
  <c r="F232" i="10"/>
  <c r="G106" i="10"/>
  <c r="G159" i="10"/>
  <c r="G169" i="10"/>
  <c r="G230" i="10"/>
  <c r="J284" i="10"/>
  <c r="J286" i="10"/>
  <c r="D291" i="10"/>
  <c r="G295" i="10"/>
  <c r="G339" i="10"/>
  <c r="D378" i="10"/>
  <c r="AU379" i="10"/>
  <c r="D380" i="10"/>
  <c r="AU392" i="10"/>
  <c r="J404" i="10"/>
  <c r="I406" i="10"/>
  <c r="D408" i="10"/>
  <c r="I455" i="10"/>
  <c r="G465" i="10"/>
  <c r="E284" i="10"/>
  <c r="F343" i="10"/>
  <c r="E408" i="10"/>
  <c r="F408" i="10"/>
  <c r="E455" i="10"/>
  <c r="F469" i="10"/>
  <c r="AU484" i="10"/>
  <c r="AU495" i="10"/>
  <c r="E519" i="10"/>
  <c r="F519" i="10"/>
  <c r="AU574" i="10"/>
  <c r="E574" i="10"/>
  <c r="F590" i="10"/>
  <c r="E590" i="10"/>
  <c r="F633" i="10"/>
  <c r="E633" i="10"/>
  <c r="F644" i="10"/>
  <c r="E644" i="10"/>
  <c r="AU807" i="10"/>
  <c r="J928" i="10"/>
  <c r="I928" i="10"/>
  <c r="AU961" i="10"/>
  <c r="I999" i="10"/>
  <c r="D999" i="10"/>
  <c r="E1087" i="10"/>
  <c r="D1087" i="10"/>
  <c r="AU1169" i="10"/>
  <c r="G1169" i="10"/>
  <c r="G1224" i="10"/>
  <c r="I1224" i="10"/>
  <c r="F1225" i="10"/>
  <c r="I1225" i="10"/>
  <c r="J1296" i="10"/>
  <c r="I1296" i="10"/>
  <c r="D1516" i="10"/>
  <c r="I1516" i="10"/>
  <c r="E1522" i="10"/>
  <c r="J1522" i="10"/>
  <c r="I1522" i="10"/>
  <c r="D1522" i="10"/>
  <c r="AU1667" i="10"/>
  <c r="D1711" i="10"/>
  <c r="AU1711" i="10"/>
  <c r="I1711" i="10"/>
  <c r="J1760" i="10"/>
  <c r="D1760" i="10"/>
  <c r="F636" i="10"/>
  <c r="J813" i="10"/>
  <c r="E985" i="10"/>
  <c r="F985" i="10"/>
  <c r="AU1265" i="10"/>
  <c r="AU1273" i="10"/>
  <c r="AU1278" i="10"/>
  <c r="E1339" i="10"/>
  <c r="G1339" i="10"/>
  <c r="E1353" i="10"/>
  <c r="D1353" i="10"/>
  <c r="AU1509" i="10"/>
  <c r="AU1514" i="10"/>
  <c r="AU1565" i="10"/>
  <c r="AU1625" i="10"/>
  <c r="AU1633" i="10"/>
  <c r="F1644" i="10"/>
  <c r="G1644" i="10"/>
  <c r="AU1707" i="10"/>
  <c r="E821" i="10"/>
  <c r="E1330" i="10"/>
  <c r="AU847" i="10"/>
  <c r="AU856" i="10"/>
  <c r="I879" i="10"/>
  <c r="E935" i="10"/>
  <c r="F935" i="10"/>
  <c r="I985" i="10"/>
  <c r="D986" i="10"/>
  <c r="AU1075" i="10"/>
  <c r="AU1084" i="10"/>
  <c r="AU1144" i="10"/>
  <c r="AU1212" i="10"/>
  <c r="AU1256" i="10"/>
  <c r="AU1282" i="10"/>
  <c r="D1282" i="10"/>
  <c r="F1472" i="10"/>
  <c r="E1472" i="10"/>
  <c r="J1472" i="10"/>
  <c r="AU1262" i="10"/>
  <c r="AU1270" i="10"/>
  <c r="AU1337" i="10"/>
  <c r="AU1377" i="10"/>
  <c r="AU1436" i="10"/>
  <c r="AU1445" i="10"/>
  <c r="AU1447" i="10"/>
  <c r="AU1448" i="10"/>
  <c r="AU1449" i="10"/>
  <c r="AU1493" i="10"/>
  <c r="AU1494" i="10"/>
  <c r="AU1498" i="10"/>
  <c r="AU1544" i="10"/>
  <c r="AU1567" i="10"/>
  <c r="D30" i="10"/>
  <c r="E30" i="10"/>
  <c r="F201" i="10"/>
  <c r="AU10" i="10"/>
  <c r="AU86" i="10"/>
  <c r="AU130" i="10"/>
  <c r="D143" i="10"/>
  <c r="E147" i="10"/>
  <c r="F147" i="10"/>
  <c r="E153" i="10"/>
  <c r="F153" i="10"/>
  <c r="AU157" i="10"/>
  <c r="AU203" i="10"/>
  <c r="E212" i="10"/>
  <c r="F212" i="10"/>
  <c r="D217" i="10"/>
  <c r="E26" i="10"/>
  <c r="F98" i="10"/>
  <c r="F217" i="10"/>
  <c r="E682" i="10"/>
  <c r="F682" i="10"/>
  <c r="D682" i="10"/>
  <c r="E742" i="10"/>
  <c r="F742" i="10"/>
  <c r="D742" i="10"/>
  <c r="E969" i="10"/>
  <c r="AU969" i="10"/>
  <c r="F981" i="10"/>
  <c r="E981" i="10"/>
  <c r="D981" i="10"/>
  <c r="F1037" i="10"/>
  <c r="E1037" i="10"/>
  <c r="D1037" i="10"/>
  <c r="E204" i="10"/>
  <c r="F204" i="10"/>
  <c r="E272" i="10"/>
  <c r="AU309" i="10"/>
  <c r="F976" i="10"/>
  <c r="E976" i="10"/>
  <c r="AU18" i="10"/>
  <c r="AU38" i="10"/>
  <c r="E90" i="10"/>
  <c r="F90" i="10"/>
  <c r="E92" i="10"/>
  <c r="F92" i="10"/>
  <c r="E99" i="10"/>
  <c r="F99" i="10"/>
  <c r="AU138" i="10"/>
  <c r="AU143" i="10"/>
  <c r="AU158" i="10"/>
  <c r="D201" i="10"/>
  <c r="AU202" i="10"/>
  <c r="D203" i="10"/>
  <c r="E208" i="10"/>
  <c r="F208" i="10"/>
  <c r="AU209" i="10"/>
  <c r="D210" i="10"/>
  <c r="AU217" i="10"/>
  <c r="F206" i="10"/>
  <c r="E684" i="10"/>
  <c r="D684" i="10"/>
  <c r="E744" i="10"/>
  <c r="D744" i="10"/>
  <c r="F971" i="10"/>
  <c r="E971" i="10"/>
  <c r="D38" i="10"/>
  <c r="E38" i="10"/>
  <c r="E86" i="10"/>
  <c r="F86" i="10"/>
  <c r="E157" i="10"/>
  <c r="G157" i="10"/>
  <c r="E34" i="10"/>
  <c r="F157" i="10"/>
  <c r="E213" i="10"/>
  <c r="F213" i="10"/>
  <c r="F143" i="10"/>
  <c r="F210" i="10"/>
  <c r="G206" i="10"/>
  <c r="F622" i="10"/>
  <c r="E622" i="10"/>
  <c r="E626" i="10"/>
  <c r="F626" i="10"/>
  <c r="AU841" i="10"/>
  <c r="E1101" i="10"/>
  <c r="F1101" i="10"/>
  <c r="D1160" i="10"/>
  <c r="AU1160" i="10"/>
  <c r="AU247" i="10"/>
  <c r="AU315" i="10"/>
  <c r="AU384" i="10"/>
  <c r="E323" i="10"/>
  <c r="F330" i="10"/>
  <c r="E381" i="10"/>
  <c r="E388" i="10"/>
  <c r="F387" i="10"/>
  <c r="E440" i="10"/>
  <c r="F450" i="10"/>
  <c r="AU543" i="10"/>
  <c r="AU561" i="10"/>
  <c r="AU602" i="10"/>
  <c r="AU611" i="10"/>
  <c r="E734" i="10"/>
  <c r="F734" i="10"/>
  <c r="AU739" i="10"/>
  <c r="AU802" i="10"/>
  <c r="AU803" i="10"/>
  <c r="AU804" i="10"/>
  <c r="AU917" i="10"/>
  <c r="E924" i="10"/>
  <c r="F924" i="10"/>
  <c r="AU965" i="10"/>
  <c r="AU978" i="10"/>
  <c r="AU1027" i="10"/>
  <c r="AU1029" i="10"/>
  <c r="AU1031" i="10"/>
  <c r="AU1040" i="10"/>
  <c r="AU1158" i="10"/>
  <c r="AU1266" i="10"/>
  <c r="AU1274" i="10"/>
  <c r="AU1279" i="10"/>
  <c r="AU1396" i="10"/>
  <c r="D1507" i="10"/>
  <c r="AU1507" i="10"/>
  <c r="E1737" i="10"/>
  <c r="D1737" i="10"/>
  <c r="E501" i="10"/>
  <c r="F1274" i="10"/>
  <c r="AU388" i="10"/>
  <c r="D389" i="10"/>
  <c r="AU390" i="10"/>
  <c r="D391" i="10"/>
  <c r="F322" i="10"/>
  <c r="E382" i="10"/>
  <c r="E389" i="10"/>
  <c r="F379" i="10"/>
  <c r="E441" i="10"/>
  <c r="E562" i="10"/>
  <c r="F562" i="10"/>
  <c r="AU672" i="10"/>
  <c r="AU673" i="10"/>
  <c r="AU674" i="10"/>
  <c r="AU678" i="10"/>
  <c r="AU680" i="10"/>
  <c r="D734" i="10"/>
  <c r="F917" i="10"/>
  <c r="E917" i="10"/>
  <c r="D924" i="10"/>
  <c r="AU1023" i="10"/>
  <c r="AU1025" i="10"/>
  <c r="E1027" i="10"/>
  <c r="F1027" i="10"/>
  <c r="E1032" i="10"/>
  <c r="F1032" i="10"/>
  <c r="D1266" i="10"/>
  <c r="E1266" i="10"/>
  <c r="AU1486" i="10"/>
  <c r="F1631" i="10"/>
  <c r="E1631" i="10"/>
  <c r="F509" i="10"/>
  <c r="AU255" i="10"/>
  <c r="D320" i="10"/>
  <c r="D326" i="10"/>
  <c r="D382" i="10"/>
  <c r="D384" i="10"/>
  <c r="E390" i="10"/>
  <c r="E444" i="10"/>
  <c r="AU559" i="10"/>
  <c r="D561" i="10"/>
  <c r="D562" i="10"/>
  <c r="F564" i="10"/>
  <c r="E564" i="10"/>
  <c r="AU568" i="10"/>
  <c r="F569" i="10"/>
  <c r="E569" i="10"/>
  <c r="AU600" i="10"/>
  <c r="AU609" i="10"/>
  <c r="AU665" i="10"/>
  <c r="AU666" i="10"/>
  <c r="E674" i="10"/>
  <c r="F674" i="10"/>
  <c r="F676" i="10"/>
  <c r="E676" i="10"/>
  <c r="AU681" i="10"/>
  <c r="AU682" i="10"/>
  <c r="AU684" i="10"/>
  <c r="AU742" i="10"/>
  <c r="D802" i="10"/>
  <c r="AU839" i="10"/>
  <c r="AU851" i="10"/>
  <c r="D855" i="10"/>
  <c r="AU905" i="10"/>
  <c r="AU907" i="10"/>
  <c r="D917" i="10"/>
  <c r="AU924" i="10"/>
  <c r="AU976" i="10"/>
  <c r="AU1037" i="10"/>
  <c r="AU1080" i="10"/>
  <c r="F1277" i="10"/>
  <c r="AU1277" i="10"/>
  <c r="AU1384" i="10"/>
  <c r="AU1485" i="10"/>
  <c r="F1500" i="10"/>
  <c r="D1500" i="10"/>
  <c r="E1500" i="10"/>
  <c r="E1277" i="10"/>
  <c r="D1161" i="10"/>
  <c r="AU1191" i="10"/>
  <c r="AU1198" i="10"/>
  <c r="AU1199" i="10"/>
  <c r="AU1203" i="10"/>
  <c r="AU1208" i="10"/>
  <c r="AU1217" i="10"/>
  <c r="AU1259" i="10"/>
  <c r="AU1260" i="10"/>
  <c r="AU1368" i="10"/>
  <c r="AU1379" i="10"/>
  <c r="AU1391" i="10"/>
  <c r="AU1392" i="10"/>
  <c r="AU1428" i="10"/>
  <c r="D1452" i="10"/>
  <c r="AU1503" i="10"/>
  <c r="D1508" i="10"/>
  <c r="AU1512" i="10"/>
  <c r="AU1558" i="10"/>
  <c r="AU1563" i="10"/>
  <c r="D1566" i="10"/>
  <c r="AU1607" i="10"/>
  <c r="AU1663" i="10"/>
  <c r="AU1725" i="10"/>
  <c r="AU1750" i="10"/>
  <c r="E1211" i="10"/>
  <c r="F1743" i="10"/>
  <c r="AU1490" i="10"/>
  <c r="AU1500" i="10"/>
  <c r="AU1501" i="10"/>
  <c r="AU1548" i="10"/>
  <c r="AU1555" i="10"/>
  <c r="AU1556" i="10"/>
  <c r="AU1561" i="10"/>
  <c r="AU1631" i="10"/>
  <c r="AU1671" i="10"/>
  <c r="AU1721" i="10"/>
  <c r="AU1737" i="10"/>
  <c r="AU1745" i="10"/>
  <c r="E1097" i="10"/>
  <c r="F1331" i="10"/>
  <c r="AU1073" i="10"/>
  <c r="AU1723" i="10"/>
  <c r="AU1743" i="10"/>
  <c r="F1161" i="10"/>
  <c r="F1452" i="10"/>
  <c r="F1508" i="10"/>
  <c r="F1623" i="10"/>
  <c r="E1683" i="10"/>
  <c r="F27" i="10"/>
  <c r="F39" i="10"/>
  <c r="AU39" i="10"/>
  <c r="F43" i="10"/>
  <c r="J43" i="10"/>
  <c r="F51" i="10"/>
  <c r="J51" i="10"/>
  <c r="F55" i="10"/>
  <c r="J55" i="10"/>
  <c r="F59" i="10"/>
  <c r="J59" i="10"/>
  <c r="E89" i="10"/>
  <c r="E144" i="10"/>
  <c r="D144" i="10"/>
  <c r="E149" i="10"/>
  <c r="D149" i="10"/>
  <c r="G162" i="10"/>
  <c r="E162" i="10"/>
  <c r="I162" i="10"/>
  <c r="D162" i="10"/>
  <c r="D214" i="10"/>
  <c r="E214" i="10"/>
  <c r="I224" i="10"/>
  <c r="D224" i="10"/>
  <c r="E224" i="10"/>
  <c r="I226" i="10"/>
  <c r="E226" i="10"/>
  <c r="D226" i="10"/>
  <c r="I233" i="10"/>
  <c r="G233" i="10"/>
  <c r="E233" i="10"/>
  <c r="E31" i="10"/>
  <c r="E39" i="10"/>
  <c r="F96" i="10"/>
  <c r="G51" i="10"/>
  <c r="F37" i="10"/>
  <c r="AU37" i="10"/>
  <c r="F41" i="10"/>
  <c r="J41" i="10"/>
  <c r="F45" i="10"/>
  <c r="J45" i="10"/>
  <c r="F49" i="10"/>
  <c r="J49" i="10"/>
  <c r="F53" i="10"/>
  <c r="J53" i="10"/>
  <c r="F57" i="10"/>
  <c r="J57" i="10"/>
  <c r="D25" i="10"/>
  <c r="D33" i="10"/>
  <c r="D41" i="10"/>
  <c r="D49" i="10"/>
  <c r="D57" i="10"/>
  <c r="E87" i="10"/>
  <c r="D87" i="10"/>
  <c r="D94" i="10"/>
  <c r="E94" i="10"/>
  <c r="G101" i="10"/>
  <c r="I101" i="10"/>
  <c r="D101" i="10"/>
  <c r="E101" i="10"/>
  <c r="G105" i="10"/>
  <c r="I105" i="10"/>
  <c r="E105" i="10"/>
  <c r="D105" i="10"/>
  <c r="I107" i="10"/>
  <c r="D107" i="10"/>
  <c r="G107" i="10"/>
  <c r="E107" i="10"/>
  <c r="E146" i="10"/>
  <c r="E151" i="10"/>
  <c r="D151" i="10"/>
  <c r="E165" i="10"/>
  <c r="I165" i="10"/>
  <c r="D165" i="10"/>
  <c r="E168" i="10"/>
  <c r="D168" i="10"/>
  <c r="G168" i="10"/>
  <c r="I168" i="10"/>
  <c r="E173" i="10"/>
  <c r="I173" i="10"/>
  <c r="D173" i="10"/>
  <c r="E176" i="10"/>
  <c r="D176" i="10"/>
  <c r="G176" i="10"/>
  <c r="I176" i="10"/>
  <c r="E205" i="10"/>
  <c r="D205" i="10"/>
  <c r="D216" i="10"/>
  <c r="E216" i="10"/>
  <c r="G219" i="10"/>
  <c r="I219" i="10"/>
  <c r="E219" i="10"/>
  <c r="D219" i="10"/>
  <c r="I236" i="10"/>
  <c r="E236" i="10"/>
  <c r="AU236" i="10"/>
  <c r="E25" i="10"/>
  <c r="E29" i="10"/>
  <c r="E33" i="10"/>
  <c r="E37" i="10"/>
  <c r="E41" i="10"/>
  <c r="E43" i="10"/>
  <c r="E45" i="10"/>
  <c r="E47" i="10"/>
  <c r="E49" i="10"/>
  <c r="E51" i="10"/>
  <c r="E53" i="10"/>
  <c r="E55" i="10"/>
  <c r="E57" i="10"/>
  <c r="E59" i="10"/>
  <c r="F94" i="10"/>
  <c r="F101" i="10"/>
  <c r="F105" i="10"/>
  <c r="F107" i="10"/>
  <c r="F144" i="10"/>
  <c r="J165" i="10"/>
  <c r="J173" i="10"/>
  <c r="F214" i="10"/>
  <c r="F224" i="10"/>
  <c r="F226" i="10"/>
  <c r="F236" i="10"/>
  <c r="G31" i="10"/>
  <c r="G39" i="10"/>
  <c r="G47" i="10"/>
  <c r="G55" i="10"/>
  <c r="G153" i="10"/>
  <c r="G210" i="10"/>
  <c r="G226" i="10"/>
  <c r="G340" i="10"/>
  <c r="F340" i="10"/>
  <c r="I340" i="10"/>
  <c r="D340" i="10"/>
  <c r="J340" i="10"/>
  <c r="AU365" i="10"/>
  <c r="F401" i="10"/>
  <c r="E401" i="10"/>
  <c r="F405" i="10"/>
  <c r="I405" i="10"/>
  <c r="D405" i="10"/>
  <c r="G405" i="10"/>
  <c r="E498" i="10"/>
  <c r="F498" i="10"/>
  <c r="E511" i="10"/>
  <c r="F511" i="10"/>
  <c r="D511" i="10"/>
  <c r="F617" i="10"/>
  <c r="E617" i="10"/>
  <c r="F621" i="10"/>
  <c r="E621" i="10"/>
  <c r="F625" i="10"/>
  <c r="E625" i="10"/>
  <c r="F629" i="10"/>
  <c r="E629" i="10"/>
  <c r="E675" i="10"/>
  <c r="F675" i="10"/>
  <c r="F677" i="10"/>
  <c r="E677" i="10"/>
  <c r="D677" i="10"/>
  <c r="AU677" i="10"/>
  <c r="F688" i="10"/>
  <c r="E688" i="10"/>
  <c r="D688" i="10"/>
  <c r="E698" i="10"/>
  <c r="F698" i="10"/>
  <c r="D698" i="10"/>
  <c r="I698" i="10"/>
  <c r="F741" i="10"/>
  <c r="E741" i="10"/>
  <c r="E743" i="10"/>
  <c r="F743" i="10"/>
  <c r="D743" i="10"/>
  <c r="J762" i="10"/>
  <c r="E762" i="10"/>
  <c r="F762" i="10"/>
  <c r="J766" i="10"/>
  <c r="E766" i="10"/>
  <c r="F766" i="10"/>
  <c r="F791" i="10"/>
  <c r="E791" i="10"/>
  <c r="D791" i="10"/>
  <c r="E820" i="10"/>
  <c r="F820" i="10"/>
  <c r="J820" i="10"/>
  <c r="F881" i="10"/>
  <c r="E881" i="10"/>
  <c r="I881" i="10"/>
  <c r="D881" i="10"/>
  <c r="G881" i="10"/>
  <c r="E912" i="10"/>
  <c r="F912" i="10"/>
  <c r="D912" i="10"/>
  <c r="G1052" i="10"/>
  <c r="E1052" i="10"/>
  <c r="F1052" i="10"/>
  <c r="J1052" i="10"/>
  <c r="AU1052" i="10"/>
  <c r="D1052" i="10"/>
  <c r="I1052" i="10"/>
  <c r="E1230" i="10"/>
  <c r="F1230" i="10"/>
  <c r="F1235" i="10"/>
  <c r="E1235" i="10"/>
  <c r="E1263" i="10"/>
  <c r="AU1263" i="10"/>
  <c r="F1263" i="10"/>
  <c r="E1271" i="10"/>
  <c r="F1271" i="10"/>
  <c r="AU1271" i="10"/>
  <c r="F1383" i="10"/>
  <c r="E1383" i="10"/>
  <c r="D1383" i="10"/>
  <c r="F1395" i="10"/>
  <c r="E1395" i="10"/>
  <c r="E1525" i="10"/>
  <c r="F1525" i="10"/>
  <c r="F1736" i="10"/>
  <c r="D1736" i="10"/>
  <c r="AU1736" i="10"/>
  <c r="E1736" i="10"/>
  <c r="F1740" i="10"/>
  <c r="E1740" i="10"/>
  <c r="F1748" i="10"/>
  <c r="E1748" i="10"/>
  <c r="D1748" i="10"/>
  <c r="D27" i="10"/>
  <c r="D35" i="10"/>
  <c r="D43" i="10"/>
  <c r="D51" i="10"/>
  <c r="D59" i="10"/>
  <c r="E85" i="10"/>
  <c r="G97" i="10"/>
  <c r="E97" i="10"/>
  <c r="D97" i="10"/>
  <c r="AU101" i="10"/>
  <c r="I103" i="10"/>
  <c r="G103" i="10"/>
  <c r="E103" i="10"/>
  <c r="D103" i="10"/>
  <c r="AU105" i="10"/>
  <c r="AU107" i="10"/>
  <c r="I112" i="10"/>
  <c r="E112" i="10"/>
  <c r="I116" i="10"/>
  <c r="E116" i="10"/>
  <c r="E145" i="10"/>
  <c r="D145" i="10"/>
  <c r="G150" i="10"/>
  <c r="AU150" i="10"/>
  <c r="E150" i="10"/>
  <c r="AU151" i="10"/>
  <c r="G158" i="10"/>
  <c r="E160" i="10"/>
  <c r="D160" i="10"/>
  <c r="G160" i="10"/>
  <c r="I160" i="10"/>
  <c r="E163" i="10"/>
  <c r="I163" i="10"/>
  <c r="D163" i="10"/>
  <c r="AU165" i="10"/>
  <c r="AU168" i="10"/>
  <c r="G170" i="10"/>
  <c r="E170" i="10"/>
  <c r="I170" i="10"/>
  <c r="E172" i="10"/>
  <c r="G172" i="10"/>
  <c r="I172" i="10"/>
  <c r="AU172" i="10"/>
  <c r="AU173" i="10"/>
  <c r="AU176" i="10"/>
  <c r="E202" i="10"/>
  <c r="D202" i="10"/>
  <c r="E209" i="10"/>
  <c r="D209" i="10"/>
  <c r="G209" i="10"/>
  <c r="E211" i="10"/>
  <c r="D211" i="10"/>
  <c r="G215" i="10"/>
  <c r="E215" i="10"/>
  <c r="AU215" i="10"/>
  <c r="AU216" i="10"/>
  <c r="I229" i="10"/>
  <c r="G229" i="10"/>
  <c r="E229" i="10"/>
  <c r="I41" i="10"/>
  <c r="I43" i="10"/>
  <c r="I45" i="10"/>
  <c r="I49" i="10"/>
  <c r="I51" i="10"/>
  <c r="I53" i="10"/>
  <c r="I55" i="10"/>
  <c r="I57" i="10"/>
  <c r="I59" i="10"/>
  <c r="F87" i="10"/>
  <c r="J101" i="10"/>
  <c r="J103" i="10"/>
  <c r="J105" i="10"/>
  <c r="J107" i="10"/>
  <c r="F145" i="10"/>
  <c r="F149" i="10"/>
  <c r="F160" i="10"/>
  <c r="F162" i="10"/>
  <c r="F168" i="10"/>
  <c r="F170" i="10"/>
  <c r="F172" i="10"/>
  <c r="F176" i="10"/>
  <c r="F211" i="10"/>
  <c r="F215" i="10"/>
  <c r="J220" i="10"/>
  <c r="J224" i="10"/>
  <c r="J226" i="10"/>
  <c r="J236" i="10"/>
  <c r="G25" i="10"/>
  <c r="G33" i="10"/>
  <c r="G41" i="10"/>
  <c r="G49" i="10"/>
  <c r="G57" i="10"/>
  <c r="G90" i="10"/>
  <c r="G98" i="10"/>
  <c r="G147" i="10"/>
  <c r="G163" i="10"/>
  <c r="G204" i="10"/>
  <c r="G212" i="10"/>
  <c r="G236" i="10"/>
  <c r="AU252" i="10"/>
  <c r="E262" i="10"/>
  <c r="E270" i="10"/>
  <c r="E274" i="10"/>
  <c r="I278" i="10"/>
  <c r="E278" i="10"/>
  <c r="J278" i="10"/>
  <c r="F328" i="10"/>
  <c r="E328" i="10"/>
  <c r="D328" i="10"/>
  <c r="G338" i="10"/>
  <c r="E338" i="10"/>
  <c r="D338" i="10"/>
  <c r="I338" i="10"/>
  <c r="J338" i="10"/>
  <c r="F338" i="10"/>
  <c r="E411" i="10"/>
  <c r="I411" i="10"/>
  <c r="F447" i="10"/>
  <c r="D447" i="10"/>
  <c r="F325" i="10"/>
  <c r="E447" i="10"/>
  <c r="F529" i="10"/>
  <c r="E529" i="10"/>
  <c r="J529" i="10"/>
  <c r="E567" i="10"/>
  <c r="D567" i="10"/>
  <c r="E687" i="10"/>
  <c r="F687" i="10"/>
  <c r="D687" i="10"/>
  <c r="AU687" i="10"/>
  <c r="E703" i="10"/>
  <c r="F703" i="10"/>
  <c r="F708" i="10"/>
  <c r="J708" i="10"/>
  <c r="I708" i="10"/>
  <c r="E708" i="10"/>
  <c r="AU722" i="10"/>
  <c r="AU743" i="10"/>
  <c r="G749" i="10"/>
  <c r="F749" i="10"/>
  <c r="E749" i="10"/>
  <c r="J749" i="10"/>
  <c r="D749" i="10"/>
  <c r="I749" i="10"/>
  <c r="AU749" i="10"/>
  <c r="E936" i="10"/>
  <c r="F936" i="10"/>
  <c r="AU1002" i="10"/>
  <c r="E1002" i="10"/>
  <c r="F1002" i="10"/>
  <c r="AU1076" i="10"/>
  <c r="E1086" i="10"/>
  <c r="F1086" i="10"/>
  <c r="E1094" i="10"/>
  <c r="F1094" i="10"/>
  <c r="E1102" i="10"/>
  <c r="F1102" i="10"/>
  <c r="D1102" i="10"/>
  <c r="AU1133" i="10"/>
  <c r="F1149" i="10"/>
  <c r="E1149" i="10"/>
  <c r="D1149" i="10"/>
  <c r="F1206" i="10"/>
  <c r="E1206" i="10"/>
  <c r="D1206" i="10"/>
  <c r="E1291" i="10"/>
  <c r="F1291" i="10"/>
  <c r="J1291" i="10"/>
  <c r="F1408" i="10"/>
  <c r="E1408" i="10"/>
  <c r="G1408" i="10"/>
  <c r="AU1408" i="10"/>
  <c r="D1650" i="10"/>
  <c r="E1650" i="10"/>
  <c r="F1650" i="10"/>
  <c r="G1650" i="10"/>
  <c r="I1650" i="10"/>
  <c r="AU1668" i="10"/>
  <c r="F567" i="10"/>
  <c r="F47" i="10"/>
  <c r="J47" i="10"/>
  <c r="E84" i="10"/>
  <c r="D84" i="10"/>
  <c r="AU96" i="10"/>
  <c r="E96" i="10"/>
  <c r="G156" i="10"/>
  <c r="E156" i="10"/>
  <c r="E27" i="10"/>
  <c r="E35" i="10"/>
  <c r="F84" i="10"/>
  <c r="J162" i="10"/>
  <c r="F233" i="10"/>
  <c r="G27" i="10"/>
  <c r="G43" i="10"/>
  <c r="G59" i="10"/>
  <c r="G92" i="10"/>
  <c r="G290" i="10"/>
  <c r="D290" i="10"/>
  <c r="J290" i="10"/>
  <c r="I290" i="10"/>
  <c r="AU290" i="10"/>
  <c r="G294" i="10"/>
  <c r="E294" i="10"/>
  <c r="AU294" i="10"/>
  <c r="D294" i="10"/>
  <c r="I294" i="10"/>
  <c r="G349" i="10"/>
  <c r="E349" i="10"/>
  <c r="AU349" i="10"/>
  <c r="F349" i="10"/>
  <c r="AU373" i="10"/>
  <c r="I396" i="10"/>
  <c r="AU396" i="10"/>
  <c r="F396" i="10"/>
  <c r="E396" i="10"/>
  <c r="J396" i="10"/>
  <c r="E399" i="10"/>
  <c r="D399" i="10"/>
  <c r="F399" i="10"/>
  <c r="D437" i="10"/>
  <c r="E437" i="10"/>
  <c r="E442" i="10"/>
  <c r="AU442" i="10"/>
  <c r="AU471" i="10"/>
  <c r="F471" i="10"/>
  <c r="F442" i="10"/>
  <c r="F496" i="10"/>
  <c r="D496" i="10"/>
  <c r="E496" i="10"/>
  <c r="E521" i="10"/>
  <c r="F521" i="10"/>
  <c r="D521" i="10"/>
  <c r="I521" i="10"/>
  <c r="F576" i="10"/>
  <c r="E576" i="10"/>
  <c r="F580" i="10"/>
  <c r="E580" i="10"/>
  <c r="E584" i="10"/>
  <c r="F584" i="10"/>
  <c r="E588" i="10"/>
  <c r="F588" i="10"/>
  <c r="E615" i="10"/>
  <c r="F615" i="10"/>
  <c r="E619" i="10"/>
  <c r="F619" i="10"/>
  <c r="E623" i="10"/>
  <c r="F623" i="10"/>
  <c r="E627" i="10"/>
  <c r="F627" i="10"/>
  <c r="E631" i="10"/>
  <c r="G631" i="10"/>
  <c r="F631" i="10"/>
  <c r="J631" i="10"/>
  <c r="F764" i="10"/>
  <c r="E764" i="10"/>
  <c r="AU780" i="10"/>
  <c r="E794" i="10"/>
  <c r="D794" i="10"/>
  <c r="F794" i="10"/>
  <c r="E817" i="10"/>
  <c r="F817" i="10"/>
  <c r="J817" i="10"/>
  <c r="F822" i="10"/>
  <c r="E822" i="10"/>
  <c r="J822" i="10"/>
  <c r="I822" i="10"/>
  <c r="AU846" i="10"/>
  <c r="E862" i="10"/>
  <c r="F862" i="10"/>
  <c r="D862" i="10"/>
  <c r="I884" i="10"/>
  <c r="F884" i="10"/>
  <c r="J884" i="10"/>
  <c r="AU884" i="10"/>
  <c r="E884" i="10"/>
  <c r="G932" i="10"/>
  <c r="E932" i="10"/>
  <c r="F932" i="10"/>
  <c r="J932" i="10"/>
  <c r="D932" i="10"/>
  <c r="I932" i="10"/>
  <c r="E1038" i="10"/>
  <c r="F1038" i="10"/>
  <c r="D1038" i="10"/>
  <c r="F1165" i="10"/>
  <c r="E1165" i="10"/>
  <c r="I1165" i="10"/>
  <c r="D1165" i="10"/>
  <c r="G1165" i="10"/>
  <c r="AU1165" i="10"/>
  <c r="E1220" i="10"/>
  <c r="F1220" i="10"/>
  <c r="D1220" i="10"/>
  <c r="F1232" i="10"/>
  <c r="E1232" i="10"/>
  <c r="E1237" i="10"/>
  <c r="F1237" i="10"/>
  <c r="G1237" i="10"/>
  <c r="E1268" i="10"/>
  <c r="F1268" i="10"/>
  <c r="D1268" i="10"/>
  <c r="F1528" i="10"/>
  <c r="E1528" i="10"/>
  <c r="G1528" i="10"/>
  <c r="E1533" i="10"/>
  <c r="F1533" i="10"/>
  <c r="E1746" i="10"/>
  <c r="F1746" i="10"/>
  <c r="D1746" i="10"/>
  <c r="E1761" i="10"/>
  <c r="F1761" i="10"/>
  <c r="F1765" i="10"/>
  <c r="E1765" i="10"/>
  <c r="E1769" i="10"/>
  <c r="F1769" i="10"/>
  <c r="AU11" i="10"/>
  <c r="G24" i="10"/>
  <c r="G36" i="10"/>
  <c r="D31" i="10"/>
  <c r="D39" i="10"/>
  <c r="D47" i="10"/>
  <c r="D55" i="10"/>
  <c r="AU76" i="10"/>
  <c r="E83" i="10"/>
  <c r="AU83" i="10"/>
  <c r="E88" i="10"/>
  <c r="D88" i="10"/>
  <c r="E95" i="10"/>
  <c r="D95" i="10"/>
  <c r="I110" i="10"/>
  <c r="E110" i="10"/>
  <c r="I114" i="10"/>
  <c r="E114" i="10"/>
  <c r="I118" i="10"/>
  <c r="E118" i="10"/>
  <c r="AU132" i="10"/>
  <c r="AU136" i="10"/>
  <c r="E142" i="10"/>
  <c r="E155" i="10"/>
  <c r="D155" i="10"/>
  <c r="I220" i="10"/>
  <c r="E220" i="10"/>
  <c r="D220" i="10"/>
  <c r="I222" i="10"/>
  <c r="D222" i="10"/>
  <c r="E222" i="10"/>
  <c r="AU224" i="10"/>
  <c r="AU226" i="10"/>
  <c r="I232" i="10"/>
  <c r="AU232" i="10"/>
  <c r="E232" i="10"/>
  <c r="F89" i="10"/>
  <c r="J110" i="10"/>
  <c r="J114" i="10"/>
  <c r="J118" i="10"/>
  <c r="F151" i="10"/>
  <c r="F155" i="10"/>
  <c r="F165" i="10"/>
  <c r="F173" i="10"/>
  <c r="F205" i="10"/>
  <c r="J219" i="10"/>
  <c r="J233" i="10"/>
  <c r="G29" i="10"/>
  <c r="G37" i="10"/>
  <c r="G45" i="10"/>
  <c r="G53" i="10"/>
  <c r="G86" i="10"/>
  <c r="G94" i="10"/>
  <c r="G110" i="10"/>
  <c r="G118" i="10"/>
  <c r="G143" i="10"/>
  <c r="G208" i="10"/>
  <c r="G224" i="10"/>
  <c r="G232" i="10"/>
  <c r="E260" i="10"/>
  <c r="E264" i="10"/>
  <c r="E268" i="10"/>
  <c r="E276" i="10"/>
  <c r="G288" i="10"/>
  <c r="D288" i="10"/>
  <c r="E288" i="10"/>
  <c r="J288" i="10"/>
  <c r="I288" i="10"/>
  <c r="G292" i="10"/>
  <c r="AU292" i="10"/>
  <c r="I292" i="10"/>
  <c r="D292" i="10"/>
  <c r="E292" i="10"/>
  <c r="J294" i="10"/>
  <c r="G344" i="10"/>
  <c r="F344" i="10"/>
  <c r="D344" i="10"/>
  <c r="I344" i="10"/>
  <c r="E344" i="10"/>
  <c r="J344" i="10"/>
  <c r="E456" i="10"/>
  <c r="F456" i="10"/>
  <c r="AU458" i="10"/>
  <c r="E458" i="10"/>
  <c r="AU466" i="10"/>
  <c r="E466" i="10"/>
  <c r="J466" i="10"/>
  <c r="D466" i="10"/>
  <c r="I466" i="10"/>
  <c r="F466" i="10"/>
  <c r="E319" i="10"/>
  <c r="E340" i="10"/>
  <c r="E471" i="10"/>
  <c r="F458" i="10"/>
  <c r="F507" i="10"/>
  <c r="E507" i="10"/>
  <c r="D507" i="10"/>
  <c r="G518" i="10"/>
  <c r="E518" i="10"/>
  <c r="F518" i="10"/>
  <c r="I518" i="10"/>
  <c r="D518" i="10"/>
  <c r="J518" i="10"/>
  <c r="G520" i="10"/>
  <c r="F520" i="10"/>
  <c r="E520" i="10"/>
  <c r="I520" i="10"/>
  <c r="D520" i="10"/>
  <c r="AU520" i="10"/>
  <c r="J520" i="10"/>
  <c r="E526" i="10"/>
  <c r="F526" i="10"/>
  <c r="F531" i="10"/>
  <c r="E531" i="10"/>
  <c r="J531" i="10"/>
  <c r="I531" i="10"/>
  <c r="E556" i="10"/>
  <c r="F556" i="10"/>
  <c r="F560" i="10"/>
  <c r="E560" i="10"/>
  <c r="D560" i="10"/>
  <c r="AU560" i="10"/>
  <c r="F565" i="10"/>
  <c r="E565" i="10"/>
  <c r="D565" i="10"/>
  <c r="G572" i="10"/>
  <c r="E572" i="10"/>
  <c r="AU572" i="10"/>
  <c r="F572" i="10"/>
  <c r="D572" i="10"/>
  <c r="I572" i="10"/>
  <c r="G695" i="10"/>
  <c r="E695" i="10"/>
  <c r="F695" i="10"/>
  <c r="AU695" i="10"/>
  <c r="I695" i="10"/>
  <c r="J695" i="10"/>
  <c r="D695" i="10"/>
  <c r="E706" i="10"/>
  <c r="J706" i="10"/>
  <c r="F706" i="10"/>
  <c r="G757" i="10"/>
  <c r="F757" i="10"/>
  <c r="E757" i="10"/>
  <c r="AU757" i="10"/>
  <c r="J757" i="10"/>
  <c r="D757" i="10"/>
  <c r="I757" i="10"/>
  <c r="AU794" i="10"/>
  <c r="E801" i="10"/>
  <c r="F801" i="10"/>
  <c r="G811" i="10"/>
  <c r="E811" i="10"/>
  <c r="F811" i="10"/>
  <c r="D811" i="10"/>
  <c r="J811" i="10"/>
  <c r="I811" i="10"/>
  <c r="F852" i="10"/>
  <c r="E852" i="10"/>
  <c r="E859" i="10"/>
  <c r="F859" i="10"/>
  <c r="D859" i="10"/>
  <c r="AU859" i="10"/>
  <c r="F872" i="10"/>
  <c r="E872" i="10"/>
  <c r="D872" i="10"/>
  <c r="G872" i="10"/>
  <c r="AU932" i="10"/>
  <c r="F938" i="10"/>
  <c r="G938" i="10"/>
  <c r="E938" i="10"/>
  <c r="F973" i="10"/>
  <c r="E973" i="10"/>
  <c r="D973" i="10"/>
  <c r="G988" i="10"/>
  <c r="F988" i="10"/>
  <c r="E988" i="10"/>
  <c r="D988" i="10"/>
  <c r="J988" i="10"/>
  <c r="I988" i="10"/>
  <c r="AU1091" i="10"/>
  <c r="E1091" i="10"/>
  <c r="F1091" i="10"/>
  <c r="D1091" i="10"/>
  <c r="F1105" i="10"/>
  <c r="E1105" i="10"/>
  <c r="F1147" i="10"/>
  <c r="E1147" i="10"/>
  <c r="D1147" i="10"/>
  <c r="E1204" i="10"/>
  <c r="AU1204" i="10"/>
  <c r="D1204" i="10"/>
  <c r="F1204" i="10"/>
  <c r="F1289" i="10"/>
  <c r="E1289" i="10"/>
  <c r="E1295" i="10"/>
  <c r="G1295" i="10"/>
  <c r="F1295" i="10"/>
  <c r="J1295" i="10"/>
  <c r="AU1347" i="10"/>
  <c r="E1347" i="10"/>
  <c r="F1347" i="10"/>
  <c r="J1347" i="10"/>
  <c r="D1347" i="10"/>
  <c r="I1347" i="10"/>
  <c r="AU1604" i="10"/>
  <c r="E1646" i="10"/>
  <c r="F1646" i="10"/>
  <c r="AU1664" i="10"/>
  <c r="D24" i="10"/>
  <c r="D28" i="10"/>
  <c r="D32" i="10"/>
  <c r="D36" i="10"/>
  <c r="D40" i="10"/>
  <c r="D44" i="10"/>
  <c r="D48" i="10"/>
  <c r="D52" i="10"/>
  <c r="D56" i="10"/>
  <c r="AU75" i="10"/>
  <c r="AU94" i="10"/>
  <c r="AU95" i="10"/>
  <c r="AU134" i="10"/>
  <c r="AU149" i="10"/>
  <c r="AU155" i="10"/>
  <c r="AU187" i="10"/>
  <c r="AU195" i="10"/>
  <c r="AU201" i="10"/>
  <c r="AU210" i="10"/>
  <c r="AU214" i="10"/>
  <c r="AU218" i="10"/>
  <c r="AU225" i="10"/>
  <c r="F24" i="10"/>
  <c r="F26" i="10"/>
  <c r="F28" i="10"/>
  <c r="F30" i="10"/>
  <c r="F32" i="10"/>
  <c r="F34" i="10"/>
  <c r="F36" i="10"/>
  <c r="F38" i="10"/>
  <c r="F40" i="10"/>
  <c r="J42" i="10"/>
  <c r="J44" i="10"/>
  <c r="J46" i="10"/>
  <c r="J48" i="10"/>
  <c r="J50" i="10"/>
  <c r="J52" i="10"/>
  <c r="J54" i="10"/>
  <c r="J56" i="10"/>
  <c r="J58" i="10"/>
  <c r="E100" i="10"/>
  <c r="E102" i="10"/>
  <c r="E104" i="10"/>
  <c r="E106" i="10"/>
  <c r="E108" i="10"/>
  <c r="E109" i="10"/>
  <c r="E111" i="10"/>
  <c r="E113" i="10"/>
  <c r="E115" i="10"/>
  <c r="E117" i="10"/>
  <c r="E148" i="10"/>
  <c r="E152" i="10"/>
  <c r="E154" i="10"/>
  <c r="E158" i="10"/>
  <c r="I159" i="10"/>
  <c r="I161" i="10"/>
  <c r="I164" i="10"/>
  <c r="I166" i="10"/>
  <c r="I167" i="10"/>
  <c r="I169" i="10"/>
  <c r="I171" i="10"/>
  <c r="I174" i="10"/>
  <c r="I175" i="10"/>
  <c r="I177" i="10"/>
  <c r="E218" i="10"/>
  <c r="E221" i="10"/>
  <c r="E223" i="10"/>
  <c r="E225" i="10"/>
  <c r="E227" i="10"/>
  <c r="E228" i="10"/>
  <c r="E230" i="10"/>
  <c r="E231" i="10"/>
  <c r="E234" i="10"/>
  <c r="E235" i="10"/>
  <c r="G30" i="10"/>
  <c r="G34" i="10"/>
  <c r="G38" i="10"/>
  <c r="G42" i="10"/>
  <c r="G46" i="10"/>
  <c r="G50" i="10"/>
  <c r="G54" i="10"/>
  <c r="G58" i="10"/>
  <c r="G91" i="10"/>
  <c r="G99" i="10"/>
  <c r="G111" i="10"/>
  <c r="G115" i="10"/>
  <c r="G164" i="10"/>
  <c r="G201" i="10"/>
  <c r="G213" i="10"/>
  <c r="G217" i="10"/>
  <c r="G221" i="10"/>
  <c r="G225" i="10"/>
  <c r="E334" i="10"/>
  <c r="D334" i="10"/>
  <c r="F334" i="10"/>
  <c r="AU374" i="10"/>
  <c r="F397" i="10"/>
  <c r="D397" i="10"/>
  <c r="G397" i="10"/>
  <c r="I400" i="10"/>
  <c r="AU400" i="10"/>
  <c r="J400" i="10"/>
  <c r="F413" i="10"/>
  <c r="G413" i="10"/>
  <c r="D449" i="10"/>
  <c r="F449" i="10"/>
  <c r="D453" i="10"/>
  <c r="E453" i="10"/>
  <c r="AU464" i="10"/>
  <c r="I464" i="10"/>
  <c r="E464" i="10"/>
  <c r="D464" i="10"/>
  <c r="AU468" i="10"/>
  <c r="D468" i="10"/>
  <c r="F468" i="10"/>
  <c r="I468" i="10"/>
  <c r="E329" i="10"/>
  <c r="E400" i="10"/>
  <c r="F400" i="10"/>
  <c r="AU489" i="10"/>
  <c r="AU499" i="10"/>
  <c r="F508" i="10"/>
  <c r="E508" i="10"/>
  <c r="D508" i="10"/>
  <c r="G514" i="10"/>
  <c r="E514" i="10"/>
  <c r="AU514" i="10"/>
  <c r="I514" i="10"/>
  <c r="F514" i="10"/>
  <c r="D514" i="10"/>
  <c r="F517" i="10"/>
  <c r="E517" i="10"/>
  <c r="G517" i="10"/>
  <c r="E525" i="10"/>
  <c r="F525" i="10"/>
  <c r="J525" i="10"/>
  <c r="E530" i="10"/>
  <c r="J530" i="10"/>
  <c r="E571" i="10"/>
  <c r="F571" i="10"/>
  <c r="D571" i="10"/>
  <c r="F638" i="10"/>
  <c r="E638" i="10"/>
  <c r="E642" i="10"/>
  <c r="F642" i="10"/>
  <c r="F646" i="10"/>
  <c r="E646" i="10"/>
  <c r="F689" i="10"/>
  <c r="E689" i="10"/>
  <c r="D689" i="10"/>
  <c r="F705" i="10"/>
  <c r="E705" i="10"/>
  <c r="J705" i="10"/>
  <c r="F733" i="10"/>
  <c r="E733" i="10"/>
  <c r="E735" i="10"/>
  <c r="F735" i="10"/>
  <c r="F737" i="10"/>
  <c r="E737" i="10"/>
  <c r="F740" i="10"/>
  <c r="E740" i="10"/>
  <c r="D740" i="10"/>
  <c r="F745" i="10"/>
  <c r="E745" i="10"/>
  <c r="D745" i="10"/>
  <c r="F752" i="10"/>
  <c r="G752" i="10"/>
  <c r="D752" i="10"/>
  <c r="F761" i="10"/>
  <c r="E761" i="10"/>
  <c r="G761" i="10"/>
  <c r="E823" i="10"/>
  <c r="F823" i="10"/>
  <c r="J823" i="10"/>
  <c r="E854" i="10"/>
  <c r="F854" i="10"/>
  <c r="F863" i="10"/>
  <c r="AU863" i="10"/>
  <c r="D863" i="10"/>
  <c r="F865" i="10"/>
  <c r="E865" i="10"/>
  <c r="D865" i="10"/>
  <c r="I871" i="10"/>
  <c r="E871" i="10"/>
  <c r="F871" i="10"/>
  <c r="AU871" i="10"/>
  <c r="J871" i="10"/>
  <c r="I878" i="10"/>
  <c r="E878" i="10"/>
  <c r="F878" i="10"/>
  <c r="J878" i="10"/>
  <c r="AU878" i="10"/>
  <c r="E929" i="10"/>
  <c r="F929" i="10"/>
  <c r="D929" i="10"/>
  <c r="I929" i="10"/>
  <c r="G929" i="10"/>
  <c r="AU955" i="10"/>
  <c r="E1118" i="10"/>
  <c r="F1118" i="10"/>
  <c r="AU1121" i="10"/>
  <c r="F1121" i="10"/>
  <c r="E1121" i="10"/>
  <c r="J1121" i="10"/>
  <c r="D1121" i="10"/>
  <c r="I1121" i="10"/>
  <c r="E1151" i="10"/>
  <c r="F1151" i="10"/>
  <c r="D1151" i="10"/>
  <c r="E1167" i="10"/>
  <c r="F1167" i="10"/>
  <c r="G1167" i="10"/>
  <c r="AU1200" i="10"/>
  <c r="E1205" i="10"/>
  <c r="F1205" i="10"/>
  <c r="D1205" i="10"/>
  <c r="AU1205" i="10"/>
  <c r="F1215" i="10"/>
  <c r="E1215" i="10"/>
  <c r="D1215" i="10"/>
  <c r="G1281" i="10"/>
  <c r="F1281" i="10"/>
  <c r="E1281" i="10"/>
  <c r="D1281" i="10"/>
  <c r="I1281" i="10"/>
  <c r="AU1281" i="10"/>
  <c r="G1283" i="10"/>
  <c r="E1283" i="10"/>
  <c r="F1283" i="10"/>
  <c r="J1283" i="10"/>
  <c r="D1283" i="10"/>
  <c r="I1283" i="10"/>
  <c r="G1285" i="10"/>
  <c r="F1285" i="10"/>
  <c r="E1285" i="10"/>
  <c r="AU1285" i="10"/>
  <c r="D1285" i="10"/>
  <c r="J1285" i="10"/>
  <c r="I1285" i="10"/>
  <c r="F1297" i="10"/>
  <c r="E1297" i="10"/>
  <c r="F1327" i="10"/>
  <c r="E1327" i="10"/>
  <c r="AU1327" i="10"/>
  <c r="F1468" i="10"/>
  <c r="E1468" i="10"/>
  <c r="F1499" i="10"/>
  <c r="E1499" i="10"/>
  <c r="D1499" i="10"/>
  <c r="AU1499" i="10"/>
  <c r="F1584" i="10"/>
  <c r="E1584" i="10"/>
  <c r="F1685" i="10"/>
  <c r="E1685" i="10"/>
  <c r="G1701" i="10"/>
  <c r="F1701" i="10"/>
  <c r="E1701" i="10"/>
  <c r="I1701" i="10"/>
  <c r="AU1701" i="10"/>
  <c r="D1701" i="10"/>
  <c r="J1701" i="10"/>
  <c r="G1756" i="10"/>
  <c r="F1756" i="10"/>
  <c r="E1756" i="10"/>
  <c r="J1756" i="10"/>
  <c r="AU1756" i="10"/>
  <c r="D1756" i="10"/>
  <c r="I1756" i="10"/>
  <c r="E752" i="10"/>
  <c r="D42" i="10"/>
  <c r="D46" i="10"/>
  <c r="D50" i="10"/>
  <c r="D54" i="10"/>
  <c r="D58" i="10"/>
  <c r="AU71" i="10"/>
  <c r="AU72" i="10"/>
  <c r="AU82" i="10"/>
  <c r="AU84" i="10"/>
  <c r="AU85" i="10"/>
  <c r="AU87" i="10"/>
  <c r="AU88" i="10"/>
  <c r="AU106" i="10"/>
  <c r="AU128" i="10"/>
  <c r="AU140" i="10"/>
  <c r="AU141" i="10"/>
  <c r="AU144" i="10"/>
  <c r="AU145" i="10"/>
  <c r="AU159" i="10"/>
  <c r="AU167" i="10"/>
  <c r="AU175" i="10"/>
  <c r="AU191" i="10"/>
  <c r="AU199" i="10"/>
  <c r="AU205" i="10"/>
  <c r="AU211" i="10"/>
  <c r="AU221" i="10"/>
  <c r="F44" i="10"/>
  <c r="F48" i="10"/>
  <c r="F52" i="10"/>
  <c r="F56" i="10"/>
  <c r="E93" i="10"/>
  <c r="I109" i="10"/>
  <c r="I113" i="10"/>
  <c r="I117" i="10"/>
  <c r="E166" i="10"/>
  <c r="E174" i="10"/>
  <c r="E203" i="10"/>
  <c r="E207" i="10"/>
  <c r="I223" i="10"/>
  <c r="I227" i="10"/>
  <c r="I231" i="10"/>
  <c r="I235" i="10"/>
  <c r="AU279" i="10"/>
  <c r="AU285" i="10"/>
  <c r="E285" i="10"/>
  <c r="F332" i="10"/>
  <c r="D332" i="10"/>
  <c r="G336" i="10"/>
  <c r="F336" i="10"/>
  <c r="I336" i="10"/>
  <c r="E336" i="10"/>
  <c r="D336" i="10"/>
  <c r="G342" i="10"/>
  <c r="E342" i="10"/>
  <c r="J342" i="10"/>
  <c r="D342" i="10"/>
  <c r="F342" i="10"/>
  <c r="AU347" i="10"/>
  <c r="E347" i="10"/>
  <c r="F347" i="10"/>
  <c r="F385" i="10"/>
  <c r="E385" i="10"/>
  <c r="G412" i="10"/>
  <c r="I412" i="10"/>
  <c r="F412" i="10"/>
  <c r="AU412" i="10"/>
  <c r="E412" i="10"/>
  <c r="D412" i="10"/>
  <c r="AU433" i="10"/>
  <c r="E446" i="10"/>
  <c r="F446" i="10"/>
  <c r="E462" i="10"/>
  <c r="G462" i="10"/>
  <c r="F462" i="10"/>
  <c r="E332" i="10"/>
  <c r="E351" i="10"/>
  <c r="F351" i="10"/>
  <c r="E394" i="10"/>
  <c r="F500" i="10"/>
  <c r="E500" i="10"/>
  <c r="D500" i="10"/>
  <c r="F512" i="10"/>
  <c r="D512" i="10"/>
  <c r="F528" i="10"/>
  <c r="E528" i="10"/>
  <c r="J528" i="10"/>
  <c r="F566" i="10"/>
  <c r="E566" i="10"/>
  <c r="AU566" i="10"/>
  <c r="D566" i="10"/>
  <c r="AU607" i="10"/>
  <c r="F685" i="10"/>
  <c r="E685" i="10"/>
  <c r="D685" i="10"/>
  <c r="G691" i="10"/>
  <c r="E691" i="10"/>
  <c r="F691" i="10"/>
  <c r="I691" i="10"/>
  <c r="D691" i="10"/>
  <c r="E694" i="10"/>
  <c r="F694" i="10"/>
  <c r="G694" i="10"/>
  <c r="F696" i="10"/>
  <c r="E696" i="10"/>
  <c r="D696" i="10"/>
  <c r="G696" i="10"/>
  <c r="E702" i="10"/>
  <c r="F702" i="10"/>
  <c r="J702" i="10"/>
  <c r="E707" i="10"/>
  <c r="F707" i="10"/>
  <c r="J707" i="10"/>
  <c r="AU730" i="10"/>
  <c r="E747" i="10"/>
  <c r="F747" i="10"/>
  <c r="D747" i="10"/>
  <c r="F748" i="10"/>
  <c r="E748" i="10"/>
  <c r="D748" i="10"/>
  <c r="E758" i="10"/>
  <c r="F758" i="10"/>
  <c r="E792" i="10"/>
  <c r="F792" i="10"/>
  <c r="D792" i="10"/>
  <c r="F805" i="10"/>
  <c r="E805" i="10"/>
  <c r="D805" i="10"/>
  <c r="AU805" i="10"/>
  <c r="E806" i="10"/>
  <c r="F806" i="10"/>
  <c r="D806" i="10"/>
  <c r="G815" i="10"/>
  <c r="F815" i="10"/>
  <c r="E815" i="10"/>
  <c r="D815" i="10"/>
  <c r="I815" i="10"/>
  <c r="AU815" i="10"/>
  <c r="E816" i="10"/>
  <c r="F816" i="10"/>
  <c r="I816" i="10"/>
  <c r="D816" i="10"/>
  <c r="E825" i="10"/>
  <c r="F825" i="10"/>
  <c r="J825" i="10"/>
  <c r="F857" i="10"/>
  <c r="E857" i="10"/>
  <c r="D857" i="10"/>
  <c r="E869" i="10"/>
  <c r="F869" i="10"/>
  <c r="AU869" i="10"/>
  <c r="D869" i="10"/>
  <c r="I882" i="10"/>
  <c r="E882" i="10"/>
  <c r="J882" i="10"/>
  <c r="F882" i="10"/>
  <c r="AU882" i="10"/>
  <c r="G934" i="10"/>
  <c r="F934" i="10"/>
  <c r="E934" i="10"/>
  <c r="D934" i="10"/>
  <c r="J934" i="10"/>
  <c r="I934" i="10"/>
  <c r="AU989" i="10"/>
  <c r="F989" i="10"/>
  <c r="E989" i="10"/>
  <c r="E994" i="10"/>
  <c r="F994" i="10"/>
  <c r="F996" i="10"/>
  <c r="E996" i="10"/>
  <c r="G996" i="10"/>
  <c r="AU996" i="10"/>
  <c r="F1034" i="10"/>
  <c r="E1034" i="10"/>
  <c r="E1041" i="10"/>
  <c r="F1041" i="10"/>
  <c r="AU1041" i="10"/>
  <c r="F1061" i="10"/>
  <c r="E1061" i="10"/>
  <c r="AU1136" i="10"/>
  <c r="AU1140" i="10"/>
  <c r="E1156" i="10"/>
  <c r="F1156" i="10"/>
  <c r="D1156" i="10"/>
  <c r="F1179" i="10"/>
  <c r="E1179" i="10"/>
  <c r="E1209" i="10"/>
  <c r="F1209" i="10"/>
  <c r="F1219" i="10"/>
  <c r="E1219" i="10"/>
  <c r="D1219" i="10"/>
  <c r="AU1219" i="10"/>
  <c r="G1223" i="10"/>
  <c r="F1223" i="10"/>
  <c r="E1223" i="10"/>
  <c r="D1223" i="10"/>
  <c r="J1223" i="10"/>
  <c r="AU1223" i="10"/>
  <c r="I1223" i="10"/>
  <c r="E1228" i="10"/>
  <c r="F1228" i="10"/>
  <c r="D1228" i="10"/>
  <c r="G1228" i="10"/>
  <c r="AU1324" i="10"/>
  <c r="F1324" i="10"/>
  <c r="E1324" i="10"/>
  <c r="D1324" i="10"/>
  <c r="F1329" i="10"/>
  <c r="E1329" i="10"/>
  <c r="AU1340" i="10"/>
  <c r="F1340" i="10"/>
  <c r="D1340" i="10"/>
  <c r="I1340" i="10"/>
  <c r="E1340" i="10"/>
  <c r="J1340" i="10"/>
  <c r="AU1357" i="10"/>
  <c r="F1357" i="10"/>
  <c r="E1357" i="10"/>
  <c r="J1357" i="10"/>
  <c r="D1357" i="10"/>
  <c r="I1357" i="10"/>
  <c r="E1389" i="10"/>
  <c r="F1389" i="10"/>
  <c r="D1389" i="10"/>
  <c r="G1400" i="10"/>
  <c r="E1400" i="10"/>
  <c r="F1400" i="10"/>
  <c r="J1400" i="10"/>
  <c r="D1400" i="10"/>
  <c r="I1400" i="10"/>
  <c r="F1461" i="10"/>
  <c r="E1461" i="10"/>
  <c r="G1461" i="10"/>
  <c r="E1471" i="10"/>
  <c r="F1471" i="10"/>
  <c r="I1471" i="10"/>
  <c r="J1471" i="10"/>
  <c r="E1521" i="10"/>
  <c r="F1521" i="10"/>
  <c r="I1580" i="10"/>
  <c r="F1580" i="10"/>
  <c r="E1580" i="10"/>
  <c r="J1580" i="10"/>
  <c r="AU1580" i="10"/>
  <c r="E1676" i="10"/>
  <c r="F1676" i="10"/>
  <c r="D1676" i="10"/>
  <c r="F1681" i="10"/>
  <c r="E1681" i="10"/>
  <c r="E1687" i="10"/>
  <c r="F1687" i="10"/>
  <c r="D1687" i="10"/>
  <c r="AU249" i="10"/>
  <c r="AU251" i="10"/>
  <c r="AU256" i="10"/>
  <c r="AU261" i="10"/>
  <c r="E261" i="10"/>
  <c r="AU265" i="10"/>
  <c r="E265" i="10"/>
  <c r="AU269" i="10"/>
  <c r="E269" i="10"/>
  <c r="AU273" i="10"/>
  <c r="E273" i="10"/>
  <c r="AU277" i="10"/>
  <c r="E277" i="10"/>
  <c r="AU287" i="10"/>
  <c r="AU291" i="10"/>
  <c r="AU307" i="10"/>
  <c r="AU319" i="10"/>
  <c r="AU325" i="10"/>
  <c r="AU333" i="10"/>
  <c r="AU339" i="10"/>
  <c r="G352" i="10"/>
  <c r="F352" i="10"/>
  <c r="J352" i="10"/>
  <c r="E354" i="10"/>
  <c r="AU354" i="10"/>
  <c r="I395" i="10"/>
  <c r="I402" i="10"/>
  <c r="AU402" i="10"/>
  <c r="E403" i="10"/>
  <c r="G403" i="10"/>
  <c r="J406" i="10"/>
  <c r="E407" i="10"/>
  <c r="G407" i="10"/>
  <c r="G410" i="10"/>
  <c r="I410" i="10"/>
  <c r="AU410" i="10"/>
  <c r="AU425" i="10"/>
  <c r="AU428" i="10"/>
  <c r="AU452" i="10"/>
  <c r="G457" i="10"/>
  <c r="J457" i="10"/>
  <c r="G459" i="10"/>
  <c r="F459" i="10"/>
  <c r="I459" i="10"/>
  <c r="I461" i="10"/>
  <c r="AU467" i="10"/>
  <c r="F467" i="10"/>
  <c r="G467" i="10"/>
  <c r="AU472" i="10"/>
  <c r="I472" i="10"/>
  <c r="E291" i="10"/>
  <c r="E333" i="10"/>
  <c r="E339" i="10"/>
  <c r="F326" i="10"/>
  <c r="F383" i="10"/>
  <c r="F410" i="10"/>
  <c r="E451" i="10"/>
  <c r="E467" i="10"/>
  <c r="E472" i="10"/>
  <c r="F438" i="10"/>
  <c r="F444" i="10"/>
  <c r="F454" i="10"/>
  <c r="AU496" i="10"/>
  <c r="F497" i="10"/>
  <c r="E497" i="10"/>
  <c r="D497" i="10"/>
  <c r="E502" i="10"/>
  <c r="F502" i="10"/>
  <c r="F504" i="10"/>
  <c r="E504" i="10"/>
  <c r="E505" i="10"/>
  <c r="F505" i="10"/>
  <c r="E506" i="10"/>
  <c r="F506" i="10"/>
  <c r="AU511" i="10"/>
  <c r="AU512" i="10"/>
  <c r="F513" i="10"/>
  <c r="E513" i="10"/>
  <c r="G516" i="10"/>
  <c r="F516" i="10"/>
  <c r="E516" i="10"/>
  <c r="I516" i="10"/>
  <c r="AU516" i="10"/>
  <c r="G519" i="10"/>
  <c r="E522" i="10"/>
  <c r="F522" i="10"/>
  <c r="F523" i="10"/>
  <c r="J523" i="10"/>
  <c r="F524" i="10"/>
  <c r="E524" i="10"/>
  <c r="F557" i="10"/>
  <c r="E557" i="10"/>
  <c r="AU564" i="10"/>
  <c r="G573" i="10"/>
  <c r="F573" i="10"/>
  <c r="E573" i="10"/>
  <c r="D573" i="10"/>
  <c r="F577" i="10"/>
  <c r="E577" i="10"/>
  <c r="F581" i="10"/>
  <c r="E581" i="10"/>
  <c r="F589" i="10"/>
  <c r="E589" i="10"/>
  <c r="AU603" i="10"/>
  <c r="E635" i="10"/>
  <c r="F635" i="10"/>
  <c r="E639" i="10"/>
  <c r="F639" i="10"/>
  <c r="E643" i="10"/>
  <c r="F643" i="10"/>
  <c r="AU669" i="10"/>
  <c r="F673" i="10"/>
  <c r="E673" i="10"/>
  <c r="AU688" i="10"/>
  <c r="AU689" i="10"/>
  <c r="G693" i="10"/>
  <c r="F693" i="10"/>
  <c r="E693" i="10"/>
  <c r="J693" i="10"/>
  <c r="AU693" i="10"/>
  <c r="G697" i="10"/>
  <c r="F697" i="10"/>
  <c r="E697" i="10"/>
  <c r="I697" i="10"/>
  <c r="AU697" i="10"/>
  <c r="E699" i="10"/>
  <c r="F699" i="10"/>
  <c r="F700" i="10"/>
  <c r="J700" i="10"/>
  <c r="F701" i="10"/>
  <c r="E701" i="10"/>
  <c r="F732" i="10"/>
  <c r="E732" i="10"/>
  <c r="AU737" i="10"/>
  <c r="E738" i="10"/>
  <c r="F738" i="10"/>
  <c r="AU747" i="10"/>
  <c r="J759" i="10"/>
  <c r="E759" i="10"/>
  <c r="F759" i="10"/>
  <c r="F765" i="10"/>
  <c r="E765" i="10"/>
  <c r="E793" i="10"/>
  <c r="F793" i="10"/>
  <c r="G807" i="10"/>
  <c r="F807" i="10"/>
  <c r="E807" i="10"/>
  <c r="G809" i="10"/>
  <c r="E809" i="10"/>
  <c r="F809" i="10"/>
  <c r="D809" i="10"/>
  <c r="AU809" i="10"/>
  <c r="E814" i="10"/>
  <c r="F814" i="10"/>
  <c r="AU814" i="10"/>
  <c r="F826" i="10"/>
  <c r="E826" i="10"/>
  <c r="I826" i="10"/>
  <c r="E850" i="10"/>
  <c r="F850" i="10"/>
  <c r="AU852" i="10"/>
  <c r="E853" i="10"/>
  <c r="F853" i="10"/>
  <c r="E855" i="10"/>
  <c r="F856" i="10"/>
  <c r="E856" i="10"/>
  <c r="D858" i="10"/>
  <c r="E858" i="10"/>
  <c r="F858" i="10"/>
  <c r="AU858" i="10"/>
  <c r="F860" i="10"/>
  <c r="E860" i="10"/>
  <c r="E861" i="10"/>
  <c r="F861" i="10"/>
  <c r="F864" i="10"/>
  <c r="E864" i="10"/>
  <c r="D864" i="10"/>
  <c r="D868" i="10"/>
  <c r="F868" i="10"/>
  <c r="E868" i="10"/>
  <c r="I876" i="10"/>
  <c r="F876" i="10"/>
  <c r="E876" i="10"/>
  <c r="J876" i="10"/>
  <c r="F910" i="10"/>
  <c r="E910" i="10"/>
  <c r="D910" i="10"/>
  <c r="AU910" i="10"/>
  <c r="F911" i="10"/>
  <c r="E911" i="10"/>
  <c r="D911" i="10"/>
  <c r="F922" i="10"/>
  <c r="E922" i="10"/>
  <c r="D922" i="10"/>
  <c r="F931" i="10"/>
  <c r="E931" i="10"/>
  <c r="G931" i="10"/>
  <c r="E939" i="10"/>
  <c r="F939" i="10"/>
  <c r="E944" i="10"/>
  <c r="F944" i="10"/>
  <c r="F972" i="10"/>
  <c r="E972" i="10"/>
  <c r="AU972" i="10"/>
  <c r="E977" i="10"/>
  <c r="F977" i="10"/>
  <c r="F984" i="10"/>
  <c r="E984" i="10"/>
  <c r="F987" i="10"/>
  <c r="D987" i="10"/>
  <c r="E987" i="10"/>
  <c r="G992" i="10"/>
  <c r="F992" i="10"/>
  <c r="D992" i="10"/>
  <c r="J992" i="10"/>
  <c r="E993" i="10"/>
  <c r="F993" i="10"/>
  <c r="G993" i="10"/>
  <c r="E1028" i="10"/>
  <c r="F1028" i="10"/>
  <c r="D1028" i="10"/>
  <c r="E1033" i="10"/>
  <c r="F1033" i="10"/>
  <c r="D1033" i="10"/>
  <c r="E1036" i="10"/>
  <c r="F1036" i="10"/>
  <c r="D1036" i="10"/>
  <c r="G1046" i="10"/>
  <c r="F1046" i="10"/>
  <c r="E1046" i="10"/>
  <c r="J1046" i="10"/>
  <c r="D1046" i="10"/>
  <c r="F1053" i="10"/>
  <c r="E1053" i="10"/>
  <c r="AU1088" i="10"/>
  <c r="F1088" i="10"/>
  <c r="E1088" i="10"/>
  <c r="E1090" i="10"/>
  <c r="AU1090" i="10"/>
  <c r="E1098" i="10"/>
  <c r="F1098" i="10"/>
  <c r="D1098" i="10"/>
  <c r="F1099" i="10"/>
  <c r="E1099" i="10"/>
  <c r="G1108" i="10"/>
  <c r="F1108" i="10"/>
  <c r="E1108" i="10"/>
  <c r="J1108" i="10"/>
  <c r="D1108" i="10"/>
  <c r="E1109" i="10"/>
  <c r="F1109" i="10"/>
  <c r="AU1113" i="10"/>
  <c r="F1113" i="10"/>
  <c r="E1113" i="10"/>
  <c r="D1113" i="10"/>
  <c r="J1113" i="10"/>
  <c r="AU1132" i="10"/>
  <c r="E1148" i="10"/>
  <c r="F1148" i="10"/>
  <c r="D1148" i="10"/>
  <c r="F1157" i="10"/>
  <c r="E1157" i="10"/>
  <c r="I1162" i="10"/>
  <c r="G1168" i="10"/>
  <c r="E1168" i="10"/>
  <c r="F1168" i="10"/>
  <c r="D1168" i="10"/>
  <c r="AU1168" i="10"/>
  <c r="J1168" i="10"/>
  <c r="E1171" i="10"/>
  <c r="F1171" i="10"/>
  <c r="E1176" i="10"/>
  <c r="F1176" i="10"/>
  <c r="F1216" i="10"/>
  <c r="E1216" i="10"/>
  <c r="F1218" i="10"/>
  <c r="E1218" i="10"/>
  <c r="AU1218" i="10"/>
  <c r="AU1225" i="10"/>
  <c r="F1269" i="10"/>
  <c r="E1269" i="10"/>
  <c r="AU1276" i="10"/>
  <c r="E1276" i="10"/>
  <c r="F1276" i="10"/>
  <c r="E1286" i="10"/>
  <c r="F1286" i="10"/>
  <c r="D1286" i="10"/>
  <c r="AU1286" i="10"/>
  <c r="G1287" i="10"/>
  <c r="E1287" i="10"/>
  <c r="F1287" i="10"/>
  <c r="J1287" i="10"/>
  <c r="D1287" i="10"/>
  <c r="F1333" i="10"/>
  <c r="E1333" i="10"/>
  <c r="AU1338" i="10"/>
  <c r="F1338" i="10"/>
  <c r="E1338" i="10"/>
  <c r="D1338" i="10"/>
  <c r="AU1376" i="10"/>
  <c r="F1386" i="10"/>
  <c r="D1386" i="10"/>
  <c r="E1386" i="10"/>
  <c r="G1414" i="10"/>
  <c r="F1414" i="10"/>
  <c r="E1414" i="10"/>
  <c r="J1414" i="10"/>
  <c r="AU1433" i="10"/>
  <c r="E1463" i="10"/>
  <c r="F1463" i="10"/>
  <c r="G1463" i="10"/>
  <c r="AU1463" i="10"/>
  <c r="D1463" i="10"/>
  <c r="F1465" i="10"/>
  <c r="E1465" i="10"/>
  <c r="D1465" i="10"/>
  <c r="I1465" i="10"/>
  <c r="E1505" i="10"/>
  <c r="F1505" i="10"/>
  <c r="D1505" i="10"/>
  <c r="E1560" i="10"/>
  <c r="F1560" i="10"/>
  <c r="F1577" i="10"/>
  <c r="D1577" i="10"/>
  <c r="G1577" i="10"/>
  <c r="E1622" i="10"/>
  <c r="F1622" i="10"/>
  <c r="D1622" i="10"/>
  <c r="E1627" i="10"/>
  <c r="F1627" i="10"/>
  <c r="AU1627" i="10"/>
  <c r="F1632" i="10"/>
  <c r="E1632" i="10"/>
  <c r="I1643" i="10"/>
  <c r="E1643" i="10"/>
  <c r="F1643" i="10"/>
  <c r="J1643" i="10"/>
  <c r="AU1643" i="10"/>
  <c r="F1702" i="10"/>
  <c r="E1702" i="10"/>
  <c r="D1702" i="10"/>
  <c r="I1702" i="10"/>
  <c r="G1705" i="10"/>
  <c r="F1705" i="10"/>
  <c r="I1705" i="10"/>
  <c r="E1705" i="10"/>
  <c r="D1705" i="10"/>
  <c r="AU1705" i="10"/>
  <c r="J1705" i="10"/>
  <c r="G1758" i="10"/>
  <c r="E1758" i="10"/>
  <c r="I1758" i="10"/>
  <c r="F1758" i="10"/>
  <c r="D1758" i="10"/>
  <c r="J1758" i="10"/>
  <c r="E628" i="10"/>
  <c r="E649" i="10"/>
  <c r="F620" i="10"/>
  <c r="AU248" i="10"/>
  <c r="G284" i="10"/>
  <c r="I284" i="10"/>
  <c r="AU284" i="10"/>
  <c r="AU293" i="10"/>
  <c r="E293" i="10"/>
  <c r="AU305" i="10"/>
  <c r="AU317" i="10"/>
  <c r="F324" i="10"/>
  <c r="D324" i="10"/>
  <c r="G348" i="10"/>
  <c r="F348" i="10"/>
  <c r="J348" i="10"/>
  <c r="AU366" i="10"/>
  <c r="AU394" i="10"/>
  <c r="G406" i="10"/>
  <c r="AU406" i="10"/>
  <c r="D406" i="10"/>
  <c r="AU432" i="10"/>
  <c r="AU436" i="10"/>
  <c r="F443" i="10"/>
  <c r="D443" i="10"/>
  <c r="G461" i="10"/>
  <c r="J461" i="10"/>
  <c r="E283" i="10"/>
  <c r="E320" i="10"/>
  <c r="E352" i="10"/>
  <c r="E393" i="10"/>
  <c r="E398" i="10"/>
  <c r="E409" i="10"/>
  <c r="F380" i="10"/>
  <c r="F402" i="10"/>
  <c r="F407" i="10"/>
  <c r="E443" i="10"/>
  <c r="E459" i="10"/>
  <c r="F441" i="10"/>
  <c r="F452" i="10"/>
  <c r="F457" i="10"/>
  <c r="F499" i="10"/>
  <c r="E499" i="10"/>
  <c r="AU507" i="10"/>
  <c r="AU508" i="10"/>
  <c r="AU509" i="10"/>
  <c r="E510" i="10"/>
  <c r="F510" i="10"/>
  <c r="AU510" i="10"/>
  <c r="F515" i="10"/>
  <c r="E515" i="10"/>
  <c r="D515" i="10"/>
  <c r="AU519" i="10"/>
  <c r="E527" i="10"/>
  <c r="F527" i="10"/>
  <c r="AU545" i="10"/>
  <c r="E555" i="10"/>
  <c r="F555" i="10"/>
  <c r="E559" i="10"/>
  <c r="F559" i="10"/>
  <c r="D559" i="10"/>
  <c r="E563" i="10"/>
  <c r="F563" i="10"/>
  <c r="AU565" i="10"/>
  <c r="AU567" i="10"/>
  <c r="E568" i="10"/>
  <c r="F568" i="10"/>
  <c r="D568" i="10"/>
  <c r="G574" i="10"/>
  <c r="F574" i="10"/>
  <c r="I574" i="10"/>
  <c r="E579" i="10"/>
  <c r="F579" i="10"/>
  <c r="E587" i="10"/>
  <c r="F587" i="10"/>
  <c r="F616" i="10"/>
  <c r="E616" i="10"/>
  <c r="E624" i="10"/>
  <c r="F624" i="10"/>
  <c r="F637" i="10"/>
  <c r="E637" i="10"/>
  <c r="F641" i="10"/>
  <c r="E641" i="10"/>
  <c r="F645" i="10"/>
  <c r="E645" i="10"/>
  <c r="AU676" i="10"/>
  <c r="E683" i="10"/>
  <c r="F683" i="10"/>
  <c r="AU685" i="10"/>
  <c r="F692" i="10"/>
  <c r="G692" i="10"/>
  <c r="F704" i="10"/>
  <c r="E704" i="10"/>
  <c r="AU723" i="10"/>
  <c r="F744" i="10"/>
  <c r="AU744" i="10"/>
  <c r="AU745" i="10"/>
  <c r="E746" i="10"/>
  <c r="F746" i="10"/>
  <c r="D746" i="10"/>
  <c r="AU748" i="10"/>
  <c r="E754" i="10"/>
  <c r="F754" i="10"/>
  <c r="D754" i="10"/>
  <c r="F756" i="10"/>
  <c r="E756" i="10"/>
  <c r="E795" i="10"/>
  <c r="F795" i="10"/>
  <c r="F803" i="10"/>
  <c r="E803" i="10"/>
  <c r="E804" i="10"/>
  <c r="F804" i="10"/>
  <c r="E818" i="10"/>
  <c r="I818" i="10"/>
  <c r="E824" i="10"/>
  <c r="F824" i="10"/>
  <c r="J824" i="10"/>
  <c r="AU843" i="10"/>
  <c r="AU865" i="10"/>
  <c r="E874" i="10"/>
  <c r="F874" i="10"/>
  <c r="D874" i="10"/>
  <c r="I874" i="10"/>
  <c r="AU875" i="10"/>
  <c r="E875" i="10"/>
  <c r="F875" i="10"/>
  <c r="J875" i="10"/>
  <c r="D875" i="10"/>
  <c r="E913" i="10"/>
  <c r="AU913" i="10"/>
  <c r="D913" i="10"/>
  <c r="F914" i="10"/>
  <c r="E914" i="10"/>
  <c r="D914" i="10"/>
  <c r="E916" i="10"/>
  <c r="F916" i="10"/>
  <c r="G926" i="10"/>
  <c r="F926" i="10"/>
  <c r="E926" i="10"/>
  <c r="AU926" i="10"/>
  <c r="I926" i="10"/>
  <c r="D926" i="10"/>
  <c r="F941" i="10"/>
  <c r="E941" i="10"/>
  <c r="AU954" i="10"/>
  <c r="E979" i="10"/>
  <c r="F979" i="10"/>
  <c r="F1000" i="10"/>
  <c r="E1000" i="10"/>
  <c r="AU1035" i="10"/>
  <c r="E1039" i="10"/>
  <c r="F1039" i="10"/>
  <c r="F1042" i="10"/>
  <c r="E1042" i="10"/>
  <c r="AU1042" i="10"/>
  <c r="D1042" i="10"/>
  <c r="E1043" i="10"/>
  <c r="F1043" i="10"/>
  <c r="D1043" i="10"/>
  <c r="G1048" i="10"/>
  <c r="E1048" i="10"/>
  <c r="F1048" i="10"/>
  <c r="D1048" i="10"/>
  <c r="I1048" i="10"/>
  <c r="F1051" i="10"/>
  <c r="E1051" i="10"/>
  <c r="AU1051" i="10"/>
  <c r="D1051" i="10"/>
  <c r="E1055" i="10"/>
  <c r="F1055" i="10"/>
  <c r="E1060" i="10"/>
  <c r="F1060" i="10"/>
  <c r="G1060" i="10"/>
  <c r="AU1077" i="10"/>
  <c r="AU1085" i="10"/>
  <c r="F1092" i="10"/>
  <c r="E1092" i="10"/>
  <c r="AU1115" i="10"/>
  <c r="F1115" i="10"/>
  <c r="E1115" i="10"/>
  <c r="D1115" i="10"/>
  <c r="J1115" i="10"/>
  <c r="F1120" i="10"/>
  <c r="E1120" i="10"/>
  <c r="AU1120" i="10"/>
  <c r="E1152" i="10"/>
  <c r="F1152" i="10"/>
  <c r="F1154" i="10"/>
  <c r="D1154" i="10"/>
  <c r="AU1154" i="10"/>
  <c r="E1155" i="10"/>
  <c r="F1155" i="10"/>
  <c r="D1155" i="10"/>
  <c r="G1162" i="10"/>
  <c r="F1162" i="10"/>
  <c r="E1162" i="10"/>
  <c r="J1162" i="10"/>
  <c r="D1162" i="10"/>
  <c r="G1164" i="10"/>
  <c r="E1164" i="10"/>
  <c r="F1164" i="10"/>
  <c r="J1164" i="10"/>
  <c r="AU1164" i="10"/>
  <c r="D1164" i="10"/>
  <c r="E1169" i="10"/>
  <c r="F1169" i="10"/>
  <c r="D1169" i="10"/>
  <c r="F1173" i="10"/>
  <c r="E1173" i="10"/>
  <c r="F1178" i="10"/>
  <c r="E1178" i="10"/>
  <c r="G1178" i="10"/>
  <c r="AU1213" i="10"/>
  <c r="E1214" i="10"/>
  <c r="F1214" i="10"/>
  <c r="D1214" i="10"/>
  <c r="G1225" i="10"/>
  <c r="E1225" i="10"/>
  <c r="D1225" i="10"/>
  <c r="J1225" i="10"/>
  <c r="F1238" i="10"/>
  <c r="E1238" i="10"/>
  <c r="F1264" i="10"/>
  <c r="E1264" i="10"/>
  <c r="D1264" i="10"/>
  <c r="F1272" i="10"/>
  <c r="E1272" i="10"/>
  <c r="D1272" i="10"/>
  <c r="E1292" i="10"/>
  <c r="F1292" i="10"/>
  <c r="I1292" i="10"/>
  <c r="F1335" i="10"/>
  <c r="E1335" i="10"/>
  <c r="E1346" i="10"/>
  <c r="D1346" i="10"/>
  <c r="I1346" i="10"/>
  <c r="F1346" i="10"/>
  <c r="G1346" i="10"/>
  <c r="AU1367" i="10"/>
  <c r="E1394" i="10"/>
  <c r="F1394" i="10"/>
  <c r="D1394" i="10"/>
  <c r="G1399" i="10"/>
  <c r="F1399" i="10"/>
  <c r="D1399" i="10"/>
  <c r="AU1399" i="10"/>
  <c r="I1399" i="10"/>
  <c r="F1411" i="10"/>
  <c r="E1411" i="10"/>
  <c r="J1411" i="10"/>
  <c r="F1441" i="10"/>
  <c r="E1441" i="10"/>
  <c r="D1441" i="10"/>
  <c r="E1502" i="10"/>
  <c r="F1502" i="10"/>
  <c r="E1513" i="10"/>
  <c r="F1513" i="10"/>
  <c r="F1568" i="10"/>
  <c r="E1568" i="10"/>
  <c r="E1583" i="10"/>
  <c r="F1583" i="10"/>
  <c r="D1583" i="10"/>
  <c r="I1583" i="10"/>
  <c r="G1583" i="10"/>
  <c r="E1619" i="10"/>
  <c r="F1619" i="10"/>
  <c r="AU1629" i="10"/>
  <c r="E1629" i="10"/>
  <c r="F1629" i="10"/>
  <c r="E1634" i="10"/>
  <c r="F1634" i="10"/>
  <c r="G1634" i="10"/>
  <c r="I1634" i="10"/>
  <c r="E1641" i="10"/>
  <c r="F1641" i="10"/>
  <c r="F1695" i="10"/>
  <c r="E1695" i="10"/>
  <c r="G1695" i="10"/>
  <c r="D1695" i="10"/>
  <c r="J1695" i="10"/>
  <c r="F1751" i="10"/>
  <c r="E1751" i="10"/>
  <c r="D1751" i="10"/>
  <c r="F1755" i="10"/>
  <c r="E1755" i="10"/>
  <c r="G1755" i="10"/>
  <c r="AU1755" i="10"/>
  <c r="D1755" i="10"/>
  <c r="I1755" i="10"/>
  <c r="F503" i="10"/>
  <c r="F583" i="10"/>
  <c r="E700" i="10"/>
  <c r="E760" i="10"/>
  <c r="F818" i="10"/>
  <c r="F866" i="10"/>
  <c r="E927" i="10"/>
  <c r="F974" i="10"/>
  <c r="E1058" i="10"/>
  <c r="E1577" i="10"/>
  <c r="AU257" i="10"/>
  <c r="AU259" i="10"/>
  <c r="AU263" i="10"/>
  <c r="AU267" i="10"/>
  <c r="AU271" i="10"/>
  <c r="AU275" i="10"/>
  <c r="I286" i="10"/>
  <c r="AU311" i="10"/>
  <c r="AU313" i="10"/>
  <c r="AU323" i="10"/>
  <c r="AU380" i="10"/>
  <c r="AU383" i="10"/>
  <c r="G384" i="10"/>
  <c r="AU386" i="10"/>
  <c r="AU439" i="10"/>
  <c r="AU440" i="10"/>
  <c r="E281" i="10"/>
  <c r="E289" i="10"/>
  <c r="E346" i="10"/>
  <c r="E350" i="10"/>
  <c r="E470" i="10"/>
  <c r="F439" i="10"/>
  <c r="F455" i="10"/>
  <c r="AU488" i="10"/>
  <c r="AU541" i="10"/>
  <c r="AU544" i="10"/>
  <c r="AU548" i="10"/>
  <c r="AU558" i="10"/>
  <c r="F558" i="10"/>
  <c r="AU563" i="10"/>
  <c r="AU571" i="10"/>
  <c r="AU575" i="10"/>
  <c r="E575" i="10"/>
  <c r="AU604" i="10"/>
  <c r="F632" i="10"/>
  <c r="E632" i="10"/>
  <c r="E640" i="10"/>
  <c r="F640" i="10"/>
  <c r="F648" i="10"/>
  <c r="E648" i="10"/>
  <c r="E679" i="10"/>
  <c r="F679" i="10"/>
  <c r="F681" i="10"/>
  <c r="E681" i="10"/>
  <c r="F684" i="10"/>
  <c r="AU719" i="10"/>
  <c r="AU732" i="10"/>
  <c r="AU734" i="10"/>
  <c r="AU736" i="10"/>
  <c r="E739" i="10"/>
  <c r="F739" i="10"/>
  <c r="AU740" i="10"/>
  <c r="G751" i="10"/>
  <c r="E751" i="10"/>
  <c r="F751" i="10"/>
  <c r="J751" i="10"/>
  <c r="G753" i="10"/>
  <c r="F753" i="10"/>
  <c r="E753" i="10"/>
  <c r="AU753" i="10"/>
  <c r="G755" i="10"/>
  <c r="E755" i="10"/>
  <c r="F755" i="10"/>
  <c r="J755" i="10"/>
  <c r="E763" i="10"/>
  <c r="F763" i="10"/>
  <c r="E767" i="10"/>
  <c r="F767" i="10"/>
  <c r="AU779" i="10"/>
  <c r="AU790" i="10"/>
  <c r="AU791" i="10"/>
  <c r="AU792" i="10"/>
  <c r="E796" i="10"/>
  <c r="F796" i="10"/>
  <c r="F797" i="10"/>
  <c r="E797" i="10"/>
  <c r="E800" i="10"/>
  <c r="F800" i="10"/>
  <c r="E802" i="10"/>
  <c r="AU806" i="10"/>
  <c r="E808" i="10"/>
  <c r="F808" i="10"/>
  <c r="E812" i="10"/>
  <c r="F812" i="10"/>
  <c r="G813" i="10"/>
  <c r="F813" i="10"/>
  <c r="E813" i="10"/>
  <c r="J819" i="10"/>
  <c r="F819" i="10"/>
  <c r="E819" i="10"/>
  <c r="AU840" i="10"/>
  <c r="AU850" i="10"/>
  <c r="F851" i="10"/>
  <c r="E851" i="10"/>
  <c r="AU853" i="10"/>
  <c r="AU857" i="10"/>
  <c r="AU860" i="10"/>
  <c r="AU861" i="10"/>
  <c r="G867" i="10"/>
  <c r="F867" i="10"/>
  <c r="E867" i="10"/>
  <c r="J867" i="10"/>
  <c r="E870" i="10"/>
  <c r="F870" i="10"/>
  <c r="G873" i="10"/>
  <c r="F873" i="10"/>
  <c r="J873" i="10"/>
  <c r="E885" i="10"/>
  <c r="F885" i="10"/>
  <c r="AU901" i="10"/>
  <c r="AU903" i="10"/>
  <c r="AU922" i="10"/>
  <c r="E923" i="10"/>
  <c r="F923" i="10"/>
  <c r="G928" i="10"/>
  <c r="E928" i="10"/>
  <c r="F928" i="10"/>
  <c r="G930" i="10"/>
  <c r="F930" i="10"/>
  <c r="E930" i="10"/>
  <c r="AU930" i="10"/>
  <c r="G933" i="10"/>
  <c r="AU958" i="10"/>
  <c r="AU974" i="10"/>
  <c r="F975" i="10"/>
  <c r="E975" i="10"/>
  <c r="F980" i="10"/>
  <c r="E980" i="10"/>
  <c r="E982" i="10"/>
  <c r="F982" i="10"/>
  <c r="E983" i="10"/>
  <c r="F983" i="10"/>
  <c r="F991" i="10"/>
  <c r="E991" i="10"/>
  <c r="AU998" i="10"/>
  <c r="E998" i="10"/>
  <c r="F998" i="10"/>
  <c r="AU999" i="10"/>
  <c r="E999" i="10"/>
  <c r="F999" i="10"/>
  <c r="J999" i="10"/>
  <c r="AU1001" i="10"/>
  <c r="E1001" i="10"/>
  <c r="AU1013" i="10"/>
  <c r="AU1015" i="10"/>
  <c r="AU1017" i="10"/>
  <c r="AU1032" i="10"/>
  <c r="AU1043" i="10"/>
  <c r="F1045" i="10"/>
  <c r="E1045" i="10"/>
  <c r="G1047" i="10"/>
  <c r="I1050" i="10"/>
  <c r="E1056" i="10"/>
  <c r="F1056" i="10"/>
  <c r="E1057" i="10"/>
  <c r="F1057" i="10"/>
  <c r="F1062" i="10"/>
  <c r="E1062" i="10"/>
  <c r="AU1072" i="10"/>
  <c r="AU1082" i="10"/>
  <c r="AU1092" i="10"/>
  <c r="AU1093" i="10"/>
  <c r="E1093" i="10"/>
  <c r="F1093" i="10"/>
  <c r="AU1095" i="10"/>
  <c r="E1095" i="10"/>
  <c r="F1095" i="10"/>
  <c r="AU1098" i="10"/>
  <c r="F1103" i="10"/>
  <c r="E1103" i="10"/>
  <c r="I1104" i="10"/>
  <c r="E1107" i="10"/>
  <c r="F1107" i="10"/>
  <c r="G1110" i="10"/>
  <c r="E1110" i="10"/>
  <c r="F1110" i="10"/>
  <c r="E1114" i="10"/>
  <c r="F1114" i="10"/>
  <c r="AU1116" i="10"/>
  <c r="F1116" i="10"/>
  <c r="E1116" i="10"/>
  <c r="AU1117" i="10"/>
  <c r="E1117" i="10"/>
  <c r="F1117" i="10"/>
  <c r="J1117" i="10"/>
  <c r="AU1119" i="10"/>
  <c r="F1119" i="10"/>
  <c r="AU1131" i="10"/>
  <c r="AU1135" i="10"/>
  <c r="E1145" i="10"/>
  <c r="F1145" i="10"/>
  <c r="AU1147" i="10"/>
  <c r="AU1149" i="10"/>
  <c r="F1150" i="10"/>
  <c r="E1150" i="10"/>
  <c r="F1163" i="10"/>
  <c r="E1163" i="10"/>
  <c r="E1177" i="10"/>
  <c r="F1177" i="10"/>
  <c r="F1207" i="10"/>
  <c r="E1207" i="10"/>
  <c r="F1208" i="10"/>
  <c r="E1208" i="10"/>
  <c r="E1210" i="10"/>
  <c r="F1210" i="10"/>
  <c r="E1212" i="10"/>
  <c r="F1212" i="10"/>
  <c r="G1221" i="10"/>
  <c r="E1221" i="10"/>
  <c r="F1221" i="10"/>
  <c r="J1221" i="10"/>
  <c r="E1226" i="10"/>
  <c r="F1226" i="10"/>
  <c r="G1227" i="10"/>
  <c r="F1227" i="10"/>
  <c r="E1227" i="10"/>
  <c r="AU1227" i="10"/>
  <c r="F1231" i="10"/>
  <c r="E1231" i="10"/>
  <c r="AU1252" i="10"/>
  <c r="F1265" i="10"/>
  <c r="E1265" i="10"/>
  <c r="G1266" i="10"/>
  <c r="F1266" i="10"/>
  <c r="E1267" i="10"/>
  <c r="F1267" i="10"/>
  <c r="F1273" i="10"/>
  <c r="E1273" i="10"/>
  <c r="E1274" i="10"/>
  <c r="E1275" i="10"/>
  <c r="F1275" i="10"/>
  <c r="I1288" i="10"/>
  <c r="F1325" i="10"/>
  <c r="E1325" i="10"/>
  <c r="AU1332" i="10"/>
  <c r="F1332" i="10"/>
  <c r="E1332" i="10"/>
  <c r="D1332" i="10"/>
  <c r="F1344" i="10"/>
  <c r="E1344" i="10"/>
  <c r="AU1349" i="10"/>
  <c r="F1349" i="10"/>
  <c r="E1349" i="10"/>
  <c r="J1349" i="10"/>
  <c r="D1349" i="10"/>
  <c r="F1354" i="10"/>
  <c r="E1354" i="10"/>
  <c r="E1356" i="10"/>
  <c r="F1356" i="10"/>
  <c r="AU1356" i="10"/>
  <c r="AU1387" i="10"/>
  <c r="F1387" i="10"/>
  <c r="E1387" i="10"/>
  <c r="E1393" i="10"/>
  <c r="D1393" i="10"/>
  <c r="G1398" i="10"/>
  <c r="E1398" i="10"/>
  <c r="F1398" i="10"/>
  <c r="AU1398" i="10"/>
  <c r="D1398" i="10"/>
  <c r="J1398" i="10"/>
  <c r="F1402" i="10"/>
  <c r="E1402" i="10"/>
  <c r="D1402" i="10"/>
  <c r="J1402" i="10"/>
  <c r="F1403" i="10"/>
  <c r="E1403" i="10"/>
  <c r="G1403" i="10"/>
  <c r="E1416" i="10"/>
  <c r="F1416" i="10"/>
  <c r="G1416" i="10"/>
  <c r="E1443" i="10"/>
  <c r="AU1443" i="10"/>
  <c r="F1443" i="10"/>
  <c r="D1443" i="10"/>
  <c r="F1454" i="10"/>
  <c r="E1454" i="10"/>
  <c r="D1454" i="10"/>
  <c r="AU1454" i="10"/>
  <c r="E1455" i="10"/>
  <c r="F1455" i="10"/>
  <c r="D1455" i="10"/>
  <c r="G1464" i="10"/>
  <c r="F1464" i="10"/>
  <c r="E1464" i="10"/>
  <c r="J1464" i="10"/>
  <c r="AU1464" i="10"/>
  <c r="D1464" i="10"/>
  <c r="F1511" i="10"/>
  <c r="E1511" i="10"/>
  <c r="G1520" i="10"/>
  <c r="E1520" i="10"/>
  <c r="F1520" i="10"/>
  <c r="J1520" i="10"/>
  <c r="AU1520" i="10"/>
  <c r="D1520" i="10"/>
  <c r="F1523" i="10"/>
  <c r="E1523" i="10"/>
  <c r="G1523" i="10"/>
  <c r="D1523" i="10"/>
  <c r="F1532" i="10"/>
  <c r="E1532" i="10"/>
  <c r="G1532" i="10"/>
  <c r="AU1603" i="10"/>
  <c r="AU1614" i="10"/>
  <c r="E1626" i="10"/>
  <c r="F1626" i="10"/>
  <c r="D1626" i="10"/>
  <c r="E1677" i="10"/>
  <c r="F1677" i="10"/>
  <c r="E1688" i="10"/>
  <c r="F1688" i="10"/>
  <c r="E1708" i="10"/>
  <c r="F1708" i="10"/>
  <c r="AU1708" i="10"/>
  <c r="D1708" i="10"/>
  <c r="G1752" i="10"/>
  <c r="F1752" i="10"/>
  <c r="E1752" i="10"/>
  <c r="D1752" i="10"/>
  <c r="AU1752" i="10"/>
  <c r="I1752" i="10"/>
  <c r="E561" i="10"/>
  <c r="E582" i="10"/>
  <c r="F575" i="10"/>
  <c r="F586" i="10"/>
  <c r="E630" i="10"/>
  <c r="F634" i="10"/>
  <c r="F686" i="10"/>
  <c r="F919" i="10"/>
  <c r="F940" i="10"/>
  <c r="E933" i="10"/>
  <c r="F1001" i="10"/>
  <c r="F1236" i="10"/>
  <c r="E1288" i="10"/>
  <c r="E1457" i="10"/>
  <c r="I880" i="10"/>
  <c r="F880" i="10"/>
  <c r="E880" i="10"/>
  <c r="I883" i="10"/>
  <c r="F883" i="10"/>
  <c r="E883" i="10"/>
  <c r="AU895" i="10"/>
  <c r="F909" i="10"/>
  <c r="E909" i="10"/>
  <c r="AU909" i="10"/>
  <c r="AU911" i="10"/>
  <c r="F915" i="10"/>
  <c r="E915" i="10"/>
  <c r="F918" i="10"/>
  <c r="E918" i="10"/>
  <c r="E920" i="10"/>
  <c r="F920" i="10"/>
  <c r="E921" i="10"/>
  <c r="F921" i="10"/>
  <c r="F925" i="10"/>
  <c r="E925" i="10"/>
  <c r="AU933" i="10"/>
  <c r="E937" i="10"/>
  <c r="F937" i="10"/>
  <c r="F942" i="10"/>
  <c r="E942" i="10"/>
  <c r="F968" i="10"/>
  <c r="E968" i="10"/>
  <c r="E970" i="10"/>
  <c r="F970" i="10"/>
  <c r="E978" i="10"/>
  <c r="F978" i="10"/>
  <c r="AU984" i="10"/>
  <c r="G986" i="10"/>
  <c r="E986" i="10"/>
  <c r="F986" i="10"/>
  <c r="AU986" i="10"/>
  <c r="G990" i="10"/>
  <c r="E990" i="10"/>
  <c r="AU995" i="10"/>
  <c r="E995" i="10"/>
  <c r="AU997" i="10"/>
  <c r="F997" i="10"/>
  <c r="AU1003" i="10"/>
  <c r="F1003" i="10"/>
  <c r="J1003" i="10"/>
  <c r="AU1019" i="10"/>
  <c r="AU1021" i="10"/>
  <c r="E1029" i="10"/>
  <c r="F1029" i="10"/>
  <c r="E1030" i="10"/>
  <c r="F1030" i="10"/>
  <c r="F1031" i="10"/>
  <c r="E1031" i="10"/>
  <c r="AU1033" i="10"/>
  <c r="E1035" i="10"/>
  <c r="F1035" i="10"/>
  <c r="E1040" i="10"/>
  <c r="F1040" i="10"/>
  <c r="G1044" i="10"/>
  <c r="E1044" i="10"/>
  <c r="I1044" i="10"/>
  <c r="AU1047" i="10"/>
  <c r="E1049" i="10"/>
  <c r="F1049" i="10"/>
  <c r="G1050" i="10"/>
  <c r="F1050" i="10"/>
  <c r="E1050" i="10"/>
  <c r="F1054" i="10"/>
  <c r="E1054" i="10"/>
  <c r="E1059" i="10"/>
  <c r="F1059" i="10"/>
  <c r="AU1079" i="10"/>
  <c r="AU1087" i="10"/>
  <c r="F1087" i="10"/>
  <c r="AU1089" i="10"/>
  <c r="F1089" i="10"/>
  <c r="E1089" i="10"/>
  <c r="F1096" i="10"/>
  <c r="E1096" i="10"/>
  <c r="G1100" i="10"/>
  <c r="F1100" i="10"/>
  <c r="E1100" i="10"/>
  <c r="AU1102" i="10"/>
  <c r="G1104" i="10"/>
  <c r="F1104" i="10"/>
  <c r="E1104" i="10"/>
  <c r="G1106" i="10"/>
  <c r="E1106" i="10"/>
  <c r="F1106" i="10"/>
  <c r="F1112" i="10"/>
  <c r="E1112" i="10"/>
  <c r="AU1139" i="10"/>
  <c r="AU1143" i="10"/>
  <c r="F1146" i="10"/>
  <c r="E1146" i="10"/>
  <c r="AU1151" i="10"/>
  <c r="E1153" i="10"/>
  <c r="F1153" i="10"/>
  <c r="AU1153" i="10"/>
  <c r="AU1155" i="10"/>
  <c r="F1158" i="10"/>
  <c r="E1158" i="10"/>
  <c r="F1159" i="10"/>
  <c r="E1159" i="10"/>
  <c r="E1160" i="10"/>
  <c r="F1160" i="10"/>
  <c r="G1166" i="10"/>
  <c r="F1166" i="10"/>
  <c r="E1166" i="10"/>
  <c r="AU1166" i="10"/>
  <c r="G1170" i="10"/>
  <c r="F1170" i="10"/>
  <c r="E1170" i="10"/>
  <c r="AU1170" i="10"/>
  <c r="F1174" i="10"/>
  <c r="E1174" i="10"/>
  <c r="E1180" i="10"/>
  <c r="F1180" i="10"/>
  <c r="AU1190" i="10"/>
  <c r="AU1194" i="10"/>
  <c r="AU1202" i="10"/>
  <c r="AU1206" i="10"/>
  <c r="E1213" i="10"/>
  <c r="F1213" i="10"/>
  <c r="AU1214" i="10"/>
  <c r="E1217" i="10"/>
  <c r="F1217" i="10"/>
  <c r="AU1220" i="10"/>
  <c r="F1224" i="10"/>
  <c r="E1224" i="10"/>
  <c r="AU1224" i="10"/>
  <c r="G1229" i="10"/>
  <c r="E1229" i="10"/>
  <c r="F1229" i="10"/>
  <c r="AU1229" i="10"/>
  <c r="E1233" i="10"/>
  <c r="F1233" i="10"/>
  <c r="F1234" i="10"/>
  <c r="E1234" i="10"/>
  <c r="F1239" i="10"/>
  <c r="E1239" i="10"/>
  <c r="AU1268" i="10"/>
  <c r="E1270" i="10"/>
  <c r="F1270" i="10"/>
  <c r="F1278" i="10"/>
  <c r="E1278" i="10"/>
  <c r="G1279" i="10"/>
  <c r="E1279" i="10"/>
  <c r="F1279" i="10"/>
  <c r="F1280" i="10"/>
  <c r="E1280" i="10"/>
  <c r="F1282" i="10"/>
  <c r="E1282" i="10"/>
  <c r="AU1284" i="10"/>
  <c r="E1284" i="10"/>
  <c r="J1290" i="10"/>
  <c r="E1290" i="10"/>
  <c r="F1290" i="10"/>
  <c r="F1293" i="10"/>
  <c r="E1293" i="10"/>
  <c r="J1294" i="10"/>
  <c r="F1294" i="10"/>
  <c r="E1294" i="10"/>
  <c r="F1296" i="10"/>
  <c r="E1296" i="10"/>
  <c r="F1298" i="10"/>
  <c r="J1298" i="10"/>
  <c r="AU1312" i="10"/>
  <c r="AU1316" i="10"/>
  <c r="AU1322" i="10"/>
  <c r="F1322" i="10"/>
  <c r="E1322" i="10"/>
  <c r="D1322" i="10"/>
  <c r="AU1328" i="10"/>
  <c r="E1328" i="10"/>
  <c r="F1328" i="10"/>
  <c r="D1328" i="10"/>
  <c r="AU1351" i="10"/>
  <c r="E1351" i="10"/>
  <c r="F1351" i="10"/>
  <c r="J1351" i="10"/>
  <c r="D1351" i="10"/>
  <c r="E1381" i="10"/>
  <c r="F1381" i="10"/>
  <c r="E1390" i="10"/>
  <c r="F1390" i="10"/>
  <c r="D1390" i="10"/>
  <c r="E1406" i="10"/>
  <c r="J1406" i="10"/>
  <c r="D1406" i="10"/>
  <c r="J1407" i="10"/>
  <c r="F1407" i="10"/>
  <c r="E1407" i="10"/>
  <c r="G1407" i="10"/>
  <c r="E1412" i="10"/>
  <c r="F1412" i="10"/>
  <c r="G1412" i="10"/>
  <c r="F1440" i="10"/>
  <c r="E1440" i="10"/>
  <c r="D1440" i="10"/>
  <c r="F1444" i="10"/>
  <c r="D1444" i="10"/>
  <c r="F1450" i="10"/>
  <c r="E1450" i="10"/>
  <c r="G1460" i="10"/>
  <c r="E1460" i="10"/>
  <c r="F1460" i="10"/>
  <c r="J1460" i="10"/>
  <c r="AU1460" i="10"/>
  <c r="D1460" i="10"/>
  <c r="G1462" i="10"/>
  <c r="F1462" i="10"/>
  <c r="E1462" i="10"/>
  <c r="J1462" i="10"/>
  <c r="AU1462" i="10"/>
  <c r="D1462" i="10"/>
  <c r="E1517" i="10"/>
  <c r="F1517" i="10"/>
  <c r="AU1545" i="10"/>
  <c r="E1559" i="10"/>
  <c r="F1559" i="10"/>
  <c r="D1559" i="10"/>
  <c r="F1576" i="10"/>
  <c r="E1576" i="10"/>
  <c r="I1576" i="10"/>
  <c r="F1579" i="10"/>
  <c r="E1579" i="10"/>
  <c r="D1579" i="10"/>
  <c r="F1586" i="10"/>
  <c r="E1586" i="10"/>
  <c r="G1586" i="10"/>
  <c r="F1590" i="10"/>
  <c r="E1590" i="10"/>
  <c r="AU1592" i="10"/>
  <c r="E1592" i="10"/>
  <c r="F1592" i="10"/>
  <c r="E1618" i="10"/>
  <c r="F1618" i="10"/>
  <c r="D1618" i="10"/>
  <c r="F1628" i="10"/>
  <c r="E1628" i="10"/>
  <c r="D1628" i="10"/>
  <c r="I1639" i="10"/>
  <c r="E1639" i="10"/>
  <c r="F1639" i="10"/>
  <c r="D1639" i="10"/>
  <c r="F1648" i="10"/>
  <c r="E1648" i="10"/>
  <c r="F1652" i="10"/>
  <c r="E1652" i="10"/>
  <c r="D1652" i="10"/>
  <c r="AU1675" i="10"/>
  <c r="E1680" i="10"/>
  <c r="F1680" i="10"/>
  <c r="D1680" i="10"/>
  <c r="E1693" i="10"/>
  <c r="F1693" i="10"/>
  <c r="D1693" i="10"/>
  <c r="J1693" i="10"/>
  <c r="F1694" i="10"/>
  <c r="E1694" i="10"/>
  <c r="J1694" i="10"/>
  <c r="F1697" i="10"/>
  <c r="J1697" i="10"/>
  <c r="D1697" i="10"/>
  <c r="E1697" i="10"/>
  <c r="F1699" i="10"/>
  <c r="E1699" i="10"/>
  <c r="J1699" i="10"/>
  <c r="D1699" i="10"/>
  <c r="F1749" i="10"/>
  <c r="E1749" i="10"/>
  <c r="AU1749" i="10"/>
  <c r="E1753" i="10"/>
  <c r="F1753" i="10"/>
  <c r="F1757" i="10"/>
  <c r="E1757" i="10"/>
  <c r="G1757" i="10"/>
  <c r="F570" i="10"/>
  <c r="E614" i="10"/>
  <c r="F618" i="10"/>
  <c r="E680" i="10"/>
  <c r="F678" i="10"/>
  <c r="F798" i="10"/>
  <c r="E879" i="10"/>
  <c r="E943" i="10"/>
  <c r="E997" i="10"/>
  <c r="F969" i="10"/>
  <c r="F990" i="10"/>
  <c r="E1047" i="10"/>
  <c r="E1222" i="10"/>
  <c r="F1406" i="10"/>
  <c r="F1529" i="10"/>
  <c r="AU1311" i="10"/>
  <c r="AU1315" i="10"/>
  <c r="AU1320" i="10"/>
  <c r="F1323" i="10"/>
  <c r="E1323" i="10"/>
  <c r="AU1336" i="10"/>
  <c r="F1336" i="10"/>
  <c r="E1336" i="10"/>
  <c r="F1337" i="10"/>
  <c r="E1337" i="10"/>
  <c r="F1341" i="10"/>
  <c r="E1341" i="10"/>
  <c r="E1342" i="10"/>
  <c r="F1342" i="10"/>
  <c r="I1343" i="10"/>
  <c r="F1343" i="10"/>
  <c r="E1343" i="10"/>
  <c r="I1345" i="10"/>
  <c r="F1345" i="10"/>
  <c r="E1345" i="10"/>
  <c r="F1348" i="10"/>
  <c r="E1348" i="10"/>
  <c r="AU1355" i="10"/>
  <c r="E1355" i="10"/>
  <c r="F1355" i="10"/>
  <c r="AU1373" i="10"/>
  <c r="E1384" i="10"/>
  <c r="F1384" i="10"/>
  <c r="AU1386" i="10"/>
  <c r="F1388" i="10"/>
  <c r="E1388" i="10"/>
  <c r="AU1389" i="10"/>
  <c r="AU1390" i="10"/>
  <c r="F1391" i="10"/>
  <c r="E1391" i="10"/>
  <c r="F1392" i="10"/>
  <c r="E1396" i="10"/>
  <c r="F1396" i="10"/>
  <c r="E1397" i="10"/>
  <c r="F1397" i="10"/>
  <c r="E1404" i="10"/>
  <c r="F1404" i="10"/>
  <c r="E1410" i="10"/>
  <c r="F1410" i="10"/>
  <c r="AU1432" i="10"/>
  <c r="E1442" i="10"/>
  <c r="F1442" i="10"/>
  <c r="F1456" i="10"/>
  <c r="E1456" i="10"/>
  <c r="G1458" i="10"/>
  <c r="E1458" i="10"/>
  <c r="F1458" i="10"/>
  <c r="E1459" i="10"/>
  <c r="F1459" i="10"/>
  <c r="AU1459" i="10"/>
  <c r="F1466" i="10"/>
  <c r="E1466" i="10"/>
  <c r="E1467" i="10"/>
  <c r="F1467" i="10"/>
  <c r="F1469" i="10"/>
  <c r="E1469" i="10"/>
  <c r="F1470" i="10"/>
  <c r="E1470" i="10"/>
  <c r="F1473" i="10"/>
  <c r="E1473" i="10"/>
  <c r="E1475" i="10"/>
  <c r="F1475" i="10"/>
  <c r="AU1489" i="10"/>
  <c r="AU1497" i="10"/>
  <c r="AU1505" i="10"/>
  <c r="E1509" i="10"/>
  <c r="F1509" i="10"/>
  <c r="F1512" i="10"/>
  <c r="E1512" i="10"/>
  <c r="AU1513" i="10"/>
  <c r="F1514" i="10"/>
  <c r="E1514" i="10"/>
  <c r="G1518" i="10"/>
  <c r="E1518" i="10"/>
  <c r="F1519" i="10"/>
  <c r="E1519" i="10"/>
  <c r="AU1519" i="10"/>
  <c r="F1530" i="10"/>
  <c r="E1530" i="10"/>
  <c r="F1531" i="10"/>
  <c r="E1531" i="10"/>
  <c r="AU1551" i="10"/>
  <c r="F1558" i="10"/>
  <c r="E1558" i="10"/>
  <c r="F1569" i="10"/>
  <c r="E1569" i="10"/>
  <c r="F1570" i="10"/>
  <c r="E1570" i="10"/>
  <c r="E1571" i="10"/>
  <c r="F1571" i="10"/>
  <c r="F1572" i="10"/>
  <c r="E1572" i="10"/>
  <c r="F1573" i="10"/>
  <c r="E1573" i="10"/>
  <c r="F1574" i="10"/>
  <c r="E1574" i="10"/>
  <c r="I1575" i="10"/>
  <c r="E1575" i="10"/>
  <c r="E1581" i="10"/>
  <c r="F1581" i="10"/>
  <c r="I1582" i="10"/>
  <c r="F1582" i="10"/>
  <c r="E1582" i="10"/>
  <c r="AU1589" i="10"/>
  <c r="F1589" i="10"/>
  <c r="E1589" i="10"/>
  <c r="J1589" i="10"/>
  <c r="AU1591" i="10"/>
  <c r="E1591" i="10"/>
  <c r="F1591" i="10"/>
  <c r="AU1611" i="10"/>
  <c r="AU1612" i="10"/>
  <c r="E1617" i="10"/>
  <c r="F1617" i="10"/>
  <c r="F1624" i="10"/>
  <c r="E1624" i="10"/>
  <c r="E1625" i="10"/>
  <c r="F1625" i="10"/>
  <c r="F1633" i="10"/>
  <c r="E1633" i="10"/>
  <c r="G1635" i="10"/>
  <c r="E1635" i="10"/>
  <c r="F1635" i="10"/>
  <c r="G1638" i="10"/>
  <c r="E1638" i="10"/>
  <c r="I1645" i="10"/>
  <c r="E1645" i="10"/>
  <c r="F1645" i="10"/>
  <c r="I1647" i="10"/>
  <c r="F1647" i="10"/>
  <c r="E1647" i="10"/>
  <c r="I1649" i="10"/>
  <c r="E1649" i="10"/>
  <c r="F1649" i="10"/>
  <c r="AU1677" i="10"/>
  <c r="F1678" i="10"/>
  <c r="E1678" i="10"/>
  <c r="E1679" i="10"/>
  <c r="F1679" i="10"/>
  <c r="AU1685" i="10"/>
  <c r="D1686" i="10"/>
  <c r="F1686" i="10"/>
  <c r="E1686" i="10"/>
  <c r="E1700" i="10"/>
  <c r="F1700" i="10"/>
  <c r="F1706" i="10"/>
  <c r="E1706" i="10"/>
  <c r="G1709" i="10"/>
  <c r="E1709" i="10"/>
  <c r="F1709" i="10"/>
  <c r="D1709" i="10"/>
  <c r="F1710" i="10"/>
  <c r="E1710" i="10"/>
  <c r="G1711" i="10"/>
  <c r="J1711" i="10"/>
  <c r="F1711" i="10"/>
  <c r="E1738" i="10"/>
  <c r="F1738" i="10"/>
  <c r="E1739" i="10"/>
  <c r="F1739" i="10"/>
  <c r="F1741" i="10"/>
  <c r="E1741" i="10"/>
  <c r="E1742" i="10"/>
  <c r="F1742" i="10"/>
  <c r="F1744" i="10"/>
  <c r="AU1744" i="10"/>
  <c r="E1744" i="10"/>
  <c r="F1745" i="10"/>
  <c r="E1745" i="10"/>
  <c r="D1745" i="10"/>
  <c r="AU1748" i="10"/>
  <c r="E1750" i="10"/>
  <c r="D1750" i="10"/>
  <c r="F1750" i="10"/>
  <c r="E1762" i="10"/>
  <c r="F1762" i="10"/>
  <c r="E1766" i="10"/>
  <c r="F1766" i="10"/>
  <c r="E1770" i="10"/>
  <c r="F1770" i="10"/>
  <c r="F1339" i="10"/>
  <c r="F1385" i="10"/>
  <c r="E1392" i="10"/>
  <c r="E1588" i="10"/>
  <c r="F1588" i="10"/>
  <c r="F1704" i="10"/>
  <c r="AU1308" i="10"/>
  <c r="AU1313" i="10"/>
  <c r="AU1318" i="10"/>
  <c r="AU1326" i="10"/>
  <c r="F1326" i="10"/>
  <c r="E1326" i="10"/>
  <c r="AU1329" i="10"/>
  <c r="AU1330" i="10"/>
  <c r="F1330" i="10"/>
  <c r="E1334" i="10"/>
  <c r="F1334" i="10"/>
  <c r="AU1339" i="10"/>
  <c r="AU1343" i="10"/>
  <c r="AU1345" i="10"/>
  <c r="E1350" i="10"/>
  <c r="F1350" i="10"/>
  <c r="AU1352" i="10"/>
  <c r="E1352" i="10"/>
  <c r="AU1353" i="10"/>
  <c r="F1353" i="10"/>
  <c r="J1353" i="10"/>
  <c r="I1355" i="10"/>
  <c r="AU1372" i="10"/>
  <c r="AU1380" i="10"/>
  <c r="G1382" i="10"/>
  <c r="E1382" i="10"/>
  <c r="F1382" i="10"/>
  <c r="AU1383" i="10"/>
  <c r="AU1388" i="10"/>
  <c r="AU1393" i="10"/>
  <c r="AU1394" i="10"/>
  <c r="AU1397" i="10"/>
  <c r="G1401" i="10"/>
  <c r="E1401" i="10"/>
  <c r="F1401" i="10"/>
  <c r="AU1401" i="10"/>
  <c r="G1404" i="10"/>
  <c r="E1405" i="10"/>
  <c r="F1405" i="10"/>
  <c r="E1409" i="10"/>
  <c r="F1409" i="10"/>
  <c r="J1410" i="10"/>
  <c r="E1413" i="10"/>
  <c r="F1413" i="10"/>
  <c r="F1415" i="10"/>
  <c r="E1415" i="10"/>
  <c r="AU1439" i="10"/>
  <c r="AU1440" i="10"/>
  <c r="AU1441" i="10"/>
  <c r="F1445" i="10"/>
  <c r="E1445" i="10"/>
  <c r="F1446" i="10"/>
  <c r="E1446" i="10"/>
  <c r="E1447" i="10"/>
  <c r="F1447" i="10"/>
  <c r="F1448" i="10"/>
  <c r="E1448" i="10"/>
  <c r="F1449" i="10"/>
  <c r="E1449" i="10"/>
  <c r="G1451" i="10"/>
  <c r="E1451" i="10"/>
  <c r="F1451" i="10"/>
  <c r="F1453" i="10"/>
  <c r="E1453" i="10"/>
  <c r="AU1455" i="10"/>
  <c r="I1458" i="10"/>
  <c r="G1459" i="10"/>
  <c r="J1467" i="10"/>
  <c r="J1475" i="10"/>
  <c r="E1501" i="10"/>
  <c r="F1501" i="10"/>
  <c r="F1503" i="10"/>
  <c r="E1503" i="10"/>
  <c r="E1504" i="10"/>
  <c r="F1504" i="10"/>
  <c r="F1506" i="10"/>
  <c r="E1506" i="10"/>
  <c r="F1507" i="10"/>
  <c r="E1507" i="10"/>
  <c r="E1510" i="10"/>
  <c r="F1510" i="10"/>
  <c r="F1515" i="10"/>
  <c r="E1515" i="10"/>
  <c r="G1516" i="10"/>
  <c r="F1516" i="10"/>
  <c r="E1516" i="10"/>
  <c r="J1516" i="10"/>
  <c r="AU1516" i="10"/>
  <c r="I1518" i="10"/>
  <c r="G1519" i="10"/>
  <c r="G1522" i="10"/>
  <c r="F1522" i="10"/>
  <c r="G1524" i="10"/>
  <c r="E1524" i="10"/>
  <c r="F1524" i="10"/>
  <c r="E1526" i="10"/>
  <c r="F1526" i="10"/>
  <c r="F1527" i="10"/>
  <c r="E1527" i="10"/>
  <c r="E1534" i="10"/>
  <c r="F1534" i="10"/>
  <c r="AU1553" i="10"/>
  <c r="F1561" i="10"/>
  <c r="E1561" i="10"/>
  <c r="F1562" i="10"/>
  <c r="E1562" i="10"/>
  <c r="F1563" i="10"/>
  <c r="E1563" i="10"/>
  <c r="F1564" i="10"/>
  <c r="E1564" i="10"/>
  <c r="F1565" i="10"/>
  <c r="E1565" i="10"/>
  <c r="E1567" i="10"/>
  <c r="F1567" i="10"/>
  <c r="AU1575" i="10"/>
  <c r="I1578" i="10"/>
  <c r="F1578" i="10"/>
  <c r="E1578" i="10"/>
  <c r="AU1582" i="10"/>
  <c r="AU1585" i="10"/>
  <c r="F1585" i="10"/>
  <c r="E1585" i="10"/>
  <c r="AU1587" i="10"/>
  <c r="E1587" i="10"/>
  <c r="F1587" i="10"/>
  <c r="I1591" i="10"/>
  <c r="AU1593" i="10"/>
  <c r="F1593" i="10"/>
  <c r="E1593" i="10"/>
  <c r="J1593" i="10"/>
  <c r="AU1619" i="10"/>
  <c r="F1620" i="10"/>
  <c r="E1620" i="10"/>
  <c r="AU1621" i="10"/>
  <c r="F1621" i="10"/>
  <c r="E1621" i="10"/>
  <c r="E1630" i="10"/>
  <c r="F1630" i="10"/>
  <c r="I1635" i="10"/>
  <c r="F1636" i="10"/>
  <c r="E1636" i="10"/>
  <c r="F1637" i="10"/>
  <c r="E1637" i="10"/>
  <c r="AU1638" i="10"/>
  <c r="G1640" i="10"/>
  <c r="F1640" i="10"/>
  <c r="E1640" i="10"/>
  <c r="I1642" i="10"/>
  <c r="E1642" i="10"/>
  <c r="F1642" i="10"/>
  <c r="AU1645" i="10"/>
  <c r="AU1647" i="10"/>
  <c r="AU1649" i="10"/>
  <c r="I1651" i="10"/>
  <c r="E1651" i="10"/>
  <c r="F1682" i="10"/>
  <c r="E1682" i="10"/>
  <c r="E1684" i="10"/>
  <c r="F1684" i="10"/>
  <c r="F1690" i="10"/>
  <c r="E1690" i="10"/>
  <c r="F1691" i="10"/>
  <c r="E1691" i="10"/>
  <c r="AU1692" i="10"/>
  <c r="E1692" i="10"/>
  <c r="F1692" i="10"/>
  <c r="F1698" i="10"/>
  <c r="E1698" i="10"/>
  <c r="G1698" i="10"/>
  <c r="G1703" i="10"/>
  <c r="E1703" i="10"/>
  <c r="F1703" i="10"/>
  <c r="AU1703" i="10"/>
  <c r="I1703" i="10"/>
  <c r="AU1734" i="10"/>
  <c r="F1735" i="10"/>
  <c r="E1735" i="10"/>
  <c r="AU1735" i="10"/>
  <c r="E1747" i="10"/>
  <c r="F1747" i="10"/>
  <c r="G1760" i="10"/>
  <c r="F1760" i="10"/>
  <c r="E1760" i="10"/>
  <c r="I1760" i="10"/>
  <c r="AU1760" i="10"/>
  <c r="F1764" i="10"/>
  <c r="E1764" i="10"/>
  <c r="F1768" i="10"/>
  <c r="E1768" i="10"/>
  <c r="G1768" i="10"/>
  <c r="F1352" i="10"/>
  <c r="F1518" i="10"/>
  <c r="E1566" i="10"/>
  <c r="F1638" i="10"/>
  <c r="E1644" i="10"/>
  <c r="AU1696" i="10"/>
  <c r="E1696" i="10"/>
  <c r="F1696" i="10"/>
  <c r="G1707" i="10"/>
  <c r="F1707" i="10"/>
  <c r="E1707" i="10"/>
  <c r="AU1722" i="10"/>
  <c r="AU1726" i="10"/>
  <c r="AU1729" i="10"/>
  <c r="AU1730" i="10"/>
  <c r="AU1739" i="10"/>
  <c r="AU1741" i="10"/>
  <c r="AU1751" i="10"/>
  <c r="G1754" i="10"/>
  <c r="E1754" i="10"/>
  <c r="F1754" i="10"/>
  <c r="E1759" i="10"/>
  <c r="F1759" i="10"/>
  <c r="F1763" i="10"/>
  <c r="E1763" i="10"/>
  <c r="F1767" i="10"/>
  <c r="E1767" i="10"/>
  <c r="F1737" i="10"/>
  <c r="G1737" i="10"/>
  <c r="G1745" i="10"/>
  <c r="G1743" i="10"/>
  <c r="G1501" i="10"/>
  <c r="G1503" i="10"/>
  <c r="G1277" i="10"/>
  <c r="G1214" i="10"/>
  <c r="G1206" i="10"/>
  <c r="G1212" i="10"/>
  <c r="G1155" i="10"/>
  <c r="G1027" i="10"/>
  <c r="G859" i="10"/>
  <c r="G740" i="10"/>
  <c r="G689" i="10"/>
  <c r="AU1724" i="10"/>
  <c r="I1764" i="10"/>
  <c r="D1764" i="10"/>
  <c r="J1764" i="10"/>
  <c r="AU1764" i="10"/>
  <c r="G1764" i="10"/>
  <c r="AU1765" i="10"/>
  <c r="G1765" i="10"/>
  <c r="I1765" i="10"/>
  <c r="D1765" i="10"/>
  <c r="J1765" i="10"/>
  <c r="AU1740" i="10"/>
  <c r="D1740" i="10"/>
  <c r="AU1732" i="10"/>
  <c r="AU1728" i="10"/>
  <c r="I1770" i="10"/>
  <c r="D1770" i="10"/>
  <c r="J1770" i="10"/>
  <c r="AU1770" i="10"/>
  <c r="G1770" i="10"/>
  <c r="G1735" i="10"/>
  <c r="J1753" i="10"/>
  <c r="AU1753" i="10"/>
  <c r="G1753" i="10"/>
  <c r="D1753" i="10"/>
  <c r="I1753" i="10"/>
  <c r="AU1761" i="10"/>
  <c r="G1761" i="10"/>
  <c r="I1761" i="10"/>
  <c r="D1761" i="10"/>
  <c r="J1761" i="10"/>
  <c r="I1768" i="10"/>
  <c r="D1768" i="10"/>
  <c r="J1768" i="10"/>
  <c r="AU1768" i="10"/>
  <c r="AU1769" i="10"/>
  <c r="G1769" i="10"/>
  <c r="I1769" i="10"/>
  <c r="D1769" i="10"/>
  <c r="J1769" i="10"/>
  <c r="D1742" i="10"/>
  <c r="AU1742" i="10"/>
  <c r="I1762" i="10"/>
  <c r="D1762" i="10"/>
  <c r="J1762" i="10"/>
  <c r="AU1762" i="10"/>
  <c r="G1762" i="10"/>
  <c r="AU1747" i="10"/>
  <c r="D1747" i="10"/>
  <c r="J1757" i="10"/>
  <c r="D1757" i="10"/>
  <c r="I1757" i="10"/>
  <c r="AU1757" i="10"/>
  <c r="I1766" i="10"/>
  <c r="D1766" i="10"/>
  <c r="J1766" i="10"/>
  <c r="AU1766" i="10"/>
  <c r="G1766" i="10"/>
  <c r="AU1738" i="10"/>
  <c r="G1739" i="10"/>
  <c r="AU1746" i="10"/>
  <c r="G1746" i="10"/>
  <c r="AU1763" i="10"/>
  <c r="G1763" i="10"/>
  <c r="I1763" i="10"/>
  <c r="D1763" i="10"/>
  <c r="J1763" i="10"/>
  <c r="AU1767" i="10"/>
  <c r="G1767" i="10"/>
  <c r="I1767" i="10"/>
  <c r="D1767" i="10"/>
  <c r="J1767" i="10"/>
  <c r="G1741" i="10"/>
  <c r="D1749" i="10"/>
  <c r="J1755" i="10"/>
  <c r="G1748" i="10"/>
  <c r="J1759" i="10"/>
  <c r="I1759" i="10"/>
  <c r="AU1662" i="10"/>
  <c r="I1700" i="10"/>
  <c r="D1700" i="10"/>
  <c r="G1700" i="10"/>
  <c r="J1700" i="10"/>
  <c r="AU1665" i="10"/>
  <c r="AU1672" i="10"/>
  <c r="D1681" i="10"/>
  <c r="AU1681" i="10"/>
  <c r="AU1700" i="10"/>
  <c r="AU1669" i="10"/>
  <c r="D1677" i="10"/>
  <c r="G1677" i="10"/>
  <c r="G1683" i="10"/>
  <c r="J1706" i="10"/>
  <c r="D1706" i="10"/>
  <c r="G1706" i="10"/>
  <c r="I1706" i="10"/>
  <c r="AU1706" i="10"/>
  <c r="AU1673" i="10"/>
  <c r="D1679" i="10"/>
  <c r="AU1684" i="10"/>
  <c r="D1684" i="10"/>
  <c r="G1684" i="10"/>
  <c r="AU1688" i="10"/>
  <c r="I1694" i="10"/>
  <c r="D1694" i="10"/>
  <c r="AU1694" i="10"/>
  <c r="G1694" i="10"/>
  <c r="J1704" i="10"/>
  <c r="AU1704" i="10"/>
  <c r="D1704" i="10"/>
  <c r="G1704" i="10"/>
  <c r="I1704" i="10"/>
  <c r="AU1666" i="10"/>
  <c r="AU1670" i="10"/>
  <c r="AU1674" i="10"/>
  <c r="AU1676" i="10"/>
  <c r="AU1678" i="10"/>
  <c r="AU1680" i="10"/>
  <c r="AU1682" i="10"/>
  <c r="G1691" i="10"/>
  <c r="AU1686" i="10"/>
  <c r="D1692" i="10"/>
  <c r="D1683" i="10"/>
  <c r="D1685" i="10"/>
  <c r="D1690" i="10"/>
  <c r="I1698" i="10"/>
  <c r="D1698" i="10"/>
  <c r="D1688" i="10"/>
  <c r="I1696" i="10"/>
  <c r="D1696" i="10"/>
  <c r="J1710" i="10"/>
  <c r="AU1710" i="10"/>
  <c r="G1710" i="10"/>
  <c r="D1710" i="10"/>
  <c r="AU1687" i="10"/>
  <c r="AU1689" i="10"/>
  <c r="G1689" i="10"/>
  <c r="AU1691" i="10"/>
  <c r="AU1693" i="10"/>
  <c r="I1693" i="10"/>
  <c r="AU1695" i="10"/>
  <c r="I1695" i="10"/>
  <c r="AU1697" i="10"/>
  <c r="I1697" i="10"/>
  <c r="AU1699" i="10"/>
  <c r="I1699" i="10"/>
  <c r="J1702" i="10"/>
  <c r="AU1702" i="10"/>
  <c r="G1702" i="10"/>
  <c r="J1708" i="10"/>
  <c r="I1708" i="10"/>
  <c r="AU1613" i="10"/>
  <c r="D1617" i="10"/>
  <c r="AU1617" i="10"/>
  <c r="AU1608" i="10"/>
  <c r="D1623" i="10"/>
  <c r="AU1623" i="10"/>
  <c r="AU1632" i="10"/>
  <c r="G1632" i="10"/>
  <c r="D1632" i="10"/>
  <c r="AU1605" i="10"/>
  <c r="AU1615" i="10"/>
  <c r="G1623" i="10"/>
  <c r="AU1609" i="10"/>
  <c r="D1625" i="10"/>
  <c r="AU1606" i="10"/>
  <c r="AU1610" i="10"/>
  <c r="D1619" i="10"/>
  <c r="D1627" i="10"/>
  <c r="AU1646" i="10"/>
  <c r="J1646" i="10"/>
  <c r="G1646" i="10"/>
  <c r="I1646" i="10"/>
  <c r="D1646" i="10"/>
  <c r="AU1648" i="10"/>
  <c r="J1648" i="10"/>
  <c r="D1648" i="10"/>
  <c r="G1648" i="10"/>
  <c r="D1621" i="10"/>
  <c r="D1629" i="10"/>
  <c r="AU1636" i="10"/>
  <c r="J1636" i="10"/>
  <c r="G1636" i="10"/>
  <c r="D1636" i="10"/>
  <c r="I1648" i="10"/>
  <c r="AU1616" i="10"/>
  <c r="G1618" i="10"/>
  <c r="AU1618" i="10"/>
  <c r="AU1620" i="10"/>
  <c r="G1622" i="10"/>
  <c r="AU1622" i="10"/>
  <c r="AU1624" i="10"/>
  <c r="AU1626" i="10"/>
  <c r="AU1628" i="10"/>
  <c r="AU1634" i="10"/>
  <c r="J1634" i="10"/>
  <c r="J1641" i="10"/>
  <c r="AU1641" i="10"/>
  <c r="I1641" i="10"/>
  <c r="G1641" i="10"/>
  <c r="AU1630" i="10"/>
  <c r="D1634" i="10"/>
  <c r="D1641" i="10"/>
  <c r="G1631" i="10"/>
  <c r="G1633" i="10"/>
  <c r="J1637" i="10"/>
  <c r="AU1637" i="10"/>
  <c r="D1631" i="10"/>
  <c r="D1633" i="10"/>
  <c r="J1639" i="10"/>
  <c r="AU1639" i="10"/>
  <c r="D1638" i="10"/>
  <c r="I1638" i="10"/>
  <c r="D1640" i="10"/>
  <c r="I1640" i="10"/>
  <c r="D1642" i="10"/>
  <c r="AU1644" i="10"/>
  <c r="J1644" i="10"/>
  <c r="AU1652" i="10"/>
  <c r="J1652" i="10"/>
  <c r="AU1642" i="10"/>
  <c r="J1642" i="10"/>
  <c r="G1642" i="10"/>
  <c r="AU1650" i="10"/>
  <c r="J1650" i="10"/>
  <c r="I1652" i="10"/>
  <c r="G1643" i="10"/>
  <c r="G1645" i="10"/>
  <c r="G1647" i="10"/>
  <c r="G1649" i="10"/>
  <c r="G1651" i="10"/>
  <c r="D1643" i="10"/>
  <c r="D1645" i="10"/>
  <c r="D1647" i="10"/>
  <c r="D1649" i="10"/>
  <c r="D1651" i="10"/>
  <c r="AU1549" i="10"/>
  <c r="AU1546" i="10"/>
  <c r="G1559" i="10"/>
  <c r="AU1552" i="10"/>
  <c r="AU1568" i="10"/>
  <c r="G1568" i="10"/>
  <c r="D1568" i="10"/>
  <c r="AU1547" i="10"/>
  <c r="AU1550" i="10"/>
  <c r="D1558" i="10"/>
  <c r="AU1576" i="10"/>
  <c r="J1576" i="10"/>
  <c r="G1576" i="10"/>
  <c r="D1576" i="10"/>
  <c r="AU1560" i="10"/>
  <c r="D1560" i="10"/>
  <c r="AU1566" i="10"/>
  <c r="G1566" i="10"/>
  <c r="AU1574" i="10"/>
  <c r="G1574" i="10"/>
  <c r="AU1579" i="10"/>
  <c r="J1579" i="10"/>
  <c r="I1579" i="10"/>
  <c r="G1579" i="10"/>
  <c r="I1584" i="10"/>
  <c r="D1584" i="10"/>
  <c r="J1584" i="10"/>
  <c r="G1584" i="10"/>
  <c r="AU1584" i="10"/>
  <c r="AU1554" i="10"/>
  <c r="AU1557" i="10"/>
  <c r="AU1559" i="10"/>
  <c r="AU1562" i="10"/>
  <c r="AU1570" i="10"/>
  <c r="I1590" i="10"/>
  <c r="D1590" i="10"/>
  <c r="J1590" i="10"/>
  <c r="AU1590" i="10"/>
  <c r="G1590" i="10"/>
  <c r="AU1564" i="10"/>
  <c r="AU1572" i="10"/>
  <c r="AU1581" i="10"/>
  <c r="J1581" i="10"/>
  <c r="G1581" i="10"/>
  <c r="D1581" i="10"/>
  <c r="G1561" i="10"/>
  <c r="G1563" i="10"/>
  <c r="G1565" i="10"/>
  <c r="G1567" i="10"/>
  <c r="G1569" i="10"/>
  <c r="G1571" i="10"/>
  <c r="G1573" i="10"/>
  <c r="G1575" i="10"/>
  <c r="AU1577" i="10"/>
  <c r="J1577" i="10"/>
  <c r="I1577" i="10"/>
  <c r="AU1583" i="10"/>
  <c r="J1583" i="10"/>
  <c r="D1561" i="10"/>
  <c r="D1563" i="10"/>
  <c r="D1565" i="10"/>
  <c r="D1567" i="10"/>
  <c r="D1569" i="10"/>
  <c r="D1571" i="10"/>
  <c r="D1573" i="10"/>
  <c r="D1575" i="10"/>
  <c r="I1592" i="10"/>
  <c r="D1592" i="10"/>
  <c r="J1592" i="10"/>
  <c r="G1592" i="10"/>
  <c r="G1578" i="10"/>
  <c r="G1580" i="10"/>
  <c r="G1582" i="10"/>
  <c r="I1586" i="10"/>
  <c r="D1586" i="10"/>
  <c r="J1586" i="10"/>
  <c r="D1578" i="10"/>
  <c r="D1580" i="10"/>
  <c r="D1582" i="10"/>
  <c r="I1588" i="10"/>
  <c r="D1588" i="10"/>
  <c r="J1588" i="10"/>
  <c r="G1585" i="10"/>
  <c r="G1587" i="10"/>
  <c r="G1589" i="10"/>
  <c r="G1591" i="10"/>
  <c r="G1593" i="10"/>
  <c r="AU1491" i="10"/>
  <c r="AU1502" i="10"/>
  <c r="D1502" i="10"/>
  <c r="AU1510" i="10"/>
  <c r="G1510" i="10"/>
  <c r="D1510" i="10"/>
  <c r="AU1525" i="10"/>
  <c r="G1525" i="10"/>
  <c r="I1525" i="10"/>
  <c r="D1525" i="10"/>
  <c r="J1525" i="10"/>
  <c r="AU1527" i="10"/>
  <c r="G1527" i="10"/>
  <c r="I1527" i="10"/>
  <c r="D1527" i="10"/>
  <c r="J1527" i="10"/>
  <c r="AU1487" i="10"/>
  <c r="AU1495" i="10"/>
  <c r="AU1504" i="10"/>
  <c r="D1504" i="10"/>
  <c r="J1517" i="10"/>
  <c r="AU1517" i="10"/>
  <c r="G1517" i="10"/>
  <c r="D1517" i="10"/>
  <c r="I1517" i="10"/>
  <c r="J1521" i="10"/>
  <c r="D1521" i="10"/>
  <c r="I1521" i="10"/>
  <c r="AU1521" i="10"/>
  <c r="G1521" i="10"/>
  <c r="AU1529" i="10"/>
  <c r="G1529" i="10"/>
  <c r="I1529" i="10"/>
  <c r="D1529" i="10"/>
  <c r="J1529" i="10"/>
  <c r="AU1533" i="10"/>
  <c r="G1533" i="10"/>
  <c r="I1533" i="10"/>
  <c r="D1533" i="10"/>
  <c r="J1533" i="10"/>
  <c r="D1506" i="10"/>
  <c r="G1507" i="10"/>
  <c r="I1526" i="10"/>
  <c r="D1526" i="10"/>
  <c r="J1526" i="10"/>
  <c r="AU1526" i="10"/>
  <c r="I1530" i="10"/>
  <c r="D1530" i="10"/>
  <c r="J1530" i="10"/>
  <c r="AU1530" i="10"/>
  <c r="I1534" i="10"/>
  <c r="D1534" i="10"/>
  <c r="J1534" i="10"/>
  <c r="AU1534" i="10"/>
  <c r="AU1531" i="10"/>
  <c r="G1531" i="10"/>
  <c r="I1531" i="10"/>
  <c r="D1531" i="10"/>
  <c r="J1531" i="10"/>
  <c r="AU1488" i="10"/>
  <c r="AU1492" i="10"/>
  <c r="AU1496" i="10"/>
  <c r="AU1511" i="10"/>
  <c r="D1511" i="10"/>
  <c r="I1528" i="10"/>
  <c r="D1528" i="10"/>
  <c r="J1528" i="10"/>
  <c r="AU1528" i="10"/>
  <c r="I1532" i="10"/>
  <c r="D1532" i="10"/>
  <c r="J1532" i="10"/>
  <c r="AU1532" i="10"/>
  <c r="D1513" i="10"/>
  <c r="G1514" i="10"/>
  <c r="J1519" i="10"/>
  <c r="G1512" i="10"/>
  <c r="J1523" i="10"/>
  <c r="I1523" i="10"/>
  <c r="D1442" i="10"/>
  <c r="AU1442" i="10"/>
  <c r="D1450" i="10"/>
  <c r="AU1450" i="10"/>
  <c r="AU1437" i="10"/>
  <c r="I1468" i="10"/>
  <c r="D1468" i="10"/>
  <c r="AU1468" i="10"/>
  <c r="G1468" i="10"/>
  <c r="J1468" i="10"/>
  <c r="AU1429" i="10"/>
  <c r="AU1434" i="10"/>
  <c r="AU1426" i="10"/>
  <c r="AU1430" i="10"/>
  <c r="G1445" i="10"/>
  <c r="J1457" i="10"/>
  <c r="AU1457" i="10"/>
  <c r="G1457" i="10"/>
  <c r="I1457" i="10"/>
  <c r="D1457" i="10"/>
  <c r="J1461" i="10"/>
  <c r="D1461" i="10"/>
  <c r="AU1461" i="10"/>
  <c r="I1461" i="10"/>
  <c r="I1466" i="10"/>
  <c r="D1466" i="10"/>
  <c r="AU1466" i="10"/>
  <c r="G1466" i="10"/>
  <c r="I1472" i="10"/>
  <c r="D1472" i="10"/>
  <c r="AU1472" i="10"/>
  <c r="G1472" i="10"/>
  <c r="I1470" i="10"/>
  <c r="D1470" i="10"/>
  <c r="AU1470" i="10"/>
  <c r="G1470" i="10"/>
  <c r="AU1438" i="10"/>
  <c r="AU1446" i="10"/>
  <c r="G1447" i="10"/>
  <c r="J1470" i="10"/>
  <c r="I1474" i="10"/>
  <c r="D1474" i="10"/>
  <c r="AU1474" i="10"/>
  <c r="G1474" i="10"/>
  <c r="AU1469" i="10"/>
  <c r="G1469" i="10"/>
  <c r="D1469" i="10"/>
  <c r="AU1473" i="10"/>
  <c r="G1473" i="10"/>
  <c r="D1473" i="10"/>
  <c r="AU1427" i="10"/>
  <c r="AU1431" i="10"/>
  <c r="AU1435" i="10"/>
  <c r="G1449" i="10"/>
  <c r="D1453" i="10"/>
  <c r="J1459" i="10"/>
  <c r="AU1465" i="10"/>
  <c r="J1465" i="10"/>
  <c r="G1465" i="10"/>
  <c r="AU1467" i="10"/>
  <c r="G1467" i="10"/>
  <c r="D1467" i="10"/>
  <c r="I1469" i="10"/>
  <c r="AU1471" i="10"/>
  <c r="G1471" i="10"/>
  <c r="D1471" i="10"/>
  <c r="I1473" i="10"/>
  <c r="AU1475" i="10"/>
  <c r="G1475" i="10"/>
  <c r="D1475" i="10"/>
  <c r="G1452" i="10"/>
  <c r="J1463" i="10"/>
  <c r="I1463" i="10"/>
  <c r="G1381" i="10"/>
  <c r="D1381" i="10"/>
  <c r="AU1381" i="10"/>
  <c r="AU1369" i="10"/>
  <c r="AU1385" i="10"/>
  <c r="G1385" i="10"/>
  <c r="AU1378" i="10"/>
  <c r="D1385" i="10"/>
  <c r="D1387" i="10"/>
  <c r="AU1395" i="10"/>
  <c r="D1395" i="10"/>
  <c r="AU1370" i="10"/>
  <c r="AU1371" i="10"/>
  <c r="AU1374" i="10"/>
  <c r="AU1375" i="10"/>
  <c r="G1384" i="10"/>
  <c r="G1387" i="10"/>
  <c r="I1413" i="10"/>
  <c r="D1413" i="10"/>
  <c r="AU1413" i="10"/>
  <c r="G1413" i="10"/>
  <c r="J1413" i="10"/>
  <c r="G1390" i="10"/>
  <c r="G1396" i="10"/>
  <c r="G1397" i="10"/>
  <c r="G1394" i="10"/>
  <c r="AU1407" i="10"/>
  <c r="I1407" i="10"/>
  <c r="D1407" i="10"/>
  <c r="I1411" i="10"/>
  <c r="D1411" i="10"/>
  <c r="AU1411" i="10"/>
  <c r="G1411" i="10"/>
  <c r="I1415" i="10"/>
  <c r="D1415" i="10"/>
  <c r="AU1415" i="10"/>
  <c r="G1415" i="10"/>
  <c r="J1415" i="10"/>
  <c r="J1399" i="10"/>
  <c r="J1401" i="10"/>
  <c r="AU1402" i="10"/>
  <c r="I1402" i="10"/>
  <c r="AU1404" i="10"/>
  <c r="I1404" i="10"/>
  <c r="I1406" i="10"/>
  <c r="AU1406" i="10"/>
  <c r="AU1409" i="10"/>
  <c r="J1409" i="10"/>
  <c r="I1403" i="10"/>
  <c r="D1403" i="10"/>
  <c r="J1403" i="10"/>
  <c r="I1405" i="10"/>
  <c r="D1405" i="10"/>
  <c r="J1405" i="10"/>
  <c r="I1408" i="10"/>
  <c r="D1408" i="10"/>
  <c r="J1408" i="10"/>
  <c r="AU1410" i="10"/>
  <c r="I1410" i="10"/>
  <c r="D1410" i="10"/>
  <c r="AU1412" i="10"/>
  <c r="I1412" i="10"/>
  <c r="D1412" i="10"/>
  <c r="AU1414" i="10"/>
  <c r="I1414" i="10"/>
  <c r="D1414" i="10"/>
  <c r="AU1416" i="10"/>
  <c r="I1416" i="10"/>
  <c r="D1416" i="10"/>
  <c r="AU1309" i="10"/>
  <c r="AU1314" i="10"/>
  <c r="AU1333" i="10"/>
  <c r="D1333" i="10"/>
  <c r="G1333" i="10"/>
  <c r="D1323" i="10"/>
  <c r="AU1323" i="10"/>
  <c r="D1325" i="10"/>
  <c r="G1325" i="10"/>
  <c r="D1331" i="10"/>
  <c r="AU1331" i="10"/>
  <c r="AU1310" i="10"/>
  <c r="AU1317" i="10"/>
  <c r="AU1319" i="10"/>
  <c r="AU1325" i="10"/>
  <c r="D1329" i="10"/>
  <c r="D1337" i="10"/>
  <c r="G1337" i="10"/>
  <c r="D1327" i="10"/>
  <c r="AU1334" i="10"/>
  <c r="D1334" i="10"/>
  <c r="AU1344" i="10"/>
  <c r="J1344" i="10"/>
  <c r="D1344" i="10"/>
  <c r="G1344" i="10"/>
  <c r="I1344" i="10"/>
  <c r="G1324" i="10"/>
  <c r="G1332" i="10"/>
  <c r="D1335" i="10"/>
  <c r="AU1335" i="10"/>
  <c r="I1341" i="10"/>
  <c r="D1341" i="10"/>
  <c r="G1341" i="10"/>
  <c r="AU1341" i="10"/>
  <c r="G1322" i="10"/>
  <c r="G1330" i="10"/>
  <c r="G1335" i="10"/>
  <c r="I1339" i="10"/>
  <c r="D1339" i="10"/>
  <c r="J1339" i="10"/>
  <c r="AU1342" i="10"/>
  <c r="J1342" i="10"/>
  <c r="G1342" i="10"/>
  <c r="I1342" i="10"/>
  <c r="G1340" i="10"/>
  <c r="I1348" i="10"/>
  <c r="D1348" i="10"/>
  <c r="J1348" i="10"/>
  <c r="G1348" i="10"/>
  <c r="I1354" i="10"/>
  <c r="D1354" i="10"/>
  <c r="J1354" i="10"/>
  <c r="AU1354" i="10"/>
  <c r="G1354" i="10"/>
  <c r="AU1346" i="10"/>
  <c r="J1346" i="10"/>
  <c r="AU1348" i="10"/>
  <c r="I1356" i="10"/>
  <c r="D1356" i="10"/>
  <c r="J1356" i="10"/>
  <c r="G1356" i="10"/>
  <c r="G1343" i="10"/>
  <c r="G1345" i="10"/>
  <c r="G1347" i="10"/>
  <c r="I1350" i="10"/>
  <c r="D1350" i="10"/>
  <c r="J1350" i="10"/>
  <c r="D1343" i="10"/>
  <c r="D1345" i="10"/>
  <c r="I1352" i="10"/>
  <c r="D1352" i="10"/>
  <c r="J1352" i="10"/>
  <c r="G1349" i="10"/>
  <c r="G1351" i="10"/>
  <c r="G1353" i="10"/>
  <c r="G1355" i="10"/>
  <c r="G1357" i="10"/>
  <c r="G1267" i="10"/>
  <c r="AU1267" i="10"/>
  <c r="J1280" i="10"/>
  <c r="AU1280" i="10"/>
  <c r="G1280" i="10"/>
  <c r="D1280" i="10"/>
  <c r="G1284" i="10"/>
  <c r="I1289" i="10"/>
  <c r="D1289" i="10"/>
  <c r="AU1289" i="10"/>
  <c r="G1289" i="10"/>
  <c r="I1291" i="10"/>
  <c r="D1291" i="10"/>
  <c r="AU1291" i="10"/>
  <c r="AU1298" i="10"/>
  <c r="G1298" i="10"/>
  <c r="D1298" i="10"/>
  <c r="I1298" i="10"/>
  <c r="D1267" i="10"/>
  <c r="I1280" i="10"/>
  <c r="J1282" i="10"/>
  <c r="G1282" i="10"/>
  <c r="I1282" i="10"/>
  <c r="J1289" i="10"/>
  <c r="G1291" i="10"/>
  <c r="I1293" i="10"/>
  <c r="D1293" i="10"/>
  <c r="AU1293" i="10"/>
  <c r="G1293" i="10"/>
  <c r="I1295" i="10"/>
  <c r="D1295" i="10"/>
  <c r="AU1295" i="10"/>
  <c r="J1284" i="10"/>
  <c r="D1284" i="10"/>
  <c r="I1284" i="10"/>
  <c r="AU1290" i="10"/>
  <c r="G1290" i="10"/>
  <c r="D1290" i="10"/>
  <c r="I1290" i="10"/>
  <c r="I1297" i="10"/>
  <c r="D1297" i="10"/>
  <c r="AU1297" i="10"/>
  <c r="G1297" i="10"/>
  <c r="AU1249" i="10"/>
  <c r="AU1250" i="10"/>
  <c r="AU1253" i="10"/>
  <c r="AU1254" i="10"/>
  <c r="AU1257" i="10"/>
  <c r="AU1258" i="10"/>
  <c r="AU1261" i="10"/>
  <c r="D1263" i="10"/>
  <c r="D1269" i="10"/>
  <c r="AU1269" i="10"/>
  <c r="D1271" i="10"/>
  <c r="G1276" i="10"/>
  <c r="D1276" i="10"/>
  <c r="AU1294" i="10"/>
  <c r="G1294" i="10"/>
  <c r="D1294" i="10"/>
  <c r="I1294" i="10"/>
  <c r="J1297" i="10"/>
  <c r="G1270" i="10"/>
  <c r="AU1288" i="10"/>
  <c r="J1288" i="10"/>
  <c r="G1288" i="10"/>
  <c r="AU1292" i="10"/>
  <c r="G1292" i="10"/>
  <c r="D1292" i="10"/>
  <c r="AU1296" i="10"/>
  <c r="G1296" i="10"/>
  <c r="D1296" i="10"/>
  <c r="G1275" i="10"/>
  <c r="J1286" i="10"/>
  <c r="I1286" i="10"/>
  <c r="AU1193" i="10"/>
  <c r="AU1209" i="10"/>
  <c r="D1209" i="10"/>
  <c r="AU1201" i="10"/>
  <c r="I1235" i="10"/>
  <c r="D1235" i="10"/>
  <c r="J1235" i="10"/>
  <c r="AU1235" i="10"/>
  <c r="G1235" i="10"/>
  <c r="AU1197" i="10"/>
  <c r="D1211" i="10"/>
  <c r="AU1211" i="10"/>
  <c r="G1211" i="10"/>
  <c r="AU1230" i="10"/>
  <c r="G1230" i="10"/>
  <c r="I1230" i="10"/>
  <c r="D1230" i="10"/>
  <c r="J1230" i="10"/>
  <c r="I1239" i="10"/>
  <c r="D1239" i="10"/>
  <c r="J1239" i="10"/>
  <c r="AU1239" i="10"/>
  <c r="G1239" i="10"/>
  <c r="G1204" i="10"/>
  <c r="J1222" i="10"/>
  <c r="AU1222" i="10"/>
  <c r="G1222" i="10"/>
  <c r="D1222" i="10"/>
  <c r="I1222" i="10"/>
  <c r="AU1234" i="10"/>
  <c r="G1234" i="10"/>
  <c r="I1234" i="10"/>
  <c r="D1234" i="10"/>
  <c r="J1234" i="10"/>
  <c r="AU1216" i="10"/>
  <c r="D1216" i="10"/>
  <c r="J1226" i="10"/>
  <c r="D1226" i="10"/>
  <c r="I1226" i="10"/>
  <c r="AU1226" i="10"/>
  <c r="I1231" i="10"/>
  <c r="D1231" i="10"/>
  <c r="J1231" i="10"/>
  <c r="AU1231" i="10"/>
  <c r="G1231" i="10"/>
  <c r="AU1238" i="10"/>
  <c r="G1238" i="10"/>
  <c r="I1238" i="10"/>
  <c r="D1238" i="10"/>
  <c r="J1238" i="10"/>
  <c r="AU1207" i="10"/>
  <c r="G1208" i="10"/>
  <c r="AU1215" i="10"/>
  <c r="G1215" i="10"/>
  <c r="AU1232" i="10"/>
  <c r="G1232" i="10"/>
  <c r="I1232" i="10"/>
  <c r="D1232" i="10"/>
  <c r="J1232" i="10"/>
  <c r="AU1236" i="10"/>
  <c r="G1236" i="10"/>
  <c r="I1236" i="10"/>
  <c r="D1236" i="10"/>
  <c r="J1236" i="10"/>
  <c r="I1233" i="10"/>
  <c r="D1233" i="10"/>
  <c r="J1233" i="10"/>
  <c r="AU1233" i="10"/>
  <c r="I1237" i="10"/>
  <c r="D1237" i="10"/>
  <c r="J1237" i="10"/>
  <c r="AU1237" i="10"/>
  <c r="G1210" i="10"/>
  <c r="D1218" i="10"/>
  <c r="G1219" i="10"/>
  <c r="J1224" i="10"/>
  <c r="G1217" i="10"/>
  <c r="J1228" i="10"/>
  <c r="I1228" i="10"/>
  <c r="AU1134" i="10"/>
  <c r="AU1138" i="10"/>
  <c r="I1176" i="10"/>
  <c r="D1176" i="10"/>
  <c r="J1176" i="10"/>
  <c r="AU1176" i="10"/>
  <c r="G1176" i="10"/>
  <c r="AU1137" i="10"/>
  <c r="AU1142" i="10"/>
  <c r="AU1157" i="10"/>
  <c r="D1157" i="10"/>
  <c r="G1150" i="10"/>
  <c r="I1180" i="10"/>
  <c r="D1180" i="10"/>
  <c r="J1180" i="10"/>
  <c r="AU1180" i="10"/>
  <c r="G1180" i="10"/>
  <c r="D1150" i="10"/>
  <c r="AU1150" i="10"/>
  <c r="D1152" i="10"/>
  <c r="AU1152" i="10"/>
  <c r="J1163" i="10"/>
  <c r="AU1163" i="10"/>
  <c r="G1163" i="10"/>
  <c r="D1163" i="10"/>
  <c r="I1163" i="10"/>
  <c r="AU1175" i="10"/>
  <c r="G1175" i="10"/>
  <c r="I1175" i="10"/>
  <c r="D1175" i="10"/>
  <c r="J1175" i="10"/>
  <c r="AU1171" i="10"/>
  <c r="G1171" i="10"/>
  <c r="I1171" i="10"/>
  <c r="D1171" i="10"/>
  <c r="J1171" i="10"/>
  <c r="G1145" i="10"/>
  <c r="J1167" i="10"/>
  <c r="D1167" i="10"/>
  <c r="I1167" i="10"/>
  <c r="AU1167" i="10"/>
  <c r="I1172" i="10"/>
  <c r="D1172" i="10"/>
  <c r="J1172" i="10"/>
  <c r="AU1172" i="10"/>
  <c r="G1172" i="10"/>
  <c r="AU1179" i="10"/>
  <c r="G1179" i="10"/>
  <c r="I1179" i="10"/>
  <c r="D1179" i="10"/>
  <c r="J1179" i="10"/>
  <c r="AU1148" i="10"/>
  <c r="G1149" i="10"/>
  <c r="AU1156" i="10"/>
  <c r="AU1173" i="10"/>
  <c r="G1173" i="10"/>
  <c r="I1173" i="10"/>
  <c r="D1173" i="10"/>
  <c r="J1173" i="10"/>
  <c r="AU1177" i="10"/>
  <c r="G1177" i="10"/>
  <c r="I1177" i="10"/>
  <c r="D1177" i="10"/>
  <c r="J1177" i="10"/>
  <c r="I1174" i="10"/>
  <c r="D1174" i="10"/>
  <c r="J1174" i="10"/>
  <c r="AU1174" i="10"/>
  <c r="I1178" i="10"/>
  <c r="D1178" i="10"/>
  <c r="J1178" i="10"/>
  <c r="AU1178" i="10"/>
  <c r="D1159" i="10"/>
  <c r="G1160" i="10"/>
  <c r="J1165" i="10"/>
  <c r="G1158" i="10"/>
  <c r="J1169" i="10"/>
  <c r="I1169" i="10"/>
  <c r="AU1081" i="10"/>
  <c r="AU1101" i="10"/>
  <c r="G1101" i="10"/>
  <c r="D1101" i="10"/>
  <c r="AU1074" i="10"/>
  <c r="D1086" i="10"/>
  <c r="G1086" i="10"/>
  <c r="AU1086" i="10"/>
  <c r="G1096" i="10"/>
  <c r="AU1099" i="10"/>
  <c r="D1099" i="10"/>
  <c r="J1107" i="10"/>
  <c r="I1107" i="10"/>
  <c r="D1107" i="10"/>
  <c r="G1107" i="10"/>
  <c r="AU1107" i="10"/>
  <c r="AU1078" i="10"/>
  <c r="D1088" i="10"/>
  <c r="G1088" i="10"/>
  <c r="D1094" i="10"/>
  <c r="AU1094" i="10"/>
  <c r="G1094" i="10"/>
  <c r="D1090" i="10"/>
  <c r="AU1097" i="10"/>
  <c r="G1097" i="10"/>
  <c r="AU1105" i="10"/>
  <c r="J1105" i="10"/>
  <c r="D1105" i="10"/>
  <c r="G1105" i="10"/>
  <c r="D1092" i="10"/>
  <c r="D1097" i="10"/>
  <c r="I1105" i="10"/>
  <c r="G1087" i="10"/>
  <c r="G1091" i="10"/>
  <c r="G1095" i="10"/>
  <c r="J1109" i="10"/>
  <c r="I1109" i="10"/>
  <c r="D1109" i="10"/>
  <c r="G1109" i="10"/>
  <c r="G1098" i="10"/>
  <c r="G1102" i="10"/>
  <c r="J1103" i="10"/>
  <c r="AU1103" i="10"/>
  <c r="AU1109" i="10"/>
  <c r="I1112" i="10"/>
  <c r="D1112" i="10"/>
  <c r="J1112" i="10"/>
  <c r="G1112" i="10"/>
  <c r="I1118" i="10"/>
  <c r="D1118" i="10"/>
  <c r="J1118" i="10"/>
  <c r="AU1118" i="10"/>
  <c r="G1118" i="10"/>
  <c r="AU1111" i="10"/>
  <c r="J1111" i="10"/>
  <c r="I1111" i="10"/>
  <c r="D1111" i="10"/>
  <c r="AU1112" i="10"/>
  <c r="I1120" i="10"/>
  <c r="D1120" i="10"/>
  <c r="J1120" i="10"/>
  <c r="G1120" i="10"/>
  <c r="AU1106" i="10"/>
  <c r="AU1108" i="10"/>
  <c r="AU1110" i="10"/>
  <c r="I1114" i="10"/>
  <c r="D1114" i="10"/>
  <c r="J1114" i="10"/>
  <c r="I1116" i="10"/>
  <c r="D1116" i="10"/>
  <c r="J1116" i="10"/>
  <c r="G1113" i="10"/>
  <c r="G1115" i="10"/>
  <c r="G1117" i="10"/>
  <c r="G1119" i="10"/>
  <c r="G1121" i="10"/>
  <c r="AU1018" i="10"/>
  <c r="D1034" i="10"/>
  <c r="AU1034" i="10"/>
  <c r="AU1014" i="10"/>
  <c r="I1058" i="10"/>
  <c r="D1058" i="10"/>
  <c r="J1058" i="10"/>
  <c r="AU1058" i="10"/>
  <c r="G1058" i="10"/>
  <c r="AU1022" i="10"/>
  <c r="J1045" i="10"/>
  <c r="AU1045" i="10"/>
  <c r="G1045" i="10"/>
  <c r="D1045" i="10"/>
  <c r="I1045" i="10"/>
  <c r="AU1053" i="10"/>
  <c r="G1053" i="10"/>
  <c r="I1053" i="10"/>
  <c r="D1053" i="10"/>
  <c r="J1053" i="10"/>
  <c r="I1062" i="10"/>
  <c r="D1062" i="10"/>
  <c r="J1062" i="10"/>
  <c r="AU1062" i="10"/>
  <c r="G1062" i="10"/>
  <c r="AU1026" i="10"/>
  <c r="G1037" i="10"/>
  <c r="AU1039" i="10"/>
  <c r="D1039" i="10"/>
  <c r="J1049" i="10"/>
  <c r="D1049" i="10"/>
  <c r="I1049" i="10"/>
  <c r="AU1049" i="10"/>
  <c r="AU1057" i="10"/>
  <c r="G1057" i="10"/>
  <c r="I1057" i="10"/>
  <c r="D1057" i="10"/>
  <c r="J1057" i="10"/>
  <c r="AU1016" i="10"/>
  <c r="AU1020" i="10"/>
  <c r="AU1024" i="10"/>
  <c r="G1032" i="10"/>
  <c r="G1035" i="10"/>
  <c r="I1054" i="10"/>
  <c r="D1054" i="10"/>
  <c r="J1054" i="10"/>
  <c r="AU1054" i="10"/>
  <c r="G1054" i="10"/>
  <c r="AU1061" i="10"/>
  <c r="G1061" i="10"/>
  <c r="I1061" i="10"/>
  <c r="D1061" i="10"/>
  <c r="J1061" i="10"/>
  <c r="AU1030" i="10"/>
  <c r="G1031" i="10"/>
  <c r="AU1038" i="10"/>
  <c r="G1038" i="10"/>
  <c r="AU1055" i="10"/>
  <c r="G1055" i="10"/>
  <c r="I1055" i="10"/>
  <c r="D1055" i="10"/>
  <c r="J1055" i="10"/>
  <c r="AU1059" i="10"/>
  <c r="G1059" i="10"/>
  <c r="I1059" i="10"/>
  <c r="D1059" i="10"/>
  <c r="J1059" i="10"/>
  <c r="I1056" i="10"/>
  <c r="D1056" i="10"/>
  <c r="J1056" i="10"/>
  <c r="AU1056" i="10"/>
  <c r="I1060" i="10"/>
  <c r="D1060" i="10"/>
  <c r="J1060" i="10"/>
  <c r="AU1060" i="10"/>
  <c r="G1033" i="10"/>
  <c r="D1041" i="10"/>
  <c r="J1047" i="10"/>
  <c r="G1040" i="10"/>
  <c r="J1051" i="10"/>
  <c r="I1051" i="10"/>
  <c r="AU956" i="10"/>
  <c r="AU983" i="10"/>
  <c r="D983" i="10"/>
  <c r="AU977" i="10"/>
  <c r="G977" i="10"/>
  <c r="D977" i="10"/>
  <c r="AU959" i="10"/>
  <c r="AU962" i="10"/>
  <c r="AU966" i="10"/>
  <c r="AU957" i="10"/>
  <c r="AU968" i="10"/>
  <c r="AU975" i="10"/>
  <c r="G975" i="10"/>
  <c r="AU985" i="10"/>
  <c r="J985" i="10"/>
  <c r="G985" i="10"/>
  <c r="D985" i="10"/>
  <c r="AU970" i="10"/>
  <c r="AU987" i="10"/>
  <c r="J987" i="10"/>
  <c r="I987" i="10"/>
  <c r="G987" i="10"/>
  <c r="I994" i="10"/>
  <c r="D994" i="10"/>
  <c r="J994" i="10"/>
  <c r="G994" i="10"/>
  <c r="AU994" i="10"/>
  <c r="AU963" i="10"/>
  <c r="G969" i="10"/>
  <c r="AU971" i="10"/>
  <c r="AU979" i="10"/>
  <c r="I1000" i="10"/>
  <c r="D1000" i="10"/>
  <c r="J1000" i="10"/>
  <c r="AU1000" i="10"/>
  <c r="G1000" i="10"/>
  <c r="D969" i="10"/>
  <c r="D971" i="10"/>
  <c r="AU973" i="10"/>
  <c r="D979" i="10"/>
  <c r="AU981" i="10"/>
  <c r="J989" i="10"/>
  <c r="I989" i="10"/>
  <c r="D989" i="10"/>
  <c r="G989" i="10"/>
  <c r="G972" i="10"/>
  <c r="G974" i="10"/>
  <c r="G976" i="10"/>
  <c r="G980" i="10"/>
  <c r="G982" i="10"/>
  <c r="J991" i="10"/>
  <c r="I991" i="10"/>
  <c r="D991" i="10"/>
  <c r="D972" i="10"/>
  <c r="D974" i="10"/>
  <c r="D976" i="10"/>
  <c r="D978" i="10"/>
  <c r="D980" i="10"/>
  <c r="D982" i="10"/>
  <c r="D984" i="10"/>
  <c r="AU993" i="10"/>
  <c r="J993" i="10"/>
  <c r="I993" i="10"/>
  <c r="D993" i="10"/>
  <c r="I1002" i="10"/>
  <c r="D1002" i="10"/>
  <c r="J1002" i="10"/>
  <c r="G1002" i="10"/>
  <c r="AU988" i="10"/>
  <c r="AU990" i="10"/>
  <c r="AU992" i="10"/>
  <c r="I996" i="10"/>
  <c r="D996" i="10"/>
  <c r="J996" i="10"/>
  <c r="I998" i="10"/>
  <c r="D998" i="10"/>
  <c r="J998" i="10"/>
  <c r="G995" i="10"/>
  <c r="G997" i="10"/>
  <c r="G999" i="10"/>
  <c r="G1001" i="10"/>
  <c r="G1003" i="10"/>
  <c r="AU896" i="10"/>
  <c r="AU908" i="10"/>
  <c r="D916" i="10"/>
  <c r="AU916" i="10"/>
  <c r="AU904" i="10"/>
  <c r="I940" i="10"/>
  <c r="D940" i="10"/>
  <c r="J940" i="10"/>
  <c r="AU940" i="10"/>
  <c r="G940" i="10"/>
  <c r="AU900" i="10"/>
  <c r="AU935" i="10"/>
  <c r="G935" i="10"/>
  <c r="I935" i="10"/>
  <c r="D935" i="10"/>
  <c r="J935" i="10"/>
  <c r="I944" i="10"/>
  <c r="D944" i="10"/>
  <c r="J944" i="10"/>
  <c r="AU944" i="10"/>
  <c r="G944" i="10"/>
  <c r="G919" i="10"/>
  <c r="AU921" i="10"/>
  <c r="D921" i="10"/>
  <c r="J927" i="10"/>
  <c r="AU927" i="10"/>
  <c r="G927" i="10"/>
  <c r="D927" i="10"/>
  <c r="I927" i="10"/>
  <c r="AU939" i="10"/>
  <c r="G939" i="10"/>
  <c r="I939" i="10"/>
  <c r="D939" i="10"/>
  <c r="J939" i="10"/>
  <c r="AU898" i="10"/>
  <c r="AU902" i="10"/>
  <c r="AU906" i="10"/>
  <c r="G917" i="10"/>
  <c r="J931" i="10"/>
  <c r="D931" i="10"/>
  <c r="I931" i="10"/>
  <c r="AU931" i="10"/>
  <c r="I936" i="10"/>
  <c r="D936" i="10"/>
  <c r="J936" i="10"/>
  <c r="AU936" i="10"/>
  <c r="G936" i="10"/>
  <c r="AU943" i="10"/>
  <c r="G943" i="10"/>
  <c r="I943" i="10"/>
  <c r="D943" i="10"/>
  <c r="J943" i="10"/>
  <c r="G912" i="10"/>
  <c r="AU912" i="10"/>
  <c r="G913" i="10"/>
  <c r="AU920" i="10"/>
  <c r="AU937" i="10"/>
  <c r="G937" i="10"/>
  <c r="I937" i="10"/>
  <c r="D937" i="10"/>
  <c r="J937" i="10"/>
  <c r="AU941" i="10"/>
  <c r="G941" i="10"/>
  <c r="I941" i="10"/>
  <c r="D941" i="10"/>
  <c r="J941" i="10"/>
  <c r="I938" i="10"/>
  <c r="D938" i="10"/>
  <c r="J938" i="10"/>
  <c r="AU938" i="10"/>
  <c r="I942" i="10"/>
  <c r="D942" i="10"/>
  <c r="J942" i="10"/>
  <c r="AU942" i="10"/>
  <c r="D923" i="10"/>
  <c r="G924" i="10"/>
  <c r="J929" i="10"/>
  <c r="G922" i="10"/>
  <c r="J933" i="10"/>
  <c r="I933" i="10"/>
  <c r="AU837" i="10"/>
  <c r="AU842" i="10"/>
  <c r="AU848" i="10"/>
  <c r="D856" i="10"/>
  <c r="AU877" i="10"/>
  <c r="J877" i="10"/>
  <c r="I877" i="10"/>
  <c r="G877" i="10"/>
  <c r="D877" i="10"/>
  <c r="AU838" i="10"/>
  <c r="D852" i="10"/>
  <c r="G852" i="10"/>
  <c r="AU866" i="10"/>
  <c r="G866" i="10"/>
  <c r="D866" i="10"/>
  <c r="AU844" i="10"/>
  <c r="AU845" i="10"/>
  <c r="D850" i="10"/>
  <c r="G853" i="10"/>
  <c r="D854" i="10"/>
  <c r="G862" i="10"/>
  <c r="AU862" i="10"/>
  <c r="AU854" i="10"/>
  <c r="G861" i="10"/>
  <c r="J868" i="10"/>
  <c r="AU868" i="10"/>
  <c r="G868" i="10"/>
  <c r="I868" i="10"/>
  <c r="G857" i="10"/>
  <c r="G863" i="10"/>
  <c r="AU864" i="10"/>
  <c r="AU872" i="10"/>
  <c r="J872" i="10"/>
  <c r="AU879" i="10"/>
  <c r="J879" i="10"/>
  <c r="G879" i="10"/>
  <c r="D879" i="10"/>
  <c r="AU885" i="10"/>
  <c r="J885" i="10"/>
  <c r="I885" i="10"/>
  <c r="G885" i="10"/>
  <c r="I869" i="10"/>
  <c r="G869" i="10"/>
  <c r="J869" i="10"/>
  <c r="AU870" i="10"/>
  <c r="J870" i="10"/>
  <c r="I872" i="10"/>
  <c r="AU874" i="10"/>
  <c r="J874" i="10"/>
  <c r="G871" i="10"/>
  <c r="G875" i="10"/>
  <c r="AU881" i="10"/>
  <c r="J881" i="10"/>
  <c r="D871" i="10"/>
  <c r="AU883" i="10"/>
  <c r="J883" i="10"/>
  <c r="G876" i="10"/>
  <c r="G878" i="10"/>
  <c r="G880" i="10"/>
  <c r="G882" i="10"/>
  <c r="G884" i="10"/>
  <c r="D876" i="10"/>
  <c r="D878" i="10"/>
  <c r="D880" i="10"/>
  <c r="D882" i="10"/>
  <c r="D884" i="10"/>
  <c r="AU781" i="10"/>
  <c r="G796" i="10"/>
  <c r="J808" i="10"/>
  <c r="AU808" i="10"/>
  <c r="G808" i="10"/>
  <c r="I808" i="10"/>
  <c r="D808" i="10"/>
  <c r="J812" i="10"/>
  <c r="D812" i="10"/>
  <c r="AU812" i="10"/>
  <c r="I812" i="10"/>
  <c r="I817" i="10"/>
  <c r="D817" i="10"/>
  <c r="AU817" i="10"/>
  <c r="G817" i="10"/>
  <c r="I823" i="10"/>
  <c r="D823" i="10"/>
  <c r="AU823" i="10"/>
  <c r="G823" i="10"/>
  <c r="AU777" i="10"/>
  <c r="I819" i="10"/>
  <c r="D819" i="10"/>
  <c r="AU819" i="10"/>
  <c r="G819" i="10"/>
  <c r="AU785" i="10"/>
  <c r="D793" i="10"/>
  <c r="G794" i="10"/>
  <c r="D801" i="10"/>
  <c r="AU801" i="10"/>
  <c r="I821" i="10"/>
  <c r="D821" i="10"/>
  <c r="AU821" i="10"/>
  <c r="G821" i="10"/>
  <c r="AU788" i="10"/>
  <c r="AU789" i="10"/>
  <c r="AU793" i="10"/>
  <c r="AU797" i="10"/>
  <c r="G798" i="10"/>
  <c r="J821" i="10"/>
  <c r="I825" i="10"/>
  <c r="D825" i="10"/>
  <c r="AU825" i="10"/>
  <c r="G825" i="10"/>
  <c r="AU820" i="10"/>
  <c r="G820" i="10"/>
  <c r="D820" i="10"/>
  <c r="AU824" i="10"/>
  <c r="G824" i="10"/>
  <c r="D824" i="10"/>
  <c r="AU778" i="10"/>
  <c r="AU782" i="10"/>
  <c r="AU786" i="10"/>
  <c r="G792" i="10"/>
  <c r="D804" i="10"/>
  <c r="G805" i="10"/>
  <c r="J810" i="10"/>
  <c r="AU816" i="10"/>
  <c r="J816" i="10"/>
  <c r="G816" i="10"/>
  <c r="AU818" i="10"/>
  <c r="G818" i="10"/>
  <c r="D818" i="10"/>
  <c r="I820" i="10"/>
  <c r="AU822" i="10"/>
  <c r="G822" i="10"/>
  <c r="D822" i="10"/>
  <c r="I824" i="10"/>
  <c r="AU826" i="10"/>
  <c r="G826" i="10"/>
  <c r="D826" i="10"/>
  <c r="G803" i="10"/>
  <c r="J814" i="10"/>
  <c r="I814" i="10"/>
  <c r="AU728" i="10"/>
  <c r="G742" i="10"/>
  <c r="AU724" i="10"/>
  <c r="G734" i="10"/>
  <c r="G741" i="10"/>
  <c r="AU741" i="10"/>
  <c r="D741" i="10"/>
  <c r="J750" i="10"/>
  <c r="D750" i="10"/>
  <c r="I750" i="10"/>
  <c r="AU750" i="10"/>
  <c r="G750" i="10"/>
  <c r="AU720" i="10"/>
  <c r="J756" i="10"/>
  <c r="I756" i="10"/>
  <c r="AU756" i="10"/>
  <c r="D756" i="10"/>
  <c r="G756" i="10"/>
  <c r="AU758" i="10"/>
  <c r="G758" i="10"/>
  <c r="D758" i="10"/>
  <c r="J758" i="10"/>
  <c r="I758" i="10"/>
  <c r="AU760" i="10"/>
  <c r="G760" i="10"/>
  <c r="D760" i="10"/>
  <c r="J760" i="10"/>
  <c r="I760" i="10"/>
  <c r="AU733" i="10"/>
  <c r="G733" i="10"/>
  <c r="D733" i="10"/>
  <c r="AU735" i="10"/>
  <c r="D735" i="10"/>
  <c r="AU721" i="10"/>
  <c r="AU725" i="10"/>
  <c r="AU729" i="10"/>
  <c r="G732" i="10"/>
  <c r="D737" i="10"/>
  <c r="G738" i="10"/>
  <c r="I763" i="10"/>
  <c r="D763" i="10"/>
  <c r="J763" i="10"/>
  <c r="AU763" i="10"/>
  <c r="G763" i="10"/>
  <c r="AU767" i="10"/>
  <c r="I767" i="10"/>
  <c r="D767" i="10"/>
  <c r="G767" i="10"/>
  <c r="J767" i="10"/>
  <c r="I765" i="10"/>
  <c r="D765" i="10"/>
  <c r="J765" i="10"/>
  <c r="AU765" i="10"/>
  <c r="G765" i="10"/>
  <c r="G736" i="10"/>
  <c r="G745" i="10"/>
  <c r="J754" i="10"/>
  <c r="AU754" i="10"/>
  <c r="G754" i="10"/>
  <c r="I761" i="10"/>
  <c r="D761" i="10"/>
  <c r="AU761" i="10"/>
  <c r="AU764" i="10"/>
  <c r="G764" i="10"/>
  <c r="I764" i="10"/>
  <c r="D764" i="10"/>
  <c r="AU746" i="10"/>
  <c r="G747" i="10"/>
  <c r="I759" i="10"/>
  <c r="D759" i="10"/>
  <c r="AU759" i="10"/>
  <c r="J761" i="10"/>
  <c r="AU762" i="10"/>
  <c r="G762" i="10"/>
  <c r="I762" i="10"/>
  <c r="D762" i="10"/>
  <c r="J764" i="10"/>
  <c r="AU766" i="10"/>
  <c r="G766" i="10"/>
  <c r="I766" i="10"/>
  <c r="D766" i="10"/>
  <c r="J752" i="10"/>
  <c r="I752" i="10"/>
  <c r="AU659" i="10"/>
  <c r="G676" i="10"/>
  <c r="I701" i="10"/>
  <c r="D701" i="10"/>
  <c r="AU701" i="10"/>
  <c r="G701" i="10"/>
  <c r="J701" i="10"/>
  <c r="D675" i="10"/>
  <c r="AU675" i="10"/>
  <c r="AU670" i="10"/>
  <c r="AU662" i="10"/>
  <c r="AU667" i="10"/>
  <c r="AU663" i="10"/>
  <c r="G678" i="10"/>
  <c r="J690" i="10"/>
  <c r="AU690" i="10"/>
  <c r="G690" i="10"/>
  <c r="I690" i="10"/>
  <c r="D690" i="10"/>
  <c r="J694" i="10"/>
  <c r="D694" i="10"/>
  <c r="AU694" i="10"/>
  <c r="I694" i="10"/>
  <c r="I699" i="10"/>
  <c r="D699" i="10"/>
  <c r="AU699" i="10"/>
  <c r="G699" i="10"/>
  <c r="I705" i="10"/>
  <c r="D705" i="10"/>
  <c r="AU705" i="10"/>
  <c r="G705" i="10"/>
  <c r="D683" i="10"/>
  <c r="AU683" i="10"/>
  <c r="I703" i="10"/>
  <c r="D703" i="10"/>
  <c r="AU703" i="10"/>
  <c r="G703" i="10"/>
  <c r="AU671" i="10"/>
  <c r="AU679" i="10"/>
  <c r="G680" i="10"/>
  <c r="J703" i="10"/>
  <c r="I707" i="10"/>
  <c r="D707" i="10"/>
  <c r="AU707" i="10"/>
  <c r="G707" i="10"/>
  <c r="AU702" i="10"/>
  <c r="G702" i="10"/>
  <c r="D702" i="10"/>
  <c r="AU706" i="10"/>
  <c r="G706" i="10"/>
  <c r="D706" i="10"/>
  <c r="AU660" i="10"/>
  <c r="AU664" i="10"/>
  <c r="AU668" i="10"/>
  <c r="G674" i="10"/>
  <c r="G682" i="10"/>
  <c r="D686" i="10"/>
  <c r="G687" i="10"/>
  <c r="J692" i="10"/>
  <c r="AU698" i="10"/>
  <c r="J698" i="10"/>
  <c r="G698" i="10"/>
  <c r="AU700" i="10"/>
  <c r="G700" i="10"/>
  <c r="D700" i="10"/>
  <c r="I702" i="10"/>
  <c r="AU704" i="10"/>
  <c r="G704" i="10"/>
  <c r="D704" i="10"/>
  <c r="I706" i="10"/>
  <c r="AU708" i="10"/>
  <c r="G708" i="10"/>
  <c r="D708" i="10"/>
  <c r="J696" i="10"/>
  <c r="I696" i="10"/>
  <c r="AU612" i="10"/>
  <c r="D614" i="10"/>
  <c r="AU614" i="10"/>
  <c r="D616" i="10"/>
  <c r="AU616" i="10"/>
  <c r="G623" i="10"/>
  <c r="AU601" i="10"/>
  <c r="AU606" i="10"/>
  <c r="AU635" i="10"/>
  <c r="I635" i="10"/>
  <c r="D635" i="10"/>
  <c r="J635" i="10"/>
  <c r="G635" i="10"/>
  <c r="AU637" i="10"/>
  <c r="I637" i="10"/>
  <c r="D637" i="10"/>
  <c r="J637" i="10"/>
  <c r="G637" i="10"/>
  <c r="AU639" i="10"/>
  <c r="I639" i="10"/>
  <c r="D639" i="10"/>
  <c r="J639" i="10"/>
  <c r="G639" i="10"/>
  <c r="AU605" i="10"/>
  <c r="AU610" i="10"/>
  <c r="AU613" i="10"/>
  <c r="AU615" i="10"/>
  <c r="D615" i="10"/>
  <c r="AU617" i="10"/>
  <c r="D617" i="10"/>
  <c r="I640" i="10"/>
  <c r="D640" i="10"/>
  <c r="AU640" i="10"/>
  <c r="J640" i="10"/>
  <c r="G640" i="10"/>
  <c r="AU641" i="10"/>
  <c r="I641" i="10"/>
  <c r="D641" i="10"/>
  <c r="J641" i="10"/>
  <c r="G641" i="10"/>
  <c r="I642" i="10"/>
  <c r="D642" i="10"/>
  <c r="AU642" i="10"/>
  <c r="J642" i="10"/>
  <c r="G642" i="10"/>
  <c r="AU643" i="10"/>
  <c r="I643" i="10"/>
  <c r="D643" i="10"/>
  <c r="J643" i="10"/>
  <c r="G643" i="10"/>
  <c r="I644" i="10"/>
  <c r="D644" i="10"/>
  <c r="AU644" i="10"/>
  <c r="J644" i="10"/>
  <c r="G644" i="10"/>
  <c r="AU645" i="10"/>
  <c r="I645" i="10"/>
  <c r="D645" i="10"/>
  <c r="J645" i="10"/>
  <c r="G645" i="10"/>
  <c r="I646" i="10"/>
  <c r="D646" i="10"/>
  <c r="AU646" i="10"/>
  <c r="J646" i="10"/>
  <c r="G646" i="10"/>
  <c r="AU647" i="10"/>
  <c r="I647" i="10"/>
  <c r="D647" i="10"/>
  <c r="J647" i="10"/>
  <c r="G647" i="10"/>
  <c r="I648" i="10"/>
  <c r="D648" i="10"/>
  <c r="AU648" i="10"/>
  <c r="J648" i="10"/>
  <c r="G648" i="10"/>
  <c r="AU649" i="10"/>
  <c r="I649" i="10"/>
  <c r="D649" i="10"/>
  <c r="J649" i="10"/>
  <c r="G649" i="10"/>
  <c r="AU608" i="10"/>
  <c r="I636" i="10"/>
  <c r="D636" i="10"/>
  <c r="AU636" i="10"/>
  <c r="J636" i="10"/>
  <c r="G636" i="10"/>
  <c r="I638" i="10"/>
  <c r="D638" i="10"/>
  <c r="AU638" i="10"/>
  <c r="J638" i="10"/>
  <c r="G638" i="10"/>
  <c r="AU618" i="10"/>
  <c r="D618" i="10"/>
  <c r="AU620" i="10"/>
  <c r="D620" i="10"/>
  <c r="AU622" i="10"/>
  <c r="G622" i="10"/>
  <c r="D622" i="10"/>
  <c r="AU624" i="10"/>
  <c r="D624" i="10"/>
  <c r="AU626" i="10"/>
  <c r="D626" i="10"/>
  <c r="AU628" i="10"/>
  <c r="D628" i="10"/>
  <c r="AU630" i="10"/>
  <c r="G630" i="10"/>
  <c r="D630" i="10"/>
  <c r="AU632" i="10"/>
  <c r="I632" i="10"/>
  <c r="D632" i="10"/>
  <c r="D619" i="10"/>
  <c r="AU619" i="10"/>
  <c r="G619" i="10"/>
  <c r="D621" i="10"/>
  <c r="AU621" i="10"/>
  <c r="D623" i="10"/>
  <c r="AU623" i="10"/>
  <c r="G624" i="10"/>
  <c r="D625" i="10"/>
  <c r="AU625" i="10"/>
  <c r="G626" i="10"/>
  <c r="D627" i="10"/>
  <c r="AU627" i="10"/>
  <c r="G628" i="10"/>
  <c r="D629" i="10"/>
  <c r="AU629" i="10"/>
  <c r="G629" i="10"/>
  <c r="I631" i="10"/>
  <c r="D631" i="10"/>
  <c r="AU631" i="10"/>
  <c r="G632" i="10"/>
  <c r="I633" i="10"/>
  <c r="J633" i="10"/>
  <c r="D633" i="10"/>
  <c r="AU633" i="10"/>
  <c r="I634" i="10"/>
  <c r="AU634" i="10"/>
  <c r="J634" i="10"/>
  <c r="G556" i="10"/>
  <c r="AU547" i="10"/>
  <c r="AU549" i="10"/>
  <c r="G562" i="10"/>
  <c r="G566" i="10"/>
  <c r="G570" i="10"/>
  <c r="AU542" i="10"/>
  <c r="AU546" i="10"/>
  <c r="AU553" i="10"/>
  <c r="D555" i="10"/>
  <c r="AU555" i="10"/>
  <c r="D557" i="10"/>
  <c r="AU557" i="10"/>
  <c r="AU576" i="10"/>
  <c r="I576" i="10"/>
  <c r="D576" i="10"/>
  <c r="J576" i="10"/>
  <c r="G576" i="10"/>
  <c r="AU578" i="10"/>
  <c r="I578" i="10"/>
  <c r="D578" i="10"/>
  <c r="J578" i="10"/>
  <c r="G578" i="10"/>
  <c r="AU580" i="10"/>
  <c r="I580" i="10"/>
  <c r="D580" i="10"/>
  <c r="J580" i="10"/>
  <c r="G580" i="10"/>
  <c r="I581" i="10"/>
  <c r="D581" i="10"/>
  <c r="AU581" i="10"/>
  <c r="J581" i="10"/>
  <c r="G581" i="10"/>
  <c r="AU582" i="10"/>
  <c r="I582" i="10"/>
  <c r="D582" i="10"/>
  <c r="J582" i="10"/>
  <c r="G582" i="10"/>
  <c r="I583" i="10"/>
  <c r="D583" i="10"/>
  <c r="AU583" i="10"/>
  <c r="J583" i="10"/>
  <c r="G583" i="10"/>
  <c r="AU584" i="10"/>
  <c r="I584" i="10"/>
  <c r="D584" i="10"/>
  <c r="J584" i="10"/>
  <c r="G584" i="10"/>
  <c r="I585" i="10"/>
  <c r="D585" i="10"/>
  <c r="AU585" i="10"/>
  <c r="J585" i="10"/>
  <c r="G585" i="10"/>
  <c r="AU586" i="10"/>
  <c r="I586" i="10"/>
  <c r="D586" i="10"/>
  <c r="J586" i="10"/>
  <c r="G586" i="10"/>
  <c r="I587" i="10"/>
  <c r="D587" i="10"/>
  <c r="AU587" i="10"/>
  <c r="J587" i="10"/>
  <c r="G587" i="10"/>
  <c r="AU588" i="10"/>
  <c r="I588" i="10"/>
  <c r="D588" i="10"/>
  <c r="J588" i="10"/>
  <c r="G588" i="10"/>
  <c r="I589" i="10"/>
  <c r="D589" i="10"/>
  <c r="AU589" i="10"/>
  <c r="J589" i="10"/>
  <c r="G589" i="10"/>
  <c r="AU590" i="10"/>
  <c r="I590" i="10"/>
  <c r="D590" i="10"/>
  <c r="J590" i="10"/>
  <c r="G590" i="10"/>
  <c r="AU551" i="10"/>
  <c r="AU554" i="10"/>
  <c r="AU556" i="10"/>
  <c r="D556" i="10"/>
  <c r="G557" i="10"/>
  <c r="D558" i="10"/>
  <c r="I577" i="10"/>
  <c r="D577" i="10"/>
  <c r="AU577" i="10"/>
  <c r="J577" i="10"/>
  <c r="G577" i="10"/>
  <c r="I579" i="10"/>
  <c r="D579" i="10"/>
  <c r="AU579" i="10"/>
  <c r="J579" i="10"/>
  <c r="G579" i="10"/>
  <c r="G561" i="10"/>
  <c r="G565" i="10"/>
  <c r="G569" i="10"/>
  <c r="J572" i="10"/>
  <c r="J574" i="10"/>
  <c r="G575" i="10"/>
  <c r="D498" i="10"/>
  <c r="AU498" i="10"/>
  <c r="D506" i="10"/>
  <c r="AU506" i="10"/>
  <c r="AU493" i="10"/>
  <c r="I524" i="10"/>
  <c r="D524" i="10"/>
  <c r="AU524" i="10"/>
  <c r="G524" i="10"/>
  <c r="J524" i="10"/>
  <c r="AU485" i="10"/>
  <c r="AU490" i="10"/>
  <c r="AU482" i="10"/>
  <c r="AU486" i="10"/>
  <c r="G501" i="10"/>
  <c r="J513" i="10"/>
  <c r="AU513" i="10"/>
  <c r="G513" i="10"/>
  <c r="I513" i="10"/>
  <c r="D513" i="10"/>
  <c r="J517" i="10"/>
  <c r="D517" i="10"/>
  <c r="AU517" i="10"/>
  <c r="I517" i="10"/>
  <c r="I522" i="10"/>
  <c r="D522" i="10"/>
  <c r="AU522" i="10"/>
  <c r="G522" i="10"/>
  <c r="I528" i="10"/>
  <c r="D528" i="10"/>
  <c r="AU528" i="10"/>
  <c r="G528" i="10"/>
  <c r="I526" i="10"/>
  <c r="D526" i="10"/>
  <c r="AU526" i="10"/>
  <c r="G526" i="10"/>
  <c r="AU494" i="10"/>
  <c r="AU502" i="10"/>
  <c r="G502" i="10"/>
  <c r="G503" i="10"/>
  <c r="J526" i="10"/>
  <c r="I530" i="10"/>
  <c r="D530" i="10"/>
  <c r="AU530" i="10"/>
  <c r="G530" i="10"/>
  <c r="AU525" i="10"/>
  <c r="G525" i="10"/>
  <c r="D525" i="10"/>
  <c r="AU529" i="10"/>
  <c r="G529" i="10"/>
  <c r="D529" i="10"/>
  <c r="AU483" i="10"/>
  <c r="AU487" i="10"/>
  <c r="AU491" i="10"/>
  <c r="G497" i="10"/>
  <c r="G505" i="10"/>
  <c r="D509" i="10"/>
  <c r="J515" i="10"/>
  <c r="AU521" i="10"/>
  <c r="J521" i="10"/>
  <c r="G521" i="10"/>
  <c r="AU523" i="10"/>
  <c r="G523" i="10"/>
  <c r="D523" i="10"/>
  <c r="I525" i="10"/>
  <c r="AU527" i="10"/>
  <c r="G527" i="10"/>
  <c r="D527" i="10"/>
  <c r="I529" i="10"/>
  <c r="AU531" i="10"/>
  <c r="G531" i="10"/>
  <c r="D531" i="10"/>
  <c r="G508" i="10"/>
  <c r="J519" i="10"/>
  <c r="I519" i="10"/>
  <c r="G277" i="10"/>
  <c r="G279" i="10"/>
  <c r="AU246" i="10"/>
  <c r="AU250" i="10"/>
  <c r="AU254" i="10"/>
  <c r="AU258" i="10"/>
  <c r="AU260" i="10"/>
  <c r="D261" i="10"/>
  <c r="AU262" i="10"/>
  <c r="D263" i="10"/>
  <c r="AU264" i="10"/>
  <c r="D265" i="10"/>
  <c r="AU266" i="10"/>
  <c r="D267" i="10"/>
  <c r="AU268" i="10"/>
  <c r="D269" i="10"/>
  <c r="AU270" i="10"/>
  <c r="D271" i="10"/>
  <c r="AU272" i="10"/>
  <c r="D273" i="10"/>
  <c r="AU274" i="10"/>
  <c r="D275" i="10"/>
  <c r="AU276" i="10"/>
  <c r="D277" i="10"/>
  <c r="I277" i="10"/>
  <c r="AU278" i="10"/>
  <c r="D279" i="10"/>
  <c r="I279" i="10"/>
  <c r="AU280" i="10"/>
  <c r="D281" i="10"/>
  <c r="I281" i="10"/>
  <c r="J283" i="10"/>
  <c r="I283" i="10"/>
  <c r="G285" i="10"/>
  <c r="J291" i="10"/>
  <c r="I291" i="10"/>
  <c r="G293" i="10"/>
  <c r="G281" i="10"/>
  <c r="J289" i="10"/>
  <c r="G260" i="10"/>
  <c r="G262" i="10"/>
  <c r="G264" i="10"/>
  <c r="G268" i="10"/>
  <c r="G269" i="10"/>
  <c r="G270" i="10"/>
  <c r="G272" i="10"/>
  <c r="G276" i="10"/>
  <c r="J277" i="10"/>
  <c r="G278" i="10"/>
  <c r="J279" i="10"/>
  <c r="G280" i="10"/>
  <c r="J281" i="10"/>
  <c r="I282" i="10"/>
  <c r="AU282" i="10"/>
  <c r="J285" i="10"/>
  <c r="I285" i="10"/>
  <c r="J293" i="10"/>
  <c r="I293" i="10"/>
  <c r="AU314" i="10"/>
  <c r="D329" i="10"/>
  <c r="AU329" i="10"/>
  <c r="D381" i="10"/>
  <c r="AU381" i="10"/>
  <c r="G381" i="10"/>
  <c r="G271" i="10"/>
  <c r="I289" i="10"/>
  <c r="AU306" i="10"/>
  <c r="D321" i="10"/>
  <c r="J345" i="10"/>
  <c r="I345" i="10"/>
  <c r="D345" i="10"/>
  <c r="G345" i="10"/>
  <c r="AU345" i="10"/>
  <c r="D260" i="10"/>
  <c r="D262" i="10"/>
  <c r="D264" i="10"/>
  <c r="D266" i="10"/>
  <c r="D268" i="10"/>
  <c r="D270" i="10"/>
  <c r="D272" i="10"/>
  <c r="D274" i="10"/>
  <c r="D276" i="10"/>
  <c r="D278" i="10"/>
  <c r="D280" i="10"/>
  <c r="D282" i="10"/>
  <c r="J282" i="10"/>
  <c r="D285" i="10"/>
  <c r="J287" i="10"/>
  <c r="I287" i="10"/>
  <c r="G289" i="10"/>
  <c r="AU289" i="10"/>
  <c r="D293" i="10"/>
  <c r="J295" i="10"/>
  <c r="I295" i="10"/>
  <c r="AU310" i="10"/>
  <c r="AU321" i="10"/>
  <c r="AU308" i="10"/>
  <c r="AU312" i="10"/>
  <c r="D331" i="10"/>
  <c r="G334" i="10"/>
  <c r="D335" i="10"/>
  <c r="AU335" i="10"/>
  <c r="J339" i="10"/>
  <c r="I339" i="10"/>
  <c r="D339" i="10"/>
  <c r="AU377" i="10"/>
  <c r="D323" i="10"/>
  <c r="D327" i="10"/>
  <c r="AU327" i="10"/>
  <c r="J343" i="10"/>
  <c r="I343" i="10"/>
  <c r="D343" i="10"/>
  <c r="AU343" i="10"/>
  <c r="J347" i="10"/>
  <c r="I347" i="10"/>
  <c r="D347" i="10"/>
  <c r="AU316" i="10"/>
  <c r="D319" i="10"/>
  <c r="J337" i="10"/>
  <c r="I337" i="10"/>
  <c r="D337" i="10"/>
  <c r="G337" i="10"/>
  <c r="G347" i="10"/>
  <c r="J351" i="10"/>
  <c r="I351" i="10"/>
  <c r="D351" i="10"/>
  <c r="AU351" i="10"/>
  <c r="AU371" i="10"/>
  <c r="D385" i="10"/>
  <c r="AU385" i="10"/>
  <c r="D325" i="10"/>
  <c r="G330" i="10"/>
  <c r="D333" i="10"/>
  <c r="J341" i="10"/>
  <c r="I341" i="10"/>
  <c r="D341" i="10"/>
  <c r="J349" i="10"/>
  <c r="I349" i="10"/>
  <c r="D349" i="10"/>
  <c r="AU367" i="10"/>
  <c r="AU375" i="10"/>
  <c r="D438" i="10"/>
  <c r="AU438" i="10"/>
  <c r="G438" i="10"/>
  <c r="AU393" i="10"/>
  <c r="G393" i="10"/>
  <c r="D393" i="10"/>
  <c r="AU430" i="10"/>
  <c r="AU318" i="10"/>
  <c r="AU320" i="10"/>
  <c r="AU322" i="10"/>
  <c r="G324" i="10"/>
  <c r="AU324" i="10"/>
  <c r="AU326" i="10"/>
  <c r="AU328" i="10"/>
  <c r="AU330" i="10"/>
  <c r="AU332" i="10"/>
  <c r="AU334" i="10"/>
  <c r="AU336" i="10"/>
  <c r="AU338" i="10"/>
  <c r="AU340" i="10"/>
  <c r="AU342" i="10"/>
  <c r="AU344" i="10"/>
  <c r="AU346" i="10"/>
  <c r="AU348" i="10"/>
  <c r="AU350" i="10"/>
  <c r="J354" i="10"/>
  <c r="I354" i="10"/>
  <c r="D354" i="10"/>
  <c r="G378" i="10"/>
  <c r="D379" i="10"/>
  <c r="G382" i="10"/>
  <c r="D383" i="10"/>
  <c r="G386" i="10"/>
  <c r="AU387" i="10"/>
  <c r="D387" i="10"/>
  <c r="AU401" i="10"/>
  <c r="J401" i="10"/>
  <c r="G401" i="10"/>
  <c r="D401" i="10"/>
  <c r="AU426" i="10"/>
  <c r="J454" i="10"/>
  <c r="I454" i="10"/>
  <c r="D454" i="10"/>
  <c r="AU454" i="10"/>
  <c r="G454" i="10"/>
  <c r="AU391" i="10"/>
  <c r="G391" i="10"/>
  <c r="AU399" i="10"/>
  <c r="J399" i="10"/>
  <c r="I399" i="10"/>
  <c r="G399" i="10"/>
  <c r="I401" i="10"/>
  <c r="AU353" i="10"/>
  <c r="AU364" i="10"/>
  <c r="AU368" i="10"/>
  <c r="AU372" i="10"/>
  <c r="AU376" i="10"/>
  <c r="AU395" i="10"/>
  <c r="J395" i="10"/>
  <c r="AU403" i="10"/>
  <c r="J403" i="10"/>
  <c r="AU407" i="10"/>
  <c r="J407" i="10"/>
  <c r="AU409" i="10"/>
  <c r="J409" i="10"/>
  <c r="D409" i="10"/>
  <c r="AU411" i="10"/>
  <c r="J411" i="10"/>
  <c r="G411" i="10"/>
  <c r="AU413" i="10"/>
  <c r="J413" i="10"/>
  <c r="I413" i="10"/>
  <c r="AU456" i="10"/>
  <c r="J456" i="10"/>
  <c r="I456" i="10"/>
  <c r="D456" i="10"/>
  <c r="G456" i="10"/>
  <c r="AU389" i="10"/>
  <c r="D395" i="10"/>
  <c r="AU397" i="10"/>
  <c r="J397" i="10"/>
  <c r="D403" i="10"/>
  <c r="AU405" i="10"/>
  <c r="J405" i="10"/>
  <c r="D407" i="10"/>
  <c r="G409" i="10"/>
  <c r="D411" i="10"/>
  <c r="D413" i="10"/>
  <c r="AU424" i="10"/>
  <c r="AU427" i="10"/>
  <c r="AU434" i="10"/>
  <c r="D448" i="10"/>
  <c r="G448" i="10"/>
  <c r="G388" i="10"/>
  <c r="G390" i="10"/>
  <c r="G392" i="10"/>
  <c r="G394" i="10"/>
  <c r="G396" i="10"/>
  <c r="G398" i="10"/>
  <c r="G400" i="10"/>
  <c r="G402" i="10"/>
  <c r="G404" i="10"/>
  <c r="D388" i="10"/>
  <c r="D390" i="10"/>
  <c r="D392" i="10"/>
  <c r="D394" i="10"/>
  <c r="D396" i="10"/>
  <c r="D398" i="10"/>
  <c r="D400" i="10"/>
  <c r="D402" i="10"/>
  <c r="D404" i="10"/>
  <c r="D440" i="10"/>
  <c r="D446" i="10"/>
  <c r="AU446" i="10"/>
  <c r="G446" i="10"/>
  <c r="I463" i="10"/>
  <c r="D463" i="10"/>
  <c r="J463" i="10"/>
  <c r="G463" i="10"/>
  <c r="AU463" i="10"/>
  <c r="AU431" i="10"/>
  <c r="AU435" i="10"/>
  <c r="AU437" i="10"/>
  <c r="D442" i="10"/>
  <c r="D450" i="10"/>
  <c r="I469" i="10"/>
  <c r="D469" i="10"/>
  <c r="J469" i="10"/>
  <c r="AU469" i="10"/>
  <c r="G469" i="10"/>
  <c r="G439" i="10"/>
  <c r="D444" i="10"/>
  <c r="D452" i="10"/>
  <c r="J458" i="10"/>
  <c r="I458" i="10"/>
  <c r="D458" i="10"/>
  <c r="G458" i="10"/>
  <c r="AU441" i="10"/>
  <c r="AU443" i="10"/>
  <c r="G445" i="10"/>
  <c r="AU445" i="10"/>
  <c r="G447" i="10"/>
  <c r="AU447" i="10"/>
  <c r="AU449" i="10"/>
  <c r="AU451" i="10"/>
  <c r="G453" i="10"/>
  <c r="AU453" i="10"/>
  <c r="AU455" i="10"/>
  <c r="J460" i="10"/>
  <c r="I460" i="10"/>
  <c r="D460" i="10"/>
  <c r="AU462" i="10"/>
  <c r="J462" i="10"/>
  <c r="I462" i="10"/>
  <c r="D462" i="10"/>
  <c r="I471" i="10"/>
  <c r="D471" i="10"/>
  <c r="J471" i="10"/>
  <c r="G471" i="10"/>
  <c r="AU457" i="10"/>
  <c r="AU459" i="10"/>
  <c r="AU461" i="10"/>
  <c r="I465" i="10"/>
  <c r="D465" i="10"/>
  <c r="J465" i="10"/>
  <c r="I467" i="10"/>
  <c r="D467" i="10"/>
  <c r="J467" i="10"/>
  <c r="G464" i="10"/>
  <c r="G466" i="10"/>
  <c r="G468" i="10"/>
  <c r="G470" i="10"/>
  <c r="G472" i="10"/>
  <c r="J99" i="10"/>
  <c r="I98" i="10"/>
  <c r="I86" i="10"/>
  <c r="I92" i="10"/>
  <c r="I38" i="10"/>
  <c r="AU135" i="10"/>
  <c r="AU139" i="10"/>
  <c r="AU154" i="10"/>
  <c r="D154" i="10"/>
  <c r="D156" i="10"/>
  <c r="AU156" i="10"/>
  <c r="AU129" i="10"/>
  <c r="D142" i="10"/>
  <c r="AU142" i="10"/>
  <c r="J152" i="10"/>
  <c r="D164" i="10"/>
  <c r="AU164" i="10"/>
  <c r="AU137" i="10"/>
  <c r="AU188" i="10"/>
  <c r="AU131" i="10"/>
  <c r="AU133" i="10"/>
  <c r="AU146" i="10"/>
  <c r="D146" i="10"/>
  <c r="D148" i="10"/>
  <c r="AU148" i="10"/>
  <c r="D228" i="10"/>
  <c r="AU228" i="10"/>
  <c r="AU231" i="10"/>
  <c r="D231" i="10"/>
  <c r="AU235" i="10"/>
  <c r="D235" i="10"/>
  <c r="AU162" i="10"/>
  <c r="AU170" i="10"/>
  <c r="D170" i="10"/>
  <c r="AU196" i="10"/>
  <c r="AU206" i="10"/>
  <c r="D206" i="10"/>
  <c r="D172" i="10"/>
  <c r="AU192" i="10"/>
  <c r="AU200" i="10"/>
  <c r="AU233" i="10"/>
  <c r="D233" i="10"/>
  <c r="J157" i="10"/>
  <c r="AU204" i="10"/>
  <c r="AU208" i="10"/>
  <c r="AU212" i="10"/>
  <c r="D223" i="10"/>
  <c r="AU223" i="10"/>
  <c r="D229" i="10"/>
  <c r="D230" i="10"/>
  <c r="D232" i="10"/>
  <c r="D234" i="10"/>
  <c r="D236" i="10"/>
  <c r="D150" i="10"/>
  <c r="D158" i="10"/>
  <c r="D166" i="10"/>
  <c r="D174" i="10"/>
  <c r="AU189" i="10"/>
  <c r="AU190" i="10"/>
  <c r="AU193" i="10"/>
  <c r="AU194" i="10"/>
  <c r="AU197" i="10"/>
  <c r="AU198" i="10"/>
  <c r="D204" i="10"/>
  <c r="D212" i="10"/>
  <c r="AU213" i="10"/>
  <c r="D213" i="10"/>
  <c r="AU219" i="10"/>
  <c r="AU227" i="10"/>
  <c r="D208" i="10"/>
  <c r="J210" i="10"/>
  <c r="AU229" i="10"/>
  <c r="D215" i="10"/>
  <c r="AU69" i="10"/>
  <c r="AU77" i="10"/>
  <c r="AU89" i="10"/>
  <c r="D89" i="10"/>
  <c r="D109" i="10"/>
  <c r="AU109" i="10"/>
  <c r="D117" i="10"/>
  <c r="AU117" i="10"/>
  <c r="AU73" i="10"/>
  <c r="AU100" i="10"/>
  <c r="D100" i="10"/>
  <c r="D113" i="10"/>
  <c r="AU113" i="10"/>
  <c r="AU81" i="10"/>
  <c r="AU112" i="10"/>
  <c r="D112" i="10"/>
  <c r="AU116" i="10"/>
  <c r="D116" i="10"/>
  <c r="D83" i="10"/>
  <c r="D91" i="10"/>
  <c r="D104" i="10"/>
  <c r="D111" i="10"/>
  <c r="AU111" i="10"/>
  <c r="D115" i="10"/>
  <c r="AU115" i="10"/>
  <c r="AU70" i="10"/>
  <c r="AU74" i="10"/>
  <c r="AU78" i="10"/>
  <c r="D85" i="10"/>
  <c r="D93" i="10"/>
  <c r="D96" i="10"/>
  <c r="AU104" i="10"/>
  <c r="AU108" i="10"/>
  <c r="AU110" i="10"/>
  <c r="D110" i="10"/>
  <c r="AU114" i="10"/>
  <c r="D114" i="10"/>
  <c r="AU118" i="10"/>
  <c r="D118" i="10"/>
  <c r="AU33" i="10"/>
  <c r="AU21" i="10"/>
  <c r="AU19" i="10"/>
  <c r="AU13" i="10"/>
  <c r="AU17" i="10"/>
  <c r="AU48" i="10"/>
  <c r="AU49" i="10"/>
  <c r="AU50" i="10"/>
  <c r="AU51" i="10"/>
  <c r="AU52" i="10"/>
  <c r="AU53" i="10"/>
  <c r="AU54" i="10"/>
  <c r="AU55" i="10"/>
  <c r="AU56" i="10"/>
  <c r="AU57" i="10"/>
  <c r="AU58" i="10"/>
  <c r="AU59" i="10"/>
  <c r="AU14" i="10"/>
  <c r="AU15" i="10"/>
  <c r="AU23" i="10"/>
  <c r="AU27" i="10"/>
  <c r="AU29" i="10"/>
  <c r="AU30" i="10"/>
  <c r="AU31" i="10"/>
  <c r="AU35" i="10"/>
  <c r="AU22" i="10"/>
  <c r="AU26" i="10"/>
  <c r="AU34" i="10"/>
  <c r="AU16" i="10"/>
  <c r="AU12" i="10"/>
  <c r="AU24" i="10"/>
  <c r="AU36" i="10"/>
  <c r="AU20" i="10"/>
  <c r="AU40" i="10"/>
  <c r="AU44" i="10"/>
  <c r="AU28" i="10"/>
  <c r="AU32" i="10"/>
  <c r="AU42" i="10"/>
  <c r="AU46" i="10"/>
  <c r="AU43" i="10"/>
  <c r="AU45" i="10"/>
  <c r="AU47" i="10"/>
  <c r="M21" i="5"/>
  <c r="M22" i="5"/>
  <c r="M23" i="5"/>
  <c r="M24" i="5"/>
  <c r="M25" i="5"/>
  <c r="M26" i="5"/>
  <c r="M27" i="5"/>
  <c r="M28" i="5"/>
  <c r="M29" i="5"/>
  <c r="M30" i="5"/>
  <c r="M31" i="5"/>
  <c r="M32" i="5"/>
  <c r="M33" i="5"/>
  <c r="M34" i="5"/>
  <c r="M35" i="5"/>
  <c r="M36" i="5"/>
  <c r="M37" i="5"/>
  <c r="M38" i="5"/>
  <c r="M39" i="5"/>
  <c r="M40" i="5"/>
  <c r="M41" i="5"/>
  <c r="M42" i="5"/>
  <c r="M43" i="5"/>
  <c r="M44" i="5"/>
  <c r="M45" i="5"/>
  <c r="M46" i="5"/>
  <c r="M47" i="5"/>
  <c r="M48" i="5"/>
  <c r="M49" i="5"/>
  <c r="M50" i="5"/>
  <c r="M51" i="5"/>
  <c r="M52" i="5"/>
  <c r="M53" i="5"/>
  <c r="M54" i="5"/>
  <c r="M55" i="5"/>
  <c r="M56" i="5"/>
  <c r="M57" i="5"/>
  <c r="M58" i="5"/>
  <c r="M59" i="5"/>
  <c r="W7" i="2"/>
  <c r="X15" i="2"/>
  <c r="X16" i="2"/>
  <c r="X17" i="2"/>
  <c r="X18" i="2"/>
  <c r="X19" i="2"/>
  <c r="X20" i="2"/>
  <c r="X21" i="2"/>
  <c r="X22" i="2"/>
  <c r="X23" i="2"/>
  <c r="X24" i="2"/>
  <c r="X25" i="2"/>
  <c r="X26" i="2"/>
  <c r="X27" i="2"/>
  <c r="X28" i="2"/>
  <c r="X29" i="2"/>
  <c r="X30" i="2"/>
  <c r="X31" i="2"/>
  <c r="X32" i="2"/>
  <c r="X33" i="2"/>
  <c r="X8" i="2"/>
  <c r="X9" i="2"/>
  <c r="X10" i="2"/>
  <c r="X11" i="2"/>
  <c r="X12" i="2"/>
  <c r="X13" i="2"/>
  <c r="X14" i="2"/>
  <c r="X7" i="2"/>
  <c r="T14" i="2"/>
  <c r="W14" i="2" s="1"/>
  <c r="T13" i="2"/>
  <c r="W13" i="2" s="1"/>
  <c r="T12" i="2"/>
  <c r="W12" i="2" s="1"/>
  <c r="T15" i="2"/>
  <c r="W15" i="2"/>
  <c r="AT9" i="6"/>
  <c r="AS9" i="6"/>
  <c r="AQ9" i="6"/>
  <c r="AP9" i="6"/>
  <c r="AN9" i="6"/>
  <c r="AM9" i="6"/>
  <c r="AK9" i="6"/>
  <c r="AJ9" i="6"/>
  <c r="AH9" i="6"/>
  <c r="AG9" i="6"/>
  <c r="AE9" i="6"/>
  <c r="AD9" i="6"/>
  <c r="AB9" i="6"/>
  <c r="AA9" i="6"/>
  <c r="Y9" i="6"/>
  <c r="X9" i="6"/>
  <c r="V9" i="6"/>
  <c r="U9" i="6"/>
  <c r="S9" i="6"/>
  <c r="R9" i="6"/>
  <c r="P9" i="6"/>
  <c r="O9" i="6"/>
  <c r="M9" i="6"/>
  <c r="L9" i="6"/>
  <c r="F7" i="6"/>
  <c r="E7" i="6"/>
  <c r="FD5" i="1"/>
  <c r="FB5" i="1"/>
  <c r="EY5" i="1"/>
  <c r="EW5" i="1"/>
  <c r="ET5" i="1"/>
  <c r="ER5" i="1"/>
  <c r="EO5" i="1"/>
  <c r="EM5" i="1"/>
  <c r="EJ5" i="1"/>
  <c r="EH5" i="1"/>
  <c r="EE5" i="1"/>
  <c r="EC5" i="1"/>
  <c r="DZ5" i="1"/>
  <c r="DX5" i="1"/>
  <c r="DU5" i="1"/>
  <c r="DS5" i="1"/>
  <c r="DP5" i="1"/>
  <c r="DN5" i="1"/>
  <c r="DK5" i="1"/>
  <c r="DI5" i="1"/>
  <c r="DF5" i="1"/>
  <c r="DD5" i="1"/>
  <c r="DA5" i="1"/>
  <c r="CY5" i="1"/>
  <c r="CV5" i="1"/>
  <c r="CT5" i="1"/>
  <c r="CQ5" i="1"/>
  <c r="CO5" i="1"/>
  <c r="CL5" i="1"/>
  <c r="CJ5" i="1"/>
  <c r="CG5" i="1"/>
  <c r="CE5" i="1"/>
  <c r="CB5" i="1"/>
  <c r="BZ5" i="1"/>
  <c r="BW5" i="1"/>
  <c r="BU5" i="1"/>
  <c r="BR5" i="1"/>
  <c r="BP5" i="1"/>
  <c r="BM5" i="1"/>
  <c r="BK5" i="1"/>
  <c r="BH5" i="1"/>
  <c r="BF5" i="1"/>
  <c r="BC5" i="1"/>
  <c r="BA5" i="1"/>
  <c r="AX5" i="1"/>
  <c r="AV5" i="1"/>
  <c r="V418" i="10"/>
  <c r="AS5" i="1"/>
  <c r="AQ5" i="1"/>
  <c r="AN5" i="1"/>
  <c r="AL5" i="1"/>
  <c r="AI5" i="1"/>
  <c r="AG5" i="1"/>
  <c r="AD5" i="1"/>
  <c r="AB5" i="1"/>
  <c r="Y5" i="1"/>
  <c r="W5" i="1"/>
  <c r="M123" i="10"/>
  <c r="AK123" i="10" s="1"/>
  <c r="T5" i="1"/>
  <c r="R5" i="1"/>
  <c r="M64" i="10"/>
  <c r="AH64" i="10" s="1"/>
  <c r="F1734" i="10"/>
  <c r="E1734" i="10"/>
  <c r="F1733" i="10"/>
  <c r="E1733" i="10"/>
  <c r="F1732" i="10"/>
  <c r="E1732" i="10"/>
  <c r="F1731" i="10"/>
  <c r="E1731" i="10"/>
  <c r="E1730" i="10"/>
  <c r="F1729" i="10"/>
  <c r="E1729" i="10"/>
  <c r="F1728" i="10"/>
  <c r="E1728" i="10"/>
  <c r="F1727" i="10"/>
  <c r="E1727" i="10"/>
  <c r="F1726" i="10"/>
  <c r="E1726" i="10"/>
  <c r="F1725" i="10"/>
  <c r="E1725" i="10"/>
  <c r="F1724" i="10"/>
  <c r="E1724" i="10"/>
  <c r="F1723" i="10"/>
  <c r="E1723" i="10"/>
  <c r="F1722" i="10"/>
  <c r="E1722" i="10"/>
  <c r="F1721" i="10"/>
  <c r="F1675" i="10"/>
  <c r="E1675" i="10"/>
  <c r="F1674" i="10"/>
  <c r="E1674" i="10"/>
  <c r="F1673" i="10"/>
  <c r="E1673" i="10"/>
  <c r="F1672" i="10"/>
  <c r="E1672" i="10"/>
  <c r="E1671" i="10"/>
  <c r="F1670" i="10"/>
  <c r="E1670" i="10"/>
  <c r="F1669" i="10"/>
  <c r="E1669" i="10"/>
  <c r="F1668" i="10"/>
  <c r="E1668" i="10"/>
  <c r="F1667" i="10"/>
  <c r="E1667" i="10"/>
  <c r="F1666" i="10"/>
  <c r="E1666" i="10"/>
  <c r="F1665" i="10"/>
  <c r="E1665" i="10"/>
  <c r="F1664" i="10"/>
  <c r="E1664" i="10"/>
  <c r="F1663" i="10"/>
  <c r="E1663" i="10"/>
  <c r="F1662" i="10"/>
  <c r="F1616" i="10"/>
  <c r="E1616" i="10"/>
  <c r="F1615" i="10"/>
  <c r="E1615" i="10"/>
  <c r="F1614" i="10"/>
  <c r="E1614" i="10"/>
  <c r="F1613" i="10"/>
  <c r="E1613" i="10"/>
  <c r="E1612" i="10"/>
  <c r="F1611" i="10"/>
  <c r="E1611" i="10"/>
  <c r="F1610" i="10"/>
  <c r="E1610" i="10"/>
  <c r="F1609" i="10"/>
  <c r="E1609" i="10"/>
  <c r="F1608" i="10"/>
  <c r="E1608" i="10"/>
  <c r="F1607" i="10"/>
  <c r="E1607" i="10"/>
  <c r="F1606" i="10"/>
  <c r="E1606" i="10"/>
  <c r="F1605" i="10"/>
  <c r="E1605" i="10"/>
  <c r="F1604" i="10"/>
  <c r="E1604" i="10"/>
  <c r="F1603" i="10"/>
  <c r="F1557" i="10"/>
  <c r="E1557" i="10"/>
  <c r="F1556" i="10"/>
  <c r="E1556" i="10"/>
  <c r="F1555" i="10"/>
  <c r="E1555" i="10"/>
  <c r="F1554" i="10"/>
  <c r="E1554" i="10"/>
  <c r="E1553" i="10"/>
  <c r="F1552" i="10"/>
  <c r="E1552" i="10"/>
  <c r="F1551" i="10"/>
  <c r="E1551" i="10"/>
  <c r="F1550" i="10"/>
  <c r="E1550" i="10"/>
  <c r="F1549" i="10"/>
  <c r="E1549" i="10"/>
  <c r="F1548" i="10"/>
  <c r="E1548" i="10"/>
  <c r="F1547" i="10"/>
  <c r="E1547" i="10"/>
  <c r="F1546" i="10"/>
  <c r="E1546" i="10"/>
  <c r="F1545" i="10"/>
  <c r="E1545" i="10"/>
  <c r="F1544" i="10"/>
  <c r="F1498" i="10"/>
  <c r="E1498" i="10"/>
  <c r="F1497" i="10"/>
  <c r="E1497" i="10"/>
  <c r="F1496" i="10"/>
  <c r="E1496" i="10"/>
  <c r="F1495" i="10"/>
  <c r="E1495" i="10"/>
  <c r="E1494" i="10"/>
  <c r="F1493" i="10"/>
  <c r="E1493" i="10"/>
  <c r="F1492" i="10"/>
  <c r="E1492" i="10"/>
  <c r="F1491" i="10"/>
  <c r="E1491" i="10"/>
  <c r="F1490" i="10"/>
  <c r="E1490" i="10"/>
  <c r="F1489" i="10"/>
  <c r="E1489" i="10"/>
  <c r="F1488" i="10"/>
  <c r="E1488" i="10"/>
  <c r="F1487" i="10"/>
  <c r="E1487" i="10"/>
  <c r="F1486" i="10"/>
  <c r="E1486" i="10"/>
  <c r="F1485" i="10"/>
  <c r="F1439" i="10"/>
  <c r="E1439" i="10"/>
  <c r="F1438" i="10"/>
  <c r="E1438" i="10"/>
  <c r="F1437" i="10"/>
  <c r="E1437" i="10"/>
  <c r="F1436" i="10"/>
  <c r="E1436" i="10"/>
  <c r="E1435" i="10"/>
  <c r="F1434" i="10"/>
  <c r="E1434" i="10"/>
  <c r="F1433" i="10"/>
  <c r="E1433" i="10"/>
  <c r="F1432" i="10"/>
  <c r="E1432" i="10"/>
  <c r="F1431" i="10"/>
  <c r="E1431" i="10"/>
  <c r="F1430" i="10"/>
  <c r="E1430" i="10"/>
  <c r="F1429" i="10"/>
  <c r="E1429" i="10"/>
  <c r="F1428" i="10"/>
  <c r="E1428" i="10"/>
  <c r="F1427" i="10"/>
  <c r="E1427" i="10"/>
  <c r="F1426" i="10"/>
  <c r="F1380" i="10"/>
  <c r="E1380" i="10"/>
  <c r="F1379" i="10"/>
  <c r="E1379" i="10"/>
  <c r="F1378" i="10"/>
  <c r="E1378" i="10"/>
  <c r="F1377" i="10"/>
  <c r="E1377" i="10"/>
  <c r="E1376" i="10"/>
  <c r="F1375" i="10"/>
  <c r="E1375" i="10"/>
  <c r="F1374" i="10"/>
  <c r="E1374" i="10"/>
  <c r="F1373" i="10"/>
  <c r="E1373" i="10"/>
  <c r="F1372" i="10"/>
  <c r="E1372" i="10"/>
  <c r="F1371" i="10"/>
  <c r="E1371" i="10"/>
  <c r="F1370" i="10"/>
  <c r="E1370" i="10"/>
  <c r="F1369" i="10"/>
  <c r="E1369" i="10"/>
  <c r="F1368" i="10"/>
  <c r="E1368" i="10"/>
  <c r="F1367" i="10"/>
  <c r="F1321" i="10"/>
  <c r="E1321" i="10"/>
  <c r="F1320" i="10"/>
  <c r="E1320" i="10"/>
  <c r="F1319" i="10"/>
  <c r="E1319" i="10"/>
  <c r="F1318" i="10"/>
  <c r="E1318" i="10"/>
  <c r="E1317" i="10"/>
  <c r="F1316" i="10"/>
  <c r="E1316" i="10"/>
  <c r="F1315" i="10"/>
  <c r="E1315" i="10"/>
  <c r="F1314" i="10"/>
  <c r="E1314" i="10"/>
  <c r="F1313" i="10"/>
  <c r="E1313" i="10"/>
  <c r="F1312" i="10"/>
  <c r="E1312" i="10"/>
  <c r="F1311" i="10"/>
  <c r="E1311" i="10"/>
  <c r="F1310" i="10"/>
  <c r="E1310" i="10"/>
  <c r="F1309" i="10"/>
  <c r="E1309" i="10"/>
  <c r="F1308" i="10"/>
  <c r="F1262" i="10"/>
  <c r="E1262" i="10"/>
  <c r="F1261" i="10"/>
  <c r="E1261" i="10"/>
  <c r="F1260" i="10"/>
  <c r="E1260" i="10"/>
  <c r="F1259" i="10"/>
  <c r="E1259" i="10"/>
  <c r="E1258" i="10"/>
  <c r="F1257" i="10"/>
  <c r="E1257" i="10"/>
  <c r="F1256" i="10"/>
  <c r="E1256" i="10"/>
  <c r="F1255" i="10"/>
  <c r="E1255" i="10"/>
  <c r="F1254" i="10"/>
  <c r="E1254" i="10"/>
  <c r="F1253" i="10"/>
  <c r="E1253" i="10"/>
  <c r="F1252" i="10"/>
  <c r="E1252" i="10"/>
  <c r="F1251" i="10"/>
  <c r="E1251" i="10"/>
  <c r="F1250" i="10"/>
  <c r="E1250" i="10"/>
  <c r="F1249" i="10"/>
  <c r="F1203" i="10"/>
  <c r="E1203" i="10"/>
  <c r="F1202" i="10"/>
  <c r="E1202" i="10"/>
  <c r="F1201" i="10"/>
  <c r="E1201" i="10"/>
  <c r="F1200" i="10"/>
  <c r="E1200" i="10"/>
  <c r="E1199" i="10"/>
  <c r="F1198" i="10"/>
  <c r="E1198" i="10"/>
  <c r="F1197" i="10"/>
  <c r="E1197" i="10"/>
  <c r="F1196" i="10"/>
  <c r="E1196" i="10"/>
  <c r="F1195" i="10"/>
  <c r="E1195" i="10"/>
  <c r="F1194" i="10"/>
  <c r="E1194" i="10"/>
  <c r="F1193" i="10"/>
  <c r="E1193" i="10"/>
  <c r="F1192" i="10"/>
  <c r="E1192" i="10"/>
  <c r="F1191" i="10"/>
  <c r="E1191" i="10"/>
  <c r="F1190" i="10"/>
  <c r="F1144" i="10"/>
  <c r="E1144" i="10"/>
  <c r="F1143" i="10"/>
  <c r="E1143" i="10"/>
  <c r="F1142" i="10"/>
  <c r="E1142" i="10"/>
  <c r="F1141" i="10"/>
  <c r="E1141" i="10"/>
  <c r="E1140" i="10"/>
  <c r="F1139" i="10"/>
  <c r="E1139" i="10"/>
  <c r="F1138" i="10"/>
  <c r="E1138" i="10"/>
  <c r="F1137" i="10"/>
  <c r="E1137" i="10"/>
  <c r="F1136" i="10"/>
  <c r="E1136" i="10"/>
  <c r="F1135" i="10"/>
  <c r="E1135" i="10"/>
  <c r="F1134" i="10"/>
  <c r="E1134" i="10"/>
  <c r="F1133" i="10"/>
  <c r="E1133" i="10"/>
  <c r="F1132" i="10"/>
  <c r="E1132" i="10"/>
  <c r="F1131" i="10"/>
  <c r="F1085" i="10"/>
  <c r="E1085" i="10"/>
  <c r="F1084" i="10"/>
  <c r="E1084" i="10"/>
  <c r="F1083" i="10"/>
  <c r="E1083" i="10"/>
  <c r="F1082" i="10"/>
  <c r="E1082" i="10"/>
  <c r="E1081" i="10"/>
  <c r="F1080" i="10"/>
  <c r="E1080" i="10"/>
  <c r="F1079" i="10"/>
  <c r="E1079" i="10"/>
  <c r="F1078" i="10"/>
  <c r="E1078" i="10"/>
  <c r="F1077" i="10"/>
  <c r="E1077" i="10"/>
  <c r="F1076" i="10"/>
  <c r="E1076" i="10"/>
  <c r="F1075" i="10"/>
  <c r="E1075" i="10"/>
  <c r="F1074" i="10"/>
  <c r="E1074" i="10"/>
  <c r="F1073" i="10"/>
  <c r="E1073" i="10"/>
  <c r="F1072" i="10"/>
  <c r="F1026" i="10"/>
  <c r="E1026" i="10"/>
  <c r="F1025" i="10"/>
  <c r="E1025" i="10"/>
  <c r="F1024" i="10"/>
  <c r="E1024" i="10"/>
  <c r="F1023" i="10"/>
  <c r="E1023" i="10"/>
  <c r="E1022" i="10"/>
  <c r="F1021" i="10"/>
  <c r="E1021" i="10"/>
  <c r="F1020" i="10"/>
  <c r="E1020" i="10"/>
  <c r="F1019" i="10"/>
  <c r="E1019" i="10"/>
  <c r="F1018" i="10"/>
  <c r="E1018" i="10"/>
  <c r="F1017" i="10"/>
  <c r="E1017" i="10"/>
  <c r="F1016" i="10"/>
  <c r="E1016" i="10"/>
  <c r="F1015" i="10"/>
  <c r="E1015" i="10"/>
  <c r="F1014" i="10"/>
  <c r="E1014" i="10"/>
  <c r="F1013" i="10"/>
  <c r="F967" i="10"/>
  <c r="E967" i="10"/>
  <c r="F966" i="10"/>
  <c r="E966" i="10"/>
  <c r="F965" i="10"/>
  <c r="E965" i="10"/>
  <c r="F964" i="10"/>
  <c r="E964" i="10"/>
  <c r="E963" i="10"/>
  <c r="F962" i="10"/>
  <c r="E962" i="10"/>
  <c r="F961" i="10"/>
  <c r="E961" i="10"/>
  <c r="F960" i="10"/>
  <c r="E960" i="10"/>
  <c r="F959" i="10"/>
  <c r="E959" i="10"/>
  <c r="F958" i="10"/>
  <c r="E958" i="10"/>
  <c r="F957" i="10"/>
  <c r="E957" i="10"/>
  <c r="F956" i="10"/>
  <c r="E956" i="10"/>
  <c r="F955" i="10"/>
  <c r="E955" i="10"/>
  <c r="F954" i="10"/>
  <c r="F908" i="10"/>
  <c r="E908" i="10"/>
  <c r="F907" i="10"/>
  <c r="E907" i="10"/>
  <c r="F906" i="10"/>
  <c r="E906" i="10"/>
  <c r="F905" i="10"/>
  <c r="E905" i="10"/>
  <c r="E904" i="10"/>
  <c r="F903" i="10"/>
  <c r="E903" i="10"/>
  <c r="F902" i="10"/>
  <c r="E902" i="10"/>
  <c r="F901" i="10"/>
  <c r="E901" i="10"/>
  <c r="F900" i="10"/>
  <c r="E900" i="10"/>
  <c r="F899" i="10"/>
  <c r="E899" i="10"/>
  <c r="F898" i="10"/>
  <c r="E898" i="10"/>
  <c r="F897" i="10"/>
  <c r="E897" i="10"/>
  <c r="F896" i="10"/>
  <c r="E896" i="10"/>
  <c r="F895" i="10"/>
  <c r="F849" i="10"/>
  <c r="E849" i="10"/>
  <c r="F848" i="10"/>
  <c r="E848" i="10"/>
  <c r="F847" i="10"/>
  <c r="E847" i="10"/>
  <c r="F846" i="10"/>
  <c r="E846" i="10"/>
  <c r="E845" i="10"/>
  <c r="F844" i="10"/>
  <c r="E844" i="10"/>
  <c r="F843" i="10"/>
  <c r="E843" i="10"/>
  <c r="F842" i="10"/>
  <c r="E842" i="10"/>
  <c r="F841" i="10"/>
  <c r="E841" i="10"/>
  <c r="F840" i="10"/>
  <c r="E840" i="10"/>
  <c r="F839" i="10"/>
  <c r="E839" i="10"/>
  <c r="F838" i="10"/>
  <c r="E838" i="10"/>
  <c r="F837" i="10"/>
  <c r="E837" i="10"/>
  <c r="F836" i="10"/>
  <c r="F790" i="10"/>
  <c r="E790" i="10"/>
  <c r="F789" i="10"/>
  <c r="E789" i="10"/>
  <c r="F788" i="10"/>
  <c r="E788" i="10"/>
  <c r="F787" i="10"/>
  <c r="E787" i="10"/>
  <c r="E786" i="10"/>
  <c r="F785" i="10"/>
  <c r="E785" i="10"/>
  <c r="F784" i="10"/>
  <c r="E784" i="10"/>
  <c r="F783" i="10"/>
  <c r="E783" i="10"/>
  <c r="F782" i="10"/>
  <c r="E782" i="10"/>
  <c r="F781" i="10"/>
  <c r="E781" i="10"/>
  <c r="F780" i="10"/>
  <c r="E780" i="10"/>
  <c r="F779" i="10"/>
  <c r="E779" i="10"/>
  <c r="F778" i="10"/>
  <c r="E778" i="10"/>
  <c r="F777" i="10"/>
  <c r="F731" i="10"/>
  <c r="E731" i="10"/>
  <c r="F730" i="10"/>
  <c r="E730" i="10"/>
  <c r="F729" i="10"/>
  <c r="E729" i="10"/>
  <c r="F728" i="10"/>
  <c r="E728" i="10"/>
  <c r="E727" i="10"/>
  <c r="F726" i="10"/>
  <c r="E726" i="10"/>
  <c r="F725" i="10"/>
  <c r="E725" i="10"/>
  <c r="F724" i="10"/>
  <c r="E724" i="10"/>
  <c r="F723" i="10"/>
  <c r="E723" i="10"/>
  <c r="F722" i="10"/>
  <c r="E722" i="10"/>
  <c r="F721" i="10"/>
  <c r="E721" i="10"/>
  <c r="F720" i="10"/>
  <c r="E720" i="10"/>
  <c r="F719" i="10"/>
  <c r="E719" i="10"/>
  <c r="F718" i="10"/>
  <c r="F672" i="10"/>
  <c r="E672" i="10"/>
  <c r="F671" i="10"/>
  <c r="E671" i="10"/>
  <c r="F670" i="10"/>
  <c r="E670" i="10"/>
  <c r="F669" i="10"/>
  <c r="E669" i="10"/>
  <c r="E668" i="10"/>
  <c r="F667" i="10"/>
  <c r="E667" i="10"/>
  <c r="F666" i="10"/>
  <c r="E666" i="10"/>
  <c r="F665" i="10"/>
  <c r="E665" i="10"/>
  <c r="F664" i="10"/>
  <c r="E664" i="10"/>
  <c r="F663" i="10"/>
  <c r="E663" i="10"/>
  <c r="F662" i="10"/>
  <c r="E662" i="10"/>
  <c r="F661" i="10"/>
  <c r="E661" i="10"/>
  <c r="F660" i="10"/>
  <c r="E660" i="10"/>
  <c r="F659" i="10"/>
  <c r="F613" i="10"/>
  <c r="E613" i="10"/>
  <c r="F612" i="10"/>
  <c r="E612" i="10"/>
  <c r="F611" i="10"/>
  <c r="E611" i="10"/>
  <c r="F610" i="10"/>
  <c r="E610" i="10"/>
  <c r="E609" i="10"/>
  <c r="F607" i="10"/>
  <c r="E607" i="10"/>
  <c r="F606" i="10"/>
  <c r="E606" i="10"/>
  <c r="F605" i="10"/>
  <c r="E605" i="10"/>
  <c r="F604" i="10"/>
  <c r="E604" i="10"/>
  <c r="F603" i="10"/>
  <c r="E603" i="10"/>
  <c r="F602" i="10"/>
  <c r="E602" i="10"/>
  <c r="F601" i="10"/>
  <c r="E601" i="10"/>
  <c r="F600" i="10"/>
  <c r="F554" i="10"/>
  <c r="E554" i="10"/>
  <c r="F553" i="10"/>
  <c r="E553" i="10"/>
  <c r="F552" i="10"/>
  <c r="E552" i="10"/>
  <c r="F542" i="10"/>
  <c r="E542" i="10"/>
  <c r="F541" i="10"/>
  <c r="F495" i="10"/>
  <c r="E495" i="10"/>
  <c r="F494" i="10"/>
  <c r="E494" i="10"/>
  <c r="F493" i="10"/>
  <c r="E493" i="10"/>
  <c r="F492" i="10"/>
  <c r="E492" i="10"/>
  <c r="E491" i="10"/>
  <c r="F490" i="10"/>
  <c r="E490" i="10"/>
  <c r="F489" i="10"/>
  <c r="E489" i="10"/>
  <c r="F487" i="10"/>
  <c r="E487" i="10"/>
  <c r="F486" i="10"/>
  <c r="E486" i="10"/>
  <c r="F485" i="10"/>
  <c r="E485" i="10"/>
  <c r="F484" i="10"/>
  <c r="E484" i="10"/>
  <c r="F483" i="10"/>
  <c r="E483" i="10"/>
  <c r="F482" i="10"/>
  <c r="F436" i="10"/>
  <c r="E436" i="10"/>
  <c r="F435" i="10"/>
  <c r="E435" i="10"/>
  <c r="F434" i="10"/>
  <c r="E434" i="10"/>
  <c r="F433" i="10"/>
  <c r="E433" i="10"/>
  <c r="E432" i="10"/>
  <c r="F431" i="10"/>
  <c r="E431" i="10"/>
  <c r="F430" i="10"/>
  <c r="E430" i="10"/>
  <c r="F429" i="10"/>
  <c r="E429" i="10"/>
  <c r="F427" i="10"/>
  <c r="E427" i="10"/>
  <c r="F426" i="10"/>
  <c r="E426" i="10"/>
  <c r="F425" i="10"/>
  <c r="E425" i="10"/>
  <c r="F424" i="10"/>
  <c r="E424" i="10"/>
  <c r="F423" i="10"/>
  <c r="E377" i="10"/>
  <c r="F374" i="10"/>
  <c r="E373" i="10"/>
  <c r="F372" i="10"/>
  <c r="E372" i="10"/>
  <c r="F371" i="10"/>
  <c r="E371" i="10"/>
  <c r="F370" i="10"/>
  <c r="E370" i="10"/>
  <c r="F369" i="10"/>
  <c r="E369" i="10"/>
  <c r="E367" i="10"/>
  <c r="F366" i="10"/>
  <c r="E366" i="10"/>
  <c r="F365" i="10"/>
  <c r="E365" i="10"/>
  <c r="F364" i="10"/>
  <c r="F318" i="10"/>
  <c r="F317" i="10"/>
  <c r="F315" i="10"/>
  <c r="E314" i="10"/>
  <c r="E313" i="10"/>
  <c r="E312" i="10"/>
  <c r="E311" i="10"/>
  <c r="E310" i="10"/>
  <c r="E309" i="10"/>
  <c r="F307" i="10"/>
  <c r="E307" i="10"/>
  <c r="F306" i="10"/>
  <c r="E306" i="10"/>
  <c r="F305" i="10"/>
  <c r="F259" i="10"/>
  <c r="F258" i="10"/>
  <c r="F257" i="10"/>
  <c r="F256" i="10"/>
  <c r="F254" i="10"/>
  <c r="F253" i="10"/>
  <c r="F252" i="10"/>
  <c r="F251" i="10"/>
  <c r="F250" i="10"/>
  <c r="F249" i="10"/>
  <c r="F247" i="10"/>
  <c r="F246" i="10"/>
  <c r="F200" i="10"/>
  <c r="F199" i="10"/>
  <c r="F198" i="10"/>
  <c r="F197" i="10"/>
  <c r="F195" i="10"/>
  <c r="F194" i="10"/>
  <c r="F193" i="10"/>
  <c r="F192" i="10"/>
  <c r="F191" i="10"/>
  <c r="F190" i="10"/>
  <c r="F189" i="10"/>
  <c r="F187" i="10"/>
  <c r="M5" i="10"/>
  <c r="V5" i="10" s="1"/>
  <c r="AT1722" i="10" l="1"/>
  <c r="AK1722" i="10"/>
  <c r="V1722" i="10"/>
  <c r="M1722" i="10"/>
  <c r="Y1722" i="10"/>
  <c r="P1722" i="10"/>
  <c r="AQ1722" i="10"/>
  <c r="AH1722" i="10"/>
  <c r="AE1722" i="10"/>
  <c r="AB1722" i="10"/>
  <c r="S1722" i="10"/>
  <c r="AN1722" i="10"/>
  <c r="AT1726" i="10"/>
  <c r="AK1726" i="10"/>
  <c r="V1726" i="10"/>
  <c r="M1726" i="10"/>
  <c r="AE1726" i="10"/>
  <c r="S1726" i="10"/>
  <c r="AB1726" i="10"/>
  <c r="P1726" i="10"/>
  <c r="AH1726" i="10"/>
  <c r="AN1726" i="10"/>
  <c r="Y1726" i="10"/>
  <c r="AQ1726" i="10"/>
  <c r="AS1731" i="10"/>
  <c r="AM1731" i="10"/>
  <c r="AG1731" i="10"/>
  <c r="AA1731" i="10"/>
  <c r="U1731" i="10"/>
  <c r="O1731" i="10"/>
  <c r="AP1731" i="10"/>
  <c r="R1731" i="10"/>
  <c r="L1731" i="10"/>
  <c r="X1731" i="10"/>
  <c r="AD1731" i="10"/>
  <c r="AJ1731" i="10"/>
  <c r="AQ1754" i="10"/>
  <c r="AH1754" i="10"/>
  <c r="S1754" i="10"/>
  <c r="AN1754" i="10"/>
  <c r="P1754" i="10"/>
  <c r="Y1754" i="10"/>
  <c r="V1754" i="10"/>
  <c r="AK1754" i="10"/>
  <c r="AE1754" i="10"/>
  <c r="M1754" i="10"/>
  <c r="AB1754" i="10"/>
  <c r="AT1754" i="10"/>
  <c r="AP1760" i="10"/>
  <c r="AA1760" i="10"/>
  <c r="R1760" i="10"/>
  <c r="AM1760" i="10"/>
  <c r="AJ1760" i="10"/>
  <c r="X1760" i="10"/>
  <c r="O1760" i="10"/>
  <c r="AG1760" i="10"/>
  <c r="L1760" i="10"/>
  <c r="AD1760" i="10"/>
  <c r="AS1760" i="10"/>
  <c r="U1760" i="10"/>
  <c r="AP1766" i="10"/>
  <c r="AA1766" i="10"/>
  <c r="R1766" i="10"/>
  <c r="AJ1766" i="10"/>
  <c r="X1766" i="10"/>
  <c r="O1766" i="10"/>
  <c r="AS1766" i="10"/>
  <c r="AG1766" i="10"/>
  <c r="L1766" i="10"/>
  <c r="AD1766" i="10"/>
  <c r="U1766" i="10"/>
  <c r="AM1766" i="10"/>
  <c r="AP1745" i="10"/>
  <c r="AJ1745" i="10"/>
  <c r="AD1745" i="10"/>
  <c r="X1745" i="10"/>
  <c r="R1745" i="10"/>
  <c r="L1745" i="10"/>
  <c r="AM1745" i="10"/>
  <c r="O1745" i="10"/>
  <c r="AS1745" i="10"/>
  <c r="U1745" i="10"/>
  <c r="AA1745" i="10"/>
  <c r="AG1745" i="10"/>
  <c r="AT1741" i="10"/>
  <c r="AE1741" i="10"/>
  <c r="V1741" i="10"/>
  <c r="AB1741" i="10"/>
  <c r="M1741" i="10"/>
  <c r="AK1741" i="10"/>
  <c r="AQ1741" i="10"/>
  <c r="AN1741" i="10"/>
  <c r="Y1741" i="10"/>
  <c r="S1741" i="10"/>
  <c r="AH1741" i="10"/>
  <c r="P1741" i="10"/>
  <c r="AT1749" i="10"/>
  <c r="AE1749" i="10"/>
  <c r="V1749" i="10"/>
  <c r="AK1749" i="10"/>
  <c r="AB1749" i="10"/>
  <c r="M1749" i="10"/>
  <c r="AQ1749" i="10"/>
  <c r="AN1749" i="10"/>
  <c r="Y1749" i="10"/>
  <c r="S1749" i="10"/>
  <c r="P1749" i="10"/>
  <c r="AH1749" i="10"/>
  <c r="AM1761" i="10"/>
  <c r="AD1761" i="10"/>
  <c r="O1761" i="10"/>
  <c r="AS1761" i="10"/>
  <c r="X1761" i="10"/>
  <c r="L1761" i="10"/>
  <c r="AP1761" i="10"/>
  <c r="AG1761" i="10"/>
  <c r="U1761" i="10"/>
  <c r="R1761" i="10"/>
  <c r="AJ1761" i="10"/>
  <c r="AA1761" i="10"/>
  <c r="AT1743" i="10"/>
  <c r="AE1743" i="10"/>
  <c r="V1743" i="10"/>
  <c r="AK1743" i="10"/>
  <c r="AB1743" i="10"/>
  <c r="M1743" i="10"/>
  <c r="AH1743" i="10"/>
  <c r="S1743" i="10"/>
  <c r="P1743" i="10"/>
  <c r="AQ1743" i="10"/>
  <c r="Y1743" i="10"/>
  <c r="AN1743" i="10"/>
  <c r="AS1723" i="10"/>
  <c r="AM1723" i="10"/>
  <c r="AG1723" i="10"/>
  <c r="AA1723" i="10"/>
  <c r="U1723" i="10"/>
  <c r="O1723" i="10"/>
  <c r="AP1723" i="10"/>
  <c r="R1723" i="10"/>
  <c r="L1723" i="10"/>
  <c r="AD1723" i="10"/>
  <c r="AJ1723" i="10"/>
  <c r="X1723" i="10"/>
  <c r="AS1727" i="10"/>
  <c r="AM1727" i="10"/>
  <c r="AG1727" i="10"/>
  <c r="AA1727" i="10"/>
  <c r="U1727" i="10"/>
  <c r="O1727" i="10"/>
  <c r="AP1727" i="10"/>
  <c r="R1727" i="10"/>
  <c r="X1727" i="10"/>
  <c r="AJ1727" i="10"/>
  <c r="L1727" i="10"/>
  <c r="AD1727" i="10"/>
  <c r="AH1731" i="10"/>
  <c r="Y1731" i="10"/>
  <c r="AQ1731" i="10"/>
  <c r="AE1731" i="10"/>
  <c r="V1731" i="10"/>
  <c r="AB1731" i="10"/>
  <c r="AT1731" i="10"/>
  <c r="AN1731" i="10"/>
  <c r="S1731" i="10"/>
  <c r="AK1731" i="10"/>
  <c r="P1731" i="10"/>
  <c r="M1731" i="10"/>
  <c r="AQ1737" i="10"/>
  <c r="AH1737" i="10"/>
  <c r="Y1737" i="10"/>
  <c r="AN1737" i="10"/>
  <c r="AE1737" i="10"/>
  <c r="P1737" i="10"/>
  <c r="M1737" i="10"/>
  <c r="V1737" i="10"/>
  <c r="S1737" i="10"/>
  <c r="AT1737" i="10"/>
  <c r="AB1737" i="10"/>
  <c r="AK1737" i="10"/>
  <c r="AQ1763" i="10"/>
  <c r="AK1763" i="10"/>
  <c r="AE1763" i="10"/>
  <c r="Y1763" i="10"/>
  <c r="S1763" i="10"/>
  <c r="M1763" i="10"/>
  <c r="AT1763" i="10"/>
  <c r="V1763" i="10"/>
  <c r="P1763" i="10"/>
  <c r="AH1763" i="10"/>
  <c r="AB1763" i="10"/>
  <c r="AN1763" i="10"/>
  <c r="AQ1760" i="10"/>
  <c r="AK1760" i="10"/>
  <c r="AE1760" i="10"/>
  <c r="Y1760" i="10"/>
  <c r="S1760" i="10"/>
  <c r="M1760" i="10"/>
  <c r="AH1760" i="10"/>
  <c r="AB1760" i="10"/>
  <c r="P1760" i="10"/>
  <c r="AT1760" i="10"/>
  <c r="AN1760" i="10"/>
  <c r="V1760" i="10"/>
  <c r="AQ1770" i="10"/>
  <c r="AK1770" i="10"/>
  <c r="AE1770" i="10"/>
  <c r="Y1770" i="10"/>
  <c r="S1770" i="10"/>
  <c r="M1770" i="10"/>
  <c r="AH1770" i="10"/>
  <c r="AN1770" i="10"/>
  <c r="AB1770" i="10"/>
  <c r="P1770" i="10"/>
  <c r="AT1770" i="10"/>
  <c r="V1770" i="10"/>
  <c r="AP1750" i="10"/>
  <c r="AJ1750" i="10"/>
  <c r="AD1750" i="10"/>
  <c r="X1750" i="10"/>
  <c r="R1750" i="10"/>
  <c r="L1750" i="10"/>
  <c r="AA1750" i="10"/>
  <c r="AG1750" i="10"/>
  <c r="AM1750" i="10"/>
  <c r="U1750" i="10"/>
  <c r="O1750" i="10"/>
  <c r="AS1750" i="10"/>
  <c r="AQ1742" i="10"/>
  <c r="AH1742" i="10"/>
  <c r="S1742" i="10"/>
  <c r="AN1742" i="10"/>
  <c r="Y1742" i="10"/>
  <c r="P1742" i="10"/>
  <c r="V1742" i="10"/>
  <c r="AK1742" i="10"/>
  <c r="AT1742" i="10"/>
  <c r="M1742" i="10"/>
  <c r="AE1742" i="10"/>
  <c r="AB1742" i="10"/>
  <c r="AP1752" i="10"/>
  <c r="AJ1752" i="10"/>
  <c r="AD1752" i="10"/>
  <c r="X1752" i="10"/>
  <c r="R1752" i="10"/>
  <c r="L1752" i="10"/>
  <c r="AA1752" i="10"/>
  <c r="AG1752" i="10"/>
  <c r="O1752" i="10"/>
  <c r="AS1752" i="10"/>
  <c r="AM1752" i="10"/>
  <c r="U1752" i="10"/>
  <c r="AP1751" i="10"/>
  <c r="AJ1751" i="10"/>
  <c r="AD1751" i="10"/>
  <c r="X1751" i="10"/>
  <c r="R1751" i="10"/>
  <c r="L1751" i="10"/>
  <c r="AM1751" i="10"/>
  <c r="O1751" i="10"/>
  <c r="AS1751" i="10"/>
  <c r="U1751" i="10"/>
  <c r="AG1751" i="10"/>
  <c r="AA1751" i="10"/>
  <c r="AP1740" i="10"/>
  <c r="AJ1740" i="10"/>
  <c r="AD1740" i="10"/>
  <c r="X1740" i="10"/>
  <c r="R1740" i="10"/>
  <c r="L1740" i="10"/>
  <c r="AA1740" i="10"/>
  <c r="AG1740" i="10"/>
  <c r="O1740" i="10"/>
  <c r="AS1740" i="10"/>
  <c r="U1740" i="10"/>
  <c r="AM1740" i="10"/>
  <c r="AH1721" i="10"/>
  <c r="AN1721" i="10"/>
  <c r="V1721" i="10"/>
  <c r="M1721" i="10"/>
  <c r="AK1721" i="10"/>
  <c r="AB1721" i="10"/>
  <c r="AT1721" i="10"/>
  <c r="Y1721" i="10"/>
  <c r="AQ1721" i="10"/>
  <c r="S1721" i="10"/>
  <c r="AE1721" i="10"/>
  <c r="P1721" i="10"/>
  <c r="AH1723" i="10"/>
  <c r="Y1723" i="10"/>
  <c r="AQ1723" i="10"/>
  <c r="AE1723" i="10"/>
  <c r="V1723" i="10"/>
  <c r="S1723" i="10"/>
  <c r="AK1723" i="10"/>
  <c r="P1723" i="10"/>
  <c r="M1723" i="10"/>
  <c r="AN1723" i="10"/>
  <c r="AB1723" i="10"/>
  <c r="AT1723" i="10"/>
  <c r="AH1725" i="10"/>
  <c r="Y1725" i="10"/>
  <c r="AT1725" i="10"/>
  <c r="M1725" i="10"/>
  <c r="AQ1725" i="10"/>
  <c r="V1725" i="10"/>
  <c r="AB1725" i="10"/>
  <c r="AE1725" i="10"/>
  <c r="AN1725" i="10"/>
  <c r="S1725" i="10"/>
  <c r="AK1725" i="10"/>
  <c r="P1725" i="10"/>
  <c r="AH1727" i="10"/>
  <c r="Y1727" i="10"/>
  <c r="AK1727" i="10"/>
  <c r="AB1727" i="10"/>
  <c r="P1727" i="10"/>
  <c r="AT1727" i="10"/>
  <c r="M1727" i="10"/>
  <c r="AQ1727" i="10"/>
  <c r="V1727" i="10"/>
  <c r="AN1727" i="10"/>
  <c r="S1727" i="10"/>
  <c r="AE1727" i="10"/>
  <c r="AH1729" i="10"/>
  <c r="Y1729" i="10"/>
  <c r="AN1729" i="10"/>
  <c r="S1729" i="10"/>
  <c r="M1729" i="10"/>
  <c r="AE1729" i="10"/>
  <c r="AK1729" i="10"/>
  <c r="AB1729" i="10"/>
  <c r="P1729" i="10"/>
  <c r="AT1729" i="10"/>
  <c r="AQ1729" i="10"/>
  <c r="V1729" i="10"/>
  <c r="AS1732" i="10"/>
  <c r="AM1732" i="10"/>
  <c r="AG1732" i="10"/>
  <c r="AA1732" i="10"/>
  <c r="U1732" i="10"/>
  <c r="O1732" i="10"/>
  <c r="AD1732" i="10"/>
  <c r="R1732" i="10"/>
  <c r="L1732" i="10"/>
  <c r="AJ1732" i="10"/>
  <c r="X1732" i="10"/>
  <c r="AP1732" i="10"/>
  <c r="AS1734" i="10"/>
  <c r="AM1734" i="10"/>
  <c r="AG1734" i="10"/>
  <c r="AA1734" i="10"/>
  <c r="U1734" i="10"/>
  <c r="O1734" i="10"/>
  <c r="AD1734" i="10"/>
  <c r="AJ1734" i="10"/>
  <c r="L1734" i="10"/>
  <c r="AP1734" i="10"/>
  <c r="X1734" i="10"/>
  <c r="R1734" i="10"/>
  <c r="AM1767" i="10"/>
  <c r="AD1767" i="10"/>
  <c r="O1767" i="10"/>
  <c r="AP1767" i="10"/>
  <c r="AG1767" i="10"/>
  <c r="U1767" i="10"/>
  <c r="R1767" i="10"/>
  <c r="AJ1767" i="10"/>
  <c r="L1767" i="10"/>
  <c r="AA1767" i="10"/>
  <c r="X1767" i="10"/>
  <c r="AS1767" i="10"/>
  <c r="AQ1759" i="10"/>
  <c r="AK1759" i="10"/>
  <c r="AE1759" i="10"/>
  <c r="Y1759" i="10"/>
  <c r="S1759" i="10"/>
  <c r="M1759" i="10"/>
  <c r="AT1759" i="10"/>
  <c r="V1759" i="10"/>
  <c r="AN1759" i="10"/>
  <c r="AB1759" i="10"/>
  <c r="P1759" i="10"/>
  <c r="AH1759" i="10"/>
  <c r="AP1768" i="10"/>
  <c r="AA1768" i="10"/>
  <c r="R1768" i="10"/>
  <c r="AM1768" i="10"/>
  <c r="AJ1768" i="10"/>
  <c r="X1768" i="10"/>
  <c r="O1768" i="10"/>
  <c r="AS1768" i="10"/>
  <c r="U1768" i="10"/>
  <c r="L1768" i="10"/>
  <c r="AG1768" i="10"/>
  <c r="AD1768" i="10"/>
  <c r="AS1735" i="10"/>
  <c r="AM1735" i="10"/>
  <c r="AG1735" i="10"/>
  <c r="AA1735" i="10"/>
  <c r="U1735" i="10"/>
  <c r="O1735" i="10"/>
  <c r="AP1735" i="10"/>
  <c r="R1735" i="10"/>
  <c r="X1735" i="10"/>
  <c r="AD1735" i="10"/>
  <c r="AJ1735" i="10"/>
  <c r="L1735" i="10"/>
  <c r="AP1770" i="10"/>
  <c r="AA1770" i="10"/>
  <c r="R1770" i="10"/>
  <c r="AD1770" i="10"/>
  <c r="U1770" i="10"/>
  <c r="AM1770" i="10"/>
  <c r="AJ1770" i="10"/>
  <c r="O1770" i="10"/>
  <c r="AG1770" i="10"/>
  <c r="L1770" i="10"/>
  <c r="X1770" i="10"/>
  <c r="AS1770" i="10"/>
  <c r="AP1762" i="10"/>
  <c r="AA1762" i="10"/>
  <c r="R1762" i="10"/>
  <c r="AD1762" i="10"/>
  <c r="U1762" i="10"/>
  <c r="AM1762" i="10"/>
  <c r="X1762" i="10"/>
  <c r="AS1762" i="10"/>
  <c r="O1762" i="10"/>
  <c r="AJ1762" i="10"/>
  <c r="AG1762" i="10"/>
  <c r="L1762" i="10"/>
  <c r="AP1744" i="10"/>
  <c r="AJ1744" i="10"/>
  <c r="AD1744" i="10"/>
  <c r="X1744" i="10"/>
  <c r="R1744" i="10"/>
  <c r="L1744" i="10"/>
  <c r="AA1744" i="10"/>
  <c r="AG1744" i="10"/>
  <c r="O1744" i="10"/>
  <c r="AS1744" i="10"/>
  <c r="AM1744" i="10"/>
  <c r="U1744" i="10"/>
  <c r="AP1742" i="10"/>
  <c r="AJ1742" i="10"/>
  <c r="AD1742" i="10"/>
  <c r="X1742" i="10"/>
  <c r="R1742" i="10"/>
  <c r="L1742" i="10"/>
  <c r="AA1742" i="10"/>
  <c r="AG1742" i="10"/>
  <c r="AM1742" i="10"/>
  <c r="U1742" i="10"/>
  <c r="O1742" i="10"/>
  <c r="AS1742" i="10"/>
  <c r="AP1739" i="10"/>
  <c r="AJ1739" i="10"/>
  <c r="AD1739" i="10"/>
  <c r="X1739" i="10"/>
  <c r="R1739" i="10"/>
  <c r="AM1739" i="10"/>
  <c r="O1739" i="10"/>
  <c r="U1739" i="10"/>
  <c r="AS1739" i="10"/>
  <c r="AG1739" i="10"/>
  <c r="AA1739" i="10"/>
  <c r="L1739" i="10"/>
  <c r="AM1757" i="10"/>
  <c r="AD1757" i="10"/>
  <c r="O1757" i="10"/>
  <c r="R1757" i="10"/>
  <c r="AJ1757" i="10"/>
  <c r="AA1757" i="10"/>
  <c r="L1757" i="10"/>
  <c r="AG1757" i="10"/>
  <c r="X1757" i="10"/>
  <c r="AS1757" i="10"/>
  <c r="AP1757" i="10"/>
  <c r="U1757" i="10"/>
  <c r="AQ1752" i="10"/>
  <c r="AH1752" i="10"/>
  <c r="S1752" i="10"/>
  <c r="AN1752" i="10"/>
  <c r="P1752" i="10"/>
  <c r="Y1752" i="10"/>
  <c r="AT1752" i="10"/>
  <c r="AE1752" i="10"/>
  <c r="AB1752" i="10"/>
  <c r="M1752" i="10"/>
  <c r="V1752" i="10"/>
  <c r="AK1752" i="10"/>
  <c r="AP1755" i="10"/>
  <c r="AJ1755" i="10"/>
  <c r="AD1755" i="10"/>
  <c r="X1755" i="10"/>
  <c r="R1755" i="10"/>
  <c r="L1755" i="10"/>
  <c r="AM1755" i="10"/>
  <c r="O1755" i="10"/>
  <c r="AS1755" i="10"/>
  <c r="U1755" i="10"/>
  <c r="AG1755" i="10"/>
  <c r="AA1755" i="10"/>
  <c r="AT1751" i="10"/>
  <c r="AE1751" i="10"/>
  <c r="V1751" i="10"/>
  <c r="AK1751" i="10"/>
  <c r="M1751" i="10"/>
  <c r="AB1751" i="10"/>
  <c r="AH1751" i="10"/>
  <c r="S1751" i="10"/>
  <c r="P1751" i="10"/>
  <c r="AQ1751" i="10"/>
  <c r="AN1751" i="10"/>
  <c r="Y1751" i="10"/>
  <c r="AP1756" i="10"/>
  <c r="AJ1756" i="10"/>
  <c r="AD1756" i="10"/>
  <c r="X1756" i="10"/>
  <c r="R1756" i="10"/>
  <c r="L1756" i="10"/>
  <c r="AS1756" i="10"/>
  <c r="AA1756" i="10"/>
  <c r="AG1756" i="10"/>
  <c r="O1756" i="10"/>
  <c r="U1756" i="10"/>
  <c r="AM1756" i="10"/>
  <c r="AQ1765" i="10"/>
  <c r="AK1765" i="10"/>
  <c r="AE1765" i="10"/>
  <c r="Y1765" i="10"/>
  <c r="S1765" i="10"/>
  <c r="M1765" i="10"/>
  <c r="AT1765" i="10"/>
  <c r="V1765" i="10"/>
  <c r="AN1765" i="10"/>
  <c r="AB1765" i="10"/>
  <c r="P1765" i="10"/>
  <c r="AH1765" i="10"/>
  <c r="AQ1746" i="10"/>
  <c r="AH1746" i="10"/>
  <c r="S1746" i="10"/>
  <c r="AN1746" i="10"/>
  <c r="Y1746" i="10"/>
  <c r="P1746" i="10"/>
  <c r="V1746" i="10"/>
  <c r="AK1746" i="10"/>
  <c r="AE1746" i="10"/>
  <c r="AT1746" i="10"/>
  <c r="AB1746" i="10"/>
  <c r="M1746" i="10"/>
  <c r="AQ1740" i="10"/>
  <c r="AH1740" i="10"/>
  <c r="S1740" i="10"/>
  <c r="Y1740" i="10"/>
  <c r="P1740" i="10"/>
  <c r="AN1740" i="10"/>
  <c r="AT1740" i="10"/>
  <c r="AE1740" i="10"/>
  <c r="AB1740" i="10"/>
  <c r="M1740" i="10"/>
  <c r="V1740" i="10"/>
  <c r="AK1740" i="10"/>
  <c r="AT1736" i="10"/>
  <c r="AK1736" i="10"/>
  <c r="V1736" i="10"/>
  <c r="M1736" i="10"/>
  <c r="AQ1736" i="10"/>
  <c r="AB1736" i="10"/>
  <c r="S1736" i="10"/>
  <c r="AH1736" i="10"/>
  <c r="Y1736" i="10"/>
  <c r="AE1736" i="10"/>
  <c r="P1736" i="10"/>
  <c r="AN1736" i="10"/>
  <c r="AT1724" i="10"/>
  <c r="AK1724" i="10"/>
  <c r="V1724" i="10"/>
  <c r="M1724" i="10"/>
  <c r="AN1724" i="10"/>
  <c r="AB1724" i="10"/>
  <c r="Y1724" i="10"/>
  <c r="P1724" i="10"/>
  <c r="AQ1724" i="10"/>
  <c r="S1724" i="10"/>
  <c r="AH1724" i="10"/>
  <c r="AE1724" i="10"/>
  <c r="AT1728" i="10"/>
  <c r="AK1728" i="10"/>
  <c r="V1728" i="10"/>
  <c r="M1728" i="10"/>
  <c r="AQ1728" i="10"/>
  <c r="AH1728" i="10"/>
  <c r="AB1728" i="10"/>
  <c r="Y1728" i="10"/>
  <c r="AE1728" i="10"/>
  <c r="S1728" i="10"/>
  <c r="AN1728" i="10"/>
  <c r="P1728" i="10"/>
  <c r="AS1733" i="10"/>
  <c r="AM1733" i="10"/>
  <c r="AG1733" i="10"/>
  <c r="AA1733" i="10"/>
  <c r="U1733" i="10"/>
  <c r="O1733" i="10"/>
  <c r="AP1733" i="10"/>
  <c r="R1733" i="10"/>
  <c r="AJ1733" i="10"/>
  <c r="X1733" i="10"/>
  <c r="L1733" i="10"/>
  <c r="AD1733" i="10"/>
  <c r="AM1763" i="10"/>
  <c r="AD1763" i="10"/>
  <c r="O1763" i="10"/>
  <c r="AJ1763" i="10"/>
  <c r="AA1763" i="10"/>
  <c r="AS1763" i="10"/>
  <c r="X1763" i="10"/>
  <c r="L1763" i="10"/>
  <c r="AG1763" i="10"/>
  <c r="U1763" i="10"/>
  <c r="AP1763" i="10"/>
  <c r="R1763" i="10"/>
  <c r="AP1764" i="10"/>
  <c r="AA1764" i="10"/>
  <c r="R1764" i="10"/>
  <c r="AS1764" i="10"/>
  <c r="AG1764" i="10"/>
  <c r="L1764" i="10"/>
  <c r="AD1764" i="10"/>
  <c r="U1764" i="10"/>
  <c r="AM1764" i="10"/>
  <c r="AJ1764" i="10"/>
  <c r="O1764" i="10"/>
  <c r="X1764" i="10"/>
  <c r="AP1747" i="10"/>
  <c r="AJ1747" i="10"/>
  <c r="AD1747" i="10"/>
  <c r="X1747" i="10"/>
  <c r="R1747" i="10"/>
  <c r="L1747" i="10"/>
  <c r="AM1747" i="10"/>
  <c r="O1747" i="10"/>
  <c r="AS1747" i="10"/>
  <c r="U1747" i="10"/>
  <c r="AG1747" i="10"/>
  <c r="AA1747" i="10"/>
  <c r="AQ1744" i="10"/>
  <c r="AH1744" i="10"/>
  <c r="S1744" i="10"/>
  <c r="Y1744" i="10"/>
  <c r="AN1744" i="10"/>
  <c r="P1744" i="10"/>
  <c r="AT1744" i="10"/>
  <c r="AE1744" i="10"/>
  <c r="AB1744" i="10"/>
  <c r="M1744" i="10"/>
  <c r="AK1744" i="10"/>
  <c r="V1744" i="10"/>
  <c r="AS1738" i="10"/>
  <c r="AM1738" i="10"/>
  <c r="AG1738" i="10"/>
  <c r="AA1738" i="10"/>
  <c r="U1738" i="10"/>
  <c r="O1738" i="10"/>
  <c r="AP1738" i="10"/>
  <c r="AD1738" i="10"/>
  <c r="R1738" i="10"/>
  <c r="AJ1738" i="10"/>
  <c r="L1738" i="10"/>
  <c r="X1738" i="10"/>
  <c r="AT1753" i="10"/>
  <c r="AE1753" i="10"/>
  <c r="V1753" i="10"/>
  <c r="AB1753" i="10"/>
  <c r="AK1753" i="10"/>
  <c r="M1753" i="10"/>
  <c r="AQ1753" i="10"/>
  <c r="AN1753" i="10"/>
  <c r="Y1753" i="10"/>
  <c r="AH1753" i="10"/>
  <c r="S1753" i="10"/>
  <c r="P1753" i="10"/>
  <c r="AM1769" i="10"/>
  <c r="AD1769" i="10"/>
  <c r="O1769" i="10"/>
  <c r="AS1769" i="10"/>
  <c r="X1769" i="10"/>
  <c r="L1769" i="10"/>
  <c r="AP1769" i="10"/>
  <c r="AG1769" i="10"/>
  <c r="U1769" i="10"/>
  <c r="AA1769" i="10"/>
  <c r="R1769" i="10"/>
  <c r="AJ1769" i="10"/>
  <c r="AQ1748" i="10"/>
  <c r="AH1748" i="10"/>
  <c r="S1748" i="10"/>
  <c r="AN1748" i="10"/>
  <c r="Y1748" i="10"/>
  <c r="P1748" i="10"/>
  <c r="AT1748" i="10"/>
  <c r="AE1748" i="10"/>
  <c r="AB1748" i="10"/>
  <c r="M1748" i="10"/>
  <c r="V1748" i="10"/>
  <c r="AK1748" i="10"/>
  <c r="AS1737" i="10"/>
  <c r="AM1737" i="10"/>
  <c r="AG1737" i="10"/>
  <c r="AA1737" i="10"/>
  <c r="U1737" i="10"/>
  <c r="O1737" i="10"/>
  <c r="AP1737" i="10"/>
  <c r="R1737" i="10"/>
  <c r="X1737" i="10"/>
  <c r="AD1737" i="10"/>
  <c r="L1737" i="10"/>
  <c r="AJ1737" i="10"/>
  <c r="AS1725" i="10"/>
  <c r="AM1725" i="10"/>
  <c r="AG1725" i="10"/>
  <c r="AA1725" i="10"/>
  <c r="U1725" i="10"/>
  <c r="O1725" i="10"/>
  <c r="AP1725" i="10"/>
  <c r="R1725" i="10"/>
  <c r="AJ1725" i="10"/>
  <c r="X1725" i="10"/>
  <c r="L1725" i="10"/>
  <c r="AD1725" i="10"/>
  <c r="AS1729" i="10"/>
  <c r="AM1729" i="10"/>
  <c r="AG1729" i="10"/>
  <c r="AA1729" i="10"/>
  <c r="U1729" i="10"/>
  <c r="O1729" i="10"/>
  <c r="AP1729" i="10"/>
  <c r="R1729" i="10"/>
  <c r="AD1729" i="10"/>
  <c r="AJ1729" i="10"/>
  <c r="L1729" i="10"/>
  <c r="X1729" i="10"/>
  <c r="AH1733" i="10"/>
  <c r="Y1733" i="10"/>
  <c r="AT1733" i="10"/>
  <c r="M1733" i="10"/>
  <c r="AN1733" i="10"/>
  <c r="S1733" i="10"/>
  <c r="AK1733" i="10"/>
  <c r="P1733" i="10"/>
  <c r="AQ1733" i="10"/>
  <c r="AE1733" i="10"/>
  <c r="V1733" i="10"/>
  <c r="AB1733" i="10"/>
  <c r="AP1754" i="10"/>
  <c r="AJ1754" i="10"/>
  <c r="AD1754" i="10"/>
  <c r="X1754" i="10"/>
  <c r="R1754" i="10"/>
  <c r="L1754" i="10"/>
  <c r="AA1754" i="10"/>
  <c r="AG1754" i="10"/>
  <c r="AM1754" i="10"/>
  <c r="U1754" i="10"/>
  <c r="O1754" i="10"/>
  <c r="AS1754" i="10"/>
  <c r="AQ1764" i="10"/>
  <c r="AK1764" i="10"/>
  <c r="AE1764" i="10"/>
  <c r="Y1764" i="10"/>
  <c r="S1764" i="10"/>
  <c r="M1764" i="10"/>
  <c r="AH1764" i="10"/>
  <c r="V1764" i="10"/>
  <c r="AN1764" i="10"/>
  <c r="P1764" i="10"/>
  <c r="AB1764" i="10"/>
  <c r="AT1764" i="10"/>
  <c r="AQ1762" i="10"/>
  <c r="AK1762" i="10"/>
  <c r="AE1762" i="10"/>
  <c r="Y1762" i="10"/>
  <c r="S1762" i="10"/>
  <c r="M1762" i="10"/>
  <c r="AH1762" i="10"/>
  <c r="AN1762" i="10"/>
  <c r="AB1762" i="10"/>
  <c r="P1762" i="10"/>
  <c r="AT1762" i="10"/>
  <c r="V1762" i="10"/>
  <c r="AT1745" i="10"/>
  <c r="AE1745" i="10"/>
  <c r="V1745" i="10"/>
  <c r="AK1745" i="10"/>
  <c r="M1745" i="10"/>
  <c r="AB1745" i="10"/>
  <c r="AQ1745" i="10"/>
  <c r="AN1745" i="10"/>
  <c r="Y1745" i="10"/>
  <c r="AH1745" i="10"/>
  <c r="S1745" i="10"/>
  <c r="P1745" i="10"/>
  <c r="AT1739" i="10"/>
  <c r="AE1739" i="10"/>
  <c r="V1739" i="10"/>
  <c r="AK1739" i="10"/>
  <c r="AB1739" i="10"/>
  <c r="M1739" i="10"/>
  <c r="AH1739" i="10"/>
  <c r="S1739" i="10"/>
  <c r="P1739" i="10"/>
  <c r="AQ1739" i="10"/>
  <c r="AN1739" i="10"/>
  <c r="Y1739" i="10"/>
  <c r="AP1753" i="10"/>
  <c r="AJ1753" i="10"/>
  <c r="AD1753" i="10"/>
  <c r="X1753" i="10"/>
  <c r="R1753" i="10"/>
  <c r="L1753" i="10"/>
  <c r="AM1753" i="10"/>
  <c r="O1753" i="10"/>
  <c r="AS1753" i="10"/>
  <c r="U1753" i="10"/>
  <c r="AA1753" i="10"/>
  <c r="AG1753" i="10"/>
  <c r="AQ1758" i="10"/>
  <c r="AK1758" i="10"/>
  <c r="AE1758" i="10"/>
  <c r="Y1758" i="10"/>
  <c r="S1758" i="10"/>
  <c r="M1758" i="10"/>
  <c r="AH1758" i="10"/>
  <c r="AT1758" i="10"/>
  <c r="V1758" i="10"/>
  <c r="AN1758" i="10"/>
  <c r="P1758" i="10"/>
  <c r="AB1758" i="10"/>
  <c r="AM1765" i="10"/>
  <c r="AD1765" i="10"/>
  <c r="O1765" i="10"/>
  <c r="R1765" i="10"/>
  <c r="AJ1765" i="10"/>
  <c r="AA1765" i="10"/>
  <c r="AS1765" i="10"/>
  <c r="X1765" i="10"/>
  <c r="AP1765" i="10"/>
  <c r="U1765" i="10"/>
  <c r="L1765" i="10"/>
  <c r="AG1765" i="10"/>
  <c r="AP1743" i="10"/>
  <c r="AJ1743" i="10"/>
  <c r="AD1743" i="10"/>
  <c r="X1743" i="10"/>
  <c r="R1743" i="10"/>
  <c r="L1743" i="10"/>
  <c r="AM1743" i="10"/>
  <c r="O1743" i="10"/>
  <c r="AS1743" i="10"/>
  <c r="U1743" i="10"/>
  <c r="AG1743" i="10"/>
  <c r="AA1743" i="10"/>
  <c r="AS1722" i="10"/>
  <c r="AM1722" i="10"/>
  <c r="AG1722" i="10"/>
  <c r="AA1722" i="10"/>
  <c r="U1722" i="10"/>
  <c r="O1722" i="10"/>
  <c r="AD1722" i="10"/>
  <c r="AJ1722" i="10"/>
  <c r="L1722" i="10"/>
  <c r="X1722" i="10"/>
  <c r="AP1722" i="10"/>
  <c r="R1722" i="10"/>
  <c r="AS1724" i="10"/>
  <c r="AM1724" i="10"/>
  <c r="AG1724" i="10"/>
  <c r="AA1724" i="10"/>
  <c r="U1724" i="10"/>
  <c r="O1724" i="10"/>
  <c r="AD1724" i="10"/>
  <c r="R1724" i="10"/>
  <c r="AJ1724" i="10"/>
  <c r="X1724" i="10"/>
  <c r="AP1724" i="10"/>
  <c r="L1724" i="10"/>
  <c r="AS1726" i="10"/>
  <c r="AM1726" i="10"/>
  <c r="AG1726" i="10"/>
  <c r="AA1726" i="10"/>
  <c r="U1726" i="10"/>
  <c r="O1726" i="10"/>
  <c r="AD1726" i="10"/>
  <c r="AP1726" i="10"/>
  <c r="R1726" i="10"/>
  <c r="AJ1726" i="10"/>
  <c r="L1726" i="10"/>
  <c r="X1726" i="10"/>
  <c r="AS1728" i="10"/>
  <c r="AM1728" i="10"/>
  <c r="AG1728" i="10"/>
  <c r="AA1728" i="10"/>
  <c r="U1728" i="10"/>
  <c r="O1728" i="10"/>
  <c r="AD1728" i="10"/>
  <c r="X1728" i="10"/>
  <c r="L1728" i="10"/>
  <c r="AP1728" i="10"/>
  <c r="R1728" i="10"/>
  <c r="AJ1728" i="10"/>
  <c r="AS1730" i="10"/>
  <c r="AM1730" i="10"/>
  <c r="AG1730" i="10"/>
  <c r="AA1730" i="10"/>
  <c r="U1730" i="10"/>
  <c r="O1730" i="10"/>
  <c r="AD1730" i="10"/>
  <c r="AJ1730" i="10"/>
  <c r="AP1730" i="10"/>
  <c r="R1730" i="10"/>
  <c r="X1730" i="10"/>
  <c r="L1730" i="10"/>
  <c r="AT1732" i="10"/>
  <c r="AK1732" i="10"/>
  <c r="V1732" i="10"/>
  <c r="M1732" i="10"/>
  <c r="AN1732" i="10"/>
  <c r="AB1732" i="10"/>
  <c r="AH1732" i="10"/>
  <c r="AE1732" i="10"/>
  <c r="Y1732" i="10"/>
  <c r="P1732" i="10"/>
  <c r="AQ1732" i="10"/>
  <c r="S1732" i="10"/>
  <c r="AT1734" i="10"/>
  <c r="AK1734" i="10"/>
  <c r="V1734" i="10"/>
  <c r="M1734" i="10"/>
  <c r="AQ1734" i="10"/>
  <c r="AB1734" i="10"/>
  <c r="S1734" i="10"/>
  <c r="Y1734" i="10"/>
  <c r="AH1734" i="10"/>
  <c r="AE1734" i="10"/>
  <c r="AN1734" i="10"/>
  <c r="P1734" i="10"/>
  <c r="AQ1767" i="10"/>
  <c r="AK1767" i="10"/>
  <c r="AE1767" i="10"/>
  <c r="Y1767" i="10"/>
  <c r="S1767" i="10"/>
  <c r="M1767" i="10"/>
  <c r="AT1767" i="10"/>
  <c r="V1767" i="10"/>
  <c r="AN1767" i="10"/>
  <c r="AB1767" i="10"/>
  <c r="P1767" i="10"/>
  <c r="AH1767" i="10"/>
  <c r="AM1759" i="10"/>
  <c r="AD1759" i="10"/>
  <c r="O1759" i="10"/>
  <c r="AP1759" i="10"/>
  <c r="AG1759" i="10"/>
  <c r="U1759" i="10"/>
  <c r="R1759" i="10"/>
  <c r="AA1759" i="10"/>
  <c r="AS1759" i="10"/>
  <c r="X1759" i="10"/>
  <c r="AJ1759" i="10"/>
  <c r="L1759" i="10"/>
  <c r="AQ1768" i="10"/>
  <c r="AK1768" i="10"/>
  <c r="AE1768" i="10"/>
  <c r="Y1768" i="10"/>
  <c r="S1768" i="10"/>
  <c r="M1768" i="10"/>
  <c r="AH1768" i="10"/>
  <c r="AB1768" i="10"/>
  <c r="P1768" i="10"/>
  <c r="AT1768" i="10"/>
  <c r="V1768" i="10"/>
  <c r="AN1768" i="10"/>
  <c r="AT1747" i="10"/>
  <c r="AE1747" i="10"/>
  <c r="V1747" i="10"/>
  <c r="AK1747" i="10"/>
  <c r="AB1747" i="10"/>
  <c r="M1747" i="10"/>
  <c r="AH1747" i="10"/>
  <c r="S1747" i="10"/>
  <c r="P1747" i="10"/>
  <c r="Y1747" i="10"/>
  <c r="AQ1747" i="10"/>
  <c r="AN1747" i="10"/>
  <c r="AH1735" i="10"/>
  <c r="Y1735" i="10"/>
  <c r="AN1735" i="10"/>
  <c r="AE1735" i="10"/>
  <c r="P1735" i="10"/>
  <c r="AK1735" i="10"/>
  <c r="V1735" i="10"/>
  <c r="AB1735" i="10"/>
  <c r="S1735" i="10"/>
  <c r="AT1735" i="10"/>
  <c r="M1735" i="10"/>
  <c r="AQ1735" i="10"/>
  <c r="AQ1766" i="10"/>
  <c r="AK1766" i="10"/>
  <c r="AE1766" i="10"/>
  <c r="Y1766" i="10"/>
  <c r="S1766" i="10"/>
  <c r="M1766" i="10"/>
  <c r="AH1766" i="10"/>
  <c r="AT1766" i="10"/>
  <c r="V1766" i="10"/>
  <c r="AB1766" i="10"/>
  <c r="AN1766" i="10"/>
  <c r="P1766" i="10"/>
  <c r="AQ1750" i="10"/>
  <c r="AH1750" i="10"/>
  <c r="S1750" i="10"/>
  <c r="AN1750" i="10"/>
  <c r="Y1750" i="10"/>
  <c r="P1750" i="10"/>
  <c r="V1750" i="10"/>
  <c r="AK1750" i="10"/>
  <c r="AT1750" i="10"/>
  <c r="AE1750" i="10"/>
  <c r="AB1750" i="10"/>
  <c r="M1750" i="10"/>
  <c r="AP1741" i="10"/>
  <c r="AJ1741" i="10"/>
  <c r="AD1741" i="10"/>
  <c r="X1741" i="10"/>
  <c r="R1741" i="10"/>
  <c r="L1741" i="10"/>
  <c r="AM1741" i="10"/>
  <c r="O1741" i="10"/>
  <c r="AS1741" i="10"/>
  <c r="U1741" i="10"/>
  <c r="AA1741" i="10"/>
  <c r="AG1741" i="10"/>
  <c r="AK1738" i="10"/>
  <c r="AE1738" i="10"/>
  <c r="Y1738" i="10"/>
  <c r="S1738" i="10"/>
  <c r="AQ1738" i="10"/>
  <c r="M1738" i="10"/>
  <c r="AN1738" i="10"/>
  <c r="AB1738" i="10"/>
  <c r="P1738" i="10"/>
  <c r="V1738" i="10"/>
  <c r="AH1738" i="10"/>
  <c r="AT1738" i="10"/>
  <c r="AQ1757" i="10"/>
  <c r="AK1757" i="10"/>
  <c r="AE1757" i="10"/>
  <c r="Y1757" i="10"/>
  <c r="S1757" i="10"/>
  <c r="M1757" i="10"/>
  <c r="AT1757" i="10"/>
  <c r="V1757" i="10"/>
  <c r="AN1757" i="10"/>
  <c r="AB1757" i="10"/>
  <c r="P1757" i="10"/>
  <c r="AH1757" i="10"/>
  <c r="AP1749" i="10"/>
  <c r="AJ1749" i="10"/>
  <c r="AD1749" i="10"/>
  <c r="X1749" i="10"/>
  <c r="R1749" i="10"/>
  <c r="L1749" i="10"/>
  <c r="AM1749" i="10"/>
  <c r="O1749" i="10"/>
  <c r="U1749" i="10"/>
  <c r="AS1749" i="10"/>
  <c r="AA1749" i="10"/>
  <c r="AG1749" i="10"/>
  <c r="AT1755" i="10"/>
  <c r="AE1755" i="10"/>
  <c r="V1755" i="10"/>
  <c r="AK1755" i="10"/>
  <c r="AB1755" i="10"/>
  <c r="M1755" i="10"/>
  <c r="AH1755" i="10"/>
  <c r="S1755" i="10"/>
  <c r="P1755" i="10"/>
  <c r="AQ1755" i="10"/>
  <c r="AN1755" i="10"/>
  <c r="Y1755" i="10"/>
  <c r="AP1758" i="10"/>
  <c r="AA1758" i="10"/>
  <c r="R1758" i="10"/>
  <c r="AJ1758" i="10"/>
  <c r="X1758" i="10"/>
  <c r="O1758" i="10"/>
  <c r="AS1758" i="10"/>
  <c r="AG1758" i="10"/>
  <c r="L1758" i="10"/>
  <c r="U1758" i="10"/>
  <c r="AM1758" i="10"/>
  <c r="AD1758" i="10"/>
  <c r="AQ1756" i="10"/>
  <c r="AH1756" i="10"/>
  <c r="S1756" i="10"/>
  <c r="AN1756" i="10"/>
  <c r="Y1756" i="10"/>
  <c r="P1756" i="10"/>
  <c r="AE1756" i="10"/>
  <c r="AT1756" i="10"/>
  <c r="AB1756" i="10"/>
  <c r="M1756" i="10"/>
  <c r="V1756" i="10"/>
  <c r="AK1756" i="10"/>
  <c r="AQ1769" i="10"/>
  <c r="AK1769" i="10"/>
  <c r="AE1769" i="10"/>
  <c r="Y1769" i="10"/>
  <c r="S1769" i="10"/>
  <c r="M1769" i="10"/>
  <c r="AT1769" i="10"/>
  <c r="V1769" i="10"/>
  <c r="AH1769" i="10"/>
  <c r="AB1769" i="10"/>
  <c r="P1769" i="10"/>
  <c r="AN1769" i="10"/>
  <c r="AQ1761" i="10"/>
  <c r="AK1761" i="10"/>
  <c r="AE1761" i="10"/>
  <c r="Y1761" i="10"/>
  <c r="S1761" i="10"/>
  <c r="M1761" i="10"/>
  <c r="AT1761" i="10"/>
  <c r="V1761" i="10"/>
  <c r="AH1761" i="10"/>
  <c r="AN1761" i="10"/>
  <c r="P1761" i="10"/>
  <c r="AB1761" i="10"/>
  <c r="AP1746" i="10"/>
  <c r="AJ1746" i="10"/>
  <c r="AD1746" i="10"/>
  <c r="X1746" i="10"/>
  <c r="R1746" i="10"/>
  <c r="L1746" i="10"/>
  <c r="AA1746" i="10"/>
  <c r="AG1746" i="10"/>
  <c r="AM1746" i="10"/>
  <c r="U1746" i="10"/>
  <c r="AS1746" i="10"/>
  <c r="O1746" i="10"/>
  <c r="AP1748" i="10"/>
  <c r="AJ1748" i="10"/>
  <c r="AD1748" i="10"/>
  <c r="X1748" i="10"/>
  <c r="R1748" i="10"/>
  <c r="L1748" i="10"/>
  <c r="AA1748" i="10"/>
  <c r="AG1748" i="10"/>
  <c r="O1748" i="10"/>
  <c r="AS1748" i="10"/>
  <c r="AM1748" i="10"/>
  <c r="U1748" i="10"/>
  <c r="AS1736" i="10"/>
  <c r="AM1736" i="10"/>
  <c r="AG1736" i="10"/>
  <c r="AA1736" i="10"/>
  <c r="U1736" i="10"/>
  <c r="O1736" i="10"/>
  <c r="AD1736" i="10"/>
  <c r="AJ1736" i="10"/>
  <c r="L1736" i="10"/>
  <c r="R1736" i="10"/>
  <c r="X1736" i="10"/>
  <c r="AP1736" i="10"/>
  <c r="AT1664" i="10"/>
  <c r="AK1664" i="10"/>
  <c r="V1664" i="10"/>
  <c r="M1664" i="10"/>
  <c r="AQ1664" i="10"/>
  <c r="AB1664" i="10"/>
  <c r="S1664" i="10"/>
  <c r="AH1664" i="10"/>
  <c r="Y1664" i="10"/>
  <c r="AN1664" i="10"/>
  <c r="AE1664" i="10"/>
  <c r="P1664" i="10"/>
  <c r="AT1668" i="10"/>
  <c r="AK1668" i="10"/>
  <c r="V1668" i="10"/>
  <c r="M1668" i="10"/>
  <c r="AQ1668" i="10"/>
  <c r="AB1668" i="10"/>
  <c r="S1668" i="10"/>
  <c r="AH1668" i="10"/>
  <c r="Y1668" i="10"/>
  <c r="AN1668" i="10"/>
  <c r="AE1668" i="10"/>
  <c r="P1668" i="10"/>
  <c r="AS1673" i="10"/>
  <c r="AM1673" i="10"/>
  <c r="AG1673" i="10"/>
  <c r="AA1673" i="10"/>
  <c r="U1673" i="10"/>
  <c r="O1673" i="10"/>
  <c r="AP1673" i="10"/>
  <c r="R1673" i="10"/>
  <c r="X1673" i="10"/>
  <c r="AD1673" i="10"/>
  <c r="AJ1673" i="10"/>
  <c r="L1673" i="10"/>
  <c r="AQ1698" i="10"/>
  <c r="AK1698" i="10"/>
  <c r="AE1698" i="10"/>
  <c r="Y1698" i="10"/>
  <c r="S1698" i="10"/>
  <c r="M1698" i="10"/>
  <c r="AT1698" i="10"/>
  <c r="V1698" i="10"/>
  <c r="AN1698" i="10"/>
  <c r="AB1698" i="10"/>
  <c r="P1698" i="10"/>
  <c r="AH1698" i="10"/>
  <c r="AT1684" i="10"/>
  <c r="AE1684" i="10"/>
  <c r="V1684" i="10"/>
  <c r="AN1684" i="10"/>
  <c r="AB1684" i="10"/>
  <c r="S1684" i="10"/>
  <c r="AK1684" i="10"/>
  <c r="P1684" i="10"/>
  <c r="AH1684" i="10"/>
  <c r="Y1684" i="10"/>
  <c r="M1684" i="10"/>
  <c r="AQ1684" i="10"/>
  <c r="AP1709" i="10"/>
  <c r="AA1709" i="10"/>
  <c r="R1709" i="10"/>
  <c r="AM1709" i="10"/>
  <c r="AJ1709" i="10"/>
  <c r="X1709" i="10"/>
  <c r="O1709" i="10"/>
  <c r="AS1709" i="10"/>
  <c r="U1709" i="10"/>
  <c r="AG1709" i="10"/>
  <c r="L1709" i="10"/>
  <c r="AD1709" i="10"/>
  <c r="AS1678" i="10"/>
  <c r="AM1678" i="10"/>
  <c r="AG1678" i="10"/>
  <c r="AA1678" i="10"/>
  <c r="U1678" i="10"/>
  <c r="O1678" i="10"/>
  <c r="AD1678" i="10"/>
  <c r="AJ1678" i="10"/>
  <c r="L1678" i="10"/>
  <c r="AP1678" i="10"/>
  <c r="R1678" i="10"/>
  <c r="X1678" i="10"/>
  <c r="AQ1697" i="10"/>
  <c r="AH1697" i="10"/>
  <c r="S1697" i="10"/>
  <c r="AN1697" i="10"/>
  <c r="Y1697" i="10"/>
  <c r="P1697" i="10"/>
  <c r="AE1697" i="10"/>
  <c r="AT1697" i="10"/>
  <c r="AB1697" i="10"/>
  <c r="M1697" i="10"/>
  <c r="V1697" i="10"/>
  <c r="AK1697" i="10"/>
  <c r="AT1688" i="10"/>
  <c r="AE1688" i="10"/>
  <c r="V1688" i="10"/>
  <c r="AK1688" i="10"/>
  <c r="AB1688" i="10"/>
  <c r="M1688" i="10"/>
  <c r="AH1688" i="10"/>
  <c r="S1688" i="10"/>
  <c r="P1688" i="10"/>
  <c r="AQ1688" i="10"/>
  <c r="AN1688" i="10"/>
  <c r="Y1688" i="10"/>
  <c r="G1676" i="10"/>
  <c r="AT1676" i="10"/>
  <c r="AK1676" i="10"/>
  <c r="V1676" i="10"/>
  <c r="M1676" i="10"/>
  <c r="AQ1676" i="10"/>
  <c r="AB1676" i="10"/>
  <c r="S1676" i="10"/>
  <c r="AH1676" i="10"/>
  <c r="Y1676" i="10"/>
  <c r="AN1676" i="10"/>
  <c r="AE1676" i="10"/>
  <c r="P1676" i="10"/>
  <c r="AP1685" i="10"/>
  <c r="AJ1685" i="10"/>
  <c r="AD1685" i="10"/>
  <c r="X1685" i="10"/>
  <c r="R1685" i="10"/>
  <c r="L1685" i="10"/>
  <c r="AA1685" i="10"/>
  <c r="AG1685" i="10"/>
  <c r="O1685" i="10"/>
  <c r="AS1685" i="10"/>
  <c r="AM1685" i="10"/>
  <c r="U1685" i="10"/>
  <c r="AS1667" i="10"/>
  <c r="AM1667" i="10"/>
  <c r="AG1667" i="10"/>
  <c r="AA1667" i="10"/>
  <c r="U1667" i="10"/>
  <c r="O1667" i="10"/>
  <c r="AP1667" i="10"/>
  <c r="R1667" i="10"/>
  <c r="X1667" i="10"/>
  <c r="AD1667" i="10"/>
  <c r="AJ1667" i="10"/>
  <c r="L1667" i="10"/>
  <c r="AS1671" i="10"/>
  <c r="AM1671" i="10"/>
  <c r="AG1671" i="10"/>
  <c r="AA1671" i="10"/>
  <c r="U1671" i="10"/>
  <c r="O1671" i="10"/>
  <c r="AP1671" i="10"/>
  <c r="R1671" i="10"/>
  <c r="X1671" i="10"/>
  <c r="AD1671" i="10"/>
  <c r="AJ1671" i="10"/>
  <c r="L1671" i="10"/>
  <c r="AH1675" i="10"/>
  <c r="Y1675" i="10"/>
  <c r="AN1675" i="10"/>
  <c r="AE1675" i="10"/>
  <c r="P1675" i="10"/>
  <c r="AT1675" i="10"/>
  <c r="AK1675" i="10"/>
  <c r="V1675" i="10"/>
  <c r="M1675" i="10"/>
  <c r="AQ1675" i="10"/>
  <c r="AB1675" i="10"/>
  <c r="S1675" i="10"/>
  <c r="AT1696" i="10"/>
  <c r="AE1696" i="10"/>
  <c r="V1696" i="10"/>
  <c r="AK1696" i="10"/>
  <c r="AB1696" i="10"/>
  <c r="M1696" i="10"/>
  <c r="AH1696" i="10"/>
  <c r="S1696" i="10"/>
  <c r="P1696" i="10"/>
  <c r="AQ1696" i="10"/>
  <c r="AN1696" i="10"/>
  <c r="Y1696" i="10"/>
  <c r="AQ1691" i="10"/>
  <c r="AH1691" i="10"/>
  <c r="S1691" i="10"/>
  <c r="AN1691" i="10"/>
  <c r="Y1691" i="10"/>
  <c r="P1691" i="10"/>
  <c r="V1691" i="10"/>
  <c r="AK1691" i="10"/>
  <c r="AT1691" i="10"/>
  <c r="AE1691" i="10"/>
  <c r="AB1691" i="10"/>
  <c r="M1691" i="10"/>
  <c r="AQ1710" i="10"/>
  <c r="AK1710" i="10"/>
  <c r="AE1710" i="10"/>
  <c r="Y1710" i="10"/>
  <c r="S1710" i="10"/>
  <c r="M1710" i="10"/>
  <c r="AT1710" i="10"/>
  <c r="V1710" i="10"/>
  <c r="AH1710" i="10"/>
  <c r="AB1710" i="10"/>
  <c r="AN1710" i="10"/>
  <c r="P1710" i="10"/>
  <c r="AT1678" i="10"/>
  <c r="AK1678" i="10"/>
  <c r="V1678" i="10"/>
  <c r="M1678" i="10"/>
  <c r="AQ1678" i="10"/>
  <c r="AB1678" i="10"/>
  <c r="S1678" i="10"/>
  <c r="AH1678" i="10"/>
  <c r="Y1678" i="10"/>
  <c r="AN1678" i="10"/>
  <c r="AE1678" i="10"/>
  <c r="P1678" i="10"/>
  <c r="AP1697" i="10"/>
  <c r="AJ1697" i="10"/>
  <c r="AD1697" i="10"/>
  <c r="X1697" i="10"/>
  <c r="R1697" i="10"/>
  <c r="L1697" i="10"/>
  <c r="AS1697" i="10"/>
  <c r="AA1697" i="10"/>
  <c r="AG1697" i="10"/>
  <c r="O1697" i="10"/>
  <c r="AM1697" i="10"/>
  <c r="U1697" i="10"/>
  <c r="AP1688" i="10"/>
  <c r="AJ1688" i="10"/>
  <c r="AD1688" i="10"/>
  <c r="X1688" i="10"/>
  <c r="R1688" i="10"/>
  <c r="L1688" i="10"/>
  <c r="AM1688" i="10"/>
  <c r="O1688" i="10"/>
  <c r="AS1688" i="10"/>
  <c r="U1688" i="10"/>
  <c r="AG1688" i="10"/>
  <c r="AA1688" i="10"/>
  <c r="AP1681" i="10"/>
  <c r="AJ1681" i="10"/>
  <c r="AD1681" i="10"/>
  <c r="X1681" i="10"/>
  <c r="R1681" i="10"/>
  <c r="L1681" i="10"/>
  <c r="AA1681" i="10"/>
  <c r="U1681" i="10"/>
  <c r="AM1681" i="10"/>
  <c r="O1681" i="10"/>
  <c r="AS1681" i="10"/>
  <c r="AG1681" i="10"/>
  <c r="AP1701" i="10"/>
  <c r="AA1701" i="10"/>
  <c r="R1701" i="10"/>
  <c r="AM1701" i="10"/>
  <c r="AJ1701" i="10"/>
  <c r="X1701" i="10"/>
  <c r="O1701" i="10"/>
  <c r="AG1701" i="10"/>
  <c r="L1701" i="10"/>
  <c r="AD1701" i="10"/>
  <c r="AS1701" i="10"/>
  <c r="U1701" i="10"/>
  <c r="AH1663" i="10"/>
  <c r="Y1663" i="10"/>
  <c r="AN1663" i="10"/>
  <c r="AE1663" i="10"/>
  <c r="P1663" i="10"/>
  <c r="AT1663" i="10"/>
  <c r="AK1663" i="10"/>
  <c r="V1663" i="10"/>
  <c r="M1663" i="10"/>
  <c r="AQ1663" i="10"/>
  <c r="AB1663" i="10"/>
  <c r="S1663" i="10"/>
  <c r="AH1665" i="10"/>
  <c r="Y1665" i="10"/>
  <c r="AN1665" i="10"/>
  <c r="AE1665" i="10"/>
  <c r="P1665" i="10"/>
  <c r="AT1665" i="10"/>
  <c r="AK1665" i="10"/>
  <c r="V1665" i="10"/>
  <c r="M1665" i="10"/>
  <c r="AQ1665" i="10"/>
  <c r="AB1665" i="10"/>
  <c r="S1665" i="10"/>
  <c r="AH1667" i="10"/>
  <c r="Y1667" i="10"/>
  <c r="AN1667" i="10"/>
  <c r="AE1667" i="10"/>
  <c r="P1667" i="10"/>
  <c r="AT1667" i="10"/>
  <c r="AK1667" i="10"/>
  <c r="V1667" i="10"/>
  <c r="M1667" i="10"/>
  <c r="AQ1667" i="10"/>
  <c r="AB1667" i="10"/>
  <c r="S1667" i="10"/>
  <c r="AH1669" i="10"/>
  <c r="Y1669" i="10"/>
  <c r="AN1669" i="10"/>
  <c r="AE1669" i="10"/>
  <c r="P1669" i="10"/>
  <c r="AT1669" i="10"/>
  <c r="AK1669" i="10"/>
  <c r="V1669" i="10"/>
  <c r="M1669" i="10"/>
  <c r="AQ1669" i="10"/>
  <c r="AB1669" i="10"/>
  <c r="S1669" i="10"/>
  <c r="AS1672" i="10"/>
  <c r="AM1672" i="10"/>
  <c r="AG1672" i="10"/>
  <c r="AA1672" i="10"/>
  <c r="U1672" i="10"/>
  <c r="O1672" i="10"/>
  <c r="AD1672" i="10"/>
  <c r="AJ1672" i="10"/>
  <c r="L1672" i="10"/>
  <c r="AP1672" i="10"/>
  <c r="R1672" i="10"/>
  <c r="X1672" i="10"/>
  <c r="AS1674" i="10"/>
  <c r="AM1674" i="10"/>
  <c r="AG1674" i="10"/>
  <c r="AA1674" i="10"/>
  <c r="U1674" i="10"/>
  <c r="O1674" i="10"/>
  <c r="AD1674" i="10"/>
  <c r="AJ1674" i="10"/>
  <c r="L1674" i="10"/>
  <c r="AP1674" i="10"/>
  <c r="R1674" i="10"/>
  <c r="X1674" i="10"/>
  <c r="AP1707" i="10"/>
  <c r="AA1707" i="10"/>
  <c r="R1707" i="10"/>
  <c r="AJ1707" i="10"/>
  <c r="X1707" i="10"/>
  <c r="O1707" i="10"/>
  <c r="AS1707" i="10"/>
  <c r="AG1707" i="10"/>
  <c r="L1707" i="10"/>
  <c r="AD1707" i="10"/>
  <c r="U1707" i="10"/>
  <c r="AM1707" i="10"/>
  <c r="AP1696" i="10"/>
  <c r="AJ1696" i="10"/>
  <c r="AD1696" i="10"/>
  <c r="X1696" i="10"/>
  <c r="R1696" i="10"/>
  <c r="L1696" i="10"/>
  <c r="AM1696" i="10"/>
  <c r="O1696" i="10"/>
  <c r="AS1696" i="10"/>
  <c r="U1696" i="10"/>
  <c r="AG1696" i="10"/>
  <c r="AA1696" i="10"/>
  <c r="G1692" i="10"/>
  <c r="AP1692" i="10"/>
  <c r="AJ1692" i="10"/>
  <c r="AD1692" i="10"/>
  <c r="X1692" i="10"/>
  <c r="R1692" i="10"/>
  <c r="L1692" i="10"/>
  <c r="AM1692" i="10"/>
  <c r="O1692" i="10"/>
  <c r="AS1692" i="10"/>
  <c r="U1692" i="10"/>
  <c r="AG1692" i="10"/>
  <c r="AA1692" i="10"/>
  <c r="AP1690" i="10"/>
  <c r="AJ1690" i="10"/>
  <c r="AD1690" i="10"/>
  <c r="X1690" i="10"/>
  <c r="R1690" i="10"/>
  <c r="L1690" i="10"/>
  <c r="AM1690" i="10"/>
  <c r="O1690" i="10"/>
  <c r="AS1690" i="10"/>
  <c r="U1690" i="10"/>
  <c r="AA1690" i="10"/>
  <c r="AG1690" i="10"/>
  <c r="AP1682" i="10"/>
  <c r="AJ1682" i="10"/>
  <c r="AD1682" i="10"/>
  <c r="X1682" i="10"/>
  <c r="R1682" i="10"/>
  <c r="L1682" i="10"/>
  <c r="AM1682" i="10"/>
  <c r="O1682" i="10"/>
  <c r="AA1682" i="10"/>
  <c r="AS1682" i="10"/>
  <c r="AG1682" i="10"/>
  <c r="U1682" i="10"/>
  <c r="AM1706" i="10"/>
  <c r="AD1706" i="10"/>
  <c r="O1706" i="10"/>
  <c r="R1706" i="10"/>
  <c r="AJ1706" i="10"/>
  <c r="AA1706" i="10"/>
  <c r="AS1706" i="10"/>
  <c r="X1706" i="10"/>
  <c r="AP1706" i="10"/>
  <c r="U1706" i="10"/>
  <c r="L1706" i="10"/>
  <c r="AG1706" i="10"/>
  <c r="AP1686" i="10"/>
  <c r="AJ1686" i="10"/>
  <c r="AD1686" i="10"/>
  <c r="X1686" i="10"/>
  <c r="R1686" i="10"/>
  <c r="L1686" i="10"/>
  <c r="AM1686" i="10"/>
  <c r="O1686" i="10"/>
  <c r="AS1686" i="10"/>
  <c r="U1686" i="10"/>
  <c r="AA1686" i="10"/>
  <c r="AG1686" i="10"/>
  <c r="AH1679" i="10"/>
  <c r="Y1679" i="10"/>
  <c r="AN1679" i="10"/>
  <c r="AE1679" i="10"/>
  <c r="P1679" i="10"/>
  <c r="AT1679" i="10"/>
  <c r="AK1679" i="10"/>
  <c r="V1679" i="10"/>
  <c r="M1679" i="10"/>
  <c r="AQ1679" i="10"/>
  <c r="AB1679" i="10"/>
  <c r="S1679" i="10"/>
  <c r="AP1694" i="10"/>
  <c r="AJ1694" i="10"/>
  <c r="AD1694" i="10"/>
  <c r="X1694" i="10"/>
  <c r="R1694" i="10"/>
  <c r="L1694" i="10"/>
  <c r="AM1694" i="10"/>
  <c r="O1694" i="10"/>
  <c r="AS1694" i="10"/>
  <c r="U1694" i="10"/>
  <c r="AA1694" i="10"/>
  <c r="AG1694" i="10"/>
  <c r="AQ1693" i="10"/>
  <c r="AH1693" i="10"/>
  <c r="S1693" i="10"/>
  <c r="AN1693" i="10"/>
  <c r="Y1693" i="10"/>
  <c r="P1693" i="10"/>
  <c r="AT1693" i="10"/>
  <c r="AE1693" i="10"/>
  <c r="AB1693" i="10"/>
  <c r="M1693" i="10"/>
  <c r="V1693" i="10"/>
  <c r="AK1693" i="10"/>
  <c r="AP1680" i="10"/>
  <c r="AJ1680" i="10"/>
  <c r="AD1680" i="10"/>
  <c r="X1680" i="10"/>
  <c r="R1680" i="10"/>
  <c r="AM1680" i="10"/>
  <c r="O1680" i="10"/>
  <c r="AS1680" i="10"/>
  <c r="AG1680" i="10"/>
  <c r="U1680" i="10"/>
  <c r="L1680" i="10"/>
  <c r="AA1680" i="10"/>
  <c r="AQ1708" i="10"/>
  <c r="AK1708" i="10"/>
  <c r="AE1708" i="10"/>
  <c r="Y1708" i="10"/>
  <c r="S1708" i="10"/>
  <c r="M1708" i="10"/>
  <c r="AT1708" i="10"/>
  <c r="V1708" i="10"/>
  <c r="AN1708" i="10"/>
  <c r="AB1708" i="10"/>
  <c r="P1708" i="10"/>
  <c r="AH1708" i="10"/>
  <c r="AH1677" i="10"/>
  <c r="Y1677" i="10"/>
  <c r="AN1677" i="10"/>
  <c r="AE1677" i="10"/>
  <c r="P1677" i="10"/>
  <c r="AT1677" i="10"/>
  <c r="AK1677" i="10"/>
  <c r="V1677" i="10"/>
  <c r="M1677" i="10"/>
  <c r="AQ1677" i="10"/>
  <c r="AB1677" i="10"/>
  <c r="S1677" i="10"/>
  <c r="AP1695" i="10"/>
  <c r="AJ1695" i="10"/>
  <c r="AD1695" i="10"/>
  <c r="X1695" i="10"/>
  <c r="R1695" i="10"/>
  <c r="L1695" i="10"/>
  <c r="AA1695" i="10"/>
  <c r="AG1695" i="10"/>
  <c r="AM1695" i="10"/>
  <c r="U1695" i="10"/>
  <c r="O1695" i="10"/>
  <c r="AS1695" i="10"/>
  <c r="AQ1705" i="10"/>
  <c r="AK1705" i="10"/>
  <c r="AE1705" i="10"/>
  <c r="Y1705" i="10"/>
  <c r="S1705" i="10"/>
  <c r="M1705" i="10"/>
  <c r="AH1705" i="10"/>
  <c r="V1705" i="10"/>
  <c r="AN1705" i="10"/>
  <c r="P1705" i="10"/>
  <c r="AB1705" i="10"/>
  <c r="AT1705" i="10"/>
  <c r="AM1702" i="10"/>
  <c r="AD1702" i="10"/>
  <c r="O1702" i="10"/>
  <c r="AS1702" i="10"/>
  <c r="X1702" i="10"/>
  <c r="L1702" i="10"/>
  <c r="AP1702" i="10"/>
  <c r="AG1702" i="10"/>
  <c r="U1702" i="10"/>
  <c r="R1702" i="10"/>
  <c r="AJ1702" i="10"/>
  <c r="AA1702" i="10"/>
  <c r="AQ1681" i="10"/>
  <c r="AH1681" i="10"/>
  <c r="S1681" i="10"/>
  <c r="AN1681" i="10"/>
  <c r="AE1681" i="10"/>
  <c r="AB1681" i="10"/>
  <c r="P1681" i="10"/>
  <c r="AT1681" i="10"/>
  <c r="AK1681" i="10"/>
  <c r="Y1681" i="10"/>
  <c r="V1681" i="10"/>
  <c r="M1681" i="10"/>
  <c r="AQ1701" i="10"/>
  <c r="AK1701" i="10"/>
  <c r="AE1701" i="10"/>
  <c r="Y1701" i="10"/>
  <c r="S1701" i="10"/>
  <c r="M1701" i="10"/>
  <c r="AH1701" i="10"/>
  <c r="AB1701" i="10"/>
  <c r="P1701" i="10"/>
  <c r="AT1701" i="10"/>
  <c r="V1701" i="10"/>
  <c r="AN1701" i="10"/>
  <c r="AP1683" i="10"/>
  <c r="AJ1683" i="10"/>
  <c r="AD1683" i="10"/>
  <c r="X1683" i="10"/>
  <c r="R1683" i="10"/>
  <c r="L1683" i="10"/>
  <c r="AA1683" i="10"/>
  <c r="AS1683" i="10"/>
  <c r="AG1683" i="10"/>
  <c r="U1683" i="10"/>
  <c r="AM1683" i="10"/>
  <c r="O1683" i="10"/>
  <c r="AQ1689" i="10"/>
  <c r="AH1689" i="10"/>
  <c r="S1689" i="10"/>
  <c r="AN1689" i="10"/>
  <c r="Y1689" i="10"/>
  <c r="P1689" i="10"/>
  <c r="AT1689" i="10"/>
  <c r="AE1689" i="10"/>
  <c r="AB1689" i="10"/>
  <c r="M1689" i="10"/>
  <c r="V1689" i="10"/>
  <c r="AK1689" i="10"/>
  <c r="AT1662" i="10"/>
  <c r="AK1662" i="10"/>
  <c r="V1662" i="10"/>
  <c r="M1662" i="10"/>
  <c r="AQ1662" i="10"/>
  <c r="AB1662" i="10"/>
  <c r="S1662" i="10"/>
  <c r="AH1662" i="10"/>
  <c r="Y1662" i="10"/>
  <c r="AN1662" i="10"/>
  <c r="AE1662" i="10"/>
  <c r="P1662" i="10"/>
  <c r="AT1666" i="10"/>
  <c r="AK1666" i="10"/>
  <c r="V1666" i="10"/>
  <c r="M1666" i="10"/>
  <c r="AQ1666" i="10"/>
  <c r="AB1666" i="10"/>
  <c r="S1666" i="10"/>
  <c r="AH1666" i="10"/>
  <c r="Y1666" i="10"/>
  <c r="AN1666" i="10"/>
  <c r="AE1666" i="10"/>
  <c r="P1666" i="10"/>
  <c r="AT1670" i="10"/>
  <c r="AK1670" i="10"/>
  <c r="V1670" i="10"/>
  <c r="M1670" i="10"/>
  <c r="AQ1670" i="10"/>
  <c r="AB1670" i="10"/>
  <c r="S1670" i="10"/>
  <c r="AH1670" i="10"/>
  <c r="Y1670" i="10"/>
  <c r="AN1670" i="10"/>
  <c r="AE1670" i="10"/>
  <c r="P1670" i="10"/>
  <c r="AS1675" i="10"/>
  <c r="AM1675" i="10"/>
  <c r="AG1675" i="10"/>
  <c r="AA1675" i="10"/>
  <c r="U1675" i="10"/>
  <c r="O1675" i="10"/>
  <c r="AP1675" i="10"/>
  <c r="R1675" i="10"/>
  <c r="X1675" i="10"/>
  <c r="AD1675" i="10"/>
  <c r="AJ1675" i="10"/>
  <c r="L1675" i="10"/>
  <c r="AP1703" i="10"/>
  <c r="AA1703" i="10"/>
  <c r="R1703" i="10"/>
  <c r="AD1703" i="10"/>
  <c r="U1703" i="10"/>
  <c r="AM1703" i="10"/>
  <c r="X1703" i="10"/>
  <c r="AS1703" i="10"/>
  <c r="AJ1703" i="10"/>
  <c r="O1703" i="10"/>
  <c r="AG1703" i="10"/>
  <c r="L1703" i="10"/>
  <c r="AP1691" i="10"/>
  <c r="AJ1691" i="10"/>
  <c r="AD1691" i="10"/>
  <c r="X1691" i="10"/>
  <c r="R1691" i="10"/>
  <c r="L1691" i="10"/>
  <c r="AA1691" i="10"/>
  <c r="AG1691" i="10"/>
  <c r="AM1691" i="10"/>
  <c r="U1691" i="10"/>
  <c r="O1691" i="10"/>
  <c r="AS1691" i="10"/>
  <c r="AM1710" i="10"/>
  <c r="AD1710" i="10"/>
  <c r="O1710" i="10"/>
  <c r="AS1710" i="10"/>
  <c r="X1710" i="10"/>
  <c r="L1710" i="10"/>
  <c r="AP1710" i="10"/>
  <c r="AG1710" i="10"/>
  <c r="U1710" i="10"/>
  <c r="AA1710" i="10"/>
  <c r="R1710" i="10"/>
  <c r="AJ1710" i="10"/>
  <c r="AQ1700" i="10"/>
  <c r="AK1700" i="10"/>
  <c r="AE1700" i="10"/>
  <c r="Y1700" i="10"/>
  <c r="S1700" i="10"/>
  <c r="M1700" i="10"/>
  <c r="AT1700" i="10"/>
  <c r="V1700" i="10"/>
  <c r="AN1700" i="10"/>
  <c r="AB1700" i="10"/>
  <c r="P1700" i="10"/>
  <c r="AH1700" i="10"/>
  <c r="AQ1699" i="10"/>
  <c r="AK1699" i="10"/>
  <c r="AE1699" i="10"/>
  <c r="Y1699" i="10"/>
  <c r="S1699" i="10"/>
  <c r="M1699" i="10"/>
  <c r="AH1699" i="10"/>
  <c r="AT1699" i="10"/>
  <c r="V1699" i="10"/>
  <c r="AN1699" i="10"/>
  <c r="P1699" i="10"/>
  <c r="AB1699" i="10"/>
  <c r="AP1705" i="10"/>
  <c r="AA1705" i="10"/>
  <c r="R1705" i="10"/>
  <c r="AS1705" i="10"/>
  <c r="AG1705" i="10"/>
  <c r="L1705" i="10"/>
  <c r="AD1705" i="10"/>
  <c r="U1705" i="10"/>
  <c r="AM1705" i="10"/>
  <c r="AJ1705" i="10"/>
  <c r="O1705" i="10"/>
  <c r="X1705" i="10"/>
  <c r="AP1687" i="10"/>
  <c r="AJ1687" i="10"/>
  <c r="AD1687" i="10"/>
  <c r="X1687" i="10"/>
  <c r="R1687" i="10"/>
  <c r="L1687" i="10"/>
  <c r="AA1687" i="10"/>
  <c r="AG1687" i="10"/>
  <c r="AM1687" i="10"/>
  <c r="U1687" i="10"/>
  <c r="O1687" i="10"/>
  <c r="AS1687" i="10"/>
  <c r="AS1663" i="10"/>
  <c r="AM1663" i="10"/>
  <c r="AG1663" i="10"/>
  <c r="AA1663" i="10"/>
  <c r="U1663" i="10"/>
  <c r="O1663" i="10"/>
  <c r="AP1663" i="10"/>
  <c r="R1663" i="10"/>
  <c r="X1663" i="10"/>
  <c r="AD1663" i="10"/>
  <c r="AJ1663" i="10"/>
  <c r="L1663" i="10"/>
  <c r="AS1665" i="10"/>
  <c r="AM1665" i="10"/>
  <c r="AG1665" i="10"/>
  <c r="AA1665" i="10"/>
  <c r="U1665" i="10"/>
  <c r="O1665" i="10"/>
  <c r="AP1665" i="10"/>
  <c r="R1665" i="10"/>
  <c r="X1665" i="10"/>
  <c r="AD1665" i="10"/>
  <c r="AJ1665" i="10"/>
  <c r="L1665" i="10"/>
  <c r="AS1669" i="10"/>
  <c r="AM1669" i="10"/>
  <c r="AG1669" i="10"/>
  <c r="AA1669" i="10"/>
  <c r="U1669" i="10"/>
  <c r="O1669" i="10"/>
  <c r="AP1669" i="10"/>
  <c r="R1669" i="10"/>
  <c r="X1669" i="10"/>
  <c r="AD1669" i="10"/>
  <c r="AJ1669" i="10"/>
  <c r="L1669" i="10"/>
  <c r="AH1673" i="10"/>
  <c r="Y1673" i="10"/>
  <c r="AN1673" i="10"/>
  <c r="AE1673" i="10"/>
  <c r="P1673" i="10"/>
  <c r="AT1673" i="10"/>
  <c r="AK1673" i="10"/>
  <c r="V1673" i="10"/>
  <c r="M1673" i="10"/>
  <c r="AQ1673" i="10"/>
  <c r="AB1673" i="10"/>
  <c r="S1673" i="10"/>
  <c r="AT1692" i="10"/>
  <c r="AE1692" i="10"/>
  <c r="V1692" i="10"/>
  <c r="AK1692" i="10"/>
  <c r="AB1692" i="10"/>
  <c r="M1692" i="10"/>
  <c r="AH1692" i="10"/>
  <c r="S1692" i="10"/>
  <c r="P1692" i="10"/>
  <c r="AQ1692" i="10"/>
  <c r="AN1692" i="10"/>
  <c r="Y1692" i="10"/>
  <c r="AP1684" i="10"/>
  <c r="AJ1684" i="10"/>
  <c r="AD1684" i="10"/>
  <c r="X1684" i="10"/>
  <c r="R1684" i="10"/>
  <c r="L1684" i="10"/>
  <c r="AM1684" i="10"/>
  <c r="O1684" i="10"/>
  <c r="AA1684" i="10"/>
  <c r="AS1684" i="10"/>
  <c r="AG1684" i="10"/>
  <c r="U1684" i="10"/>
  <c r="AQ1711" i="10"/>
  <c r="AK1711" i="10"/>
  <c r="AE1711" i="10"/>
  <c r="Y1711" i="10"/>
  <c r="S1711" i="10"/>
  <c r="M1711" i="10"/>
  <c r="AH1711" i="10"/>
  <c r="AN1711" i="10"/>
  <c r="AB1711" i="10"/>
  <c r="P1711" i="10"/>
  <c r="AT1711" i="10"/>
  <c r="V1711" i="10"/>
  <c r="AM1700" i="10"/>
  <c r="AD1700" i="10"/>
  <c r="O1700" i="10"/>
  <c r="AP1700" i="10"/>
  <c r="AG1700" i="10"/>
  <c r="U1700" i="10"/>
  <c r="R1700" i="10"/>
  <c r="AA1700" i="10"/>
  <c r="AS1700" i="10"/>
  <c r="X1700" i="10"/>
  <c r="AJ1700" i="10"/>
  <c r="L1700" i="10"/>
  <c r="AT1680" i="10"/>
  <c r="AE1680" i="10"/>
  <c r="V1680" i="10"/>
  <c r="AH1680" i="10"/>
  <c r="Y1680" i="10"/>
  <c r="M1680" i="10"/>
  <c r="AQ1680" i="10"/>
  <c r="AN1680" i="10"/>
  <c r="AB1680" i="10"/>
  <c r="S1680" i="10"/>
  <c r="AK1680" i="10"/>
  <c r="P1680" i="10"/>
  <c r="AS1676" i="10"/>
  <c r="AM1676" i="10"/>
  <c r="AG1676" i="10"/>
  <c r="AA1676" i="10"/>
  <c r="U1676" i="10"/>
  <c r="O1676" i="10"/>
  <c r="AD1676" i="10"/>
  <c r="AJ1676" i="10"/>
  <c r="L1676" i="10"/>
  <c r="AP1676" i="10"/>
  <c r="R1676" i="10"/>
  <c r="X1676" i="10"/>
  <c r="AQ1685" i="10"/>
  <c r="AH1685" i="10"/>
  <c r="S1685" i="10"/>
  <c r="AN1685" i="10"/>
  <c r="Y1685" i="10"/>
  <c r="P1685" i="10"/>
  <c r="AT1685" i="10"/>
  <c r="AE1685" i="10"/>
  <c r="AB1685" i="10"/>
  <c r="M1685" i="10"/>
  <c r="V1685" i="10"/>
  <c r="AK1685" i="10"/>
  <c r="AS1664" i="10"/>
  <c r="AM1664" i="10"/>
  <c r="AG1664" i="10"/>
  <c r="AA1664" i="10"/>
  <c r="U1664" i="10"/>
  <c r="O1664" i="10"/>
  <c r="AD1664" i="10"/>
  <c r="AJ1664" i="10"/>
  <c r="L1664" i="10"/>
  <c r="AP1664" i="10"/>
  <c r="R1664" i="10"/>
  <c r="X1664" i="10"/>
  <c r="AS1666" i="10"/>
  <c r="AM1666" i="10"/>
  <c r="AG1666" i="10"/>
  <c r="AA1666" i="10"/>
  <c r="U1666" i="10"/>
  <c r="O1666" i="10"/>
  <c r="AD1666" i="10"/>
  <c r="AJ1666" i="10"/>
  <c r="L1666" i="10"/>
  <c r="AP1666" i="10"/>
  <c r="R1666" i="10"/>
  <c r="X1666" i="10"/>
  <c r="AS1668" i="10"/>
  <c r="AM1668" i="10"/>
  <c r="AG1668" i="10"/>
  <c r="AA1668" i="10"/>
  <c r="U1668" i="10"/>
  <c r="O1668" i="10"/>
  <c r="AD1668" i="10"/>
  <c r="AJ1668" i="10"/>
  <c r="L1668" i="10"/>
  <c r="AP1668" i="10"/>
  <c r="R1668" i="10"/>
  <c r="X1668" i="10"/>
  <c r="AS1670" i="10"/>
  <c r="AM1670" i="10"/>
  <c r="AG1670" i="10"/>
  <c r="AA1670" i="10"/>
  <c r="U1670" i="10"/>
  <c r="O1670" i="10"/>
  <c r="AD1670" i="10"/>
  <c r="AJ1670" i="10"/>
  <c r="L1670" i="10"/>
  <c r="AP1670" i="10"/>
  <c r="R1670" i="10"/>
  <c r="X1670" i="10"/>
  <c r="AT1672" i="10"/>
  <c r="AK1672" i="10"/>
  <c r="V1672" i="10"/>
  <c r="M1672" i="10"/>
  <c r="AQ1672" i="10"/>
  <c r="AB1672" i="10"/>
  <c r="S1672" i="10"/>
  <c r="AH1672" i="10"/>
  <c r="Y1672" i="10"/>
  <c r="AN1672" i="10"/>
  <c r="AE1672" i="10"/>
  <c r="P1672" i="10"/>
  <c r="AT1674" i="10"/>
  <c r="AK1674" i="10"/>
  <c r="V1674" i="10"/>
  <c r="M1674" i="10"/>
  <c r="AQ1674" i="10"/>
  <c r="AB1674" i="10"/>
  <c r="S1674" i="10"/>
  <c r="AH1674" i="10"/>
  <c r="Y1674" i="10"/>
  <c r="AN1674" i="10"/>
  <c r="AE1674" i="10"/>
  <c r="P1674" i="10"/>
  <c r="AQ1707" i="10"/>
  <c r="AK1707" i="10"/>
  <c r="AE1707" i="10"/>
  <c r="Y1707" i="10"/>
  <c r="S1707" i="10"/>
  <c r="M1707" i="10"/>
  <c r="AH1707" i="10"/>
  <c r="AT1707" i="10"/>
  <c r="V1707" i="10"/>
  <c r="AB1707" i="10"/>
  <c r="AN1707" i="10"/>
  <c r="P1707" i="10"/>
  <c r="AQ1703" i="10"/>
  <c r="AK1703" i="10"/>
  <c r="AE1703" i="10"/>
  <c r="Y1703" i="10"/>
  <c r="S1703" i="10"/>
  <c r="M1703" i="10"/>
  <c r="AH1703" i="10"/>
  <c r="AN1703" i="10"/>
  <c r="AB1703" i="10"/>
  <c r="P1703" i="10"/>
  <c r="AT1703" i="10"/>
  <c r="V1703" i="10"/>
  <c r="AM1698" i="10"/>
  <c r="AD1698" i="10"/>
  <c r="O1698" i="10"/>
  <c r="R1698" i="10"/>
  <c r="AJ1698" i="10"/>
  <c r="AA1698" i="10"/>
  <c r="L1698" i="10"/>
  <c r="AG1698" i="10"/>
  <c r="AS1698" i="10"/>
  <c r="X1698" i="10"/>
  <c r="AP1698" i="10"/>
  <c r="U1698" i="10"/>
  <c r="AT1690" i="10"/>
  <c r="AE1690" i="10"/>
  <c r="V1690" i="10"/>
  <c r="AK1690" i="10"/>
  <c r="AB1690" i="10"/>
  <c r="M1690" i="10"/>
  <c r="AQ1690" i="10"/>
  <c r="AN1690" i="10"/>
  <c r="Y1690" i="10"/>
  <c r="AH1690" i="10"/>
  <c r="S1690" i="10"/>
  <c r="P1690" i="10"/>
  <c r="AT1682" i="10"/>
  <c r="AE1682" i="10"/>
  <c r="V1682" i="10"/>
  <c r="AK1682" i="10"/>
  <c r="P1682" i="10"/>
  <c r="AH1682" i="10"/>
  <c r="Y1682" i="10"/>
  <c r="M1682" i="10"/>
  <c r="AQ1682" i="10"/>
  <c r="AN1682" i="10"/>
  <c r="AB1682" i="10"/>
  <c r="S1682" i="10"/>
  <c r="AQ1704" i="10"/>
  <c r="AK1704" i="10"/>
  <c r="AE1704" i="10"/>
  <c r="Y1704" i="10"/>
  <c r="S1704" i="10"/>
  <c r="M1704" i="10"/>
  <c r="AT1704" i="10"/>
  <c r="V1704" i="10"/>
  <c r="P1704" i="10"/>
  <c r="AH1704" i="10"/>
  <c r="AB1704" i="10"/>
  <c r="AN1704" i="10"/>
  <c r="AQ1709" i="10"/>
  <c r="AK1709" i="10"/>
  <c r="AE1709" i="10"/>
  <c r="Y1709" i="10"/>
  <c r="S1709" i="10"/>
  <c r="M1709" i="10"/>
  <c r="AH1709" i="10"/>
  <c r="AB1709" i="10"/>
  <c r="P1709" i="10"/>
  <c r="AT1709" i="10"/>
  <c r="V1709" i="10"/>
  <c r="AN1709" i="10"/>
  <c r="AQ1706" i="10"/>
  <c r="AK1706" i="10"/>
  <c r="AE1706" i="10"/>
  <c r="Y1706" i="10"/>
  <c r="S1706" i="10"/>
  <c r="M1706" i="10"/>
  <c r="AT1706" i="10"/>
  <c r="V1706" i="10"/>
  <c r="AN1706" i="10"/>
  <c r="AB1706" i="10"/>
  <c r="P1706" i="10"/>
  <c r="AH1706" i="10"/>
  <c r="AT1686" i="10"/>
  <c r="AE1686" i="10"/>
  <c r="V1686" i="10"/>
  <c r="AK1686" i="10"/>
  <c r="AB1686" i="10"/>
  <c r="M1686" i="10"/>
  <c r="AQ1686" i="10"/>
  <c r="AN1686" i="10"/>
  <c r="Y1686" i="10"/>
  <c r="AH1686" i="10"/>
  <c r="S1686" i="10"/>
  <c r="P1686" i="10"/>
  <c r="AS1679" i="10"/>
  <c r="AM1679" i="10"/>
  <c r="AG1679" i="10"/>
  <c r="AA1679" i="10"/>
  <c r="U1679" i="10"/>
  <c r="O1679" i="10"/>
  <c r="AP1679" i="10"/>
  <c r="R1679" i="10"/>
  <c r="X1679" i="10"/>
  <c r="AD1679" i="10"/>
  <c r="AJ1679" i="10"/>
  <c r="L1679" i="10"/>
  <c r="AP1699" i="10"/>
  <c r="AA1699" i="10"/>
  <c r="R1699" i="10"/>
  <c r="AJ1699" i="10"/>
  <c r="X1699" i="10"/>
  <c r="O1699" i="10"/>
  <c r="AS1699" i="10"/>
  <c r="AG1699" i="10"/>
  <c r="L1699" i="10"/>
  <c r="U1699" i="10"/>
  <c r="AM1699" i="10"/>
  <c r="AD1699" i="10"/>
  <c r="AT1694" i="10"/>
  <c r="AE1694" i="10"/>
  <c r="V1694" i="10"/>
  <c r="AK1694" i="10"/>
  <c r="AB1694" i="10"/>
  <c r="M1694" i="10"/>
  <c r="AQ1694" i="10"/>
  <c r="AN1694" i="10"/>
  <c r="Y1694" i="10"/>
  <c r="AH1694" i="10"/>
  <c r="S1694" i="10"/>
  <c r="P1694" i="10"/>
  <c r="AP1693" i="10"/>
  <c r="AJ1693" i="10"/>
  <c r="AD1693" i="10"/>
  <c r="X1693" i="10"/>
  <c r="R1693" i="10"/>
  <c r="L1693" i="10"/>
  <c r="AA1693" i="10"/>
  <c r="AG1693" i="10"/>
  <c r="O1693" i="10"/>
  <c r="AS1693" i="10"/>
  <c r="AM1693" i="10"/>
  <c r="U1693" i="10"/>
  <c r="AM1708" i="10"/>
  <c r="AD1708" i="10"/>
  <c r="O1708" i="10"/>
  <c r="AP1708" i="10"/>
  <c r="AG1708" i="10"/>
  <c r="U1708" i="10"/>
  <c r="R1708" i="10"/>
  <c r="AJ1708" i="10"/>
  <c r="L1708" i="10"/>
  <c r="AA1708" i="10"/>
  <c r="AS1708" i="10"/>
  <c r="X1708" i="10"/>
  <c r="AS1677" i="10"/>
  <c r="AM1677" i="10"/>
  <c r="AG1677" i="10"/>
  <c r="AA1677" i="10"/>
  <c r="U1677" i="10"/>
  <c r="O1677" i="10"/>
  <c r="AP1677" i="10"/>
  <c r="R1677" i="10"/>
  <c r="X1677" i="10"/>
  <c r="AD1677" i="10"/>
  <c r="AJ1677" i="10"/>
  <c r="L1677" i="10"/>
  <c r="AQ1695" i="10"/>
  <c r="AH1695" i="10"/>
  <c r="S1695" i="10"/>
  <c r="AN1695" i="10"/>
  <c r="Y1695" i="10"/>
  <c r="P1695" i="10"/>
  <c r="V1695" i="10"/>
  <c r="AK1695" i="10"/>
  <c r="AT1695" i="10"/>
  <c r="AE1695" i="10"/>
  <c r="AB1695" i="10"/>
  <c r="M1695" i="10"/>
  <c r="AQ1702" i="10"/>
  <c r="AK1702" i="10"/>
  <c r="AE1702" i="10"/>
  <c r="Y1702" i="10"/>
  <c r="S1702" i="10"/>
  <c r="M1702" i="10"/>
  <c r="AT1702" i="10"/>
  <c r="V1702" i="10"/>
  <c r="AH1702" i="10"/>
  <c r="AN1702" i="10"/>
  <c r="P1702" i="10"/>
  <c r="AB1702" i="10"/>
  <c r="AQ1687" i="10"/>
  <c r="AH1687" i="10"/>
  <c r="S1687" i="10"/>
  <c r="AN1687" i="10"/>
  <c r="Y1687" i="10"/>
  <c r="P1687" i="10"/>
  <c r="V1687" i="10"/>
  <c r="AK1687" i="10"/>
  <c r="AT1687" i="10"/>
  <c r="AE1687" i="10"/>
  <c r="AB1687" i="10"/>
  <c r="M1687" i="10"/>
  <c r="AP1689" i="10"/>
  <c r="AJ1689" i="10"/>
  <c r="AD1689" i="10"/>
  <c r="X1689" i="10"/>
  <c r="R1689" i="10"/>
  <c r="L1689" i="10"/>
  <c r="AA1689" i="10"/>
  <c r="AG1689" i="10"/>
  <c r="O1689" i="10"/>
  <c r="AS1689" i="10"/>
  <c r="AM1689" i="10"/>
  <c r="U1689" i="10"/>
  <c r="AQ1683" i="10"/>
  <c r="AH1683" i="10"/>
  <c r="S1683" i="10"/>
  <c r="V1683" i="10"/>
  <c r="M1683" i="10"/>
  <c r="AN1683" i="10"/>
  <c r="AE1683" i="10"/>
  <c r="AB1683" i="10"/>
  <c r="P1683" i="10"/>
  <c r="AT1683" i="10"/>
  <c r="AK1683" i="10"/>
  <c r="Y1683" i="10"/>
  <c r="AT1615" i="10"/>
  <c r="AN1615" i="10"/>
  <c r="AH1615" i="10"/>
  <c r="AB1615" i="10"/>
  <c r="V1615" i="10"/>
  <c r="P1615" i="10"/>
  <c r="AK1615" i="10"/>
  <c r="Y1615" i="10"/>
  <c r="M1615" i="10"/>
  <c r="AQ1615" i="10"/>
  <c r="AE1615" i="10"/>
  <c r="S1615" i="10"/>
  <c r="AT1604" i="10"/>
  <c r="AN1604" i="10"/>
  <c r="AH1604" i="10"/>
  <c r="AB1604" i="10"/>
  <c r="V1604" i="10"/>
  <c r="P1604" i="10"/>
  <c r="AQ1604" i="10"/>
  <c r="AK1604" i="10"/>
  <c r="AE1604" i="10"/>
  <c r="Y1604" i="10"/>
  <c r="S1604" i="10"/>
  <c r="M1604" i="10"/>
  <c r="AT1606" i="10"/>
  <c r="AN1606" i="10"/>
  <c r="AH1606" i="10"/>
  <c r="AB1606" i="10"/>
  <c r="V1606" i="10"/>
  <c r="P1606" i="10"/>
  <c r="AQ1606" i="10"/>
  <c r="AK1606" i="10"/>
  <c r="AE1606" i="10"/>
  <c r="Y1606" i="10"/>
  <c r="S1606" i="10"/>
  <c r="M1606" i="10"/>
  <c r="AT1608" i="10"/>
  <c r="AN1608" i="10"/>
  <c r="AH1608" i="10"/>
  <c r="AB1608" i="10"/>
  <c r="V1608" i="10"/>
  <c r="P1608" i="10"/>
  <c r="AQ1608" i="10"/>
  <c r="AK1608" i="10"/>
  <c r="AE1608" i="10"/>
  <c r="Y1608" i="10"/>
  <c r="S1608" i="10"/>
  <c r="M1608" i="10"/>
  <c r="AT1610" i="10"/>
  <c r="AN1610" i="10"/>
  <c r="AH1610" i="10"/>
  <c r="AB1610" i="10"/>
  <c r="V1610" i="10"/>
  <c r="AK1610" i="10"/>
  <c r="Y1610" i="10"/>
  <c r="P1610" i="10"/>
  <c r="AQ1610" i="10"/>
  <c r="AE1610" i="10"/>
  <c r="S1610" i="10"/>
  <c r="M1610" i="10"/>
  <c r="AP1613" i="10"/>
  <c r="AJ1613" i="10"/>
  <c r="AD1613" i="10"/>
  <c r="X1613" i="10"/>
  <c r="R1613" i="10"/>
  <c r="L1613" i="10"/>
  <c r="AG1613" i="10"/>
  <c r="AM1613" i="10"/>
  <c r="AA1613" i="10"/>
  <c r="O1613" i="10"/>
  <c r="AS1613" i="10"/>
  <c r="U1613" i="10"/>
  <c r="AP1615" i="10"/>
  <c r="AJ1615" i="10"/>
  <c r="AD1615" i="10"/>
  <c r="X1615" i="10"/>
  <c r="R1615" i="10"/>
  <c r="L1615" i="10"/>
  <c r="AG1615" i="10"/>
  <c r="AM1615" i="10"/>
  <c r="AA1615" i="10"/>
  <c r="O1615" i="10"/>
  <c r="AS1615" i="10"/>
  <c r="U1615" i="10"/>
  <c r="AS1644" i="10"/>
  <c r="AM1644" i="10"/>
  <c r="AG1644" i="10"/>
  <c r="AA1644" i="10"/>
  <c r="U1644" i="10"/>
  <c r="O1644" i="10"/>
  <c r="AP1644" i="10"/>
  <c r="AD1644" i="10"/>
  <c r="R1644" i="10"/>
  <c r="AJ1644" i="10"/>
  <c r="L1644" i="10"/>
  <c r="X1644" i="10"/>
  <c r="AS1651" i="10"/>
  <c r="AM1651" i="10"/>
  <c r="AG1651" i="10"/>
  <c r="AA1651" i="10"/>
  <c r="U1651" i="10"/>
  <c r="O1651" i="10"/>
  <c r="AP1651" i="10"/>
  <c r="AD1651" i="10"/>
  <c r="R1651" i="10"/>
  <c r="X1651" i="10"/>
  <c r="AJ1651" i="10"/>
  <c r="L1651" i="10"/>
  <c r="AS1640" i="10"/>
  <c r="AM1640" i="10"/>
  <c r="AG1640" i="10"/>
  <c r="AA1640" i="10"/>
  <c r="U1640" i="10"/>
  <c r="O1640" i="10"/>
  <c r="AP1640" i="10"/>
  <c r="AD1640" i="10"/>
  <c r="R1640" i="10"/>
  <c r="AJ1640" i="10"/>
  <c r="L1640" i="10"/>
  <c r="X1640" i="10"/>
  <c r="AP1637" i="10"/>
  <c r="AJ1637" i="10"/>
  <c r="AD1637" i="10"/>
  <c r="X1637" i="10"/>
  <c r="R1637" i="10"/>
  <c r="L1637" i="10"/>
  <c r="AM1637" i="10"/>
  <c r="AA1637" i="10"/>
  <c r="O1637" i="10"/>
  <c r="U1637" i="10"/>
  <c r="AG1637" i="10"/>
  <c r="AS1637" i="10"/>
  <c r="AT1621" i="10"/>
  <c r="AN1621" i="10"/>
  <c r="AH1621" i="10"/>
  <c r="AB1621" i="10"/>
  <c r="V1621" i="10"/>
  <c r="P1621" i="10"/>
  <c r="AK1621" i="10"/>
  <c r="Y1621" i="10"/>
  <c r="M1621" i="10"/>
  <c r="AQ1621" i="10"/>
  <c r="AE1621" i="10"/>
  <c r="S1621" i="10"/>
  <c r="AS1649" i="10"/>
  <c r="AM1649" i="10"/>
  <c r="AG1649" i="10"/>
  <c r="AA1649" i="10"/>
  <c r="U1649" i="10"/>
  <c r="O1649" i="10"/>
  <c r="AP1649" i="10"/>
  <c r="AD1649" i="10"/>
  <c r="R1649" i="10"/>
  <c r="X1649" i="10"/>
  <c r="L1649" i="10"/>
  <c r="AJ1649" i="10"/>
  <c r="AS1638" i="10"/>
  <c r="AP1638" i="10"/>
  <c r="AJ1638" i="10"/>
  <c r="AD1638" i="10"/>
  <c r="X1638" i="10"/>
  <c r="R1638" i="10"/>
  <c r="L1638" i="10"/>
  <c r="AM1638" i="10"/>
  <c r="AA1638" i="10"/>
  <c r="O1638" i="10"/>
  <c r="AG1638" i="10"/>
  <c r="U1638" i="10"/>
  <c r="AP1625" i="10"/>
  <c r="AJ1625" i="10"/>
  <c r="AD1625" i="10"/>
  <c r="X1625" i="10"/>
  <c r="R1625" i="10"/>
  <c r="L1625" i="10"/>
  <c r="AS1625" i="10"/>
  <c r="U1625" i="10"/>
  <c r="AM1625" i="10"/>
  <c r="AA1625" i="10"/>
  <c r="O1625" i="10"/>
  <c r="AG1625" i="10"/>
  <c r="AP1617" i="10"/>
  <c r="AJ1617" i="10"/>
  <c r="AD1617" i="10"/>
  <c r="X1617" i="10"/>
  <c r="R1617" i="10"/>
  <c r="L1617" i="10"/>
  <c r="AG1617" i="10"/>
  <c r="AM1617" i="10"/>
  <c r="AA1617" i="10"/>
  <c r="O1617" i="10"/>
  <c r="AS1617" i="10"/>
  <c r="U1617" i="10"/>
  <c r="AQ1648" i="10"/>
  <c r="AK1648" i="10"/>
  <c r="AE1648" i="10"/>
  <c r="Y1648" i="10"/>
  <c r="S1648" i="10"/>
  <c r="M1648" i="10"/>
  <c r="AN1648" i="10"/>
  <c r="AB1648" i="10"/>
  <c r="P1648" i="10"/>
  <c r="AH1648" i="10"/>
  <c r="V1648" i="10"/>
  <c r="AT1648" i="10"/>
  <c r="AQ1641" i="10"/>
  <c r="AK1641" i="10"/>
  <c r="AE1641" i="10"/>
  <c r="Y1641" i="10"/>
  <c r="S1641" i="10"/>
  <c r="M1641" i="10"/>
  <c r="AN1641" i="10"/>
  <c r="AB1641" i="10"/>
  <c r="P1641" i="10"/>
  <c r="AT1641" i="10"/>
  <c r="V1641" i="10"/>
  <c r="AH1641" i="10"/>
  <c r="AT1634" i="10"/>
  <c r="AN1634" i="10"/>
  <c r="AH1634" i="10"/>
  <c r="AB1634" i="10"/>
  <c r="V1634" i="10"/>
  <c r="P1634" i="10"/>
  <c r="AK1634" i="10"/>
  <c r="Y1634" i="10"/>
  <c r="M1634" i="10"/>
  <c r="AQ1634" i="10"/>
  <c r="S1634" i="10"/>
  <c r="AE1634" i="10"/>
  <c r="AT1627" i="10"/>
  <c r="AN1627" i="10"/>
  <c r="AH1627" i="10"/>
  <c r="AB1627" i="10"/>
  <c r="V1627" i="10"/>
  <c r="P1627" i="10"/>
  <c r="AK1627" i="10"/>
  <c r="Y1627" i="10"/>
  <c r="M1627" i="10"/>
  <c r="AQ1627" i="10"/>
  <c r="AE1627" i="10"/>
  <c r="S1627" i="10"/>
  <c r="AP1622" i="10"/>
  <c r="AJ1622" i="10"/>
  <c r="AD1622" i="10"/>
  <c r="X1622" i="10"/>
  <c r="R1622" i="10"/>
  <c r="L1622" i="10"/>
  <c r="AS1622" i="10"/>
  <c r="U1622" i="10"/>
  <c r="AM1622" i="10"/>
  <c r="AA1622" i="10"/>
  <c r="O1622" i="10"/>
  <c r="AG1622" i="10"/>
  <c r="AS1646" i="10"/>
  <c r="AM1646" i="10"/>
  <c r="AG1646" i="10"/>
  <c r="AA1646" i="10"/>
  <c r="U1646" i="10"/>
  <c r="O1646" i="10"/>
  <c r="AP1646" i="10"/>
  <c r="AD1646" i="10"/>
  <c r="R1646" i="10"/>
  <c r="AJ1646" i="10"/>
  <c r="L1646" i="10"/>
  <c r="X1646" i="10"/>
  <c r="AS1650" i="10"/>
  <c r="AM1650" i="10"/>
  <c r="AG1650" i="10"/>
  <c r="AA1650" i="10"/>
  <c r="U1650" i="10"/>
  <c r="O1650" i="10"/>
  <c r="AP1650" i="10"/>
  <c r="AD1650" i="10"/>
  <c r="R1650" i="10"/>
  <c r="AJ1650" i="10"/>
  <c r="L1650" i="10"/>
  <c r="X1650" i="10"/>
  <c r="AS1605" i="10"/>
  <c r="AA1605" i="10"/>
  <c r="O1605" i="10"/>
  <c r="AP1605" i="10"/>
  <c r="AJ1605" i="10"/>
  <c r="AD1605" i="10"/>
  <c r="X1605" i="10"/>
  <c r="R1605" i="10"/>
  <c r="L1605" i="10"/>
  <c r="AM1605" i="10"/>
  <c r="AG1605" i="10"/>
  <c r="U1605" i="10"/>
  <c r="AM1607" i="10"/>
  <c r="U1607" i="10"/>
  <c r="AP1607" i="10"/>
  <c r="AJ1607" i="10"/>
  <c r="AD1607" i="10"/>
  <c r="X1607" i="10"/>
  <c r="R1607" i="10"/>
  <c r="L1607" i="10"/>
  <c r="AS1607" i="10"/>
  <c r="AG1607" i="10"/>
  <c r="AA1607" i="10"/>
  <c r="O1607" i="10"/>
  <c r="AT1613" i="10"/>
  <c r="AN1613" i="10"/>
  <c r="AH1613" i="10"/>
  <c r="AB1613" i="10"/>
  <c r="V1613" i="10"/>
  <c r="P1613" i="10"/>
  <c r="AK1613" i="10"/>
  <c r="Y1613" i="10"/>
  <c r="M1613" i="10"/>
  <c r="AQ1613" i="10"/>
  <c r="AE1613" i="10"/>
  <c r="S1613" i="10"/>
  <c r="AQ1642" i="10"/>
  <c r="AK1642" i="10"/>
  <c r="AE1642" i="10"/>
  <c r="Y1642" i="10"/>
  <c r="S1642" i="10"/>
  <c r="M1642" i="10"/>
  <c r="AN1642" i="10"/>
  <c r="AB1642" i="10"/>
  <c r="P1642" i="10"/>
  <c r="AH1642" i="10"/>
  <c r="AT1642" i="10"/>
  <c r="V1642" i="10"/>
  <c r="AT1637" i="10"/>
  <c r="AN1637" i="10"/>
  <c r="AH1637" i="10"/>
  <c r="AB1637" i="10"/>
  <c r="V1637" i="10"/>
  <c r="P1637" i="10"/>
  <c r="AK1637" i="10"/>
  <c r="Y1637" i="10"/>
  <c r="M1637" i="10"/>
  <c r="AE1637" i="10"/>
  <c r="AQ1637" i="10"/>
  <c r="S1637" i="10"/>
  <c r="AQ1645" i="10"/>
  <c r="AK1645" i="10"/>
  <c r="AE1645" i="10"/>
  <c r="Y1645" i="10"/>
  <c r="S1645" i="10"/>
  <c r="M1645" i="10"/>
  <c r="AN1645" i="10"/>
  <c r="AB1645" i="10"/>
  <c r="P1645" i="10"/>
  <c r="AT1645" i="10"/>
  <c r="V1645" i="10"/>
  <c r="AH1645" i="10"/>
  <c r="AP1633" i="10"/>
  <c r="AJ1633" i="10"/>
  <c r="AD1633" i="10"/>
  <c r="X1633" i="10"/>
  <c r="R1633" i="10"/>
  <c r="L1633" i="10"/>
  <c r="AM1633" i="10"/>
  <c r="AA1633" i="10"/>
  <c r="O1633" i="10"/>
  <c r="AS1633" i="10"/>
  <c r="AG1633" i="10"/>
  <c r="U1633" i="10"/>
  <c r="AT1618" i="10"/>
  <c r="AN1618" i="10"/>
  <c r="AH1618" i="10"/>
  <c r="AB1618" i="10"/>
  <c r="V1618" i="10"/>
  <c r="P1618" i="10"/>
  <c r="AK1618" i="10"/>
  <c r="Y1618" i="10"/>
  <c r="M1618" i="10"/>
  <c r="AQ1618" i="10"/>
  <c r="AE1618" i="10"/>
  <c r="S1618" i="10"/>
  <c r="AT1626" i="10"/>
  <c r="AN1626" i="10"/>
  <c r="AH1626" i="10"/>
  <c r="AB1626" i="10"/>
  <c r="V1626" i="10"/>
  <c r="P1626" i="10"/>
  <c r="AK1626" i="10"/>
  <c r="Y1626" i="10"/>
  <c r="M1626" i="10"/>
  <c r="AQ1626" i="10"/>
  <c r="AE1626" i="10"/>
  <c r="S1626" i="10"/>
  <c r="AP1634" i="10"/>
  <c r="AJ1634" i="10"/>
  <c r="AD1634" i="10"/>
  <c r="X1634" i="10"/>
  <c r="R1634" i="10"/>
  <c r="L1634" i="10"/>
  <c r="AM1634" i="10"/>
  <c r="AA1634" i="10"/>
  <c r="O1634" i="10"/>
  <c r="AS1634" i="10"/>
  <c r="U1634" i="10"/>
  <c r="AG1634" i="10"/>
  <c r="AP1627" i="10"/>
  <c r="AJ1627" i="10"/>
  <c r="AD1627" i="10"/>
  <c r="X1627" i="10"/>
  <c r="R1627" i="10"/>
  <c r="L1627" i="10"/>
  <c r="AS1627" i="10"/>
  <c r="U1627" i="10"/>
  <c r="AM1627" i="10"/>
  <c r="AA1627" i="10"/>
  <c r="O1627" i="10"/>
  <c r="AG1627" i="10"/>
  <c r="AQ1651" i="10"/>
  <c r="AK1651" i="10"/>
  <c r="AE1651" i="10"/>
  <c r="Y1651" i="10"/>
  <c r="S1651" i="10"/>
  <c r="M1651" i="10"/>
  <c r="AN1651" i="10"/>
  <c r="AB1651" i="10"/>
  <c r="P1651" i="10"/>
  <c r="AT1651" i="10"/>
  <c r="V1651" i="10"/>
  <c r="AH1651" i="10"/>
  <c r="AT1603" i="10"/>
  <c r="AN1603" i="10"/>
  <c r="AH1603" i="10"/>
  <c r="AB1603" i="10"/>
  <c r="V1603" i="10"/>
  <c r="P1603" i="10"/>
  <c r="AQ1603" i="10"/>
  <c r="AK1603" i="10"/>
  <c r="AE1603" i="10"/>
  <c r="Y1603" i="10"/>
  <c r="S1603" i="10"/>
  <c r="M1603" i="10"/>
  <c r="AT1605" i="10"/>
  <c r="AN1605" i="10"/>
  <c r="AH1605" i="10"/>
  <c r="AB1605" i="10"/>
  <c r="V1605" i="10"/>
  <c r="P1605" i="10"/>
  <c r="AQ1605" i="10"/>
  <c r="AK1605" i="10"/>
  <c r="AE1605" i="10"/>
  <c r="Y1605" i="10"/>
  <c r="S1605" i="10"/>
  <c r="M1605" i="10"/>
  <c r="AT1607" i="10"/>
  <c r="AN1607" i="10"/>
  <c r="AH1607" i="10"/>
  <c r="AB1607" i="10"/>
  <c r="V1607" i="10"/>
  <c r="P1607" i="10"/>
  <c r="AQ1607" i="10"/>
  <c r="AK1607" i="10"/>
  <c r="AE1607" i="10"/>
  <c r="Y1607" i="10"/>
  <c r="S1607" i="10"/>
  <c r="M1607" i="10"/>
  <c r="AT1609" i="10"/>
  <c r="AN1609" i="10"/>
  <c r="AH1609" i="10"/>
  <c r="AB1609" i="10"/>
  <c r="V1609" i="10"/>
  <c r="P1609" i="10"/>
  <c r="AQ1609" i="10"/>
  <c r="AK1609" i="10"/>
  <c r="AE1609" i="10"/>
  <c r="Y1609" i="10"/>
  <c r="S1609" i="10"/>
  <c r="M1609" i="10"/>
  <c r="AT1611" i="10"/>
  <c r="AN1611" i="10"/>
  <c r="AH1611" i="10"/>
  <c r="AB1611" i="10"/>
  <c r="V1611" i="10"/>
  <c r="P1611" i="10"/>
  <c r="AK1611" i="10"/>
  <c r="Y1611" i="10"/>
  <c r="M1611" i="10"/>
  <c r="AQ1611" i="10"/>
  <c r="AE1611" i="10"/>
  <c r="S1611" i="10"/>
  <c r="AP1614" i="10"/>
  <c r="AJ1614" i="10"/>
  <c r="AD1614" i="10"/>
  <c r="X1614" i="10"/>
  <c r="R1614" i="10"/>
  <c r="L1614" i="10"/>
  <c r="AS1614" i="10"/>
  <c r="U1614" i="10"/>
  <c r="AM1614" i="10"/>
  <c r="AA1614" i="10"/>
  <c r="O1614" i="10"/>
  <c r="AG1614" i="10"/>
  <c r="AP1616" i="10"/>
  <c r="AJ1616" i="10"/>
  <c r="AD1616" i="10"/>
  <c r="X1616" i="10"/>
  <c r="R1616" i="10"/>
  <c r="L1616" i="10"/>
  <c r="AS1616" i="10"/>
  <c r="U1616" i="10"/>
  <c r="AM1616" i="10"/>
  <c r="AA1616" i="10"/>
  <c r="O1616" i="10"/>
  <c r="AG1616" i="10"/>
  <c r="AS1642" i="10"/>
  <c r="AM1642" i="10"/>
  <c r="AG1642" i="10"/>
  <c r="AA1642" i="10"/>
  <c r="U1642" i="10"/>
  <c r="O1642" i="10"/>
  <c r="AP1642" i="10"/>
  <c r="AD1642" i="10"/>
  <c r="R1642" i="10"/>
  <c r="AJ1642" i="10"/>
  <c r="L1642" i="10"/>
  <c r="X1642" i="10"/>
  <c r="AP1636" i="10"/>
  <c r="AJ1636" i="10"/>
  <c r="AD1636" i="10"/>
  <c r="X1636" i="10"/>
  <c r="R1636" i="10"/>
  <c r="L1636" i="10"/>
  <c r="AM1636" i="10"/>
  <c r="AA1636" i="10"/>
  <c r="O1636" i="10"/>
  <c r="AS1636" i="10"/>
  <c r="U1636" i="10"/>
  <c r="AG1636" i="10"/>
  <c r="AP1630" i="10"/>
  <c r="AJ1630" i="10"/>
  <c r="AD1630" i="10"/>
  <c r="X1630" i="10"/>
  <c r="R1630" i="10"/>
  <c r="L1630" i="10"/>
  <c r="AG1630" i="10"/>
  <c r="AM1630" i="10"/>
  <c r="AA1630" i="10"/>
  <c r="O1630" i="10"/>
  <c r="U1630" i="10"/>
  <c r="AS1630" i="10"/>
  <c r="AP1620" i="10"/>
  <c r="AJ1620" i="10"/>
  <c r="AD1620" i="10"/>
  <c r="X1620" i="10"/>
  <c r="R1620" i="10"/>
  <c r="L1620" i="10"/>
  <c r="AS1620" i="10"/>
  <c r="U1620" i="10"/>
  <c r="AM1620" i="10"/>
  <c r="AA1620" i="10"/>
  <c r="O1620" i="10"/>
  <c r="AG1620" i="10"/>
  <c r="AS1647" i="10"/>
  <c r="AM1647" i="10"/>
  <c r="AG1647" i="10"/>
  <c r="AA1647" i="10"/>
  <c r="U1647" i="10"/>
  <c r="O1647" i="10"/>
  <c r="AP1647" i="10"/>
  <c r="AD1647" i="10"/>
  <c r="R1647" i="10"/>
  <c r="X1647" i="10"/>
  <c r="L1647" i="10"/>
  <c r="AJ1647" i="10"/>
  <c r="AS1645" i="10"/>
  <c r="AM1645" i="10"/>
  <c r="AG1645" i="10"/>
  <c r="AA1645" i="10"/>
  <c r="U1645" i="10"/>
  <c r="O1645" i="10"/>
  <c r="AP1645" i="10"/>
  <c r="AD1645" i="10"/>
  <c r="R1645" i="10"/>
  <c r="X1645" i="10"/>
  <c r="AJ1645" i="10"/>
  <c r="L1645" i="10"/>
  <c r="AT1635" i="10"/>
  <c r="AN1635" i="10"/>
  <c r="AH1635" i="10"/>
  <c r="AB1635" i="10"/>
  <c r="V1635" i="10"/>
  <c r="P1635" i="10"/>
  <c r="AK1635" i="10"/>
  <c r="Y1635" i="10"/>
  <c r="M1635" i="10"/>
  <c r="AE1635" i="10"/>
  <c r="AQ1635" i="10"/>
  <c r="S1635" i="10"/>
  <c r="AT1633" i="10"/>
  <c r="AN1633" i="10"/>
  <c r="AH1633" i="10"/>
  <c r="AB1633" i="10"/>
  <c r="V1633" i="10"/>
  <c r="P1633" i="10"/>
  <c r="AK1633" i="10"/>
  <c r="Y1633" i="10"/>
  <c r="M1633" i="10"/>
  <c r="AE1633" i="10"/>
  <c r="AQ1633" i="10"/>
  <c r="S1633" i="10"/>
  <c r="AT1624" i="10"/>
  <c r="AN1624" i="10"/>
  <c r="AH1624" i="10"/>
  <c r="AB1624" i="10"/>
  <c r="V1624" i="10"/>
  <c r="P1624" i="10"/>
  <c r="AK1624" i="10"/>
  <c r="Y1624" i="10"/>
  <c r="M1624" i="10"/>
  <c r="AQ1624" i="10"/>
  <c r="AE1624" i="10"/>
  <c r="S1624" i="10"/>
  <c r="AQ1652" i="10"/>
  <c r="AK1652" i="10"/>
  <c r="AE1652" i="10"/>
  <c r="Y1652" i="10"/>
  <c r="S1652" i="10"/>
  <c r="M1652" i="10"/>
  <c r="AN1652" i="10"/>
  <c r="AB1652" i="10"/>
  <c r="P1652" i="10"/>
  <c r="AH1652" i="10"/>
  <c r="V1652" i="10"/>
  <c r="AT1652" i="10"/>
  <c r="AQ1639" i="10"/>
  <c r="AK1639" i="10"/>
  <c r="AE1639" i="10"/>
  <c r="Y1639" i="10"/>
  <c r="S1639" i="10"/>
  <c r="M1639" i="10"/>
  <c r="AN1639" i="10"/>
  <c r="AB1639" i="10"/>
  <c r="P1639" i="10"/>
  <c r="AT1639" i="10"/>
  <c r="V1639" i="10"/>
  <c r="AH1639" i="10"/>
  <c r="AP1628" i="10"/>
  <c r="AJ1628" i="10"/>
  <c r="AD1628" i="10"/>
  <c r="X1628" i="10"/>
  <c r="R1628" i="10"/>
  <c r="L1628" i="10"/>
  <c r="AG1628" i="10"/>
  <c r="AM1628" i="10"/>
  <c r="AA1628" i="10"/>
  <c r="O1628" i="10"/>
  <c r="AS1628" i="10"/>
  <c r="U1628" i="10"/>
  <c r="AP1618" i="10"/>
  <c r="AJ1618" i="10"/>
  <c r="AD1618" i="10"/>
  <c r="X1618" i="10"/>
  <c r="R1618" i="10"/>
  <c r="L1618" i="10"/>
  <c r="AS1618" i="10"/>
  <c r="U1618" i="10"/>
  <c r="AM1618" i="10"/>
  <c r="AA1618" i="10"/>
  <c r="O1618" i="10"/>
  <c r="AG1618" i="10"/>
  <c r="AP1626" i="10"/>
  <c r="AJ1626" i="10"/>
  <c r="AD1626" i="10"/>
  <c r="X1626" i="10"/>
  <c r="R1626" i="10"/>
  <c r="L1626" i="10"/>
  <c r="AG1626" i="10"/>
  <c r="AM1626" i="10"/>
  <c r="AA1626" i="10"/>
  <c r="O1626" i="10"/>
  <c r="AS1626" i="10"/>
  <c r="U1626" i="10"/>
  <c r="AT1629" i="10"/>
  <c r="AN1629" i="10"/>
  <c r="AH1629" i="10"/>
  <c r="AB1629" i="10"/>
  <c r="V1629" i="10"/>
  <c r="P1629" i="10"/>
  <c r="AK1629" i="10"/>
  <c r="Y1629" i="10"/>
  <c r="M1629" i="10"/>
  <c r="AQ1629" i="10"/>
  <c r="AE1629" i="10"/>
  <c r="S1629" i="10"/>
  <c r="AP1619" i="10"/>
  <c r="AJ1619" i="10"/>
  <c r="AD1619" i="10"/>
  <c r="X1619" i="10"/>
  <c r="R1619" i="10"/>
  <c r="L1619" i="10"/>
  <c r="AG1619" i="10"/>
  <c r="AM1619" i="10"/>
  <c r="AA1619" i="10"/>
  <c r="O1619" i="10"/>
  <c r="AS1619" i="10"/>
  <c r="U1619" i="10"/>
  <c r="AQ1643" i="10"/>
  <c r="AK1643" i="10"/>
  <c r="AE1643" i="10"/>
  <c r="Y1643" i="10"/>
  <c r="S1643" i="10"/>
  <c r="M1643" i="10"/>
  <c r="AN1643" i="10"/>
  <c r="AB1643" i="10"/>
  <c r="P1643" i="10"/>
  <c r="AT1643" i="10"/>
  <c r="V1643" i="10"/>
  <c r="AH1643" i="10"/>
  <c r="AT1632" i="10"/>
  <c r="AN1632" i="10"/>
  <c r="AH1632" i="10"/>
  <c r="AB1632" i="10"/>
  <c r="V1632" i="10"/>
  <c r="P1632" i="10"/>
  <c r="AK1632" i="10"/>
  <c r="Y1632" i="10"/>
  <c r="M1632" i="10"/>
  <c r="AQ1632" i="10"/>
  <c r="S1632" i="10"/>
  <c r="AE1632" i="10"/>
  <c r="AP1631" i="10"/>
  <c r="AJ1631" i="10"/>
  <c r="AD1631" i="10"/>
  <c r="X1631" i="10"/>
  <c r="R1631" i="10"/>
  <c r="L1631" i="10"/>
  <c r="U1631" i="10"/>
  <c r="AM1631" i="10"/>
  <c r="O1631" i="10"/>
  <c r="AG1631" i="10"/>
  <c r="AA1631" i="10"/>
  <c r="AS1631" i="10"/>
  <c r="AS1609" i="10"/>
  <c r="AG1609" i="10"/>
  <c r="U1609" i="10"/>
  <c r="AP1609" i="10"/>
  <c r="AJ1609" i="10"/>
  <c r="AD1609" i="10"/>
  <c r="X1609" i="10"/>
  <c r="R1609" i="10"/>
  <c r="L1609" i="10"/>
  <c r="AM1609" i="10"/>
  <c r="AA1609" i="10"/>
  <c r="O1609" i="10"/>
  <c r="AP1611" i="10"/>
  <c r="AJ1611" i="10"/>
  <c r="AD1611" i="10"/>
  <c r="X1611" i="10"/>
  <c r="R1611" i="10"/>
  <c r="L1611" i="10"/>
  <c r="AG1611" i="10"/>
  <c r="AM1611" i="10"/>
  <c r="AA1611" i="10"/>
  <c r="O1611" i="10"/>
  <c r="AS1611" i="10"/>
  <c r="U1611" i="10"/>
  <c r="AQ1638" i="10"/>
  <c r="AN1638" i="10"/>
  <c r="AH1638" i="10"/>
  <c r="AB1638" i="10"/>
  <c r="V1638" i="10"/>
  <c r="P1638" i="10"/>
  <c r="AK1638" i="10"/>
  <c r="Y1638" i="10"/>
  <c r="M1638" i="10"/>
  <c r="AT1638" i="10"/>
  <c r="S1638" i="10"/>
  <c r="AE1638" i="10"/>
  <c r="AQ1640" i="10"/>
  <c r="AK1640" i="10"/>
  <c r="AE1640" i="10"/>
  <c r="Y1640" i="10"/>
  <c r="S1640" i="10"/>
  <c r="M1640" i="10"/>
  <c r="AN1640" i="10"/>
  <c r="AB1640" i="10"/>
  <c r="P1640" i="10"/>
  <c r="AH1640" i="10"/>
  <c r="V1640" i="10"/>
  <c r="AT1640" i="10"/>
  <c r="AN1630" i="10"/>
  <c r="AH1630" i="10"/>
  <c r="AB1630" i="10"/>
  <c r="V1630" i="10"/>
  <c r="P1630" i="10"/>
  <c r="AQ1630" i="10"/>
  <c r="AK1630" i="10"/>
  <c r="Y1630" i="10"/>
  <c r="M1630" i="10"/>
  <c r="AT1630" i="10"/>
  <c r="AE1630" i="10"/>
  <c r="S1630" i="10"/>
  <c r="AP1624" i="10"/>
  <c r="AJ1624" i="10"/>
  <c r="AD1624" i="10"/>
  <c r="X1624" i="10"/>
  <c r="R1624" i="10"/>
  <c r="L1624" i="10"/>
  <c r="AG1624" i="10"/>
  <c r="AM1624" i="10"/>
  <c r="AA1624" i="10"/>
  <c r="O1624" i="10"/>
  <c r="AS1624" i="10"/>
  <c r="U1624" i="10"/>
  <c r="AS1652" i="10"/>
  <c r="AM1652" i="10"/>
  <c r="AG1652" i="10"/>
  <c r="AA1652" i="10"/>
  <c r="U1652" i="10"/>
  <c r="O1652" i="10"/>
  <c r="AP1652" i="10"/>
  <c r="AD1652" i="10"/>
  <c r="R1652" i="10"/>
  <c r="AJ1652" i="10"/>
  <c r="L1652" i="10"/>
  <c r="X1652" i="10"/>
  <c r="AS1641" i="10"/>
  <c r="AM1641" i="10"/>
  <c r="AG1641" i="10"/>
  <c r="AA1641" i="10"/>
  <c r="U1641" i="10"/>
  <c r="O1641" i="10"/>
  <c r="AP1641" i="10"/>
  <c r="AD1641" i="10"/>
  <c r="R1641" i="10"/>
  <c r="X1641" i="10"/>
  <c r="L1641" i="10"/>
  <c r="AJ1641" i="10"/>
  <c r="AT1619" i="10"/>
  <c r="AN1619" i="10"/>
  <c r="AH1619" i="10"/>
  <c r="AB1619" i="10"/>
  <c r="V1619" i="10"/>
  <c r="P1619" i="10"/>
  <c r="AK1619" i="10"/>
  <c r="Y1619" i="10"/>
  <c r="M1619" i="10"/>
  <c r="AQ1619" i="10"/>
  <c r="AE1619" i="10"/>
  <c r="S1619" i="10"/>
  <c r="AP1632" i="10"/>
  <c r="AJ1632" i="10"/>
  <c r="AD1632" i="10"/>
  <c r="X1632" i="10"/>
  <c r="R1632" i="10"/>
  <c r="L1632" i="10"/>
  <c r="AM1632" i="10"/>
  <c r="AA1632" i="10"/>
  <c r="O1632" i="10"/>
  <c r="AG1632" i="10"/>
  <c r="AS1632" i="10"/>
  <c r="U1632" i="10"/>
  <c r="AM1604" i="10"/>
  <c r="AA1604" i="10"/>
  <c r="O1604" i="10"/>
  <c r="AP1604" i="10"/>
  <c r="AJ1604" i="10"/>
  <c r="AD1604" i="10"/>
  <c r="X1604" i="10"/>
  <c r="R1604" i="10"/>
  <c r="L1604" i="10"/>
  <c r="AS1604" i="10"/>
  <c r="AG1604" i="10"/>
  <c r="U1604" i="10"/>
  <c r="AS1606" i="10"/>
  <c r="AG1606" i="10"/>
  <c r="U1606" i="10"/>
  <c r="AP1606" i="10"/>
  <c r="AJ1606" i="10"/>
  <c r="AD1606" i="10"/>
  <c r="X1606" i="10"/>
  <c r="R1606" i="10"/>
  <c r="L1606" i="10"/>
  <c r="AM1606" i="10"/>
  <c r="AA1606" i="10"/>
  <c r="O1606" i="10"/>
  <c r="AM1608" i="10"/>
  <c r="AA1608" i="10"/>
  <c r="O1608" i="10"/>
  <c r="AP1608" i="10"/>
  <c r="AJ1608" i="10"/>
  <c r="AD1608" i="10"/>
  <c r="X1608" i="10"/>
  <c r="R1608" i="10"/>
  <c r="L1608" i="10"/>
  <c r="AS1608" i="10"/>
  <c r="AG1608" i="10"/>
  <c r="U1608" i="10"/>
  <c r="AP1610" i="10"/>
  <c r="AJ1610" i="10"/>
  <c r="AD1610" i="10"/>
  <c r="X1610" i="10"/>
  <c r="AS1610" i="10"/>
  <c r="U1610" i="10"/>
  <c r="AM1610" i="10"/>
  <c r="AA1610" i="10"/>
  <c r="R1610" i="10"/>
  <c r="L1610" i="10"/>
  <c r="AG1610" i="10"/>
  <c r="O1610" i="10"/>
  <c r="AP1612" i="10"/>
  <c r="AJ1612" i="10"/>
  <c r="AD1612" i="10"/>
  <c r="X1612" i="10"/>
  <c r="R1612" i="10"/>
  <c r="L1612" i="10"/>
  <c r="AS1612" i="10"/>
  <c r="U1612" i="10"/>
  <c r="AM1612" i="10"/>
  <c r="AA1612" i="10"/>
  <c r="O1612" i="10"/>
  <c r="AG1612" i="10"/>
  <c r="AT1614" i="10"/>
  <c r="AN1614" i="10"/>
  <c r="AH1614" i="10"/>
  <c r="AB1614" i="10"/>
  <c r="V1614" i="10"/>
  <c r="P1614" i="10"/>
  <c r="AK1614" i="10"/>
  <c r="Y1614" i="10"/>
  <c r="M1614" i="10"/>
  <c r="AQ1614" i="10"/>
  <c r="AE1614" i="10"/>
  <c r="S1614" i="10"/>
  <c r="AT1616" i="10"/>
  <c r="AN1616" i="10"/>
  <c r="AH1616" i="10"/>
  <c r="AB1616" i="10"/>
  <c r="V1616" i="10"/>
  <c r="P1616" i="10"/>
  <c r="AK1616" i="10"/>
  <c r="Y1616" i="10"/>
  <c r="M1616" i="10"/>
  <c r="AQ1616" i="10"/>
  <c r="AE1616" i="10"/>
  <c r="S1616" i="10"/>
  <c r="AT1636" i="10"/>
  <c r="AN1636" i="10"/>
  <c r="AH1636" i="10"/>
  <c r="AB1636" i="10"/>
  <c r="V1636" i="10"/>
  <c r="P1636" i="10"/>
  <c r="AK1636" i="10"/>
  <c r="Y1636" i="10"/>
  <c r="M1636" i="10"/>
  <c r="AQ1636" i="10"/>
  <c r="S1636" i="10"/>
  <c r="AE1636" i="10"/>
  <c r="AP1621" i="10"/>
  <c r="AJ1621" i="10"/>
  <c r="AD1621" i="10"/>
  <c r="X1621" i="10"/>
  <c r="R1621" i="10"/>
  <c r="L1621" i="10"/>
  <c r="AG1621" i="10"/>
  <c r="AM1621" i="10"/>
  <c r="AA1621" i="10"/>
  <c r="O1621" i="10"/>
  <c r="AS1621" i="10"/>
  <c r="U1621" i="10"/>
  <c r="AT1620" i="10"/>
  <c r="AN1620" i="10"/>
  <c r="AH1620" i="10"/>
  <c r="AB1620" i="10"/>
  <c r="V1620" i="10"/>
  <c r="P1620" i="10"/>
  <c r="AK1620" i="10"/>
  <c r="Y1620" i="10"/>
  <c r="M1620" i="10"/>
  <c r="AQ1620" i="10"/>
  <c r="AE1620" i="10"/>
  <c r="S1620" i="10"/>
  <c r="AQ1649" i="10"/>
  <c r="AK1649" i="10"/>
  <c r="AE1649" i="10"/>
  <c r="Y1649" i="10"/>
  <c r="S1649" i="10"/>
  <c r="M1649" i="10"/>
  <c r="AN1649" i="10"/>
  <c r="AB1649" i="10"/>
  <c r="P1649" i="10"/>
  <c r="AT1649" i="10"/>
  <c r="V1649" i="10"/>
  <c r="AH1649" i="10"/>
  <c r="AQ1647" i="10"/>
  <c r="AK1647" i="10"/>
  <c r="AE1647" i="10"/>
  <c r="Y1647" i="10"/>
  <c r="S1647" i="10"/>
  <c r="M1647" i="10"/>
  <c r="AN1647" i="10"/>
  <c r="AB1647" i="10"/>
  <c r="P1647" i="10"/>
  <c r="AT1647" i="10"/>
  <c r="V1647" i="10"/>
  <c r="AH1647" i="10"/>
  <c r="AP1635" i="10"/>
  <c r="AJ1635" i="10"/>
  <c r="AD1635" i="10"/>
  <c r="X1635" i="10"/>
  <c r="R1635" i="10"/>
  <c r="L1635" i="10"/>
  <c r="AM1635" i="10"/>
  <c r="AA1635" i="10"/>
  <c r="O1635" i="10"/>
  <c r="AS1635" i="10"/>
  <c r="AG1635" i="10"/>
  <c r="U1635" i="10"/>
  <c r="G1625" i="10"/>
  <c r="AT1625" i="10"/>
  <c r="AN1625" i="10"/>
  <c r="AH1625" i="10"/>
  <c r="AB1625" i="10"/>
  <c r="V1625" i="10"/>
  <c r="P1625" i="10"/>
  <c r="AK1625" i="10"/>
  <c r="Y1625" i="10"/>
  <c r="M1625" i="10"/>
  <c r="AQ1625" i="10"/>
  <c r="AE1625" i="10"/>
  <c r="S1625" i="10"/>
  <c r="G1617" i="10"/>
  <c r="AT1617" i="10"/>
  <c r="AN1617" i="10"/>
  <c r="AH1617" i="10"/>
  <c r="AB1617" i="10"/>
  <c r="V1617" i="10"/>
  <c r="P1617" i="10"/>
  <c r="AK1617" i="10"/>
  <c r="Y1617" i="10"/>
  <c r="M1617" i="10"/>
  <c r="AQ1617" i="10"/>
  <c r="AE1617" i="10"/>
  <c r="S1617" i="10"/>
  <c r="AS1648" i="10"/>
  <c r="AM1648" i="10"/>
  <c r="AG1648" i="10"/>
  <c r="AA1648" i="10"/>
  <c r="U1648" i="10"/>
  <c r="O1648" i="10"/>
  <c r="AP1648" i="10"/>
  <c r="AD1648" i="10"/>
  <c r="R1648" i="10"/>
  <c r="AJ1648" i="10"/>
  <c r="L1648" i="10"/>
  <c r="X1648" i="10"/>
  <c r="AS1639" i="10"/>
  <c r="AM1639" i="10"/>
  <c r="AG1639" i="10"/>
  <c r="AA1639" i="10"/>
  <c r="U1639" i="10"/>
  <c r="O1639" i="10"/>
  <c r="AP1639" i="10"/>
  <c r="AD1639" i="10"/>
  <c r="R1639" i="10"/>
  <c r="X1639" i="10"/>
  <c r="L1639" i="10"/>
  <c r="AJ1639" i="10"/>
  <c r="AT1628" i="10"/>
  <c r="AN1628" i="10"/>
  <c r="AH1628" i="10"/>
  <c r="AB1628" i="10"/>
  <c r="V1628" i="10"/>
  <c r="P1628" i="10"/>
  <c r="AK1628" i="10"/>
  <c r="Y1628" i="10"/>
  <c r="M1628" i="10"/>
  <c r="AQ1628" i="10"/>
  <c r="AE1628" i="10"/>
  <c r="S1628" i="10"/>
  <c r="AP1629" i="10"/>
  <c r="AJ1629" i="10"/>
  <c r="AD1629" i="10"/>
  <c r="X1629" i="10"/>
  <c r="R1629" i="10"/>
  <c r="L1629" i="10"/>
  <c r="AS1629" i="10"/>
  <c r="U1629" i="10"/>
  <c r="AM1629" i="10"/>
  <c r="AA1629" i="10"/>
  <c r="O1629" i="10"/>
  <c r="AG1629" i="10"/>
  <c r="AS1643" i="10"/>
  <c r="AM1643" i="10"/>
  <c r="AG1643" i="10"/>
  <c r="AA1643" i="10"/>
  <c r="U1643" i="10"/>
  <c r="O1643" i="10"/>
  <c r="AP1643" i="10"/>
  <c r="AD1643" i="10"/>
  <c r="R1643" i="10"/>
  <c r="X1643" i="10"/>
  <c r="AJ1643" i="10"/>
  <c r="L1643" i="10"/>
  <c r="AT1622" i="10"/>
  <c r="AN1622" i="10"/>
  <c r="AH1622" i="10"/>
  <c r="AB1622" i="10"/>
  <c r="V1622" i="10"/>
  <c r="P1622" i="10"/>
  <c r="AK1622" i="10"/>
  <c r="Y1622" i="10"/>
  <c r="M1622" i="10"/>
  <c r="AQ1622" i="10"/>
  <c r="AE1622" i="10"/>
  <c r="S1622" i="10"/>
  <c r="AQ1646" i="10"/>
  <c r="AK1646" i="10"/>
  <c r="AE1646" i="10"/>
  <c r="Y1646" i="10"/>
  <c r="S1646" i="10"/>
  <c r="M1646" i="10"/>
  <c r="AN1646" i="10"/>
  <c r="AB1646" i="10"/>
  <c r="P1646" i="10"/>
  <c r="AH1646" i="10"/>
  <c r="AT1646" i="10"/>
  <c r="V1646" i="10"/>
  <c r="AQ1650" i="10"/>
  <c r="AK1650" i="10"/>
  <c r="AE1650" i="10"/>
  <c r="Y1650" i="10"/>
  <c r="S1650" i="10"/>
  <c r="M1650" i="10"/>
  <c r="AN1650" i="10"/>
  <c r="AB1650" i="10"/>
  <c r="P1650" i="10"/>
  <c r="AH1650" i="10"/>
  <c r="AT1650" i="10"/>
  <c r="V1650" i="10"/>
  <c r="AT1623" i="10"/>
  <c r="AN1623" i="10"/>
  <c r="AH1623" i="10"/>
  <c r="AB1623" i="10"/>
  <c r="V1623" i="10"/>
  <c r="P1623" i="10"/>
  <c r="AK1623" i="10"/>
  <c r="Y1623" i="10"/>
  <c r="M1623" i="10"/>
  <c r="AQ1623" i="10"/>
  <c r="AE1623" i="10"/>
  <c r="S1623" i="10"/>
  <c r="AT1631" i="10"/>
  <c r="AN1631" i="10"/>
  <c r="AK1631" i="10"/>
  <c r="AB1631" i="10"/>
  <c r="M1631" i="10"/>
  <c r="AE1631" i="10"/>
  <c r="V1631" i="10"/>
  <c r="P1631" i="10"/>
  <c r="AH1631" i="10"/>
  <c r="S1631" i="10"/>
  <c r="AQ1631" i="10"/>
  <c r="Y1631" i="10"/>
  <c r="AQ1644" i="10"/>
  <c r="AK1644" i="10"/>
  <c r="AE1644" i="10"/>
  <c r="Y1644" i="10"/>
  <c r="S1644" i="10"/>
  <c r="M1644" i="10"/>
  <c r="AN1644" i="10"/>
  <c r="AB1644" i="10"/>
  <c r="P1644" i="10"/>
  <c r="AH1644" i="10"/>
  <c r="V1644" i="10"/>
  <c r="AT1644" i="10"/>
  <c r="AQ1544" i="10"/>
  <c r="AK1544" i="10"/>
  <c r="AE1544" i="10"/>
  <c r="Y1544" i="10"/>
  <c r="AT1544" i="10"/>
  <c r="AN1544" i="10"/>
  <c r="AH1544" i="10"/>
  <c r="AB1544" i="10"/>
  <c r="V1544" i="10"/>
  <c r="P1544" i="10"/>
  <c r="S1544" i="10"/>
  <c r="M1544" i="10"/>
  <c r="AQ1546" i="10"/>
  <c r="AK1546" i="10"/>
  <c r="AE1546" i="10"/>
  <c r="Y1546" i="10"/>
  <c r="S1546" i="10"/>
  <c r="M1546" i="10"/>
  <c r="AT1546" i="10"/>
  <c r="AN1546" i="10"/>
  <c r="AH1546" i="10"/>
  <c r="AB1546" i="10"/>
  <c r="V1546" i="10"/>
  <c r="P1546" i="10"/>
  <c r="AQ1548" i="10"/>
  <c r="AK1548" i="10"/>
  <c r="AE1548" i="10"/>
  <c r="Y1548" i="10"/>
  <c r="S1548" i="10"/>
  <c r="M1548" i="10"/>
  <c r="AT1548" i="10"/>
  <c r="AN1548" i="10"/>
  <c r="AH1548" i="10"/>
  <c r="AB1548" i="10"/>
  <c r="V1548" i="10"/>
  <c r="P1548" i="10"/>
  <c r="AQ1550" i="10"/>
  <c r="AK1550" i="10"/>
  <c r="AE1550" i="10"/>
  <c r="Y1550" i="10"/>
  <c r="S1550" i="10"/>
  <c r="M1550" i="10"/>
  <c r="AT1550" i="10"/>
  <c r="AN1550" i="10"/>
  <c r="AH1550" i="10"/>
  <c r="AB1550" i="10"/>
  <c r="V1550" i="10"/>
  <c r="P1550" i="10"/>
  <c r="AQ1552" i="10"/>
  <c r="AK1552" i="10"/>
  <c r="AE1552" i="10"/>
  <c r="Y1552" i="10"/>
  <c r="S1552" i="10"/>
  <c r="M1552" i="10"/>
  <c r="AT1552" i="10"/>
  <c r="AN1552" i="10"/>
  <c r="AH1552" i="10"/>
  <c r="AB1552" i="10"/>
  <c r="V1552" i="10"/>
  <c r="P1552" i="10"/>
  <c r="AS1555" i="10"/>
  <c r="AM1555" i="10"/>
  <c r="AG1555" i="10"/>
  <c r="AA1555" i="10"/>
  <c r="U1555" i="10"/>
  <c r="O1555" i="10"/>
  <c r="AD1555" i="10"/>
  <c r="X1555" i="10"/>
  <c r="AP1555" i="10"/>
  <c r="R1555" i="10"/>
  <c r="AJ1555" i="10"/>
  <c r="L1555" i="10"/>
  <c r="AS1557" i="10"/>
  <c r="AM1557" i="10"/>
  <c r="AG1557" i="10"/>
  <c r="AA1557" i="10"/>
  <c r="U1557" i="10"/>
  <c r="O1557" i="10"/>
  <c r="AD1557" i="10"/>
  <c r="X1557" i="10"/>
  <c r="AP1557" i="10"/>
  <c r="R1557" i="10"/>
  <c r="AJ1557" i="10"/>
  <c r="L1557" i="10"/>
  <c r="AQ1565" i="10"/>
  <c r="AK1565" i="10"/>
  <c r="AE1565" i="10"/>
  <c r="Y1565" i="10"/>
  <c r="S1565" i="10"/>
  <c r="M1565" i="10"/>
  <c r="AT1565" i="10"/>
  <c r="AN1565" i="10"/>
  <c r="AH1565" i="10"/>
  <c r="AB1565" i="10"/>
  <c r="V1565" i="10"/>
  <c r="P1565" i="10"/>
  <c r="AQ1563" i="10"/>
  <c r="AK1563" i="10"/>
  <c r="AE1563" i="10"/>
  <c r="Y1563" i="10"/>
  <c r="S1563" i="10"/>
  <c r="M1563" i="10"/>
  <c r="AT1563" i="10"/>
  <c r="AN1563" i="10"/>
  <c r="AH1563" i="10"/>
  <c r="AB1563" i="10"/>
  <c r="V1563" i="10"/>
  <c r="P1563" i="10"/>
  <c r="AQ1561" i="10"/>
  <c r="AK1561" i="10"/>
  <c r="AE1561" i="10"/>
  <c r="Y1561" i="10"/>
  <c r="S1561" i="10"/>
  <c r="M1561" i="10"/>
  <c r="AT1561" i="10"/>
  <c r="AN1561" i="10"/>
  <c r="AH1561" i="10"/>
  <c r="AB1561" i="10"/>
  <c r="V1561" i="10"/>
  <c r="P1561" i="10"/>
  <c r="AQ1588" i="10"/>
  <c r="AK1588" i="10"/>
  <c r="AE1588" i="10"/>
  <c r="Y1588" i="10"/>
  <c r="S1588" i="10"/>
  <c r="M1588" i="10"/>
  <c r="AT1588" i="10"/>
  <c r="AN1588" i="10"/>
  <c r="AH1588" i="10"/>
  <c r="AB1588" i="10"/>
  <c r="V1588" i="10"/>
  <c r="P1588" i="10"/>
  <c r="AS1591" i="10"/>
  <c r="AM1591" i="10"/>
  <c r="AG1591" i="10"/>
  <c r="AA1591" i="10"/>
  <c r="U1591" i="10"/>
  <c r="O1591" i="10"/>
  <c r="AD1591" i="10"/>
  <c r="AP1591" i="10"/>
  <c r="R1591" i="10"/>
  <c r="AJ1591" i="10"/>
  <c r="L1591" i="10"/>
  <c r="X1591" i="10"/>
  <c r="AQ1589" i="10"/>
  <c r="AK1589" i="10"/>
  <c r="AE1589" i="10"/>
  <c r="Y1589" i="10"/>
  <c r="S1589" i="10"/>
  <c r="M1589" i="10"/>
  <c r="AT1589" i="10"/>
  <c r="AN1589" i="10"/>
  <c r="AH1589" i="10"/>
  <c r="AB1589" i="10"/>
  <c r="V1589" i="10"/>
  <c r="P1589" i="10"/>
  <c r="AT1573" i="10"/>
  <c r="AN1573" i="10"/>
  <c r="AH1573" i="10"/>
  <c r="AB1573" i="10"/>
  <c r="V1573" i="10"/>
  <c r="P1573" i="10"/>
  <c r="AE1573" i="10"/>
  <c r="AQ1573" i="10"/>
  <c r="S1573" i="10"/>
  <c r="AK1573" i="10"/>
  <c r="M1573" i="10"/>
  <c r="Y1573" i="10"/>
  <c r="AS1571" i="10"/>
  <c r="AM1571" i="10"/>
  <c r="AG1571" i="10"/>
  <c r="AA1571" i="10"/>
  <c r="U1571" i="10"/>
  <c r="O1571" i="10"/>
  <c r="AP1571" i="10"/>
  <c r="AJ1571" i="10"/>
  <c r="AD1571" i="10"/>
  <c r="X1571" i="10"/>
  <c r="R1571" i="10"/>
  <c r="L1571" i="10"/>
  <c r="AT1569" i="10"/>
  <c r="AN1569" i="10"/>
  <c r="AH1569" i="10"/>
  <c r="AB1569" i="10"/>
  <c r="V1569" i="10"/>
  <c r="P1569" i="10"/>
  <c r="AE1569" i="10"/>
  <c r="M1569" i="10"/>
  <c r="AQ1569" i="10"/>
  <c r="S1569" i="10"/>
  <c r="AK1569" i="10"/>
  <c r="Y1569" i="10"/>
  <c r="AS1592" i="10"/>
  <c r="AM1592" i="10"/>
  <c r="AG1592" i="10"/>
  <c r="AA1592" i="10"/>
  <c r="U1592" i="10"/>
  <c r="O1592" i="10"/>
  <c r="AP1592" i="10"/>
  <c r="R1592" i="10"/>
  <c r="AD1592" i="10"/>
  <c r="X1592" i="10"/>
  <c r="L1592" i="10"/>
  <c r="AJ1592" i="10"/>
  <c r="AS1579" i="10"/>
  <c r="AM1579" i="10"/>
  <c r="AG1579" i="10"/>
  <c r="AA1579" i="10"/>
  <c r="U1579" i="10"/>
  <c r="O1579" i="10"/>
  <c r="AP1579" i="10"/>
  <c r="AJ1579" i="10"/>
  <c r="AD1579" i="10"/>
  <c r="X1579" i="10"/>
  <c r="R1579" i="10"/>
  <c r="L1579" i="10"/>
  <c r="AT1576" i="10"/>
  <c r="AN1576" i="10"/>
  <c r="AH1576" i="10"/>
  <c r="AB1576" i="10"/>
  <c r="V1576" i="10"/>
  <c r="P1576" i="10"/>
  <c r="AQ1576" i="10"/>
  <c r="S1576" i="10"/>
  <c r="AE1576" i="10"/>
  <c r="Y1576" i="10"/>
  <c r="M1576" i="10"/>
  <c r="AK1576" i="10"/>
  <c r="AS1577" i="10"/>
  <c r="AM1577" i="10"/>
  <c r="AG1577" i="10"/>
  <c r="AA1577" i="10"/>
  <c r="U1577" i="10"/>
  <c r="O1577" i="10"/>
  <c r="AP1577" i="10"/>
  <c r="AJ1577" i="10"/>
  <c r="AD1577" i="10"/>
  <c r="X1577" i="10"/>
  <c r="R1577" i="10"/>
  <c r="L1577" i="10"/>
  <c r="AS1568" i="10"/>
  <c r="AM1568" i="10"/>
  <c r="AG1568" i="10"/>
  <c r="AA1568" i="10"/>
  <c r="U1568" i="10"/>
  <c r="O1568" i="10"/>
  <c r="AP1568" i="10"/>
  <c r="R1568" i="10"/>
  <c r="L1568" i="10"/>
  <c r="AD1568" i="10"/>
  <c r="AJ1568" i="10"/>
  <c r="X1568" i="10"/>
  <c r="AQ1560" i="10"/>
  <c r="AK1560" i="10"/>
  <c r="AE1560" i="10"/>
  <c r="Y1560" i="10"/>
  <c r="S1560" i="10"/>
  <c r="M1560" i="10"/>
  <c r="AT1560" i="10"/>
  <c r="AN1560" i="10"/>
  <c r="AH1560" i="10"/>
  <c r="AB1560" i="10"/>
  <c r="V1560" i="10"/>
  <c r="P1560" i="10"/>
  <c r="AS1580" i="10"/>
  <c r="AM1580" i="10"/>
  <c r="AG1580" i="10"/>
  <c r="AA1580" i="10"/>
  <c r="U1580" i="10"/>
  <c r="O1580" i="10"/>
  <c r="AP1580" i="10"/>
  <c r="R1580" i="10"/>
  <c r="AD1580" i="10"/>
  <c r="X1580" i="10"/>
  <c r="L1580" i="10"/>
  <c r="AJ1580" i="10"/>
  <c r="AS1545" i="10"/>
  <c r="AM1545" i="10"/>
  <c r="AG1545" i="10"/>
  <c r="AA1545" i="10"/>
  <c r="U1545" i="10"/>
  <c r="O1545" i="10"/>
  <c r="AD1545" i="10"/>
  <c r="AP1545" i="10"/>
  <c r="R1545" i="10"/>
  <c r="X1545" i="10"/>
  <c r="AJ1545" i="10"/>
  <c r="L1545" i="10"/>
  <c r="AS1547" i="10"/>
  <c r="AM1547" i="10"/>
  <c r="AG1547" i="10"/>
  <c r="AA1547" i="10"/>
  <c r="U1547" i="10"/>
  <c r="O1547" i="10"/>
  <c r="AD1547" i="10"/>
  <c r="X1547" i="10"/>
  <c r="AP1547" i="10"/>
  <c r="R1547" i="10"/>
  <c r="AJ1547" i="10"/>
  <c r="L1547" i="10"/>
  <c r="AS1549" i="10"/>
  <c r="AM1549" i="10"/>
  <c r="AG1549" i="10"/>
  <c r="AA1549" i="10"/>
  <c r="U1549" i="10"/>
  <c r="O1549" i="10"/>
  <c r="AD1549" i="10"/>
  <c r="AP1549" i="10"/>
  <c r="R1549" i="10"/>
  <c r="X1549" i="10"/>
  <c r="AJ1549" i="10"/>
  <c r="L1549" i="10"/>
  <c r="AS1551" i="10"/>
  <c r="AM1551" i="10"/>
  <c r="AG1551" i="10"/>
  <c r="AA1551" i="10"/>
  <c r="U1551" i="10"/>
  <c r="O1551" i="10"/>
  <c r="AD1551" i="10"/>
  <c r="X1551" i="10"/>
  <c r="AP1551" i="10"/>
  <c r="R1551" i="10"/>
  <c r="AJ1551" i="10"/>
  <c r="L1551" i="10"/>
  <c r="AS1553" i="10"/>
  <c r="AM1553" i="10"/>
  <c r="AG1553" i="10"/>
  <c r="AA1553" i="10"/>
  <c r="U1553" i="10"/>
  <c r="O1553" i="10"/>
  <c r="AD1553" i="10"/>
  <c r="AP1553" i="10"/>
  <c r="R1553" i="10"/>
  <c r="X1553" i="10"/>
  <c r="AJ1553" i="10"/>
  <c r="L1553" i="10"/>
  <c r="AQ1555" i="10"/>
  <c r="AK1555" i="10"/>
  <c r="AE1555" i="10"/>
  <c r="Y1555" i="10"/>
  <c r="S1555" i="10"/>
  <c r="M1555" i="10"/>
  <c r="AT1555" i="10"/>
  <c r="AN1555" i="10"/>
  <c r="AH1555" i="10"/>
  <c r="AB1555" i="10"/>
  <c r="V1555" i="10"/>
  <c r="P1555" i="10"/>
  <c r="AQ1557" i="10"/>
  <c r="AK1557" i="10"/>
  <c r="AE1557" i="10"/>
  <c r="Y1557" i="10"/>
  <c r="S1557" i="10"/>
  <c r="M1557" i="10"/>
  <c r="AT1557" i="10"/>
  <c r="AN1557" i="10"/>
  <c r="AH1557" i="10"/>
  <c r="AB1557" i="10"/>
  <c r="V1557" i="10"/>
  <c r="P1557" i="10"/>
  <c r="AS1585" i="10"/>
  <c r="AM1585" i="10"/>
  <c r="AG1585" i="10"/>
  <c r="AA1585" i="10"/>
  <c r="U1585" i="10"/>
  <c r="O1585" i="10"/>
  <c r="AD1585" i="10"/>
  <c r="AP1585" i="10"/>
  <c r="R1585" i="10"/>
  <c r="AJ1585" i="10"/>
  <c r="L1585" i="10"/>
  <c r="X1585" i="10"/>
  <c r="AS1578" i="10"/>
  <c r="AM1578" i="10"/>
  <c r="AG1578" i="10"/>
  <c r="AA1578" i="10"/>
  <c r="U1578" i="10"/>
  <c r="O1578" i="10"/>
  <c r="AP1578" i="10"/>
  <c r="AJ1578" i="10"/>
  <c r="AD1578" i="10"/>
  <c r="X1578" i="10"/>
  <c r="R1578" i="10"/>
  <c r="L1578" i="10"/>
  <c r="AQ1567" i="10"/>
  <c r="AK1567" i="10"/>
  <c r="AE1567" i="10"/>
  <c r="Y1567" i="10"/>
  <c r="S1567" i="10"/>
  <c r="M1567" i="10"/>
  <c r="AT1567" i="10"/>
  <c r="AN1567" i="10"/>
  <c r="AH1567" i="10"/>
  <c r="AB1567" i="10"/>
  <c r="V1567" i="10"/>
  <c r="P1567" i="10"/>
  <c r="AS1564" i="10"/>
  <c r="AM1564" i="10"/>
  <c r="AG1564" i="10"/>
  <c r="AA1564" i="10"/>
  <c r="U1564" i="10"/>
  <c r="O1564" i="10"/>
  <c r="AP1564" i="10"/>
  <c r="R1564" i="10"/>
  <c r="L1564" i="10"/>
  <c r="AD1564" i="10"/>
  <c r="AJ1564" i="10"/>
  <c r="X1564" i="10"/>
  <c r="AS1562" i="10"/>
  <c r="AM1562" i="10"/>
  <c r="AG1562" i="10"/>
  <c r="AA1562" i="10"/>
  <c r="U1562" i="10"/>
  <c r="O1562" i="10"/>
  <c r="AP1562" i="10"/>
  <c r="R1562" i="10"/>
  <c r="AJ1562" i="10"/>
  <c r="AD1562" i="10"/>
  <c r="L1562" i="10"/>
  <c r="X1562" i="10"/>
  <c r="AS1588" i="10"/>
  <c r="AM1588" i="10"/>
  <c r="AG1588" i="10"/>
  <c r="AA1588" i="10"/>
  <c r="U1588" i="10"/>
  <c r="O1588" i="10"/>
  <c r="AP1588" i="10"/>
  <c r="R1588" i="10"/>
  <c r="AD1588" i="10"/>
  <c r="X1588" i="10"/>
  <c r="L1588" i="10"/>
  <c r="AJ1588" i="10"/>
  <c r="AQ1581" i="10"/>
  <c r="AK1581" i="10"/>
  <c r="AE1581" i="10"/>
  <c r="Y1581" i="10"/>
  <c r="S1581" i="10"/>
  <c r="M1581" i="10"/>
  <c r="AT1581" i="10"/>
  <c r="AN1581" i="10"/>
  <c r="AH1581" i="10"/>
  <c r="AB1581" i="10"/>
  <c r="V1581" i="10"/>
  <c r="P1581" i="10"/>
  <c r="AS1574" i="10"/>
  <c r="AM1574" i="10"/>
  <c r="AG1574" i="10"/>
  <c r="AA1574" i="10"/>
  <c r="U1574" i="10"/>
  <c r="O1574" i="10"/>
  <c r="AP1574" i="10"/>
  <c r="AJ1574" i="10"/>
  <c r="AD1574" i="10"/>
  <c r="X1574" i="10"/>
  <c r="R1574" i="10"/>
  <c r="L1574" i="10"/>
  <c r="AS1572" i="10"/>
  <c r="AM1572" i="10"/>
  <c r="AG1572" i="10"/>
  <c r="AA1572" i="10"/>
  <c r="U1572" i="10"/>
  <c r="O1572" i="10"/>
  <c r="AP1572" i="10"/>
  <c r="AJ1572" i="10"/>
  <c r="AD1572" i="10"/>
  <c r="X1572" i="10"/>
  <c r="R1572" i="10"/>
  <c r="L1572" i="10"/>
  <c r="AS1570" i="10"/>
  <c r="AM1570" i="10"/>
  <c r="AG1570" i="10"/>
  <c r="AA1570" i="10"/>
  <c r="U1570" i="10"/>
  <c r="O1570" i="10"/>
  <c r="AP1570" i="10"/>
  <c r="AJ1570" i="10"/>
  <c r="AD1570" i="10"/>
  <c r="X1570" i="10"/>
  <c r="R1570" i="10"/>
  <c r="L1570" i="10"/>
  <c r="AS1558" i="10"/>
  <c r="AM1558" i="10"/>
  <c r="AG1558" i="10"/>
  <c r="AA1558" i="10"/>
  <c r="U1558" i="10"/>
  <c r="O1558" i="10"/>
  <c r="AP1558" i="10"/>
  <c r="R1558" i="10"/>
  <c r="AJ1558" i="10"/>
  <c r="AD1558" i="10"/>
  <c r="L1558" i="10"/>
  <c r="X1558" i="10"/>
  <c r="AS1586" i="10"/>
  <c r="AM1586" i="10"/>
  <c r="AG1586" i="10"/>
  <c r="AA1586" i="10"/>
  <c r="U1586" i="10"/>
  <c r="O1586" i="10"/>
  <c r="AP1586" i="10"/>
  <c r="R1586" i="10"/>
  <c r="AD1586" i="10"/>
  <c r="X1586" i="10"/>
  <c r="AJ1586" i="10"/>
  <c r="L1586" i="10"/>
  <c r="AQ1579" i="10"/>
  <c r="AT1579" i="10"/>
  <c r="AN1579" i="10"/>
  <c r="AH1579" i="10"/>
  <c r="AB1579" i="10"/>
  <c r="V1579" i="10"/>
  <c r="P1579" i="10"/>
  <c r="AE1579" i="10"/>
  <c r="S1579" i="10"/>
  <c r="AK1579" i="10"/>
  <c r="M1579" i="10"/>
  <c r="Y1579" i="10"/>
  <c r="AQ1568" i="10"/>
  <c r="AK1568" i="10"/>
  <c r="AE1568" i="10"/>
  <c r="Y1568" i="10"/>
  <c r="S1568" i="10"/>
  <c r="M1568" i="10"/>
  <c r="AT1568" i="10"/>
  <c r="AN1568" i="10"/>
  <c r="AH1568" i="10"/>
  <c r="AB1568" i="10"/>
  <c r="V1568" i="10"/>
  <c r="P1568" i="10"/>
  <c r="AS1560" i="10"/>
  <c r="AM1560" i="10"/>
  <c r="AG1560" i="10"/>
  <c r="AA1560" i="10"/>
  <c r="U1560" i="10"/>
  <c r="O1560" i="10"/>
  <c r="AP1560" i="10"/>
  <c r="R1560" i="10"/>
  <c r="L1560" i="10"/>
  <c r="AD1560" i="10"/>
  <c r="AJ1560" i="10"/>
  <c r="X1560" i="10"/>
  <c r="AQ1580" i="10"/>
  <c r="AK1580" i="10"/>
  <c r="AE1580" i="10"/>
  <c r="Y1580" i="10"/>
  <c r="S1580" i="10"/>
  <c r="M1580" i="10"/>
  <c r="AT1580" i="10"/>
  <c r="AN1580" i="10"/>
  <c r="AH1580" i="10"/>
  <c r="AB1580" i="10"/>
  <c r="V1580" i="10"/>
  <c r="P1580" i="10"/>
  <c r="AQ1545" i="10"/>
  <c r="AK1545" i="10"/>
  <c r="AE1545" i="10"/>
  <c r="Y1545" i="10"/>
  <c r="S1545" i="10"/>
  <c r="M1545" i="10"/>
  <c r="AT1545" i="10"/>
  <c r="AN1545" i="10"/>
  <c r="AH1545" i="10"/>
  <c r="AB1545" i="10"/>
  <c r="V1545" i="10"/>
  <c r="P1545" i="10"/>
  <c r="AQ1547" i="10"/>
  <c r="AK1547" i="10"/>
  <c r="AE1547" i="10"/>
  <c r="Y1547" i="10"/>
  <c r="S1547" i="10"/>
  <c r="M1547" i="10"/>
  <c r="AT1547" i="10"/>
  <c r="AN1547" i="10"/>
  <c r="AH1547" i="10"/>
  <c r="AB1547" i="10"/>
  <c r="V1547" i="10"/>
  <c r="P1547" i="10"/>
  <c r="AQ1549" i="10"/>
  <c r="AK1549" i="10"/>
  <c r="AE1549" i="10"/>
  <c r="Y1549" i="10"/>
  <c r="S1549" i="10"/>
  <c r="M1549" i="10"/>
  <c r="AT1549" i="10"/>
  <c r="AN1549" i="10"/>
  <c r="AH1549" i="10"/>
  <c r="AB1549" i="10"/>
  <c r="V1549" i="10"/>
  <c r="P1549" i="10"/>
  <c r="AQ1551" i="10"/>
  <c r="AK1551" i="10"/>
  <c r="AE1551" i="10"/>
  <c r="Y1551" i="10"/>
  <c r="S1551" i="10"/>
  <c r="M1551" i="10"/>
  <c r="AT1551" i="10"/>
  <c r="AN1551" i="10"/>
  <c r="AH1551" i="10"/>
  <c r="AB1551" i="10"/>
  <c r="V1551" i="10"/>
  <c r="P1551" i="10"/>
  <c r="AS1554" i="10"/>
  <c r="AM1554" i="10"/>
  <c r="AG1554" i="10"/>
  <c r="AA1554" i="10"/>
  <c r="U1554" i="10"/>
  <c r="O1554" i="10"/>
  <c r="AP1554" i="10"/>
  <c r="R1554" i="10"/>
  <c r="L1554" i="10"/>
  <c r="AD1554" i="10"/>
  <c r="AJ1554" i="10"/>
  <c r="X1554" i="10"/>
  <c r="AS1556" i="10"/>
  <c r="AM1556" i="10"/>
  <c r="AG1556" i="10"/>
  <c r="AA1556" i="10"/>
  <c r="U1556" i="10"/>
  <c r="O1556" i="10"/>
  <c r="AP1556" i="10"/>
  <c r="R1556" i="10"/>
  <c r="AD1556" i="10"/>
  <c r="AJ1556" i="10"/>
  <c r="X1556" i="10"/>
  <c r="L1556" i="10"/>
  <c r="AS1566" i="10"/>
  <c r="AM1566" i="10"/>
  <c r="AG1566" i="10"/>
  <c r="AA1566" i="10"/>
  <c r="U1566" i="10"/>
  <c r="O1566" i="10"/>
  <c r="AP1566" i="10"/>
  <c r="R1566" i="10"/>
  <c r="AJ1566" i="10"/>
  <c r="AD1566" i="10"/>
  <c r="L1566" i="10"/>
  <c r="X1566" i="10"/>
  <c r="AS1593" i="10"/>
  <c r="AM1593" i="10"/>
  <c r="AG1593" i="10"/>
  <c r="AA1593" i="10"/>
  <c r="U1593" i="10"/>
  <c r="O1593" i="10"/>
  <c r="AD1593" i="10"/>
  <c r="AP1593" i="10"/>
  <c r="R1593" i="10"/>
  <c r="AJ1593" i="10"/>
  <c r="L1593" i="10"/>
  <c r="X1593" i="10"/>
  <c r="AQ1587" i="10"/>
  <c r="AK1587" i="10"/>
  <c r="AE1587" i="10"/>
  <c r="Y1587" i="10"/>
  <c r="S1587" i="10"/>
  <c r="M1587" i="10"/>
  <c r="AT1587" i="10"/>
  <c r="AN1587" i="10"/>
  <c r="AH1587" i="10"/>
  <c r="AB1587" i="10"/>
  <c r="V1587" i="10"/>
  <c r="P1587" i="10"/>
  <c r="AQ1585" i="10"/>
  <c r="AK1585" i="10"/>
  <c r="AE1585" i="10"/>
  <c r="Y1585" i="10"/>
  <c r="S1585" i="10"/>
  <c r="M1585" i="10"/>
  <c r="AT1585" i="10"/>
  <c r="AN1585" i="10"/>
  <c r="AH1585" i="10"/>
  <c r="AB1585" i="10"/>
  <c r="V1585" i="10"/>
  <c r="P1585" i="10"/>
  <c r="AT1578" i="10"/>
  <c r="AN1578" i="10"/>
  <c r="AH1578" i="10"/>
  <c r="AB1578" i="10"/>
  <c r="V1578" i="10"/>
  <c r="P1578" i="10"/>
  <c r="AQ1578" i="10"/>
  <c r="S1578" i="10"/>
  <c r="AE1578" i="10"/>
  <c r="Y1578" i="10"/>
  <c r="AK1578" i="10"/>
  <c r="M1578" i="10"/>
  <c r="AS1567" i="10"/>
  <c r="AM1567" i="10"/>
  <c r="AG1567" i="10"/>
  <c r="AA1567" i="10"/>
  <c r="U1567" i="10"/>
  <c r="O1567" i="10"/>
  <c r="AD1567" i="10"/>
  <c r="AP1567" i="10"/>
  <c r="R1567" i="10"/>
  <c r="X1567" i="10"/>
  <c r="AJ1567" i="10"/>
  <c r="L1567" i="10"/>
  <c r="AQ1564" i="10"/>
  <c r="AK1564" i="10"/>
  <c r="AE1564" i="10"/>
  <c r="Y1564" i="10"/>
  <c r="S1564" i="10"/>
  <c r="M1564" i="10"/>
  <c r="AT1564" i="10"/>
  <c r="AN1564" i="10"/>
  <c r="AH1564" i="10"/>
  <c r="AB1564" i="10"/>
  <c r="V1564" i="10"/>
  <c r="P1564" i="10"/>
  <c r="AQ1562" i="10"/>
  <c r="AK1562" i="10"/>
  <c r="AE1562" i="10"/>
  <c r="Y1562" i="10"/>
  <c r="S1562" i="10"/>
  <c r="M1562" i="10"/>
  <c r="AT1562" i="10"/>
  <c r="AN1562" i="10"/>
  <c r="AH1562" i="10"/>
  <c r="AB1562" i="10"/>
  <c r="V1562" i="10"/>
  <c r="P1562" i="10"/>
  <c r="AS1582" i="10"/>
  <c r="AM1582" i="10"/>
  <c r="AG1582" i="10"/>
  <c r="AA1582" i="10"/>
  <c r="U1582" i="10"/>
  <c r="O1582" i="10"/>
  <c r="AP1582" i="10"/>
  <c r="R1582" i="10"/>
  <c r="AD1582" i="10"/>
  <c r="X1582" i="10"/>
  <c r="AJ1582" i="10"/>
  <c r="L1582" i="10"/>
  <c r="AS1581" i="10"/>
  <c r="AM1581" i="10"/>
  <c r="AG1581" i="10"/>
  <c r="AA1581" i="10"/>
  <c r="U1581" i="10"/>
  <c r="O1581" i="10"/>
  <c r="AD1581" i="10"/>
  <c r="AP1581" i="10"/>
  <c r="R1581" i="10"/>
  <c r="AJ1581" i="10"/>
  <c r="L1581" i="10"/>
  <c r="X1581" i="10"/>
  <c r="AT1574" i="10"/>
  <c r="AN1574" i="10"/>
  <c r="AH1574" i="10"/>
  <c r="AB1574" i="10"/>
  <c r="V1574" i="10"/>
  <c r="P1574" i="10"/>
  <c r="AQ1574" i="10"/>
  <c r="S1574" i="10"/>
  <c r="AE1574" i="10"/>
  <c r="Y1574" i="10"/>
  <c r="AK1574" i="10"/>
  <c r="M1574" i="10"/>
  <c r="AT1572" i="10"/>
  <c r="AN1572" i="10"/>
  <c r="AH1572" i="10"/>
  <c r="AB1572" i="10"/>
  <c r="V1572" i="10"/>
  <c r="P1572" i="10"/>
  <c r="AQ1572" i="10"/>
  <c r="S1572" i="10"/>
  <c r="AE1572" i="10"/>
  <c r="Y1572" i="10"/>
  <c r="M1572" i="10"/>
  <c r="AK1572" i="10"/>
  <c r="AT1570" i="10"/>
  <c r="AN1570" i="10"/>
  <c r="AH1570" i="10"/>
  <c r="AB1570" i="10"/>
  <c r="V1570" i="10"/>
  <c r="P1570" i="10"/>
  <c r="AQ1570" i="10"/>
  <c r="S1570" i="10"/>
  <c r="AE1570" i="10"/>
  <c r="Y1570" i="10"/>
  <c r="AK1570" i="10"/>
  <c r="M1570" i="10"/>
  <c r="AQ1558" i="10"/>
  <c r="AK1558" i="10"/>
  <c r="AE1558" i="10"/>
  <c r="Y1558" i="10"/>
  <c r="S1558" i="10"/>
  <c r="M1558" i="10"/>
  <c r="AT1558" i="10"/>
  <c r="AN1558" i="10"/>
  <c r="AH1558" i="10"/>
  <c r="AB1558" i="10"/>
  <c r="V1558" i="10"/>
  <c r="P1558" i="10"/>
  <c r="AS1590" i="10"/>
  <c r="AM1590" i="10"/>
  <c r="AG1590" i="10"/>
  <c r="AA1590" i="10"/>
  <c r="U1590" i="10"/>
  <c r="O1590" i="10"/>
  <c r="AP1590" i="10"/>
  <c r="R1590" i="10"/>
  <c r="AD1590" i="10"/>
  <c r="X1590" i="10"/>
  <c r="AJ1590" i="10"/>
  <c r="L1590" i="10"/>
  <c r="AQ1586" i="10"/>
  <c r="AK1586" i="10"/>
  <c r="AE1586" i="10"/>
  <c r="Y1586" i="10"/>
  <c r="S1586" i="10"/>
  <c r="M1586" i="10"/>
  <c r="AT1586" i="10"/>
  <c r="AN1586" i="10"/>
  <c r="AH1586" i="10"/>
  <c r="AB1586" i="10"/>
  <c r="V1586" i="10"/>
  <c r="P1586" i="10"/>
  <c r="AQ1559" i="10"/>
  <c r="AK1559" i="10"/>
  <c r="AE1559" i="10"/>
  <c r="Y1559" i="10"/>
  <c r="S1559" i="10"/>
  <c r="M1559" i="10"/>
  <c r="AT1559" i="10"/>
  <c r="AN1559" i="10"/>
  <c r="AH1559" i="10"/>
  <c r="AB1559" i="10"/>
  <c r="V1559" i="10"/>
  <c r="P1559" i="10"/>
  <c r="AQ1583" i="10"/>
  <c r="AK1583" i="10"/>
  <c r="AE1583" i="10"/>
  <c r="Y1583" i="10"/>
  <c r="S1583" i="10"/>
  <c r="M1583" i="10"/>
  <c r="AT1583" i="10"/>
  <c r="AN1583" i="10"/>
  <c r="AH1583" i="10"/>
  <c r="AB1583" i="10"/>
  <c r="V1583" i="10"/>
  <c r="P1583" i="10"/>
  <c r="AS1584" i="10"/>
  <c r="AM1584" i="10"/>
  <c r="AG1584" i="10"/>
  <c r="AA1584" i="10"/>
  <c r="U1584" i="10"/>
  <c r="O1584" i="10"/>
  <c r="AP1584" i="10"/>
  <c r="R1584" i="10"/>
  <c r="AD1584" i="10"/>
  <c r="X1584" i="10"/>
  <c r="L1584" i="10"/>
  <c r="AJ1584" i="10"/>
  <c r="AT1575" i="10"/>
  <c r="AN1575" i="10"/>
  <c r="AH1575" i="10"/>
  <c r="AB1575" i="10"/>
  <c r="V1575" i="10"/>
  <c r="P1575" i="10"/>
  <c r="AE1575" i="10"/>
  <c r="AQ1575" i="10"/>
  <c r="S1575" i="10"/>
  <c r="AK1575" i="10"/>
  <c r="M1575" i="10"/>
  <c r="Y1575" i="10"/>
  <c r="AS1546" i="10"/>
  <c r="AM1546" i="10"/>
  <c r="AG1546" i="10"/>
  <c r="AA1546" i="10"/>
  <c r="U1546" i="10"/>
  <c r="O1546" i="10"/>
  <c r="AP1546" i="10"/>
  <c r="R1546" i="10"/>
  <c r="L1546" i="10"/>
  <c r="AD1546" i="10"/>
  <c r="AJ1546" i="10"/>
  <c r="X1546" i="10"/>
  <c r="AS1548" i="10"/>
  <c r="AM1548" i="10"/>
  <c r="AG1548" i="10"/>
  <c r="AA1548" i="10"/>
  <c r="U1548" i="10"/>
  <c r="O1548" i="10"/>
  <c r="AP1548" i="10"/>
  <c r="R1548" i="10"/>
  <c r="AJ1548" i="10"/>
  <c r="AD1548" i="10"/>
  <c r="L1548" i="10"/>
  <c r="X1548" i="10"/>
  <c r="AS1550" i="10"/>
  <c r="AM1550" i="10"/>
  <c r="AG1550" i="10"/>
  <c r="AA1550" i="10"/>
  <c r="U1550" i="10"/>
  <c r="O1550" i="10"/>
  <c r="AP1550" i="10"/>
  <c r="R1550" i="10"/>
  <c r="L1550" i="10"/>
  <c r="AD1550" i="10"/>
  <c r="AJ1550" i="10"/>
  <c r="X1550" i="10"/>
  <c r="AS1552" i="10"/>
  <c r="AM1552" i="10"/>
  <c r="AG1552" i="10"/>
  <c r="AA1552" i="10"/>
  <c r="U1552" i="10"/>
  <c r="O1552" i="10"/>
  <c r="AP1552" i="10"/>
  <c r="R1552" i="10"/>
  <c r="AJ1552" i="10"/>
  <c r="AD1552" i="10"/>
  <c r="L1552" i="10"/>
  <c r="X1552" i="10"/>
  <c r="AQ1554" i="10"/>
  <c r="AK1554" i="10"/>
  <c r="AE1554" i="10"/>
  <c r="Y1554" i="10"/>
  <c r="S1554" i="10"/>
  <c r="M1554" i="10"/>
  <c r="AT1554" i="10"/>
  <c r="AN1554" i="10"/>
  <c r="AH1554" i="10"/>
  <c r="AB1554" i="10"/>
  <c r="V1554" i="10"/>
  <c r="P1554" i="10"/>
  <c r="AQ1556" i="10"/>
  <c r="AK1556" i="10"/>
  <c r="AE1556" i="10"/>
  <c r="Y1556" i="10"/>
  <c r="S1556" i="10"/>
  <c r="M1556" i="10"/>
  <c r="AT1556" i="10"/>
  <c r="AN1556" i="10"/>
  <c r="AH1556" i="10"/>
  <c r="AB1556" i="10"/>
  <c r="V1556" i="10"/>
  <c r="P1556" i="10"/>
  <c r="AQ1593" i="10"/>
  <c r="AK1593" i="10"/>
  <c r="AE1593" i="10"/>
  <c r="Y1593" i="10"/>
  <c r="S1593" i="10"/>
  <c r="M1593" i="10"/>
  <c r="AT1593" i="10"/>
  <c r="AN1593" i="10"/>
  <c r="AH1593" i="10"/>
  <c r="AB1593" i="10"/>
  <c r="V1593" i="10"/>
  <c r="P1593" i="10"/>
  <c r="AS1587" i="10"/>
  <c r="AM1587" i="10"/>
  <c r="AG1587" i="10"/>
  <c r="AA1587" i="10"/>
  <c r="U1587" i="10"/>
  <c r="O1587" i="10"/>
  <c r="AD1587" i="10"/>
  <c r="AP1587" i="10"/>
  <c r="R1587" i="10"/>
  <c r="AJ1587" i="10"/>
  <c r="L1587" i="10"/>
  <c r="X1587" i="10"/>
  <c r="AS1565" i="10"/>
  <c r="AM1565" i="10"/>
  <c r="AG1565" i="10"/>
  <c r="AA1565" i="10"/>
  <c r="U1565" i="10"/>
  <c r="O1565" i="10"/>
  <c r="AD1565" i="10"/>
  <c r="X1565" i="10"/>
  <c r="AP1565" i="10"/>
  <c r="R1565" i="10"/>
  <c r="AJ1565" i="10"/>
  <c r="L1565" i="10"/>
  <c r="AS1563" i="10"/>
  <c r="AM1563" i="10"/>
  <c r="AG1563" i="10"/>
  <c r="AA1563" i="10"/>
  <c r="U1563" i="10"/>
  <c r="O1563" i="10"/>
  <c r="AD1563" i="10"/>
  <c r="AP1563" i="10"/>
  <c r="R1563" i="10"/>
  <c r="X1563" i="10"/>
  <c r="AJ1563" i="10"/>
  <c r="L1563" i="10"/>
  <c r="AS1561" i="10"/>
  <c r="AM1561" i="10"/>
  <c r="AG1561" i="10"/>
  <c r="AA1561" i="10"/>
  <c r="U1561" i="10"/>
  <c r="O1561" i="10"/>
  <c r="AD1561" i="10"/>
  <c r="X1561" i="10"/>
  <c r="AP1561" i="10"/>
  <c r="R1561" i="10"/>
  <c r="AJ1561" i="10"/>
  <c r="L1561" i="10"/>
  <c r="AQ1591" i="10"/>
  <c r="AK1591" i="10"/>
  <c r="AE1591" i="10"/>
  <c r="Y1591" i="10"/>
  <c r="S1591" i="10"/>
  <c r="M1591" i="10"/>
  <c r="AT1591" i="10"/>
  <c r="AN1591" i="10"/>
  <c r="AH1591" i="10"/>
  <c r="AB1591" i="10"/>
  <c r="V1591" i="10"/>
  <c r="P1591" i="10"/>
  <c r="AS1589" i="10"/>
  <c r="AM1589" i="10"/>
  <c r="AG1589" i="10"/>
  <c r="AA1589" i="10"/>
  <c r="U1589" i="10"/>
  <c r="O1589" i="10"/>
  <c r="AD1589" i="10"/>
  <c r="AP1589" i="10"/>
  <c r="R1589" i="10"/>
  <c r="AJ1589" i="10"/>
  <c r="L1589" i="10"/>
  <c r="X1589" i="10"/>
  <c r="AQ1582" i="10"/>
  <c r="AK1582" i="10"/>
  <c r="AE1582" i="10"/>
  <c r="Y1582" i="10"/>
  <c r="S1582" i="10"/>
  <c r="M1582" i="10"/>
  <c r="AT1582" i="10"/>
  <c r="AN1582" i="10"/>
  <c r="AH1582" i="10"/>
  <c r="AB1582" i="10"/>
  <c r="V1582" i="10"/>
  <c r="P1582" i="10"/>
  <c r="AS1575" i="10"/>
  <c r="AM1575" i="10"/>
  <c r="AG1575" i="10"/>
  <c r="AA1575" i="10"/>
  <c r="U1575" i="10"/>
  <c r="O1575" i="10"/>
  <c r="AP1575" i="10"/>
  <c r="AJ1575" i="10"/>
  <c r="AD1575" i="10"/>
  <c r="X1575" i="10"/>
  <c r="R1575" i="10"/>
  <c r="L1575" i="10"/>
  <c r="AS1573" i="10"/>
  <c r="AM1573" i="10"/>
  <c r="AG1573" i="10"/>
  <c r="AA1573" i="10"/>
  <c r="U1573" i="10"/>
  <c r="O1573" i="10"/>
  <c r="AP1573" i="10"/>
  <c r="AJ1573" i="10"/>
  <c r="AD1573" i="10"/>
  <c r="X1573" i="10"/>
  <c r="R1573" i="10"/>
  <c r="L1573" i="10"/>
  <c r="AT1571" i="10"/>
  <c r="AN1571" i="10"/>
  <c r="AH1571" i="10"/>
  <c r="AB1571" i="10"/>
  <c r="V1571" i="10"/>
  <c r="P1571" i="10"/>
  <c r="AE1571" i="10"/>
  <c r="AQ1571" i="10"/>
  <c r="S1571" i="10"/>
  <c r="AK1571" i="10"/>
  <c r="M1571" i="10"/>
  <c r="Y1571" i="10"/>
  <c r="AS1569" i="10"/>
  <c r="AM1569" i="10"/>
  <c r="AG1569" i="10"/>
  <c r="AA1569" i="10"/>
  <c r="U1569" i="10"/>
  <c r="AP1569" i="10"/>
  <c r="AJ1569" i="10"/>
  <c r="AD1569" i="10"/>
  <c r="X1569" i="10"/>
  <c r="R1569" i="10"/>
  <c r="O1569" i="10"/>
  <c r="L1569" i="10"/>
  <c r="AQ1592" i="10"/>
  <c r="AK1592" i="10"/>
  <c r="AE1592" i="10"/>
  <c r="Y1592" i="10"/>
  <c r="S1592" i="10"/>
  <c r="M1592" i="10"/>
  <c r="AT1592" i="10"/>
  <c r="AN1592" i="10"/>
  <c r="AH1592" i="10"/>
  <c r="AB1592" i="10"/>
  <c r="V1592" i="10"/>
  <c r="P1592" i="10"/>
  <c r="AQ1590" i="10"/>
  <c r="AK1590" i="10"/>
  <c r="AE1590" i="10"/>
  <c r="Y1590" i="10"/>
  <c r="S1590" i="10"/>
  <c r="M1590" i="10"/>
  <c r="AT1590" i="10"/>
  <c r="AN1590" i="10"/>
  <c r="AH1590" i="10"/>
  <c r="AB1590" i="10"/>
  <c r="V1590" i="10"/>
  <c r="P1590" i="10"/>
  <c r="AS1576" i="10"/>
  <c r="AM1576" i="10"/>
  <c r="AG1576" i="10"/>
  <c r="AA1576" i="10"/>
  <c r="U1576" i="10"/>
  <c r="O1576" i="10"/>
  <c r="AP1576" i="10"/>
  <c r="AJ1576" i="10"/>
  <c r="AD1576" i="10"/>
  <c r="X1576" i="10"/>
  <c r="R1576" i="10"/>
  <c r="L1576" i="10"/>
  <c r="AS1559" i="10"/>
  <c r="AM1559" i="10"/>
  <c r="AG1559" i="10"/>
  <c r="AA1559" i="10"/>
  <c r="U1559" i="10"/>
  <c r="O1559" i="10"/>
  <c r="AD1559" i="10"/>
  <c r="AP1559" i="10"/>
  <c r="R1559" i="10"/>
  <c r="X1559" i="10"/>
  <c r="AJ1559" i="10"/>
  <c r="L1559" i="10"/>
  <c r="AS1583" i="10"/>
  <c r="AM1583" i="10"/>
  <c r="AG1583" i="10"/>
  <c r="AA1583" i="10"/>
  <c r="U1583" i="10"/>
  <c r="O1583" i="10"/>
  <c r="AD1583" i="10"/>
  <c r="AP1583" i="10"/>
  <c r="R1583" i="10"/>
  <c r="AJ1583" i="10"/>
  <c r="L1583" i="10"/>
  <c r="X1583" i="10"/>
  <c r="AT1577" i="10"/>
  <c r="AN1577" i="10"/>
  <c r="AH1577" i="10"/>
  <c r="AB1577" i="10"/>
  <c r="V1577" i="10"/>
  <c r="P1577" i="10"/>
  <c r="AE1577" i="10"/>
  <c r="AQ1577" i="10"/>
  <c r="S1577" i="10"/>
  <c r="AK1577" i="10"/>
  <c r="M1577" i="10"/>
  <c r="Y1577" i="10"/>
  <c r="AQ1584" i="10"/>
  <c r="AK1584" i="10"/>
  <c r="AE1584" i="10"/>
  <c r="Y1584" i="10"/>
  <c r="S1584" i="10"/>
  <c r="M1584" i="10"/>
  <c r="AT1584" i="10"/>
  <c r="AN1584" i="10"/>
  <c r="AH1584" i="10"/>
  <c r="AB1584" i="10"/>
  <c r="V1584" i="10"/>
  <c r="P1584" i="10"/>
  <c r="AE1486" i="10"/>
  <c r="S1486" i="10"/>
  <c r="AQ1486" i="10"/>
  <c r="Y1486" i="10"/>
  <c r="AT1486" i="10"/>
  <c r="AN1486" i="10"/>
  <c r="AH1486" i="10"/>
  <c r="AB1486" i="10"/>
  <c r="V1486" i="10"/>
  <c r="P1486" i="10"/>
  <c r="AK1486" i="10"/>
  <c r="M1486" i="10"/>
  <c r="AE1488" i="10"/>
  <c r="S1488" i="10"/>
  <c r="AQ1488" i="10"/>
  <c r="Y1488" i="10"/>
  <c r="AT1488" i="10"/>
  <c r="AN1488" i="10"/>
  <c r="AH1488" i="10"/>
  <c r="AB1488" i="10"/>
  <c r="V1488" i="10"/>
  <c r="P1488" i="10"/>
  <c r="AK1488" i="10"/>
  <c r="M1488" i="10"/>
  <c r="AQ1490" i="10"/>
  <c r="Y1490" i="10"/>
  <c r="M1490" i="10"/>
  <c r="AE1490" i="10"/>
  <c r="AT1490" i="10"/>
  <c r="AN1490" i="10"/>
  <c r="AH1490" i="10"/>
  <c r="AB1490" i="10"/>
  <c r="V1490" i="10"/>
  <c r="P1490" i="10"/>
  <c r="AK1490" i="10"/>
  <c r="S1490" i="10"/>
  <c r="AQ1492" i="10"/>
  <c r="Y1492" i="10"/>
  <c r="AK1492" i="10"/>
  <c r="S1492" i="10"/>
  <c r="AT1492" i="10"/>
  <c r="AN1492" i="10"/>
  <c r="AH1492" i="10"/>
  <c r="AB1492" i="10"/>
  <c r="V1492" i="10"/>
  <c r="P1492" i="10"/>
  <c r="AE1492" i="10"/>
  <c r="M1492" i="10"/>
  <c r="AS1495" i="10"/>
  <c r="AM1495" i="10"/>
  <c r="AG1495" i="10"/>
  <c r="AA1495" i="10"/>
  <c r="U1495" i="10"/>
  <c r="O1495" i="10"/>
  <c r="AP1495" i="10"/>
  <c r="AJ1495" i="10"/>
  <c r="AD1495" i="10"/>
  <c r="X1495" i="10"/>
  <c r="R1495" i="10"/>
  <c r="L1495" i="10"/>
  <c r="AS1497" i="10"/>
  <c r="AM1497" i="10"/>
  <c r="AG1497" i="10"/>
  <c r="AA1497" i="10"/>
  <c r="U1497" i="10"/>
  <c r="O1497" i="10"/>
  <c r="AP1497" i="10"/>
  <c r="AJ1497" i="10"/>
  <c r="AD1497" i="10"/>
  <c r="X1497" i="10"/>
  <c r="R1497" i="10"/>
  <c r="L1497" i="10"/>
  <c r="AS1527" i="10"/>
  <c r="AM1527" i="10"/>
  <c r="AG1527" i="10"/>
  <c r="AA1527" i="10"/>
  <c r="U1527" i="10"/>
  <c r="O1527" i="10"/>
  <c r="AP1527" i="10"/>
  <c r="R1527" i="10"/>
  <c r="AJ1527" i="10"/>
  <c r="L1527" i="10"/>
  <c r="AD1527" i="10"/>
  <c r="X1527" i="10"/>
  <c r="AQ1524" i="10"/>
  <c r="AK1524" i="10"/>
  <c r="AE1524" i="10"/>
  <c r="Y1524" i="10"/>
  <c r="S1524" i="10"/>
  <c r="M1524" i="10"/>
  <c r="AT1524" i="10"/>
  <c r="AN1524" i="10"/>
  <c r="AH1524" i="10"/>
  <c r="AB1524" i="10"/>
  <c r="V1524" i="10"/>
  <c r="P1524" i="10"/>
  <c r="AS1515" i="10"/>
  <c r="AM1515" i="10"/>
  <c r="AG1515" i="10"/>
  <c r="AA1515" i="10"/>
  <c r="U1515" i="10"/>
  <c r="O1515" i="10"/>
  <c r="AP1515" i="10"/>
  <c r="AJ1515" i="10"/>
  <c r="AD1515" i="10"/>
  <c r="X1515" i="10"/>
  <c r="R1515" i="10"/>
  <c r="L1515" i="10"/>
  <c r="AS1507" i="10"/>
  <c r="AM1507" i="10"/>
  <c r="AG1507" i="10"/>
  <c r="AA1507" i="10"/>
  <c r="U1507" i="10"/>
  <c r="O1507" i="10"/>
  <c r="X1507" i="10"/>
  <c r="R1507" i="10"/>
  <c r="AJ1507" i="10"/>
  <c r="L1507" i="10"/>
  <c r="AD1507" i="10"/>
  <c r="AP1507" i="10"/>
  <c r="AT1504" i="10"/>
  <c r="AN1504" i="10"/>
  <c r="AH1504" i="10"/>
  <c r="AB1504" i="10"/>
  <c r="V1504" i="10"/>
  <c r="P1504" i="10"/>
  <c r="AQ1504" i="10"/>
  <c r="AK1504" i="10"/>
  <c r="AE1504" i="10"/>
  <c r="Y1504" i="10"/>
  <c r="S1504" i="10"/>
  <c r="M1504" i="10"/>
  <c r="AT1501" i="10"/>
  <c r="AN1501" i="10"/>
  <c r="AH1501" i="10"/>
  <c r="AB1501" i="10"/>
  <c r="V1501" i="10"/>
  <c r="P1501" i="10"/>
  <c r="AQ1501" i="10"/>
  <c r="AK1501" i="10"/>
  <c r="AE1501" i="10"/>
  <c r="Y1501" i="10"/>
  <c r="M1501" i="10"/>
  <c r="S1501" i="10"/>
  <c r="AS1531" i="10"/>
  <c r="AM1531" i="10"/>
  <c r="AG1531" i="10"/>
  <c r="AA1531" i="10"/>
  <c r="U1531" i="10"/>
  <c r="O1531" i="10"/>
  <c r="AP1531" i="10"/>
  <c r="R1531" i="10"/>
  <c r="AJ1531" i="10"/>
  <c r="L1531" i="10"/>
  <c r="AD1531" i="10"/>
  <c r="X1531" i="10"/>
  <c r="AS1512" i="10"/>
  <c r="AM1512" i="10"/>
  <c r="AG1512" i="10"/>
  <c r="AA1512" i="10"/>
  <c r="U1512" i="10"/>
  <c r="O1512" i="10"/>
  <c r="AP1512" i="10"/>
  <c r="AJ1512" i="10"/>
  <c r="AD1512" i="10"/>
  <c r="X1512" i="10"/>
  <c r="R1512" i="10"/>
  <c r="L1512" i="10"/>
  <c r="AS1520" i="10"/>
  <c r="AM1520" i="10"/>
  <c r="AG1520" i="10"/>
  <c r="AA1520" i="10"/>
  <c r="U1520" i="10"/>
  <c r="O1520" i="10"/>
  <c r="AP1520" i="10"/>
  <c r="AJ1520" i="10"/>
  <c r="AD1520" i="10"/>
  <c r="X1520" i="10"/>
  <c r="R1520" i="10"/>
  <c r="L1520" i="10"/>
  <c r="AT1502" i="10"/>
  <c r="AN1502" i="10"/>
  <c r="AH1502" i="10"/>
  <c r="AB1502" i="10"/>
  <c r="V1502" i="10"/>
  <c r="P1502" i="10"/>
  <c r="AQ1502" i="10"/>
  <c r="AK1502" i="10"/>
  <c r="AE1502" i="10"/>
  <c r="Y1502" i="10"/>
  <c r="S1502" i="10"/>
  <c r="M1502" i="10"/>
  <c r="AS1505" i="10"/>
  <c r="AM1505" i="10"/>
  <c r="AG1505" i="10"/>
  <c r="AA1505" i="10"/>
  <c r="U1505" i="10"/>
  <c r="O1505" i="10"/>
  <c r="X1505" i="10"/>
  <c r="AP1505" i="10"/>
  <c r="AJ1505" i="10"/>
  <c r="L1505" i="10"/>
  <c r="AD1505" i="10"/>
  <c r="R1505" i="10"/>
  <c r="AS1521" i="10"/>
  <c r="AM1521" i="10"/>
  <c r="AG1521" i="10"/>
  <c r="AA1521" i="10"/>
  <c r="U1521" i="10"/>
  <c r="O1521" i="10"/>
  <c r="AP1521" i="10"/>
  <c r="R1521" i="10"/>
  <c r="AJ1521" i="10"/>
  <c r="L1521" i="10"/>
  <c r="AD1521" i="10"/>
  <c r="X1521" i="10"/>
  <c r="AQ1533" i="10"/>
  <c r="AK1533" i="10"/>
  <c r="AE1533" i="10"/>
  <c r="Y1533" i="10"/>
  <c r="S1533" i="10"/>
  <c r="M1533" i="10"/>
  <c r="AT1533" i="10"/>
  <c r="AN1533" i="10"/>
  <c r="AH1533" i="10"/>
  <c r="AB1533" i="10"/>
  <c r="V1533" i="10"/>
  <c r="P1533" i="10"/>
  <c r="AQ1528" i="10"/>
  <c r="AK1528" i="10"/>
  <c r="AE1528" i="10"/>
  <c r="Y1528" i="10"/>
  <c r="S1528" i="10"/>
  <c r="M1528" i="10"/>
  <c r="AT1528" i="10"/>
  <c r="AN1528" i="10"/>
  <c r="AH1528" i="10"/>
  <c r="AB1528" i="10"/>
  <c r="V1528" i="10"/>
  <c r="P1528" i="10"/>
  <c r="AS1525" i="10"/>
  <c r="AM1525" i="10"/>
  <c r="AG1525" i="10"/>
  <c r="AA1525" i="10"/>
  <c r="U1525" i="10"/>
  <c r="O1525" i="10"/>
  <c r="AP1525" i="10"/>
  <c r="R1525" i="10"/>
  <c r="AJ1525" i="10"/>
  <c r="L1525" i="10"/>
  <c r="AD1525" i="10"/>
  <c r="X1525" i="10"/>
  <c r="AT1508" i="10"/>
  <c r="AN1508" i="10"/>
  <c r="AH1508" i="10"/>
  <c r="AB1508" i="10"/>
  <c r="V1508" i="10"/>
  <c r="P1508" i="10"/>
  <c r="AQ1508" i="10"/>
  <c r="AK1508" i="10"/>
  <c r="AE1508" i="10"/>
  <c r="Y1508" i="10"/>
  <c r="S1508" i="10"/>
  <c r="M1508" i="10"/>
  <c r="AS1500" i="10"/>
  <c r="AM1500" i="10"/>
  <c r="AG1500" i="10"/>
  <c r="AA1500" i="10"/>
  <c r="U1500" i="10"/>
  <c r="O1500" i="10"/>
  <c r="X1500" i="10"/>
  <c r="AP1500" i="10"/>
  <c r="AD1500" i="10"/>
  <c r="R1500" i="10"/>
  <c r="AJ1500" i="10"/>
  <c r="L1500" i="10"/>
  <c r="AS1487" i="10"/>
  <c r="AM1487" i="10"/>
  <c r="AG1487" i="10"/>
  <c r="AA1487" i="10"/>
  <c r="U1487" i="10"/>
  <c r="O1487" i="10"/>
  <c r="AP1487" i="10"/>
  <c r="AJ1487" i="10"/>
  <c r="AD1487" i="10"/>
  <c r="X1487" i="10"/>
  <c r="R1487" i="10"/>
  <c r="L1487" i="10"/>
  <c r="AS1489" i="10"/>
  <c r="AM1489" i="10"/>
  <c r="AG1489" i="10"/>
  <c r="AA1489" i="10"/>
  <c r="U1489" i="10"/>
  <c r="O1489" i="10"/>
  <c r="AP1489" i="10"/>
  <c r="AJ1489" i="10"/>
  <c r="AD1489" i="10"/>
  <c r="X1489" i="10"/>
  <c r="R1489" i="10"/>
  <c r="L1489" i="10"/>
  <c r="AS1491" i="10"/>
  <c r="AM1491" i="10"/>
  <c r="AG1491" i="10"/>
  <c r="AA1491" i="10"/>
  <c r="U1491" i="10"/>
  <c r="O1491" i="10"/>
  <c r="AP1491" i="10"/>
  <c r="AJ1491" i="10"/>
  <c r="AD1491" i="10"/>
  <c r="X1491" i="10"/>
  <c r="R1491" i="10"/>
  <c r="L1491" i="10"/>
  <c r="AS1493" i="10"/>
  <c r="AM1493" i="10"/>
  <c r="AG1493" i="10"/>
  <c r="AA1493" i="10"/>
  <c r="U1493" i="10"/>
  <c r="O1493" i="10"/>
  <c r="AP1493" i="10"/>
  <c r="AJ1493" i="10"/>
  <c r="AD1493" i="10"/>
  <c r="X1493" i="10"/>
  <c r="R1493" i="10"/>
  <c r="L1493" i="10"/>
  <c r="AQ1495" i="10"/>
  <c r="AE1495" i="10"/>
  <c r="S1495" i="10"/>
  <c r="M1495" i="10"/>
  <c r="AT1495" i="10"/>
  <c r="AN1495" i="10"/>
  <c r="AH1495" i="10"/>
  <c r="AB1495" i="10"/>
  <c r="V1495" i="10"/>
  <c r="P1495" i="10"/>
  <c r="AK1495" i="10"/>
  <c r="Y1495" i="10"/>
  <c r="AK1497" i="10"/>
  <c r="Y1497" i="10"/>
  <c r="M1497" i="10"/>
  <c r="AT1497" i="10"/>
  <c r="AN1497" i="10"/>
  <c r="AH1497" i="10"/>
  <c r="AB1497" i="10"/>
  <c r="V1497" i="10"/>
  <c r="P1497" i="10"/>
  <c r="AQ1497" i="10"/>
  <c r="AE1497" i="10"/>
  <c r="S1497" i="10"/>
  <c r="AQ1527" i="10"/>
  <c r="AK1527" i="10"/>
  <c r="AE1527" i="10"/>
  <c r="Y1527" i="10"/>
  <c r="S1527" i="10"/>
  <c r="M1527" i="10"/>
  <c r="AT1527" i="10"/>
  <c r="AN1527" i="10"/>
  <c r="AH1527" i="10"/>
  <c r="AB1527" i="10"/>
  <c r="V1527" i="10"/>
  <c r="P1527" i="10"/>
  <c r="AS1516" i="10"/>
  <c r="AM1516" i="10"/>
  <c r="AG1516" i="10"/>
  <c r="AA1516" i="10"/>
  <c r="U1516" i="10"/>
  <c r="O1516" i="10"/>
  <c r="AP1516" i="10"/>
  <c r="AJ1516" i="10"/>
  <c r="AD1516" i="10"/>
  <c r="X1516" i="10"/>
  <c r="R1516" i="10"/>
  <c r="L1516" i="10"/>
  <c r="AT1507" i="10"/>
  <c r="AN1507" i="10"/>
  <c r="AH1507" i="10"/>
  <c r="AB1507" i="10"/>
  <c r="V1507" i="10"/>
  <c r="P1507" i="10"/>
  <c r="AQ1507" i="10"/>
  <c r="AK1507" i="10"/>
  <c r="AE1507" i="10"/>
  <c r="Y1507" i="10"/>
  <c r="S1507" i="10"/>
  <c r="M1507" i="10"/>
  <c r="AS1504" i="10"/>
  <c r="AM1504" i="10"/>
  <c r="AG1504" i="10"/>
  <c r="AA1504" i="10"/>
  <c r="U1504" i="10"/>
  <c r="O1504" i="10"/>
  <c r="AJ1504" i="10"/>
  <c r="L1504" i="10"/>
  <c r="AD1504" i="10"/>
  <c r="X1504" i="10"/>
  <c r="AP1504" i="10"/>
  <c r="R1504" i="10"/>
  <c r="AS1501" i="10"/>
  <c r="AM1501" i="10"/>
  <c r="AG1501" i="10"/>
  <c r="AA1501" i="10"/>
  <c r="U1501" i="10"/>
  <c r="O1501" i="10"/>
  <c r="AP1501" i="10"/>
  <c r="L1501" i="10"/>
  <c r="AJ1501" i="10"/>
  <c r="AD1501" i="10"/>
  <c r="R1501" i="10"/>
  <c r="X1501" i="10"/>
  <c r="AS1519" i="10"/>
  <c r="AM1519" i="10"/>
  <c r="AG1519" i="10"/>
  <c r="AA1519" i="10"/>
  <c r="U1519" i="10"/>
  <c r="O1519" i="10"/>
  <c r="AP1519" i="10"/>
  <c r="AJ1519" i="10"/>
  <c r="AD1519" i="10"/>
  <c r="X1519" i="10"/>
  <c r="R1519" i="10"/>
  <c r="L1519" i="10"/>
  <c r="AS1514" i="10"/>
  <c r="AM1514" i="10"/>
  <c r="AG1514" i="10"/>
  <c r="AA1514" i="10"/>
  <c r="U1514" i="10"/>
  <c r="O1514" i="10"/>
  <c r="AP1514" i="10"/>
  <c r="AJ1514" i="10"/>
  <c r="AD1514" i="10"/>
  <c r="X1514" i="10"/>
  <c r="R1514" i="10"/>
  <c r="L1514" i="10"/>
  <c r="AQ1512" i="10"/>
  <c r="AK1512" i="10"/>
  <c r="AE1512" i="10"/>
  <c r="Y1512" i="10"/>
  <c r="S1512" i="10"/>
  <c r="M1512" i="10"/>
  <c r="AH1512" i="10"/>
  <c r="AB1512" i="10"/>
  <c r="AT1512" i="10"/>
  <c r="V1512" i="10"/>
  <c r="P1512" i="10"/>
  <c r="AN1512" i="10"/>
  <c r="AQ1517" i="10"/>
  <c r="AK1517" i="10"/>
  <c r="AE1517" i="10"/>
  <c r="Y1517" i="10"/>
  <c r="S1517" i="10"/>
  <c r="M1517" i="10"/>
  <c r="AT1517" i="10"/>
  <c r="V1517" i="10"/>
  <c r="AN1517" i="10"/>
  <c r="P1517" i="10"/>
  <c r="AH1517" i="10"/>
  <c r="AB1517" i="10"/>
  <c r="AS1533" i="10"/>
  <c r="AM1533" i="10"/>
  <c r="AG1533" i="10"/>
  <c r="AA1533" i="10"/>
  <c r="U1533" i="10"/>
  <c r="O1533" i="10"/>
  <c r="AP1533" i="10"/>
  <c r="R1533" i="10"/>
  <c r="AJ1533" i="10"/>
  <c r="L1533" i="10"/>
  <c r="AD1533" i="10"/>
  <c r="X1533" i="10"/>
  <c r="AK1485" i="10"/>
  <c r="Y1485" i="10"/>
  <c r="AQ1485" i="10"/>
  <c r="M1485" i="10"/>
  <c r="AT1485" i="10"/>
  <c r="AN1485" i="10"/>
  <c r="AH1485" i="10"/>
  <c r="AB1485" i="10"/>
  <c r="V1485" i="10"/>
  <c r="P1485" i="10"/>
  <c r="AE1485" i="10"/>
  <c r="S1485" i="10"/>
  <c r="AK1487" i="10"/>
  <c r="S1487" i="10"/>
  <c r="AQ1487" i="10"/>
  <c r="Y1487" i="10"/>
  <c r="AT1487" i="10"/>
  <c r="AN1487" i="10"/>
  <c r="AH1487" i="10"/>
  <c r="AB1487" i="10"/>
  <c r="V1487" i="10"/>
  <c r="P1487" i="10"/>
  <c r="AE1487" i="10"/>
  <c r="M1487" i="10"/>
  <c r="AE1489" i="10"/>
  <c r="M1489" i="10"/>
  <c r="AQ1489" i="10"/>
  <c r="Y1489" i="10"/>
  <c r="AT1489" i="10"/>
  <c r="AN1489" i="10"/>
  <c r="AH1489" i="10"/>
  <c r="AB1489" i="10"/>
  <c r="V1489" i="10"/>
  <c r="P1489" i="10"/>
  <c r="AK1489" i="10"/>
  <c r="S1489" i="10"/>
  <c r="AQ1491" i="10"/>
  <c r="Y1491" i="10"/>
  <c r="AK1491" i="10"/>
  <c r="S1491" i="10"/>
  <c r="AT1491" i="10"/>
  <c r="AN1491" i="10"/>
  <c r="AH1491" i="10"/>
  <c r="AB1491" i="10"/>
  <c r="V1491" i="10"/>
  <c r="P1491" i="10"/>
  <c r="AE1491" i="10"/>
  <c r="M1491" i="10"/>
  <c r="AK1493" i="10"/>
  <c r="Y1493" i="10"/>
  <c r="AQ1493" i="10"/>
  <c r="S1493" i="10"/>
  <c r="AT1493" i="10"/>
  <c r="AN1493" i="10"/>
  <c r="AH1493" i="10"/>
  <c r="AB1493" i="10"/>
  <c r="V1493" i="10"/>
  <c r="P1493" i="10"/>
  <c r="AE1493" i="10"/>
  <c r="M1493" i="10"/>
  <c r="AS1496" i="10"/>
  <c r="AM1496" i="10"/>
  <c r="AG1496" i="10"/>
  <c r="AA1496" i="10"/>
  <c r="U1496" i="10"/>
  <c r="O1496" i="10"/>
  <c r="AP1496" i="10"/>
  <c r="AJ1496" i="10"/>
  <c r="AD1496" i="10"/>
  <c r="X1496" i="10"/>
  <c r="R1496" i="10"/>
  <c r="L1496" i="10"/>
  <c r="AS1498" i="10"/>
  <c r="AM1498" i="10"/>
  <c r="AG1498" i="10"/>
  <c r="AA1498" i="10"/>
  <c r="U1498" i="10"/>
  <c r="O1498" i="10"/>
  <c r="AP1498" i="10"/>
  <c r="AJ1498" i="10"/>
  <c r="AD1498" i="10"/>
  <c r="X1498" i="10"/>
  <c r="R1498" i="10"/>
  <c r="L1498" i="10"/>
  <c r="AQ1534" i="10"/>
  <c r="AK1534" i="10"/>
  <c r="AE1534" i="10"/>
  <c r="Y1534" i="10"/>
  <c r="S1534" i="10"/>
  <c r="M1534" i="10"/>
  <c r="AT1534" i="10"/>
  <c r="AN1534" i="10"/>
  <c r="AH1534" i="10"/>
  <c r="AB1534" i="10"/>
  <c r="V1534" i="10"/>
  <c r="P1534" i="10"/>
  <c r="AQ1526" i="10"/>
  <c r="AK1526" i="10"/>
  <c r="AE1526" i="10"/>
  <c r="Y1526" i="10"/>
  <c r="S1526" i="10"/>
  <c r="M1526" i="10"/>
  <c r="AT1526" i="10"/>
  <c r="AN1526" i="10"/>
  <c r="AH1526" i="10"/>
  <c r="AB1526" i="10"/>
  <c r="V1526" i="10"/>
  <c r="P1526" i="10"/>
  <c r="AQ1516" i="10"/>
  <c r="AK1516" i="10"/>
  <c r="AE1516" i="10"/>
  <c r="Y1516" i="10"/>
  <c r="S1516" i="10"/>
  <c r="M1516" i="10"/>
  <c r="AH1516" i="10"/>
  <c r="AB1516" i="10"/>
  <c r="AT1516" i="10"/>
  <c r="V1516" i="10"/>
  <c r="AN1516" i="10"/>
  <c r="P1516" i="10"/>
  <c r="AQ1510" i="10"/>
  <c r="AK1510" i="10"/>
  <c r="AE1510" i="10"/>
  <c r="Y1510" i="10"/>
  <c r="S1510" i="10"/>
  <c r="AH1510" i="10"/>
  <c r="P1510" i="10"/>
  <c r="AB1510" i="10"/>
  <c r="AT1510" i="10"/>
  <c r="V1510" i="10"/>
  <c r="M1510" i="10"/>
  <c r="AN1510" i="10"/>
  <c r="AS1506" i="10"/>
  <c r="AM1506" i="10"/>
  <c r="AG1506" i="10"/>
  <c r="AA1506" i="10"/>
  <c r="U1506" i="10"/>
  <c r="O1506" i="10"/>
  <c r="AJ1506" i="10"/>
  <c r="L1506" i="10"/>
  <c r="X1506" i="10"/>
  <c r="AP1506" i="10"/>
  <c r="R1506" i="10"/>
  <c r="AD1506" i="10"/>
  <c r="AS1503" i="10"/>
  <c r="AM1503" i="10"/>
  <c r="AG1503" i="10"/>
  <c r="AA1503" i="10"/>
  <c r="U1503" i="10"/>
  <c r="O1503" i="10"/>
  <c r="X1503" i="10"/>
  <c r="R1503" i="10"/>
  <c r="AJ1503" i="10"/>
  <c r="L1503" i="10"/>
  <c r="AD1503" i="10"/>
  <c r="AP1503" i="10"/>
  <c r="AS1530" i="10"/>
  <c r="AM1530" i="10"/>
  <c r="AG1530" i="10"/>
  <c r="AA1530" i="10"/>
  <c r="U1530" i="10"/>
  <c r="O1530" i="10"/>
  <c r="AD1530" i="10"/>
  <c r="X1530" i="10"/>
  <c r="AP1530" i="10"/>
  <c r="R1530" i="10"/>
  <c r="AJ1530" i="10"/>
  <c r="L1530" i="10"/>
  <c r="AQ1519" i="10"/>
  <c r="AK1519" i="10"/>
  <c r="AE1519" i="10"/>
  <c r="Y1519" i="10"/>
  <c r="S1519" i="10"/>
  <c r="M1519" i="10"/>
  <c r="AT1519" i="10"/>
  <c r="V1519" i="10"/>
  <c r="AN1519" i="10"/>
  <c r="P1519" i="10"/>
  <c r="AH1519" i="10"/>
  <c r="AB1519" i="10"/>
  <c r="AQ1514" i="10"/>
  <c r="AK1514" i="10"/>
  <c r="AE1514" i="10"/>
  <c r="Y1514" i="10"/>
  <c r="S1514" i="10"/>
  <c r="M1514" i="10"/>
  <c r="AH1514" i="10"/>
  <c r="AB1514" i="10"/>
  <c r="AT1514" i="10"/>
  <c r="V1514" i="10"/>
  <c r="AN1514" i="10"/>
  <c r="P1514" i="10"/>
  <c r="AT1509" i="10"/>
  <c r="AN1509" i="10"/>
  <c r="AH1509" i="10"/>
  <c r="AB1509" i="10"/>
  <c r="V1509" i="10"/>
  <c r="P1509" i="10"/>
  <c r="AQ1509" i="10"/>
  <c r="AK1509" i="10"/>
  <c r="AE1509" i="10"/>
  <c r="Y1509" i="10"/>
  <c r="S1509" i="10"/>
  <c r="M1509" i="10"/>
  <c r="AQ1529" i="10"/>
  <c r="AK1529" i="10"/>
  <c r="AE1529" i="10"/>
  <c r="Y1529" i="10"/>
  <c r="S1529" i="10"/>
  <c r="M1529" i="10"/>
  <c r="AT1529" i="10"/>
  <c r="AN1529" i="10"/>
  <c r="AH1529" i="10"/>
  <c r="AB1529" i="10"/>
  <c r="V1529" i="10"/>
  <c r="P1529" i="10"/>
  <c r="AS1517" i="10"/>
  <c r="AM1517" i="10"/>
  <c r="AG1517" i="10"/>
  <c r="AA1517" i="10"/>
  <c r="U1517" i="10"/>
  <c r="O1517" i="10"/>
  <c r="AP1517" i="10"/>
  <c r="AJ1517" i="10"/>
  <c r="AD1517" i="10"/>
  <c r="X1517" i="10"/>
  <c r="R1517" i="10"/>
  <c r="L1517" i="10"/>
  <c r="AS1532" i="10"/>
  <c r="AM1532" i="10"/>
  <c r="AG1532" i="10"/>
  <c r="AA1532" i="10"/>
  <c r="U1532" i="10"/>
  <c r="O1532" i="10"/>
  <c r="AD1532" i="10"/>
  <c r="X1532" i="10"/>
  <c r="AP1532" i="10"/>
  <c r="R1532" i="10"/>
  <c r="AJ1532" i="10"/>
  <c r="L1532" i="10"/>
  <c r="AS1523" i="10"/>
  <c r="AM1523" i="10"/>
  <c r="AG1523" i="10"/>
  <c r="AA1523" i="10"/>
  <c r="U1523" i="10"/>
  <c r="O1523" i="10"/>
  <c r="AP1523" i="10"/>
  <c r="R1523" i="10"/>
  <c r="AJ1523" i="10"/>
  <c r="L1523" i="10"/>
  <c r="AD1523" i="10"/>
  <c r="X1523" i="10"/>
  <c r="AS1511" i="10"/>
  <c r="AM1511" i="10"/>
  <c r="AG1511" i="10"/>
  <c r="AA1511" i="10"/>
  <c r="U1511" i="10"/>
  <c r="O1511" i="10"/>
  <c r="AP1511" i="10"/>
  <c r="AJ1511" i="10"/>
  <c r="AD1511" i="10"/>
  <c r="X1511" i="10"/>
  <c r="R1511" i="10"/>
  <c r="L1511" i="10"/>
  <c r="AQ1513" i="10"/>
  <c r="AK1513" i="10"/>
  <c r="AE1513" i="10"/>
  <c r="Y1513" i="10"/>
  <c r="S1513" i="10"/>
  <c r="M1513" i="10"/>
  <c r="AT1513" i="10"/>
  <c r="V1513" i="10"/>
  <c r="AN1513" i="10"/>
  <c r="P1513" i="10"/>
  <c r="AH1513" i="10"/>
  <c r="AB1513" i="10"/>
  <c r="AS1499" i="10"/>
  <c r="AM1499" i="10"/>
  <c r="AG1499" i="10"/>
  <c r="AA1499" i="10"/>
  <c r="U1499" i="10"/>
  <c r="O1499" i="10"/>
  <c r="AJ1499" i="10"/>
  <c r="X1499" i="10"/>
  <c r="R1499" i="10"/>
  <c r="L1499" i="10"/>
  <c r="AP1499" i="10"/>
  <c r="AD1499" i="10"/>
  <c r="AT1500" i="10"/>
  <c r="AN1500" i="10"/>
  <c r="AH1500" i="10"/>
  <c r="AB1500" i="10"/>
  <c r="V1500" i="10"/>
  <c r="P1500" i="10"/>
  <c r="AK1500" i="10"/>
  <c r="Y1500" i="10"/>
  <c r="M1500" i="10"/>
  <c r="AQ1500" i="10"/>
  <c r="AE1500" i="10"/>
  <c r="S1500" i="10"/>
  <c r="AS1524" i="10"/>
  <c r="AM1524" i="10"/>
  <c r="AG1524" i="10"/>
  <c r="AA1524" i="10"/>
  <c r="U1524" i="10"/>
  <c r="O1524" i="10"/>
  <c r="AD1524" i="10"/>
  <c r="X1524" i="10"/>
  <c r="AP1524" i="10"/>
  <c r="R1524" i="10"/>
  <c r="AJ1524" i="10"/>
  <c r="L1524" i="10"/>
  <c r="AQ1515" i="10"/>
  <c r="AK1515" i="10"/>
  <c r="AE1515" i="10"/>
  <c r="Y1515" i="10"/>
  <c r="S1515" i="10"/>
  <c r="M1515" i="10"/>
  <c r="AT1515" i="10"/>
  <c r="V1515" i="10"/>
  <c r="AN1515" i="10"/>
  <c r="P1515" i="10"/>
  <c r="AH1515" i="10"/>
  <c r="AB1515" i="10"/>
  <c r="AQ1531" i="10"/>
  <c r="AK1531" i="10"/>
  <c r="AE1531" i="10"/>
  <c r="Y1531" i="10"/>
  <c r="S1531" i="10"/>
  <c r="M1531" i="10"/>
  <c r="AT1531" i="10"/>
  <c r="AN1531" i="10"/>
  <c r="AH1531" i="10"/>
  <c r="AB1531" i="10"/>
  <c r="V1531" i="10"/>
  <c r="P1531" i="10"/>
  <c r="G1502" i="10"/>
  <c r="AS1502" i="10"/>
  <c r="AM1502" i="10"/>
  <c r="AG1502" i="10"/>
  <c r="AA1502" i="10"/>
  <c r="U1502" i="10"/>
  <c r="O1502" i="10"/>
  <c r="AJ1502" i="10"/>
  <c r="L1502" i="10"/>
  <c r="X1502" i="10"/>
  <c r="AP1502" i="10"/>
  <c r="R1502" i="10"/>
  <c r="AD1502" i="10"/>
  <c r="AS1522" i="10"/>
  <c r="AM1522" i="10"/>
  <c r="AG1522" i="10"/>
  <c r="AA1522" i="10"/>
  <c r="U1522" i="10"/>
  <c r="O1522" i="10"/>
  <c r="AD1522" i="10"/>
  <c r="X1522" i="10"/>
  <c r="AP1522" i="10"/>
  <c r="R1522" i="10"/>
  <c r="AJ1522" i="10"/>
  <c r="L1522" i="10"/>
  <c r="AS1486" i="10"/>
  <c r="AM1486" i="10"/>
  <c r="AG1486" i="10"/>
  <c r="AA1486" i="10"/>
  <c r="U1486" i="10"/>
  <c r="O1486" i="10"/>
  <c r="AP1486" i="10"/>
  <c r="AJ1486" i="10"/>
  <c r="AD1486" i="10"/>
  <c r="X1486" i="10"/>
  <c r="R1486" i="10"/>
  <c r="L1486" i="10"/>
  <c r="AS1488" i="10"/>
  <c r="AM1488" i="10"/>
  <c r="AG1488" i="10"/>
  <c r="AA1488" i="10"/>
  <c r="U1488" i="10"/>
  <c r="O1488" i="10"/>
  <c r="AP1488" i="10"/>
  <c r="AJ1488" i="10"/>
  <c r="AD1488" i="10"/>
  <c r="X1488" i="10"/>
  <c r="R1488" i="10"/>
  <c r="L1488" i="10"/>
  <c r="AS1490" i="10"/>
  <c r="AM1490" i="10"/>
  <c r="AG1490" i="10"/>
  <c r="AA1490" i="10"/>
  <c r="U1490" i="10"/>
  <c r="O1490" i="10"/>
  <c r="AP1490" i="10"/>
  <c r="AJ1490" i="10"/>
  <c r="AD1490" i="10"/>
  <c r="X1490" i="10"/>
  <c r="R1490" i="10"/>
  <c r="L1490" i="10"/>
  <c r="AS1492" i="10"/>
  <c r="AM1492" i="10"/>
  <c r="AG1492" i="10"/>
  <c r="AA1492" i="10"/>
  <c r="U1492" i="10"/>
  <c r="O1492" i="10"/>
  <c r="AP1492" i="10"/>
  <c r="AJ1492" i="10"/>
  <c r="AD1492" i="10"/>
  <c r="X1492" i="10"/>
  <c r="R1492" i="10"/>
  <c r="L1492" i="10"/>
  <c r="AS1494" i="10"/>
  <c r="AM1494" i="10"/>
  <c r="AG1494" i="10"/>
  <c r="AA1494" i="10"/>
  <c r="U1494" i="10"/>
  <c r="O1494" i="10"/>
  <c r="AP1494" i="10"/>
  <c r="AJ1494" i="10"/>
  <c r="AD1494" i="10"/>
  <c r="X1494" i="10"/>
  <c r="R1494" i="10"/>
  <c r="L1494" i="10"/>
  <c r="AK1496" i="10"/>
  <c r="Y1496" i="10"/>
  <c r="M1496" i="10"/>
  <c r="AT1496" i="10"/>
  <c r="AN1496" i="10"/>
  <c r="AH1496" i="10"/>
  <c r="AB1496" i="10"/>
  <c r="V1496" i="10"/>
  <c r="P1496" i="10"/>
  <c r="AQ1496" i="10"/>
  <c r="AE1496" i="10"/>
  <c r="S1496" i="10"/>
  <c r="AQ1498" i="10"/>
  <c r="AE1498" i="10"/>
  <c r="M1498" i="10"/>
  <c r="S1498" i="10"/>
  <c r="AT1498" i="10"/>
  <c r="AN1498" i="10"/>
  <c r="AH1498" i="10"/>
  <c r="AB1498" i="10"/>
  <c r="V1498" i="10"/>
  <c r="P1498" i="10"/>
  <c r="AK1498" i="10"/>
  <c r="Y1498" i="10"/>
  <c r="AQ1518" i="10"/>
  <c r="AK1518" i="10"/>
  <c r="AE1518" i="10"/>
  <c r="Y1518" i="10"/>
  <c r="S1518" i="10"/>
  <c r="M1518" i="10"/>
  <c r="AH1518" i="10"/>
  <c r="AB1518" i="10"/>
  <c r="AT1518" i="10"/>
  <c r="V1518" i="10"/>
  <c r="AN1518" i="10"/>
  <c r="P1518" i="10"/>
  <c r="AS1534" i="10"/>
  <c r="AM1534" i="10"/>
  <c r="AG1534" i="10"/>
  <c r="AA1534" i="10"/>
  <c r="U1534" i="10"/>
  <c r="O1534" i="10"/>
  <c r="AD1534" i="10"/>
  <c r="X1534" i="10"/>
  <c r="AP1534" i="10"/>
  <c r="R1534" i="10"/>
  <c r="AJ1534" i="10"/>
  <c r="L1534" i="10"/>
  <c r="AS1526" i="10"/>
  <c r="AM1526" i="10"/>
  <c r="AG1526" i="10"/>
  <c r="AA1526" i="10"/>
  <c r="U1526" i="10"/>
  <c r="O1526" i="10"/>
  <c r="AD1526" i="10"/>
  <c r="X1526" i="10"/>
  <c r="AP1526" i="10"/>
  <c r="R1526" i="10"/>
  <c r="AJ1526" i="10"/>
  <c r="L1526" i="10"/>
  <c r="AQ1522" i="10"/>
  <c r="AK1522" i="10"/>
  <c r="AE1522" i="10"/>
  <c r="Y1522" i="10"/>
  <c r="S1522" i="10"/>
  <c r="M1522" i="10"/>
  <c r="AT1522" i="10"/>
  <c r="AN1522" i="10"/>
  <c r="AH1522" i="10"/>
  <c r="AB1522" i="10"/>
  <c r="V1522" i="10"/>
  <c r="P1522" i="10"/>
  <c r="AS1510" i="10"/>
  <c r="AM1510" i="10"/>
  <c r="AG1510" i="10"/>
  <c r="AA1510" i="10"/>
  <c r="U1510" i="10"/>
  <c r="AP1510" i="10"/>
  <c r="AJ1510" i="10"/>
  <c r="AD1510" i="10"/>
  <c r="X1510" i="10"/>
  <c r="O1510" i="10"/>
  <c r="L1510" i="10"/>
  <c r="R1510" i="10"/>
  <c r="AT1506" i="10"/>
  <c r="AN1506" i="10"/>
  <c r="AH1506" i="10"/>
  <c r="AB1506" i="10"/>
  <c r="V1506" i="10"/>
  <c r="P1506" i="10"/>
  <c r="AQ1506" i="10"/>
  <c r="AK1506" i="10"/>
  <c r="AE1506" i="10"/>
  <c r="Y1506" i="10"/>
  <c r="S1506" i="10"/>
  <c r="M1506" i="10"/>
  <c r="AT1503" i="10"/>
  <c r="AN1503" i="10"/>
  <c r="AH1503" i="10"/>
  <c r="AB1503" i="10"/>
  <c r="V1503" i="10"/>
  <c r="P1503" i="10"/>
  <c r="AQ1503" i="10"/>
  <c r="AK1503" i="10"/>
  <c r="AE1503" i="10"/>
  <c r="Y1503" i="10"/>
  <c r="S1503" i="10"/>
  <c r="M1503" i="10"/>
  <c r="AQ1530" i="10"/>
  <c r="AK1530" i="10"/>
  <c r="AE1530" i="10"/>
  <c r="Y1530" i="10"/>
  <c r="S1530" i="10"/>
  <c r="M1530" i="10"/>
  <c r="AT1530" i="10"/>
  <c r="AN1530" i="10"/>
  <c r="AH1530" i="10"/>
  <c r="AB1530" i="10"/>
  <c r="V1530" i="10"/>
  <c r="P1530" i="10"/>
  <c r="AS1518" i="10"/>
  <c r="AM1518" i="10"/>
  <c r="AG1518" i="10"/>
  <c r="AA1518" i="10"/>
  <c r="U1518" i="10"/>
  <c r="O1518" i="10"/>
  <c r="AP1518" i="10"/>
  <c r="AJ1518" i="10"/>
  <c r="AD1518" i="10"/>
  <c r="X1518" i="10"/>
  <c r="R1518" i="10"/>
  <c r="L1518" i="10"/>
  <c r="AS1509" i="10"/>
  <c r="AM1509" i="10"/>
  <c r="AG1509" i="10"/>
  <c r="AA1509" i="10"/>
  <c r="U1509" i="10"/>
  <c r="O1509" i="10"/>
  <c r="X1509" i="10"/>
  <c r="AJ1509" i="10"/>
  <c r="L1509" i="10"/>
  <c r="R1509" i="10"/>
  <c r="AD1509" i="10"/>
  <c r="AP1509" i="10"/>
  <c r="AQ1532" i="10"/>
  <c r="AK1532" i="10"/>
  <c r="AE1532" i="10"/>
  <c r="Y1532" i="10"/>
  <c r="S1532" i="10"/>
  <c r="M1532" i="10"/>
  <c r="AT1532" i="10"/>
  <c r="AN1532" i="10"/>
  <c r="AH1532" i="10"/>
  <c r="AB1532" i="10"/>
  <c r="V1532" i="10"/>
  <c r="P1532" i="10"/>
  <c r="AQ1523" i="10"/>
  <c r="AK1523" i="10"/>
  <c r="AE1523" i="10"/>
  <c r="Y1523" i="10"/>
  <c r="S1523" i="10"/>
  <c r="M1523" i="10"/>
  <c r="AT1523" i="10"/>
  <c r="AN1523" i="10"/>
  <c r="AH1523" i="10"/>
  <c r="AB1523" i="10"/>
  <c r="V1523" i="10"/>
  <c r="P1523" i="10"/>
  <c r="AQ1520" i="10"/>
  <c r="AT1520" i="10"/>
  <c r="AK1520" i="10"/>
  <c r="AE1520" i="10"/>
  <c r="Y1520" i="10"/>
  <c r="S1520" i="10"/>
  <c r="M1520" i="10"/>
  <c r="AH1520" i="10"/>
  <c r="AB1520" i="10"/>
  <c r="V1520" i="10"/>
  <c r="P1520" i="10"/>
  <c r="AN1520" i="10"/>
  <c r="AQ1511" i="10"/>
  <c r="AK1511" i="10"/>
  <c r="AE1511" i="10"/>
  <c r="Y1511" i="10"/>
  <c r="S1511" i="10"/>
  <c r="M1511" i="10"/>
  <c r="AT1511" i="10"/>
  <c r="V1511" i="10"/>
  <c r="AN1511" i="10"/>
  <c r="P1511" i="10"/>
  <c r="AH1511" i="10"/>
  <c r="AB1511" i="10"/>
  <c r="AS1513" i="10"/>
  <c r="AM1513" i="10"/>
  <c r="AG1513" i="10"/>
  <c r="AA1513" i="10"/>
  <c r="U1513" i="10"/>
  <c r="O1513" i="10"/>
  <c r="AP1513" i="10"/>
  <c r="AJ1513" i="10"/>
  <c r="AD1513" i="10"/>
  <c r="X1513" i="10"/>
  <c r="R1513" i="10"/>
  <c r="L1513" i="10"/>
  <c r="AT1505" i="10"/>
  <c r="AN1505" i="10"/>
  <c r="AH1505" i="10"/>
  <c r="AB1505" i="10"/>
  <c r="V1505" i="10"/>
  <c r="P1505" i="10"/>
  <c r="AQ1505" i="10"/>
  <c r="AK1505" i="10"/>
  <c r="AE1505" i="10"/>
  <c r="Y1505" i="10"/>
  <c r="S1505" i="10"/>
  <c r="M1505" i="10"/>
  <c r="AQ1521" i="10"/>
  <c r="AK1521" i="10"/>
  <c r="AE1521" i="10"/>
  <c r="Y1521" i="10"/>
  <c r="S1521" i="10"/>
  <c r="M1521" i="10"/>
  <c r="AT1521" i="10"/>
  <c r="AN1521" i="10"/>
  <c r="AH1521" i="10"/>
  <c r="AB1521" i="10"/>
  <c r="V1521" i="10"/>
  <c r="P1521" i="10"/>
  <c r="AT1499" i="10"/>
  <c r="AN1499" i="10"/>
  <c r="AH1499" i="10"/>
  <c r="AB1499" i="10"/>
  <c r="AK1499" i="10"/>
  <c r="S1499" i="10"/>
  <c r="AQ1499" i="10"/>
  <c r="AE1499" i="10"/>
  <c r="V1499" i="10"/>
  <c r="P1499" i="10"/>
  <c r="Y1499" i="10"/>
  <c r="M1499" i="10"/>
  <c r="AS1528" i="10"/>
  <c r="AM1528" i="10"/>
  <c r="AG1528" i="10"/>
  <c r="AA1528" i="10"/>
  <c r="U1528" i="10"/>
  <c r="O1528" i="10"/>
  <c r="AD1528" i="10"/>
  <c r="X1528" i="10"/>
  <c r="AP1528" i="10"/>
  <c r="R1528" i="10"/>
  <c r="L1528" i="10"/>
  <c r="AJ1528" i="10"/>
  <c r="AQ1525" i="10"/>
  <c r="AK1525" i="10"/>
  <c r="AE1525" i="10"/>
  <c r="Y1525" i="10"/>
  <c r="S1525" i="10"/>
  <c r="M1525" i="10"/>
  <c r="AT1525" i="10"/>
  <c r="AN1525" i="10"/>
  <c r="AH1525" i="10"/>
  <c r="AB1525" i="10"/>
  <c r="V1525" i="10"/>
  <c r="P1525" i="10"/>
  <c r="AT1430" i="10"/>
  <c r="AH1430" i="10"/>
  <c r="V1430" i="10"/>
  <c r="AQ1430" i="10"/>
  <c r="AK1430" i="10"/>
  <c r="AE1430" i="10"/>
  <c r="Y1430" i="10"/>
  <c r="S1430" i="10"/>
  <c r="M1430" i="10"/>
  <c r="AN1430" i="10"/>
  <c r="AB1430" i="10"/>
  <c r="P1430" i="10"/>
  <c r="AS1437" i="10"/>
  <c r="AM1437" i="10"/>
  <c r="AG1437" i="10"/>
  <c r="AA1437" i="10"/>
  <c r="U1437" i="10"/>
  <c r="O1437" i="10"/>
  <c r="AP1437" i="10"/>
  <c r="AD1437" i="10"/>
  <c r="R1437" i="10"/>
  <c r="AJ1437" i="10"/>
  <c r="L1437" i="10"/>
  <c r="X1437" i="10"/>
  <c r="AQ1453" i="10"/>
  <c r="AK1453" i="10"/>
  <c r="AE1453" i="10"/>
  <c r="Y1453" i="10"/>
  <c r="S1453" i="10"/>
  <c r="M1453" i="10"/>
  <c r="AT1453" i="10"/>
  <c r="V1453" i="10"/>
  <c r="AN1453" i="10"/>
  <c r="AB1453" i="10"/>
  <c r="P1453" i="10"/>
  <c r="AH1453" i="10"/>
  <c r="AQ1447" i="10"/>
  <c r="AK1447" i="10"/>
  <c r="AE1447" i="10"/>
  <c r="Y1447" i="10"/>
  <c r="S1447" i="10"/>
  <c r="M1447" i="10"/>
  <c r="AH1447" i="10"/>
  <c r="AN1447" i="10"/>
  <c r="AB1447" i="10"/>
  <c r="P1447" i="10"/>
  <c r="AT1447" i="10"/>
  <c r="V1447" i="10"/>
  <c r="AP1475" i="10"/>
  <c r="AJ1475" i="10"/>
  <c r="AD1475" i="10"/>
  <c r="X1475" i="10"/>
  <c r="R1475" i="10"/>
  <c r="L1475" i="10"/>
  <c r="AM1475" i="10"/>
  <c r="AA1475" i="10"/>
  <c r="O1475" i="10"/>
  <c r="AG1475" i="10"/>
  <c r="AS1475" i="10"/>
  <c r="U1475" i="10"/>
  <c r="AP1467" i="10"/>
  <c r="AJ1467" i="10"/>
  <c r="AD1467" i="10"/>
  <c r="X1467" i="10"/>
  <c r="R1467" i="10"/>
  <c r="L1467" i="10"/>
  <c r="AM1467" i="10"/>
  <c r="AA1467" i="10"/>
  <c r="O1467" i="10"/>
  <c r="AG1467" i="10"/>
  <c r="U1467" i="10"/>
  <c r="AS1467" i="10"/>
  <c r="AT1459" i="10"/>
  <c r="AN1459" i="10"/>
  <c r="AH1459" i="10"/>
  <c r="AB1459" i="10"/>
  <c r="V1459" i="10"/>
  <c r="P1459" i="10"/>
  <c r="AK1459" i="10"/>
  <c r="Y1459" i="10"/>
  <c r="M1459" i="10"/>
  <c r="AQ1459" i="10"/>
  <c r="S1459" i="10"/>
  <c r="AE1459" i="10"/>
  <c r="AQ1450" i="10"/>
  <c r="AK1450" i="10"/>
  <c r="AE1450" i="10"/>
  <c r="Y1450" i="10"/>
  <c r="S1450" i="10"/>
  <c r="M1450" i="10"/>
  <c r="AT1450" i="10"/>
  <c r="V1450" i="10"/>
  <c r="AN1450" i="10"/>
  <c r="AB1450" i="10"/>
  <c r="P1450" i="10"/>
  <c r="AH1450" i="10"/>
  <c r="AS1457" i="10"/>
  <c r="AM1457" i="10"/>
  <c r="AG1457" i="10"/>
  <c r="AA1457" i="10"/>
  <c r="U1457" i="10"/>
  <c r="O1457" i="10"/>
  <c r="AJ1457" i="10"/>
  <c r="X1457" i="10"/>
  <c r="L1457" i="10"/>
  <c r="AD1457" i="10"/>
  <c r="AP1457" i="10"/>
  <c r="R1457" i="10"/>
  <c r="AS1455" i="10"/>
  <c r="AM1455" i="10"/>
  <c r="AG1455" i="10"/>
  <c r="AA1455" i="10"/>
  <c r="U1455" i="10"/>
  <c r="O1455" i="10"/>
  <c r="AJ1455" i="10"/>
  <c r="X1455" i="10"/>
  <c r="L1455" i="10"/>
  <c r="AP1455" i="10"/>
  <c r="R1455" i="10"/>
  <c r="AD1455" i="10"/>
  <c r="AS1443" i="10"/>
  <c r="AM1443" i="10"/>
  <c r="AG1443" i="10"/>
  <c r="AA1443" i="10"/>
  <c r="U1443" i="10"/>
  <c r="O1443" i="10"/>
  <c r="AP1443" i="10"/>
  <c r="AD1443" i="10"/>
  <c r="R1443" i="10"/>
  <c r="X1443" i="10"/>
  <c r="AJ1443" i="10"/>
  <c r="L1443" i="10"/>
  <c r="AQ1465" i="10"/>
  <c r="AK1465" i="10"/>
  <c r="AE1465" i="10"/>
  <c r="Y1465" i="10"/>
  <c r="S1465" i="10"/>
  <c r="M1465" i="10"/>
  <c r="AN1465" i="10"/>
  <c r="AB1465" i="10"/>
  <c r="P1465" i="10"/>
  <c r="AH1465" i="10"/>
  <c r="AT1465" i="10"/>
  <c r="V1465" i="10"/>
  <c r="AP1471" i="10"/>
  <c r="AJ1471" i="10"/>
  <c r="AD1471" i="10"/>
  <c r="X1471" i="10"/>
  <c r="R1471" i="10"/>
  <c r="L1471" i="10"/>
  <c r="AM1471" i="10"/>
  <c r="AA1471" i="10"/>
  <c r="O1471" i="10"/>
  <c r="AG1471" i="10"/>
  <c r="U1471" i="10"/>
  <c r="AS1471" i="10"/>
  <c r="AS1427" i="10"/>
  <c r="AM1427" i="10"/>
  <c r="AG1427" i="10"/>
  <c r="AA1427" i="10"/>
  <c r="U1427" i="10"/>
  <c r="O1427" i="10"/>
  <c r="AJ1427" i="10"/>
  <c r="X1427" i="10"/>
  <c r="L1427" i="10"/>
  <c r="AP1427" i="10"/>
  <c r="AD1427" i="10"/>
  <c r="R1427" i="10"/>
  <c r="AS1431" i="10"/>
  <c r="AM1431" i="10"/>
  <c r="AG1431" i="10"/>
  <c r="AA1431" i="10"/>
  <c r="U1431" i="10"/>
  <c r="O1431" i="10"/>
  <c r="AJ1431" i="10"/>
  <c r="X1431" i="10"/>
  <c r="L1431" i="10"/>
  <c r="AP1431" i="10"/>
  <c r="AD1431" i="10"/>
  <c r="R1431" i="10"/>
  <c r="AS1435" i="10"/>
  <c r="AM1435" i="10"/>
  <c r="AG1435" i="10"/>
  <c r="AA1435" i="10"/>
  <c r="U1435" i="10"/>
  <c r="O1435" i="10"/>
  <c r="AP1435" i="10"/>
  <c r="AD1435" i="10"/>
  <c r="R1435" i="10"/>
  <c r="X1435" i="10"/>
  <c r="AJ1435" i="10"/>
  <c r="L1435" i="10"/>
  <c r="AQ1437" i="10"/>
  <c r="AK1437" i="10"/>
  <c r="AE1437" i="10"/>
  <c r="Y1437" i="10"/>
  <c r="S1437" i="10"/>
  <c r="M1437" i="10"/>
  <c r="AT1437" i="10"/>
  <c r="V1437" i="10"/>
  <c r="AN1437" i="10"/>
  <c r="AB1437" i="10"/>
  <c r="P1437" i="10"/>
  <c r="AH1437" i="10"/>
  <c r="AQ1449" i="10"/>
  <c r="AK1449" i="10"/>
  <c r="AE1449" i="10"/>
  <c r="Y1449" i="10"/>
  <c r="S1449" i="10"/>
  <c r="M1449" i="10"/>
  <c r="AH1449" i="10"/>
  <c r="AN1449" i="10"/>
  <c r="AB1449" i="10"/>
  <c r="P1449" i="10"/>
  <c r="AT1449" i="10"/>
  <c r="V1449" i="10"/>
  <c r="AQ1445" i="10"/>
  <c r="AK1445" i="10"/>
  <c r="AE1445" i="10"/>
  <c r="Y1445" i="10"/>
  <c r="S1445" i="10"/>
  <c r="M1445" i="10"/>
  <c r="AT1445" i="10"/>
  <c r="V1445" i="10"/>
  <c r="AN1445" i="10"/>
  <c r="AB1445" i="10"/>
  <c r="P1445" i="10"/>
  <c r="AH1445" i="10"/>
  <c r="AP1473" i="10"/>
  <c r="AJ1473" i="10"/>
  <c r="AD1473" i="10"/>
  <c r="X1473" i="10"/>
  <c r="R1473" i="10"/>
  <c r="L1473" i="10"/>
  <c r="AM1473" i="10"/>
  <c r="AA1473" i="10"/>
  <c r="O1473" i="10"/>
  <c r="AG1473" i="10"/>
  <c r="U1473" i="10"/>
  <c r="AS1473" i="10"/>
  <c r="AP1466" i="10"/>
  <c r="AJ1466" i="10"/>
  <c r="AD1466" i="10"/>
  <c r="X1466" i="10"/>
  <c r="R1466" i="10"/>
  <c r="L1466" i="10"/>
  <c r="AM1466" i="10"/>
  <c r="AA1466" i="10"/>
  <c r="O1466" i="10"/>
  <c r="AS1466" i="10"/>
  <c r="U1466" i="10"/>
  <c r="AG1466" i="10"/>
  <c r="AS1459" i="10"/>
  <c r="AM1459" i="10"/>
  <c r="AG1459" i="10"/>
  <c r="AA1459" i="10"/>
  <c r="U1459" i="10"/>
  <c r="O1459" i="10"/>
  <c r="AJ1459" i="10"/>
  <c r="X1459" i="10"/>
  <c r="L1459" i="10"/>
  <c r="AP1459" i="10"/>
  <c r="R1459" i="10"/>
  <c r="AD1459" i="10"/>
  <c r="AQ1440" i="10"/>
  <c r="AK1440" i="10"/>
  <c r="AE1440" i="10"/>
  <c r="Y1440" i="10"/>
  <c r="S1440" i="10"/>
  <c r="M1440" i="10"/>
  <c r="AH1440" i="10"/>
  <c r="AN1440" i="10"/>
  <c r="AB1440" i="10"/>
  <c r="P1440" i="10"/>
  <c r="AT1440" i="10"/>
  <c r="V1440" i="10"/>
  <c r="AQ1468" i="10"/>
  <c r="AK1468" i="10"/>
  <c r="AE1468" i="10"/>
  <c r="Y1468" i="10"/>
  <c r="S1468" i="10"/>
  <c r="M1468" i="10"/>
  <c r="AN1468" i="10"/>
  <c r="AB1468" i="10"/>
  <c r="P1468" i="10"/>
  <c r="AT1468" i="10"/>
  <c r="V1468" i="10"/>
  <c r="AH1468" i="10"/>
  <c r="AP1474" i="10"/>
  <c r="AJ1474" i="10"/>
  <c r="AD1474" i="10"/>
  <c r="X1474" i="10"/>
  <c r="R1474" i="10"/>
  <c r="L1474" i="10"/>
  <c r="AM1474" i="10"/>
  <c r="AA1474" i="10"/>
  <c r="O1474" i="10"/>
  <c r="AS1474" i="10"/>
  <c r="U1474" i="10"/>
  <c r="AG1474" i="10"/>
  <c r="AT1427" i="10"/>
  <c r="AH1427" i="10"/>
  <c r="V1427" i="10"/>
  <c r="AQ1427" i="10"/>
  <c r="AK1427" i="10"/>
  <c r="AE1427" i="10"/>
  <c r="Y1427" i="10"/>
  <c r="S1427" i="10"/>
  <c r="M1427" i="10"/>
  <c r="AN1427" i="10"/>
  <c r="AB1427" i="10"/>
  <c r="P1427" i="10"/>
  <c r="AT1429" i="10"/>
  <c r="AH1429" i="10"/>
  <c r="V1429" i="10"/>
  <c r="AQ1429" i="10"/>
  <c r="AK1429" i="10"/>
  <c r="AE1429" i="10"/>
  <c r="Y1429" i="10"/>
  <c r="S1429" i="10"/>
  <c r="M1429" i="10"/>
  <c r="AN1429" i="10"/>
  <c r="AB1429" i="10"/>
  <c r="P1429" i="10"/>
  <c r="AT1431" i="10"/>
  <c r="AH1431" i="10"/>
  <c r="V1431" i="10"/>
  <c r="AQ1431" i="10"/>
  <c r="AK1431" i="10"/>
  <c r="AE1431" i="10"/>
  <c r="Y1431" i="10"/>
  <c r="S1431" i="10"/>
  <c r="M1431" i="10"/>
  <c r="AN1431" i="10"/>
  <c r="AB1431" i="10"/>
  <c r="P1431" i="10"/>
  <c r="AQ1433" i="10"/>
  <c r="AK1433" i="10"/>
  <c r="AE1433" i="10"/>
  <c r="Y1433" i="10"/>
  <c r="AT1433" i="10"/>
  <c r="V1433" i="10"/>
  <c r="AN1433" i="10"/>
  <c r="AB1433" i="10"/>
  <c r="S1433" i="10"/>
  <c r="M1433" i="10"/>
  <c r="AH1433" i="10"/>
  <c r="P1433" i="10"/>
  <c r="AS1436" i="10"/>
  <c r="AM1436" i="10"/>
  <c r="AG1436" i="10"/>
  <c r="AA1436" i="10"/>
  <c r="U1436" i="10"/>
  <c r="O1436" i="10"/>
  <c r="AP1436" i="10"/>
  <c r="AD1436" i="10"/>
  <c r="R1436" i="10"/>
  <c r="X1436" i="10"/>
  <c r="AJ1436" i="10"/>
  <c r="L1436" i="10"/>
  <c r="AS1438" i="10"/>
  <c r="AM1438" i="10"/>
  <c r="AG1438" i="10"/>
  <c r="AA1438" i="10"/>
  <c r="U1438" i="10"/>
  <c r="O1438" i="10"/>
  <c r="AP1438" i="10"/>
  <c r="AD1438" i="10"/>
  <c r="R1438" i="10"/>
  <c r="X1438" i="10"/>
  <c r="AJ1438" i="10"/>
  <c r="L1438" i="10"/>
  <c r="AS1451" i="10"/>
  <c r="AM1451" i="10"/>
  <c r="AG1451" i="10"/>
  <c r="AA1451" i="10"/>
  <c r="U1451" i="10"/>
  <c r="O1451" i="10"/>
  <c r="AP1451" i="10"/>
  <c r="AD1451" i="10"/>
  <c r="R1451" i="10"/>
  <c r="AJ1451" i="10"/>
  <c r="L1451" i="10"/>
  <c r="X1451" i="10"/>
  <c r="AS1448" i="10"/>
  <c r="AM1448" i="10"/>
  <c r="AG1448" i="10"/>
  <c r="AA1448" i="10"/>
  <c r="U1448" i="10"/>
  <c r="O1448" i="10"/>
  <c r="AP1448" i="10"/>
  <c r="AD1448" i="10"/>
  <c r="R1448" i="10"/>
  <c r="X1448" i="10"/>
  <c r="AJ1448" i="10"/>
  <c r="L1448" i="10"/>
  <c r="AS1446" i="10"/>
  <c r="AM1446" i="10"/>
  <c r="AG1446" i="10"/>
  <c r="AA1446" i="10"/>
  <c r="U1446" i="10"/>
  <c r="O1446" i="10"/>
  <c r="AP1446" i="10"/>
  <c r="AD1446" i="10"/>
  <c r="R1446" i="10"/>
  <c r="AJ1446" i="10"/>
  <c r="L1446" i="10"/>
  <c r="X1446" i="10"/>
  <c r="AQ1473" i="10"/>
  <c r="AK1473" i="10"/>
  <c r="AE1473" i="10"/>
  <c r="Y1473" i="10"/>
  <c r="S1473" i="10"/>
  <c r="M1473" i="10"/>
  <c r="AN1473" i="10"/>
  <c r="AB1473" i="10"/>
  <c r="P1473" i="10"/>
  <c r="AH1473" i="10"/>
  <c r="AT1473" i="10"/>
  <c r="V1473" i="10"/>
  <c r="AQ1469" i="10"/>
  <c r="AK1469" i="10"/>
  <c r="AE1469" i="10"/>
  <c r="Y1469" i="10"/>
  <c r="S1469" i="10"/>
  <c r="M1469" i="10"/>
  <c r="AN1469" i="10"/>
  <c r="AB1469" i="10"/>
  <c r="P1469" i="10"/>
  <c r="AH1469" i="10"/>
  <c r="AT1469" i="10"/>
  <c r="V1469" i="10"/>
  <c r="AQ1466" i="10"/>
  <c r="AK1466" i="10"/>
  <c r="AE1466" i="10"/>
  <c r="Y1466" i="10"/>
  <c r="S1466" i="10"/>
  <c r="M1466" i="10"/>
  <c r="AN1466" i="10"/>
  <c r="AB1466" i="10"/>
  <c r="P1466" i="10"/>
  <c r="AT1466" i="10"/>
  <c r="V1466" i="10"/>
  <c r="AH1466" i="10"/>
  <c r="AT1458" i="10"/>
  <c r="AN1458" i="10"/>
  <c r="AH1458" i="10"/>
  <c r="AB1458" i="10"/>
  <c r="V1458" i="10"/>
  <c r="P1458" i="10"/>
  <c r="AK1458" i="10"/>
  <c r="Y1458" i="10"/>
  <c r="M1458" i="10"/>
  <c r="AE1458" i="10"/>
  <c r="AQ1458" i="10"/>
  <c r="S1458" i="10"/>
  <c r="AT1456" i="10"/>
  <c r="AN1456" i="10"/>
  <c r="AH1456" i="10"/>
  <c r="AB1456" i="10"/>
  <c r="V1456" i="10"/>
  <c r="P1456" i="10"/>
  <c r="AK1456" i="10"/>
  <c r="Y1456" i="10"/>
  <c r="M1456" i="10"/>
  <c r="AE1456" i="10"/>
  <c r="S1456" i="10"/>
  <c r="AQ1456" i="10"/>
  <c r="AP1462" i="10"/>
  <c r="AJ1462" i="10"/>
  <c r="AD1462" i="10"/>
  <c r="X1462" i="10"/>
  <c r="R1462" i="10"/>
  <c r="L1462" i="10"/>
  <c r="AM1462" i="10"/>
  <c r="AA1462" i="10"/>
  <c r="O1462" i="10"/>
  <c r="AS1462" i="10"/>
  <c r="U1462" i="10"/>
  <c r="AG1462" i="10"/>
  <c r="AQ1444" i="10"/>
  <c r="AK1444" i="10"/>
  <c r="AE1444" i="10"/>
  <c r="Y1444" i="10"/>
  <c r="S1444" i="10"/>
  <c r="M1444" i="10"/>
  <c r="AH1444" i="10"/>
  <c r="AN1444" i="10"/>
  <c r="AB1444" i="10"/>
  <c r="P1444" i="10"/>
  <c r="AT1444" i="10"/>
  <c r="V1444" i="10"/>
  <c r="AQ1443" i="10"/>
  <c r="AK1443" i="10"/>
  <c r="AE1443" i="10"/>
  <c r="Y1443" i="10"/>
  <c r="S1443" i="10"/>
  <c r="M1443" i="10"/>
  <c r="AT1443" i="10"/>
  <c r="V1443" i="10"/>
  <c r="AN1443" i="10"/>
  <c r="AB1443" i="10"/>
  <c r="P1443" i="10"/>
  <c r="AH1443" i="10"/>
  <c r="AP1461" i="10"/>
  <c r="AM1461" i="10"/>
  <c r="AG1461" i="10"/>
  <c r="AA1461" i="10"/>
  <c r="U1461" i="10"/>
  <c r="O1461" i="10"/>
  <c r="AJ1461" i="10"/>
  <c r="X1461" i="10"/>
  <c r="L1461" i="10"/>
  <c r="AD1461" i="10"/>
  <c r="AS1461" i="10"/>
  <c r="R1461" i="10"/>
  <c r="AT1426" i="10"/>
  <c r="AH1426" i="10"/>
  <c r="P1426" i="10"/>
  <c r="AQ1426" i="10"/>
  <c r="AK1426" i="10"/>
  <c r="AE1426" i="10"/>
  <c r="Y1426" i="10"/>
  <c r="S1426" i="10"/>
  <c r="M1426" i="10"/>
  <c r="AN1426" i="10"/>
  <c r="AB1426" i="10"/>
  <c r="V1426" i="10"/>
  <c r="AT1428" i="10"/>
  <c r="AH1428" i="10"/>
  <c r="V1428" i="10"/>
  <c r="AQ1428" i="10"/>
  <c r="AK1428" i="10"/>
  <c r="AE1428" i="10"/>
  <c r="Y1428" i="10"/>
  <c r="S1428" i="10"/>
  <c r="M1428" i="10"/>
  <c r="AN1428" i="10"/>
  <c r="AB1428" i="10"/>
  <c r="P1428" i="10"/>
  <c r="AT1432" i="10"/>
  <c r="AH1432" i="10"/>
  <c r="V1432" i="10"/>
  <c r="AQ1432" i="10"/>
  <c r="AK1432" i="10"/>
  <c r="AE1432" i="10"/>
  <c r="Y1432" i="10"/>
  <c r="S1432" i="10"/>
  <c r="M1432" i="10"/>
  <c r="AN1432" i="10"/>
  <c r="AB1432" i="10"/>
  <c r="P1432" i="10"/>
  <c r="AQ1434" i="10"/>
  <c r="AK1434" i="10"/>
  <c r="AE1434" i="10"/>
  <c r="Y1434" i="10"/>
  <c r="S1434" i="10"/>
  <c r="M1434" i="10"/>
  <c r="AH1434" i="10"/>
  <c r="AN1434" i="10"/>
  <c r="AB1434" i="10"/>
  <c r="P1434" i="10"/>
  <c r="AT1434" i="10"/>
  <c r="V1434" i="10"/>
  <c r="AS1439" i="10"/>
  <c r="AM1439" i="10"/>
  <c r="AG1439" i="10"/>
  <c r="AA1439" i="10"/>
  <c r="U1439" i="10"/>
  <c r="O1439" i="10"/>
  <c r="AP1439" i="10"/>
  <c r="AD1439" i="10"/>
  <c r="R1439" i="10"/>
  <c r="AJ1439" i="10"/>
  <c r="L1439" i="10"/>
  <c r="X1439" i="10"/>
  <c r="AS1449" i="10"/>
  <c r="AM1449" i="10"/>
  <c r="AG1449" i="10"/>
  <c r="AA1449" i="10"/>
  <c r="U1449" i="10"/>
  <c r="O1449" i="10"/>
  <c r="AP1449" i="10"/>
  <c r="AD1449" i="10"/>
  <c r="R1449" i="10"/>
  <c r="X1449" i="10"/>
  <c r="AJ1449" i="10"/>
  <c r="L1449" i="10"/>
  <c r="AS1445" i="10"/>
  <c r="AM1445" i="10"/>
  <c r="AG1445" i="10"/>
  <c r="AA1445" i="10"/>
  <c r="U1445" i="10"/>
  <c r="O1445" i="10"/>
  <c r="AP1445" i="10"/>
  <c r="AD1445" i="10"/>
  <c r="R1445" i="10"/>
  <c r="X1445" i="10"/>
  <c r="AJ1445" i="10"/>
  <c r="L1445" i="10"/>
  <c r="AQ1470" i="10"/>
  <c r="AK1470" i="10"/>
  <c r="AE1470" i="10"/>
  <c r="Y1470" i="10"/>
  <c r="S1470" i="10"/>
  <c r="M1470" i="10"/>
  <c r="AN1470" i="10"/>
  <c r="AB1470" i="10"/>
  <c r="P1470" i="10"/>
  <c r="AT1470" i="10"/>
  <c r="V1470" i="10"/>
  <c r="AH1470" i="10"/>
  <c r="AS1442" i="10"/>
  <c r="AM1442" i="10"/>
  <c r="AG1442" i="10"/>
  <c r="AA1442" i="10"/>
  <c r="U1442" i="10"/>
  <c r="O1442" i="10"/>
  <c r="AP1442" i="10"/>
  <c r="AD1442" i="10"/>
  <c r="R1442" i="10"/>
  <c r="AJ1442" i="10"/>
  <c r="L1442" i="10"/>
  <c r="X1442" i="10"/>
  <c r="AT1460" i="10"/>
  <c r="AN1460" i="10"/>
  <c r="AH1460" i="10"/>
  <c r="AB1460" i="10"/>
  <c r="V1460" i="10"/>
  <c r="P1460" i="10"/>
  <c r="AK1460" i="10"/>
  <c r="Y1460" i="10"/>
  <c r="M1460" i="10"/>
  <c r="AE1460" i="10"/>
  <c r="S1460" i="10"/>
  <c r="AQ1460" i="10"/>
  <c r="AS1440" i="10"/>
  <c r="AM1440" i="10"/>
  <c r="AG1440" i="10"/>
  <c r="AA1440" i="10"/>
  <c r="U1440" i="10"/>
  <c r="O1440" i="10"/>
  <c r="AP1440" i="10"/>
  <c r="AD1440" i="10"/>
  <c r="R1440" i="10"/>
  <c r="X1440" i="10"/>
  <c r="AJ1440" i="10"/>
  <c r="L1440" i="10"/>
  <c r="AQ1464" i="10"/>
  <c r="AK1464" i="10"/>
  <c r="AE1464" i="10"/>
  <c r="Y1464" i="10"/>
  <c r="S1464" i="10"/>
  <c r="M1464" i="10"/>
  <c r="AN1464" i="10"/>
  <c r="AB1464" i="10"/>
  <c r="P1464" i="10"/>
  <c r="AT1464" i="10"/>
  <c r="V1464" i="10"/>
  <c r="AH1464" i="10"/>
  <c r="AT1454" i="10"/>
  <c r="AN1454" i="10"/>
  <c r="AH1454" i="10"/>
  <c r="AB1454" i="10"/>
  <c r="V1454" i="10"/>
  <c r="AK1454" i="10"/>
  <c r="S1454" i="10"/>
  <c r="M1454" i="10"/>
  <c r="Y1454" i="10"/>
  <c r="AE1454" i="10"/>
  <c r="P1454" i="10"/>
  <c r="AQ1454" i="10"/>
  <c r="AQ1441" i="10"/>
  <c r="AK1441" i="10"/>
  <c r="AE1441" i="10"/>
  <c r="Y1441" i="10"/>
  <c r="S1441" i="10"/>
  <c r="M1441" i="10"/>
  <c r="AT1441" i="10"/>
  <c r="V1441" i="10"/>
  <c r="AN1441" i="10"/>
  <c r="AB1441" i="10"/>
  <c r="P1441" i="10"/>
  <c r="AH1441" i="10"/>
  <c r="AQ1463" i="10"/>
  <c r="AK1463" i="10"/>
  <c r="AE1463" i="10"/>
  <c r="Y1463" i="10"/>
  <c r="S1463" i="10"/>
  <c r="M1463" i="10"/>
  <c r="AN1463" i="10"/>
  <c r="AB1463" i="10"/>
  <c r="P1463" i="10"/>
  <c r="AH1463" i="10"/>
  <c r="V1463" i="10"/>
  <c r="AT1463" i="10"/>
  <c r="AP1468" i="10"/>
  <c r="AJ1468" i="10"/>
  <c r="AD1468" i="10"/>
  <c r="X1468" i="10"/>
  <c r="R1468" i="10"/>
  <c r="L1468" i="10"/>
  <c r="AM1468" i="10"/>
  <c r="AA1468" i="10"/>
  <c r="O1468" i="10"/>
  <c r="AS1468" i="10"/>
  <c r="U1468" i="10"/>
  <c r="AG1468" i="10"/>
  <c r="AQ1472" i="10"/>
  <c r="AK1472" i="10"/>
  <c r="AE1472" i="10"/>
  <c r="Y1472" i="10"/>
  <c r="S1472" i="10"/>
  <c r="M1472" i="10"/>
  <c r="AN1472" i="10"/>
  <c r="AB1472" i="10"/>
  <c r="P1472" i="10"/>
  <c r="AT1472" i="10"/>
  <c r="V1472" i="10"/>
  <c r="AH1472" i="10"/>
  <c r="AS1429" i="10"/>
  <c r="AM1429" i="10"/>
  <c r="AG1429" i="10"/>
  <c r="AA1429" i="10"/>
  <c r="U1429" i="10"/>
  <c r="O1429" i="10"/>
  <c r="AJ1429" i="10"/>
  <c r="X1429" i="10"/>
  <c r="L1429" i="10"/>
  <c r="AP1429" i="10"/>
  <c r="AD1429" i="10"/>
  <c r="R1429" i="10"/>
  <c r="AS1433" i="10"/>
  <c r="AM1433" i="10"/>
  <c r="AG1433" i="10"/>
  <c r="AA1433" i="10"/>
  <c r="AP1433" i="10"/>
  <c r="AD1433" i="10"/>
  <c r="U1433" i="10"/>
  <c r="O1433" i="10"/>
  <c r="X1433" i="10"/>
  <c r="L1433" i="10"/>
  <c r="AJ1433" i="10"/>
  <c r="R1433" i="10"/>
  <c r="AQ1439" i="10"/>
  <c r="AK1439" i="10"/>
  <c r="AE1439" i="10"/>
  <c r="Y1439" i="10"/>
  <c r="S1439" i="10"/>
  <c r="M1439" i="10"/>
  <c r="AT1439" i="10"/>
  <c r="V1439" i="10"/>
  <c r="AN1439" i="10"/>
  <c r="AB1439" i="10"/>
  <c r="P1439" i="10"/>
  <c r="AH1439" i="10"/>
  <c r="AQ1451" i="10"/>
  <c r="AK1451" i="10"/>
  <c r="AE1451" i="10"/>
  <c r="Y1451" i="10"/>
  <c r="S1451" i="10"/>
  <c r="M1451" i="10"/>
  <c r="AH1451" i="10"/>
  <c r="AN1451" i="10"/>
  <c r="AB1451" i="10"/>
  <c r="P1451" i="10"/>
  <c r="AT1451" i="10"/>
  <c r="V1451" i="10"/>
  <c r="AS1447" i="10"/>
  <c r="AM1447" i="10"/>
  <c r="AG1447" i="10"/>
  <c r="AA1447" i="10"/>
  <c r="U1447" i="10"/>
  <c r="O1447" i="10"/>
  <c r="AP1447" i="10"/>
  <c r="AD1447" i="10"/>
  <c r="R1447" i="10"/>
  <c r="AJ1447" i="10"/>
  <c r="L1447" i="10"/>
  <c r="X1447" i="10"/>
  <c r="AP1469" i="10"/>
  <c r="AJ1469" i="10"/>
  <c r="AD1469" i="10"/>
  <c r="X1469" i="10"/>
  <c r="R1469" i="10"/>
  <c r="L1469" i="10"/>
  <c r="AM1469" i="10"/>
  <c r="AA1469" i="10"/>
  <c r="O1469" i="10"/>
  <c r="AG1469" i="10"/>
  <c r="AS1469" i="10"/>
  <c r="U1469" i="10"/>
  <c r="AS1456" i="10"/>
  <c r="AM1456" i="10"/>
  <c r="AG1456" i="10"/>
  <c r="AA1456" i="10"/>
  <c r="U1456" i="10"/>
  <c r="O1456" i="10"/>
  <c r="AJ1456" i="10"/>
  <c r="X1456" i="10"/>
  <c r="L1456" i="10"/>
  <c r="R1456" i="10"/>
  <c r="AD1456" i="10"/>
  <c r="AP1456" i="10"/>
  <c r="AS1460" i="10"/>
  <c r="AM1460" i="10"/>
  <c r="AG1460" i="10"/>
  <c r="AA1460" i="10"/>
  <c r="U1460" i="10"/>
  <c r="O1460" i="10"/>
  <c r="AJ1460" i="10"/>
  <c r="X1460" i="10"/>
  <c r="L1460" i="10"/>
  <c r="R1460" i="10"/>
  <c r="AD1460" i="10"/>
  <c r="AP1460" i="10"/>
  <c r="AP1463" i="10"/>
  <c r="AJ1463" i="10"/>
  <c r="AD1463" i="10"/>
  <c r="X1463" i="10"/>
  <c r="R1463" i="10"/>
  <c r="L1463" i="10"/>
  <c r="AM1463" i="10"/>
  <c r="AA1463" i="10"/>
  <c r="O1463" i="10"/>
  <c r="AG1463" i="10"/>
  <c r="AS1463" i="10"/>
  <c r="U1463" i="10"/>
  <c r="AQ1452" i="10"/>
  <c r="AK1452" i="10"/>
  <c r="AE1452" i="10"/>
  <c r="Y1452" i="10"/>
  <c r="S1452" i="10"/>
  <c r="M1452" i="10"/>
  <c r="AH1452" i="10"/>
  <c r="AN1452" i="10"/>
  <c r="AB1452" i="10"/>
  <c r="P1452" i="10"/>
  <c r="AT1452" i="10"/>
  <c r="V1452" i="10"/>
  <c r="AS1428" i="10"/>
  <c r="AM1428" i="10"/>
  <c r="AG1428" i="10"/>
  <c r="AA1428" i="10"/>
  <c r="U1428" i="10"/>
  <c r="O1428" i="10"/>
  <c r="AJ1428" i="10"/>
  <c r="X1428" i="10"/>
  <c r="L1428" i="10"/>
  <c r="AP1428" i="10"/>
  <c r="AD1428" i="10"/>
  <c r="R1428" i="10"/>
  <c r="AS1430" i="10"/>
  <c r="AM1430" i="10"/>
  <c r="AG1430" i="10"/>
  <c r="AA1430" i="10"/>
  <c r="U1430" i="10"/>
  <c r="O1430" i="10"/>
  <c r="AJ1430" i="10"/>
  <c r="X1430" i="10"/>
  <c r="L1430" i="10"/>
  <c r="AP1430" i="10"/>
  <c r="AD1430" i="10"/>
  <c r="R1430" i="10"/>
  <c r="AS1432" i="10"/>
  <c r="AM1432" i="10"/>
  <c r="AG1432" i="10"/>
  <c r="AA1432" i="10"/>
  <c r="U1432" i="10"/>
  <c r="O1432" i="10"/>
  <c r="AJ1432" i="10"/>
  <c r="X1432" i="10"/>
  <c r="L1432" i="10"/>
  <c r="AP1432" i="10"/>
  <c r="AD1432" i="10"/>
  <c r="R1432" i="10"/>
  <c r="AS1434" i="10"/>
  <c r="AM1434" i="10"/>
  <c r="AG1434" i="10"/>
  <c r="AA1434" i="10"/>
  <c r="U1434" i="10"/>
  <c r="O1434" i="10"/>
  <c r="AP1434" i="10"/>
  <c r="AD1434" i="10"/>
  <c r="R1434" i="10"/>
  <c r="AJ1434" i="10"/>
  <c r="L1434" i="10"/>
  <c r="X1434" i="10"/>
  <c r="AQ1436" i="10"/>
  <c r="AK1436" i="10"/>
  <c r="AE1436" i="10"/>
  <c r="Y1436" i="10"/>
  <c r="S1436" i="10"/>
  <c r="M1436" i="10"/>
  <c r="AH1436" i="10"/>
  <c r="AN1436" i="10"/>
  <c r="AB1436" i="10"/>
  <c r="P1436" i="10"/>
  <c r="AT1436" i="10"/>
  <c r="V1436" i="10"/>
  <c r="AQ1438" i="10"/>
  <c r="AK1438" i="10"/>
  <c r="AE1438" i="10"/>
  <c r="Y1438" i="10"/>
  <c r="S1438" i="10"/>
  <c r="M1438" i="10"/>
  <c r="AH1438" i="10"/>
  <c r="AN1438" i="10"/>
  <c r="AB1438" i="10"/>
  <c r="P1438" i="10"/>
  <c r="AT1438" i="10"/>
  <c r="V1438" i="10"/>
  <c r="AS1453" i="10"/>
  <c r="AM1453" i="10"/>
  <c r="AG1453" i="10"/>
  <c r="AA1453" i="10"/>
  <c r="U1453" i="10"/>
  <c r="O1453" i="10"/>
  <c r="AP1453" i="10"/>
  <c r="AD1453" i="10"/>
  <c r="R1453" i="10"/>
  <c r="AJ1453" i="10"/>
  <c r="L1453" i="10"/>
  <c r="X1453" i="10"/>
  <c r="AQ1448" i="10"/>
  <c r="AK1448" i="10"/>
  <c r="AE1448" i="10"/>
  <c r="Y1448" i="10"/>
  <c r="S1448" i="10"/>
  <c r="M1448" i="10"/>
  <c r="AT1448" i="10"/>
  <c r="V1448" i="10"/>
  <c r="AN1448" i="10"/>
  <c r="AB1448" i="10"/>
  <c r="P1448" i="10"/>
  <c r="AH1448" i="10"/>
  <c r="AQ1446" i="10"/>
  <c r="AK1446" i="10"/>
  <c r="AE1446" i="10"/>
  <c r="Y1446" i="10"/>
  <c r="S1446" i="10"/>
  <c r="M1446" i="10"/>
  <c r="AH1446" i="10"/>
  <c r="AN1446" i="10"/>
  <c r="AB1446" i="10"/>
  <c r="P1446" i="10"/>
  <c r="AT1446" i="10"/>
  <c r="V1446" i="10"/>
  <c r="AQ1475" i="10"/>
  <c r="AK1475" i="10"/>
  <c r="AE1475" i="10"/>
  <c r="Y1475" i="10"/>
  <c r="S1475" i="10"/>
  <c r="M1475" i="10"/>
  <c r="AN1475" i="10"/>
  <c r="AB1475" i="10"/>
  <c r="P1475" i="10"/>
  <c r="AH1475" i="10"/>
  <c r="V1475" i="10"/>
  <c r="AT1475" i="10"/>
  <c r="AP1470" i="10"/>
  <c r="AJ1470" i="10"/>
  <c r="AD1470" i="10"/>
  <c r="X1470" i="10"/>
  <c r="R1470" i="10"/>
  <c r="L1470" i="10"/>
  <c r="AM1470" i="10"/>
  <c r="AA1470" i="10"/>
  <c r="O1470" i="10"/>
  <c r="AS1470" i="10"/>
  <c r="U1470" i="10"/>
  <c r="AG1470" i="10"/>
  <c r="AQ1467" i="10"/>
  <c r="AK1467" i="10"/>
  <c r="AE1467" i="10"/>
  <c r="Y1467" i="10"/>
  <c r="S1467" i="10"/>
  <c r="M1467" i="10"/>
  <c r="AN1467" i="10"/>
  <c r="AB1467" i="10"/>
  <c r="P1467" i="10"/>
  <c r="AH1467" i="10"/>
  <c r="V1467" i="10"/>
  <c r="AT1467" i="10"/>
  <c r="AS1458" i="10"/>
  <c r="AM1458" i="10"/>
  <c r="AG1458" i="10"/>
  <c r="AA1458" i="10"/>
  <c r="U1458" i="10"/>
  <c r="O1458" i="10"/>
  <c r="AJ1458" i="10"/>
  <c r="X1458" i="10"/>
  <c r="L1458" i="10"/>
  <c r="AP1458" i="10"/>
  <c r="AD1458" i="10"/>
  <c r="R1458" i="10"/>
  <c r="AQ1442" i="10"/>
  <c r="AK1442" i="10"/>
  <c r="AE1442" i="10"/>
  <c r="Y1442" i="10"/>
  <c r="S1442" i="10"/>
  <c r="M1442" i="10"/>
  <c r="AH1442" i="10"/>
  <c r="AN1442" i="10"/>
  <c r="AB1442" i="10"/>
  <c r="P1442" i="10"/>
  <c r="AT1442" i="10"/>
  <c r="V1442" i="10"/>
  <c r="AQ1462" i="10"/>
  <c r="AK1462" i="10"/>
  <c r="AE1462" i="10"/>
  <c r="Y1462" i="10"/>
  <c r="S1462" i="10"/>
  <c r="M1462" i="10"/>
  <c r="AN1462" i="10"/>
  <c r="AB1462" i="10"/>
  <c r="P1462" i="10"/>
  <c r="AT1462" i="10"/>
  <c r="V1462" i="10"/>
  <c r="AH1462" i="10"/>
  <c r="AS1450" i="10"/>
  <c r="AM1450" i="10"/>
  <c r="AG1450" i="10"/>
  <c r="AA1450" i="10"/>
  <c r="U1450" i="10"/>
  <c r="O1450" i="10"/>
  <c r="AP1450" i="10"/>
  <c r="AD1450" i="10"/>
  <c r="R1450" i="10"/>
  <c r="AJ1450" i="10"/>
  <c r="L1450" i="10"/>
  <c r="X1450" i="10"/>
  <c r="AP1464" i="10"/>
  <c r="AJ1464" i="10"/>
  <c r="AD1464" i="10"/>
  <c r="X1464" i="10"/>
  <c r="R1464" i="10"/>
  <c r="L1464" i="10"/>
  <c r="AM1464" i="10"/>
  <c r="AA1464" i="10"/>
  <c r="O1464" i="10"/>
  <c r="AS1464" i="10"/>
  <c r="U1464" i="10"/>
  <c r="AG1464" i="10"/>
  <c r="AT1455" i="10"/>
  <c r="AN1455" i="10"/>
  <c r="AH1455" i="10"/>
  <c r="AB1455" i="10"/>
  <c r="V1455" i="10"/>
  <c r="P1455" i="10"/>
  <c r="AK1455" i="10"/>
  <c r="Y1455" i="10"/>
  <c r="M1455" i="10"/>
  <c r="AQ1455" i="10"/>
  <c r="S1455" i="10"/>
  <c r="AE1455" i="10"/>
  <c r="AS1454" i="10"/>
  <c r="AM1454" i="10"/>
  <c r="AD1454" i="10"/>
  <c r="U1454" i="10"/>
  <c r="O1454" i="10"/>
  <c r="AJ1454" i="10"/>
  <c r="AA1454" i="10"/>
  <c r="AG1454" i="10"/>
  <c r="R1454" i="10"/>
  <c r="AP1454" i="10"/>
  <c r="L1454" i="10"/>
  <c r="X1454" i="10"/>
  <c r="AS1441" i="10"/>
  <c r="AM1441" i="10"/>
  <c r="AG1441" i="10"/>
  <c r="AA1441" i="10"/>
  <c r="U1441" i="10"/>
  <c r="O1441" i="10"/>
  <c r="AP1441" i="10"/>
  <c r="AD1441" i="10"/>
  <c r="R1441" i="10"/>
  <c r="X1441" i="10"/>
  <c r="AJ1441" i="10"/>
  <c r="L1441" i="10"/>
  <c r="AP1465" i="10"/>
  <c r="AJ1465" i="10"/>
  <c r="AD1465" i="10"/>
  <c r="X1465" i="10"/>
  <c r="R1465" i="10"/>
  <c r="L1465" i="10"/>
  <c r="AM1465" i="10"/>
  <c r="AA1465" i="10"/>
  <c r="O1465" i="10"/>
  <c r="AG1465" i="10"/>
  <c r="AS1465" i="10"/>
  <c r="U1465" i="10"/>
  <c r="AQ1471" i="10"/>
  <c r="AK1471" i="10"/>
  <c r="AE1471" i="10"/>
  <c r="Y1471" i="10"/>
  <c r="S1471" i="10"/>
  <c r="M1471" i="10"/>
  <c r="AN1471" i="10"/>
  <c r="AB1471" i="10"/>
  <c r="P1471" i="10"/>
  <c r="AH1471" i="10"/>
  <c r="V1471" i="10"/>
  <c r="AT1471" i="10"/>
  <c r="AQ1461" i="10"/>
  <c r="AN1461" i="10"/>
  <c r="AH1461" i="10"/>
  <c r="AB1461" i="10"/>
  <c r="V1461" i="10"/>
  <c r="P1461" i="10"/>
  <c r="AK1461" i="10"/>
  <c r="Y1461" i="10"/>
  <c r="M1461" i="10"/>
  <c r="AT1461" i="10"/>
  <c r="S1461" i="10"/>
  <c r="AE1461" i="10"/>
  <c r="AP1472" i="10"/>
  <c r="AJ1472" i="10"/>
  <c r="AD1472" i="10"/>
  <c r="X1472" i="10"/>
  <c r="R1472" i="10"/>
  <c r="L1472" i="10"/>
  <c r="AM1472" i="10"/>
  <c r="AA1472" i="10"/>
  <c r="O1472" i="10"/>
  <c r="AS1472" i="10"/>
  <c r="U1472" i="10"/>
  <c r="AG1472" i="10"/>
  <c r="AQ1474" i="10"/>
  <c r="AK1474" i="10"/>
  <c r="AE1474" i="10"/>
  <c r="Y1474" i="10"/>
  <c r="S1474" i="10"/>
  <c r="M1474" i="10"/>
  <c r="AN1474" i="10"/>
  <c r="AB1474" i="10"/>
  <c r="P1474" i="10"/>
  <c r="AT1474" i="10"/>
  <c r="V1474" i="10"/>
  <c r="AH1474" i="10"/>
  <c r="AQ1368" i="10"/>
  <c r="AK1368" i="10"/>
  <c r="AE1368" i="10"/>
  <c r="Y1368" i="10"/>
  <c r="S1368" i="10"/>
  <c r="M1368" i="10"/>
  <c r="AN1368" i="10"/>
  <c r="AB1368" i="10"/>
  <c r="P1368" i="10"/>
  <c r="AT1368" i="10"/>
  <c r="V1368" i="10"/>
  <c r="AH1368" i="10"/>
  <c r="AQ1370" i="10"/>
  <c r="AK1370" i="10"/>
  <c r="AE1370" i="10"/>
  <c r="Y1370" i="10"/>
  <c r="S1370" i="10"/>
  <c r="M1370" i="10"/>
  <c r="AN1370" i="10"/>
  <c r="AB1370" i="10"/>
  <c r="P1370" i="10"/>
  <c r="AH1370" i="10"/>
  <c r="AT1370" i="10"/>
  <c r="V1370" i="10"/>
  <c r="AQ1372" i="10"/>
  <c r="AK1372" i="10"/>
  <c r="AE1372" i="10"/>
  <c r="Y1372" i="10"/>
  <c r="S1372" i="10"/>
  <c r="M1372" i="10"/>
  <c r="AN1372" i="10"/>
  <c r="AB1372" i="10"/>
  <c r="P1372" i="10"/>
  <c r="AT1372" i="10"/>
  <c r="V1372" i="10"/>
  <c r="AH1372" i="10"/>
  <c r="AQ1374" i="10"/>
  <c r="AK1374" i="10"/>
  <c r="AE1374" i="10"/>
  <c r="Y1374" i="10"/>
  <c r="S1374" i="10"/>
  <c r="M1374" i="10"/>
  <c r="AN1374" i="10"/>
  <c r="AB1374" i="10"/>
  <c r="P1374" i="10"/>
  <c r="AH1374" i="10"/>
  <c r="AT1374" i="10"/>
  <c r="V1374" i="10"/>
  <c r="AS1377" i="10"/>
  <c r="AM1377" i="10"/>
  <c r="AG1377" i="10"/>
  <c r="AA1377" i="10"/>
  <c r="U1377" i="10"/>
  <c r="O1377" i="10"/>
  <c r="AJ1377" i="10"/>
  <c r="X1377" i="10"/>
  <c r="L1377" i="10"/>
  <c r="AP1377" i="10"/>
  <c r="AD1377" i="10"/>
  <c r="R1377" i="10"/>
  <c r="AS1379" i="10"/>
  <c r="AM1379" i="10"/>
  <c r="AG1379" i="10"/>
  <c r="AA1379" i="10"/>
  <c r="U1379" i="10"/>
  <c r="O1379" i="10"/>
  <c r="AP1379" i="10"/>
  <c r="AD1379" i="10"/>
  <c r="R1379" i="10"/>
  <c r="X1379" i="10"/>
  <c r="AJ1379" i="10"/>
  <c r="L1379" i="10"/>
  <c r="AP1413" i="10"/>
  <c r="AJ1413" i="10"/>
  <c r="AD1413" i="10"/>
  <c r="X1413" i="10"/>
  <c r="R1413" i="10"/>
  <c r="L1413" i="10"/>
  <c r="AM1413" i="10"/>
  <c r="AA1413" i="10"/>
  <c r="O1413" i="10"/>
  <c r="U1413" i="10"/>
  <c r="AG1413" i="10"/>
  <c r="AS1413" i="10"/>
  <c r="AQ1405" i="10"/>
  <c r="AK1405" i="10"/>
  <c r="AE1405" i="10"/>
  <c r="Y1405" i="10"/>
  <c r="S1405" i="10"/>
  <c r="M1405" i="10"/>
  <c r="AH1405" i="10"/>
  <c r="AT1405" i="10"/>
  <c r="P1405" i="10"/>
  <c r="AN1405" i="10"/>
  <c r="AB1405" i="10"/>
  <c r="V1405" i="10"/>
  <c r="AN1401" i="10"/>
  <c r="AE1401" i="10"/>
  <c r="P1401" i="10"/>
  <c r="AT1401" i="10"/>
  <c r="AK1401" i="10"/>
  <c r="V1401" i="10"/>
  <c r="M1401" i="10"/>
  <c r="S1401" i="10"/>
  <c r="AH1401" i="10"/>
  <c r="AQ1401" i="10"/>
  <c r="Y1401" i="10"/>
  <c r="AB1401" i="10"/>
  <c r="AQ1382" i="10"/>
  <c r="AK1382" i="10"/>
  <c r="AE1382" i="10"/>
  <c r="Y1382" i="10"/>
  <c r="S1382" i="10"/>
  <c r="M1382" i="10"/>
  <c r="AN1382" i="10"/>
  <c r="AB1382" i="10"/>
  <c r="P1382" i="10"/>
  <c r="AT1382" i="10"/>
  <c r="V1382" i="10"/>
  <c r="AH1382" i="10"/>
  <c r="AQ1404" i="10"/>
  <c r="AK1404" i="10"/>
  <c r="AE1404" i="10"/>
  <c r="Y1404" i="10"/>
  <c r="S1404" i="10"/>
  <c r="M1404" i="10"/>
  <c r="AN1404" i="10"/>
  <c r="V1404" i="10"/>
  <c r="AH1404" i="10"/>
  <c r="AT1404" i="10"/>
  <c r="P1404" i="10"/>
  <c r="AB1404" i="10"/>
  <c r="AQ1396" i="10"/>
  <c r="AB1396" i="10"/>
  <c r="S1396" i="10"/>
  <c r="AH1396" i="10"/>
  <c r="Y1396" i="10"/>
  <c r="AN1396" i="10"/>
  <c r="AK1396" i="10"/>
  <c r="V1396" i="10"/>
  <c r="M1396" i="10"/>
  <c r="P1396" i="10"/>
  <c r="AT1396" i="10"/>
  <c r="AE1396" i="10"/>
  <c r="AQ1391" i="10"/>
  <c r="AK1391" i="10"/>
  <c r="AE1391" i="10"/>
  <c r="Y1391" i="10"/>
  <c r="S1391" i="10"/>
  <c r="M1391" i="10"/>
  <c r="AN1391" i="10"/>
  <c r="AB1391" i="10"/>
  <c r="P1391" i="10"/>
  <c r="AH1391" i="10"/>
  <c r="AT1391" i="10"/>
  <c r="V1391" i="10"/>
  <c r="AQ1388" i="10"/>
  <c r="AK1388" i="10"/>
  <c r="AE1388" i="10"/>
  <c r="Y1388" i="10"/>
  <c r="S1388" i="10"/>
  <c r="M1388" i="10"/>
  <c r="AN1388" i="10"/>
  <c r="AB1388" i="10"/>
  <c r="P1388" i="10"/>
  <c r="AT1388" i="10"/>
  <c r="V1388" i="10"/>
  <c r="AH1388" i="10"/>
  <c r="AP1412" i="10"/>
  <c r="AJ1412" i="10"/>
  <c r="AD1412" i="10"/>
  <c r="X1412" i="10"/>
  <c r="R1412" i="10"/>
  <c r="L1412" i="10"/>
  <c r="AM1412" i="10"/>
  <c r="AA1412" i="10"/>
  <c r="O1412" i="10"/>
  <c r="U1412" i="10"/>
  <c r="AS1412" i="10"/>
  <c r="AG1412" i="10"/>
  <c r="AS1381" i="10"/>
  <c r="AM1381" i="10"/>
  <c r="AG1381" i="10"/>
  <c r="AA1381" i="10"/>
  <c r="U1381" i="10"/>
  <c r="O1381" i="10"/>
  <c r="AP1381" i="10"/>
  <c r="AD1381" i="10"/>
  <c r="R1381" i="10"/>
  <c r="X1381" i="10"/>
  <c r="AJ1381" i="10"/>
  <c r="L1381" i="10"/>
  <c r="AQ1387" i="10"/>
  <c r="AK1387" i="10"/>
  <c r="AE1387" i="10"/>
  <c r="Y1387" i="10"/>
  <c r="S1387" i="10"/>
  <c r="M1387" i="10"/>
  <c r="AN1387" i="10"/>
  <c r="AB1387" i="10"/>
  <c r="P1387" i="10"/>
  <c r="AH1387" i="10"/>
  <c r="AT1387" i="10"/>
  <c r="V1387" i="10"/>
  <c r="AP1414" i="10"/>
  <c r="AJ1414" i="10"/>
  <c r="AD1414" i="10"/>
  <c r="X1414" i="10"/>
  <c r="R1414" i="10"/>
  <c r="L1414" i="10"/>
  <c r="AM1414" i="10"/>
  <c r="AA1414" i="10"/>
  <c r="O1414" i="10"/>
  <c r="AG1414" i="10"/>
  <c r="AS1414" i="10"/>
  <c r="U1414" i="10"/>
  <c r="AS1400" i="10"/>
  <c r="AM1400" i="10"/>
  <c r="AG1400" i="10"/>
  <c r="AA1400" i="10"/>
  <c r="U1400" i="10"/>
  <c r="O1400" i="10"/>
  <c r="AJ1400" i="10"/>
  <c r="L1400" i="10"/>
  <c r="AP1400" i="10"/>
  <c r="R1400" i="10"/>
  <c r="X1400" i="10"/>
  <c r="AD1400" i="10"/>
  <c r="AS1389" i="10"/>
  <c r="AM1389" i="10"/>
  <c r="AG1389" i="10"/>
  <c r="AA1389" i="10"/>
  <c r="U1389" i="10"/>
  <c r="O1389" i="10"/>
  <c r="AP1389" i="10"/>
  <c r="AD1389" i="10"/>
  <c r="R1389" i="10"/>
  <c r="X1389" i="10"/>
  <c r="AJ1389" i="10"/>
  <c r="L1389" i="10"/>
  <c r="AP1408" i="10"/>
  <c r="AJ1408" i="10"/>
  <c r="AD1408" i="10"/>
  <c r="X1408" i="10"/>
  <c r="R1408" i="10"/>
  <c r="L1408" i="10"/>
  <c r="AM1408" i="10"/>
  <c r="AA1408" i="10"/>
  <c r="O1408" i="10"/>
  <c r="U1408" i="10"/>
  <c r="AG1408" i="10"/>
  <c r="AS1408" i="10"/>
  <c r="AS1383" i="10"/>
  <c r="AM1383" i="10"/>
  <c r="AG1383" i="10"/>
  <c r="AA1383" i="10"/>
  <c r="U1383" i="10"/>
  <c r="O1383" i="10"/>
  <c r="AP1383" i="10"/>
  <c r="AD1383" i="10"/>
  <c r="R1383" i="10"/>
  <c r="X1383" i="10"/>
  <c r="AJ1383" i="10"/>
  <c r="L1383" i="10"/>
  <c r="AS1369" i="10"/>
  <c r="AM1369" i="10"/>
  <c r="AG1369" i="10"/>
  <c r="AA1369" i="10"/>
  <c r="U1369" i="10"/>
  <c r="O1369" i="10"/>
  <c r="X1369" i="10"/>
  <c r="AJ1369" i="10"/>
  <c r="L1369" i="10"/>
  <c r="AP1369" i="10"/>
  <c r="AD1369" i="10"/>
  <c r="R1369" i="10"/>
  <c r="AS1371" i="10"/>
  <c r="AM1371" i="10"/>
  <c r="AG1371" i="10"/>
  <c r="AA1371" i="10"/>
  <c r="U1371" i="10"/>
  <c r="O1371" i="10"/>
  <c r="AJ1371" i="10"/>
  <c r="X1371" i="10"/>
  <c r="L1371" i="10"/>
  <c r="AP1371" i="10"/>
  <c r="AD1371" i="10"/>
  <c r="R1371" i="10"/>
  <c r="AS1373" i="10"/>
  <c r="AM1373" i="10"/>
  <c r="AG1373" i="10"/>
  <c r="AA1373" i="10"/>
  <c r="U1373" i="10"/>
  <c r="O1373" i="10"/>
  <c r="AJ1373" i="10"/>
  <c r="X1373" i="10"/>
  <c r="L1373" i="10"/>
  <c r="AP1373" i="10"/>
  <c r="AD1373" i="10"/>
  <c r="R1373" i="10"/>
  <c r="AS1375" i="10"/>
  <c r="AM1375" i="10"/>
  <c r="AG1375" i="10"/>
  <c r="AA1375" i="10"/>
  <c r="U1375" i="10"/>
  <c r="O1375" i="10"/>
  <c r="AJ1375" i="10"/>
  <c r="X1375" i="10"/>
  <c r="L1375" i="10"/>
  <c r="AP1375" i="10"/>
  <c r="AD1375" i="10"/>
  <c r="R1375" i="10"/>
  <c r="AQ1377" i="10"/>
  <c r="AK1377" i="10"/>
  <c r="AE1377" i="10"/>
  <c r="Y1377" i="10"/>
  <c r="S1377" i="10"/>
  <c r="M1377" i="10"/>
  <c r="AN1377" i="10"/>
  <c r="AB1377" i="10"/>
  <c r="P1377" i="10"/>
  <c r="AT1377" i="10"/>
  <c r="V1377" i="10"/>
  <c r="AH1377" i="10"/>
  <c r="AQ1379" i="10"/>
  <c r="AK1379" i="10"/>
  <c r="AE1379" i="10"/>
  <c r="Y1379" i="10"/>
  <c r="S1379" i="10"/>
  <c r="M1379" i="10"/>
  <c r="AN1379" i="10"/>
  <c r="AB1379" i="10"/>
  <c r="P1379" i="10"/>
  <c r="AH1379" i="10"/>
  <c r="V1379" i="10"/>
  <c r="AT1379" i="10"/>
  <c r="AP1415" i="10"/>
  <c r="AJ1415" i="10"/>
  <c r="AD1415" i="10"/>
  <c r="X1415" i="10"/>
  <c r="R1415" i="10"/>
  <c r="L1415" i="10"/>
  <c r="AM1415" i="10"/>
  <c r="AA1415" i="10"/>
  <c r="O1415" i="10"/>
  <c r="AS1415" i="10"/>
  <c r="AG1415" i="10"/>
  <c r="U1415" i="10"/>
  <c r="AP1405" i="10"/>
  <c r="AJ1405" i="10"/>
  <c r="AD1405" i="10"/>
  <c r="X1405" i="10"/>
  <c r="R1405" i="10"/>
  <c r="L1405" i="10"/>
  <c r="AM1405" i="10"/>
  <c r="AA1405" i="10"/>
  <c r="O1405" i="10"/>
  <c r="U1405" i="10"/>
  <c r="AG1405" i="10"/>
  <c r="AS1405" i="10"/>
  <c r="AS1401" i="10"/>
  <c r="AM1401" i="10"/>
  <c r="AG1401" i="10"/>
  <c r="AA1401" i="10"/>
  <c r="U1401" i="10"/>
  <c r="O1401" i="10"/>
  <c r="X1401" i="10"/>
  <c r="AD1401" i="10"/>
  <c r="AJ1401" i="10"/>
  <c r="R1401" i="10"/>
  <c r="AP1401" i="10"/>
  <c r="L1401" i="10"/>
  <c r="AS1382" i="10"/>
  <c r="AM1382" i="10"/>
  <c r="AG1382" i="10"/>
  <c r="AA1382" i="10"/>
  <c r="U1382" i="10"/>
  <c r="O1382" i="10"/>
  <c r="AP1382" i="10"/>
  <c r="AD1382" i="10"/>
  <c r="R1382" i="10"/>
  <c r="AJ1382" i="10"/>
  <c r="L1382" i="10"/>
  <c r="X1382" i="10"/>
  <c r="AP1404" i="10"/>
  <c r="AJ1404" i="10"/>
  <c r="AD1404" i="10"/>
  <c r="X1404" i="10"/>
  <c r="R1404" i="10"/>
  <c r="L1404" i="10"/>
  <c r="AM1404" i="10"/>
  <c r="AA1404" i="10"/>
  <c r="O1404" i="10"/>
  <c r="U1404" i="10"/>
  <c r="AS1404" i="10"/>
  <c r="AG1404" i="10"/>
  <c r="AS1396" i="10"/>
  <c r="AM1396" i="10"/>
  <c r="AG1396" i="10"/>
  <c r="AA1396" i="10"/>
  <c r="U1396" i="10"/>
  <c r="O1396" i="10"/>
  <c r="AJ1396" i="10"/>
  <c r="L1396" i="10"/>
  <c r="AP1396" i="10"/>
  <c r="R1396" i="10"/>
  <c r="X1396" i="10"/>
  <c r="AD1396" i="10"/>
  <c r="AQ1390" i="10"/>
  <c r="AK1390" i="10"/>
  <c r="AE1390" i="10"/>
  <c r="Y1390" i="10"/>
  <c r="S1390" i="10"/>
  <c r="M1390" i="10"/>
  <c r="AN1390" i="10"/>
  <c r="AB1390" i="10"/>
  <c r="P1390" i="10"/>
  <c r="AT1390" i="10"/>
  <c r="V1390" i="10"/>
  <c r="AH1390" i="10"/>
  <c r="AP1403" i="10"/>
  <c r="AJ1403" i="10"/>
  <c r="AD1403" i="10"/>
  <c r="X1403" i="10"/>
  <c r="R1403" i="10"/>
  <c r="L1403" i="10"/>
  <c r="AM1403" i="10"/>
  <c r="AA1403" i="10"/>
  <c r="O1403" i="10"/>
  <c r="AS1403" i="10"/>
  <c r="U1403" i="10"/>
  <c r="AG1403" i="10"/>
  <c r="AP1402" i="10"/>
  <c r="AM1402" i="10"/>
  <c r="AG1402" i="10"/>
  <c r="AA1402" i="10"/>
  <c r="U1402" i="10"/>
  <c r="O1402" i="10"/>
  <c r="AJ1402" i="10"/>
  <c r="L1402" i="10"/>
  <c r="AS1402" i="10"/>
  <c r="R1402" i="10"/>
  <c r="AD1402" i="10"/>
  <c r="X1402" i="10"/>
  <c r="AQ1414" i="10"/>
  <c r="AK1414" i="10"/>
  <c r="AE1414" i="10"/>
  <c r="Y1414" i="10"/>
  <c r="S1414" i="10"/>
  <c r="M1414" i="10"/>
  <c r="AT1414" i="10"/>
  <c r="P1414" i="10"/>
  <c r="AB1414" i="10"/>
  <c r="AN1414" i="10"/>
  <c r="AH1414" i="10"/>
  <c r="V1414" i="10"/>
  <c r="AQ1386" i="10"/>
  <c r="AK1386" i="10"/>
  <c r="AE1386" i="10"/>
  <c r="Y1386" i="10"/>
  <c r="S1386" i="10"/>
  <c r="M1386" i="10"/>
  <c r="AN1386" i="10"/>
  <c r="AB1386" i="10"/>
  <c r="P1386" i="10"/>
  <c r="AT1386" i="10"/>
  <c r="V1386" i="10"/>
  <c r="AH1386" i="10"/>
  <c r="G1395" i="10"/>
  <c r="AS1395" i="10"/>
  <c r="AM1395" i="10"/>
  <c r="AG1395" i="10"/>
  <c r="AA1395" i="10"/>
  <c r="U1395" i="10"/>
  <c r="O1395" i="10"/>
  <c r="AD1395" i="10"/>
  <c r="R1395" i="10"/>
  <c r="AP1395" i="10"/>
  <c r="X1395" i="10"/>
  <c r="AJ1395" i="10"/>
  <c r="L1395" i="10"/>
  <c r="AQ1367" i="10"/>
  <c r="AK1367" i="10"/>
  <c r="AE1367" i="10"/>
  <c r="Y1367" i="10"/>
  <c r="S1367" i="10"/>
  <c r="M1367" i="10"/>
  <c r="AN1367" i="10"/>
  <c r="AB1367" i="10"/>
  <c r="P1367" i="10"/>
  <c r="AH1367" i="10"/>
  <c r="AT1367" i="10"/>
  <c r="V1367" i="10"/>
  <c r="AQ1369" i="10"/>
  <c r="AK1369" i="10"/>
  <c r="AE1369" i="10"/>
  <c r="Y1369" i="10"/>
  <c r="S1369" i="10"/>
  <c r="M1369" i="10"/>
  <c r="AN1369" i="10"/>
  <c r="AB1369" i="10"/>
  <c r="P1369" i="10"/>
  <c r="AT1369" i="10"/>
  <c r="V1369" i="10"/>
  <c r="AH1369" i="10"/>
  <c r="AQ1371" i="10"/>
  <c r="AK1371" i="10"/>
  <c r="AE1371" i="10"/>
  <c r="Y1371" i="10"/>
  <c r="S1371" i="10"/>
  <c r="M1371" i="10"/>
  <c r="AN1371" i="10"/>
  <c r="AB1371" i="10"/>
  <c r="P1371" i="10"/>
  <c r="AH1371" i="10"/>
  <c r="AT1371" i="10"/>
  <c r="V1371" i="10"/>
  <c r="AQ1373" i="10"/>
  <c r="AK1373" i="10"/>
  <c r="AE1373" i="10"/>
  <c r="Y1373" i="10"/>
  <c r="S1373" i="10"/>
  <c r="M1373" i="10"/>
  <c r="AN1373" i="10"/>
  <c r="AB1373" i="10"/>
  <c r="P1373" i="10"/>
  <c r="AT1373" i="10"/>
  <c r="V1373" i="10"/>
  <c r="AH1373" i="10"/>
  <c r="AQ1375" i="10"/>
  <c r="AK1375" i="10"/>
  <c r="AE1375" i="10"/>
  <c r="Y1375" i="10"/>
  <c r="S1375" i="10"/>
  <c r="M1375" i="10"/>
  <c r="AN1375" i="10"/>
  <c r="AB1375" i="10"/>
  <c r="P1375" i="10"/>
  <c r="AH1375" i="10"/>
  <c r="AT1375" i="10"/>
  <c r="V1375" i="10"/>
  <c r="AS1378" i="10"/>
  <c r="AM1378" i="10"/>
  <c r="AG1378" i="10"/>
  <c r="AA1378" i="10"/>
  <c r="U1378" i="10"/>
  <c r="O1378" i="10"/>
  <c r="AP1378" i="10"/>
  <c r="AD1378" i="10"/>
  <c r="R1378" i="10"/>
  <c r="AJ1378" i="10"/>
  <c r="L1378" i="10"/>
  <c r="X1378" i="10"/>
  <c r="AS1380" i="10"/>
  <c r="AM1380" i="10"/>
  <c r="AG1380" i="10"/>
  <c r="AA1380" i="10"/>
  <c r="U1380" i="10"/>
  <c r="O1380" i="10"/>
  <c r="AP1380" i="10"/>
  <c r="AD1380" i="10"/>
  <c r="R1380" i="10"/>
  <c r="AJ1380" i="10"/>
  <c r="L1380" i="10"/>
  <c r="X1380" i="10"/>
  <c r="AQ1415" i="10"/>
  <c r="AK1415" i="10"/>
  <c r="AE1415" i="10"/>
  <c r="Y1415" i="10"/>
  <c r="S1415" i="10"/>
  <c r="M1415" i="10"/>
  <c r="AB1415" i="10"/>
  <c r="AN1415" i="10"/>
  <c r="V1415" i="10"/>
  <c r="AH1415" i="10"/>
  <c r="P1415" i="10"/>
  <c r="AT1415" i="10"/>
  <c r="AQ1409" i="10"/>
  <c r="AK1409" i="10"/>
  <c r="AE1409" i="10"/>
  <c r="Y1409" i="10"/>
  <c r="S1409" i="10"/>
  <c r="M1409" i="10"/>
  <c r="AH1409" i="10"/>
  <c r="AT1409" i="10"/>
  <c r="P1409" i="10"/>
  <c r="AB1409" i="10"/>
  <c r="V1409" i="10"/>
  <c r="AN1409" i="10"/>
  <c r="AS1392" i="10"/>
  <c r="AM1392" i="10"/>
  <c r="AG1392" i="10"/>
  <c r="AA1392" i="10"/>
  <c r="U1392" i="10"/>
  <c r="O1392" i="10"/>
  <c r="AP1392" i="10"/>
  <c r="AD1392" i="10"/>
  <c r="R1392" i="10"/>
  <c r="AJ1392" i="10"/>
  <c r="L1392" i="10"/>
  <c r="X1392" i="10"/>
  <c r="AQ1410" i="10"/>
  <c r="AK1410" i="10"/>
  <c r="AE1410" i="10"/>
  <c r="Y1410" i="10"/>
  <c r="S1410" i="10"/>
  <c r="M1410" i="10"/>
  <c r="AT1410" i="10"/>
  <c r="P1410" i="10"/>
  <c r="AB1410" i="10"/>
  <c r="V1410" i="10"/>
  <c r="AN1410" i="10"/>
  <c r="AH1410" i="10"/>
  <c r="AN1397" i="10"/>
  <c r="AE1397" i="10"/>
  <c r="P1397" i="10"/>
  <c r="AT1397" i="10"/>
  <c r="AK1397" i="10"/>
  <c r="V1397" i="10"/>
  <c r="M1397" i="10"/>
  <c r="S1397" i="10"/>
  <c r="AH1397" i="10"/>
  <c r="Y1397" i="10"/>
  <c r="AQ1397" i="10"/>
  <c r="AB1397" i="10"/>
  <c r="AQ1392" i="10"/>
  <c r="AK1392" i="10"/>
  <c r="AE1392" i="10"/>
  <c r="Y1392" i="10"/>
  <c r="S1392" i="10"/>
  <c r="M1392" i="10"/>
  <c r="AN1392" i="10"/>
  <c r="AB1392" i="10"/>
  <c r="P1392" i="10"/>
  <c r="AT1392" i="10"/>
  <c r="V1392" i="10"/>
  <c r="AH1392" i="10"/>
  <c r="AQ1384" i="10"/>
  <c r="AK1384" i="10"/>
  <c r="AE1384" i="10"/>
  <c r="Y1384" i="10"/>
  <c r="S1384" i="10"/>
  <c r="M1384" i="10"/>
  <c r="AN1384" i="10"/>
  <c r="AB1384" i="10"/>
  <c r="P1384" i="10"/>
  <c r="AT1384" i="10"/>
  <c r="V1384" i="10"/>
  <c r="AH1384" i="10"/>
  <c r="AP1407" i="10"/>
  <c r="AJ1407" i="10"/>
  <c r="AD1407" i="10"/>
  <c r="X1407" i="10"/>
  <c r="R1407" i="10"/>
  <c r="L1407" i="10"/>
  <c r="AM1407" i="10"/>
  <c r="AA1407" i="10"/>
  <c r="O1407" i="10"/>
  <c r="AS1407" i="10"/>
  <c r="AG1407" i="10"/>
  <c r="U1407" i="10"/>
  <c r="AS1390" i="10"/>
  <c r="AM1390" i="10"/>
  <c r="AG1390" i="10"/>
  <c r="AA1390" i="10"/>
  <c r="U1390" i="10"/>
  <c r="O1390" i="10"/>
  <c r="AP1390" i="10"/>
  <c r="AD1390" i="10"/>
  <c r="R1390" i="10"/>
  <c r="AJ1390" i="10"/>
  <c r="L1390" i="10"/>
  <c r="X1390" i="10"/>
  <c r="AQ1416" i="10"/>
  <c r="AK1416" i="10"/>
  <c r="AE1416" i="10"/>
  <c r="Y1416" i="10"/>
  <c r="S1416" i="10"/>
  <c r="M1416" i="10"/>
  <c r="AN1416" i="10"/>
  <c r="V1416" i="10"/>
  <c r="AH1416" i="10"/>
  <c r="AB1416" i="10"/>
  <c r="AT1416" i="10"/>
  <c r="P1416" i="10"/>
  <c r="AQ1403" i="10"/>
  <c r="AK1403" i="10"/>
  <c r="AE1403" i="10"/>
  <c r="Y1403" i="10"/>
  <c r="S1403" i="10"/>
  <c r="M1403" i="10"/>
  <c r="AB1403" i="10"/>
  <c r="AN1403" i="10"/>
  <c r="V1403" i="10"/>
  <c r="AT1403" i="10"/>
  <c r="P1403" i="10"/>
  <c r="AH1403" i="10"/>
  <c r="AQ1402" i="10"/>
  <c r="AT1402" i="10"/>
  <c r="AB1402" i="10"/>
  <c r="S1402" i="10"/>
  <c r="AH1402" i="10"/>
  <c r="Y1402" i="10"/>
  <c r="AE1402" i="10"/>
  <c r="P1402" i="10"/>
  <c r="M1402" i="10"/>
  <c r="AN1402" i="10"/>
  <c r="AK1402" i="10"/>
  <c r="V1402" i="10"/>
  <c r="AQ1398" i="10"/>
  <c r="AB1398" i="10"/>
  <c r="S1398" i="10"/>
  <c r="AH1398" i="10"/>
  <c r="Y1398" i="10"/>
  <c r="AE1398" i="10"/>
  <c r="P1398" i="10"/>
  <c r="AT1398" i="10"/>
  <c r="M1398" i="10"/>
  <c r="V1398" i="10"/>
  <c r="AN1398" i="10"/>
  <c r="AK1398" i="10"/>
  <c r="AS1393" i="10"/>
  <c r="AM1393" i="10"/>
  <c r="AG1393" i="10"/>
  <c r="AA1393" i="10"/>
  <c r="U1393" i="10"/>
  <c r="O1393" i="10"/>
  <c r="AP1393" i="10"/>
  <c r="AD1393" i="10"/>
  <c r="R1393" i="10"/>
  <c r="X1393" i="10"/>
  <c r="AJ1393" i="10"/>
  <c r="L1393" i="10"/>
  <c r="AP1411" i="10"/>
  <c r="AJ1411" i="10"/>
  <c r="AD1411" i="10"/>
  <c r="X1411" i="10"/>
  <c r="R1411" i="10"/>
  <c r="L1411" i="10"/>
  <c r="AM1411" i="10"/>
  <c r="AA1411" i="10"/>
  <c r="O1411" i="10"/>
  <c r="AS1411" i="10"/>
  <c r="U1411" i="10"/>
  <c r="AG1411" i="10"/>
  <c r="AQ1394" i="10"/>
  <c r="AK1394" i="10"/>
  <c r="AE1394" i="10"/>
  <c r="Y1394" i="10"/>
  <c r="S1394" i="10"/>
  <c r="M1394" i="10"/>
  <c r="AN1394" i="10"/>
  <c r="AB1394" i="10"/>
  <c r="P1394" i="10"/>
  <c r="AT1394" i="10"/>
  <c r="V1394" i="10"/>
  <c r="AH1394" i="10"/>
  <c r="AN1395" i="10"/>
  <c r="AT1395" i="10"/>
  <c r="AK1395" i="10"/>
  <c r="AE1395" i="10"/>
  <c r="Y1395" i="10"/>
  <c r="S1395" i="10"/>
  <c r="M1395" i="10"/>
  <c r="AQ1395" i="10"/>
  <c r="AB1395" i="10"/>
  <c r="P1395" i="10"/>
  <c r="AH1395" i="10"/>
  <c r="V1395" i="10"/>
  <c r="AQ1408" i="10"/>
  <c r="AK1408" i="10"/>
  <c r="AE1408" i="10"/>
  <c r="Y1408" i="10"/>
  <c r="S1408" i="10"/>
  <c r="M1408" i="10"/>
  <c r="AN1408" i="10"/>
  <c r="V1408" i="10"/>
  <c r="AH1408" i="10"/>
  <c r="AB1408" i="10"/>
  <c r="AT1408" i="10"/>
  <c r="P1408" i="10"/>
  <c r="AQ1383" i="10"/>
  <c r="AK1383" i="10"/>
  <c r="AE1383" i="10"/>
  <c r="Y1383" i="10"/>
  <c r="S1383" i="10"/>
  <c r="M1383" i="10"/>
  <c r="AN1383" i="10"/>
  <c r="AB1383" i="10"/>
  <c r="P1383" i="10"/>
  <c r="AH1383" i="10"/>
  <c r="AT1383" i="10"/>
  <c r="V1383" i="10"/>
  <c r="AS1368" i="10"/>
  <c r="AM1368" i="10"/>
  <c r="AG1368" i="10"/>
  <c r="AA1368" i="10"/>
  <c r="U1368" i="10"/>
  <c r="O1368" i="10"/>
  <c r="AJ1368" i="10"/>
  <c r="L1368" i="10"/>
  <c r="X1368" i="10"/>
  <c r="AP1368" i="10"/>
  <c r="AD1368" i="10"/>
  <c r="R1368" i="10"/>
  <c r="AS1370" i="10"/>
  <c r="AM1370" i="10"/>
  <c r="AG1370" i="10"/>
  <c r="AA1370" i="10"/>
  <c r="U1370" i="10"/>
  <c r="O1370" i="10"/>
  <c r="AJ1370" i="10"/>
  <c r="X1370" i="10"/>
  <c r="L1370" i="10"/>
  <c r="AP1370" i="10"/>
  <c r="AD1370" i="10"/>
  <c r="R1370" i="10"/>
  <c r="AS1372" i="10"/>
  <c r="AM1372" i="10"/>
  <c r="AG1372" i="10"/>
  <c r="AA1372" i="10"/>
  <c r="U1372" i="10"/>
  <c r="O1372" i="10"/>
  <c r="AJ1372" i="10"/>
  <c r="X1372" i="10"/>
  <c r="L1372" i="10"/>
  <c r="AP1372" i="10"/>
  <c r="AD1372" i="10"/>
  <c r="R1372" i="10"/>
  <c r="AS1374" i="10"/>
  <c r="AM1374" i="10"/>
  <c r="AG1374" i="10"/>
  <c r="AA1374" i="10"/>
  <c r="U1374" i="10"/>
  <c r="O1374" i="10"/>
  <c r="AJ1374" i="10"/>
  <c r="X1374" i="10"/>
  <c r="L1374" i="10"/>
  <c r="AP1374" i="10"/>
  <c r="AD1374" i="10"/>
  <c r="R1374" i="10"/>
  <c r="AS1376" i="10"/>
  <c r="AM1376" i="10"/>
  <c r="AG1376" i="10"/>
  <c r="AA1376" i="10"/>
  <c r="U1376" i="10"/>
  <c r="O1376" i="10"/>
  <c r="AJ1376" i="10"/>
  <c r="X1376" i="10"/>
  <c r="L1376" i="10"/>
  <c r="AP1376" i="10"/>
  <c r="AD1376" i="10"/>
  <c r="R1376" i="10"/>
  <c r="AQ1378" i="10"/>
  <c r="AK1378" i="10"/>
  <c r="AE1378" i="10"/>
  <c r="Y1378" i="10"/>
  <c r="S1378" i="10"/>
  <c r="M1378" i="10"/>
  <c r="AN1378" i="10"/>
  <c r="AB1378" i="10"/>
  <c r="P1378" i="10"/>
  <c r="AT1378" i="10"/>
  <c r="V1378" i="10"/>
  <c r="AH1378" i="10"/>
  <c r="AQ1380" i="10"/>
  <c r="AK1380" i="10"/>
  <c r="AE1380" i="10"/>
  <c r="Y1380" i="10"/>
  <c r="S1380" i="10"/>
  <c r="M1380" i="10"/>
  <c r="AN1380" i="10"/>
  <c r="AB1380" i="10"/>
  <c r="P1380" i="10"/>
  <c r="AT1380" i="10"/>
  <c r="V1380" i="10"/>
  <c r="AH1380" i="10"/>
  <c r="AQ1413" i="10"/>
  <c r="AK1413" i="10"/>
  <c r="AE1413" i="10"/>
  <c r="Y1413" i="10"/>
  <c r="S1413" i="10"/>
  <c r="M1413" i="10"/>
  <c r="AH1413" i="10"/>
  <c r="AT1413" i="10"/>
  <c r="P1413" i="10"/>
  <c r="AN1413" i="10"/>
  <c r="AB1413" i="10"/>
  <c r="V1413" i="10"/>
  <c r="AP1409" i="10"/>
  <c r="AJ1409" i="10"/>
  <c r="AD1409" i="10"/>
  <c r="X1409" i="10"/>
  <c r="R1409" i="10"/>
  <c r="L1409" i="10"/>
  <c r="AM1409" i="10"/>
  <c r="AA1409" i="10"/>
  <c r="O1409" i="10"/>
  <c r="U1409" i="10"/>
  <c r="AG1409" i="10"/>
  <c r="AS1409" i="10"/>
  <c r="AQ1385" i="10"/>
  <c r="AK1385" i="10"/>
  <c r="AE1385" i="10"/>
  <c r="Y1385" i="10"/>
  <c r="S1385" i="10"/>
  <c r="M1385" i="10"/>
  <c r="AN1385" i="10"/>
  <c r="AB1385" i="10"/>
  <c r="P1385" i="10"/>
  <c r="AH1385" i="10"/>
  <c r="V1385" i="10"/>
  <c r="AT1385" i="10"/>
  <c r="AP1410" i="10"/>
  <c r="AJ1410" i="10"/>
  <c r="AD1410" i="10"/>
  <c r="X1410" i="10"/>
  <c r="R1410" i="10"/>
  <c r="L1410" i="10"/>
  <c r="AM1410" i="10"/>
  <c r="AA1410" i="10"/>
  <c r="O1410" i="10"/>
  <c r="AG1410" i="10"/>
  <c r="AS1410" i="10"/>
  <c r="U1410" i="10"/>
  <c r="AS1397" i="10"/>
  <c r="AM1397" i="10"/>
  <c r="AG1397" i="10"/>
  <c r="AA1397" i="10"/>
  <c r="U1397" i="10"/>
  <c r="O1397" i="10"/>
  <c r="X1397" i="10"/>
  <c r="AD1397" i="10"/>
  <c r="AJ1397" i="10"/>
  <c r="R1397" i="10"/>
  <c r="AP1397" i="10"/>
  <c r="L1397" i="10"/>
  <c r="AS1391" i="10"/>
  <c r="AM1391" i="10"/>
  <c r="AG1391" i="10"/>
  <c r="AA1391" i="10"/>
  <c r="U1391" i="10"/>
  <c r="O1391" i="10"/>
  <c r="AP1391" i="10"/>
  <c r="AD1391" i="10"/>
  <c r="R1391" i="10"/>
  <c r="X1391" i="10"/>
  <c r="AJ1391" i="10"/>
  <c r="L1391" i="10"/>
  <c r="AS1388" i="10"/>
  <c r="AM1388" i="10"/>
  <c r="AG1388" i="10"/>
  <c r="AA1388" i="10"/>
  <c r="U1388" i="10"/>
  <c r="O1388" i="10"/>
  <c r="AP1388" i="10"/>
  <c r="AD1388" i="10"/>
  <c r="R1388" i="10"/>
  <c r="AJ1388" i="10"/>
  <c r="L1388" i="10"/>
  <c r="X1388" i="10"/>
  <c r="AS1384" i="10"/>
  <c r="AM1384" i="10"/>
  <c r="AG1384" i="10"/>
  <c r="AA1384" i="10"/>
  <c r="U1384" i="10"/>
  <c r="O1384" i="10"/>
  <c r="AP1384" i="10"/>
  <c r="AD1384" i="10"/>
  <c r="R1384" i="10"/>
  <c r="AJ1384" i="10"/>
  <c r="L1384" i="10"/>
  <c r="X1384" i="10"/>
  <c r="AQ1406" i="10"/>
  <c r="AK1406" i="10"/>
  <c r="AE1406" i="10"/>
  <c r="Y1406" i="10"/>
  <c r="S1406" i="10"/>
  <c r="M1406" i="10"/>
  <c r="AT1406" i="10"/>
  <c r="P1406" i="10"/>
  <c r="AB1406" i="10"/>
  <c r="AN1406" i="10"/>
  <c r="AH1406" i="10"/>
  <c r="V1406" i="10"/>
  <c r="AQ1412" i="10"/>
  <c r="AK1412" i="10"/>
  <c r="AE1412" i="10"/>
  <c r="Y1412" i="10"/>
  <c r="S1412" i="10"/>
  <c r="M1412" i="10"/>
  <c r="AN1412" i="10"/>
  <c r="V1412" i="10"/>
  <c r="AH1412" i="10"/>
  <c r="AT1412" i="10"/>
  <c r="P1412" i="10"/>
  <c r="AB1412" i="10"/>
  <c r="AQ1407" i="10"/>
  <c r="AK1407" i="10"/>
  <c r="AE1407" i="10"/>
  <c r="Y1407" i="10"/>
  <c r="S1407" i="10"/>
  <c r="M1407" i="10"/>
  <c r="AB1407" i="10"/>
  <c r="AN1407" i="10"/>
  <c r="V1407" i="10"/>
  <c r="AH1407" i="10"/>
  <c r="AT1407" i="10"/>
  <c r="P1407" i="10"/>
  <c r="AP1406" i="10"/>
  <c r="AJ1406" i="10"/>
  <c r="AD1406" i="10"/>
  <c r="X1406" i="10"/>
  <c r="R1406" i="10"/>
  <c r="L1406" i="10"/>
  <c r="AM1406" i="10"/>
  <c r="AA1406" i="10"/>
  <c r="O1406" i="10"/>
  <c r="AG1406" i="10"/>
  <c r="AS1406" i="10"/>
  <c r="U1406" i="10"/>
  <c r="AQ1381" i="10"/>
  <c r="AK1381" i="10"/>
  <c r="AE1381" i="10"/>
  <c r="Y1381" i="10"/>
  <c r="S1381" i="10"/>
  <c r="M1381" i="10"/>
  <c r="AN1381" i="10"/>
  <c r="AB1381" i="10"/>
  <c r="P1381" i="10"/>
  <c r="AH1381" i="10"/>
  <c r="AT1381" i="10"/>
  <c r="V1381" i="10"/>
  <c r="AP1416" i="10"/>
  <c r="AJ1416" i="10"/>
  <c r="AD1416" i="10"/>
  <c r="X1416" i="10"/>
  <c r="R1416" i="10"/>
  <c r="L1416" i="10"/>
  <c r="AM1416" i="10"/>
  <c r="AA1416" i="10"/>
  <c r="O1416" i="10"/>
  <c r="U1416" i="10"/>
  <c r="AG1416" i="10"/>
  <c r="AS1416" i="10"/>
  <c r="AS1398" i="10"/>
  <c r="AM1398" i="10"/>
  <c r="AG1398" i="10"/>
  <c r="AA1398" i="10"/>
  <c r="U1398" i="10"/>
  <c r="O1398" i="10"/>
  <c r="AJ1398" i="10"/>
  <c r="L1398" i="10"/>
  <c r="AP1398" i="10"/>
  <c r="R1398" i="10"/>
  <c r="AD1398" i="10"/>
  <c r="X1398" i="10"/>
  <c r="AS1387" i="10"/>
  <c r="AM1387" i="10"/>
  <c r="AG1387" i="10"/>
  <c r="AA1387" i="10"/>
  <c r="U1387" i="10"/>
  <c r="O1387" i="10"/>
  <c r="AP1387" i="10"/>
  <c r="AD1387" i="10"/>
  <c r="R1387" i="10"/>
  <c r="X1387" i="10"/>
  <c r="AJ1387" i="10"/>
  <c r="L1387" i="10"/>
  <c r="AQ1411" i="10"/>
  <c r="AK1411" i="10"/>
  <c r="AE1411" i="10"/>
  <c r="Y1411" i="10"/>
  <c r="S1411" i="10"/>
  <c r="M1411" i="10"/>
  <c r="AB1411" i="10"/>
  <c r="AN1411" i="10"/>
  <c r="V1411" i="10"/>
  <c r="AT1411" i="10"/>
  <c r="P1411" i="10"/>
  <c r="AH1411" i="10"/>
  <c r="AN1399" i="10"/>
  <c r="AE1399" i="10"/>
  <c r="P1399" i="10"/>
  <c r="AT1399" i="10"/>
  <c r="AK1399" i="10"/>
  <c r="V1399" i="10"/>
  <c r="M1399" i="10"/>
  <c r="AQ1399" i="10"/>
  <c r="AB1399" i="10"/>
  <c r="Y1399" i="10"/>
  <c r="AH1399" i="10"/>
  <c r="S1399" i="10"/>
  <c r="AS1394" i="10"/>
  <c r="AM1394" i="10"/>
  <c r="AG1394" i="10"/>
  <c r="AA1394" i="10"/>
  <c r="U1394" i="10"/>
  <c r="O1394" i="10"/>
  <c r="AP1394" i="10"/>
  <c r="AD1394" i="10"/>
  <c r="R1394" i="10"/>
  <c r="AJ1394" i="10"/>
  <c r="L1394" i="10"/>
  <c r="X1394" i="10"/>
  <c r="AS1386" i="10"/>
  <c r="AM1386" i="10"/>
  <c r="AG1386" i="10"/>
  <c r="AA1386" i="10"/>
  <c r="U1386" i="10"/>
  <c r="O1386" i="10"/>
  <c r="AP1386" i="10"/>
  <c r="AD1386" i="10"/>
  <c r="R1386" i="10"/>
  <c r="AJ1386" i="10"/>
  <c r="L1386" i="10"/>
  <c r="X1386" i="10"/>
  <c r="AQ1400" i="10"/>
  <c r="AB1400" i="10"/>
  <c r="S1400" i="10"/>
  <c r="AH1400" i="10"/>
  <c r="Y1400" i="10"/>
  <c r="AN1400" i="10"/>
  <c r="AK1400" i="10"/>
  <c r="V1400" i="10"/>
  <c r="AT1400" i="10"/>
  <c r="M1400" i="10"/>
  <c r="AE1400" i="10"/>
  <c r="P1400" i="10"/>
  <c r="AQ1389" i="10"/>
  <c r="AK1389" i="10"/>
  <c r="AE1389" i="10"/>
  <c r="Y1389" i="10"/>
  <c r="S1389" i="10"/>
  <c r="M1389" i="10"/>
  <c r="AN1389" i="10"/>
  <c r="AB1389" i="10"/>
  <c r="P1389" i="10"/>
  <c r="AH1389" i="10"/>
  <c r="V1389" i="10"/>
  <c r="AT1389" i="10"/>
  <c r="AS1309" i="10"/>
  <c r="AG1309" i="10"/>
  <c r="U1309" i="10"/>
  <c r="AM1309" i="10"/>
  <c r="AA1309" i="10"/>
  <c r="O1309" i="10"/>
  <c r="AP1309" i="10"/>
  <c r="AD1309" i="10"/>
  <c r="R1309" i="10"/>
  <c r="AJ1309" i="10"/>
  <c r="L1309" i="10"/>
  <c r="X1309" i="10"/>
  <c r="AP1311" i="10"/>
  <c r="AJ1311" i="10"/>
  <c r="AD1311" i="10"/>
  <c r="AM1311" i="10"/>
  <c r="U1311" i="10"/>
  <c r="AA1311" i="10"/>
  <c r="O1311" i="10"/>
  <c r="AG1311" i="10"/>
  <c r="R1311" i="10"/>
  <c r="X1311" i="10"/>
  <c r="AS1311" i="10"/>
  <c r="L1311" i="10"/>
  <c r="AP1313" i="10"/>
  <c r="AJ1313" i="10"/>
  <c r="AD1313" i="10"/>
  <c r="X1313" i="10"/>
  <c r="R1313" i="10"/>
  <c r="L1313" i="10"/>
  <c r="AM1313" i="10"/>
  <c r="O1313" i="10"/>
  <c r="AA1313" i="10"/>
  <c r="AG1313" i="10"/>
  <c r="AS1313" i="10"/>
  <c r="U1313" i="10"/>
  <c r="AP1315" i="10"/>
  <c r="AJ1315" i="10"/>
  <c r="AD1315" i="10"/>
  <c r="X1315" i="10"/>
  <c r="R1315" i="10"/>
  <c r="L1315" i="10"/>
  <c r="AM1315" i="10"/>
  <c r="O1315" i="10"/>
  <c r="AA1315" i="10"/>
  <c r="AG1315" i="10"/>
  <c r="U1315" i="10"/>
  <c r="AS1315" i="10"/>
  <c r="AP1317" i="10"/>
  <c r="AJ1317" i="10"/>
  <c r="AD1317" i="10"/>
  <c r="X1317" i="10"/>
  <c r="R1317" i="10"/>
  <c r="L1317" i="10"/>
  <c r="AM1317" i="10"/>
  <c r="O1317" i="10"/>
  <c r="AA1317" i="10"/>
  <c r="AS1317" i="10"/>
  <c r="U1317" i="10"/>
  <c r="AG1317" i="10"/>
  <c r="AQ1319" i="10"/>
  <c r="AK1319" i="10"/>
  <c r="AE1319" i="10"/>
  <c r="Y1319" i="10"/>
  <c r="S1319" i="10"/>
  <c r="M1319" i="10"/>
  <c r="AN1319" i="10"/>
  <c r="AB1319" i="10"/>
  <c r="P1319" i="10"/>
  <c r="AT1319" i="10"/>
  <c r="V1319" i="10"/>
  <c r="AH1319" i="10"/>
  <c r="AQ1321" i="10"/>
  <c r="AK1321" i="10"/>
  <c r="AE1321" i="10"/>
  <c r="Y1321" i="10"/>
  <c r="S1321" i="10"/>
  <c r="M1321" i="10"/>
  <c r="AN1321" i="10"/>
  <c r="AB1321" i="10"/>
  <c r="P1321" i="10"/>
  <c r="AT1321" i="10"/>
  <c r="V1321" i="10"/>
  <c r="AH1321" i="10"/>
  <c r="AP1352" i="10"/>
  <c r="AJ1352" i="10"/>
  <c r="AD1352" i="10"/>
  <c r="X1352" i="10"/>
  <c r="R1352" i="10"/>
  <c r="L1352" i="10"/>
  <c r="AS1352" i="10"/>
  <c r="AM1352" i="10"/>
  <c r="AG1352" i="10"/>
  <c r="AA1352" i="10"/>
  <c r="U1352" i="10"/>
  <c r="O1352" i="10"/>
  <c r="G1334" i="10"/>
  <c r="AP1334" i="10"/>
  <c r="AJ1334" i="10"/>
  <c r="AD1334" i="10"/>
  <c r="X1334" i="10"/>
  <c r="R1334" i="10"/>
  <c r="L1334" i="10"/>
  <c r="AM1334" i="10"/>
  <c r="AA1334" i="10"/>
  <c r="O1334" i="10"/>
  <c r="U1334" i="10"/>
  <c r="AS1334" i="10"/>
  <c r="AG1334" i="10"/>
  <c r="AP1326" i="10"/>
  <c r="AJ1326" i="10"/>
  <c r="AD1326" i="10"/>
  <c r="X1326" i="10"/>
  <c r="R1326" i="10"/>
  <c r="L1326" i="10"/>
  <c r="AA1326" i="10"/>
  <c r="AM1326" i="10"/>
  <c r="O1326" i="10"/>
  <c r="U1326" i="10"/>
  <c r="AS1326" i="10"/>
  <c r="AG1326" i="10"/>
  <c r="AN1355" i="10"/>
  <c r="AB1355" i="10"/>
  <c r="P1355" i="10"/>
  <c r="AK1355" i="10"/>
  <c r="Y1355" i="10"/>
  <c r="M1355" i="10"/>
  <c r="AQ1355" i="10"/>
  <c r="AE1355" i="10"/>
  <c r="S1355" i="10"/>
  <c r="AT1355" i="10"/>
  <c r="AH1355" i="10"/>
  <c r="V1355" i="10"/>
  <c r="AN1348" i="10"/>
  <c r="AB1348" i="10"/>
  <c r="P1348" i="10"/>
  <c r="AK1348" i="10"/>
  <c r="Y1348" i="10"/>
  <c r="M1348" i="10"/>
  <c r="AQ1348" i="10"/>
  <c r="AE1348" i="10"/>
  <c r="S1348" i="10"/>
  <c r="AT1348" i="10"/>
  <c r="V1348" i="10"/>
  <c r="AH1348" i="10"/>
  <c r="AP1343" i="10"/>
  <c r="AS1343" i="10"/>
  <c r="AM1343" i="10"/>
  <c r="AG1343" i="10"/>
  <c r="AA1343" i="10"/>
  <c r="U1343" i="10"/>
  <c r="O1343" i="10"/>
  <c r="AJ1343" i="10"/>
  <c r="AD1343" i="10"/>
  <c r="X1343" i="10"/>
  <c r="R1343" i="10"/>
  <c r="L1343" i="10"/>
  <c r="AS1342" i="10"/>
  <c r="AM1342" i="10"/>
  <c r="AG1342" i="10"/>
  <c r="AA1342" i="10"/>
  <c r="U1342" i="10"/>
  <c r="O1342" i="10"/>
  <c r="AP1342" i="10"/>
  <c r="AJ1342" i="10"/>
  <c r="AD1342" i="10"/>
  <c r="X1342" i="10"/>
  <c r="R1342" i="10"/>
  <c r="L1342" i="10"/>
  <c r="AT1337" i="10"/>
  <c r="AN1337" i="10"/>
  <c r="AH1337" i="10"/>
  <c r="AB1337" i="10"/>
  <c r="V1337" i="10"/>
  <c r="P1337" i="10"/>
  <c r="AQ1337" i="10"/>
  <c r="S1337" i="10"/>
  <c r="AK1337" i="10"/>
  <c r="M1337" i="10"/>
  <c r="Y1337" i="10"/>
  <c r="AE1337" i="10"/>
  <c r="AP1323" i="10"/>
  <c r="AJ1323" i="10"/>
  <c r="AD1323" i="10"/>
  <c r="X1323" i="10"/>
  <c r="R1323" i="10"/>
  <c r="L1323" i="10"/>
  <c r="AM1323" i="10"/>
  <c r="O1323" i="10"/>
  <c r="AA1323" i="10"/>
  <c r="AG1323" i="10"/>
  <c r="U1323" i="10"/>
  <c r="AS1323" i="10"/>
  <c r="AP1354" i="10"/>
  <c r="AJ1354" i="10"/>
  <c r="AD1354" i="10"/>
  <c r="X1354" i="10"/>
  <c r="R1354" i="10"/>
  <c r="L1354" i="10"/>
  <c r="AS1354" i="10"/>
  <c r="AM1354" i="10"/>
  <c r="AG1354" i="10"/>
  <c r="AA1354" i="10"/>
  <c r="U1354" i="10"/>
  <c r="O1354" i="10"/>
  <c r="AP1349" i="10"/>
  <c r="AJ1349" i="10"/>
  <c r="AD1349" i="10"/>
  <c r="X1349" i="10"/>
  <c r="R1349" i="10"/>
  <c r="L1349" i="10"/>
  <c r="AS1349" i="10"/>
  <c r="AM1349" i="10"/>
  <c r="AG1349" i="10"/>
  <c r="AA1349" i="10"/>
  <c r="U1349" i="10"/>
  <c r="O1349" i="10"/>
  <c r="AN1344" i="10"/>
  <c r="AB1344" i="10"/>
  <c r="P1344" i="10"/>
  <c r="AK1344" i="10"/>
  <c r="Y1344" i="10"/>
  <c r="M1344" i="10"/>
  <c r="AQ1344" i="10"/>
  <c r="AE1344" i="10"/>
  <c r="S1344" i="10"/>
  <c r="AT1344" i="10"/>
  <c r="V1344" i="10"/>
  <c r="AH1344" i="10"/>
  <c r="AP1346" i="10"/>
  <c r="AJ1346" i="10"/>
  <c r="AD1346" i="10"/>
  <c r="X1346" i="10"/>
  <c r="R1346" i="10"/>
  <c r="L1346" i="10"/>
  <c r="AS1346" i="10"/>
  <c r="AM1346" i="10"/>
  <c r="AG1346" i="10"/>
  <c r="AA1346" i="10"/>
  <c r="U1346" i="10"/>
  <c r="O1346" i="10"/>
  <c r="G1338" i="10"/>
  <c r="AT1338" i="10"/>
  <c r="AN1338" i="10"/>
  <c r="AH1338" i="10"/>
  <c r="AB1338" i="10"/>
  <c r="V1338" i="10"/>
  <c r="P1338" i="10"/>
  <c r="AE1338" i="10"/>
  <c r="Y1338" i="10"/>
  <c r="AK1338" i="10"/>
  <c r="M1338" i="10"/>
  <c r="AQ1338" i="10"/>
  <c r="S1338" i="10"/>
  <c r="AN1357" i="10"/>
  <c r="AB1357" i="10"/>
  <c r="P1357" i="10"/>
  <c r="AK1357" i="10"/>
  <c r="Y1357" i="10"/>
  <c r="M1357" i="10"/>
  <c r="AQ1357" i="10"/>
  <c r="AE1357" i="10"/>
  <c r="S1357" i="10"/>
  <c r="V1357" i="10"/>
  <c r="AH1357" i="10"/>
  <c r="AT1357" i="10"/>
  <c r="AP1329" i="10"/>
  <c r="AJ1329" i="10"/>
  <c r="AD1329" i="10"/>
  <c r="X1329" i="10"/>
  <c r="R1329" i="10"/>
  <c r="L1329" i="10"/>
  <c r="AM1329" i="10"/>
  <c r="O1329" i="10"/>
  <c r="AA1329" i="10"/>
  <c r="AS1329" i="10"/>
  <c r="AG1329" i="10"/>
  <c r="U1329" i="10"/>
  <c r="AQ1324" i="10"/>
  <c r="AK1324" i="10"/>
  <c r="AE1324" i="10"/>
  <c r="Y1324" i="10"/>
  <c r="S1324" i="10"/>
  <c r="M1324" i="10"/>
  <c r="AN1324" i="10"/>
  <c r="AB1324" i="10"/>
  <c r="P1324" i="10"/>
  <c r="AH1324" i="10"/>
  <c r="AT1324" i="10"/>
  <c r="V1324" i="10"/>
  <c r="AN1347" i="10"/>
  <c r="AB1347" i="10"/>
  <c r="P1347" i="10"/>
  <c r="AK1347" i="10"/>
  <c r="Y1347" i="10"/>
  <c r="M1347" i="10"/>
  <c r="AQ1347" i="10"/>
  <c r="AE1347" i="10"/>
  <c r="S1347" i="10"/>
  <c r="AT1347" i="10"/>
  <c r="AH1347" i="10"/>
  <c r="V1347" i="10"/>
  <c r="AT1308" i="10"/>
  <c r="AN1308" i="10"/>
  <c r="AH1308" i="10"/>
  <c r="AB1308" i="10"/>
  <c r="V1308" i="10"/>
  <c r="P1308" i="10"/>
  <c r="AK1308" i="10"/>
  <c r="Y1308" i="10"/>
  <c r="M1308" i="10"/>
  <c r="AQ1308" i="10"/>
  <c r="AE1308" i="10"/>
  <c r="S1308" i="10"/>
  <c r="AT1310" i="10"/>
  <c r="AN1310" i="10"/>
  <c r="AH1310" i="10"/>
  <c r="AB1310" i="10"/>
  <c r="V1310" i="10"/>
  <c r="P1310" i="10"/>
  <c r="AK1310" i="10"/>
  <c r="Y1310" i="10"/>
  <c r="M1310" i="10"/>
  <c r="AQ1310" i="10"/>
  <c r="AE1310" i="10"/>
  <c r="S1310" i="10"/>
  <c r="AQ1314" i="10"/>
  <c r="AK1314" i="10"/>
  <c r="AE1314" i="10"/>
  <c r="Y1314" i="10"/>
  <c r="S1314" i="10"/>
  <c r="M1314" i="10"/>
  <c r="AN1314" i="10"/>
  <c r="AB1314" i="10"/>
  <c r="P1314" i="10"/>
  <c r="AH1314" i="10"/>
  <c r="AT1314" i="10"/>
  <c r="V1314" i="10"/>
  <c r="AP1321" i="10"/>
  <c r="AJ1321" i="10"/>
  <c r="AD1321" i="10"/>
  <c r="X1321" i="10"/>
  <c r="R1321" i="10"/>
  <c r="L1321" i="10"/>
  <c r="AM1321" i="10"/>
  <c r="O1321" i="10"/>
  <c r="AA1321" i="10"/>
  <c r="AS1321" i="10"/>
  <c r="AG1321" i="10"/>
  <c r="U1321" i="10"/>
  <c r="AN1352" i="10"/>
  <c r="AB1352" i="10"/>
  <c r="P1352" i="10"/>
  <c r="AK1352" i="10"/>
  <c r="Y1352" i="10"/>
  <c r="M1352" i="10"/>
  <c r="AQ1352" i="10"/>
  <c r="AE1352" i="10"/>
  <c r="S1352" i="10"/>
  <c r="AT1352" i="10"/>
  <c r="V1352" i="10"/>
  <c r="AH1352" i="10"/>
  <c r="AQ1334" i="10"/>
  <c r="AK1334" i="10"/>
  <c r="AE1334" i="10"/>
  <c r="Y1334" i="10"/>
  <c r="S1334" i="10"/>
  <c r="M1334" i="10"/>
  <c r="AN1334" i="10"/>
  <c r="AB1334" i="10"/>
  <c r="P1334" i="10"/>
  <c r="AH1334" i="10"/>
  <c r="AT1334" i="10"/>
  <c r="V1334" i="10"/>
  <c r="AP1348" i="10"/>
  <c r="AJ1348" i="10"/>
  <c r="AD1348" i="10"/>
  <c r="X1348" i="10"/>
  <c r="R1348" i="10"/>
  <c r="L1348" i="10"/>
  <c r="AS1348" i="10"/>
  <c r="AM1348" i="10"/>
  <c r="AG1348" i="10"/>
  <c r="AA1348" i="10"/>
  <c r="U1348" i="10"/>
  <c r="O1348" i="10"/>
  <c r="AS1337" i="10"/>
  <c r="AM1337" i="10"/>
  <c r="AG1337" i="10"/>
  <c r="AA1337" i="10"/>
  <c r="U1337" i="10"/>
  <c r="O1337" i="10"/>
  <c r="AP1337" i="10"/>
  <c r="AJ1337" i="10"/>
  <c r="AD1337" i="10"/>
  <c r="X1337" i="10"/>
  <c r="R1337" i="10"/>
  <c r="L1337" i="10"/>
  <c r="AP1351" i="10"/>
  <c r="AJ1351" i="10"/>
  <c r="AD1351" i="10"/>
  <c r="X1351" i="10"/>
  <c r="R1351" i="10"/>
  <c r="L1351" i="10"/>
  <c r="AS1351" i="10"/>
  <c r="AM1351" i="10"/>
  <c r="AG1351" i="10"/>
  <c r="AA1351" i="10"/>
  <c r="U1351" i="10"/>
  <c r="O1351" i="10"/>
  <c r="AQ1322" i="10"/>
  <c r="AK1322" i="10"/>
  <c r="AE1322" i="10"/>
  <c r="Y1322" i="10"/>
  <c r="S1322" i="10"/>
  <c r="M1322" i="10"/>
  <c r="AN1322" i="10"/>
  <c r="AB1322" i="10"/>
  <c r="P1322" i="10"/>
  <c r="AH1322" i="10"/>
  <c r="AT1322" i="10"/>
  <c r="V1322" i="10"/>
  <c r="AQ1332" i="10"/>
  <c r="AK1332" i="10"/>
  <c r="AE1332" i="10"/>
  <c r="Y1332" i="10"/>
  <c r="S1332" i="10"/>
  <c r="M1332" i="10"/>
  <c r="AN1332" i="10"/>
  <c r="AB1332" i="10"/>
  <c r="P1332" i="10"/>
  <c r="AH1332" i="10"/>
  <c r="AT1332" i="10"/>
  <c r="V1332" i="10"/>
  <c r="AQ1333" i="10"/>
  <c r="AK1333" i="10"/>
  <c r="AE1333" i="10"/>
  <c r="Y1333" i="10"/>
  <c r="S1333" i="10"/>
  <c r="M1333" i="10"/>
  <c r="AN1333" i="10"/>
  <c r="AB1333" i="10"/>
  <c r="P1333" i="10"/>
  <c r="AT1333" i="10"/>
  <c r="V1333" i="10"/>
  <c r="AH1333" i="10"/>
  <c r="AP1324" i="10"/>
  <c r="AJ1324" i="10"/>
  <c r="AD1324" i="10"/>
  <c r="X1324" i="10"/>
  <c r="R1324" i="10"/>
  <c r="L1324" i="10"/>
  <c r="AA1324" i="10"/>
  <c r="AM1324" i="10"/>
  <c r="O1324" i="10"/>
  <c r="AS1324" i="10"/>
  <c r="AG1324" i="10"/>
  <c r="U1324" i="10"/>
  <c r="AT1309" i="10"/>
  <c r="AN1309" i="10"/>
  <c r="AH1309" i="10"/>
  <c r="AB1309" i="10"/>
  <c r="V1309" i="10"/>
  <c r="P1309" i="10"/>
  <c r="AK1309" i="10"/>
  <c r="Y1309" i="10"/>
  <c r="M1309" i="10"/>
  <c r="AQ1309" i="10"/>
  <c r="AE1309" i="10"/>
  <c r="S1309" i="10"/>
  <c r="AQ1311" i="10"/>
  <c r="AK1311" i="10"/>
  <c r="AE1311" i="10"/>
  <c r="AN1311" i="10"/>
  <c r="AB1311" i="10"/>
  <c r="V1311" i="10"/>
  <c r="P1311" i="10"/>
  <c r="AT1311" i="10"/>
  <c r="Y1311" i="10"/>
  <c r="M1311" i="10"/>
  <c r="AH1311" i="10"/>
  <c r="S1311" i="10"/>
  <c r="AQ1313" i="10"/>
  <c r="AK1313" i="10"/>
  <c r="AE1313" i="10"/>
  <c r="Y1313" i="10"/>
  <c r="S1313" i="10"/>
  <c r="M1313" i="10"/>
  <c r="AN1313" i="10"/>
  <c r="AB1313" i="10"/>
  <c r="P1313" i="10"/>
  <c r="AT1313" i="10"/>
  <c r="V1313" i="10"/>
  <c r="AH1313" i="10"/>
  <c r="AQ1315" i="10"/>
  <c r="AK1315" i="10"/>
  <c r="AE1315" i="10"/>
  <c r="Y1315" i="10"/>
  <c r="S1315" i="10"/>
  <c r="M1315" i="10"/>
  <c r="AN1315" i="10"/>
  <c r="AB1315" i="10"/>
  <c r="P1315" i="10"/>
  <c r="AT1315" i="10"/>
  <c r="V1315" i="10"/>
  <c r="AH1315" i="10"/>
  <c r="AP1318" i="10"/>
  <c r="AJ1318" i="10"/>
  <c r="AD1318" i="10"/>
  <c r="X1318" i="10"/>
  <c r="R1318" i="10"/>
  <c r="L1318" i="10"/>
  <c r="AA1318" i="10"/>
  <c r="AM1318" i="10"/>
  <c r="O1318" i="10"/>
  <c r="U1318" i="10"/>
  <c r="AS1318" i="10"/>
  <c r="AG1318" i="10"/>
  <c r="AP1320" i="10"/>
  <c r="AJ1320" i="10"/>
  <c r="AD1320" i="10"/>
  <c r="X1320" i="10"/>
  <c r="R1320" i="10"/>
  <c r="L1320" i="10"/>
  <c r="AA1320" i="10"/>
  <c r="AM1320" i="10"/>
  <c r="O1320" i="10"/>
  <c r="AS1320" i="10"/>
  <c r="AG1320" i="10"/>
  <c r="U1320" i="10"/>
  <c r="AQ1330" i="10"/>
  <c r="AK1330" i="10"/>
  <c r="AE1330" i="10"/>
  <c r="Y1330" i="10"/>
  <c r="S1330" i="10"/>
  <c r="M1330" i="10"/>
  <c r="AN1330" i="10"/>
  <c r="AB1330" i="10"/>
  <c r="P1330" i="10"/>
  <c r="AH1330" i="10"/>
  <c r="AT1330" i="10"/>
  <c r="V1330" i="10"/>
  <c r="AQ1326" i="10"/>
  <c r="AK1326" i="10"/>
  <c r="AE1326" i="10"/>
  <c r="Y1326" i="10"/>
  <c r="S1326" i="10"/>
  <c r="M1326" i="10"/>
  <c r="AN1326" i="10"/>
  <c r="AB1326" i="10"/>
  <c r="P1326" i="10"/>
  <c r="AH1326" i="10"/>
  <c r="AT1326" i="10"/>
  <c r="V1326" i="10"/>
  <c r="AP1355" i="10"/>
  <c r="AJ1355" i="10"/>
  <c r="AD1355" i="10"/>
  <c r="X1355" i="10"/>
  <c r="R1355" i="10"/>
  <c r="L1355" i="10"/>
  <c r="AS1355" i="10"/>
  <c r="AM1355" i="10"/>
  <c r="AG1355" i="10"/>
  <c r="AA1355" i="10"/>
  <c r="U1355" i="10"/>
  <c r="O1355" i="10"/>
  <c r="AP1345" i="10"/>
  <c r="AJ1345" i="10"/>
  <c r="AD1345" i="10"/>
  <c r="X1345" i="10"/>
  <c r="R1345" i="10"/>
  <c r="L1345" i="10"/>
  <c r="AS1345" i="10"/>
  <c r="AM1345" i="10"/>
  <c r="AG1345" i="10"/>
  <c r="AA1345" i="10"/>
  <c r="U1345" i="10"/>
  <c r="O1345" i="10"/>
  <c r="AN1343" i="10"/>
  <c r="AH1343" i="10"/>
  <c r="AB1343" i="10"/>
  <c r="V1343" i="10"/>
  <c r="P1343" i="10"/>
  <c r="AQ1343" i="10"/>
  <c r="AT1343" i="10"/>
  <c r="S1343" i="10"/>
  <c r="AK1343" i="10"/>
  <c r="M1343" i="10"/>
  <c r="Y1343" i="10"/>
  <c r="AE1343" i="10"/>
  <c r="AS1341" i="10"/>
  <c r="AM1341" i="10"/>
  <c r="AG1341" i="10"/>
  <c r="AA1341" i="10"/>
  <c r="U1341" i="10"/>
  <c r="O1341" i="10"/>
  <c r="AP1341" i="10"/>
  <c r="AJ1341" i="10"/>
  <c r="AD1341" i="10"/>
  <c r="X1341" i="10"/>
  <c r="R1341" i="10"/>
  <c r="L1341" i="10"/>
  <c r="AS1336" i="10"/>
  <c r="AM1336" i="10"/>
  <c r="AG1336" i="10"/>
  <c r="AA1336" i="10"/>
  <c r="U1336" i="10"/>
  <c r="O1336" i="10"/>
  <c r="AP1336" i="10"/>
  <c r="AJ1336" i="10"/>
  <c r="AD1336" i="10"/>
  <c r="X1336" i="10"/>
  <c r="R1336" i="10"/>
  <c r="L1336" i="10"/>
  <c r="G1323" i="10"/>
  <c r="AQ1323" i="10"/>
  <c r="AK1323" i="10"/>
  <c r="AE1323" i="10"/>
  <c r="Y1323" i="10"/>
  <c r="S1323" i="10"/>
  <c r="M1323" i="10"/>
  <c r="AN1323" i="10"/>
  <c r="AB1323" i="10"/>
  <c r="P1323" i="10"/>
  <c r="AT1323" i="10"/>
  <c r="V1323" i="10"/>
  <c r="AH1323" i="10"/>
  <c r="AN1354" i="10"/>
  <c r="AB1354" i="10"/>
  <c r="P1354" i="10"/>
  <c r="AK1354" i="10"/>
  <c r="Y1354" i="10"/>
  <c r="M1354" i="10"/>
  <c r="AQ1354" i="10"/>
  <c r="AE1354" i="10"/>
  <c r="S1354" i="10"/>
  <c r="AH1354" i="10"/>
  <c r="V1354" i="10"/>
  <c r="AT1354" i="10"/>
  <c r="AN1349" i="10"/>
  <c r="AB1349" i="10"/>
  <c r="P1349" i="10"/>
  <c r="AK1349" i="10"/>
  <c r="Y1349" i="10"/>
  <c r="M1349" i="10"/>
  <c r="AQ1349" i="10"/>
  <c r="AE1349" i="10"/>
  <c r="S1349" i="10"/>
  <c r="V1349" i="10"/>
  <c r="AH1349" i="10"/>
  <c r="AT1349" i="10"/>
  <c r="AP1325" i="10"/>
  <c r="AJ1325" i="10"/>
  <c r="AD1325" i="10"/>
  <c r="X1325" i="10"/>
  <c r="R1325" i="10"/>
  <c r="L1325" i="10"/>
  <c r="AM1325" i="10"/>
  <c r="O1325" i="10"/>
  <c r="AA1325" i="10"/>
  <c r="AS1325" i="10"/>
  <c r="U1325" i="10"/>
  <c r="AG1325" i="10"/>
  <c r="AN1346" i="10"/>
  <c r="AB1346" i="10"/>
  <c r="P1346" i="10"/>
  <c r="AK1346" i="10"/>
  <c r="Y1346" i="10"/>
  <c r="M1346" i="10"/>
  <c r="AQ1346" i="10"/>
  <c r="AE1346" i="10"/>
  <c r="S1346" i="10"/>
  <c r="AH1346" i="10"/>
  <c r="V1346" i="10"/>
  <c r="AT1346" i="10"/>
  <c r="AS1335" i="10"/>
  <c r="AP1335" i="10"/>
  <c r="AJ1335" i="10"/>
  <c r="AD1335" i="10"/>
  <c r="X1335" i="10"/>
  <c r="R1335" i="10"/>
  <c r="L1335" i="10"/>
  <c r="AM1335" i="10"/>
  <c r="AG1335" i="10"/>
  <c r="AA1335" i="10"/>
  <c r="O1335" i="10"/>
  <c r="U1335" i="10"/>
  <c r="AQ1329" i="10"/>
  <c r="AK1329" i="10"/>
  <c r="AE1329" i="10"/>
  <c r="Y1329" i="10"/>
  <c r="S1329" i="10"/>
  <c r="M1329" i="10"/>
  <c r="AN1329" i="10"/>
  <c r="AB1329" i="10"/>
  <c r="P1329" i="10"/>
  <c r="AT1329" i="10"/>
  <c r="V1329" i="10"/>
  <c r="AH1329" i="10"/>
  <c r="AP1347" i="10"/>
  <c r="AJ1347" i="10"/>
  <c r="AD1347" i="10"/>
  <c r="X1347" i="10"/>
  <c r="R1347" i="10"/>
  <c r="L1347" i="10"/>
  <c r="AS1347" i="10"/>
  <c r="AM1347" i="10"/>
  <c r="AG1347" i="10"/>
  <c r="AA1347" i="10"/>
  <c r="U1347" i="10"/>
  <c r="O1347" i="10"/>
  <c r="AQ1331" i="10"/>
  <c r="AK1331" i="10"/>
  <c r="AE1331" i="10"/>
  <c r="Y1331" i="10"/>
  <c r="S1331" i="10"/>
  <c r="M1331" i="10"/>
  <c r="AN1331" i="10"/>
  <c r="AB1331" i="10"/>
  <c r="P1331" i="10"/>
  <c r="AT1331" i="10"/>
  <c r="V1331" i="10"/>
  <c r="AH1331" i="10"/>
  <c r="AP1353" i="10"/>
  <c r="AJ1353" i="10"/>
  <c r="AD1353" i="10"/>
  <c r="X1353" i="10"/>
  <c r="R1353" i="10"/>
  <c r="L1353" i="10"/>
  <c r="AS1353" i="10"/>
  <c r="AM1353" i="10"/>
  <c r="AG1353" i="10"/>
  <c r="AA1353" i="10"/>
  <c r="U1353" i="10"/>
  <c r="O1353" i="10"/>
  <c r="AQ1312" i="10"/>
  <c r="AK1312" i="10"/>
  <c r="AE1312" i="10"/>
  <c r="Y1312" i="10"/>
  <c r="S1312" i="10"/>
  <c r="M1312" i="10"/>
  <c r="AN1312" i="10"/>
  <c r="AB1312" i="10"/>
  <c r="P1312" i="10"/>
  <c r="AH1312" i="10"/>
  <c r="AT1312" i="10"/>
  <c r="V1312" i="10"/>
  <c r="AQ1316" i="10"/>
  <c r="AK1316" i="10"/>
  <c r="AE1316" i="10"/>
  <c r="Y1316" i="10"/>
  <c r="S1316" i="10"/>
  <c r="M1316" i="10"/>
  <c r="AN1316" i="10"/>
  <c r="AB1316" i="10"/>
  <c r="P1316" i="10"/>
  <c r="AT1316" i="10"/>
  <c r="AH1316" i="10"/>
  <c r="V1316" i="10"/>
  <c r="AP1319" i="10"/>
  <c r="AJ1319" i="10"/>
  <c r="AD1319" i="10"/>
  <c r="X1319" i="10"/>
  <c r="R1319" i="10"/>
  <c r="L1319" i="10"/>
  <c r="AM1319" i="10"/>
  <c r="O1319" i="10"/>
  <c r="AA1319" i="10"/>
  <c r="AG1319" i="10"/>
  <c r="U1319" i="10"/>
  <c r="AS1319" i="10"/>
  <c r="AP1350" i="10"/>
  <c r="AJ1350" i="10"/>
  <c r="AD1350" i="10"/>
  <c r="X1350" i="10"/>
  <c r="R1350" i="10"/>
  <c r="L1350" i="10"/>
  <c r="AS1350" i="10"/>
  <c r="AM1350" i="10"/>
  <c r="AG1350" i="10"/>
  <c r="AA1350" i="10"/>
  <c r="U1350" i="10"/>
  <c r="O1350" i="10"/>
  <c r="AT1339" i="10"/>
  <c r="AN1339" i="10"/>
  <c r="AH1339" i="10"/>
  <c r="AB1339" i="10"/>
  <c r="V1339" i="10"/>
  <c r="P1339" i="10"/>
  <c r="AQ1339" i="10"/>
  <c r="S1339" i="10"/>
  <c r="AK1339" i="10"/>
  <c r="M1339" i="10"/>
  <c r="Y1339" i="10"/>
  <c r="AE1339" i="10"/>
  <c r="AT1342" i="10"/>
  <c r="AN1342" i="10"/>
  <c r="AH1342" i="10"/>
  <c r="AB1342" i="10"/>
  <c r="V1342" i="10"/>
  <c r="P1342" i="10"/>
  <c r="AE1342" i="10"/>
  <c r="Y1342" i="10"/>
  <c r="AK1342" i="10"/>
  <c r="M1342" i="10"/>
  <c r="AQ1342" i="10"/>
  <c r="S1342" i="10"/>
  <c r="AP1328" i="10"/>
  <c r="AJ1328" i="10"/>
  <c r="AD1328" i="10"/>
  <c r="X1328" i="10"/>
  <c r="R1328" i="10"/>
  <c r="L1328" i="10"/>
  <c r="AA1328" i="10"/>
  <c r="AM1328" i="10"/>
  <c r="O1328" i="10"/>
  <c r="AS1328" i="10"/>
  <c r="AG1328" i="10"/>
  <c r="U1328" i="10"/>
  <c r="AP1356" i="10"/>
  <c r="AJ1356" i="10"/>
  <c r="AD1356" i="10"/>
  <c r="X1356" i="10"/>
  <c r="R1356" i="10"/>
  <c r="L1356" i="10"/>
  <c r="AS1356" i="10"/>
  <c r="AM1356" i="10"/>
  <c r="AG1356" i="10"/>
  <c r="AA1356" i="10"/>
  <c r="U1356" i="10"/>
  <c r="O1356" i="10"/>
  <c r="AP1344" i="10"/>
  <c r="AJ1344" i="10"/>
  <c r="AD1344" i="10"/>
  <c r="X1344" i="10"/>
  <c r="R1344" i="10"/>
  <c r="L1344" i="10"/>
  <c r="AS1344" i="10"/>
  <c r="AM1344" i="10"/>
  <c r="AG1344" i="10"/>
  <c r="AA1344" i="10"/>
  <c r="U1344" i="10"/>
  <c r="O1344" i="10"/>
  <c r="AS1338" i="10"/>
  <c r="AM1338" i="10"/>
  <c r="AG1338" i="10"/>
  <c r="AA1338" i="10"/>
  <c r="U1338" i="10"/>
  <c r="O1338" i="10"/>
  <c r="AP1338" i="10"/>
  <c r="AJ1338" i="10"/>
  <c r="AD1338" i="10"/>
  <c r="X1338" i="10"/>
  <c r="R1338" i="10"/>
  <c r="L1338" i="10"/>
  <c r="AP1357" i="10"/>
  <c r="AJ1357" i="10"/>
  <c r="AD1357" i="10"/>
  <c r="X1357" i="10"/>
  <c r="R1357" i="10"/>
  <c r="L1357" i="10"/>
  <c r="AS1357" i="10"/>
  <c r="AM1357" i="10"/>
  <c r="AG1357" i="10"/>
  <c r="AA1357" i="10"/>
  <c r="U1357" i="10"/>
  <c r="O1357" i="10"/>
  <c r="AS1340" i="10"/>
  <c r="AM1340" i="10"/>
  <c r="AG1340" i="10"/>
  <c r="AA1340" i="10"/>
  <c r="U1340" i="10"/>
  <c r="O1340" i="10"/>
  <c r="AP1340" i="10"/>
  <c r="AJ1340" i="10"/>
  <c r="AD1340" i="10"/>
  <c r="X1340" i="10"/>
  <c r="R1340" i="10"/>
  <c r="L1340" i="10"/>
  <c r="AQ1327" i="10"/>
  <c r="AK1327" i="10"/>
  <c r="AE1327" i="10"/>
  <c r="Y1327" i="10"/>
  <c r="S1327" i="10"/>
  <c r="M1327" i="10"/>
  <c r="AN1327" i="10"/>
  <c r="AB1327" i="10"/>
  <c r="P1327" i="10"/>
  <c r="AT1327" i="10"/>
  <c r="V1327" i="10"/>
  <c r="AH1327" i="10"/>
  <c r="AS1339" i="10"/>
  <c r="AM1339" i="10"/>
  <c r="AG1339" i="10"/>
  <c r="AA1339" i="10"/>
  <c r="U1339" i="10"/>
  <c r="O1339" i="10"/>
  <c r="AP1339" i="10"/>
  <c r="AJ1339" i="10"/>
  <c r="AD1339" i="10"/>
  <c r="X1339" i="10"/>
  <c r="R1339" i="10"/>
  <c r="L1339" i="10"/>
  <c r="AS1310" i="10"/>
  <c r="AG1310" i="10"/>
  <c r="U1310" i="10"/>
  <c r="AM1310" i="10"/>
  <c r="AA1310" i="10"/>
  <c r="O1310" i="10"/>
  <c r="AP1310" i="10"/>
  <c r="AD1310" i="10"/>
  <c r="R1310" i="10"/>
  <c r="AJ1310" i="10"/>
  <c r="X1310" i="10"/>
  <c r="L1310" i="10"/>
  <c r="AP1312" i="10"/>
  <c r="AJ1312" i="10"/>
  <c r="AD1312" i="10"/>
  <c r="X1312" i="10"/>
  <c r="R1312" i="10"/>
  <c r="L1312" i="10"/>
  <c r="AA1312" i="10"/>
  <c r="AM1312" i="10"/>
  <c r="O1312" i="10"/>
  <c r="AS1312" i="10"/>
  <c r="U1312" i="10"/>
  <c r="AG1312" i="10"/>
  <c r="AP1314" i="10"/>
  <c r="AJ1314" i="10"/>
  <c r="AD1314" i="10"/>
  <c r="X1314" i="10"/>
  <c r="R1314" i="10"/>
  <c r="L1314" i="10"/>
  <c r="AA1314" i="10"/>
  <c r="AM1314" i="10"/>
  <c r="O1314" i="10"/>
  <c r="AS1314" i="10"/>
  <c r="U1314" i="10"/>
  <c r="AG1314" i="10"/>
  <c r="AP1316" i="10"/>
  <c r="AJ1316" i="10"/>
  <c r="AD1316" i="10"/>
  <c r="X1316" i="10"/>
  <c r="R1316" i="10"/>
  <c r="L1316" i="10"/>
  <c r="AA1316" i="10"/>
  <c r="AM1316" i="10"/>
  <c r="O1316" i="10"/>
  <c r="AS1316" i="10"/>
  <c r="U1316" i="10"/>
  <c r="AG1316" i="10"/>
  <c r="AQ1318" i="10"/>
  <c r="AK1318" i="10"/>
  <c r="AE1318" i="10"/>
  <c r="Y1318" i="10"/>
  <c r="S1318" i="10"/>
  <c r="M1318" i="10"/>
  <c r="AN1318" i="10"/>
  <c r="AB1318" i="10"/>
  <c r="P1318" i="10"/>
  <c r="AH1318" i="10"/>
  <c r="AT1318" i="10"/>
  <c r="V1318" i="10"/>
  <c r="AQ1320" i="10"/>
  <c r="AK1320" i="10"/>
  <c r="AE1320" i="10"/>
  <c r="Y1320" i="10"/>
  <c r="S1320" i="10"/>
  <c r="M1320" i="10"/>
  <c r="AN1320" i="10"/>
  <c r="AB1320" i="10"/>
  <c r="P1320" i="10"/>
  <c r="AH1320" i="10"/>
  <c r="AT1320" i="10"/>
  <c r="V1320" i="10"/>
  <c r="AN1353" i="10"/>
  <c r="AB1353" i="10"/>
  <c r="P1353" i="10"/>
  <c r="AK1353" i="10"/>
  <c r="Y1353" i="10"/>
  <c r="M1353" i="10"/>
  <c r="AQ1353" i="10"/>
  <c r="AE1353" i="10"/>
  <c r="S1353" i="10"/>
  <c r="V1353" i="10"/>
  <c r="AH1353" i="10"/>
  <c r="AT1353" i="10"/>
  <c r="AN1350" i="10"/>
  <c r="AB1350" i="10"/>
  <c r="P1350" i="10"/>
  <c r="AK1350" i="10"/>
  <c r="Y1350" i="10"/>
  <c r="M1350" i="10"/>
  <c r="AQ1350" i="10"/>
  <c r="AE1350" i="10"/>
  <c r="S1350" i="10"/>
  <c r="AH1350" i="10"/>
  <c r="V1350" i="10"/>
  <c r="AT1350" i="10"/>
  <c r="AN1345" i="10"/>
  <c r="AB1345" i="10"/>
  <c r="P1345" i="10"/>
  <c r="AK1345" i="10"/>
  <c r="Y1345" i="10"/>
  <c r="M1345" i="10"/>
  <c r="AQ1345" i="10"/>
  <c r="AE1345" i="10"/>
  <c r="S1345" i="10"/>
  <c r="V1345" i="10"/>
  <c r="AH1345" i="10"/>
  <c r="AT1345" i="10"/>
  <c r="AT1341" i="10"/>
  <c r="AN1341" i="10"/>
  <c r="AH1341" i="10"/>
  <c r="AB1341" i="10"/>
  <c r="V1341" i="10"/>
  <c r="P1341" i="10"/>
  <c r="AQ1341" i="10"/>
  <c r="S1341" i="10"/>
  <c r="AK1341" i="10"/>
  <c r="M1341" i="10"/>
  <c r="Y1341" i="10"/>
  <c r="AE1341" i="10"/>
  <c r="AT1336" i="10"/>
  <c r="AN1336" i="10"/>
  <c r="AH1336" i="10"/>
  <c r="V1336" i="10"/>
  <c r="AE1336" i="10"/>
  <c r="S1336" i="10"/>
  <c r="AK1336" i="10"/>
  <c r="Y1336" i="10"/>
  <c r="M1336" i="10"/>
  <c r="AB1336" i="10"/>
  <c r="P1336" i="10"/>
  <c r="AQ1336" i="10"/>
  <c r="AN1351" i="10"/>
  <c r="AB1351" i="10"/>
  <c r="P1351" i="10"/>
  <c r="AK1351" i="10"/>
  <c r="Y1351" i="10"/>
  <c r="M1351" i="10"/>
  <c r="AQ1351" i="10"/>
  <c r="AE1351" i="10"/>
  <c r="S1351" i="10"/>
  <c r="AT1351" i="10"/>
  <c r="AH1351" i="10"/>
  <c r="V1351" i="10"/>
  <c r="AQ1328" i="10"/>
  <c r="AK1328" i="10"/>
  <c r="AE1328" i="10"/>
  <c r="Y1328" i="10"/>
  <c r="S1328" i="10"/>
  <c r="M1328" i="10"/>
  <c r="AN1328" i="10"/>
  <c r="AB1328" i="10"/>
  <c r="P1328" i="10"/>
  <c r="AH1328" i="10"/>
  <c r="AT1328" i="10"/>
  <c r="V1328" i="10"/>
  <c r="AP1322" i="10"/>
  <c r="AJ1322" i="10"/>
  <c r="AD1322" i="10"/>
  <c r="X1322" i="10"/>
  <c r="R1322" i="10"/>
  <c r="L1322" i="10"/>
  <c r="AA1322" i="10"/>
  <c r="AM1322" i="10"/>
  <c r="O1322" i="10"/>
  <c r="U1322" i="10"/>
  <c r="AG1322" i="10"/>
  <c r="AS1322" i="10"/>
  <c r="AN1356" i="10"/>
  <c r="AB1356" i="10"/>
  <c r="P1356" i="10"/>
  <c r="AK1356" i="10"/>
  <c r="Y1356" i="10"/>
  <c r="M1356" i="10"/>
  <c r="AQ1356" i="10"/>
  <c r="AE1356" i="10"/>
  <c r="S1356" i="10"/>
  <c r="AT1356" i="10"/>
  <c r="V1356" i="10"/>
  <c r="AH1356" i="10"/>
  <c r="AP1332" i="10"/>
  <c r="AJ1332" i="10"/>
  <c r="AD1332" i="10"/>
  <c r="X1332" i="10"/>
  <c r="R1332" i="10"/>
  <c r="L1332" i="10"/>
  <c r="AM1332" i="10"/>
  <c r="AA1332" i="10"/>
  <c r="O1332" i="10"/>
  <c r="AS1332" i="10"/>
  <c r="AG1332" i="10"/>
  <c r="U1332" i="10"/>
  <c r="AQ1325" i="10"/>
  <c r="AK1325" i="10"/>
  <c r="AE1325" i="10"/>
  <c r="Y1325" i="10"/>
  <c r="S1325" i="10"/>
  <c r="M1325" i="10"/>
  <c r="AN1325" i="10"/>
  <c r="AB1325" i="10"/>
  <c r="P1325" i="10"/>
  <c r="AT1325" i="10"/>
  <c r="V1325" i="10"/>
  <c r="AH1325" i="10"/>
  <c r="AT1335" i="10"/>
  <c r="AK1335" i="10"/>
  <c r="AE1335" i="10"/>
  <c r="Y1335" i="10"/>
  <c r="S1335" i="10"/>
  <c r="M1335" i="10"/>
  <c r="AQ1335" i="10"/>
  <c r="AB1335" i="10"/>
  <c r="P1335" i="10"/>
  <c r="V1335" i="10"/>
  <c r="AN1335" i="10"/>
  <c r="AH1335" i="10"/>
  <c r="AP1333" i="10"/>
  <c r="AJ1333" i="10"/>
  <c r="AD1333" i="10"/>
  <c r="X1333" i="10"/>
  <c r="R1333" i="10"/>
  <c r="L1333" i="10"/>
  <c r="AA1333" i="10"/>
  <c r="AM1333" i="10"/>
  <c r="O1333" i="10"/>
  <c r="AS1333" i="10"/>
  <c r="U1333" i="10"/>
  <c r="AG1333" i="10"/>
  <c r="AT1340" i="10"/>
  <c r="AN1340" i="10"/>
  <c r="AH1340" i="10"/>
  <c r="AB1340" i="10"/>
  <c r="V1340" i="10"/>
  <c r="P1340" i="10"/>
  <c r="AE1340" i="10"/>
  <c r="Y1340" i="10"/>
  <c r="AK1340" i="10"/>
  <c r="M1340" i="10"/>
  <c r="AQ1340" i="10"/>
  <c r="S1340" i="10"/>
  <c r="AP1327" i="10"/>
  <c r="AJ1327" i="10"/>
  <c r="AD1327" i="10"/>
  <c r="X1327" i="10"/>
  <c r="R1327" i="10"/>
  <c r="L1327" i="10"/>
  <c r="AM1327" i="10"/>
  <c r="O1327" i="10"/>
  <c r="AA1327" i="10"/>
  <c r="AG1327" i="10"/>
  <c r="U1327" i="10"/>
  <c r="AS1327" i="10"/>
  <c r="AP1330" i="10"/>
  <c r="AJ1330" i="10"/>
  <c r="AD1330" i="10"/>
  <c r="X1330" i="10"/>
  <c r="R1330" i="10"/>
  <c r="L1330" i="10"/>
  <c r="AM1330" i="10"/>
  <c r="AA1330" i="10"/>
  <c r="O1330" i="10"/>
  <c r="U1330" i="10"/>
  <c r="AG1330" i="10"/>
  <c r="AS1330" i="10"/>
  <c r="AP1251" i="10"/>
  <c r="AJ1251" i="10"/>
  <c r="AD1251" i="10"/>
  <c r="X1251" i="10"/>
  <c r="R1251" i="10"/>
  <c r="L1251" i="10"/>
  <c r="AS1251" i="10"/>
  <c r="U1251" i="10"/>
  <c r="AM1251" i="10"/>
  <c r="AA1251" i="10"/>
  <c r="O1251" i="10"/>
  <c r="AG1251" i="10"/>
  <c r="AP1255" i="10"/>
  <c r="AJ1255" i="10"/>
  <c r="AD1255" i="10"/>
  <c r="X1255" i="10"/>
  <c r="R1255" i="10"/>
  <c r="L1255" i="10"/>
  <c r="AS1255" i="10"/>
  <c r="U1255" i="10"/>
  <c r="AM1255" i="10"/>
  <c r="AA1255" i="10"/>
  <c r="O1255" i="10"/>
  <c r="AG1255" i="10"/>
  <c r="AQ1259" i="10"/>
  <c r="AK1259" i="10"/>
  <c r="AE1259" i="10"/>
  <c r="Y1259" i="10"/>
  <c r="S1259" i="10"/>
  <c r="M1259" i="10"/>
  <c r="AH1259" i="10"/>
  <c r="AN1259" i="10"/>
  <c r="AB1259" i="10"/>
  <c r="P1259" i="10"/>
  <c r="AT1259" i="10"/>
  <c r="V1259" i="10"/>
  <c r="AQ1294" i="10"/>
  <c r="AK1294" i="10"/>
  <c r="AE1294" i="10"/>
  <c r="Y1294" i="10"/>
  <c r="S1294" i="10"/>
  <c r="M1294" i="10"/>
  <c r="AN1294" i="10"/>
  <c r="AB1294" i="10"/>
  <c r="P1294" i="10"/>
  <c r="AH1294" i="10"/>
  <c r="V1294" i="10"/>
  <c r="AT1294" i="10"/>
  <c r="AP1278" i="10"/>
  <c r="AJ1278" i="10"/>
  <c r="AD1278" i="10"/>
  <c r="X1278" i="10"/>
  <c r="R1278" i="10"/>
  <c r="L1278" i="10"/>
  <c r="AM1278" i="10"/>
  <c r="AA1278" i="10"/>
  <c r="O1278" i="10"/>
  <c r="AG1278" i="10"/>
  <c r="AS1278" i="10"/>
  <c r="U1278" i="10"/>
  <c r="AQ1275" i="10"/>
  <c r="AK1275" i="10"/>
  <c r="AE1275" i="10"/>
  <c r="Y1275" i="10"/>
  <c r="S1275" i="10"/>
  <c r="M1275" i="10"/>
  <c r="AT1275" i="10"/>
  <c r="V1275" i="10"/>
  <c r="AN1275" i="10"/>
  <c r="AB1275" i="10"/>
  <c r="P1275" i="10"/>
  <c r="AH1275" i="10"/>
  <c r="AQ1292" i="10"/>
  <c r="AK1292" i="10"/>
  <c r="AE1292" i="10"/>
  <c r="Y1292" i="10"/>
  <c r="S1292" i="10"/>
  <c r="M1292" i="10"/>
  <c r="AN1292" i="10"/>
  <c r="AB1292" i="10"/>
  <c r="P1292" i="10"/>
  <c r="AH1292" i="10"/>
  <c r="AT1292" i="10"/>
  <c r="V1292" i="10"/>
  <c r="AP1269" i="10"/>
  <c r="AJ1269" i="10"/>
  <c r="AD1269" i="10"/>
  <c r="X1269" i="10"/>
  <c r="R1269" i="10"/>
  <c r="L1269" i="10"/>
  <c r="AM1269" i="10"/>
  <c r="AA1269" i="10"/>
  <c r="O1269" i="10"/>
  <c r="U1269" i="10"/>
  <c r="AS1269" i="10"/>
  <c r="AG1269" i="10"/>
  <c r="AQ1295" i="10"/>
  <c r="AK1295" i="10"/>
  <c r="AE1295" i="10"/>
  <c r="Y1295" i="10"/>
  <c r="S1295" i="10"/>
  <c r="M1295" i="10"/>
  <c r="AN1295" i="10"/>
  <c r="AB1295" i="10"/>
  <c r="P1295" i="10"/>
  <c r="AT1295" i="10"/>
  <c r="V1295" i="10"/>
  <c r="AH1295" i="10"/>
  <c r="AQ1263" i="10"/>
  <c r="AK1263" i="10"/>
  <c r="AE1263" i="10"/>
  <c r="Y1263" i="10"/>
  <c r="S1263" i="10"/>
  <c r="M1263" i="10"/>
  <c r="AH1263" i="10"/>
  <c r="AN1263" i="10"/>
  <c r="AB1263" i="10"/>
  <c r="P1263" i="10"/>
  <c r="AT1263" i="10"/>
  <c r="V1263" i="10"/>
  <c r="AP1266" i="10"/>
  <c r="AJ1266" i="10"/>
  <c r="AD1266" i="10"/>
  <c r="X1266" i="10"/>
  <c r="R1266" i="10"/>
  <c r="L1266" i="10"/>
  <c r="AM1266" i="10"/>
  <c r="AA1266" i="10"/>
  <c r="O1266" i="10"/>
  <c r="AG1266" i="10"/>
  <c r="U1266" i="10"/>
  <c r="AS1266" i="10"/>
  <c r="AQ1249" i="10"/>
  <c r="AK1249" i="10"/>
  <c r="AE1249" i="10"/>
  <c r="Y1249" i="10"/>
  <c r="S1249" i="10"/>
  <c r="M1249" i="10"/>
  <c r="AT1249" i="10"/>
  <c r="AH1249" i="10"/>
  <c r="V1249" i="10"/>
  <c r="AN1249" i="10"/>
  <c r="P1249" i="10"/>
  <c r="AB1249" i="10"/>
  <c r="AQ1251" i="10"/>
  <c r="AK1251" i="10"/>
  <c r="AE1251" i="10"/>
  <c r="Y1251" i="10"/>
  <c r="S1251" i="10"/>
  <c r="M1251" i="10"/>
  <c r="AT1251" i="10"/>
  <c r="AH1251" i="10"/>
  <c r="V1251" i="10"/>
  <c r="AN1251" i="10"/>
  <c r="P1251" i="10"/>
  <c r="AB1251" i="10"/>
  <c r="AQ1255" i="10"/>
  <c r="AK1255" i="10"/>
  <c r="AE1255" i="10"/>
  <c r="Y1255" i="10"/>
  <c r="S1255" i="10"/>
  <c r="M1255" i="10"/>
  <c r="AT1255" i="10"/>
  <c r="AH1255" i="10"/>
  <c r="V1255" i="10"/>
  <c r="AN1255" i="10"/>
  <c r="P1255" i="10"/>
  <c r="AB1255" i="10"/>
  <c r="AP1260" i="10"/>
  <c r="AJ1260" i="10"/>
  <c r="AD1260" i="10"/>
  <c r="X1260" i="10"/>
  <c r="R1260" i="10"/>
  <c r="L1260" i="10"/>
  <c r="AM1260" i="10"/>
  <c r="AA1260" i="10"/>
  <c r="O1260" i="10"/>
  <c r="AS1260" i="10"/>
  <c r="U1260" i="10"/>
  <c r="AG1260" i="10"/>
  <c r="AS1296" i="10"/>
  <c r="AM1296" i="10"/>
  <c r="AG1296" i="10"/>
  <c r="AA1296" i="10"/>
  <c r="U1296" i="10"/>
  <c r="O1296" i="10"/>
  <c r="AP1296" i="10"/>
  <c r="AD1296" i="10"/>
  <c r="R1296" i="10"/>
  <c r="AJ1296" i="10"/>
  <c r="L1296" i="10"/>
  <c r="X1296" i="10"/>
  <c r="AS1290" i="10"/>
  <c r="AM1290" i="10"/>
  <c r="AG1290" i="10"/>
  <c r="AA1290" i="10"/>
  <c r="U1290" i="10"/>
  <c r="O1290" i="10"/>
  <c r="AP1290" i="10"/>
  <c r="AD1290" i="10"/>
  <c r="R1290" i="10"/>
  <c r="AJ1290" i="10"/>
  <c r="L1290" i="10"/>
  <c r="X1290" i="10"/>
  <c r="AT1278" i="10"/>
  <c r="AN1278" i="10"/>
  <c r="AH1278" i="10"/>
  <c r="AB1278" i="10"/>
  <c r="V1278" i="10"/>
  <c r="P1278" i="10"/>
  <c r="AK1278" i="10"/>
  <c r="Y1278" i="10"/>
  <c r="M1278" i="10"/>
  <c r="AQ1278" i="10"/>
  <c r="S1278" i="10"/>
  <c r="AE1278" i="10"/>
  <c r="AP1275" i="10"/>
  <c r="AJ1275" i="10"/>
  <c r="AD1275" i="10"/>
  <c r="X1275" i="10"/>
  <c r="R1275" i="10"/>
  <c r="L1275" i="10"/>
  <c r="AM1275" i="10"/>
  <c r="AA1275" i="10"/>
  <c r="O1275" i="10"/>
  <c r="AS1275" i="10"/>
  <c r="U1275" i="10"/>
  <c r="AG1275" i="10"/>
  <c r="AP1265" i="10"/>
  <c r="AJ1265" i="10"/>
  <c r="AD1265" i="10"/>
  <c r="X1265" i="10"/>
  <c r="R1265" i="10"/>
  <c r="L1265" i="10"/>
  <c r="AM1265" i="10"/>
  <c r="AA1265" i="10"/>
  <c r="O1265" i="10"/>
  <c r="U1265" i="10"/>
  <c r="AG1265" i="10"/>
  <c r="AS1265" i="10"/>
  <c r="AQ1276" i="10"/>
  <c r="AK1276" i="10"/>
  <c r="AE1276" i="10"/>
  <c r="Y1276" i="10"/>
  <c r="S1276" i="10"/>
  <c r="M1276" i="10"/>
  <c r="AH1276" i="10"/>
  <c r="AN1276" i="10"/>
  <c r="AB1276" i="10"/>
  <c r="P1276" i="10"/>
  <c r="AT1276" i="10"/>
  <c r="V1276" i="10"/>
  <c r="AQ1297" i="10"/>
  <c r="AK1297" i="10"/>
  <c r="AE1297" i="10"/>
  <c r="Y1297" i="10"/>
  <c r="S1297" i="10"/>
  <c r="M1297" i="10"/>
  <c r="AN1297" i="10"/>
  <c r="AB1297" i="10"/>
  <c r="P1297" i="10"/>
  <c r="AT1297" i="10"/>
  <c r="V1297" i="10"/>
  <c r="AH1297" i="10"/>
  <c r="AP1283" i="10"/>
  <c r="AJ1283" i="10"/>
  <c r="AD1283" i="10"/>
  <c r="X1283" i="10"/>
  <c r="R1283" i="10"/>
  <c r="L1283" i="10"/>
  <c r="AM1283" i="10"/>
  <c r="AA1283" i="10"/>
  <c r="O1283" i="10"/>
  <c r="U1283" i="10"/>
  <c r="AG1283" i="10"/>
  <c r="AS1283" i="10"/>
  <c r="AQ1250" i="10"/>
  <c r="AK1250" i="10"/>
  <c r="AE1250" i="10"/>
  <c r="Y1250" i="10"/>
  <c r="S1250" i="10"/>
  <c r="M1250" i="10"/>
  <c r="AT1250" i="10"/>
  <c r="AH1250" i="10"/>
  <c r="V1250" i="10"/>
  <c r="AB1250" i="10"/>
  <c r="AN1250" i="10"/>
  <c r="P1250" i="10"/>
  <c r="AQ1252" i="10"/>
  <c r="AK1252" i="10"/>
  <c r="AE1252" i="10"/>
  <c r="Y1252" i="10"/>
  <c r="S1252" i="10"/>
  <c r="M1252" i="10"/>
  <c r="AT1252" i="10"/>
  <c r="AH1252" i="10"/>
  <c r="V1252" i="10"/>
  <c r="AB1252" i="10"/>
  <c r="AN1252" i="10"/>
  <c r="P1252" i="10"/>
  <c r="AQ1254" i="10"/>
  <c r="AK1254" i="10"/>
  <c r="AE1254" i="10"/>
  <c r="Y1254" i="10"/>
  <c r="S1254" i="10"/>
  <c r="M1254" i="10"/>
  <c r="AT1254" i="10"/>
  <c r="AH1254" i="10"/>
  <c r="V1254" i="10"/>
  <c r="AB1254" i="10"/>
  <c r="AN1254" i="10"/>
  <c r="P1254" i="10"/>
  <c r="AQ1256" i="10"/>
  <c r="AK1256" i="10"/>
  <c r="AE1256" i="10"/>
  <c r="Y1256" i="10"/>
  <c r="AT1256" i="10"/>
  <c r="AN1256" i="10"/>
  <c r="AB1256" i="10"/>
  <c r="S1256" i="10"/>
  <c r="M1256" i="10"/>
  <c r="V1256" i="10"/>
  <c r="AH1256" i="10"/>
  <c r="P1256" i="10"/>
  <c r="AP1259" i="10"/>
  <c r="AJ1259" i="10"/>
  <c r="AD1259" i="10"/>
  <c r="X1259" i="10"/>
  <c r="R1259" i="10"/>
  <c r="L1259" i="10"/>
  <c r="AM1259" i="10"/>
  <c r="AA1259" i="10"/>
  <c r="O1259" i="10"/>
  <c r="AS1259" i="10"/>
  <c r="U1259" i="10"/>
  <c r="AG1259" i="10"/>
  <c r="AP1261" i="10"/>
  <c r="AJ1261" i="10"/>
  <c r="AD1261" i="10"/>
  <c r="X1261" i="10"/>
  <c r="R1261" i="10"/>
  <c r="L1261" i="10"/>
  <c r="AM1261" i="10"/>
  <c r="AA1261" i="10"/>
  <c r="O1261" i="10"/>
  <c r="U1261" i="10"/>
  <c r="AS1261" i="10"/>
  <c r="AG1261" i="10"/>
  <c r="AS1294" i="10"/>
  <c r="AM1294" i="10"/>
  <c r="AG1294" i="10"/>
  <c r="AA1294" i="10"/>
  <c r="U1294" i="10"/>
  <c r="O1294" i="10"/>
  <c r="AP1294" i="10"/>
  <c r="AD1294" i="10"/>
  <c r="R1294" i="10"/>
  <c r="AJ1294" i="10"/>
  <c r="L1294" i="10"/>
  <c r="X1294" i="10"/>
  <c r="AQ1293" i="10"/>
  <c r="AK1293" i="10"/>
  <c r="AE1293" i="10"/>
  <c r="Y1293" i="10"/>
  <c r="S1293" i="10"/>
  <c r="M1293" i="10"/>
  <c r="AN1293" i="10"/>
  <c r="AB1293" i="10"/>
  <c r="P1293" i="10"/>
  <c r="AT1293" i="10"/>
  <c r="V1293" i="10"/>
  <c r="AH1293" i="10"/>
  <c r="AS1284" i="10"/>
  <c r="AP1284" i="10"/>
  <c r="AJ1284" i="10"/>
  <c r="AD1284" i="10"/>
  <c r="X1284" i="10"/>
  <c r="R1284" i="10"/>
  <c r="L1284" i="10"/>
  <c r="AM1284" i="10"/>
  <c r="AA1284" i="10"/>
  <c r="O1284" i="10"/>
  <c r="AG1284" i="10"/>
  <c r="U1284" i="10"/>
  <c r="AP1280" i="10"/>
  <c r="AJ1280" i="10"/>
  <c r="AD1280" i="10"/>
  <c r="X1280" i="10"/>
  <c r="R1280" i="10"/>
  <c r="L1280" i="10"/>
  <c r="AM1280" i="10"/>
  <c r="AA1280" i="10"/>
  <c r="O1280" i="10"/>
  <c r="AG1280" i="10"/>
  <c r="AS1280" i="10"/>
  <c r="U1280" i="10"/>
  <c r="AP1270" i="10"/>
  <c r="AJ1270" i="10"/>
  <c r="AD1270" i="10"/>
  <c r="X1270" i="10"/>
  <c r="R1270" i="10"/>
  <c r="L1270" i="10"/>
  <c r="AM1270" i="10"/>
  <c r="AA1270" i="10"/>
  <c r="O1270" i="10"/>
  <c r="AG1270" i="10"/>
  <c r="AS1270" i="10"/>
  <c r="U1270" i="10"/>
  <c r="AP1273" i="10"/>
  <c r="AJ1273" i="10"/>
  <c r="AD1273" i="10"/>
  <c r="X1273" i="10"/>
  <c r="R1273" i="10"/>
  <c r="L1273" i="10"/>
  <c r="AM1273" i="10"/>
  <c r="AA1273" i="10"/>
  <c r="O1273" i="10"/>
  <c r="U1273" i="10"/>
  <c r="AG1273" i="10"/>
  <c r="AS1273" i="10"/>
  <c r="AQ1266" i="10"/>
  <c r="AK1266" i="10"/>
  <c r="AE1266" i="10"/>
  <c r="Y1266" i="10"/>
  <c r="S1266" i="10"/>
  <c r="M1266" i="10"/>
  <c r="AH1266" i="10"/>
  <c r="AN1266" i="10"/>
  <c r="AB1266" i="10"/>
  <c r="P1266" i="10"/>
  <c r="AT1266" i="10"/>
  <c r="V1266" i="10"/>
  <c r="AP1272" i="10"/>
  <c r="AJ1272" i="10"/>
  <c r="AD1272" i="10"/>
  <c r="X1272" i="10"/>
  <c r="R1272" i="10"/>
  <c r="L1272" i="10"/>
  <c r="AM1272" i="10"/>
  <c r="AA1272" i="10"/>
  <c r="O1272" i="10"/>
  <c r="AG1272" i="10"/>
  <c r="U1272" i="10"/>
  <c r="AS1272" i="10"/>
  <c r="AQ1264" i="10"/>
  <c r="AK1264" i="10"/>
  <c r="AE1264" i="10"/>
  <c r="Y1264" i="10"/>
  <c r="S1264" i="10"/>
  <c r="M1264" i="10"/>
  <c r="AH1264" i="10"/>
  <c r="V1264" i="10"/>
  <c r="AN1264" i="10"/>
  <c r="AB1264" i="10"/>
  <c r="P1264" i="10"/>
  <c r="AT1264" i="10"/>
  <c r="AS1287" i="10"/>
  <c r="AM1287" i="10"/>
  <c r="AG1287" i="10"/>
  <c r="AA1287" i="10"/>
  <c r="U1287" i="10"/>
  <c r="O1287" i="10"/>
  <c r="AP1287" i="10"/>
  <c r="AD1287" i="10"/>
  <c r="R1287" i="10"/>
  <c r="X1287" i="10"/>
  <c r="L1287" i="10"/>
  <c r="AJ1287" i="10"/>
  <c r="AQ1286" i="10"/>
  <c r="AK1286" i="10"/>
  <c r="AE1286" i="10"/>
  <c r="Y1286" i="10"/>
  <c r="S1286" i="10"/>
  <c r="M1286" i="10"/>
  <c r="AN1286" i="10"/>
  <c r="AB1286" i="10"/>
  <c r="P1286" i="10"/>
  <c r="AH1286" i="10"/>
  <c r="V1286" i="10"/>
  <c r="AT1286" i="10"/>
  <c r="AQ1285" i="10"/>
  <c r="AK1285" i="10"/>
  <c r="AE1285" i="10"/>
  <c r="Y1285" i="10"/>
  <c r="S1285" i="10"/>
  <c r="M1285" i="10"/>
  <c r="AN1285" i="10"/>
  <c r="AB1285" i="10"/>
  <c r="P1285" i="10"/>
  <c r="AT1285" i="10"/>
  <c r="V1285" i="10"/>
  <c r="AH1285" i="10"/>
  <c r="AT1281" i="10"/>
  <c r="AN1281" i="10"/>
  <c r="AH1281" i="10"/>
  <c r="AB1281" i="10"/>
  <c r="V1281" i="10"/>
  <c r="P1281" i="10"/>
  <c r="AK1281" i="10"/>
  <c r="Y1281" i="10"/>
  <c r="M1281" i="10"/>
  <c r="AE1281" i="10"/>
  <c r="AQ1281" i="10"/>
  <c r="S1281" i="10"/>
  <c r="AS1289" i="10"/>
  <c r="AM1289" i="10"/>
  <c r="AG1289" i="10"/>
  <c r="AA1289" i="10"/>
  <c r="U1289" i="10"/>
  <c r="O1289" i="10"/>
  <c r="AP1289" i="10"/>
  <c r="AD1289" i="10"/>
  <c r="R1289" i="10"/>
  <c r="X1289" i="10"/>
  <c r="AJ1289" i="10"/>
  <c r="L1289" i="10"/>
  <c r="AS1291" i="10"/>
  <c r="AM1291" i="10"/>
  <c r="AG1291" i="10"/>
  <c r="AA1291" i="10"/>
  <c r="U1291" i="10"/>
  <c r="O1291" i="10"/>
  <c r="AP1291" i="10"/>
  <c r="AD1291" i="10"/>
  <c r="R1291" i="10"/>
  <c r="X1291" i="10"/>
  <c r="AJ1291" i="10"/>
  <c r="L1291" i="10"/>
  <c r="G1271" i="10"/>
  <c r="AP1271" i="10"/>
  <c r="AJ1271" i="10"/>
  <c r="AD1271" i="10"/>
  <c r="X1271" i="10"/>
  <c r="R1271" i="10"/>
  <c r="L1271" i="10"/>
  <c r="AM1271" i="10"/>
  <c r="AA1271" i="10"/>
  <c r="O1271" i="10"/>
  <c r="AS1271" i="10"/>
  <c r="AG1271" i="10"/>
  <c r="U1271" i="10"/>
  <c r="AP1253" i="10"/>
  <c r="AJ1253" i="10"/>
  <c r="AD1253" i="10"/>
  <c r="X1253" i="10"/>
  <c r="R1253" i="10"/>
  <c r="L1253" i="10"/>
  <c r="AS1253" i="10"/>
  <c r="U1253" i="10"/>
  <c r="AM1253" i="10"/>
  <c r="AA1253" i="10"/>
  <c r="O1253" i="10"/>
  <c r="AG1253" i="10"/>
  <c r="AP1257" i="10"/>
  <c r="AJ1257" i="10"/>
  <c r="AD1257" i="10"/>
  <c r="X1257" i="10"/>
  <c r="R1257" i="10"/>
  <c r="L1257" i="10"/>
  <c r="AM1257" i="10"/>
  <c r="AA1257" i="10"/>
  <c r="O1257" i="10"/>
  <c r="U1257" i="10"/>
  <c r="AG1257" i="10"/>
  <c r="AS1257" i="10"/>
  <c r="AQ1261" i="10"/>
  <c r="AK1261" i="10"/>
  <c r="AE1261" i="10"/>
  <c r="Y1261" i="10"/>
  <c r="S1261" i="10"/>
  <c r="M1261" i="10"/>
  <c r="AH1261" i="10"/>
  <c r="AN1261" i="10"/>
  <c r="AB1261" i="10"/>
  <c r="P1261" i="10"/>
  <c r="AT1261" i="10"/>
  <c r="V1261" i="10"/>
  <c r="AQ1298" i="10"/>
  <c r="AK1298" i="10"/>
  <c r="AE1298" i="10"/>
  <c r="Y1298" i="10"/>
  <c r="S1298" i="10"/>
  <c r="M1298" i="10"/>
  <c r="AN1298" i="10"/>
  <c r="AB1298" i="10"/>
  <c r="P1298" i="10"/>
  <c r="AH1298" i="10"/>
  <c r="V1298" i="10"/>
  <c r="AT1298" i="10"/>
  <c r="AQ1290" i="10"/>
  <c r="AK1290" i="10"/>
  <c r="AE1290" i="10"/>
  <c r="Y1290" i="10"/>
  <c r="S1290" i="10"/>
  <c r="M1290" i="10"/>
  <c r="AN1290" i="10"/>
  <c r="AB1290" i="10"/>
  <c r="P1290" i="10"/>
  <c r="AH1290" i="10"/>
  <c r="V1290" i="10"/>
  <c r="AT1290" i="10"/>
  <c r="AT1280" i="10"/>
  <c r="AN1280" i="10"/>
  <c r="AH1280" i="10"/>
  <c r="AB1280" i="10"/>
  <c r="V1280" i="10"/>
  <c r="P1280" i="10"/>
  <c r="AK1280" i="10"/>
  <c r="Y1280" i="10"/>
  <c r="M1280" i="10"/>
  <c r="AQ1280" i="10"/>
  <c r="S1280" i="10"/>
  <c r="AE1280" i="10"/>
  <c r="AS1288" i="10"/>
  <c r="AM1288" i="10"/>
  <c r="AG1288" i="10"/>
  <c r="AA1288" i="10"/>
  <c r="U1288" i="10"/>
  <c r="O1288" i="10"/>
  <c r="AP1288" i="10"/>
  <c r="AD1288" i="10"/>
  <c r="R1288" i="10"/>
  <c r="AJ1288" i="10"/>
  <c r="L1288" i="10"/>
  <c r="X1288" i="10"/>
  <c r="AQ1273" i="10"/>
  <c r="AK1273" i="10"/>
  <c r="AE1273" i="10"/>
  <c r="Y1273" i="10"/>
  <c r="S1273" i="10"/>
  <c r="M1273" i="10"/>
  <c r="AT1273" i="10"/>
  <c r="V1273" i="10"/>
  <c r="AN1273" i="10"/>
  <c r="AB1273" i="10"/>
  <c r="P1273" i="10"/>
  <c r="AH1273" i="10"/>
  <c r="AQ1272" i="10"/>
  <c r="AK1272" i="10"/>
  <c r="AE1272" i="10"/>
  <c r="Y1272" i="10"/>
  <c r="S1272" i="10"/>
  <c r="M1272" i="10"/>
  <c r="AH1272" i="10"/>
  <c r="AN1272" i="10"/>
  <c r="AB1272" i="10"/>
  <c r="P1272" i="10"/>
  <c r="AT1272" i="10"/>
  <c r="V1272" i="10"/>
  <c r="AS1286" i="10"/>
  <c r="AM1286" i="10"/>
  <c r="AG1286" i="10"/>
  <c r="AA1286" i="10"/>
  <c r="U1286" i="10"/>
  <c r="O1286" i="10"/>
  <c r="AP1286" i="10"/>
  <c r="AD1286" i="10"/>
  <c r="R1286" i="10"/>
  <c r="AJ1286" i="10"/>
  <c r="L1286" i="10"/>
  <c r="X1286" i="10"/>
  <c r="AS1297" i="10"/>
  <c r="AM1297" i="10"/>
  <c r="AG1297" i="10"/>
  <c r="AA1297" i="10"/>
  <c r="U1297" i="10"/>
  <c r="O1297" i="10"/>
  <c r="AP1297" i="10"/>
  <c r="AD1297" i="10"/>
  <c r="R1297" i="10"/>
  <c r="X1297" i="10"/>
  <c r="AJ1297" i="10"/>
  <c r="L1297" i="10"/>
  <c r="AT1283" i="10"/>
  <c r="AN1283" i="10"/>
  <c r="AH1283" i="10"/>
  <c r="AB1283" i="10"/>
  <c r="V1283" i="10"/>
  <c r="P1283" i="10"/>
  <c r="AK1283" i="10"/>
  <c r="Y1283" i="10"/>
  <c r="M1283" i="10"/>
  <c r="AE1283" i="10"/>
  <c r="AQ1283" i="10"/>
  <c r="S1283" i="10"/>
  <c r="AQ1289" i="10"/>
  <c r="AK1289" i="10"/>
  <c r="AE1289" i="10"/>
  <c r="Y1289" i="10"/>
  <c r="S1289" i="10"/>
  <c r="M1289" i="10"/>
  <c r="AN1289" i="10"/>
  <c r="AB1289" i="10"/>
  <c r="P1289" i="10"/>
  <c r="AT1289" i="10"/>
  <c r="V1289" i="10"/>
  <c r="AH1289" i="10"/>
  <c r="AQ1274" i="10"/>
  <c r="AK1274" i="10"/>
  <c r="AE1274" i="10"/>
  <c r="Y1274" i="10"/>
  <c r="S1274" i="10"/>
  <c r="M1274" i="10"/>
  <c r="AH1274" i="10"/>
  <c r="AN1274" i="10"/>
  <c r="AB1274" i="10"/>
  <c r="P1274" i="10"/>
  <c r="AT1274" i="10"/>
  <c r="V1274" i="10"/>
  <c r="AQ1253" i="10"/>
  <c r="AK1253" i="10"/>
  <c r="AE1253" i="10"/>
  <c r="Y1253" i="10"/>
  <c r="S1253" i="10"/>
  <c r="M1253" i="10"/>
  <c r="AT1253" i="10"/>
  <c r="AH1253" i="10"/>
  <c r="V1253" i="10"/>
  <c r="AN1253" i="10"/>
  <c r="P1253" i="10"/>
  <c r="AB1253" i="10"/>
  <c r="AQ1257" i="10"/>
  <c r="AK1257" i="10"/>
  <c r="AE1257" i="10"/>
  <c r="Y1257" i="10"/>
  <c r="S1257" i="10"/>
  <c r="M1257" i="10"/>
  <c r="AH1257" i="10"/>
  <c r="AN1257" i="10"/>
  <c r="AB1257" i="10"/>
  <c r="P1257" i="10"/>
  <c r="AT1257" i="10"/>
  <c r="V1257" i="10"/>
  <c r="AP1262" i="10"/>
  <c r="AJ1262" i="10"/>
  <c r="AD1262" i="10"/>
  <c r="X1262" i="10"/>
  <c r="R1262" i="10"/>
  <c r="L1262" i="10"/>
  <c r="AM1262" i="10"/>
  <c r="AA1262" i="10"/>
  <c r="O1262" i="10"/>
  <c r="AG1262" i="10"/>
  <c r="AS1262" i="10"/>
  <c r="U1262" i="10"/>
  <c r="AP1282" i="10"/>
  <c r="AJ1282" i="10"/>
  <c r="AD1282" i="10"/>
  <c r="X1282" i="10"/>
  <c r="R1282" i="10"/>
  <c r="L1282" i="10"/>
  <c r="AM1282" i="10"/>
  <c r="AA1282" i="10"/>
  <c r="O1282" i="10"/>
  <c r="AS1282" i="10"/>
  <c r="U1282" i="10"/>
  <c r="AG1282" i="10"/>
  <c r="AT1279" i="10"/>
  <c r="AN1279" i="10"/>
  <c r="AH1279" i="10"/>
  <c r="AB1279" i="10"/>
  <c r="V1279" i="10"/>
  <c r="P1279" i="10"/>
  <c r="AK1279" i="10"/>
  <c r="Y1279" i="10"/>
  <c r="M1279" i="10"/>
  <c r="AE1279" i="10"/>
  <c r="AQ1279" i="10"/>
  <c r="S1279" i="10"/>
  <c r="AQ1267" i="10"/>
  <c r="AK1267" i="10"/>
  <c r="AE1267" i="10"/>
  <c r="Y1267" i="10"/>
  <c r="S1267" i="10"/>
  <c r="M1267" i="10"/>
  <c r="AT1267" i="10"/>
  <c r="V1267" i="10"/>
  <c r="AN1267" i="10"/>
  <c r="AB1267" i="10"/>
  <c r="P1267" i="10"/>
  <c r="AH1267" i="10"/>
  <c r="AS1292" i="10"/>
  <c r="AM1292" i="10"/>
  <c r="AG1292" i="10"/>
  <c r="AA1292" i="10"/>
  <c r="U1292" i="10"/>
  <c r="O1292" i="10"/>
  <c r="AP1292" i="10"/>
  <c r="AD1292" i="10"/>
  <c r="R1292" i="10"/>
  <c r="AJ1292" i="10"/>
  <c r="L1292" i="10"/>
  <c r="X1292" i="10"/>
  <c r="AQ1269" i="10"/>
  <c r="AK1269" i="10"/>
  <c r="AE1269" i="10"/>
  <c r="Y1269" i="10"/>
  <c r="S1269" i="10"/>
  <c r="M1269" i="10"/>
  <c r="AT1269" i="10"/>
  <c r="V1269" i="10"/>
  <c r="AN1269" i="10"/>
  <c r="AB1269" i="10"/>
  <c r="P1269" i="10"/>
  <c r="AH1269" i="10"/>
  <c r="AQ1268" i="10"/>
  <c r="AK1268" i="10"/>
  <c r="AE1268" i="10"/>
  <c r="Y1268" i="10"/>
  <c r="S1268" i="10"/>
  <c r="M1268" i="10"/>
  <c r="AH1268" i="10"/>
  <c r="AN1268" i="10"/>
  <c r="AB1268" i="10"/>
  <c r="P1268" i="10"/>
  <c r="AT1268" i="10"/>
  <c r="V1268" i="10"/>
  <c r="AT1277" i="10"/>
  <c r="AN1277" i="10"/>
  <c r="AK1277" i="10"/>
  <c r="AB1277" i="10"/>
  <c r="M1277" i="10"/>
  <c r="AE1277" i="10"/>
  <c r="V1277" i="10"/>
  <c r="P1277" i="10"/>
  <c r="AH1277" i="10"/>
  <c r="S1277" i="10"/>
  <c r="Y1277" i="10"/>
  <c r="AQ1277" i="10"/>
  <c r="AP1250" i="10"/>
  <c r="AJ1250" i="10"/>
  <c r="AD1250" i="10"/>
  <c r="X1250" i="10"/>
  <c r="R1250" i="10"/>
  <c r="L1250" i="10"/>
  <c r="AG1250" i="10"/>
  <c r="AM1250" i="10"/>
  <c r="AA1250" i="10"/>
  <c r="O1250" i="10"/>
  <c r="AS1250" i="10"/>
  <c r="U1250" i="10"/>
  <c r="AP1252" i="10"/>
  <c r="AJ1252" i="10"/>
  <c r="AD1252" i="10"/>
  <c r="X1252" i="10"/>
  <c r="R1252" i="10"/>
  <c r="L1252" i="10"/>
  <c r="AG1252" i="10"/>
  <c r="AM1252" i="10"/>
  <c r="AA1252" i="10"/>
  <c r="O1252" i="10"/>
  <c r="AS1252" i="10"/>
  <c r="U1252" i="10"/>
  <c r="AP1254" i="10"/>
  <c r="AJ1254" i="10"/>
  <c r="AD1254" i="10"/>
  <c r="X1254" i="10"/>
  <c r="R1254" i="10"/>
  <c r="L1254" i="10"/>
  <c r="AG1254" i="10"/>
  <c r="AM1254" i="10"/>
  <c r="AA1254" i="10"/>
  <c r="O1254" i="10"/>
  <c r="AS1254" i="10"/>
  <c r="U1254" i="10"/>
  <c r="AP1256" i="10"/>
  <c r="AJ1256" i="10"/>
  <c r="AD1256" i="10"/>
  <c r="X1256" i="10"/>
  <c r="AM1256" i="10"/>
  <c r="AA1256" i="10"/>
  <c r="R1256" i="10"/>
  <c r="L1256" i="10"/>
  <c r="U1256" i="10"/>
  <c r="AG1256" i="10"/>
  <c r="O1256" i="10"/>
  <c r="AS1256" i="10"/>
  <c r="AP1258" i="10"/>
  <c r="AJ1258" i="10"/>
  <c r="AD1258" i="10"/>
  <c r="X1258" i="10"/>
  <c r="R1258" i="10"/>
  <c r="L1258" i="10"/>
  <c r="AM1258" i="10"/>
  <c r="AA1258" i="10"/>
  <c r="O1258" i="10"/>
  <c r="AG1258" i="10"/>
  <c r="U1258" i="10"/>
  <c r="AS1258" i="10"/>
  <c r="AQ1260" i="10"/>
  <c r="AK1260" i="10"/>
  <c r="AE1260" i="10"/>
  <c r="Y1260" i="10"/>
  <c r="S1260" i="10"/>
  <c r="M1260" i="10"/>
  <c r="AT1260" i="10"/>
  <c r="V1260" i="10"/>
  <c r="AN1260" i="10"/>
  <c r="AB1260" i="10"/>
  <c r="P1260" i="10"/>
  <c r="AH1260" i="10"/>
  <c r="AQ1262" i="10"/>
  <c r="AK1262" i="10"/>
  <c r="AE1262" i="10"/>
  <c r="Y1262" i="10"/>
  <c r="S1262" i="10"/>
  <c r="M1262" i="10"/>
  <c r="AT1262" i="10"/>
  <c r="V1262" i="10"/>
  <c r="AN1262" i="10"/>
  <c r="AB1262" i="10"/>
  <c r="P1262" i="10"/>
  <c r="AH1262" i="10"/>
  <c r="AQ1296" i="10"/>
  <c r="AK1296" i="10"/>
  <c r="AE1296" i="10"/>
  <c r="Y1296" i="10"/>
  <c r="S1296" i="10"/>
  <c r="M1296" i="10"/>
  <c r="AN1296" i="10"/>
  <c r="AB1296" i="10"/>
  <c r="P1296" i="10"/>
  <c r="AH1296" i="10"/>
  <c r="AT1296" i="10"/>
  <c r="V1296" i="10"/>
  <c r="AS1293" i="10"/>
  <c r="AM1293" i="10"/>
  <c r="AG1293" i="10"/>
  <c r="AA1293" i="10"/>
  <c r="U1293" i="10"/>
  <c r="O1293" i="10"/>
  <c r="AP1293" i="10"/>
  <c r="AD1293" i="10"/>
  <c r="R1293" i="10"/>
  <c r="X1293" i="10"/>
  <c r="L1293" i="10"/>
  <c r="AJ1293" i="10"/>
  <c r="AT1282" i="10"/>
  <c r="AN1282" i="10"/>
  <c r="AH1282" i="10"/>
  <c r="AB1282" i="10"/>
  <c r="V1282" i="10"/>
  <c r="P1282" i="10"/>
  <c r="AK1282" i="10"/>
  <c r="Y1282" i="10"/>
  <c r="M1282" i="10"/>
  <c r="AQ1282" i="10"/>
  <c r="S1282" i="10"/>
  <c r="AE1282" i="10"/>
  <c r="AP1279" i="10"/>
  <c r="AJ1279" i="10"/>
  <c r="AD1279" i="10"/>
  <c r="X1279" i="10"/>
  <c r="R1279" i="10"/>
  <c r="L1279" i="10"/>
  <c r="AM1279" i="10"/>
  <c r="AA1279" i="10"/>
  <c r="O1279" i="10"/>
  <c r="AG1279" i="10"/>
  <c r="AS1279" i="10"/>
  <c r="U1279" i="10"/>
  <c r="AQ1270" i="10"/>
  <c r="AK1270" i="10"/>
  <c r="AE1270" i="10"/>
  <c r="Y1270" i="10"/>
  <c r="S1270" i="10"/>
  <c r="M1270" i="10"/>
  <c r="AH1270" i="10"/>
  <c r="AN1270" i="10"/>
  <c r="AB1270" i="10"/>
  <c r="P1270" i="10"/>
  <c r="AT1270" i="10"/>
  <c r="V1270" i="10"/>
  <c r="AP1274" i="10"/>
  <c r="AJ1274" i="10"/>
  <c r="AD1274" i="10"/>
  <c r="X1274" i="10"/>
  <c r="R1274" i="10"/>
  <c r="L1274" i="10"/>
  <c r="AM1274" i="10"/>
  <c r="AA1274" i="10"/>
  <c r="O1274" i="10"/>
  <c r="AG1274" i="10"/>
  <c r="U1274" i="10"/>
  <c r="AS1274" i="10"/>
  <c r="AP1267" i="10"/>
  <c r="AJ1267" i="10"/>
  <c r="AD1267" i="10"/>
  <c r="X1267" i="10"/>
  <c r="R1267" i="10"/>
  <c r="L1267" i="10"/>
  <c r="AM1267" i="10"/>
  <c r="AA1267" i="10"/>
  <c r="O1267" i="10"/>
  <c r="AS1267" i="10"/>
  <c r="U1267" i="10"/>
  <c r="AG1267" i="10"/>
  <c r="AQ1265" i="10"/>
  <c r="AK1265" i="10"/>
  <c r="AE1265" i="10"/>
  <c r="Y1265" i="10"/>
  <c r="S1265" i="10"/>
  <c r="M1265" i="10"/>
  <c r="AT1265" i="10"/>
  <c r="V1265" i="10"/>
  <c r="AN1265" i="10"/>
  <c r="AB1265" i="10"/>
  <c r="P1265" i="10"/>
  <c r="AH1265" i="10"/>
  <c r="AP1264" i="10"/>
  <c r="AJ1264" i="10"/>
  <c r="AD1264" i="10"/>
  <c r="X1264" i="10"/>
  <c r="R1264" i="10"/>
  <c r="L1264" i="10"/>
  <c r="AM1264" i="10"/>
  <c r="AA1264" i="10"/>
  <c r="O1264" i="10"/>
  <c r="AG1264" i="10"/>
  <c r="U1264" i="10"/>
  <c r="AS1264" i="10"/>
  <c r="AQ1287" i="10"/>
  <c r="AK1287" i="10"/>
  <c r="AE1287" i="10"/>
  <c r="Y1287" i="10"/>
  <c r="S1287" i="10"/>
  <c r="M1287" i="10"/>
  <c r="AN1287" i="10"/>
  <c r="AB1287" i="10"/>
  <c r="P1287" i="10"/>
  <c r="AT1287" i="10"/>
  <c r="V1287" i="10"/>
  <c r="AH1287" i="10"/>
  <c r="AP1276" i="10"/>
  <c r="AJ1276" i="10"/>
  <c r="AD1276" i="10"/>
  <c r="X1276" i="10"/>
  <c r="R1276" i="10"/>
  <c r="L1276" i="10"/>
  <c r="AM1276" i="10"/>
  <c r="AA1276" i="10"/>
  <c r="O1276" i="10"/>
  <c r="AS1276" i="10"/>
  <c r="U1276" i="10"/>
  <c r="AG1276" i="10"/>
  <c r="AS1285" i="10"/>
  <c r="AM1285" i="10"/>
  <c r="AG1285" i="10"/>
  <c r="AA1285" i="10"/>
  <c r="U1285" i="10"/>
  <c r="O1285" i="10"/>
  <c r="AP1285" i="10"/>
  <c r="AD1285" i="10"/>
  <c r="R1285" i="10"/>
  <c r="X1285" i="10"/>
  <c r="L1285" i="10"/>
  <c r="AJ1285" i="10"/>
  <c r="AP1281" i="10"/>
  <c r="AJ1281" i="10"/>
  <c r="AD1281" i="10"/>
  <c r="X1281" i="10"/>
  <c r="R1281" i="10"/>
  <c r="L1281" i="10"/>
  <c r="AM1281" i="10"/>
  <c r="AA1281" i="10"/>
  <c r="O1281" i="10"/>
  <c r="AS1281" i="10"/>
  <c r="AG1281" i="10"/>
  <c r="U1281" i="10"/>
  <c r="AS1295" i="10"/>
  <c r="AM1295" i="10"/>
  <c r="AG1295" i="10"/>
  <c r="AA1295" i="10"/>
  <c r="U1295" i="10"/>
  <c r="O1295" i="10"/>
  <c r="AP1295" i="10"/>
  <c r="AD1295" i="10"/>
  <c r="R1295" i="10"/>
  <c r="X1295" i="10"/>
  <c r="L1295" i="10"/>
  <c r="AJ1295" i="10"/>
  <c r="AP1268" i="10"/>
  <c r="AJ1268" i="10"/>
  <c r="AD1268" i="10"/>
  <c r="X1268" i="10"/>
  <c r="R1268" i="10"/>
  <c r="L1268" i="10"/>
  <c r="AM1268" i="10"/>
  <c r="AA1268" i="10"/>
  <c r="O1268" i="10"/>
  <c r="AS1268" i="10"/>
  <c r="U1268" i="10"/>
  <c r="AG1268" i="10"/>
  <c r="AQ1291" i="10"/>
  <c r="AK1291" i="10"/>
  <c r="AE1291" i="10"/>
  <c r="Y1291" i="10"/>
  <c r="S1291" i="10"/>
  <c r="M1291" i="10"/>
  <c r="AN1291" i="10"/>
  <c r="AB1291" i="10"/>
  <c r="P1291" i="10"/>
  <c r="AT1291" i="10"/>
  <c r="V1291" i="10"/>
  <c r="AH1291" i="10"/>
  <c r="AQ1271" i="10"/>
  <c r="AK1271" i="10"/>
  <c r="AE1271" i="10"/>
  <c r="Y1271" i="10"/>
  <c r="S1271" i="10"/>
  <c r="M1271" i="10"/>
  <c r="AT1271" i="10"/>
  <c r="V1271" i="10"/>
  <c r="AN1271" i="10"/>
  <c r="AB1271" i="10"/>
  <c r="P1271" i="10"/>
  <c r="AH1271" i="10"/>
  <c r="AP1263" i="10"/>
  <c r="AJ1263" i="10"/>
  <c r="AD1263" i="10"/>
  <c r="X1263" i="10"/>
  <c r="R1263" i="10"/>
  <c r="L1263" i="10"/>
  <c r="AM1263" i="10"/>
  <c r="AA1263" i="10"/>
  <c r="O1263" i="10"/>
  <c r="AS1263" i="10"/>
  <c r="AG1263" i="10"/>
  <c r="U1263" i="10"/>
  <c r="AP1277" i="10"/>
  <c r="AJ1277" i="10"/>
  <c r="AD1277" i="10"/>
  <c r="X1277" i="10"/>
  <c r="R1277" i="10"/>
  <c r="L1277" i="10"/>
  <c r="U1277" i="10"/>
  <c r="AM1277" i="10"/>
  <c r="O1277" i="10"/>
  <c r="AG1277" i="10"/>
  <c r="AA1277" i="10"/>
  <c r="AS1277" i="10"/>
  <c r="AQ1192" i="10"/>
  <c r="AK1192" i="10"/>
  <c r="AE1192" i="10"/>
  <c r="Y1192" i="10"/>
  <c r="S1192" i="10"/>
  <c r="M1192" i="10"/>
  <c r="AT1192" i="10"/>
  <c r="AH1192" i="10"/>
  <c r="AB1192" i="10"/>
  <c r="V1192" i="10"/>
  <c r="AN1192" i="10"/>
  <c r="P1192" i="10"/>
  <c r="AQ1196" i="10"/>
  <c r="AK1196" i="10"/>
  <c r="AE1196" i="10"/>
  <c r="Y1196" i="10"/>
  <c r="S1196" i="10"/>
  <c r="M1196" i="10"/>
  <c r="AN1196" i="10"/>
  <c r="P1196" i="10"/>
  <c r="AT1196" i="10"/>
  <c r="AH1196" i="10"/>
  <c r="V1196" i="10"/>
  <c r="AB1196" i="10"/>
  <c r="AS1201" i="10"/>
  <c r="AM1201" i="10"/>
  <c r="AG1201" i="10"/>
  <c r="AA1201" i="10"/>
  <c r="U1201" i="10"/>
  <c r="O1201" i="10"/>
  <c r="AP1201" i="10"/>
  <c r="AD1201" i="10"/>
  <c r="R1201" i="10"/>
  <c r="X1201" i="10"/>
  <c r="AJ1201" i="10"/>
  <c r="L1201" i="10"/>
  <c r="AP1234" i="10"/>
  <c r="AJ1234" i="10"/>
  <c r="AD1234" i="10"/>
  <c r="X1234" i="10"/>
  <c r="R1234" i="10"/>
  <c r="L1234" i="10"/>
  <c r="AM1234" i="10"/>
  <c r="AA1234" i="10"/>
  <c r="O1234" i="10"/>
  <c r="AS1234" i="10"/>
  <c r="U1234" i="10"/>
  <c r="AG1234" i="10"/>
  <c r="AS1213" i="10"/>
  <c r="AM1213" i="10"/>
  <c r="AG1213" i="10"/>
  <c r="AA1213" i="10"/>
  <c r="U1213" i="10"/>
  <c r="O1213" i="10"/>
  <c r="AP1213" i="10"/>
  <c r="AD1213" i="10"/>
  <c r="R1213" i="10"/>
  <c r="X1213" i="10"/>
  <c r="AJ1213" i="10"/>
  <c r="L1213" i="10"/>
  <c r="AP1226" i="10"/>
  <c r="AJ1226" i="10"/>
  <c r="AD1226" i="10"/>
  <c r="X1226" i="10"/>
  <c r="R1226" i="10"/>
  <c r="L1226" i="10"/>
  <c r="AM1226" i="10"/>
  <c r="AA1226" i="10"/>
  <c r="O1226" i="10"/>
  <c r="AS1226" i="10"/>
  <c r="U1226" i="10"/>
  <c r="AG1226" i="10"/>
  <c r="AS1210" i="10"/>
  <c r="AM1210" i="10"/>
  <c r="AG1210" i="10"/>
  <c r="AA1210" i="10"/>
  <c r="U1210" i="10"/>
  <c r="O1210" i="10"/>
  <c r="AP1210" i="10"/>
  <c r="AD1210" i="10"/>
  <c r="R1210" i="10"/>
  <c r="AJ1210" i="10"/>
  <c r="L1210" i="10"/>
  <c r="X1210" i="10"/>
  <c r="AQ1214" i="10"/>
  <c r="AK1214" i="10"/>
  <c r="AE1214" i="10"/>
  <c r="Y1214" i="10"/>
  <c r="S1214" i="10"/>
  <c r="M1214" i="10"/>
  <c r="AN1214" i="10"/>
  <c r="AB1214" i="10"/>
  <c r="P1214" i="10"/>
  <c r="V1214" i="10"/>
  <c r="AT1214" i="10"/>
  <c r="AH1214" i="10"/>
  <c r="AT1223" i="10"/>
  <c r="AN1223" i="10"/>
  <c r="AH1223" i="10"/>
  <c r="AB1223" i="10"/>
  <c r="V1223" i="10"/>
  <c r="P1223" i="10"/>
  <c r="AK1223" i="10"/>
  <c r="Y1223" i="10"/>
  <c r="M1223" i="10"/>
  <c r="AQ1223" i="10"/>
  <c r="S1223" i="10"/>
  <c r="AE1223" i="10"/>
  <c r="AS1205" i="10"/>
  <c r="AM1205" i="10"/>
  <c r="AG1205" i="10"/>
  <c r="AA1205" i="10"/>
  <c r="U1205" i="10"/>
  <c r="O1205" i="10"/>
  <c r="AP1205" i="10"/>
  <c r="AD1205" i="10"/>
  <c r="R1205" i="10"/>
  <c r="AJ1205" i="10"/>
  <c r="L1205" i="10"/>
  <c r="X1205" i="10"/>
  <c r="AP1235" i="10"/>
  <c r="AJ1235" i="10"/>
  <c r="AD1235" i="10"/>
  <c r="X1235" i="10"/>
  <c r="R1235" i="10"/>
  <c r="L1235" i="10"/>
  <c r="AM1235" i="10"/>
  <c r="AA1235" i="10"/>
  <c r="O1235" i="10"/>
  <c r="AG1235" i="10"/>
  <c r="U1235" i="10"/>
  <c r="AS1235" i="10"/>
  <c r="AS1191" i="10"/>
  <c r="AM1191" i="10"/>
  <c r="AG1191" i="10"/>
  <c r="AA1191" i="10"/>
  <c r="U1191" i="10"/>
  <c r="O1191" i="10"/>
  <c r="AJ1191" i="10"/>
  <c r="X1191" i="10"/>
  <c r="L1191" i="10"/>
  <c r="AD1191" i="10"/>
  <c r="AP1191" i="10"/>
  <c r="R1191" i="10"/>
  <c r="AS1195" i="10"/>
  <c r="AM1195" i="10"/>
  <c r="AG1195" i="10"/>
  <c r="AA1195" i="10"/>
  <c r="U1195" i="10"/>
  <c r="O1195" i="10"/>
  <c r="AJ1195" i="10"/>
  <c r="X1195" i="10"/>
  <c r="L1195" i="10"/>
  <c r="AP1195" i="10"/>
  <c r="R1195" i="10"/>
  <c r="AD1195" i="10"/>
  <c r="AS1197" i="10"/>
  <c r="AM1197" i="10"/>
  <c r="AG1197" i="10"/>
  <c r="AA1197" i="10"/>
  <c r="AP1197" i="10"/>
  <c r="AD1197" i="10"/>
  <c r="U1197" i="10"/>
  <c r="O1197" i="10"/>
  <c r="X1197" i="10"/>
  <c r="L1197" i="10"/>
  <c r="R1197" i="10"/>
  <c r="AJ1197" i="10"/>
  <c r="AQ1201" i="10"/>
  <c r="AK1201" i="10"/>
  <c r="AE1201" i="10"/>
  <c r="Y1201" i="10"/>
  <c r="S1201" i="10"/>
  <c r="M1201" i="10"/>
  <c r="AN1201" i="10"/>
  <c r="AB1201" i="10"/>
  <c r="P1201" i="10"/>
  <c r="AH1201" i="10"/>
  <c r="AT1201" i="10"/>
  <c r="V1201" i="10"/>
  <c r="AQ1234" i="10"/>
  <c r="AK1234" i="10"/>
  <c r="AE1234" i="10"/>
  <c r="Y1234" i="10"/>
  <c r="S1234" i="10"/>
  <c r="M1234" i="10"/>
  <c r="AN1234" i="10"/>
  <c r="AB1234" i="10"/>
  <c r="P1234" i="10"/>
  <c r="AT1234" i="10"/>
  <c r="V1234" i="10"/>
  <c r="AH1234" i="10"/>
  <c r="AS1217" i="10"/>
  <c r="AM1217" i="10"/>
  <c r="AG1217" i="10"/>
  <c r="AA1217" i="10"/>
  <c r="U1217" i="10"/>
  <c r="O1217" i="10"/>
  <c r="AP1217" i="10"/>
  <c r="AD1217" i="10"/>
  <c r="R1217" i="10"/>
  <c r="AJ1217" i="10"/>
  <c r="L1217" i="10"/>
  <c r="X1217" i="10"/>
  <c r="AP1231" i="10"/>
  <c r="AJ1231" i="10"/>
  <c r="AD1231" i="10"/>
  <c r="X1231" i="10"/>
  <c r="R1231" i="10"/>
  <c r="L1231" i="10"/>
  <c r="AM1231" i="10"/>
  <c r="AA1231" i="10"/>
  <c r="O1231" i="10"/>
  <c r="AG1231" i="10"/>
  <c r="U1231" i="10"/>
  <c r="AS1231" i="10"/>
  <c r="AS1208" i="10"/>
  <c r="AM1208" i="10"/>
  <c r="AG1208" i="10"/>
  <c r="AA1208" i="10"/>
  <c r="U1208" i="10"/>
  <c r="O1208" i="10"/>
  <c r="AP1208" i="10"/>
  <c r="AD1208" i="10"/>
  <c r="R1208" i="10"/>
  <c r="AJ1208" i="10"/>
  <c r="L1208" i="10"/>
  <c r="X1208" i="10"/>
  <c r="AP1225" i="10"/>
  <c r="AM1225" i="10"/>
  <c r="AG1225" i="10"/>
  <c r="AA1225" i="10"/>
  <c r="U1225" i="10"/>
  <c r="O1225" i="10"/>
  <c r="AJ1225" i="10"/>
  <c r="X1225" i="10"/>
  <c r="L1225" i="10"/>
  <c r="AS1225" i="10"/>
  <c r="R1225" i="10"/>
  <c r="AD1225" i="10"/>
  <c r="AS1218" i="10"/>
  <c r="AM1218" i="10"/>
  <c r="AD1218" i="10"/>
  <c r="U1218" i="10"/>
  <c r="O1218" i="10"/>
  <c r="AJ1218" i="10"/>
  <c r="AA1218" i="10"/>
  <c r="AG1218" i="10"/>
  <c r="R1218" i="10"/>
  <c r="L1218" i="10"/>
  <c r="X1218" i="10"/>
  <c r="AP1218" i="10"/>
  <c r="AT1219" i="10"/>
  <c r="AN1219" i="10"/>
  <c r="AH1219" i="10"/>
  <c r="AB1219" i="10"/>
  <c r="V1219" i="10"/>
  <c r="P1219" i="10"/>
  <c r="AK1219" i="10"/>
  <c r="Y1219" i="10"/>
  <c r="M1219" i="10"/>
  <c r="AQ1219" i="10"/>
  <c r="S1219" i="10"/>
  <c r="AE1219" i="10"/>
  <c r="AQ1237" i="10"/>
  <c r="AK1237" i="10"/>
  <c r="AE1237" i="10"/>
  <c r="Y1237" i="10"/>
  <c r="S1237" i="10"/>
  <c r="M1237" i="10"/>
  <c r="AN1237" i="10"/>
  <c r="AB1237" i="10"/>
  <c r="P1237" i="10"/>
  <c r="AH1237" i="10"/>
  <c r="AT1237" i="10"/>
  <c r="V1237" i="10"/>
  <c r="AS1211" i="10"/>
  <c r="AM1211" i="10"/>
  <c r="AG1211" i="10"/>
  <c r="AA1211" i="10"/>
  <c r="U1211" i="10"/>
  <c r="O1211" i="10"/>
  <c r="AP1211" i="10"/>
  <c r="AD1211" i="10"/>
  <c r="R1211" i="10"/>
  <c r="X1211" i="10"/>
  <c r="AJ1211" i="10"/>
  <c r="L1211" i="10"/>
  <c r="AQ1191" i="10"/>
  <c r="AK1191" i="10"/>
  <c r="AE1191" i="10"/>
  <c r="Y1191" i="10"/>
  <c r="S1191" i="10"/>
  <c r="M1191" i="10"/>
  <c r="AT1191" i="10"/>
  <c r="AH1191" i="10"/>
  <c r="V1191" i="10"/>
  <c r="AN1191" i="10"/>
  <c r="P1191" i="10"/>
  <c r="AB1191" i="10"/>
  <c r="AQ1193" i="10"/>
  <c r="AK1193" i="10"/>
  <c r="AE1193" i="10"/>
  <c r="Y1193" i="10"/>
  <c r="S1193" i="10"/>
  <c r="M1193" i="10"/>
  <c r="AH1193" i="10"/>
  <c r="AB1193" i="10"/>
  <c r="AT1193" i="10"/>
  <c r="V1193" i="10"/>
  <c r="AN1193" i="10"/>
  <c r="P1193" i="10"/>
  <c r="AQ1195" i="10"/>
  <c r="AK1195" i="10"/>
  <c r="AE1195" i="10"/>
  <c r="Y1195" i="10"/>
  <c r="S1195" i="10"/>
  <c r="M1195" i="10"/>
  <c r="AB1195" i="10"/>
  <c r="AT1195" i="10"/>
  <c r="AH1195" i="10"/>
  <c r="V1195" i="10"/>
  <c r="AN1195" i="10"/>
  <c r="P1195" i="10"/>
  <c r="AQ1197" i="10"/>
  <c r="AK1197" i="10"/>
  <c r="AE1197" i="10"/>
  <c r="Y1197" i="10"/>
  <c r="AN1197" i="10"/>
  <c r="AB1197" i="10"/>
  <c r="S1197" i="10"/>
  <c r="M1197" i="10"/>
  <c r="AH1197" i="10"/>
  <c r="AT1197" i="10"/>
  <c r="V1197" i="10"/>
  <c r="P1197" i="10"/>
  <c r="AS1200" i="10"/>
  <c r="AM1200" i="10"/>
  <c r="AG1200" i="10"/>
  <c r="AA1200" i="10"/>
  <c r="U1200" i="10"/>
  <c r="O1200" i="10"/>
  <c r="AP1200" i="10"/>
  <c r="AD1200" i="10"/>
  <c r="R1200" i="10"/>
  <c r="X1200" i="10"/>
  <c r="AJ1200" i="10"/>
  <c r="L1200" i="10"/>
  <c r="AS1202" i="10"/>
  <c r="AM1202" i="10"/>
  <c r="AG1202" i="10"/>
  <c r="AA1202" i="10"/>
  <c r="U1202" i="10"/>
  <c r="O1202" i="10"/>
  <c r="AP1202" i="10"/>
  <c r="AD1202" i="10"/>
  <c r="R1202" i="10"/>
  <c r="AJ1202" i="10"/>
  <c r="L1202" i="10"/>
  <c r="X1202" i="10"/>
  <c r="AP1239" i="10"/>
  <c r="AJ1239" i="10"/>
  <c r="AD1239" i="10"/>
  <c r="X1239" i="10"/>
  <c r="R1239" i="10"/>
  <c r="L1239" i="10"/>
  <c r="AM1239" i="10"/>
  <c r="AA1239" i="10"/>
  <c r="O1239" i="10"/>
  <c r="AG1239" i="10"/>
  <c r="U1239" i="10"/>
  <c r="AS1239" i="10"/>
  <c r="AQ1233" i="10"/>
  <c r="AK1233" i="10"/>
  <c r="AE1233" i="10"/>
  <c r="Y1233" i="10"/>
  <c r="S1233" i="10"/>
  <c r="M1233" i="10"/>
  <c r="AN1233" i="10"/>
  <c r="AB1233" i="10"/>
  <c r="P1233" i="10"/>
  <c r="AH1233" i="10"/>
  <c r="AT1233" i="10"/>
  <c r="V1233" i="10"/>
  <c r="AP1229" i="10"/>
  <c r="AJ1229" i="10"/>
  <c r="AD1229" i="10"/>
  <c r="X1229" i="10"/>
  <c r="R1229" i="10"/>
  <c r="L1229" i="10"/>
  <c r="AM1229" i="10"/>
  <c r="AA1229" i="10"/>
  <c r="O1229" i="10"/>
  <c r="AG1229" i="10"/>
  <c r="AS1229" i="10"/>
  <c r="U1229" i="10"/>
  <c r="AT1224" i="10"/>
  <c r="AN1224" i="10"/>
  <c r="AH1224" i="10"/>
  <c r="AB1224" i="10"/>
  <c r="V1224" i="10"/>
  <c r="P1224" i="10"/>
  <c r="AK1224" i="10"/>
  <c r="Y1224" i="10"/>
  <c r="M1224" i="10"/>
  <c r="AE1224" i="10"/>
  <c r="AQ1224" i="10"/>
  <c r="S1224" i="10"/>
  <c r="AQ1236" i="10"/>
  <c r="AK1236" i="10"/>
  <c r="AE1236" i="10"/>
  <c r="Y1236" i="10"/>
  <c r="S1236" i="10"/>
  <c r="M1236" i="10"/>
  <c r="AN1236" i="10"/>
  <c r="AB1236" i="10"/>
  <c r="P1236" i="10"/>
  <c r="AT1236" i="10"/>
  <c r="V1236" i="10"/>
  <c r="AH1236" i="10"/>
  <c r="AQ1231" i="10"/>
  <c r="AK1231" i="10"/>
  <c r="AE1231" i="10"/>
  <c r="Y1231" i="10"/>
  <c r="S1231" i="10"/>
  <c r="M1231" i="10"/>
  <c r="AN1231" i="10"/>
  <c r="AB1231" i="10"/>
  <c r="P1231" i="10"/>
  <c r="AH1231" i="10"/>
  <c r="V1231" i="10"/>
  <c r="AT1231" i="10"/>
  <c r="AT1221" i="10"/>
  <c r="AN1221" i="10"/>
  <c r="AH1221" i="10"/>
  <c r="AB1221" i="10"/>
  <c r="V1221" i="10"/>
  <c r="P1221" i="10"/>
  <c r="AK1221" i="10"/>
  <c r="Y1221" i="10"/>
  <c r="M1221" i="10"/>
  <c r="AQ1221" i="10"/>
  <c r="S1221" i="10"/>
  <c r="AE1221" i="10"/>
  <c r="AS1212" i="10"/>
  <c r="AM1212" i="10"/>
  <c r="AG1212" i="10"/>
  <c r="AA1212" i="10"/>
  <c r="U1212" i="10"/>
  <c r="O1212" i="10"/>
  <c r="AP1212" i="10"/>
  <c r="AD1212" i="10"/>
  <c r="R1212" i="10"/>
  <c r="AJ1212" i="10"/>
  <c r="L1212" i="10"/>
  <c r="X1212" i="10"/>
  <c r="AQ1208" i="10"/>
  <c r="AK1208" i="10"/>
  <c r="AE1208" i="10"/>
  <c r="Y1208" i="10"/>
  <c r="S1208" i="10"/>
  <c r="M1208" i="10"/>
  <c r="AN1208" i="10"/>
  <c r="AB1208" i="10"/>
  <c r="P1208" i="10"/>
  <c r="AT1208" i="10"/>
  <c r="AH1208" i="10"/>
  <c r="V1208" i="10"/>
  <c r="AQ1238" i="10"/>
  <c r="AK1238" i="10"/>
  <c r="AE1238" i="10"/>
  <c r="Y1238" i="10"/>
  <c r="S1238" i="10"/>
  <c r="M1238" i="10"/>
  <c r="AN1238" i="10"/>
  <c r="AB1238" i="10"/>
  <c r="P1238" i="10"/>
  <c r="AT1238" i="10"/>
  <c r="V1238" i="10"/>
  <c r="AH1238" i="10"/>
  <c r="AT1218" i="10"/>
  <c r="AN1218" i="10"/>
  <c r="AH1218" i="10"/>
  <c r="AB1218" i="10"/>
  <c r="V1218" i="10"/>
  <c r="AK1218" i="10"/>
  <c r="S1218" i="10"/>
  <c r="M1218" i="10"/>
  <c r="Y1218" i="10"/>
  <c r="AE1218" i="10"/>
  <c r="P1218" i="10"/>
  <c r="AQ1218" i="10"/>
  <c r="AP1228" i="10"/>
  <c r="AJ1228" i="10"/>
  <c r="AD1228" i="10"/>
  <c r="X1228" i="10"/>
  <c r="R1228" i="10"/>
  <c r="L1228" i="10"/>
  <c r="AM1228" i="10"/>
  <c r="AA1228" i="10"/>
  <c r="O1228" i="10"/>
  <c r="AS1228" i="10"/>
  <c r="U1228" i="10"/>
  <c r="AG1228" i="10"/>
  <c r="G1209" i="10"/>
  <c r="AQ1209" i="10"/>
  <c r="AK1209" i="10"/>
  <c r="AE1209" i="10"/>
  <c r="Y1209" i="10"/>
  <c r="S1209" i="10"/>
  <c r="M1209" i="10"/>
  <c r="AN1209" i="10"/>
  <c r="AB1209" i="10"/>
  <c r="P1209" i="10"/>
  <c r="AH1209" i="10"/>
  <c r="AT1209" i="10"/>
  <c r="V1209" i="10"/>
  <c r="AQ1204" i="10"/>
  <c r="AK1204" i="10"/>
  <c r="AE1204" i="10"/>
  <c r="Y1204" i="10"/>
  <c r="S1204" i="10"/>
  <c r="M1204" i="10"/>
  <c r="AN1204" i="10"/>
  <c r="AB1204" i="10"/>
  <c r="P1204" i="10"/>
  <c r="AT1204" i="10"/>
  <c r="V1204" i="10"/>
  <c r="AH1204" i="10"/>
  <c r="AP1237" i="10"/>
  <c r="AJ1237" i="10"/>
  <c r="AD1237" i="10"/>
  <c r="X1237" i="10"/>
  <c r="R1237" i="10"/>
  <c r="L1237" i="10"/>
  <c r="AM1237" i="10"/>
  <c r="AA1237" i="10"/>
  <c r="O1237" i="10"/>
  <c r="AG1237" i="10"/>
  <c r="AS1237" i="10"/>
  <c r="U1237" i="10"/>
  <c r="AT1220" i="10"/>
  <c r="AN1220" i="10"/>
  <c r="AH1220" i="10"/>
  <c r="AB1220" i="10"/>
  <c r="V1220" i="10"/>
  <c r="P1220" i="10"/>
  <c r="AK1220" i="10"/>
  <c r="Y1220" i="10"/>
  <c r="M1220" i="10"/>
  <c r="AE1220" i="10"/>
  <c r="AQ1220" i="10"/>
  <c r="S1220" i="10"/>
  <c r="AS1206" i="10"/>
  <c r="AM1206" i="10"/>
  <c r="AG1206" i="10"/>
  <c r="AA1206" i="10"/>
  <c r="U1206" i="10"/>
  <c r="O1206" i="10"/>
  <c r="AP1206" i="10"/>
  <c r="AD1206" i="10"/>
  <c r="R1206" i="10"/>
  <c r="AJ1206" i="10"/>
  <c r="L1206" i="10"/>
  <c r="X1206" i="10"/>
  <c r="AQ1230" i="10"/>
  <c r="AK1230" i="10"/>
  <c r="AE1230" i="10"/>
  <c r="Y1230" i="10"/>
  <c r="S1230" i="10"/>
  <c r="M1230" i="10"/>
  <c r="AN1230" i="10"/>
  <c r="AB1230" i="10"/>
  <c r="P1230" i="10"/>
  <c r="AT1230" i="10"/>
  <c r="V1230" i="10"/>
  <c r="AH1230" i="10"/>
  <c r="AQ1190" i="10"/>
  <c r="AK1190" i="10"/>
  <c r="AE1190" i="10"/>
  <c r="Y1190" i="10"/>
  <c r="S1190" i="10"/>
  <c r="M1190" i="10"/>
  <c r="AH1190" i="10"/>
  <c r="V1190" i="10"/>
  <c r="AB1190" i="10"/>
  <c r="AT1190" i="10"/>
  <c r="AN1190" i="10"/>
  <c r="P1190" i="10"/>
  <c r="AQ1194" i="10"/>
  <c r="AK1194" i="10"/>
  <c r="AE1194" i="10"/>
  <c r="Y1194" i="10"/>
  <c r="S1194" i="10"/>
  <c r="M1194" i="10"/>
  <c r="V1194" i="10"/>
  <c r="AN1194" i="10"/>
  <c r="P1194" i="10"/>
  <c r="AT1194" i="10"/>
  <c r="AH1194" i="10"/>
  <c r="AB1194" i="10"/>
  <c r="AQ1198" i="10"/>
  <c r="AK1198" i="10"/>
  <c r="AE1198" i="10"/>
  <c r="Y1198" i="10"/>
  <c r="S1198" i="10"/>
  <c r="M1198" i="10"/>
  <c r="AN1198" i="10"/>
  <c r="AB1198" i="10"/>
  <c r="P1198" i="10"/>
  <c r="V1198" i="10"/>
  <c r="AT1198" i="10"/>
  <c r="AH1198" i="10"/>
  <c r="AS1203" i="10"/>
  <c r="AM1203" i="10"/>
  <c r="AG1203" i="10"/>
  <c r="AA1203" i="10"/>
  <c r="U1203" i="10"/>
  <c r="O1203" i="10"/>
  <c r="AP1203" i="10"/>
  <c r="AD1203" i="10"/>
  <c r="R1203" i="10"/>
  <c r="X1203" i="10"/>
  <c r="AJ1203" i="10"/>
  <c r="L1203" i="10"/>
  <c r="AS1222" i="10"/>
  <c r="AM1222" i="10"/>
  <c r="AG1222" i="10"/>
  <c r="AA1222" i="10"/>
  <c r="U1222" i="10"/>
  <c r="O1222" i="10"/>
  <c r="AJ1222" i="10"/>
  <c r="X1222" i="10"/>
  <c r="L1222" i="10"/>
  <c r="AD1222" i="10"/>
  <c r="R1222" i="10"/>
  <c r="AP1222" i="10"/>
  <c r="AQ1217" i="10"/>
  <c r="AK1217" i="10"/>
  <c r="AE1217" i="10"/>
  <c r="Y1217" i="10"/>
  <c r="S1217" i="10"/>
  <c r="M1217" i="10"/>
  <c r="AN1217" i="10"/>
  <c r="AB1217" i="10"/>
  <c r="P1217" i="10"/>
  <c r="AH1217" i="10"/>
  <c r="AT1217" i="10"/>
  <c r="V1217" i="10"/>
  <c r="AP1227" i="10"/>
  <c r="AJ1227" i="10"/>
  <c r="AD1227" i="10"/>
  <c r="X1227" i="10"/>
  <c r="R1227" i="10"/>
  <c r="L1227" i="10"/>
  <c r="AM1227" i="10"/>
  <c r="AA1227" i="10"/>
  <c r="O1227" i="10"/>
  <c r="AG1227" i="10"/>
  <c r="U1227" i="10"/>
  <c r="AS1227" i="10"/>
  <c r="AQ1207" i="10"/>
  <c r="AK1207" i="10"/>
  <c r="AE1207" i="10"/>
  <c r="Y1207" i="10"/>
  <c r="S1207" i="10"/>
  <c r="M1207" i="10"/>
  <c r="AN1207" i="10"/>
  <c r="AB1207" i="10"/>
  <c r="P1207" i="10"/>
  <c r="AH1207" i="10"/>
  <c r="AT1207" i="10"/>
  <c r="V1207" i="10"/>
  <c r="AQ1216" i="10"/>
  <c r="AK1216" i="10"/>
  <c r="AE1216" i="10"/>
  <c r="Y1216" i="10"/>
  <c r="S1216" i="10"/>
  <c r="M1216" i="10"/>
  <c r="AN1216" i="10"/>
  <c r="AB1216" i="10"/>
  <c r="P1216" i="10"/>
  <c r="AT1216" i="10"/>
  <c r="AH1216" i="10"/>
  <c r="V1216" i="10"/>
  <c r="AS1219" i="10"/>
  <c r="AM1219" i="10"/>
  <c r="AG1219" i="10"/>
  <c r="AA1219" i="10"/>
  <c r="U1219" i="10"/>
  <c r="O1219" i="10"/>
  <c r="AJ1219" i="10"/>
  <c r="X1219" i="10"/>
  <c r="L1219" i="10"/>
  <c r="AP1219" i="10"/>
  <c r="R1219" i="10"/>
  <c r="AD1219" i="10"/>
  <c r="AQ1215" i="10"/>
  <c r="AK1215" i="10"/>
  <c r="AE1215" i="10"/>
  <c r="Y1215" i="10"/>
  <c r="S1215" i="10"/>
  <c r="M1215" i="10"/>
  <c r="AN1215" i="10"/>
  <c r="AB1215" i="10"/>
  <c r="P1215" i="10"/>
  <c r="AH1215" i="10"/>
  <c r="AT1215" i="10"/>
  <c r="V1215" i="10"/>
  <c r="AQ1232" i="10"/>
  <c r="AK1232" i="10"/>
  <c r="AE1232" i="10"/>
  <c r="Y1232" i="10"/>
  <c r="S1232" i="10"/>
  <c r="M1232" i="10"/>
  <c r="AN1232" i="10"/>
  <c r="AB1232" i="10"/>
  <c r="P1232" i="10"/>
  <c r="AT1232" i="10"/>
  <c r="V1232" i="10"/>
  <c r="AH1232" i="10"/>
  <c r="AS1193" i="10"/>
  <c r="AM1193" i="10"/>
  <c r="AG1193" i="10"/>
  <c r="AA1193" i="10"/>
  <c r="U1193" i="10"/>
  <c r="O1193" i="10"/>
  <c r="AJ1193" i="10"/>
  <c r="X1193" i="10"/>
  <c r="L1193" i="10"/>
  <c r="AP1193" i="10"/>
  <c r="R1193" i="10"/>
  <c r="AD1193" i="10"/>
  <c r="AS1199" i="10"/>
  <c r="AM1199" i="10"/>
  <c r="AG1199" i="10"/>
  <c r="AA1199" i="10"/>
  <c r="U1199" i="10"/>
  <c r="O1199" i="10"/>
  <c r="AP1199" i="10"/>
  <c r="AD1199" i="10"/>
  <c r="R1199" i="10"/>
  <c r="AJ1199" i="10"/>
  <c r="L1199" i="10"/>
  <c r="X1199" i="10"/>
  <c r="AQ1203" i="10"/>
  <c r="AK1203" i="10"/>
  <c r="AE1203" i="10"/>
  <c r="Y1203" i="10"/>
  <c r="S1203" i="10"/>
  <c r="M1203" i="10"/>
  <c r="AN1203" i="10"/>
  <c r="AB1203" i="10"/>
  <c r="P1203" i="10"/>
  <c r="AH1203" i="10"/>
  <c r="V1203" i="10"/>
  <c r="AT1203" i="10"/>
  <c r="AQ1229" i="10"/>
  <c r="AK1229" i="10"/>
  <c r="AE1229" i="10"/>
  <c r="Y1229" i="10"/>
  <c r="S1229" i="10"/>
  <c r="M1229" i="10"/>
  <c r="AN1229" i="10"/>
  <c r="AB1229" i="10"/>
  <c r="P1229" i="10"/>
  <c r="AH1229" i="10"/>
  <c r="AT1229" i="10"/>
  <c r="V1229" i="10"/>
  <c r="AS1224" i="10"/>
  <c r="AM1224" i="10"/>
  <c r="AG1224" i="10"/>
  <c r="AA1224" i="10"/>
  <c r="U1224" i="10"/>
  <c r="O1224" i="10"/>
  <c r="AJ1224" i="10"/>
  <c r="X1224" i="10"/>
  <c r="L1224" i="10"/>
  <c r="AD1224" i="10"/>
  <c r="R1224" i="10"/>
  <c r="AP1224" i="10"/>
  <c r="AQ1227" i="10"/>
  <c r="AK1227" i="10"/>
  <c r="AE1227" i="10"/>
  <c r="Y1227" i="10"/>
  <c r="S1227" i="10"/>
  <c r="M1227" i="10"/>
  <c r="AN1227" i="10"/>
  <c r="AB1227" i="10"/>
  <c r="P1227" i="10"/>
  <c r="AH1227" i="10"/>
  <c r="V1227" i="10"/>
  <c r="AT1227" i="10"/>
  <c r="AQ1212" i="10"/>
  <c r="AK1212" i="10"/>
  <c r="AE1212" i="10"/>
  <c r="Y1212" i="10"/>
  <c r="S1212" i="10"/>
  <c r="M1212" i="10"/>
  <c r="AN1212" i="10"/>
  <c r="AB1212" i="10"/>
  <c r="P1212" i="10"/>
  <c r="AT1212" i="10"/>
  <c r="V1212" i="10"/>
  <c r="AH1212" i="10"/>
  <c r="AP1238" i="10"/>
  <c r="AJ1238" i="10"/>
  <c r="AD1238" i="10"/>
  <c r="X1238" i="10"/>
  <c r="R1238" i="10"/>
  <c r="L1238" i="10"/>
  <c r="AM1238" i="10"/>
  <c r="AA1238" i="10"/>
  <c r="O1238" i="10"/>
  <c r="AS1238" i="10"/>
  <c r="U1238" i="10"/>
  <c r="AG1238" i="10"/>
  <c r="AS1214" i="10"/>
  <c r="AM1214" i="10"/>
  <c r="AG1214" i="10"/>
  <c r="AA1214" i="10"/>
  <c r="U1214" i="10"/>
  <c r="O1214" i="10"/>
  <c r="AP1214" i="10"/>
  <c r="AD1214" i="10"/>
  <c r="R1214" i="10"/>
  <c r="AJ1214" i="10"/>
  <c r="L1214" i="10"/>
  <c r="X1214" i="10"/>
  <c r="AQ1228" i="10"/>
  <c r="AK1228" i="10"/>
  <c r="AE1228" i="10"/>
  <c r="Y1228" i="10"/>
  <c r="S1228" i="10"/>
  <c r="M1228" i="10"/>
  <c r="AN1228" i="10"/>
  <c r="AB1228" i="10"/>
  <c r="P1228" i="10"/>
  <c r="AT1228" i="10"/>
  <c r="V1228" i="10"/>
  <c r="AH1228" i="10"/>
  <c r="AS1204" i="10"/>
  <c r="AM1204" i="10"/>
  <c r="AG1204" i="10"/>
  <c r="AA1204" i="10"/>
  <c r="U1204" i="10"/>
  <c r="O1204" i="10"/>
  <c r="AP1204" i="10"/>
  <c r="AD1204" i="10"/>
  <c r="R1204" i="10"/>
  <c r="AJ1204" i="10"/>
  <c r="L1204" i="10"/>
  <c r="X1204" i="10"/>
  <c r="AQ1235" i="10"/>
  <c r="AK1235" i="10"/>
  <c r="AE1235" i="10"/>
  <c r="Y1235" i="10"/>
  <c r="S1235" i="10"/>
  <c r="M1235" i="10"/>
  <c r="AN1235" i="10"/>
  <c r="AB1235" i="10"/>
  <c r="P1235" i="10"/>
  <c r="AH1235" i="10"/>
  <c r="V1235" i="10"/>
  <c r="AT1235" i="10"/>
  <c r="AS1192" i="10"/>
  <c r="AM1192" i="10"/>
  <c r="AG1192" i="10"/>
  <c r="AA1192" i="10"/>
  <c r="U1192" i="10"/>
  <c r="O1192" i="10"/>
  <c r="AJ1192" i="10"/>
  <c r="X1192" i="10"/>
  <c r="L1192" i="10"/>
  <c r="AP1192" i="10"/>
  <c r="R1192" i="10"/>
  <c r="AD1192" i="10"/>
  <c r="AS1194" i="10"/>
  <c r="AM1194" i="10"/>
  <c r="AG1194" i="10"/>
  <c r="AA1194" i="10"/>
  <c r="U1194" i="10"/>
  <c r="O1194" i="10"/>
  <c r="AJ1194" i="10"/>
  <c r="X1194" i="10"/>
  <c r="L1194" i="10"/>
  <c r="AD1194" i="10"/>
  <c r="AP1194" i="10"/>
  <c r="R1194" i="10"/>
  <c r="AS1196" i="10"/>
  <c r="AM1196" i="10"/>
  <c r="AG1196" i="10"/>
  <c r="AA1196" i="10"/>
  <c r="U1196" i="10"/>
  <c r="O1196" i="10"/>
  <c r="AJ1196" i="10"/>
  <c r="X1196" i="10"/>
  <c r="L1196" i="10"/>
  <c r="AD1196" i="10"/>
  <c r="AP1196" i="10"/>
  <c r="R1196" i="10"/>
  <c r="AS1198" i="10"/>
  <c r="AM1198" i="10"/>
  <c r="AG1198" i="10"/>
  <c r="AA1198" i="10"/>
  <c r="U1198" i="10"/>
  <c r="O1198" i="10"/>
  <c r="AP1198" i="10"/>
  <c r="AD1198" i="10"/>
  <c r="R1198" i="10"/>
  <c r="AJ1198" i="10"/>
  <c r="L1198" i="10"/>
  <c r="X1198" i="10"/>
  <c r="AQ1200" i="10"/>
  <c r="AK1200" i="10"/>
  <c r="AE1200" i="10"/>
  <c r="Y1200" i="10"/>
  <c r="S1200" i="10"/>
  <c r="M1200" i="10"/>
  <c r="AN1200" i="10"/>
  <c r="AB1200" i="10"/>
  <c r="P1200" i="10"/>
  <c r="AT1200" i="10"/>
  <c r="AH1200" i="10"/>
  <c r="V1200" i="10"/>
  <c r="AQ1202" i="10"/>
  <c r="AK1202" i="10"/>
  <c r="AE1202" i="10"/>
  <c r="Y1202" i="10"/>
  <c r="S1202" i="10"/>
  <c r="M1202" i="10"/>
  <c r="AN1202" i="10"/>
  <c r="AB1202" i="10"/>
  <c r="P1202" i="10"/>
  <c r="V1202" i="10"/>
  <c r="AH1202" i="10"/>
  <c r="AT1202" i="10"/>
  <c r="AQ1239" i="10"/>
  <c r="AK1239" i="10"/>
  <c r="AE1239" i="10"/>
  <c r="Y1239" i="10"/>
  <c r="S1239" i="10"/>
  <c r="M1239" i="10"/>
  <c r="AN1239" i="10"/>
  <c r="AB1239" i="10"/>
  <c r="P1239" i="10"/>
  <c r="AH1239" i="10"/>
  <c r="V1239" i="10"/>
  <c r="AT1239" i="10"/>
  <c r="AP1233" i="10"/>
  <c r="AJ1233" i="10"/>
  <c r="AD1233" i="10"/>
  <c r="X1233" i="10"/>
  <c r="R1233" i="10"/>
  <c r="L1233" i="10"/>
  <c r="AM1233" i="10"/>
  <c r="AA1233" i="10"/>
  <c r="O1233" i="10"/>
  <c r="AG1233" i="10"/>
  <c r="AS1233" i="10"/>
  <c r="U1233" i="10"/>
  <c r="AQ1213" i="10"/>
  <c r="AK1213" i="10"/>
  <c r="AE1213" i="10"/>
  <c r="Y1213" i="10"/>
  <c r="S1213" i="10"/>
  <c r="M1213" i="10"/>
  <c r="AN1213" i="10"/>
  <c r="AB1213" i="10"/>
  <c r="P1213" i="10"/>
  <c r="V1213" i="10"/>
  <c r="AT1213" i="10"/>
  <c r="AH1213" i="10"/>
  <c r="AQ1226" i="10"/>
  <c r="AK1226" i="10"/>
  <c r="AE1226" i="10"/>
  <c r="Y1226" i="10"/>
  <c r="S1226" i="10"/>
  <c r="M1226" i="10"/>
  <c r="AN1226" i="10"/>
  <c r="AB1226" i="10"/>
  <c r="P1226" i="10"/>
  <c r="AT1226" i="10"/>
  <c r="V1226" i="10"/>
  <c r="AH1226" i="10"/>
  <c r="AS1221" i="10"/>
  <c r="AM1221" i="10"/>
  <c r="AG1221" i="10"/>
  <c r="AA1221" i="10"/>
  <c r="U1221" i="10"/>
  <c r="O1221" i="10"/>
  <c r="AJ1221" i="10"/>
  <c r="X1221" i="10"/>
  <c r="L1221" i="10"/>
  <c r="AP1221" i="10"/>
  <c r="R1221" i="10"/>
  <c r="AD1221" i="10"/>
  <c r="AQ1210" i="10"/>
  <c r="AK1210" i="10"/>
  <c r="AE1210" i="10"/>
  <c r="Y1210" i="10"/>
  <c r="S1210" i="10"/>
  <c r="M1210" i="10"/>
  <c r="AN1210" i="10"/>
  <c r="AB1210" i="10"/>
  <c r="P1210" i="10"/>
  <c r="V1210" i="10"/>
  <c r="AH1210" i="10"/>
  <c r="AT1210" i="10"/>
  <c r="AS1207" i="10"/>
  <c r="AM1207" i="10"/>
  <c r="AG1207" i="10"/>
  <c r="AA1207" i="10"/>
  <c r="U1207" i="10"/>
  <c r="O1207" i="10"/>
  <c r="AP1207" i="10"/>
  <c r="AD1207" i="10"/>
  <c r="R1207" i="10"/>
  <c r="X1207" i="10"/>
  <c r="AJ1207" i="10"/>
  <c r="L1207" i="10"/>
  <c r="AS1216" i="10"/>
  <c r="AM1216" i="10"/>
  <c r="AG1216" i="10"/>
  <c r="AA1216" i="10"/>
  <c r="U1216" i="10"/>
  <c r="O1216" i="10"/>
  <c r="AP1216" i="10"/>
  <c r="AD1216" i="10"/>
  <c r="R1216" i="10"/>
  <c r="X1216" i="10"/>
  <c r="AJ1216" i="10"/>
  <c r="L1216" i="10"/>
  <c r="AS1223" i="10"/>
  <c r="AM1223" i="10"/>
  <c r="AG1223" i="10"/>
  <c r="AA1223" i="10"/>
  <c r="U1223" i="10"/>
  <c r="O1223" i="10"/>
  <c r="AJ1223" i="10"/>
  <c r="X1223" i="10"/>
  <c r="L1223" i="10"/>
  <c r="AP1223" i="10"/>
  <c r="R1223" i="10"/>
  <c r="AD1223" i="10"/>
  <c r="AS1209" i="10"/>
  <c r="AM1209" i="10"/>
  <c r="AG1209" i="10"/>
  <c r="AA1209" i="10"/>
  <c r="U1209" i="10"/>
  <c r="O1209" i="10"/>
  <c r="AP1209" i="10"/>
  <c r="AD1209" i="10"/>
  <c r="R1209" i="10"/>
  <c r="X1209" i="10"/>
  <c r="AJ1209" i="10"/>
  <c r="L1209" i="10"/>
  <c r="AS1215" i="10"/>
  <c r="AM1215" i="10"/>
  <c r="AG1215" i="10"/>
  <c r="AA1215" i="10"/>
  <c r="U1215" i="10"/>
  <c r="O1215" i="10"/>
  <c r="AP1215" i="10"/>
  <c r="AD1215" i="10"/>
  <c r="R1215" i="10"/>
  <c r="X1215" i="10"/>
  <c r="AJ1215" i="10"/>
  <c r="L1215" i="10"/>
  <c r="AQ1205" i="10"/>
  <c r="AK1205" i="10"/>
  <c r="AE1205" i="10"/>
  <c r="Y1205" i="10"/>
  <c r="S1205" i="10"/>
  <c r="M1205" i="10"/>
  <c r="AN1205" i="10"/>
  <c r="AB1205" i="10"/>
  <c r="P1205" i="10"/>
  <c r="V1205" i="10"/>
  <c r="AT1205" i="10"/>
  <c r="AH1205" i="10"/>
  <c r="AP1232" i="10"/>
  <c r="AJ1232" i="10"/>
  <c r="AD1232" i="10"/>
  <c r="X1232" i="10"/>
  <c r="R1232" i="10"/>
  <c r="L1232" i="10"/>
  <c r="AM1232" i="10"/>
  <c r="AA1232" i="10"/>
  <c r="O1232" i="10"/>
  <c r="AS1232" i="10"/>
  <c r="U1232" i="10"/>
  <c r="AG1232" i="10"/>
  <c r="AS1220" i="10"/>
  <c r="AM1220" i="10"/>
  <c r="AG1220" i="10"/>
  <c r="AA1220" i="10"/>
  <c r="U1220" i="10"/>
  <c r="O1220" i="10"/>
  <c r="AJ1220" i="10"/>
  <c r="X1220" i="10"/>
  <c r="L1220" i="10"/>
  <c r="AD1220" i="10"/>
  <c r="AP1220" i="10"/>
  <c r="R1220" i="10"/>
  <c r="AQ1206" i="10"/>
  <c r="AK1206" i="10"/>
  <c r="AE1206" i="10"/>
  <c r="Y1206" i="10"/>
  <c r="S1206" i="10"/>
  <c r="M1206" i="10"/>
  <c r="AN1206" i="10"/>
  <c r="AB1206" i="10"/>
  <c r="P1206" i="10"/>
  <c r="V1206" i="10"/>
  <c r="AT1206" i="10"/>
  <c r="AH1206" i="10"/>
  <c r="AP1230" i="10"/>
  <c r="AJ1230" i="10"/>
  <c r="AD1230" i="10"/>
  <c r="X1230" i="10"/>
  <c r="R1230" i="10"/>
  <c r="L1230" i="10"/>
  <c r="AM1230" i="10"/>
  <c r="AA1230" i="10"/>
  <c r="O1230" i="10"/>
  <c r="AS1230" i="10"/>
  <c r="U1230" i="10"/>
  <c r="AG1230" i="10"/>
  <c r="AQ1225" i="10"/>
  <c r="AN1225" i="10"/>
  <c r="AH1225" i="10"/>
  <c r="AB1225" i="10"/>
  <c r="V1225" i="10"/>
  <c r="P1225" i="10"/>
  <c r="AK1225" i="10"/>
  <c r="Y1225" i="10"/>
  <c r="M1225" i="10"/>
  <c r="AT1225" i="10"/>
  <c r="S1225" i="10"/>
  <c r="AE1225" i="10"/>
  <c r="AM1133" i="10"/>
  <c r="U1133" i="10"/>
  <c r="AP1133" i="10"/>
  <c r="AJ1133" i="10"/>
  <c r="AD1133" i="10"/>
  <c r="X1133" i="10"/>
  <c r="R1133" i="10"/>
  <c r="L1133" i="10"/>
  <c r="AS1133" i="10"/>
  <c r="AG1133" i="10"/>
  <c r="AA1133" i="10"/>
  <c r="O1133" i="10"/>
  <c r="AS1135" i="10"/>
  <c r="AG1135" i="10"/>
  <c r="U1135" i="10"/>
  <c r="AP1135" i="10"/>
  <c r="AJ1135" i="10"/>
  <c r="AD1135" i="10"/>
  <c r="X1135" i="10"/>
  <c r="R1135" i="10"/>
  <c r="L1135" i="10"/>
  <c r="AM1135" i="10"/>
  <c r="AA1135" i="10"/>
  <c r="O1135" i="10"/>
  <c r="AS1137" i="10"/>
  <c r="AM1137" i="10"/>
  <c r="AG1137" i="10"/>
  <c r="AA1137" i="10"/>
  <c r="U1137" i="10"/>
  <c r="O1137" i="10"/>
  <c r="AP1137" i="10"/>
  <c r="R1137" i="10"/>
  <c r="X1137" i="10"/>
  <c r="AD1137" i="10"/>
  <c r="L1137" i="10"/>
  <c r="AJ1137" i="10"/>
  <c r="AS1139" i="10"/>
  <c r="AM1139" i="10"/>
  <c r="AG1139" i="10"/>
  <c r="AA1139" i="10"/>
  <c r="U1139" i="10"/>
  <c r="O1139" i="10"/>
  <c r="AD1139" i="10"/>
  <c r="AP1139" i="10"/>
  <c r="R1139" i="10"/>
  <c r="X1139" i="10"/>
  <c r="AJ1139" i="10"/>
  <c r="L1139" i="10"/>
  <c r="AN1141" i="10"/>
  <c r="P1141" i="10"/>
  <c r="AK1141" i="10"/>
  <c r="M1141" i="10"/>
  <c r="AH1141" i="10"/>
  <c r="Y1141" i="10"/>
  <c r="AE1141" i="10"/>
  <c r="AT1141" i="10"/>
  <c r="V1141" i="10"/>
  <c r="S1141" i="10"/>
  <c r="AQ1141" i="10"/>
  <c r="AB1141" i="10"/>
  <c r="P1143" i="10"/>
  <c r="AK1143" i="10"/>
  <c r="M1143" i="10"/>
  <c r="AH1143" i="10"/>
  <c r="Y1143" i="10"/>
  <c r="AN1143" i="10"/>
  <c r="AE1143" i="10"/>
  <c r="AT1143" i="10"/>
  <c r="V1143" i="10"/>
  <c r="S1143" i="10"/>
  <c r="AQ1143" i="10"/>
  <c r="AB1143" i="10"/>
  <c r="AQ1180" i="10"/>
  <c r="AK1180" i="10"/>
  <c r="AE1180" i="10"/>
  <c r="Y1180" i="10"/>
  <c r="S1180" i="10"/>
  <c r="M1180" i="10"/>
  <c r="AN1180" i="10"/>
  <c r="AB1180" i="10"/>
  <c r="P1180" i="10"/>
  <c r="AH1180" i="10"/>
  <c r="V1180" i="10"/>
  <c r="AT1180" i="10"/>
  <c r="AQ1160" i="10"/>
  <c r="AK1160" i="10"/>
  <c r="AE1160" i="10"/>
  <c r="Y1160" i="10"/>
  <c r="S1160" i="10"/>
  <c r="M1160" i="10"/>
  <c r="AN1160" i="10"/>
  <c r="AB1160" i="10"/>
  <c r="P1160" i="10"/>
  <c r="V1160" i="10"/>
  <c r="AH1160" i="10"/>
  <c r="AT1160" i="10"/>
  <c r="AS1158" i="10"/>
  <c r="AJ1158" i="10"/>
  <c r="U1158" i="10"/>
  <c r="L1158" i="10"/>
  <c r="X1158" i="10"/>
  <c r="O1158" i="10"/>
  <c r="AM1158" i="10"/>
  <c r="AA1158" i="10"/>
  <c r="AP1158" i="10"/>
  <c r="AG1158" i="10"/>
  <c r="AD1158" i="10"/>
  <c r="R1158" i="10"/>
  <c r="AQ1153" i="10"/>
  <c r="AK1153" i="10"/>
  <c r="AE1153" i="10"/>
  <c r="Y1153" i="10"/>
  <c r="S1153" i="10"/>
  <c r="M1153" i="10"/>
  <c r="AN1153" i="10"/>
  <c r="P1153" i="10"/>
  <c r="AT1153" i="10"/>
  <c r="AH1153" i="10"/>
  <c r="V1153" i="10"/>
  <c r="AB1153" i="10"/>
  <c r="AB1146" i="10"/>
  <c r="Y1146" i="10"/>
  <c r="AT1146" i="10"/>
  <c r="AK1146" i="10"/>
  <c r="V1146" i="10"/>
  <c r="M1146" i="10"/>
  <c r="AQ1146" i="10"/>
  <c r="S1146" i="10"/>
  <c r="AH1146" i="10"/>
  <c r="AE1146" i="10"/>
  <c r="P1146" i="10"/>
  <c r="AN1146" i="10"/>
  <c r="AQ1177" i="10"/>
  <c r="AK1177" i="10"/>
  <c r="AE1177" i="10"/>
  <c r="Y1177" i="10"/>
  <c r="S1177" i="10"/>
  <c r="M1177" i="10"/>
  <c r="AN1177" i="10"/>
  <c r="AB1177" i="10"/>
  <c r="P1177" i="10"/>
  <c r="AT1177" i="10"/>
  <c r="V1177" i="10"/>
  <c r="AH1177" i="10"/>
  <c r="AS1150" i="10"/>
  <c r="AJ1150" i="10"/>
  <c r="U1150" i="10"/>
  <c r="L1150" i="10"/>
  <c r="O1150" i="10"/>
  <c r="AM1150" i="10"/>
  <c r="AA1150" i="10"/>
  <c r="X1150" i="10"/>
  <c r="AP1150" i="10"/>
  <c r="AG1150" i="10"/>
  <c r="AD1150" i="10"/>
  <c r="R1150" i="10"/>
  <c r="AE1145" i="10"/>
  <c r="AK1145" i="10"/>
  <c r="V1145" i="10"/>
  <c r="AH1145" i="10"/>
  <c r="Y1145" i="10"/>
  <c r="AN1145" i="10"/>
  <c r="P1145" i="10"/>
  <c r="AT1145" i="10"/>
  <c r="M1145" i="10"/>
  <c r="S1145" i="10"/>
  <c r="AQ1145" i="10"/>
  <c r="AB1145" i="10"/>
  <c r="AQ1178" i="10"/>
  <c r="AK1178" i="10"/>
  <c r="AE1178" i="10"/>
  <c r="Y1178" i="10"/>
  <c r="S1178" i="10"/>
  <c r="M1178" i="10"/>
  <c r="AN1178" i="10"/>
  <c r="AB1178" i="10"/>
  <c r="P1178" i="10"/>
  <c r="AH1178" i="10"/>
  <c r="AT1178" i="10"/>
  <c r="V1178" i="10"/>
  <c r="AQ1169" i="10"/>
  <c r="AK1169" i="10"/>
  <c r="AE1169" i="10"/>
  <c r="Y1169" i="10"/>
  <c r="S1169" i="10"/>
  <c r="M1169" i="10"/>
  <c r="AN1169" i="10"/>
  <c r="AB1169" i="10"/>
  <c r="P1169" i="10"/>
  <c r="AT1169" i="10"/>
  <c r="V1169" i="10"/>
  <c r="AH1169" i="10"/>
  <c r="AS1152" i="10"/>
  <c r="AJ1152" i="10"/>
  <c r="U1152" i="10"/>
  <c r="L1152" i="10"/>
  <c r="AM1152" i="10"/>
  <c r="O1152" i="10"/>
  <c r="AD1152" i="10"/>
  <c r="R1152" i="10"/>
  <c r="AA1152" i="10"/>
  <c r="X1152" i="10"/>
  <c r="AG1152" i="10"/>
  <c r="AP1152" i="10"/>
  <c r="AQ1176" i="10"/>
  <c r="AK1176" i="10"/>
  <c r="AE1176" i="10"/>
  <c r="Y1176" i="10"/>
  <c r="S1176" i="10"/>
  <c r="M1176" i="10"/>
  <c r="AN1176" i="10"/>
  <c r="AB1176" i="10"/>
  <c r="P1176" i="10"/>
  <c r="AH1176" i="10"/>
  <c r="V1176" i="10"/>
  <c r="AT1176" i="10"/>
  <c r="AS1168" i="10"/>
  <c r="AM1168" i="10"/>
  <c r="AG1168" i="10"/>
  <c r="AA1168" i="10"/>
  <c r="U1168" i="10"/>
  <c r="O1168" i="10"/>
  <c r="AP1168" i="10"/>
  <c r="AD1168" i="10"/>
  <c r="R1168" i="10"/>
  <c r="AJ1168" i="10"/>
  <c r="L1168" i="10"/>
  <c r="X1168" i="10"/>
  <c r="AQ1157" i="10"/>
  <c r="AK1157" i="10"/>
  <c r="AE1157" i="10"/>
  <c r="Y1157" i="10"/>
  <c r="S1157" i="10"/>
  <c r="M1157" i="10"/>
  <c r="AN1157" i="10"/>
  <c r="P1157" i="10"/>
  <c r="AB1157" i="10"/>
  <c r="AT1157" i="10"/>
  <c r="V1157" i="10"/>
  <c r="AH1157" i="10"/>
  <c r="AQ1179" i="10"/>
  <c r="AK1179" i="10"/>
  <c r="AE1179" i="10"/>
  <c r="Y1179" i="10"/>
  <c r="S1179" i="10"/>
  <c r="M1179" i="10"/>
  <c r="AN1179" i="10"/>
  <c r="AB1179" i="10"/>
  <c r="P1179" i="10"/>
  <c r="AT1179" i="10"/>
  <c r="V1179" i="10"/>
  <c r="AH1179" i="10"/>
  <c r="AQ1165" i="10"/>
  <c r="AK1165" i="10"/>
  <c r="AE1165" i="10"/>
  <c r="Y1165" i="10"/>
  <c r="S1165" i="10"/>
  <c r="M1165" i="10"/>
  <c r="AN1165" i="10"/>
  <c r="AB1165" i="10"/>
  <c r="P1165" i="10"/>
  <c r="AH1165" i="10"/>
  <c r="V1165" i="10"/>
  <c r="AT1165" i="10"/>
  <c r="AG1149" i="10"/>
  <c r="X1149" i="10"/>
  <c r="AA1149" i="10"/>
  <c r="AP1149" i="10"/>
  <c r="AD1149" i="10"/>
  <c r="U1149" i="10"/>
  <c r="AM1149" i="10"/>
  <c r="R1149" i="10"/>
  <c r="AJ1149" i="10"/>
  <c r="O1149" i="10"/>
  <c r="AS1149" i="10"/>
  <c r="L1149" i="10"/>
  <c r="AQ1172" i="10"/>
  <c r="AK1172" i="10"/>
  <c r="AE1172" i="10"/>
  <c r="Y1172" i="10"/>
  <c r="S1172" i="10"/>
  <c r="M1172" i="10"/>
  <c r="AN1172" i="10"/>
  <c r="AB1172" i="10"/>
  <c r="P1172" i="10"/>
  <c r="AH1172" i="10"/>
  <c r="V1172" i="10"/>
  <c r="AT1172" i="10"/>
  <c r="AT1131" i="10"/>
  <c r="AB1131" i="10"/>
  <c r="AN1131" i="10"/>
  <c r="AH1131" i="10"/>
  <c r="V1131" i="10"/>
  <c r="P1131" i="10"/>
  <c r="Y1131" i="10"/>
  <c r="AQ1131" i="10"/>
  <c r="S1131" i="10"/>
  <c r="AK1131" i="10"/>
  <c r="M1131" i="10"/>
  <c r="AE1131" i="10"/>
  <c r="AB1133" i="10"/>
  <c r="AT1133" i="10"/>
  <c r="AN1133" i="10"/>
  <c r="AH1133" i="10"/>
  <c r="V1133" i="10"/>
  <c r="P1133" i="10"/>
  <c r="Y1133" i="10"/>
  <c r="AQ1133" i="10"/>
  <c r="S1133" i="10"/>
  <c r="AK1133" i="10"/>
  <c r="M1133" i="10"/>
  <c r="AE1133" i="10"/>
  <c r="V1135" i="10"/>
  <c r="AN1135" i="10"/>
  <c r="AH1135" i="10"/>
  <c r="AB1135" i="10"/>
  <c r="P1135" i="10"/>
  <c r="AT1135" i="10"/>
  <c r="AE1135" i="10"/>
  <c r="Y1135" i="10"/>
  <c r="AQ1135" i="10"/>
  <c r="S1135" i="10"/>
  <c r="AK1135" i="10"/>
  <c r="M1135" i="10"/>
  <c r="AE1137" i="10"/>
  <c r="AK1137" i="10"/>
  <c r="M1137" i="10"/>
  <c r="AH1137" i="10"/>
  <c r="Y1137" i="10"/>
  <c r="AN1137" i="10"/>
  <c r="P1137" i="10"/>
  <c r="AT1137" i="10"/>
  <c r="V1137" i="10"/>
  <c r="AB1137" i="10"/>
  <c r="AQ1137" i="10"/>
  <c r="S1137" i="10"/>
  <c r="P1139" i="10"/>
  <c r="AT1139" i="10"/>
  <c r="AH1139" i="10"/>
  <c r="Y1139" i="10"/>
  <c r="AN1139" i="10"/>
  <c r="AE1139" i="10"/>
  <c r="AK1139" i="10"/>
  <c r="V1139" i="10"/>
  <c r="M1139" i="10"/>
  <c r="AQ1139" i="10"/>
  <c r="AB1139" i="10"/>
  <c r="S1139" i="10"/>
  <c r="AS1142" i="10"/>
  <c r="AM1142" i="10"/>
  <c r="AG1142" i="10"/>
  <c r="AA1142" i="10"/>
  <c r="U1142" i="10"/>
  <c r="O1142" i="10"/>
  <c r="R1142" i="10"/>
  <c r="AD1142" i="10"/>
  <c r="AJ1142" i="10"/>
  <c r="L1142" i="10"/>
  <c r="AP1142" i="10"/>
  <c r="X1142" i="10"/>
  <c r="AS1144" i="10"/>
  <c r="AM1144" i="10"/>
  <c r="AG1144" i="10"/>
  <c r="AA1144" i="10"/>
  <c r="U1144" i="10"/>
  <c r="O1144" i="10"/>
  <c r="L1144" i="10"/>
  <c r="R1144" i="10"/>
  <c r="AD1144" i="10"/>
  <c r="AJ1144" i="10"/>
  <c r="AP1144" i="10"/>
  <c r="X1144" i="10"/>
  <c r="AS1180" i="10"/>
  <c r="AM1180" i="10"/>
  <c r="AG1180" i="10"/>
  <c r="AA1180" i="10"/>
  <c r="U1180" i="10"/>
  <c r="O1180" i="10"/>
  <c r="AP1180" i="10"/>
  <c r="AD1180" i="10"/>
  <c r="R1180" i="10"/>
  <c r="AJ1180" i="10"/>
  <c r="L1180" i="10"/>
  <c r="X1180" i="10"/>
  <c r="AS1170" i="10"/>
  <c r="AM1170" i="10"/>
  <c r="AG1170" i="10"/>
  <c r="AA1170" i="10"/>
  <c r="U1170" i="10"/>
  <c r="O1170" i="10"/>
  <c r="AP1170" i="10"/>
  <c r="AD1170" i="10"/>
  <c r="R1170" i="10"/>
  <c r="AJ1170" i="10"/>
  <c r="L1170" i="10"/>
  <c r="X1170" i="10"/>
  <c r="AS1166" i="10"/>
  <c r="AP1166" i="10"/>
  <c r="AJ1166" i="10"/>
  <c r="AD1166" i="10"/>
  <c r="X1166" i="10"/>
  <c r="R1166" i="10"/>
  <c r="L1166" i="10"/>
  <c r="AM1166" i="10"/>
  <c r="AA1166" i="10"/>
  <c r="O1166" i="10"/>
  <c r="U1166" i="10"/>
  <c r="AG1166" i="10"/>
  <c r="AP1160" i="10"/>
  <c r="AJ1160" i="10"/>
  <c r="AD1160" i="10"/>
  <c r="X1160" i="10"/>
  <c r="R1160" i="10"/>
  <c r="L1160" i="10"/>
  <c r="AM1160" i="10"/>
  <c r="AS1160" i="10"/>
  <c r="AA1160" i="10"/>
  <c r="U1160" i="10"/>
  <c r="O1160" i="10"/>
  <c r="AG1160" i="10"/>
  <c r="AG1153" i="10"/>
  <c r="X1153" i="10"/>
  <c r="AP1153" i="10"/>
  <c r="AJ1153" i="10"/>
  <c r="AA1153" i="10"/>
  <c r="O1153" i="10"/>
  <c r="AS1153" i="10"/>
  <c r="L1153" i="10"/>
  <c r="AD1153" i="10"/>
  <c r="U1153" i="10"/>
  <c r="AM1153" i="10"/>
  <c r="R1153" i="10"/>
  <c r="AS1177" i="10"/>
  <c r="AM1177" i="10"/>
  <c r="AG1177" i="10"/>
  <c r="AA1177" i="10"/>
  <c r="U1177" i="10"/>
  <c r="O1177" i="10"/>
  <c r="AP1177" i="10"/>
  <c r="AD1177" i="10"/>
  <c r="R1177" i="10"/>
  <c r="X1177" i="10"/>
  <c r="L1177" i="10"/>
  <c r="AJ1177" i="10"/>
  <c r="AQ1150" i="10"/>
  <c r="AK1150" i="10"/>
  <c r="AE1150" i="10"/>
  <c r="Y1150" i="10"/>
  <c r="S1150" i="10"/>
  <c r="M1150" i="10"/>
  <c r="AB1150" i="10"/>
  <c r="V1150" i="10"/>
  <c r="P1150" i="10"/>
  <c r="AT1150" i="10"/>
  <c r="AH1150" i="10"/>
  <c r="AN1150" i="10"/>
  <c r="AS1145" i="10"/>
  <c r="AM1145" i="10"/>
  <c r="AG1145" i="10"/>
  <c r="AA1145" i="10"/>
  <c r="U1145" i="10"/>
  <c r="O1145" i="10"/>
  <c r="AP1145" i="10"/>
  <c r="R1145" i="10"/>
  <c r="X1145" i="10"/>
  <c r="AD1145" i="10"/>
  <c r="L1145" i="10"/>
  <c r="AJ1145" i="10"/>
  <c r="AS1173" i="10"/>
  <c r="AM1173" i="10"/>
  <c r="AG1173" i="10"/>
  <c r="AA1173" i="10"/>
  <c r="U1173" i="10"/>
  <c r="O1173" i="10"/>
  <c r="AP1173" i="10"/>
  <c r="AD1173" i="10"/>
  <c r="R1173" i="10"/>
  <c r="X1173" i="10"/>
  <c r="AJ1173" i="10"/>
  <c r="L1173" i="10"/>
  <c r="AS1169" i="10"/>
  <c r="AM1169" i="10"/>
  <c r="AG1169" i="10"/>
  <c r="AA1169" i="10"/>
  <c r="U1169" i="10"/>
  <c r="O1169" i="10"/>
  <c r="AP1169" i="10"/>
  <c r="AD1169" i="10"/>
  <c r="R1169" i="10"/>
  <c r="X1169" i="10"/>
  <c r="AJ1169" i="10"/>
  <c r="L1169" i="10"/>
  <c r="AQ1164" i="10"/>
  <c r="AK1164" i="10"/>
  <c r="AE1164" i="10"/>
  <c r="Y1164" i="10"/>
  <c r="S1164" i="10"/>
  <c r="M1164" i="10"/>
  <c r="AN1164" i="10"/>
  <c r="AB1164" i="10"/>
  <c r="P1164" i="10"/>
  <c r="V1164" i="10"/>
  <c r="AH1164" i="10"/>
  <c r="AT1164" i="10"/>
  <c r="AS1176" i="10"/>
  <c r="AM1176" i="10"/>
  <c r="AG1176" i="10"/>
  <c r="AA1176" i="10"/>
  <c r="U1176" i="10"/>
  <c r="O1176" i="10"/>
  <c r="AP1176" i="10"/>
  <c r="AD1176" i="10"/>
  <c r="R1176" i="10"/>
  <c r="AJ1176" i="10"/>
  <c r="L1176" i="10"/>
  <c r="X1176" i="10"/>
  <c r="AQ1151" i="10"/>
  <c r="AK1151" i="10"/>
  <c r="AE1151" i="10"/>
  <c r="Y1151" i="10"/>
  <c r="S1151" i="10"/>
  <c r="M1151" i="10"/>
  <c r="AN1151" i="10"/>
  <c r="P1151" i="10"/>
  <c r="AH1151" i="10"/>
  <c r="V1151" i="10"/>
  <c r="AB1151" i="10"/>
  <c r="AT1151" i="10"/>
  <c r="AQ1149" i="10"/>
  <c r="AK1149" i="10"/>
  <c r="AE1149" i="10"/>
  <c r="Y1149" i="10"/>
  <c r="S1149" i="10"/>
  <c r="M1149" i="10"/>
  <c r="AN1149" i="10"/>
  <c r="P1149" i="10"/>
  <c r="AB1149" i="10"/>
  <c r="AT1149" i="10"/>
  <c r="V1149" i="10"/>
  <c r="AH1149" i="10"/>
  <c r="AQ1161" i="10"/>
  <c r="AK1161" i="10"/>
  <c r="AE1161" i="10"/>
  <c r="Y1161" i="10"/>
  <c r="S1161" i="10"/>
  <c r="M1161" i="10"/>
  <c r="AN1161" i="10"/>
  <c r="AB1161" i="10"/>
  <c r="P1161" i="10"/>
  <c r="AH1161" i="10"/>
  <c r="V1161" i="10"/>
  <c r="AT1161" i="10"/>
  <c r="AS1172" i="10"/>
  <c r="AM1172" i="10"/>
  <c r="AG1172" i="10"/>
  <c r="AA1172" i="10"/>
  <c r="U1172" i="10"/>
  <c r="O1172" i="10"/>
  <c r="AP1172" i="10"/>
  <c r="AD1172" i="10"/>
  <c r="R1172" i="10"/>
  <c r="AJ1172" i="10"/>
  <c r="L1172" i="10"/>
  <c r="X1172" i="10"/>
  <c r="AT1132" i="10"/>
  <c r="AB1132" i="10"/>
  <c r="AN1132" i="10"/>
  <c r="AH1132" i="10"/>
  <c r="V1132" i="10"/>
  <c r="P1132" i="10"/>
  <c r="Y1132" i="10"/>
  <c r="S1132" i="10"/>
  <c r="AK1132" i="10"/>
  <c r="AQ1132" i="10"/>
  <c r="AE1132" i="10"/>
  <c r="M1132" i="10"/>
  <c r="AN1134" i="10"/>
  <c r="P1134" i="10"/>
  <c r="AT1134" i="10"/>
  <c r="AH1134" i="10"/>
  <c r="AB1134" i="10"/>
  <c r="V1134" i="10"/>
  <c r="S1134" i="10"/>
  <c r="AK1134" i="10"/>
  <c r="AE1134" i="10"/>
  <c r="Y1134" i="10"/>
  <c r="AQ1134" i="10"/>
  <c r="M1134" i="10"/>
  <c r="AH1136" i="10"/>
  <c r="AT1136" i="10"/>
  <c r="AK1136" i="10"/>
  <c r="V1136" i="10"/>
  <c r="M1136" i="10"/>
  <c r="AQ1136" i="10"/>
  <c r="AB1136" i="10"/>
  <c r="S1136" i="10"/>
  <c r="Y1136" i="10"/>
  <c r="AN1136" i="10"/>
  <c r="AE1136" i="10"/>
  <c r="P1136" i="10"/>
  <c r="S1138" i="10"/>
  <c r="AT1138" i="10"/>
  <c r="AK1138" i="10"/>
  <c r="V1138" i="10"/>
  <c r="M1138" i="10"/>
  <c r="AQ1138" i="10"/>
  <c r="AB1138" i="10"/>
  <c r="AH1138" i="10"/>
  <c r="Y1138" i="10"/>
  <c r="AE1138" i="10"/>
  <c r="P1138" i="10"/>
  <c r="AN1138" i="10"/>
  <c r="AS1141" i="10"/>
  <c r="AM1141" i="10"/>
  <c r="AG1141" i="10"/>
  <c r="AA1141" i="10"/>
  <c r="U1141" i="10"/>
  <c r="O1141" i="10"/>
  <c r="AP1141" i="10"/>
  <c r="R1141" i="10"/>
  <c r="X1141" i="10"/>
  <c r="AD1141" i="10"/>
  <c r="L1141" i="10"/>
  <c r="AJ1141" i="10"/>
  <c r="AS1143" i="10"/>
  <c r="AM1143" i="10"/>
  <c r="AG1143" i="10"/>
  <c r="AA1143" i="10"/>
  <c r="U1143" i="10"/>
  <c r="O1143" i="10"/>
  <c r="AP1143" i="10"/>
  <c r="R1143" i="10"/>
  <c r="X1143" i="10"/>
  <c r="AD1143" i="10"/>
  <c r="L1143" i="10"/>
  <c r="AJ1143" i="10"/>
  <c r="AQ1174" i="10"/>
  <c r="AK1174" i="10"/>
  <c r="AE1174" i="10"/>
  <c r="Y1174" i="10"/>
  <c r="S1174" i="10"/>
  <c r="M1174" i="10"/>
  <c r="AN1174" i="10"/>
  <c r="AB1174" i="10"/>
  <c r="P1174" i="10"/>
  <c r="AH1174" i="10"/>
  <c r="AT1174" i="10"/>
  <c r="V1174" i="10"/>
  <c r="AQ1159" i="10"/>
  <c r="AK1159" i="10"/>
  <c r="AE1159" i="10"/>
  <c r="Y1159" i="10"/>
  <c r="S1159" i="10"/>
  <c r="M1159" i="10"/>
  <c r="AN1159" i="10"/>
  <c r="P1159" i="10"/>
  <c r="AT1159" i="10"/>
  <c r="AH1159" i="10"/>
  <c r="V1159" i="10"/>
  <c r="AB1159" i="10"/>
  <c r="AS1146" i="10"/>
  <c r="AM1146" i="10"/>
  <c r="AG1146" i="10"/>
  <c r="AA1146" i="10"/>
  <c r="U1146" i="10"/>
  <c r="O1146" i="10"/>
  <c r="AD1146" i="10"/>
  <c r="AJ1146" i="10"/>
  <c r="L1146" i="10"/>
  <c r="AP1146" i="10"/>
  <c r="R1146" i="10"/>
  <c r="X1146" i="10"/>
  <c r="AQ1163" i="10"/>
  <c r="AK1163" i="10"/>
  <c r="AE1163" i="10"/>
  <c r="Y1163" i="10"/>
  <c r="S1163" i="10"/>
  <c r="M1163" i="10"/>
  <c r="AN1163" i="10"/>
  <c r="AB1163" i="10"/>
  <c r="P1163" i="10"/>
  <c r="AT1163" i="10"/>
  <c r="V1163" i="10"/>
  <c r="AH1163" i="10"/>
  <c r="AS1178" i="10"/>
  <c r="AM1178" i="10"/>
  <c r="AG1178" i="10"/>
  <c r="AA1178" i="10"/>
  <c r="U1178" i="10"/>
  <c r="O1178" i="10"/>
  <c r="AP1178" i="10"/>
  <c r="AD1178" i="10"/>
  <c r="R1178" i="10"/>
  <c r="AJ1178" i="10"/>
  <c r="L1178" i="10"/>
  <c r="X1178" i="10"/>
  <c r="AQ1162" i="10"/>
  <c r="AK1162" i="10"/>
  <c r="AE1162" i="10"/>
  <c r="Y1162" i="10"/>
  <c r="S1162" i="10"/>
  <c r="M1162" i="10"/>
  <c r="AN1162" i="10"/>
  <c r="AB1162" i="10"/>
  <c r="P1162" i="10"/>
  <c r="AT1162" i="10"/>
  <c r="AH1162" i="10"/>
  <c r="V1162" i="10"/>
  <c r="AG1155" i="10"/>
  <c r="X1155" i="10"/>
  <c r="AJ1155" i="10"/>
  <c r="AM1155" i="10"/>
  <c r="R1155" i="10"/>
  <c r="AA1155" i="10"/>
  <c r="O1155" i="10"/>
  <c r="AS1155" i="10"/>
  <c r="L1155" i="10"/>
  <c r="AP1155" i="10"/>
  <c r="U1155" i="10"/>
  <c r="AD1155" i="10"/>
  <c r="AQ1152" i="10"/>
  <c r="AK1152" i="10"/>
  <c r="AE1152" i="10"/>
  <c r="Y1152" i="10"/>
  <c r="S1152" i="10"/>
  <c r="M1152" i="10"/>
  <c r="AB1152" i="10"/>
  <c r="AT1152" i="10"/>
  <c r="AN1152" i="10"/>
  <c r="P1152" i="10"/>
  <c r="AH1152" i="10"/>
  <c r="V1152" i="10"/>
  <c r="AS1171" i="10"/>
  <c r="AM1171" i="10"/>
  <c r="AG1171" i="10"/>
  <c r="AA1171" i="10"/>
  <c r="U1171" i="10"/>
  <c r="O1171" i="10"/>
  <c r="AP1171" i="10"/>
  <c r="AD1171" i="10"/>
  <c r="R1171" i="10"/>
  <c r="X1171" i="10"/>
  <c r="L1171" i="10"/>
  <c r="AJ1171" i="10"/>
  <c r="AQ1168" i="10"/>
  <c r="AK1168" i="10"/>
  <c r="AE1168" i="10"/>
  <c r="Y1168" i="10"/>
  <c r="S1168" i="10"/>
  <c r="M1168" i="10"/>
  <c r="AN1168" i="10"/>
  <c r="AB1168" i="10"/>
  <c r="P1168" i="10"/>
  <c r="AH1168" i="10"/>
  <c r="V1168" i="10"/>
  <c r="AT1168" i="10"/>
  <c r="AG1157" i="10"/>
  <c r="X1157" i="10"/>
  <c r="AM1157" i="10"/>
  <c r="R1157" i="10"/>
  <c r="AJ1157" i="10"/>
  <c r="AP1157" i="10"/>
  <c r="AD1157" i="10"/>
  <c r="U1157" i="10"/>
  <c r="AA1157" i="10"/>
  <c r="O1157" i="10"/>
  <c r="L1157" i="10"/>
  <c r="AS1157" i="10"/>
  <c r="AS1148" i="10"/>
  <c r="AM1148" i="10"/>
  <c r="AG1148" i="10"/>
  <c r="AA1148" i="10"/>
  <c r="U1148" i="10"/>
  <c r="O1148" i="10"/>
  <c r="L1148" i="10"/>
  <c r="R1148" i="10"/>
  <c r="AD1148" i="10"/>
  <c r="AJ1148" i="10"/>
  <c r="AP1148" i="10"/>
  <c r="X1148" i="10"/>
  <c r="AS1179" i="10"/>
  <c r="AM1179" i="10"/>
  <c r="AG1179" i="10"/>
  <c r="AA1179" i="10"/>
  <c r="U1179" i="10"/>
  <c r="O1179" i="10"/>
  <c r="AP1179" i="10"/>
  <c r="AD1179" i="10"/>
  <c r="R1179" i="10"/>
  <c r="X1179" i="10"/>
  <c r="AJ1179" i="10"/>
  <c r="L1179" i="10"/>
  <c r="AS1156" i="10"/>
  <c r="AJ1156" i="10"/>
  <c r="U1156" i="10"/>
  <c r="L1156" i="10"/>
  <c r="AG1156" i="10"/>
  <c r="R1156" i="10"/>
  <c r="X1156" i="10"/>
  <c r="O1156" i="10"/>
  <c r="AP1156" i="10"/>
  <c r="AD1156" i="10"/>
  <c r="AM1156" i="10"/>
  <c r="AA1156" i="10"/>
  <c r="AS1167" i="10"/>
  <c r="AM1167" i="10"/>
  <c r="AG1167" i="10"/>
  <c r="AA1167" i="10"/>
  <c r="U1167" i="10"/>
  <c r="O1167" i="10"/>
  <c r="AP1167" i="10"/>
  <c r="AD1167" i="10"/>
  <c r="R1167" i="10"/>
  <c r="X1167" i="10"/>
  <c r="AJ1167" i="10"/>
  <c r="L1167" i="10"/>
  <c r="P1147" i="10"/>
  <c r="AK1147" i="10"/>
  <c r="M1147" i="10"/>
  <c r="AH1147" i="10"/>
  <c r="Y1147" i="10"/>
  <c r="AN1147" i="10"/>
  <c r="AE1147" i="10"/>
  <c r="AT1147" i="10"/>
  <c r="V1147" i="10"/>
  <c r="AQ1147" i="10"/>
  <c r="AB1147" i="10"/>
  <c r="S1147" i="10"/>
  <c r="AP1165" i="10"/>
  <c r="AJ1165" i="10"/>
  <c r="AD1165" i="10"/>
  <c r="X1165" i="10"/>
  <c r="R1165" i="10"/>
  <c r="L1165" i="10"/>
  <c r="U1165" i="10"/>
  <c r="AG1165" i="10"/>
  <c r="AM1165" i="10"/>
  <c r="O1165" i="10"/>
  <c r="AS1165" i="10"/>
  <c r="AA1165" i="10"/>
  <c r="AQ1158" i="10"/>
  <c r="AK1158" i="10"/>
  <c r="AE1158" i="10"/>
  <c r="Y1158" i="10"/>
  <c r="S1158" i="10"/>
  <c r="M1158" i="10"/>
  <c r="AB1158" i="10"/>
  <c r="AT1158" i="10"/>
  <c r="AH1158" i="10"/>
  <c r="V1158" i="10"/>
  <c r="P1158" i="10"/>
  <c r="AN1158" i="10"/>
  <c r="AS1132" i="10"/>
  <c r="AG1132" i="10"/>
  <c r="O1132" i="10"/>
  <c r="AP1132" i="10"/>
  <c r="AJ1132" i="10"/>
  <c r="AD1132" i="10"/>
  <c r="X1132" i="10"/>
  <c r="R1132" i="10"/>
  <c r="L1132" i="10"/>
  <c r="AM1132" i="10"/>
  <c r="AA1132" i="10"/>
  <c r="U1132" i="10"/>
  <c r="AS1134" i="10"/>
  <c r="AA1134" i="10"/>
  <c r="O1134" i="10"/>
  <c r="AP1134" i="10"/>
  <c r="AJ1134" i="10"/>
  <c r="AD1134" i="10"/>
  <c r="X1134" i="10"/>
  <c r="R1134" i="10"/>
  <c r="L1134" i="10"/>
  <c r="AM1134" i="10"/>
  <c r="AG1134" i="10"/>
  <c r="U1134" i="10"/>
  <c r="AS1136" i="10"/>
  <c r="AM1136" i="10"/>
  <c r="AG1136" i="10"/>
  <c r="AA1136" i="10"/>
  <c r="U1136" i="10"/>
  <c r="O1136" i="10"/>
  <c r="AJ1136" i="10"/>
  <c r="L1136" i="10"/>
  <c r="R1136" i="10"/>
  <c r="AD1136" i="10"/>
  <c r="AP1136" i="10"/>
  <c r="X1136" i="10"/>
  <c r="AS1138" i="10"/>
  <c r="AM1138" i="10"/>
  <c r="AG1138" i="10"/>
  <c r="AA1138" i="10"/>
  <c r="U1138" i="10"/>
  <c r="O1138" i="10"/>
  <c r="AP1138" i="10"/>
  <c r="R1138" i="10"/>
  <c r="AD1138" i="10"/>
  <c r="AJ1138" i="10"/>
  <c r="L1138" i="10"/>
  <c r="X1138" i="10"/>
  <c r="AS1140" i="10"/>
  <c r="AM1140" i="10"/>
  <c r="AG1140" i="10"/>
  <c r="AA1140" i="10"/>
  <c r="U1140" i="10"/>
  <c r="O1140" i="10"/>
  <c r="AD1140" i="10"/>
  <c r="AJ1140" i="10"/>
  <c r="L1140" i="10"/>
  <c r="AP1140" i="10"/>
  <c r="R1140" i="10"/>
  <c r="X1140" i="10"/>
  <c r="AB1142" i="10"/>
  <c r="AH1142" i="10"/>
  <c r="AT1142" i="10"/>
  <c r="AK1142" i="10"/>
  <c r="V1142" i="10"/>
  <c r="M1142" i="10"/>
  <c r="AQ1142" i="10"/>
  <c r="S1142" i="10"/>
  <c r="Y1142" i="10"/>
  <c r="AN1142" i="10"/>
  <c r="AE1142" i="10"/>
  <c r="P1142" i="10"/>
  <c r="AQ1144" i="10"/>
  <c r="AH1144" i="10"/>
  <c r="AT1144" i="10"/>
  <c r="AK1144" i="10"/>
  <c r="V1144" i="10"/>
  <c r="M1144" i="10"/>
  <c r="AB1144" i="10"/>
  <c r="S1144" i="10"/>
  <c r="Y1144" i="10"/>
  <c r="AN1144" i="10"/>
  <c r="AE1144" i="10"/>
  <c r="P1144" i="10"/>
  <c r="AS1174" i="10"/>
  <c r="AM1174" i="10"/>
  <c r="AG1174" i="10"/>
  <c r="AA1174" i="10"/>
  <c r="U1174" i="10"/>
  <c r="O1174" i="10"/>
  <c r="AP1174" i="10"/>
  <c r="AD1174" i="10"/>
  <c r="R1174" i="10"/>
  <c r="AJ1174" i="10"/>
  <c r="L1174" i="10"/>
  <c r="X1174" i="10"/>
  <c r="AQ1170" i="10"/>
  <c r="AK1170" i="10"/>
  <c r="AE1170" i="10"/>
  <c r="Y1170" i="10"/>
  <c r="S1170" i="10"/>
  <c r="M1170" i="10"/>
  <c r="AN1170" i="10"/>
  <c r="AB1170" i="10"/>
  <c r="P1170" i="10"/>
  <c r="AH1170" i="10"/>
  <c r="AT1170" i="10"/>
  <c r="V1170" i="10"/>
  <c r="AQ1166" i="10"/>
  <c r="AK1166" i="10"/>
  <c r="AE1166" i="10"/>
  <c r="Y1166" i="10"/>
  <c r="S1166" i="10"/>
  <c r="M1166" i="10"/>
  <c r="AN1166" i="10"/>
  <c r="AB1166" i="10"/>
  <c r="P1166" i="10"/>
  <c r="AT1166" i="10"/>
  <c r="V1166" i="10"/>
  <c r="AH1166" i="10"/>
  <c r="AP1159" i="10"/>
  <c r="AG1159" i="10"/>
  <c r="X1159" i="10"/>
  <c r="AS1159" i="10"/>
  <c r="U1159" i="10"/>
  <c r="AM1159" i="10"/>
  <c r="R1159" i="10"/>
  <c r="L1159" i="10"/>
  <c r="AD1159" i="10"/>
  <c r="AJ1159" i="10"/>
  <c r="O1159" i="10"/>
  <c r="AA1159" i="10"/>
  <c r="AP1163" i="10"/>
  <c r="AJ1163" i="10"/>
  <c r="AD1163" i="10"/>
  <c r="X1163" i="10"/>
  <c r="R1163" i="10"/>
  <c r="L1163" i="10"/>
  <c r="AS1163" i="10"/>
  <c r="AA1163" i="10"/>
  <c r="AM1163" i="10"/>
  <c r="AG1163" i="10"/>
  <c r="O1163" i="10"/>
  <c r="U1163" i="10"/>
  <c r="AQ1173" i="10"/>
  <c r="AK1173" i="10"/>
  <c r="AE1173" i="10"/>
  <c r="Y1173" i="10"/>
  <c r="S1173" i="10"/>
  <c r="M1173" i="10"/>
  <c r="AN1173" i="10"/>
  <c r="AB1173" i="10"/>
  <c r="P1173" i="10"/>
  <c r="AT1173" i="10"/>
  <c r="V1173" i="10"/>
  <c r="AH1173" i="10"/>
  <c r="AP1164" i="10"/>
  <c r="AJ1164" i="10"/>
  <c r="AD1164" i="10"/>
  <c r="X1164" i="10"/>
  <c r="R1164" i="10"/>
  <c r="L1164" i="10"/>
  <c r="AM1164" i="10"/>
  <c r="AS1164" i="10"/>
  <c r="AA1164" i="10"/>
  <c r="U1164" i="10"/>
  <c r="AG1164" i="10"/>
  <c r="O1164" i="10"/>
  <c r="AP1162" i="10"/>
  <c r="AJ1162" i="10"/>
  <c r="AD1162" i="10"/>
  <c r="X1162" i="10"/>
  <c r="R1162" i="10"/>
  <c r="L1162" i="10"/>
  <c r="AG1162" i="10"/>
  <c r="O1162" i="10"/>
  <c r="AS1162" i="10"/>
  <c r="U1162" i="10"/>
  <c r="AA1162" i="10"/>
  <c r="AM1162" i="10"/>
  <c r="AQ1155" i="10"/>
  <c r="AK1155" i="10"/>
  <c r="AE1155" i="10"/>
  <c r="Y1155" i="10"/>
  <c r="S1155" i="10"/>
  <c r="M1155" i="10"/>
  <c r="AN1155" i="10"/>
  <c r="P1155" i="10"/>
  <c r="AH1155" i="10"/>
  <c r="AB1155" i="10"/>
  <c r="AT1155" i="10"/>
  <c r="V1155" i="10"/>
  <c r="AQ1154" i="10"/>
  <c r="AK1154" i="10"/>
  <c r="AE1154" i="10"/>
  <c r="Y1154" i="10"/>
  <c r="S1154" i="10"/>
  <c r="M1154" i="10"/>
  <c r="AB1154" i="10"/>
  <c r="V1154" i="10"/>
  <c r="AN1154" i="10"/>
  <c r="P1154" i="10"/>
  <c r="AT1154" i="10"/>
  <c r="AH1154" i="10"/>
  <c r="AQ1171" i="10"/>
  <c r="AK1171" i="10"/>
  <c r="AE1171" i="10"/>
  <c r="Y1171" i="10"/>
  <c r="S1171" i="10"/>
  <c r="M1171" i="10"/>
  <c r="AN1171" i="10"/>
  <c r="AB1171" i="10"/>
  <c r="P1171" i="10"/>
  <c r="AT1171" i="10"/>
  <c r="V1171" i="10"/>
  <c r="AH1171" i="10"/>
  <c r="AQ1148" i="10"/>
  <c r="AH1148" i="10"/>
  <c r="AT1148" i="10"/>
  <c r="AK1148" i="10"/>
  <c r="V1148" i="10"/>
  <c r="M1148" i="10"/>
  <c r="AB1148" i="10"/>
  <c r="S1148" i="10"/>
  <c r="Y1148" i="10"/>
  <c r="P1148" i="10"/>
  <c r="AE1148" i="10"/>
  <c r="AN1148" i="10"/>
  <c r="G1156" i="10"/>
  <c r="AQ1156" i="10"/>
  <c r="AK1156" i="10"/>
  <c r="AE1156" i="10"/>
  <c r="Y1156" i="10"/>
  <c r="S1156" i="10"/>
  <c r="M1156" i="10"/>
  <c r="AB1156" i="10"/>
  <c r="AN1156" i="10"/>
  <c r="AT1156" i="10"/>
  <c r="AH1156" i="10"/>
  <c r="V1156" i="10"/>
  <c r="P1156" i="10"/>
  <c r="AQ1167" i="10"/>
  <c r="AK1167" i="10"/>
  <c r="AE1167" i="10"/>
  <c r="Y1167" i="10"/>
  <c r="S1167" i="10"/>
  <c r="M1167" i="10"/>
  <c r="AN1167" i="10"/>
  <c r="AB1167" i="10"/>
  <c r="P1167" i="10"/>
  <c r="AT1167" i="10"/>
  <c r="V1167" i="10"/>
  <c r="AH1167" i="10"/>
  <c r="AG1151" i="10"/>
  <c r="X1151" i="10"/>
  <c r="AD1151" i="10"/>
  <c r="R1151" i="10"/>
  <c r="AS1151" i="10"/>
  <c r="L1151" i="10"/>
  <c r="AP1151" i="10"/>
  <c r="U1151" i="10"/>
  <c r="AM1151" i="10"/>
  <c r="AJ1151" i="10"/>
  <c r="AA1151" i="10"/>
  <c r="O1151" i="10"/>
  <c r="AS1147" i="10"/>
  <c r="AM1147" i="10"/>
  <c r="AG1147" i="10"/>
  <c r="AA1147" i="10"/>
  <c r="U1147" i="10"/>
  <c r="O1147" i="10"/>
  <c r="AP1147" i="10"/>
  <c r="R1147" i="10"/>
  <c r="X1147" i="10"/>
  <c r="AD1147" i="10"/>
  <c r="AJ1147" i="10"/>
  <c r="L1147" i="10"/>
  <c r="AS1175" i="10"/>
  <c r="AM1175" i="10"/>
  <c r="AG1175" i="10"/>
  <c r="AA1175" i="10"/>
  <c r="U1175" i="10"/>
  <c r="O1175" i="10"/>
  <c r="AP1175" i="10"/>
  <c r="AD1175" i="10"/>
  <c r="R1175" i="10"/>
  <c r="X1175" i="10"/>
  <c r="L1175" i="10"/>
  <c r="AJ1175" i="10"/>
  <c r="AT1072" i="10"/>
  <c r="AN1072" i="10"/>
  <c r="AH1072" i="10"/>
  <c r="AB1072" i="10"/>
  <c r="V1072" i="10"/>
  <c r="AQ1072" i="10"/>
  <c r="AE1072" i="10"/>
  <c r="AK1072" i="10"/>
  <c r="S1072" i="10"/>
  <c r="M1072" i="10"/>
  <c r="Y1072" i="10"/>
  <c r="P1072" i="10"/>
  <c r="AT1074" i="10"/>
  <c r="AN1074" i="10"/>
  <c r="AH1074" i="10"/>
  <c r="AB1074" i="10"/>
  <c r="V1074" i="10"/>
  <c r="P1074" i="10"/>
  <c r="AQ1074" i="10"/>
  <c r="AE1074" i="10"/>
  <c r="S1074" i="10"/>
  <c r="AK1074" i="10"/>
  <c r="M1074" i="10"/>
  <c r="Y1074" i="10"/>
  <c r="AT1076" i="10"/>
  <c r="AN1076" i="10"/>
  <c r="AH1076" i="10"/>
  <c r="AB1076" i="10"/>
  <c r="V1076" i="10"/>
  <c r="P1076" i="10"/>
  <c r="AQ1076" i="10"/>
  <c r="AE1076" i="10"/>
  <c r="S1076" i="10"/>
  <c r="AK1076" i="10"/>
  <c r="M1076" i="10"/>
  <c r="Y1076" i="10"/>
  <c r="AT1078" i="10"/>
  <c r="AN1078" i="10"/>
  <c r="AH1078" i="10"/>
  <c r="AB1078" i="10"/>
  <c r="V1078" i="10"/>
  <c r="P1078" i="10"/>
  <c r="AQ1078" i="10"/>
  <c r="AE1078" i="10"/>
  <c r="S1078" i="10"/>
  <c r="AK1078" i="10"/>
  <c r="M1078" i="10"/>
  <c r="Y1078" i="10"/>
  <c r="AT1080" i="10"/>
  <c r="AN1080" i="10"/>
  <c r="AH1080" i="10"/>
  <c r="AB1080" i="10"/>
  <c r="V1080" i="10"/>
  <c r="P1080" i="10"/>
  <c r="AQ1080" i="10"/>
  <c r="AE1080" i="10"/>
  <c r="S1080" i="10"/>
  <c r="AK1080" i="10"/>
  <c r="M1080" i="10"/>
  <c r="Y1080" i="10"/>
  <c r="AS1083" i="10"/>
  <c r="AM1083" i="10"/>
  <c r="AG1083" i="10"/>
  <c r="AA1083" i="10"/>
  <c r="U1083" i="10"/>
  <c r="O1083" i="10"/>
  <c r="AJ1083" i="10"/>
  <c r="L1083" i="10"/>
  <c r="AP1083" i="10"/>
  <c r="AD1083" i="10"/>
  <c r="R1083" i="10"/>
  <c r="X1083" i="10"/>
  <c r="AS1085" i="10"/>
  <c r="AM1085" i="10"/>
  <c r="AG1085" i="10"/>
  <c r="AA1085" i="10"/>
  <c r="U1085" i="10"/>
  <c r="O1085" i="10"/>
  <c r="AJ1085" i="10"/>
  <c r="L1085" i="10"/>
  <c r="AP1085" i="10"/>
  <c r="AD1085" i="10"/>
  <c r="R1085" i="10"/>
  <c r="X1085" i="10"/>
  <c r="AP1112" i="10"/>
  <c r="AJ1112" i="10"/>
  <c r="AD1112" i="10"/>
  <c r="X1112" i="10"/>
  <c r="R1112" i="10"/>
  <c r="L1112" i="10"/>
  <c r="AM1112" i="10"/>
  <c r="AA1112" i="10"/>
  <c r="O1112" i="10"/>
  <c r="AS1112" i="10"/>
  <c r="U1112" i="10"/>
  <c r="AG1112" i="10"/>
  <c r="AS1096" i="10"/>
  <c r="AM1096" i="10"/>
  <c r="AG1096" i="10"/>
  <c r="AA1096" i="10"/>
  <c r="U1096" i="10"/>
  <c r="O1096" i="10"/>
  <c r="AJ1096" i="10"/>
  <c r="X1096" i="10"/>
  <c r="L1096" i="10"/>
  <c r="AP1096" i="10"/>
  <c r="AD1096" i="10"/>
  <c r="R1096" i="10"/>
  <c r="AQ1117" i="10"/>
  <c r="AK1117" i="10"/>
  <c r="AE1117" i="10"/>
  <c r="Y1117" i="10"/>
  <c r="S1117" i="10"/>
  <c r="M1117" i="10"/>
  <c r="AN1117" i="10"/>
  <c r="AB1117" i="10"/>
  <c r="P1117" i="10"/>
  <c r="AH1117" i="10"/>
  <c r="V1117" i="10"/>
  <c r="AT1117" i="10"/>
  <c r="AQ1116" i="10"/>
  <c r="AK1116" i="10"/>
  <c r="AE1116" i="10"/>
  <c r="Y1116" i="10"/>
  <c r="S1116" i="10"/>
  <c r="M1116" i="10"/>
  <c r="AN1116" i="10"/>
  <c r="AB1116" i="10"/>
  <c r="P1116" i="10"/>
  <c r="AT1116" i="10"/>
  <c r="V1116" i="10"/>
  <c r="AH1116" i="10"/>
  <c r="AQ1110" i="10"/>
  <c r="AK1110" i="10"/>
  <c r="AE1110" i="10"/>
  <c r="Y1110" i="10"/>
  <c r="S1110" i="10"/>
  <c r="M1110" i="10"/>
  <c r="AN1110" i="10"/>
  <c r="AB1110" i="10"/>
  <c r="P1110" i="10"/>
  <c r="AT1110" i="10"/>
  <c r="V1110" i="10"/>
  <c r="AH1110" i="10"/>
  <c r="AP1107" i="10"/>
  <c r="AM1107" i="10"/>
  <c r="AG1107" i="10"/>
  <c r="AA1107" i="10"/>
  <c r="U1107" i="10"/>
  <c r="O1107" i="10"/>
  <c r="AJ1107" i="10"/>
  <c r="X1107" i="10"/>
  <c r="L1107" i="10"/>
  <c r="AD1107" i="10"/>
  <c r="AS1107" i="10"/>
  <c r="R1107" i="10"/>
  <c r="AT1093" i="10"/>
  <c r="AN1093" i="10"/>
  <c r="AH1093" i="10"/>
  <c r="AB1093" i="10"/>
  <c r="V1093" i="10"/>
  <c r="P1093" i="10"/>
  <c r="AK1093" i="10"/>
  <c r="Y1093" i="10"/>
  <c r="M1093" i="10"/>
  <c r="AQ1093" i="10"/>
  <c r="S1093" i="10"/>
  <c r="AE1093" i="10"/>
  <c r="AQ1120" i="10"/>
  <c r="AK1120" i="10"/>
  <c r="AE1120" i="10"/>
  <c r="Y1120" i="10"/>
  <c r="S1120" i="10"/>
  <c r="M1120" i="10"/>
  <c r="AN1120" i="10"/>
  <c r="AB1120" i="10"/>
  <c r="P1120" i="10"/>
  <c r="AT1120" i="10"/>
  <c r="V1120" i="10"/>
  <c r="AH1120" i="10"/>
  <c r="AQ1115" i="10"/>
  <c r="AK1115" i="10"/>
  <c r="AE1115" i="10"/>
  <c r="Y1115" i="10"/>
  <c r="S1115" i="10"/>
  <c r="M1115" i="10"/>
  <c r="AN1115" i="10"/>
  <c r="AB1115" i="10"/>
  <c r="P1115" i="10"/>
  <c r="AH1115" i="10"/>
  <c r="AT1115" i="10"/>
  <c r="V1115" i="10"/>
  <c r="AP1113" i="10"/>
  <c r="AJ1113" i="10"/>
  <c r="AD1113" i="10"/>
  <c r="X1113" i="10"/>
  <c r="R1113" i="10"/>
  <c r="L1113" i="10"/>
  <c r="AM1113" i="10"/>
  <c r="AA1113" i="10"/>
  <c r="O1113" i="10"/>
  <c r="AG1113" i="10"/>
  <c r="U1113" i="10"/>
  <c r="AS1113" i="10"/>
  <c r="AP1109" i="10"/>
  <c r="AJ1109" i="10"/>
  <c r="AD1109" i="10"/>
  <c r="X1109" i="10"/>
  <c r="R1109" i="10"/>
  <c r="L1109" i="10"/>
  <c r="AM1109" i="10"/>
  <c r="AA1109" i="10"/>
  <c r="O1109" i="10"/>
  <c r="AG1109" i="10"/>
  <c r="AS1109" i="10"/>
  <c r="U1109" i="10"/>
  <c r="AQ1108" i="10"/>
  <c r="AK1108" i="10"/>
  <c r="AE1108" i="10"/>
  <c r="Y1108" i="10"/>
  <c r="S1108" i="10"/>
  <c r="M1108" i="10"/>
  <c r="AN1108" i="10"/>
  <c r="AB1108" i="10"/>
  <c r="P1108" i="10"/>
  <c r="AT1108" i="10"/>
  <c r="V1108" i="10"/>
  <c r="AH1108" i="10"/>
  <c r="AS1090" i="10"/>
  <c r="AM1090" i="10"/>
  <c r="AG1090" i="10"/>
  <c r="AA1090" i="10"/>
  <c r="U1090" i="10"/>
  <c r="O1090" i="10"/>
  <c r="AJ1090" i="10"/>
  <c r="X1090" i="10"/>
  <c r="L1090" i="10"/>
  <c r="R1090" i="10"/>
  <c r="AD1090" i="10"/>
  <c r="AP1090" i="10"/>
  <c r="AQ1121" i="10"/>
  <c r="AK1121" i="10"/>
  <c r="AE1121" i="10"/>
  <c r="Y1121" i="10"/>
  <c r="S1121" i="10"/>
  <c r="M1121" i="10"/>
  <c r="AN1121" i="10"/>
  <c r="AB1121" i="10"/>
  <c r="P1121" i="10"/>
  <c r="AH1121" i="10"/>
  <c r="V1121" i="10"/>
  <c r="AT1121" i="10"/>
  <c r="AT1091" i="10"/>
  <c r="AN1091" i="10"/>
  <c r="AH1091" i="10"/>
  <c r="AB1091" i="10"/>
  <c r="V1091" i="10"/>
  <c r="P1091" i="10"/>
  <c r="AK1091" i="10"/>
  <c r="Y1091" i="10"/>
  <c r="M1091" i="10"/>
  <c r="AQ1091" i="10"/>
  <c r="S1091" i="10"/>
  <c r="AE1091" i="10"/>
  <c r="AS1094" i="10"/>
  <c r="AM1094" i="10"/>
  <c r="AG1094" i="10"/>
  <c r="AA1094" i="10"/>
  <c r="U1094" i="10"/>
  <c r="O1094" i="10"/>
  <c r="AJ1094" i="10"/>
  <c r="X1094" i="10"/>
  <c r="L1094" i="10"/>
  <c r="R1094" i="10"/>
  <c r="AD1094" i="10"/>
  <c r="AP1094" i="10"/>
  <c r="AS1101" i="10"/>
  <c r="AM1101" i="10"/>
  <c r="AG1101" i="10"/>
  <c r="AA1101" i="10"/>
  <c r="U1101" i="10"/>
  <c r="O1101" i="10"/>
  <c r="AJ1101" i="10"/>
  <c r="X1101" i="10"/>
  <c r="L1101" i="10"/>
  <c r="AP1101" i="10"/>
  <c r="R1101" i="10"/>
  <c r="AD1101" i="10"/>
  <c r="AP1119" i="10"/>
  <c r="AJ1119" i="10"/>
  <c r="AD1119" i="10"/>
  <c r="X1119" i="10"/>
  <c r="R1119" i="10"/>
  <c r="L1119" i="10"/>
  <c r="AM1119" i="10"/>
  <c r="AA1119" i="10"/>
  <c r="O1119" i="10"/>
  <c r="AG1119" i="10"/>
  <c r="AS1119" i="10"/>
  <c r="U1119" i="10"/>
  <c r="AS1073" i="10"/>
  <c r="AM1073" i="10"/>
  <c r="AG1073" i="10"/>
  <c r="AA1073" i="10"/>
  <c r="U1073" i="10"/>
  <c r="O1073" i="10"/>
  <c r="AJ1073" i="10"/>
  <c r="L1073" i="10"/>
  <c r="AP1073" i="10"/>
  <c r="AD1073" i="10"/>
  <c r="R1073" i="10"/>
  <c r="X1073" i="10"/>
  <c r="AS1077" i="10"/>
  <c r="AM1077" i="10"/>
  <c r="AG1077" i="10"/>
  <c r="AA1077" i="10"/>
  <c r="U1077" i="10"/>
  <c r="O1077" i="10"/>
  <c r="AJ1077" i="10"/>
  <c r="L1077" i="10"/>
  <c r="AP1077" i="10"/>
  <c r="AD1077" i="10"/>
  <c r="R1077" i="10"/>
  <c r="X1077" i="10"/>
  <c r="AS1081" i="10"/>
  <c r="AM1081" i="10"/>
  <c r="AG1081" i="10"/>
  <c r="AA1081" i="10"/>
  <c r="U1081" i="10"/>
  <c r="O1081" i="10"/>
  <c r="AJ1081" i="10"/>
  <c r="L1081" i="10"/>
  <c r="AP1081" i="10"/>
  <c r="AD1081" i="10"/>
  <c r="R1081" i="10"/>
  <c r="X1081" i="10"/>
  <c r="AT1083" i="10"/>
  <c r="AN1083" i="10"/>
  <c r="AH1083" i="10"/>
  <c r="AB1083" i="10"/>
  <c r="V1083" i="10"/>
  <c r="P1083" i="10"/>
  <c r="AQ1083" i="10"/>
  <c r="AE1083" i="10"/>
  <c r="S1083" i="10"/>
  <c r="Y1083" i="10"/>
  <c r="AK1083" i="10"/>
  <c r="M1083" i="10"/>
  <c r="AS1100" i="10"/>
  <c r="AM1100" i="10"/>
  <c r="AG1100" i="10"/>
  <c r="AA1100" i="10"/>
  <c r="U1100" i="10"/>
  <c r="O1100" i="10"/>
  <c r="AJ1100" i="10"/>
  <c r="X1100" i="10"/>
  <c r="L1100" i="10"/>
  <c r="AP1100" i="10"/>
  <c r="AD1100" i="10"/>
  <c r="R1100" i="10"/>
  <c r="AT1096" i="10"/>
  <c r="AN1096" i="10"/>
  <c r="AH1096" i="10"/>
  <c r="AB1096" i="10"/>
  <c r="V1096" i="10"/>
  <c r="P1096" i="10"/>
  <c r="AK1096" i="10"/>
  <c r="Y1096" i="10"/>
  <c r="M1096" i="10"/>
  <c r="AE1096" i="10"/>
  <c r="S1096" i="10"/>
  <c r="AQ1096" i="10"/>
  <c r="AP1117" i="10"/>
  <c r="AJ1117" i="10"/>
  <c r="AD1117" i="10"/>
  <c r="X1117" i="10"/>
  <c r="R1117" i="10"/>
  <c r="L1117" i="10"/>
  <c r="AM1117" i="10"/>
  <c r="AA1117" i="10"/>
  <c r="O1117" i="10"/>
  <c r="AG1117" i="10"/>
  <c r="AS1117" i="10"/>
  <c r="U1117" i="10"/>
  <c r="AS1093" i="10"/>
  <c r="AM1093" i="10"/>
  <c r="AG1093" i="10"/>
  <c r="AA1093" i="10"/>
  <c r="U1093" i="10"/>
  <c r="O1093" i="10"/>
  <c r="AJ1093" i="10"/>
  <c r="X1093" i="10"/>
  <c r="L1093" i="10"/>
  <c r="AP1093" i="10"/>
  <c r="R1093" i="10"/>
  <c r="AD1093" i="10"/>
  <c r="AQ1113" i="10"/>
  <c r="AK1113" i="10"/>
  <c r="AE1113" i="10"/>
  <c r="Y1113" i="10"/>
  <c r="S1113" i="10"/>
  <c r="M1113" i="10"/>
  <c r="AN1113" i="10"/>
  <c r="AB1113" i="10"/>
  <c r="P1113" i="10"/>
  <c r="AH1113" i="10"/>
  <c r="V1113" i="10"/>
  <c r="AT1113" i="10"/>
  <c r="AS1088" i="10"/>
  <c r="AM1088" i="10"/>
  <c r="AG1088" i="10"/>
  <c r="AA1088" i="10"/>
  <c r="U1088" i="10"/>
  <c r="O1088" i="10"/>
  <c r="AJ1088" i="10"/>
  <c r="X1088" i="10"/>
  <c r="L1088" i="10"/>
  <c r="AP1088" i="10"/>
  <c r="AD1088" i="10"/>
  <c r="R1088" i="10"/>
  <c r="AS1105" i="10"/>
  <c r="AM1105" i="10"/>
  <c r="AG1105" i="10"/>
  <c r="AA1105" i="10"/>
  <c r="U1105" i="10"/>
  <c r="O1105" i="10"/>
  <c r="AJ1105" i="10"/>
  <c r="X1105" i="10"/>
  <c r="L1105" i="10"/>
  <c r="AP1105" i="10"/>
  <c r="R1105" i="10"/>
  <c r="AD1105" i="10"/>
  <c r="AT1102" i="10"/>
  <c r="AN1102" i="10"/>
  <c r="AH1102" i="10"/>
  <c r="AB1102" i="10"/>
  <c r="V1102" i="10"/>
  <c r="P1102" i="10"/>
  <c r="AK1102" i="10"/>
  <c r="Y1102" i="10"/>
  <c r="M1102" i="10"/>
  <c r="AE1102" i="10"/>
  <c r="AQ1102" i="10"/>
  <c r="S1102" i="10"/>
  <c r="AS1087" i="10"/>
  <c r="AM1087" i="10"/>
  <c r="AG1087" i="10"/>
  <c r="AA1087" i="10"/>
  <c r="U1087" i="10"/>
  <c r="O1087" i="10"/>
  <c r="AJ1087" i="10"/>
  <c r="X1087" i="10"/>
  <c r="L1087" i="10"/>
  <c r="AD1087" i="10"/>
  <c r="AP1087" i="10"/>
  <c r="R1087" i="10"/>
  <c r="AT1073" i="10"/>
  <c r="AN1073" i="10"/>
  <c r="AH1073" i="10"/>
  <c r="AB1073" i="10"/>
  <c r="V1073" i="10"/>
  <c r="P1073" i="10"/>
  <c r="AQ1073" i="10"/>
  <c r="AE1073" i="10"/>
  <c r="S1073" i="10"/>
  <c r="Y1073" i="10"/>
  <c r="AK1073" i="10"/>
  <c r="M1073" i="10"/>
  <c r="AT1075" i="10"/>
  <c r="AN1075" i="10"/>
  <c r="AH1075" i="10"/>
  <c r="AB1075" i="10"/>
  <c r="V1075" i="10"/>
  <c r="P1075" i="10"/>
  <c r="AQ1075" i="10"/>
  <c r="AE1075" i="10"/>
  <c r="S1075" i="10"/>
  <c r="Y1075" i="10"/>
  <c r="AK1075" i="10"/>
  <c r="M1075" i="10"/>
  <c r="AT1077" i="10"/>
  <c r="AN1077" i="10"/>
  <c r="AH1077" i="10"/>
  <c r="AB1077" i="10"/>
  <c r="V1077" i="10"/>
  <c r="P1077" i="10"/>
  <c r="AQ1077" i="10"/>
  <c r="AE1077" i="10"/>
  <c r="S1077" i="10"/>
  <c r="Y1077" i="10"/>
  <c r="AK1077" i="10"/>
  <c r="M1077" i="10"/>
  <c r="AT1079" i="10"/>
  <c r="AN1079" i="10"/>
  <c r="AH1079" i="10"/>
  <c r="AB1079" i="10"/>
  <c r="V1079" i="10"/>
  <c r="P1079" i="10"/>
  <c r="AQ1079" i="10"/>
  <c r="AE1079" i="10"/>
  <c r="S1079" i="10"/>
  <c r="Y1079" i="10"/>
  <c r="AK1079" i="10"/>
  <c r="M1079" i="10"/>
  <c r="AS1082" i="10"/>
  <c r="AM1082" i="10"/>
  <c r="AG1082" i="10"/>
  <c r="AA1082" i="10"/>
  <c r="U1082" i="10"/>
  <c r="O1082" i="10"/>
  <c r="X1082" i="10"/>
  <c r="AP1082" i="10"/>
  <c r="AD1082" i="10"/>
  <c r="R1082" i="10"/>
  <c r="AJ1082" i="10"/>
  <c r="L1082" i="10"/>
  <c r="AS1084" i="10"/>
  <c r="AM1084" i="10"/>
  <c r="AG1084" i="10"/>
  <c r="AA1084" i="10"/>
  <c r="U1084" i="10"/>
  <c r="O1084" i="10"/>
  <c r="X1084" i="10"/>
  <c r="AP1084" i="10"/>
  <c r="AD1084" i="10"/>
  <c r="R1084" i="10"/>
  <c r="AJ1084" i="10"/>
  <c r="L1084" i="10"/>
  <c r="AT1106" i="10"/>
  <c r="AN1106" i="10"/>
  <c r="AH1106" i="10"/>
  <c r="AB1106" i="10"/>
  <c r="V1106" i="10"/>
  <c r="P1106" i="10"/>
  <c r="AK1106" i="10"/>
  <c r="Y1106" i="10"/>
  <c r="M1106" i="10"/>
  <c r="AE1106" i="10"/>
  <c r="AQ1106" i="10"/>
  <c r="S1106" i="10"/>
  <c r="AT1104" i="10"/>
  <c r="AN1104" i="10"/>
  <c r="AH1104" i="10"/>
  <c r="AB1104" i="10"/>
  <c r="V1104" i="10"/>
  <c r="P1104" i="10"/>
  <c r="AK1104" i="10"/>
  <c r="Y1104" i="10"/>
  <c r="M1104" i="10"/>
  <c r="AE1104" i="10"/>
  <c r="S1104" i="10"/>
  <c r="AQ1104" i="10"/>
  <c r="AT1100" i="10"/>
  <c r="AN1100" i="10"/>
  <c r="AH1100" i="10"/>
  <c r="AB1100" i="10"/>
  <c r="V1100" i="10"/>
  <c r="P1100" i="10"/>
  <c r="AK1100" i="10"/>
  <c r="Y1100" i="10"/>
  <c r="M1100" i="10"/>
  <c r="AE1100" i="10"/>
  <c r="S1100" i="10"/>
  <c r="AQ1100" i="10"/>
  <c r="AS1089" i="10"/>
  <c r="AM1089" i="10"/>
  <c r="AG1089" i="10"/>
  <c r="AA1089" i="10"/>
  <c r="U1089" i="10"/>
  <c r="O1089" i="10"/>
  <c r="AJ1089" i="10"/>
  <c r="X1089" i="10"/>
  <c r="L1089" i="10"/>
  <c r="AP1089" i="10"/>
  <c r="R1089" i="10"/>
  <c r="AD1089" i="10"/>
  <c r="AQ1114" i="10"/>
  <c r="AK1114" i="10"/>
  <c r="AE1114" i="10"/>
  <c r="Y1114" i="10"/>
  <c r="S1114" i="10"/>
  <c r="M1114" i="10"/>
  <c r="AN1114" i="10"/>
  <c r="AB1114" i="10"/>
  <c r="P1114" i="10"/>
  <c r="AT1114" i="10"/>
  <c r="V1114" i="10"/>
  <c r="AH1114" i="10"/>
  <c r="AS1103" i="10"/>
  <c r="AM1103" i="10"/>
  <c r="AG1103" i="10"/>
  <c r="AA1103" i="10"/>
  <c r="U1103" i="10"/>
  <c r="O1103" i="10"/>
  <c r="AJ1103" i="10"/>
  <c r="X1103" i="10"/>
  <c r="L1103" i="10"/>
  <c r="AD1103" i="10"/>
  <c r="AP1103" i="10"/>
  <c r="R1103" i="10"/>
  <c r="AS1095" i="10"/>
  <c r="AM1095" i="10"/>
  <c r="AG1095" i="10"/>
  <c r="AA1095" i="10"/>
  <c r="U1095" i="10"/>
  <c r="O1095" i="10"/>
  <c r="AJ1095" i="10"/>
  <c r="X1095" i="10"/>
  <c r="L1095" i="10"/>
  <c r="AD1095" i="10"/>
  <c r="AP1095" i="10"/>
  <c r="R1095" i="10"/>
  <c r="AS1092" i="10"/>
  <c r="AM1092" i="10"/>
  <c r="AG1092" i="10"/>
  <c r="AA1092" i="10"/>
  <c r="U1092" i="10"/>
  <c r="O1092" i="10"/>
  <c r="AJ1092" i="10"/>
  <c r="X1092" i="10"/>
  <c r="L1092" i="10"/>
  <c r="AP1092" i="10"/>
  <c r="AD1092" i="10"/>
  <c r="R1092" i="10"/>
  <c r="AS1099" i="10"/>
  <c r="AM1099" i="10"/>
  <c r="AG1099" i="10"/>
  <c r="AA1099" i="10"/>
  <c r="U1099" i="10"/>
  <c r="O1099" i="10"/>
  <c r="AJ1099" i="10"/>
  <c r="X1099" i="10"/>
  <c r="L1099" i="10"/>
  <c r="AD1099" i="10"/>
  <c r="AP1099" i="10"/>
  <c r="R1099" i="10"/>
  <c r="AS1098" i="10"/>
  <c r="AM1098" i="10"/>
  <c r="AG1098" i="10"/>
  <c r="AA1098" i="10"/>
  <c r="U1098" i="10"/>
  <c r="O1098" i="10"/>
  <c r="AJ1098" i="10"/>
  <c r="X1098" i="10"/>
  <c r="L1098" i="10"/>
  <c r="R1098" i="10"/>
  <c r="AD1098" i="10"/>
  <c r="AP1098" i="10"/>
  <c r="AT1088" i="10"/>
  <c r="AN1088" i="10"/>
  <c r="AH1088" i="10"/>
  <c r="AB1088" i="10"/>
  <c r="V1088" i="10"/>
  <c r="P1088" i="10"/>
  <c r="AK1088" i="10"/>
  <c r="Y1088" i="10"/>
  <c r="M1088" i="10"/>
  <c r="AE1088" i="10"/>
  <c r="S1088" i="10"/>
  <c r="AQ1088" i="10"/>
  <c r="AQ1118" i="10"/>
  <c r="AK1118" i="10"/>
  <c r="AE1118" i="10"/>
  <c r="Y1118" i="10"/>
  <c r="S1118" i="10"/>
  <c r="M1118" i="10"/>
  <c r="AN1118" i="10"/>
  <c r="AB1118" i="10"/>
  <c r="P1118" i="10"/>
  <c r="AT1118" i="10"/>
  <c r="V1118" i="10"/>
  <c r="AH1118" i="10"/>
  <c r="AT1105" i="10"/>
  <c r="AN1105" i="10"/>
  <c r="AH1105" i="10"/>
  <c r="AB1105" i="10"/>
  <c r="V1105" i="10"/>
  <c r="P1105" i="10"/>
  <c r="AK1105" i="10"/>
  <c r="Y1105" i="10"/>
  <c r="M1105" i="10"/>
  <c r="AQ1105" i="10"/>
  <c r="S1105" i="10"/>
  <c r="AE1105" i="10"/>
  <c r="AS1102" i="10"/>
  <c r="AM1102" i="10"/>
  <c r="AG1102" i="10"/>
  <c r="AA1102" i="10"/>
  <c r="U1102" i="10"/>
  <c r="O1102" i="10"/>
  <c r="AJ1102" i="10"/>
  <c r="X1102" i="10"/>
  <c r="L1102" i="10"/>
  <c r="R1102" i="10"/>
  <c r="AD1102" i="10"/>
  <c r="AP1102" i="10"/>
  <c r="AS1086" i="10"/>
  <c r="AM1086" i="10"/>
  <c r="AG1086" i="10"/>
  <c r="AJ1086" i="10"/>
  <c r="AA1086" i="10"/>
  <c r="U1086" i="10"/>
  <c r="O1086" i="10"/>
  <c r="X1086" i="10"/>
  <c r="AD1086" i="10"/>
  <c r="R1086" i="10"/>
  <c r="AP1086" i="10"/>
  <c r="L1086" i="10"/>
  <c r="AQ1111" i="10"/>
  <c r="AK1111" i="10"/>
  <c r="AE1111" i="10"/>
  <c r="Y1111" i="10"/>
  <c r="S1111" i="10"/>
  <c r="M1111" i="10"/>
  <c r="AN1111" i="10"/>
  <c r="AB1111" i="10"/>
  <c r="P1111" i="10"/>
  <c r="AH1111" i="10"/>
  <c r="AT1111" i="10"/>
  <c r="V1111" i="10"/>
  <c r="AS1075" i="10"/>
  <c r="AM1075" i="10"/>
  <c r="AG1075" i="10"/>
  <c r="AA1075" i="10"/>
  <c r="U1075" i="10"/>
  <c r="O1075" i="10"/>
  <c r="AJ1075" i="10"/>
  <c r="L1075" i="10"/>
  <c r="AP1075" i="10"/>
  <c r="AD1075" i="10"/>
  <c r="R1075" i="10"/>
  <c r="X1075" i="10"/>
  <c r="AS1079" i="10"/>
  <c r="AM1079" i="10"/>
  <c r="AG1079" i="10"/>
  <c r="AA1079" i="10"/>
  <c r="U1079" i="10"/>
  <c r="O1079" i="10"/>
  <c r="AJ1079" i="10"/>
  <c r="L1079" i="10"/>
  <c r="AP1079" i="10"/>
  <c r="AD1079" i="10"/>
  <c r="R1079" i="10"/>
  <c r="X1079" i="10"/>
  <c r="AT1085" i="10"/>
  <c r="AN1085" i="10"/>
  <c r="AH1085" i="10"/>
  <c r="AB1085" i="10"/>
  <c r="V1085" i="10"/>
  <c r="P1085" i="10"/>
  <c r="AQ1085" i="10"/>
  <c r="AE1085" i="10"/>
  <c r="S1085" i="10"/>
  <c r="Y1085" i="10"/>
  <c r="AK1085" i="10"/>
  <c r="M1085" i="10"/>
  <c r="AQ1112" i="10"/>
  <c r="AK1112" i="10"/>
  <c r="AE1112" i="10"/>
  <c r="Y1112" i="10"/>
  <c r="S1112" i="10"/>
  <c r="M1112" i="10"/>
  <c r="AN1112" i="10"/>
  <c r="AB1112" i="10"/>
  <c r="P1112" i="10"/>
  <c r="AT1112" i="10"/>
  <c r="V1112" i="10"/>
  <c r="AH1112" i="10"/>
  <c r="AS1104" i="10"/>
  <c r="AM1104" i="10"/>
  <c r="AG1104" i="10"/>
  <c r="AA1104" i="10"/>
  <c r="U1104" i="10"/>
  <c r="O1104" i="10"/>
  <c r="AJ1104" i="10"/>
  <c r="X1104" i="10"/>
  <c r="L1104" i="10"/>
  <c r="AP1104" i="10"/>
  <c r="AD1104" i="10"/>
  <c r="R1104" i="10"/>
  <c r="AT1087" i="10"/>
  <c r="AN1087" i="10"/>
  <c r="AH1087" i="10"/>
  <c r="AB1087" i="10"/>
  <c r="V1087" i="10"/>
  <c r="P1087" i="10"/>
  <c r="AK1087" i="10"/>
  <c r="Y1087" i="10"/>
  <c r="M1087" i="10"/>
  <c r="AQ1087" i="10"/>
  <c r="S1087" i="10"/>
  <c r="AE1087" i="10"/>
  <c r="AQ1119" i="10"/>
  <c r="AK1119" i="10"/>
  <c r="AE1119" i="10"/>
  <c r="Y1119" i="10"/>
  <c r="S1119" i="10"/>
  <c r="M1119" i="10"/>
  <c r="AN1119" i="10"/>
  <c r="AB1119" i="10"/>
  <c r="P1119" i="10"/>
  <c r="AH1119" i="10"/>
  <c r="AT1119" i="10"/>
  <c r="V1119" i="10"/>
  <c r="AP1110" i="10"/>
  <c r="AJ1110" i="10"/>
  <c r="AD1110" i="10"/>
  <c r="X1110" i="10"/>
  <c r="R1110" i="10"/>
  <c r="L1110" i="10"/>
  <c r="AM1110" i="10"/>
  <c r="AA1110" i="10"/>
  <c r="O1110" i="10"/>
  <c r="AS1110" i="10"/>
  <c r="U1110" i="10"/>
  <c r="AG1110" i="10"/>
  <c r="AT1095" i="10"/>
  <c r="AN1095" i="10"/>
  <c r="AH1095" i="10"/>
  <c r="AB1095" i="10"/>
  <c r="V1095" i="10"/>
  <c r="P1095" i="10"/>
  <c r="AK1095" i="10"/>
  <c r="Y1095" i="10"/>
  <c r="M1095" i="10"/>
  <c r="AQ1095" i="10"/>
  <c r="S1095" i="10"/>
  <c r="AE1095" i="10"/>
  <c r="AT1098" i="10"/>
  <c r="AN1098" i="10"/>
  <c r="AH1098" i="10"/>
  <c r="AB1098" i="10"/>
  <c r="V1098" i="10"/>
  <c r="P1098" i="10"/>
  <c r="AK1098" i="10"/>
  <c r="Y1098" i="10"/>
  <c r="M1098" i="10"/>
  <c r="AE1098" i="10"/>
  <c r="AQ1098" i="10"/>
  <c r="S1098" i="10"/>
  <c r="AS1091" i="10"/>
  <c r="AM1091" i="10"/>
  <c r="AG1091" i="10"/>
  <c r="AA1091" i="10"/>
  <c r="U1091" i="10"/>
  <c r="O1091" i="10"/>
  <c r="AJ1091" i="10"/>
  <c r="X1091" i="10"/>
  <c r="L1091" i="10"/>
  <c r="AD1091" i="10"/>
  <c r="AP1091" i="10"/>
  <c r="R1091" i="10"/>
  <c r="AT1086" i="10"/>
  <c r="AN1086" i="10"/>
  <c r="AH1086" i="10"/>
  <c r="AK1086" i="10"/>
  <c r="AB1086" i="10"/>
  <c r="V1086" i="10"/>
  <c r="P1086" i="10"/>
  <c r="AE1086" i="10"/>
  <c r="S1086" i="10"/>
  <c r="AQ1086" i="10"/>
  <c r="M1086" i="10"/>
  <c r="Y1086" i="10"/>
  <c r="AS1074" i="10"/>
  <c r="AM1074" i="10"/>
  <c r="AG1074" i="10"/>
  <c r="AA1074" i="10"/>
  <c r="U1074" i="10"/>
  <c r="O1074" i="10"/>
  <c r="X1074" i="10"/>
  <c r="AP1074" i="10"/>
  <c r="AD1074" i="10"/>
  <c r="R1074" i="10"/>
  <c r="AJ1074" i="10"/>
  <c r="L1074" i="10"/>
  <c r="AS1076" i="10"/>
  <c r="AM1076" i="10"/>
  <c r="AG1076" i="10"/>
  <c r="AA1076" i="10"/>
  <c r="U1076" i="10"/>
  <c r="O1076" i="10"/>
  <c r="X1076" i="10"/>
  <c r="AP1076" i="10"/>
  <c r="AD1076" i="10"/>
  <c r="R1076" i="10"/>
  <c r="AJ1076" i="10"/>
  <c r="L1076" i="10"/>
  <c r="AS1078" i="10"/>
  <c r="AM1078" i="10"/>
  <c r="AG1078" i="10"/>
  <c r="AA1078" i="10"/>
  <c r="U1078" i="10"/>
  <c r="O1078" i="10"/>
  <c r="X1078" i="10"/>
  <c r="AP1078" i="10"/>
  <c r="AD1078" i="10"/>
  <c r="R1078" i="10"/>
  <c r="AJ1078" i="10"/>
  <c r="L1078" i="10"/>
  <c r="AS1080" i="10"/>
  <c r="AM1080" i="10"/>
  <c r="AG1080" i="10"/>
  <c r="AA1080" i="10"/>
  <c r="U1080" i="10"/>
  <c r="O1080" i="10"/>
  <c r="X1080" i="10"/>
  <c r="AP1080" i="10"/>
  <c r="AD1080" i="10"/>
  <c r="R1080" i="10"/>
  <c r="AJ1080" i="10"/>
  <c r="L1080" i="10"/>
  <c r="AT1082" i="10"/>
  <c r="AN1082" i="10"/>
  <c r="AH1082" i="10"/>
  <c r="AB1082" i="10"/>
  <c r="V1082" i="10"/>
  <c r="P1082" i="10"/>
  <c r="AQ1082" i="10"/>
  <c r="AE1082" i="10"/>
  <c r="S1082" i="10"/>
  <c r="AK1082" i="10"/>
  <c r="M1082" i="10"/>
  <c r="Y1082" i="10"/>
  <c r="AT1084" i="10"/>
  <c r="AN1084" i="10"/>
  <c r="AH1084" i="10"/>
  <c r="AB1084" i="10"/>
  <c r="V1084" i="10"/>
  <c r="P1084" i="10"/>
  <c r="AQ1084" i="10"/>
  <c r="AE1084" i="10"/>
  <c r="S1084" i="10"/>
  <c r="AK1084" i="10"/>
  <c r="M1084" i="10"/>
  <c r="Y1084" i="10"/>
  <c r="AS1106" i="10"/>
  <c r="AM1106" i="10"/>
  <c r="AG1106" i="10"/>
  <c r="AA1106" i="10"/>
  <c r="U1106" i="10"/>
  <c r="O1106" i="10"/>
  <c r="AJ1106" i="10"/>
  <c r="X1106" i="10"/>
  <c r="L1106" i="10"/>
  <c r="R1106" i="10"/>
  <c r="AD1106" i="10"/>
  <c r="AP1106" i="10"/>
  <c r="AT1089" i="10"/>
  <c r="AN1089" i="10"/>
  <c r="AH1089" i="10"/>
  <c r="AB1089" i="10"/>
  <c r="V1089" i="10"/>
  <c r="P1089" i="10"/>
  <c r="AK1089" i="10"/>
  <c r="Y1089" i="10"/>
  <c r="M1089" i="10"/>
  <c r="AQ1089" i="10"/>
  <c r="S1089" i="10"/>
  <c r="AE1089" i="10"/>
  <c r="AP1116" i="10"/>
  <c r="AJ1116" i="10"/>
  <c r="AD1116" i="10"/>
  <c r="X1116" i="10"/>
  <c r="R1116" i="10"/>
  <c r="L1116" i="10"/>
  <c r="AM1116" i="10"/>
  <c r="AA1116" i="10"/>
  <c r="O1116" i="10"/>
  <c r="AS1116" i="10"/>
  <c r="U1116" i="10"/>
  <c r="AG1116" i="10"/>
  <c r="AP1114" i="10"/>
  <c r="AJ1114" i="10"/>
  <c r="AD1114" i="10"/>
  <c r="X1114" i="10"/>
  <c r="R1114" i="10"/>
  <c r="L1114" i="10"/>
  <c r="AM1114" i="10"/>
  <c r="AA1114" i="10"/>
  <c r="O1114" i="10"/>
  <c r="AS1114" i="10"/>
  <c r="U1114" i="10"/>
  <c r="AG1114" i="10"/>
  <c r="AQ1107" i="10"/>
  <c r="AN1107" i="10"/>
  <c r="AH1107" i="10"/>
  <c r="AB1107" i="10"/>
  <c r="V1107" i="10"/>
  <c r="P1107" i="10"/>
  <c r="AK1107" i="10"/>
  <c r="Y1107" i="10"/>
  <c r="M1107" i="10"/>
  <c r="AT1107" i="10"/>
  <c r="S1107" i="10"/>
  <c r="AE1107" i="10"/>
  <c r="AT1103" i="10"/>
  <c r="AN1103" i="10"/>
  <c r="AH1103" i="10"/>
  <c r="AB1103" i="10"/>
  <c r="V1103" i="10"/>
  <c r="P1103" i="10"/>
  <c r="AK1103" i="10"/>
  <c r="Y1103" i="10"/>
  <c r="M1103" i="10"/>
  <c r="AQ1103" i="10"/>
  <c r="S1103" i="10"/>
  <c r="AE1103" i="10"/>
  <c r="AP1120" i="10"/>
  <c r="AJ1120" i="10"/>
  <c r="AD1120" i="10"/>
  <c r="X1120" i="10"/>
  <c r="R1120" i="10"/>
  <c r="L1120" i="10"/>
  <c r="AM1120" i="10"/>
  <c r="AA1120" i="10"/>
  <c r="O1120" i="10"/>
  <c r="AS1120" i="10"/>
  <c r="U1120" i="10"/>
  <c r="AG1120" i="10"/>
  <c r="AP1115" i="10"/>
  <c r="AJ1115" i="10"/>
  <c r="AD1115" i="10"/>
  <c r="X1115" i="10"/>
  <c r="R1115" i="10"/>
  <c r="L1115" i="10"/>
  <c r="AM1115" i="10"/>
  <c r="AA1115" i="10"/>
  <c r="O1115" i="10"/>
  <c r="AG1115" i="10"/>
  <c r="U1115" i="10"/>
  <c r="AS1115" i="10"/>
  <c r="AT1092" i="10"/>
  <c r="AN1092" i="10"/>
  <c r="AH1092" i="10"/>
  <c r="AB1092" i="10"/>
  <c r="V1092" i="10"/>
  <c r="P1092" i="10"/>
  <c r="AK1092" i="10"/>
  <c r="Y1092" i="10"/>
  <c r="M1092" i="10"/>
  <c r="AE1092" i="10"/>
  <c r="S1092" i="10"/>
  <c r="AQ1092" i="10"/>
  <c r="AQ1109" i="10"/>
  <c r="AK1109" i="10"/>
  <c r="AE1109" i="10"/>
  <c r="Y1109" i="10"/>
  <c r="S1109" i="10"/>
  <c r="M1109" i="10"/>
  <c r="AN1109" i="10"/>
  <c r="AB1109" i="10"/>
  <c r="P1109" i="10"/>
  <c r="AH1109" i="10"/>
  <c r="V1109" i="10"/>
  <c r="AT1109" i="10"/>
  <c r="AP1108" i="10"/>
  <c r="AJ1108" i="10"/>
  <c r="AD1108" i="10"/>
  <c r="X1108" i="10"/>
  <c r="R1108" i="10"/>
  <c r="L1108" i="10"/>
  <c r="AM1108" i="10"/>
  <c r="AA1108" i="10"/>
  <c r="O1108" i="10"/>
  <c r="AS1108" i="10"/>
  <c r="U1108" i="10"/>
  <c r="AG1108" i="10"/>
  <c r="AT1099" i="10"/>
  <c r="AN1099" i="10"/>
  <c r="AH1099" i="10"/>
  <c r="AB1099" i="10"/>
  <c r="V1099" i="10"/>
  <c r="P1099" i="10"/>
  <c r="AK1099" i="10"/>
  <c r="Y1099" i="10"/>
  <c r="M1099" i="10"/>
  <c r="AQ1099" i="10"/>
  <c r="S1099" i="10"/>
  <c r="AE1099" i="10"/>
  <c r="AP1121" i="10"/>
  <c r="AJ1121" i="10"/>
  <c r="AD1121" i="10"/>
  <c r="X1121" i="10"/>
  <c r="R1121" i="10"/>
  <c r="L1121" i="10"/>
  <c r="AM1121" i="10"/>
  <c r="AA1121" i="10"/>
  <c r="O1121" i="10"/>
  <c r="AG1121" i="10"/>
  <c r="AS1121" i="10"/>
  <c r="U1121" i="10"/>
  <c r="AP1118" i="10"/>
  <c r="AJ1118" i="10"/>
  <c r="AD1118" i="10"/>
  <c r="X1118" i="10"/>
  <c r="R1118" i="10"/>
  <c r="L1118" i="10"/>
  <c r="AM1118" i="10"/>
  <c r="AA1118" i="10"/>
  <c r="O1118" i="10"/>
  <c r="AS1118" i="10"/>
  <c r="U1118" i="10"/>
  <c r="AG1118" i="10"/>
  <c r="AT1094" i="10"/>
  <c r="AN1094" i="10"/>
  <c r="AH1094" i="10"/>
  <c r="AB1094" i="10"/>
  <c r="V1094" i="10"/>
  <c r="P1094" i="10"/>
  <c r="AK1094" i="10"/>
  <c r="Y1094" i="10"/>
  <c r="M1094" i="10"/>
  <c r="AE1094" i="10"/>
  <c r="AQ1094" i="10"/>
  <c r="S1094" i="10"/>
  <c r="AS1097" i="10"/>
  <c r="AM1097" i="10"/>
  <c r="AG1097" i="10"/>
  <c r="AA1097" i="10"/>
  <c r="U1097" i="10"/>
  <c r="O1097" i="10"/>
  <c r="AJ1097" i="10"/>
  <c r="X1097" i="10"/>
  <c r="L1097" i="10"/>
  <c r="AP1097" i="10"/>
  <c r="R1097" i="10"/>
  <c r="AD1097" i="10"/>
  <c r="AT1101" i="10"/>
  <c r="AN1101" i="10"/>
  <c r="AH1101" i="10"/>
  <c r="AB1101" i="10"/>
  <c r="V1101" i="10"/>
  <c r="P1101" i="10"/>
  <c r="AK1101" i="10"/>
  <c r="Y1101" i="10"/>
  <c r="M1101" i="10"/>
  <c r="AQ1101" i="10"/>
  <c r="S1101" i="10"/>
  <c r="AE1101" i="10"/>
  <c r="AP1111" i="10"/>
  <c r="AJ1111" i="10"/>
  <c r="AD1111" i="10"/>
  <c r="X1111" i="10"/>
  <c r="R1111" i="10"/>
  <c r="L1111" i="10"/>
  <c r="AM1111" i="10"/>
  <c r="AA1111" i="10"/>
  <c r="O1111" i="10"/>
  <c r="AG1111" i="10"/>
  <c r="AS1111" i="10"/>
  <c r="U1111" i="10"/>
  <c r="AH1016" i="10"/>
  <c r="Y1016" i="10"/>
  <c r="AN1016" i="10"/>
  <c r="P1016" i="10"/>
  <c r="AE1016" i="10"/>
  <c r="S1016" i="10"/>
  <c r="M1016" i="10"/>
  <c r="AB1016" i="10"/>
  <c r="AT1016" i="10"/>
  <c r="AQ1016" i="10"/>
  <c r="AK1016" i="10"/>
  <c r="V1016" i="10"/>
  <c r="AH1020" i="10"/>
  <c r="Y1020" i="10"/>
  <c r="AE1020" i="10"/>
  <c r="AN1020" i="10"/>
  <c r="P1020" i="10"/>
  <c r="S1020" i="10"/>
  <c r="AQ1020" i="10"/>
  <c r="AT1020" i="10"/>
  <c r="M1020" i="10"/>
  <c r="AB1020" i="10"/>
  <c r="AK1020" i="10"/>
  <c r="V1020" i="10"/>
  <c r="AS1023" i="10"/>
  <c r="AM1023" i="10"/>
  <c r="AG1023" i="10"/>
  <c r="AA1023" i="10"/>
  <c r="U1023" i="10"/>
  <c r="O1023" i="10"/>
  <c r="AD1023" i="10"/>
  <c r="AJ1023" i="10"/>
  <c r="L1023" i="10"/>
  <c r="X1023" i="10"/>
  <c r="R1023" i="10"/>
  <c r="AP1023" i="10"/>
  <c r="AQ1059" i="10"/>
  <c r="AK1059" i="10"/>
  <c r="AE1059" i="10"/>
  <c r="Y1059" i="10"/>
  <c r="S1059" i="10"/>
  <c r="M1059" i="10"/>
  <c r="AT1059" i="10"/>
  <c r="V1059" i="10"/>
  <c r="AN1059" i="10"/>
  <c r="AB1059" i="10"/>
  <c r="P1059" i="10"/>
  <c r="AH1059" i="10"/>
  <c r="AM1049" i="10"/>
  <c r="AD1049" i="10"/>
  <c r="O1049" i="10"/>
  <c r="R1049" i="10"/>
  <c r="AJ1049" i="10"/>
  <c r="AA1049" i="10"/>
  <c r="L1049" i="10"/>
  <c r="X1049" i="10"/>
  <c r="AG1049" i="10"/>
  <c r="AS1049" i="10"/>
  <c r="AP1049" i="10"/>
  <c r="U1049" i="10"/>
  <c r="AH1030" i="10"/>
  <c r="Y1030" i="10"/>
  <c r="AK1030" i="10"/>
  <c r="V1030" i="10"/>
  <c r="AN1030" i="10"/>
  <c r="AE1030" i="10"/>
  <c r="P1030" i="10"/>
  <c r="AT1030" i="10"/>
  <c r="M1030" i="10"/>
  <c r="S1030" i="10"/>
  <c r="AQ1030" i="10"/>
  <c r="AB1030" i="10"/>
  <c r="AP1039" i="10"/>
  <c r="AJ1039" i="10"/>
  <c r="AD1039" i="10"/>
  <c r="X1039" i="10"/>
  <c r="R1039" i="10"/>
  <c r="L1039" i="10"/>
  <c r="AM1039" i="10"/>
  <c r="O1039" i="10"/>
  <c r="AS1039" i="10"/>
  <c r="AG1039" i="10"/>
  <c r="U1039" i="10"/>
  <c r="AA1039" i="10"/>
  <c r="AM1053" i="10"/>
  <c r="AD1053" i="10"/>
  <c r="O1053" i="10"/>
  <c r="AS1053" i="10"/>
  <c r="X1053" i="10"/>
  <c r="L1053" i="10"/>
  <c r="AP1053" i="10"/>
  <c r="AG1053" i="10"/>
  <c r="U1053" i="10"/>
  <c r="R1053" i="10"/>
  <c r="AJ1053" i="10"/>
  <c r="AA1053" i="10"/>
  <c r="AQ1036" i="10"/>
  <c r="AH1036" i="10"/>
  <c r="S1036" i="10"/>
  <c r="AT1036" i="10"/>
  <c r="AK1036" i="10"/>
  <c r="Y1036" i="10"/>
  <c r="AE1036" i="10"/>
  <c r="V1036" i="10"/>
  <c r="M1036" i="10"/>
  <c r="AN1036" i="10"/>
  <c r="AB1036" i="10"/>
  <c r="P1036" i="10"/>
  <c r="AQ1061" i="10"/>
  <c r="AK1061" i="10"/>
  <c r="AE1061" i="10"/>
  <c r="Y1061" i="10"/>
  <c r="S1061" i="10"/>
  <c r="M1061" i="10"/>
  <c r="AT1061" i="10"/>
  <c r="V1061" i="10"/>
  <c r="AH1061" i="10"/>
  <c r="AB1061" i="10"/>
  <c r="AN1061" i="10"/>
  <c r="P1061" i="10"/>
  <c r="AP1038" i="10"/>
  <c r="AJ1038" i="10"/>
  <c r="AD1038" i="10"/>
  <c r="X1038" i="10"/>
  <c r="R1038" i="10"/>
  <c r="L1038" i="10"/>
  <c r="AA1038" i="10"/>
  <c r="AM1038" i="10"/>
  <c r="AS1038" i="10"/>
  <c r="O1038" i="10"/>
  <c r="AG1038" i="10"/>
  <c r="U1038" i="10"/>
  <c r="AP1032" i="10"/>
  <c r="AJ1032" i="10"/>
  <c r="AD1032" i="10"/>
  <c r="X1032" i="10"/>
  <c r="R1032" i="10"/>
  <c r="L1032" i="10"/>
  <c r="AA1032" i="10"/>
  <c r="U1032" i="10"/>
  <c r="AM1032" i="10"/>
  <c r="O1032" i="10"/>
  <c r="AS1032" i="10"/>
  <c r="AG1032" i="10"/>
  <c r="AS1017" i="10"/>
  <c r="AM1017" i="10"/>
  <c r="AG1017" i="10"/>
  <c r="AA1017" i="10"/>
  <c r="U1017" i="10"/>
  <c r="O1017" i="10"/>
  <c r="AD1017" i="10"/>
  <c r="AJ1017" i="10"/>
  <c r="L1017" i="10"/>
  <c r="X1017" i="10"/>
  <c r="AP1017" i="10"/>
  <c r="R1017" i="10"/>
  <c r="AS1021" i="10"/>
  <c r="AM1021" i="10"/>
  <c r="AG1021" i="10"/>
  <c r="AA1021" i="10"/>
  <c r="U1021" i="10"/>
  <c r="O1021" i="10"/>
  <c r="AD1021" i="10"/>
  <c r="L1021" i="10"/>
  <c r="AJ1021" i="10"/>
  <c r="AP1021" i="10"/>
  <c r="X1021" i="10"/>
  <c r="R1021" i="10"/>
  <c r="AT1025" i="10"/>
  <c r="AK1025" i="10"/>
  <c r="V1025" i="10"/>
  <c r="M1025" i="10"/>
  <c r="AQ1025" i="10"/>
  <c r="AB1025" i="10"/>
  <c r="S1025" i="10"/>
  <c r="AE1025" i="10"/>
  <c r="P1025" i="10"/>
  <c r="Y1025" i="10"/>
  <c r="AN1025" i="10"/>
  <c r="AH1025" i="10"/>
  <c r="AQ1050" i="10"/>
  <c r="AK1050" i="10"/>
  <c r="AE1050" i="10"/>
  <c r="Y1050" i="10"/>
  <c r="S1050" i="10"/>
  <c r="M1050" i="10"/>
  <c r="AH1050" i="10"/>
  <c r="AT1050" i="10"/>
  <c r="V1050" i="10"/>
  <c r="AN1050" i="10"/>
  <c r="P1050" i="10"/>
  <c r="AB1050" i="10"/>
  <c r="AQ1040" i="10"/>
  <c r="AH1040" i="10"/>
  <c r="S1040" i="10"/>
  <c r="AN1040" i="10"/>
  <c r="Y1040" i="10"/>
  <c r="AT1040" i="10"/>
  <c r="AB1040" i="10"/>
  <c r="AE1040" i="10"/>
  <c r="P1040" i="10"/>
  <c r="AK1040" i="10"/>
  <c r="V1040" i="10"/>
  <c r="M1040" i="10"/>
  <c r="AM1057" i="10"/>
  <c r="AD1057" i="10"/>
  <c r="O1057" i="10"/>
  <c r="R1057" i="10"/>
  <c r="AJ1057" i="10"/>
  <c r="AA1057" i="10"/>
  <c r="AS1057" i="10"/>
  <c r="X1057" i="10"/>
  <c r="AP1057" i="10"/>
  <c r="U1057" i="10"/>
  <c r="L1057" i="10"/>
  <c r="AG1057" i="10"/>
  <c r="AP1058" i="10"/>
  <c r="AA1058" i="10"/>
  <c r="R1058" i="10"/>
  <c r="AJ1058" i="10"/>
  <c r="X1058" i="10"/>
  <c r="O1058" i="10"/>
  <c r="AS1058" i="10"/>
  <c r="AG1058" i="10"/>
  <c r="L1058" i="10"/>
  <c r="AD1058" i="10"/>
  <c r="U1058" i="10"/>
  <c r="AM1058" i="10"/>
  <c r="AQ1055" i="10"/>
  <c r="AK1055" i="10"/>
  <c r="AE1055" i="10"/>
  <c r="Y1055" i="10"/>
  <c r="S1055" i="10"/>
  <c r="M1055" i="10"/>
  <c r="AT1055" i="10"/>
  <c r="V1055" i="10"/>
  <c r="P1055" i="10"/>
  <c r="AH1055" i="10"/>
  <c r="AB1055" i="10"/>
  <c r="AN1055" i="10"/>
  <c r="AQ1048" i="10"/>
  <c r="AH1048" i="10"/>
  <c r="S1048" i="10"/>
  <c r="AN1048" i="10"/>
  <c r="Y1048" i="10"/>
  <c r="P1048" i="10"/>
  <c r="AE1048" i="10"/>
  <c r="V1048" i="10"/>
  <c r="AT1048" i="10"/>
  <c r="AB1048" i="10"/>
  <c r="M1048" i="10"/>
  <c r="AK1048" i="10"/>
  <c r="AP1042" i="10"/>
  <c r="AJ1042" i="10"/>
  <c r="AD1042" i="10"/>
  <c r="X1042" i="10"/>
  <c r="R1042" i="10"/>
  <c r="L1042" i="10"/>
  <c r="AA1042" i="10"/>
  <c r="AG1042" i="10"/>
  <c r="AM1042" i="10"/>
  <c r="O1042" i="10"/>
  <c r="U1042" i="10"/>
  <c r="AS1042" i="10"/>
  <c r="AQ1046" i="10"/>
  <c r="AH1046" i="10"/>
  <c r="S1046" i="10"/>
  <c r="AN1046" i="10"/>
  <c r="Y1046" i="10"/>
  <c r="P1046" i="10"/>
  <c r="V1046" i="10"/>
  <c r="AE1046" i="10"/>
  <c r="AK1046" i="10"/>
  <c r="AT1046" i="10"/>
  <c r="M1046" i="10"/>
  <c r="AB1046" i="10"/>
  <c r="AQ1034" i="10"/>
  <c r="AH1034" i="10"/>
  <c r="S1034" i="10"/>
  <c r="V1034" i="10"/>
  <c r="M1034" i="10"/>
  <c r="P1034" i="10"/>
  <c r="AN1034" i="10"/>
  <c r="AE1034" i="10"/>
  <c r="AB1034" i="10"/>
  <c r="AK1034" i="10"/>
  <c r="Y1034" i="10"/>
  <c r="AT1034" i="10"/>
  <c r="AP1052" i="10"/>
  <c r="AA1052" i="10"/>
  <c r="R1052" i="10"/>
  <c r="AM1052" i="10"/>
  <c r="AJ1052" i="10"/>
  <c r="X1052" i="10"/>
  <c r="O1052" i="10"/>
  <c r="AG1052" i="10"/>
  <c r="L1052" i="10"/>
  <c r="AS1052" i="10"/>
  <c r="AD1052" i="10"/>
  <c r="U1052" i="10"/>
  <c r="AT1037" i="10"/>
  <c r="AE1037" i="10"/>
  <c r="V1037" i="10"/>
  <c r="AQ1037" i="10"/>
  <c r="AK1037" i="10"/>
  <c r="P1037" i="10"/>
  <c r="AN1037" i="10"/>
  <c r="AB1037" i="10"/>
  <c r="S1037" i="10"/>
  <c r="M1037" i="10"/>
  <c r="AH1037" i="10"/>
  <c r="Y1037" i="10"/>
  <c r="AT1013" i="10"/>
  <c r="AK1013" i="10"/>
  <c r="V1013" i="10"/>
  <c r="M1013" i="10"/>
  <c r="AQ1013" i="10"/>
  <c r="AB1013" i="10"/>
  <c r="S1013" i="10"/>
  <c r="AE1013" i="10"/>
  <c r="P1013" i="10"/>
  <c r="AN1013" i="10"/>
  <c r="Y1013" i="10"/>
  <c r="AH1013" i="10"/>
  <c r="AT1015" i="10"/>
  <c r="AK1015" i="10"/>
  <c r="V1015" i="10"/>
  <c r="M1015" i="10"/>
  <c r="AB1015" i="10"/>
  <c r="AQ1015" i="10"/>
  <c r="S1015" i="10"/>
  <c r="AN1015" i="10"/>
  <c r="AE1015" i="10"/>
  <c r="AH1015" i="10"/>
  <c r="P1015" i="10"/>
  <c r="Y1015" i="10"/>
  <c r="AT1017" i="10"/>
  <c r="AK1017" i="10"/>
  <c r="V1017" i="10"/>
  <c r="M1017" i="10"/>
  <c r="AQ1017" i="10"/>
  <c r="S1017" i="10"/>
  <c r="AB1017" i="10"/>
  <c r="AE1017" i="10"/>
  <c r="P1017" i="10"/>
  <c r="Y1017" i="10"/>
  <c r="AN1017" i="10"/>
  <c r="AH1017" i="10"/>
  <c r="AT1019" i="10"/>
  <c r="AK1019" i="10"/>
  <c r="V1019" i="10"/>
  <c r="M1019" i="10"/>
  <c r="AQ1019" i="10"/>
  <c r="S1019" i="10"/>
  <c r="AB1019" i="10"/>
  <c r="AN1019" i="10"/>
  <c r="P1019" i="10"/>
  <c r="AH1019" i="10"/>
  <c r="AE1019" i="10"/>
  <c r="Y1019" i="10"/>
  <c r="AT1021" i="10"/>
  <c r="AK1021" i="10"/>
  <c r="V1021" i="10"/>
  <c r="M1021" i="10"/>
  <c r="AB1021" i="10"/>
  <c r="AQ1021" i="10"/>
  <c r="S1021" i="10"/>
  <c r="AE1021" i="10"/>
  <c r="P1021" i="10"/>
  <c r="AN1021" i="10"/>
  <c r="Y1021" i="10"/>
  <c r="AH1021" i="10"/>
  <c r="AS1024" i="10"/>
  <c r="AM1024" i="10"/>
  <c r="AG1024" i="10"/>
  <c r="AA1024" i="10"/>
  <c r="U1024" i="10"/>
  <c r="O1024" i="10"/>
  <c r="AP1024" i="10"/>
  <c r="R1024" i="10"/>
  <c r="X1024" i="10"/>
  <c r="AJ1024" i="10"/>
  <c r="AD1024" i="10"/>
  <c r="L1024" i="10"/>
  <c r="AS1026" i="10"/>
  <c r="AM1026" i="10"/>
  <c r="AG1026" i="10"/>
  <c r="AA1026" i="10"/>
  <c r="U1026" i="10"/>
  <c r="O1026" i="10"/>
  <c r="AP1026" i="10"/>
  <c r="R1026" i="10"/>
  <c r="X1026" i="10"/>
  <c r="L1026" i="10"/>
  <c r="AJ1026" i="10"/>
  <c r="AD1026" i="10"/>
  <c r="AP1054" i="10"/>
  <c r="AA1054" i="10"/>
  <c r="R1054" i="10"/>
  <c r="AD1054" i="10"/>
  <c r="U1054" i="10"/>
  <c r="AM1054" i="10"/>
  <c r="X1054" i="10"/>
  <c r="O1054" i="10"/>
  <c r="AS1054" i="10"/>
  <c r="AJ1054" i="10"/>
  <c r="AG1054" i="10"/>
  <c r="L1054" i="10"/>
  <c r="AP1040" i="10"/>
  <c r="AJ1040" i="10"/>
  <c r="AD1040" i="10"/>
  <c r="X1040" i="10"/>
  <c r="R1040" i="10"/>
  <c r="L1040" i="10"/>
  <c r="AA1040" i="10"/>
  <c r="AG1040" i="10"/>
  <c r="U1040" i="10"/>
  <c r="AS1040" i="10"/>
  <c r="AM1040" i="10"/>
  <c r="O1040" i="10"/>
  <c r="AP1031" i="10"/>
  <c r="AJ1031" i="10"/>
  <c r="AD1031" i="10"/>
  <c r="X1031" i="10"/>
  <c r="R1031" i="10"/>
  <c r="AM1031" i="10"/>
  <c r="O1031" i="10"/>
  <c r="AS1031" i="10"/>
  <c r="AG1031" i="10"/>
  <c r="U1031" i="10"/>
  <c r="L1031" i="10"/>
  <c r="AA1031" i="10"/>
  <c r="AT1029" i="10"/>
  <c r="AK1029" i="10"/>
  <c r="V1029" i="10"/>
  <c r="M1029" i="10"/>
  <c r="Y1029" i="10"/>
  <c r="AQ1029" i="10"/>
  <c r="AB1029" i="10"/>
  <c r="S1029" i="10"/>
  <c r="AH1029" i="10"/>
  <c r="AN1029" i="10"/>
  <c r="P1029" i="10"/>
  <c r="AE1029" i="10"/>
  <c r="AP1062" i="10"/>
  <c r="AA1062" i="10"/>
  <c r="R1062" i="10"/>
  <c r="AD1062" i="10"/>
  <c r="U1062" i="10"/>
  <c r="AM1062" i="10"/>
  <c r="AJ1062" i="10"/>
  <c r="O1062" i="10"/>
  <c r="AG1062" i="10"/>
  <c r="L1062" i="10"/>
  <c r="X1062" i="10"/>
  <c r="AS1062" i="10"/>
  <c r="AQ1056" i="10"/>
  <c r="AK1056" i="10"/>
  <c r="AE1056" i="10"/>
  <c r="Y1056" i="10"/>
  <c r="S1056" i="10"/>
  <c r="M1056" i="10"/>
  <c r="AH1056" i="10"/>
  <c r="V1056" i="10"/>
  <c r="AN1056" i="10"/>
  <c r="P1056" i="10"/>
  <c r="AB1056" i="10"/>
  <c r="AT1056" i="10"/>
  <c r="AP1045" i="10"/>
  <c r="AJ1045" i="10"/>
  <c r="AD1045" i="10"/>
  <c r="X1045" i="10"/>
  <c r="R1045" i="10"/>
  <c r="L1045" i="10"/>
  <c r="AM1045" i="10"/>
  <c r="O1045" i="10"/>
  <c r="AS1045" i="10"/>
  <c r="U1045" i="10"/>
  <c r="AA1045" i="10"/>
  <c r="AG1045" i="10"/>
  <c r="AM1055" i="10"/>
  <c r="AD1055" i="10"/>
  <c r="O1055" i="10"/>
  <c r="AJ1055" i="10"/>
  <c r="AA1055" i="10"/>
  <c r="AS1055" i="10"/>
  <c r="X1055" i="10"/>
  <c r="L1055" i="10"/>
  <c r="AG1055" i="10"/>
  <c r="U1055" i="10"/>
  <c r="AP1055" i="10"/>
  <c r="R1055" i="10"/>
  <c r="AQ1051" i="10"/>
  <c r="AK1051" i="10"/>
  <c r="AE1051" i="10"/>
  <c r="Y1051" i="10"/>
  <c r="S1051" i="10"/>
  <c r="M1051" i="10"/>
  <c r="AT1051" i="10"/>
  <c r="V1051" i="10"/>
  <c r="AN1051" i="10"/>
  <c r="AB1051" i="10"/>
  <c r="P1051" i="10"/>
  <c r="AH1051" i="10"/>
  <c r="AP1048" i="10"/>
  <c r="AJ1048" i="10"/>
  <c r="AD1048" i="10"/>
  <c r="X1048" i="10"/>
  <c r="R1048" i="10"/>
  <c r="L1048" i="10"/>
  <c r="AS1048" i="10"/>
  <c r="AA1048" i="10"/>
  <c r="AG1048" i="10"/>
  <c r="O1048" i="10"/>
  <c r="AM1048" i="10"/>
  <c r="U1048" i="10"/>
  <c r="AP1043" i="10"/>
  <c r="AJ1043" i="10"/>
  <c r="AD1043" i="10"/>
  <c r="X1043" i="10"/>
  <c r="R1043" i="10"/>
  <c r="L1043" i="10"/>
  <c r="AM1043" i="10"/>
  <c r="O1043" i="10"/>
  <c r="AS1043" i="10"/>
  <c r="U1043" i="10"/>
  <c r="AG1043" i="10"/>
  <c r="AA1043" i="10"/>
  <c r="AQ1042" i="10"/>
  <c r="AH1042" i="10"/>
  <c r="S1042" i="10"/>
  <c r="AN1042" i="10"/>
  <c r="Y1042" i="10"/>
  <c r="P1042" i="10"/>
  <c r="V1042" i="10"/>
  <c r="AT1042" i="10"/>
  <c r="AK1042" i="10"/>
  <c r="AE1042" i="10"/>
  <c r="AB1042" i="10"/>
  <c r="M1042" i="10"/>
  <c r="AH1028" i="10"/>
  <c r="Y1028" i="10"/>
  <c r="AT1028" i="10"/>
  <c r="AN1028" i="10"/>
  <c r="AE1028" i="10"/>
  <c r="P1028" i="10"/>
  <c r="S1028" i="10"/>
  <c r="AB1028" i="10"/>
  <c r="M1028" i="10"/>
  <c r="AQ1028" i="10"/>
  <c r="AK1028" i="10"/>
  <c r="V1028" i="10"/>
  <c r="AT1041" i="10"/>
  <c r="AE1041" i="10"/>
  <c r="V1041" i="10"/>
  <c r="AK1041" i="10"/>
  <c r="AB1041" i="10"/>
  <c r="M1041" i="10"/>
  <c r="AQ1041" i="10"/>
  <c r="S1041" i="10"/>
  <c r="AN1041" i="10"/>
  <c r="Y1041" i="10"/>
  <c r="AH1041" i="10"/>
  <c r="P1041" i="10"/>
  <c r="AS1027" i="10"/>
  <c r="AM1027" i="10"/>
  <c r="AG1027" i="10"/>
  <c r="AA1027" i="10"/>
  <c r="U1027" i="10"/>
  <c r="O1027" i="10"/>
  <c r="AD1027" i="10"/>
  <c r="AJ1027" i="10"/>
  <c r="L1027" i="10"/>
  <c r="X1027" i="10"/>
  <c r="R1027" i="10"/>
  <c r="AP1027" i="10"/>
  <c r="AH1014" i="10"/>
  <c r="Y1014" i="10"/>
  <c r="AN1014" i="10"/>
  <c r="P1014" i="10"/>
  <c r="AE1014" i="10"/>
  <c r="AQ1014" i="10"/>
  <c r="AB1014" i="10"/>
  <c r="AK1014" i="10"/>
  <c r="V1014" i="10"/>
  <c r="S1014" i="10"/>
  <c r="AT1014" i="10"/>
  <c r="M1014" i="10"/>
  <c r="AH1018" i="10"/>
  <c r="Y1018" i="10"/>
  <c r="AE1018" i="10"/>
  <c r="AN1018" i="10"/>
  <c r="P1018" i="10"/>
  <c r="AQ1018" i="10"/>
  <c r="AB1018" i="10"/>
  <c r="S1018" i="10"/>
  <c r="AK1018" i="10"/>
  <c r="V1018" i="10"/>
  <c r="AT1018" i="10"/>
  <c r="M1018" i="10"/>
  <c r="AS1025" i="10"/>
  <c r="AM1025" i="10"/>
  <c r="AG1025" i="10"/>
  <c r="AA1025" i="10"/>
  <c r="U1025" i="10"/>
  <c r="O1025" i="10"/>
  <c r="AD1025" i="10"/>
  <c r="AJ1025" i="10"/>
  <c r="L1025" i="10"/>
  <c r="X1025" i="10"/>
  <c r="AP1025" i="10"/>
  <c r="R1025" i="10"/>
  <c r="AP1050" i="10"/>
  <c r="AA1050" i="10"/>
  <c r="R1050" i="10"/>
  <c r="AJ1050" i="10"/>
  <c r="X1050" i="10"/>
  <c r="O1050" i="10"/>
  <c r="AS1050" i="10"/>
  <c r="AG1050" i="10"/>
  <c r="L1050" i="10"/>
  <c r="U1050" i="10"/>
  <c r="AD1050" i="10"/>
  <c r="AM1050" i="10"/>
  <c r="AP1035" i="10"/>
  <c r="AJ1035" i="10"/>
  <c r="AD1035" i="10"/>
  <c r="X1035" i="10"/>
  <c r="R1035" i="10"/>
  <c r="L1035" i="10"/>
  <c r="AM1035" i="10"/>
  <c r="O1035" i="10"/>
  <c r="AS1035" i="10"/>
  <c r="AA1035" i="10"/>
  <c r="AG1035" i="10"/>
  <c r="U1035" i="10"/>
  <c r="AQ1057" i="10"/>
  <c r="AK1057" i="10"/>
  <c r="AE1057" i="10"/>
  <c r="Y1057" i="10"/>
  <c r="S1057" i="10"/>
  <c r="M1057" i="10"/>
  <c r="AT1057" i="10"/>
  <c r="V1057" i="10"/>
  <c r="AN1057" i="10"/>
  <c r="AB1057" i="10"/>
  <c r="P1057" i="10"/>
  <c r="AH1057" i="10"/>
  <c r="AP1060" i="10"/>
  <c r="AA1060" i="10"/>
  <c r="R1060" i="10"/>
  <c r="AM1060" i="10"/>
  <c r="AJ1060" i="10"/>
  <c r="X1060" i="10"/>
  <c r="O1060" i="10"/>
  <c r="AS1060" i="10"/>
  <c r="AG1060" i="10"/>
  <c r="U1060" i="10"/>
  <c r="L1060" i="10"/>
  <c r="AD1060" i="10"/>
  <c r="AP1046" i="10"/>
  <c r="AJ1046" i="10"/>
  <c r="AD1046" i="10"/>
  <c r="X1046" i="10"/>
  <c r="R1046" i="10"/>
  <c r="L1046" i="10"/>
  <c r="AA1046" i="10"/>
  <c r="AG1046" i="10"/>
  <c r="AM1046" i="10"/>
  <c r="U1046" i="10"/>
  <c r="O1046" i="10"/>
  <c r="AS1046" i="10"/>
  <c r="AP1033" i="10"/>
  <c r="AJ1033" i="10"/>
  <c r="AD1033" i="10"/>
  <c r="X1033" i="10"/>
  <c r="R1033" i="10"/>
  <c r="L1033" i="10"/>
  <c r="AM1033" i="10"/>
  <c r="O1033" i="10"/>
  <c r="AA1033" i="10"/>
  <c r="AG1033" i="10"/>
  <c r="AS1033" i="10"/>
  <c r="U1033" i="10"/>
  <c r="AP1034" i="10"/>
  <c r="AJ1034" i="10"/>
  <c r="AD1034" i="10"/>
  <c r="X1034" i="10"/>
  <c r="R1034" i="10"/>
  <c r="L1034" i="10"/>
  <c r="AA1034" i="10"/>
  <c r="AS1034" i="10"/>
  <c r="AG1034" i="10"/>
  <c r="AM1034" i="10"/>
  <c r="U1034" i="10"/>
  <c r="O1034" i="10"/>
  <c r="AQ1052" i="10"/>
  <c r="AK1052" i="10"/>
  <c r="AE1052" i="10"/>
  <c r="Y1052" i="10"/>
  <c r="S1052" i="10"/>
  <c r="M1052" i="10"/>
  <c r="AH1052" i="10"/>
  <c r="AB1052" i="10"/>
  <c r="P1052" i="10"/>
  <c r="AT1052" i="10"/>
  <c r="V1052" i="10"/>
  <c r="AN1052" i="10"/>
  <c r="AP1037" i="10"/>
  <c r="AJ1037" i="10"/>
  <c r="AD1037" i="10"/>
  <c r="X1037" i="10"/>
  <c r="R1037" i="10"/>
  <c r="L1037" i="10"/>
  <c r="AM1037" i="10"/>
  <c r="O1037" i="10"/>
  <c r="AG1037" i="10"/>
  <c r="U1037" i="10"/>
  <c r="AA1037" i="10"/>
  <c r="AS1037" i="10"/>
  <c r="AT1047" i="10"/>
  <c r="AE1047" i="10"/>
  <c r="V1047" i="10"/>
  <c r="AK1047" i="10"/>
  <c r="AB1047" i="10"/>
  <c r="M1047" i="10"/>
  <c r="AH1047" i="10"/>
  <c r="S1047" i="10"/>
  <c r="P1047" i="10"/>
  <c r="AQ1047" i="10"/>
  <c r="AN1047" i="10"/>
  <c r="Y1047" i="10"/>
  <c r="AS1015" i="10"/>
  <c r="AM1015" i="10"/>
  <c r="AG1015" i="10"/>
  <c r="AA1015" i="10"/>
  <c r="U1015" i="10"/>
  <c r="O1015" i="10"/>
  <c r="AD1015" i="10"/>
  <c r="AJ1015" i="10"/>
  <c r="L1015" i="10"/>
  <c r="X1015" i="10"/>
  <c r="R1015" i="10"/>
  <c r="AP1015" i="10"/>
  <c r="AS1019" i="10"/>
  <c r="AM1019" i="10"/>
  <c r="AG1019" i="10"/>
  <c r="AA1019" i="10"/>
  <c r="U1019" i="10"/>
  <c r="O1019" i="10"/>
  <c r="AD1019" i="10"/>
  <c r="AJ1019" i="10"/>
  <c r="L1019" i="10"/>
  <c r="X1019" i="10"/>
  <c r="R1019" i="10"/>
  <c r="AP1019" i="10"/>
  <c r="AT1023" i="10"/>
  <c r="AK1023" i="10"/>
  <c r="V1023" i="10"/>
  <c r="M1023" i="10"/>
  <c r="AQ1023" i="10"/>
  <c r="AB1023" i="10"/>
  <c r="S1023" i="10"/>
  <c r="AN1023" i="10"/>
  <c r="AE1023" i="10"/>
  <c r="AH1023" i="10"/>
  <c r="P1023" i="10"/>
  <c r="Y1023" i="10"/>
  <c r="AP1047" i="10"/>
  <c r="AJ1047" i="10"/>
  <c r="AD1047" i="10"/>
  <c r="X1047" i="10"/>
  <c r="R1047" i="10"/>
  <c r="L1047" i="10"/>
  <c r="AM1047" i="10"/>
  <c r="O1047" i="10"/>
  <c r="AS1047" i="10"/>
  <c r="U1047" i="10"/>
  <c r="AA1047" i="10"/>
  <c r="AG1047" i="10"/>
  <c r="AM1059" i="10"/>
  <c r="AD1059" i="10"/>
  <c r="O1059" i="10"/>
  <c r="AP1059" i="10"/>
  <c r="AG1059" i="10"/>
  <c r="U1059" i="10"/>
  <c r="R1059" i="10"/>
  <c r="AJ1059" i="10"/>
  <c r="L1059" i="10"/>
  <c r="AA1059" i="10"/>
  <c r="X1059" i="10"/>
  <c r="AS1059" i="10"/>
  <c r="AS1030" i="10"/>
  <c r="AM1030" i="10"/>
  <c r="AG1030" i="10"/>
  <c r="AA1030" i="10"/>
  <c r="U1030" i="10"/>
  <c r="O1030" i="10"/>
  <c r="AP1030" i="10"/>
  <c r="R1030" i="10"/>
  <c r="X1030" i="10"/>
  <c r="AD1030" i="10"/>
  <c r="L1030" i="10"/>
  <c r="AJ1030" i="10"/>
  <c r="AM1051" i="10"/>
  <c r="AD1051" i="10"/>
  <c r="O1051" i="10"/>
  <c r="AP1051" i="10"/>
  <c r="AG1051" i="10"/>
  <c r="U1051" i="10"/>
  <c r="R1051" i="10"/>
  <c r="AA1051" i="10"/>
  <c r="AJ1051" i="10"/>
  <c r="AS1051" i="10"/>
  <c r="X1051" i="10"/>
  <c r="L1051" i="10"/>
  <c r="AT1043" i="10"/>
  <c r="AE1043" i="10"/>
  <c r="V1043" i="10"/>
  <c r="AK1043" i="10"/>
  <c r="AB1043" i="10"/>
  <c r="M1043" i="10"/>
  <c r="AH1043" i="10"/>
  <c r="S1043" i="10"/>
  <c r="AQ1043" i="10"/>
  <c r="P1043" i="10"/>
  <c r="AN1043" i="10"/>
  <c r="Y1043" i="10"/>
  <c r="AQ1053" i="10"/>
  <c r="AK1053" i="10"/>
  <c r="AE1053" i="10"/>
  <c r="Y1053" i="10"/>
  <c r="S1053" i="10"/>
  <c r="M1053" i="10"/>
  <c r="AT1053" i="10"/>
  <c r="V1053" i="10"/>
  <c r="AH1053" i="10"/>
  <c r="AN1053" i="10"/>
  <c r="P1053" i="10"/>
  <c r="AB1053" i="10"/>
  <c r="AP1036" i="10"/>
  <c r="AJ1036" i="10"/>
  <c r="AD1036" i="10"/>
  <c r="X1036" i="10"/>
  <c r="R1036" i="10"/>
  <c r="L1036" i="10"/>
  <c r="AA1036" i="10"/>
  <c r="O1036" i="10"/>
  <c r="AS1036" i="10"/>
  <c r="AG1036" i="10"/>
  <c r="U1036" i="10"/>
  <c r="AM1036" i="10"/>
  <c r="AT1027" i="10"/>
  <c r="AK1027" i="10"/>
  <c r="V1027" i="10"/>
  <c r="M1027" i="10"/>
  <c r="AQ1027" i="10"/>
  <c r="AB1027" i="10"/>
  <c r="S1027" i="10"/>
  <c r="AN1027" i="10"/>
  <c r="AE1027" i="10"/>
  <c r="AH1027" i="10"/>
  <c r="P1027" i="10"/>
  <c r="Y1027" i="10"/>
  <c r="AS1014" i="10"/>
  <c r="AM1014" i="10"/>
  <c r="AG1014" i="10"/>
  <c r="AA1014" i="10"/>
  <c r="U1014" i="10"/>
  <c r="O1014" i="10"/>
  <c r="AP1014" i="10"/>
  <c r="R1014" i="10"/>
  <c r="X1014" i="10"/>
  <c r="L1014" i="10"/>
  <c r="AJ1014" i="10"/>
  <c r="AD1014" i="10"/>
  <c r="AS1016" i="10"/>
  <c r="AM1016" i="10"/>
  <c r="AG1016" i="10"/>
  <c r="AA1016" i="10"/>
  <c r="U1016" i="10"/>
  <c r="O1016" i="10"/>
  <c r="AP1016" i="10"/>
  <c r="R1016" i="10"/>
  <c r="X1016" i="10"/>
  <c r="AJ1016" i="10"/>
  <c r="AD1016" i="10"/>
  <c r="L1016" i="10"/>
  <c r="AS1018" i="10"/>
  <c r="AM1018" i="10"/>
  <c r="AG1018" i="10"/>
  <c r="AA1018" i="10"/>
  <c r="U1018" i="10"/>
  <c r="O1018" i="10"/>
  <c r="AP1018" i="10"/>
  <c r="R1018" i="10"/>
  <c r="X1018" i="10"/>
  <c r="L1018" i="10"/>
  <c r="AJ1018" i="10"/>
  <c r="AD1018" i="10"/>
  <c r="AS1020" i="10"/>
  <c r="AM1020" i="10"/>
  <c r="AG1020" i="10"/>
  <c r="AA1020" i="10"/>
  <c r="U1020" i="10"/>
  <c r="O1020" i="10"/>
  <c r="AP1020" i="10"/>
  <c r="R1020" i="10"/>
  <c r="X1020" i="10"/>
  <c r="AJ1020" i="10"/>
  <c r="L1020" i="10"/>
  <c r="AD1020" i="10"/>
  <c r="AS1022" i="10"/>
  <c r="AM1022" i="10"/>
  <c r="AG1022" i="10"/>
  <c r="AA1022" i="10"/>
  <c r="U1022" i="10"/>
  <c r="O1022" i="10"/>
  <c r="AP1022" i="10"/>
  <c r="R1022" i="10"/>
  <c r="X1022" i="10"/>
  <c r="L1022" i="10"/>
  <c r="AJ1022" i="10"/>
  <c r="AD1022" i="10"/>
  <c r="AH1024" i="10"/>
  <c r="Y1024" i="10"/>
  <c r="AN1024" i="10"/>
  <c r="AE1024" i="10"/>
  <c r="P1024" i="10"/>
  <c r="S1024" i="10"/>
  <c r="AB1024" i="10"/>
  <c r="AT1024" i="10"/>
  <c r="M1024" i="10"/>
  <c r="AQ1024" i="10"/>
  <c r="AK1024" i="10"/>
  <c r="V1024" i="10"/>
  <c r="AH1026" i="10"/>
  <c r="Y1026" i="10"/>
  <c r="AN1026" i="10"/>
  <c r="AE1026" i="10"/>
  <c r="P1026" i="10"/>
  <c r="AQ1026" i="10"/>
  <c r="AB1026" i="10"/>
  <c r="AK1026" i="10"/>
  <c r="V1026" i="10"/>
  <c r="S1026" i="10"/>
  <c r="AT1026" i="10"/>
  <c r="M1026" i="10"/>
  <c r="AQ1054" i="10"/>
  <c r="AK1054" i="10"/>
  <c r="AE1054" i="10"/>
  <c r="Y1054" i="10"/>
  <c r="S1054" i="10"/>
  <c r="M1054" i="10"/>
  <c r="AH1054" i="10"/>
  <c r="AN1054" i="10"/>
  <c r="AB1054" i="10"/>
  <c r="P1054" i="10"/>
  <c r="AT1054" i="10"/>
  <c r="V1054" i="10"/>
  <c r="AQ1049" i="10"/>
  <c r="AK1049" i="10"/>
  <c r="AE1049" i="10"/>
  <c r="Y1049" i="10"/>
  <c r="S1049" i="10"/>
  <c r="M1049" i="10"/>
  <c r="AT1049" i="10"/>
  <c r="V1049" i="10"/>
  <c r="AN1049" i="10"/>
  <c r="AB1049" i="10"/>
  <c r="P1049" i="10"/>
  <c r="AH1049" i="10"/>
  <c r="AP1044" i="10"/>
  <c r="AJ1044" i="10"/>
  <c r="AD1044" i="10"/>
  <c r="X1044" i="10"/>
  <c r="R1044" i="10"/>
  <c r="L1044" i="10"/>
  <c r="AA1044" i="10"/>
  <c r="AG1044" i="10"/>
  <c r="O1044" i="10"/>
  <c r="AM1044" i="10"/>
  <c r="AS1044" i="10"/>
  <c r="U1044" i="10"/>
  <c r="AT1035" i="10"/>
  <c r="AE1035" i="10"/>
  <c r="V1035" i="10"/>
  <c r="AN1035" i="10"/>
  <c r="AB1035" i="10"/>
  <c r="S1035" i="10"/>
  <c r="Y1035" i="10"/>
  <c r="AK1035" i="10"/>
  <c r="P1035" i="10"/>
  <c r="AH1035" i="10"/>
  <c r="M1035" i="10"/>
  <c r="AQ1035" i="10"/>
  <c r="AT1031" i="10"/>
  <c r="AE1031" i="10"/>
  <c r="V1031" i="10"/>
  <c r="AH1031" i="10"/>
  <c r="Y1031" i="10"/>
  <c r="M1031" i="10"/>
  <c r="AN1031" i="10"/>
  <c r="S1031" i="10"/>
  <c r="AQ1031" i="10"/>
  <c r="AB1031" i="10"/>
  <c r="P1031" i="10"/>
  <c r="AK1031" i="10"/>
  <c r="AS1029" i="10"/>
  <c r="AM1029" i="10"/>
  <c r="AG1029" i="10"/>
  <c r="AA1029" i="10"/>
  <c r="U1029" i="10"/>
  <c r="O1029" i="10"/>
  <c r="AD1029" i="10"/>
  <c r="AP1029" i="10"/>
  <c r="AJ1029" i="10"/>
  <c r="L1029" i="10"/>
  <c r="R1029" i="10"/>
  <c r="X1029" i="10"/>
  <c r="AQ1062" i="10"/>
  <c r="AK1062" i="10"/>
  <c r="AE1062" i="10"/>
  <c r="Y1062" i="10"/>
  <c r="S1062" i="10"/>
  <c r="M1062" i="10"/>
  <c r="AH1062" i="10"/>
  <c r="AN1062" i="10"/>
  <c r="AB1062" i="10"/>
  <c r="P1062" i="10"/>
  <c r="AT1062" i="10"/>
  <c r="V1062" i="10"/>
  <c r="AP1056" i="10"/>
  <c r="AA1056" i="10"/>
  <c r="R1056" i="10"/>
  <c r="AS1056" i="10"/>
  <c r="AG1056" i="10"/>
  <c r="L1056" i="10"/>
  <c r="AD1056" i="10"/>
  <c r="U1056" i="10"/>
  <c r="AM1056" i="10"/>
  <c r="AJ1056" i="10"/>
  <c r="O1056" i="10"/>
  <c r="X1056" i="10"/>
  <c r="AT1045" i="10"/>
  <c r="AE1045" i="10"/>
  <c r="V1045" i="10"/>
  <c r="AK1045" i="10"/>
  <c r="AB1045" i="10"/>
  <c r="M1045" i="10"/>
  <c r="AQ1045" i="10"/>
  <c r="AH1045" i="10"/>
  <c r="AN1045" i="10"/>
  <c r="Y1045" i="10"/>
  <c r="S1045" i="10"/>
  <c r="P1045" i="10"/>
  <c r="AQ1060" i="10"/>
  <c r="AK1060" i="10"/>
  <c r="AE1060" i="10"/>
  <c r="Y1060" i="10"/>
  <c r="S1060" i="10"/>
  <c r="M1060" i="10"/>
  <c r="AH1060" i="10"/>
  <c r="AB1060" i="10"/>
  <c r="P1060" i="10"/>
  <c r="AT1060" i="10"/>
  <c r="V1060" i="10"/>
  <c r="AN1060" i="10"/>
  <c r="AT1039" i="10"/>
  <c r="AE1039" i="10"/>
  <c r="V1039" i="10"/>
  <c r="AH1039" i="10"/>
  <c r="Y1039" i="10"/>
  <c r="M1039" i="10"/>
  <c r="AN1039" i="10"/>
  <c r="S1039" i="10"/>
  <c r="AQ1039" i="10"/>
  <c r="AB1039" i="10"/>
  <c r="P1039" i="10"/>
  <c r="AK1039" i="10"/>
  <c r="AT1033" i="10"/>
  <c r="AE1033" i="10"/>
  <c r="V1033" i="10"/>
  <c r="AK1033" i="10"/>
  <c r="P1033" i="10"/>
  <c r="AH1033" i="10"/>
  <c r="Y1033" i="10"/>
  <c r="M1033" i="10"/>
  <c r="AQ1033" i="10"/>
  <c r="AB1033" i="10"/>
  <c r="S1033" i="10"/>
  <c r="AN1033" i="10"/>
  <c r="AS1028" i="10"/>
  <c r="AM1028" i="10"/>
  <c r="AG1028" i="10"/>
  <c r="AA1028" i="10"/>
  <c r="U1028" i="10"/>
  <c r="O1028" i="10"/>
  <c r="AP1028" i="10"/>
  <c r="R1028" i="10"/>
  <c r="X1028" i="10"/>
  <c r="AJ1028" i="10"/>
  <c r="AD1028" i="10"/>
  <c r="L1028" i="10"/>
  <c r="AM1061" i="10"/>
  <c r="AD1061" i="10"/>
  <c r="O1061" i="10"/>
  <c r="AS1061" i="10"/>
  <c r="X1061" i="10"/>
  <c r="L1061" i="10"/>
  <c r="AP1061" i="10"/>
  <c r="AG1061" i="10"/>
  <c r="U1061" i="10"/>
  <c r="AA1061" i="10"/>
  <c r="R1061" i="10"/>
  <c r="AJ1061" i="10"/>
  <c r="AP1041" i="10"/>
  <c r="AJ1041" i="10"/>
  <c r="AD1041" i="10"/>
  <c r="X1041" i="10"/>
  <c r="R1041" i="10"/>
  <c r="L1041" i="10"/>
  <c r="AM1041" i="10"/>
  <c r="O1041" i="10"/>
  <c r="AS1041" i="10"/>
  <c r="U1041" i="10"/>
  <c r="AA1041" i="10"/>
  <c r="AG1041" i="10"/>
  <c r="AQ1038" i="10"/>
  <c r="AH1038" i="10"/>
  <c r="S1038" i="10"/>
  <c r="AB1038" i="10"/>
  <c r="P1038" i="10"/>
  <c r="V1038" i="10"/>
  <c r="AT1038" i="10"/>
  <c r="AK1038" i="10"/>
  <c r="Y1038" i="10"/>
  <c r="M1038" i="10"/>
  <c r="AN1038" i="10"/>
  <c r="AE1038" i="10"/>
  <c r="AQ1032" i="10"/>
  <c r="AH1032" i="10"/>
  <c r="S1032" i="10"/>
  <c r="AN1032" i="10"/>
  <c r="AE1032" i="10"/>
  <c r="AT1032" i="10"/>
  <c r="Y1032" i="10"/>
  <c r="AB1032" i="10"/>
  <c r="P1032" i="10"/>
  <c r="AK1032" i="10"/>
  <c r="V1032" i="10"/>
  <c r="M1032" i="10"/>
  <c r="AQ1044" i="10"/>
  <c r="AH1044" i="10"/>
  <c r="S1044" i="10"/>
  <c r="AN1044" i="10"/>
  <c r="Y1044" i="10"/>
  <c r="P1044" i="10"/>
  <c r="AT1044" i="10"/>
  <c r="AE1044" i="10"/>
  <c r="AB1044" i="10"/>
  <c r="M1044" i="10"/>
  <c r="V1044" i="10"/>
  <c r="AK1044" i="10"/>
  <c r="AS997" i="10"/>
  <c r="AM997" i="10"/>
  <c r="AG997" i="10"/>
  <c r="AA997" i="10"/>
  <c r="U997" i="10"/>
  <c r="O997" i="10"/>
  <c r="AD997" i="10"/>
  <c r="AP997" i="10"/>
  <c r="R997" i="10"/>
  <c r="AJ997" i="10"/>
  <c r="L997" i="10"/>
  <c r="X997" i="10"/>
  <c r="AT986" i="10"/>
  <c r="AN986" i="10"/>
  <c r="AH986" i="10"/>
  <c r="AB986" i="10"/>
  <c r="V986" i="10"/>
  <c r="P986" i="10"/>
  <c r="AQ986" i="10"/>
  <c r="S986" i="10"/>
  <c r="AK986" i="10"/>
  <c r="AE986" i="10"/>
  <c r="M986" i="10"/>
  <c r="Y986" i="10"/>
  <c r="AT978" i="10"/>
  <c r="AN978" i="10"/>
  <c r="AH978" i="10"/>
  <c r="AB978" i="10"/>
  <c r="V978" i="10"/>
  <c r="P978" i="10"/>
  <c r="AQ978" i="10"/>
  <c r="S978" i="10"/>
  <c r="M978" i="10"/>
  <c r="AE978" i="10"/>
  <c r="AK978" i="10"/>
  <c r="Y978" i="10"/>
  <c r="AS968" i="10"/>
  <c r="AM968" i="10"/>
  <c r="AG968" i="10"/>
  <c r="AA968" i="10"/>
  <c r="U968" i="10"/>
  <c r="O968" i="10"/>
  <c r="AP968" i="10"/>
  <c r="AJ968" i="10"/>
  <c r="AD968" i="10"/>
  <c r="X968" i="10"/>
  <c r="R968" i="10"/>
  <c r="L968" i="10"/>
  <c r="AQ999" i="10"/>
  <c r="AK999" i="10"/>
  <c r="AE999" i="10"/>
  <c r="Y999" i="10"/>
  <c r="S999" i="10"/>
  <c r="M999" i="10"/>
  <c r="AT999" i="10"/>
  <c r="AN999" i="10"/>
  <c r="AH999" i="10"/>
  <c r="AB999" i="10"/>
  <c r="V999" i="10"/>
  <c r="P999" i="10"/>
  <c r="AS998" i="10"/>
  <c r="AM998" i="10"/>
  <c r="AG998" i="10"/>
  <c r="AA998" i="10"/>
  <c r="U998" i="10"/>
  <c r="O998" i="10"/>
  <c r="AP998" i="10"/>
  <c r="R998" i="10"/>
  <c r="AD998" i="10"/>
  <c r="X998" i="10"/>
  <c r="AJ998" i="10"/>
  <c r="L998" i="10"/>
  <c r="G983" i="10"/>
  <c r="AT983" i="10"/>
  <c r="AN983" i="10"/>
  <c r="AH983" i="10"/>
  <c r="AB983" i="10"/>
  <c r="V983" i="10"/>
  <c r="P983" i="10"/>
  <c r="AE983" i="10"/>
  <c r="Y983" i="10"/>
  <c r="AQ983" i="10"/>
  <c r="S983" i="10"/>
  <c r="AK983" i="10"/>
  <c r="M983" i="10"/>
  <c r="AS980" i="10"/>
  <c r="AM980" i="10"/>
  <c r="AG980" i="10"/>
  <c r="AA980" i="10"/>
  <c r="U980" i="10"/>
  <c r="O980" i="10"/>
  <c r="AP980" i="10"/>
  <c r="AJ980" i="10"/>
  <c r="AD980" i="10"/>
  <c r="X980" i="10"/>
  <c r="R980" i="10"/>
  <c r="L980" i="10"/>
  <c r="AT979" i="10"/>
  <c r="AN979" i="10"/>
  <c r="AH979" i="10"/>
  <c r="AB979" i="10"/>
  <c r="V979" i="10"/>
  <c r="P979" i="10"/>
  <c r="AE979" i="10"/>
  <c r="Y979" i="10"/>
  <c r="AQ979" i="10"/>
  <c r="S979" i="10"/>
  <c r="AK979" i="10"/>
  <c r="M979" i="10"/>
  <c r="AT977" i="10"/>
  <c r="AN977" i="10"/>
  <c r="AH977" i="10"/>
  <c r="AB977" i="10"/>
  <c r="V977" i="10"/>
  <c r="P977" i="10"/>
  <c r="AE977" i="10"/>
  <c r="AQ977" i="10"/>
  <c r="S977" i="10"/>
  <c r="Y977" i="10"/>
  <c r="AK977" i="10"/>
  <c r="M977" i="10"/>
  <c r="AT972" i="10"/>
  <c r="AN972" i="10"/>
  <c r="AH972" i="10"/>
  <c r="AB972" i="10"/>
  <c r="V972" i="10"/>
  <c r="P972" i="10"/>
  <c r="AQ972" i="10"/>
  <c r="S972" i="10"/>
  <c r="AK972" i="10"/>
  <c r="AE972" i="10"/>
  <c r="M972" i="10"/>
  <c r="Y972" i="10"/>
  <c r="AS996" i="10"/>
  <c r="AM996" i="10"/>
  <c r="AG996" i="10"/>
  <c r="AA996" i="10"/>
  <c r="U996" i="10"/>
  <c r="O996" i="10"/>
  <c r="AP996" i="10"/>
  <c r="R996" i="10"/>
  <c r="AD996" i="10"/>
  <c r="X996" i="10"/>
  <c r="AJ996" i="10"/>
  <c r="L996" i="10"/>
  <c r="AS989" i="10"/>
  <c r="AM989" i="10"/>
  <c r="AG989" i="10"/>
  <c r="AA989" i="10"/>
  <c r="U989" i="10"/>
  <c r="O989" i="10"/>
  <c r="AP989" i="10"/>
  <c r="AJ989" i="10"/>
  <c r="AD989" i="10"/>
  <c r="X989" i="10"/>
  <c r="R989" i="10"/>
  <c r="L989" i="10"/>
  <c r="AQ1002" i="10"/>
  <c r="AK1002" i="10"/>
  <c r="AE1002" i="10"/>
  <c r="Y1002" i="10"/>
  <c r="S1002" i="10"/>
  <c r="M1002" i="10"/>
  <c r="AT1002" i="10"/>
  <c r="AN1002" i="10"/>
  <c r="AH1002" i="10"/>
  <c r="AB1002" i="10"/>
  <c r="V1002" i="10"/>
  <c r="P1002" i="10"/>
  <c r="AT971" i="10"/>
  <c r="AN971" i="10"/>
  <c r="AH971" i="10"/>
  <c r="AB971" i="10"/>
  <c r="V971" i="10"/>
  <c r="P971" i="10"/>
  <c r="AE971" i="10"/>
  <c r="Y971" i="10"/>
  <c r="AQ971" i="10"/>
  <c r="S971" i="10"/>
  <c r="AK971" i="10"/>
  <c r="M971" i="10"/>
  <c r="AT981" i="10"/>
  <c r="AN981" i="10"/>
  <c r="AH981" i="10"/>
  <c r="AB981" i="10"/>
  <c r="V981" i="10"/>
  <c r="P981" i="10"/>
  <c r="AE981" i="10"/>
  <c r="AQ981" i="10"/>
  <c r="S981" i="10"/>
  <c r="Y981" i="10"/>
  <c r="AK981" i="10"/>
  <c r="M981" i="10"/>
  <c r="AT985" i="10"/>
  <c r="AN985" i="10"/>
  <c r="AH985" i="10"/>
  <c r="AB985" i="10"/>
  <c r="V985" i="10"/>
  <c r="P985" i="10"/>
  <c r="AE985" i="10"/>
  <c r="Y985" i="10"/>
  <c r="AQ985" i="10"/>
  <c r="S985" i="10"/>
  <c r="AK985" i="10"/>
  <c r="M985" i="10"/>
  <c r="AT954" i="10"/>
  <c r="AB954" i="10"/>
  <c r="AK954" i="10"/>
  <c r="AE954" i="10"/>
  <c r="S954" i="10"/>
  <c r="AN954" i="10"/>
  <c r="V954" i="10"/>
  <c r="AQ954" i="10"/>
  <c r="Y954" i="10"/>
  <c r="M954" i="10"/>
  <c r="AH954" i="10"/>
  <c r="P954" i="10"/>
  <c r="AN960" i="10"/>
  <c r="AB960" i="10"/>
  <c r="P960" i="10"/>
  <c r="AT960" i="10"/>
  <c r="AH960" i="10"/>
  <c r="V960" i="10"/>
  <c r="AQ960" i="10"/>
  <c r="AK960" i="10"/>
  <c r="AE960" i="10"/>
  <c r="Y960" i="10"/>
  <c r="S960" i="10"/>
  <c r="M960" i="10"/>
  <c r="AS967" i="10"/>
  <c r="AM967" i="10"/>
  <c r="AG967" i="10"/>
  <c r="AA967" i="10"/>
  <c r="U967" i="10"/>
  <c r="O967" i="10"/>
  <c r="AP967" i="10"/>
  <c r="AJ967" i="10"/>
  <c r="AD967" i="10"/>
  <c r="X967" i="10"/>
  <c r="R967" i="10"/>
  <c r="L967" i="10"/>
  <c r="AP955" i="10"/>
  <c r="AJ955" i="10"/>
  <c r="AD955" i="10"/>
  <c r="X955" i="10"/>
  <c r="R955" i="10"/>
  <c r="L955" i="10"/>
  <c r="AS955" i="10"/>
  <c r="AM955" i="10"/>
  <c r="AG955" i="10"/>
  <c r="AA955" i="10"/>
  <c r="U955" i="10"/>
  <c r="O955" i="10"/>
  <c r="AP957" i="10"/>
  <c r="AJ957" i="10"/>
  <c r="AD957" i="10"/>
  <c r="X957" i="10"/>
  <c r="R957" i="10"/>
  <c r="L957" i="10"/>
  <c r="AS957" i="10"/>
  <c r="AM957" i="10"/>
  <c r="AG957" i="10"/>
  <c r="AA957" i="10"/>
  <c r="U957" i="10"/>
  <c r="O957" i="10"/>
  <c r="AP959" i="10"/>
  <c r="AJ959" i="10"/>
  <c r="AD959" i="10"/>
  <c r="X959" i="10"/>
  <c r="R959" i="10"/>
  <c r="L959" i="10"/>
  <c r="AS959" i="10"/>
  <c r="AM959" i="10"/>
  <c r="AG959" i="10"/>
  <c r="AA959" i="10"/>
  <c r="U959" i="10"/>
  <c r="O959" i="10"/>
  <c r="AP961" i="10"/>
  <c r="AJ961" i="10"/>
  <c r="AD961" i="10"/>
  <c r="X961" i="10"/>
  <c r="R961" i="10"/>
  <c r="L961" i="10"/>
  <c r="AS961" i="10"/>
  <c r="AM961" i="10"/>
  <c r="AG961" i="10"/>
  <c r="AA961" i="10"/>
  <c r="U961" i="10"/>
  <c r="O961" i="10"/>
  <c r="AP963" i="10"/>
  <c r="AJ963" i="10"/>
  <c r="AD963" i="10"/>
  <c r="X963" i="10"/>
  <c r="R963" i="10"/>
  <c r="L963" i="10"/>
  <c r="AS963" i="10"/>
  <c r="AM963" i="10"/>
  <c r="AG963" i="10"/>
  <c r="AA963" i="10"/>
  <c r="U963" i="10"/>
  <c r="O963" i="10"/>
  <c r="AT965" i="10"/>
  <c r="AN965" i="10"/>
  <c r="AH965" i="10"/>
  <c r="AB965" i="10"/>
  <c r="V965" i="10"/>
  <c r="P965" i="10"/>
  <c r="AE965" i="10"/>
  <c r="AQ965" i="10"/>
  <c r="S965" i="10"/>
  <c r="Y965" i="10"/>
  <c r="AK965" i="10"/>
  <c r="M965" i="10"/>
  <c r="AT967" i="10"/>
  <c r="AN967" i="10"/>
  <c r="AH967" i="10"/>
  <c r="AB967" i="10"/>
  <c r="V967" i="10"/>
  <c r="P967" i="10"/>
  <c r="AE967" i="10"/>
  <c r="Y967" i="10"/>
  <c r="AQ967" i="10"/>
  <c r="S967" i="10"/>
  <c r="AK967" i="10"/>
  <c r="M967" i="10"/>
  <c r="AQ997" i="10"/>
  <c r="AK997" i="10"/>
  <c r="AE997" i="10"/>
  <c r="Y997" i="10"/>
  <c r="S997" i="10"/>
  <c r="M997" i="10"/>
  <c r="AT997" i="10"/>
  <c r="AN997" i="10"/>
  <c r="AH997" i="10"/>
  <c r="AB997" i="10"/>
  <c r="V997" i="10"/>
  <c r="P997" i="10"/>
  <c r="AS990" i="10"/>
  <c r="AM990" i="10"/>
  <c r="AG990" i="10"/>
  <c r="AA990" i="10"/>
  <c r="U990" i="10"/>
  <c r="O990" i="10"/>
  <c r="AP990" i="10"/>
  <c r="R990" i="10"/>
  <c r="AD990" i="10"/>
  <c r="X990" i="10"/>
  <c r="L990" i="10"/>
  <c r="AJ990" i="10"/>
  <c r="AS986" i="10"/>
  <c r="AM986" i="10"/>
  <c r="AG986" i="10"/>
  <c r="AA986" i="10"/>
  <c r="U986" i="10"/>
  <c r="O986" i="10"/>
  <c r="AP986" i="10"/>
  <c r="AJ986" i="10"/>
  <c r="AD986" i="10"/>
  <c r="X986" i="10"/>
  <c r="R986" i="10"/>
  <c r="L986" i="10"/>
  <c r="AS978" i="10"/>
  <c r="AM978" i="10"/>
  <c r="AG978" i="10"/>
  <c r="AA978" i="10"/>
  <c r="U978" i="10"/>
  <c r="O978" i="10"/>
  <c r="AP978" i="10"/>
  <c r="AJ978" i="10"/>
  <c r="AD978" i="10"/>
  <c r="X978" i="10"/>
  <c r="R978" i="10"/>
  <c r="L978" i="10"/>
  <c r="AT968" i="10"/>
  <c r="AN968" i="10"/>
  <c r="AH968" i="10"/>
  <c r="AB968" i="10"/>
  <c r="V968" i="10"/>
  <c r="P968" i="10"/>
  <c r="AQ968" i="10"/>
  <c r="S968" i="10"/>
  <c r="AK968" i="10"/>
  <c r="AE968" i="10"/>
  <c r="M968" i="10"/>
  <c r="Y968" i="10"/>
  <c r="AS1001" i="10"/>
  <c r="AM1001" i="10"/>
  <c r="AG1001" i="10"/>
  <c r="AA1001" i="10"/>
  <c r="U1001" i="10"/>
  <c r="O1001" i="10"/>
  <c r="AD1001" i="10"/>
  <c r="AP1001" i="10"/>
  <c r="R1001" i="10"/>
  <c r="AJ1001" i="10"/>
  <c r="L1001" i="10"/>
  <c r="X1001" i="10"/>
  <c r="AS999" i="10"/>
  <c r="AM999" i="10"/>
  <c r="AG999" i="10"/>
  <c r="AA999" i="10"/>
  <c r="U999" i="10"/>
  <c r="O999" i="10"/>
  <c r="AD999" i="10"/>
  <c r="AP999" i="10"/>
  <c r="R999" i="10"/>
  <c r="AJ999" i="10"/>
  <c r="L999" i="10"/>
  <c r="X999" i="10"/>
  <c r="AS983" i="10"/>
  <c r="AM983" i="10"/>
  <c r="AG983" i="10"/>
  <c r="AA983" i="10"/>
  <c r="U983" i="10"/>
  <c r="O983" i="10"/>
  <c r="AP983" i="10"/>
  <c r="AJ983" i="10"/>
  <c r="AD983" i="10"/>
  <c r="X983" i="10"/>
  <c r="R983" i="10"/>
  <c r="L983" i="10"/>
  <c r="AT980" i="10"/>
  <c r="AN980" i="10"/>
  <c r="AH980" i="10"/>
  <c r="AB980" i="10"/>
  <c r="V980" i="10"/>
  <c r="P980" i="10"/>
  <c r="AQ980" i="10"/>
  <c r="S980" i="10"/>
  <c r="AK980" i="10"/>
  <c r="AE980" i="10"/>
  <c r="M980" i="10"/>
  <c r="Y980" i="10"/>
  <c r="AS979" i="10"/>
  <c r="AM979" i="10"/>
  <c r="AG979" i="10"/>
  <c r="AA979" i="10"/>
  <c r="U979" i="10"/>
  <c r="O979" i="10"/>
  <c r="AP979" i="10"/>
  <c r="AJ979" i="10"/>
  <c r="AD979" i="10"/>
  <c r="X979" i="10"/>
  <c r="R979" i="10"/>
  <c r="L979" i="10"/>
  <c r="AQ993" i="10"/>
  <c r="AK993" i="10"/>
  <c r="AE993" i="10"/>
  <c r="Y993" i="10"/>
  <c r="S993" i="10"/>
  <c r="M993" i="10"/>
  <c r="AT993" i="10"/>
  <c r="AN993" i="10"/>
  <c r="AH993" i="10"/>
  <c r="AB993" i="10"/>
  <c r="V993" i="10"/>
  <c r="P993" i="10"/>
  <c r="AQ992" i="10"/>
  <c r="AK992" i="10"/>
  <c r="AE992" i="10"/>
  <c r="Y992" i="10"/>
  <c r="S992" i="10"/>
  <c r="M992" i="10"/>
  <c r="AT992" i="10"/>
  <c r="AN992" i="10"/>
  <c r="AH992" i="10"/>
  <c r="AB992" i="10"/>
  <c r="V992" i="10"/>
  <c r="P992" i="10"/>
  <c r="AT987" i="10"/>
  <c r="AN987" i="10"/>
  <c r="AH987" i="10"/>
  <c r="AB987" i="10"/>
  <c r="V987" i="10"/>
  <c r="P987" i="10"/>
  <c r="AE987" i="10"/>
  <c r="AQ987" i="10"/>
  <c r="S987" i="10"/>
  <c r="Y987" i="10"/>
  <c r="AK987" i="10"/>
  <c r="M987" i="10"/>
  <c r="AS977" i="10"/>
  <c r="AM977" i="10"/>
  <c r="AG977" i="10"/>
  <c r="AA977" i="10"/>
  <c r="U977" i="10"/>
  <c r="O977" i="10"/>
  <c r="AP977" i="10"/>
  <c r="AJ977" i="10"/>
  <c r="AD977" i="10"/>
  <c r="X977" i="10"/>
  <c r="R977" i="10"/>
  <c r="L977" i="10"/>
  <c r="AQ996" i="10"/>
  <c r="AK996" i="10"/>
  <c r="AE996" i="10"/>
  <c r="Y996" i="10"/>
  <c r="S996" i="10"/>
  <c r="M996" i="10"/>
  <c r="AT996" i="10"/>
  <c r="AN996" i="10"/>
  <c r="AH996" i="10"/>
  <c r="AB996" i="10"/>
  <c r="V996" i="10"/>
  <c r="P996" i="10"/>
  <c r="AQ989" i="10"/>
  <c r="AT989" i="10"/>
  <c r="AN989" i="10"/>
  <c r="AH989" i="10"/>
  <c r="AB989" i="10"/>
  <c r="V989" i="10"/>
  <c r="P989" i="10"/>
  <c r="AE989" i="10"/>
  <c r="Y989" i="10"/>
  <c r="S989" i="10"/>
  <c r="AK989" i="10"/>
  <c r="M989" i="10"/>
  <c r="AS1002" i="10"/>
  <c r="AM1002" i="10"/>
  <c r="AG1002" i="10"/>
  <c r="AA1002" i="10"/>
  <c r="U1002" i="10"/>
  <c r="O1002" i="10"/>
  <c r="AP1002" i="10"/>
  <c r="R1002" i="10"/>
  <c r="AD1002" i="10"/>
  <c r="X1002" i="10"/>
  <c r="L1002" i="10"/>
  <c r="AJ1002" i="10"/>
  <c r="AS976" i="10"/>
  <c r="AM976" i="10"/>
  <c r="AG976" i="10"/>
  <c r="AA976" i="10"/>
  <c r="U976" i="10"/>
  <c r="O976" i="10"/>
  <c r="AP976" i="10"/>
  <c r="AJ976" i="10"/>
  <c r="AD976" i="10"/>
  <c r="X976" i="10"/>
  <c r="R976" i="10"/>
  <c r="L976" i="10"/>
  <c r="AS985" i="10"/>
  <c r="AM985" i="10"/>
  <c r="AG985" i="10"/>
  <c r="AA985" i="10"/>
  <c r="U985" i="10"/>
  <c r="O985" i="10"/>
  <c r="AP985" i="10"/>
  <c r="AJ985" i="10"/>
  <c r="AD985" i="10"/>
  <c r="X985" i="10"/>
  <c r="R985" i="10"/>
  <c r="L985" i="10"/>
  <c r="AQ995" i="10"/>
  <c r="AK995" i="10"/>
  <c r="AE995" i="10"/>
  <c r="Y995" i="10"/>
  <c r="S995" i="10"/>
  <c r="M995" i="10"/>
  <c r="AT995" i="10"/>
  <c r="AN995" i="10"/>
  <c r="AH995" i="10"/>
  <c r="AB995" i="10"/>
  <c r="V995" i="10"/>
  <c r="P995" i="10"/>
  <c r="AS1003" i="10"/>
  <c r="AM1003" i="10"/>
  <c r="AG1003" i="10"/>
  <c r="AA1003" i="10"/>
  <c r="U1003" i="10"/>
  <c r="O1003" i="10"/>
  <c r="AD1003" i="10"/>
  <c r="AP1003" i="10"/>
  <c r="R1003" i="10"/>
  <c r="AJ1003" i="10"/>
  <c r="L1003" i="10"/>
  <c r="X1003" i="10"/>
  <c r="AH958" i="10"/>
  <c r="V958" i="10"/>
  <c r="AN958" i="10"/>
  <c r="AB958" i="10"/>
  <c r="P958" i="10"/>
  <c r="AQ958" i="10"/>
  <c r="AK958" i="10"/>
  <c r="AE958" i="10"/>
  <c r="Y958" i="10"/>
  <c r="S958" i="10"/>
  <c r="M958" i="10"/>
  <c r="AT958" i="10"/>
  <c r="AT955" i="10"/>
  <c r="AB955" i="10"/>
  <c r="AQ955" i="10"/>
  <c r="AE955" i="10"/>
  <c r="Y955" i="10"/>
  <c r="M955" i="10"/>
  <c r="AH955" i="10"/>
  <c r="P955" i="10"/>
  <c r="AK955" i="10"/>
  <c r="S955" i="10"/>
  <c r="AN955" i="10"/>
  <c r="V955" i="10"/>
  <c r="AT957" i="10"/>
  <c r="AH957" i="10"/>
  <c r="P957" i="10"/>
  <c r="Y957" i="10"/>
  <c r="AN957" i="10"/>
  <c r="V957" i="10"/>
  <c r="AQ957" i="10"/>
  <c r="AK957" i="10"/>
  <c r="AE957" i="10"/>
  <c r="S957" i="10"/>
  <c r="M957" i="10"/>
  <c r="AB957" i="10"/>
  <c r="AN959" i="10"/>
  <c r="AB959" i="10"/>
  <c r="P959" i="10"/>
  <c r="AT959" i="10"/>
  <c r="AH959" i="10"/>
  <c r="V959" i="10"/>
  <c r="AQ959" i="10"/>
  <c r="AK959" i="10"/>
  <c r="AE959" i="10"/>
  <c r="Y959" i="10"/>
  <c r="S959" i="10"/>
  <c r="M959" i="10"/>
  <c r="AN961" i="10"/>
  <c r="AB961" i="10"/>
  <c r="P961" i="10"/>
  <c r="AT961" i="10"/>
  <c r="AH961" i="10"/>
  <c r="V961" i="10"/>
  <c r="AQ961" i="10"/>
  <c r="AK961" i="10"/>
  <c r="AE961" i="10"/>
  <c r="Y961" i="10"/>
  <c r="S961" i="10"/>
  <c r="M961" i="10"/>
  <c r="AP964" i="10"/>
  <c r="AJ964" i="10"/>
  <c r="AD964" i="10"/>
  <c r="X964" i="10"/>
  <c r="R964" i="10"/>
  <c r="L964" i="10"/>
  <c r="AS964" i="10"/>
  <c r="AM964" i="10"/>
  <c r="AG964" i="10"/>
  <c r="AA964" i="10"/>
  <c r="U964" i="10"/>
  <c r="O964" i="10"/>
  <c r="AS966" i="10"/>
  <c r="AM966" i="10"/>
  <c r="AG966" i="10"/>
  <c r="AA966" i="10"/>
  <c r="U966" i="10"/>
  <c r="O966" i="10"/>
  <c r="AP966" i="10"/>
  <c r="AJ966" i="10"/>
  <c r="AD966" i="10"/>
  <c r="X966" i="10"/>
  <c r="R966" i="10"/>
  <c r="L966" i="10"/>
  <c r="AQ990" i="10"/>
  <c r="AK990" i="10"/>
  <c r="AE990" i="10"/>
  <c r="Y990" i="10"/>
  <c r="S990" i="10"/>
  <c r="M990" i="10"/>
  <c r="AT990" i="10"/>
  <c r="AN990" i="10"/>
  <c r="AH990" i="10"/>
  <c r="AB990" i="10"/>
  <c r="V990" i="10"/>
  <c r="P990" i="10"/>
  <c r="AT970" i="10"/>
  <c r="AN970" i="10"/>
  <c r="AH970" i="10"/>
  <c r="AB970" i="10"/>
  <c r="V970" i="10"/>
  <c r="P970" i="10"/>
  <c r="AQ970" i="10"/>
  <c r="S970" i="10"/>
  <c r="M970" i="10"/>
  <c r="AE970" i="10"/>
  <c r="AK970" i="10"/>
  <c r="Y970" i="10"/>
  <c r="AS991" i="10"/>
  <c r="AM991" i="10"/>
  <c r="AG991" i="10"/>
  <c r="AA991" i="10"/>
  <c r="U991" i="10"/>
  <c r="O991" i="10"/>
  <c r="AD991" i="10"/>
  <c r="AP991" i="10"/>
  <c r="R991" i="10"/>
  <c r="AJ991" i="10"/>
  <c r="L991" i="10"/>
  <c r="X991" i="10"/>
  <c r="AT982" i="10"/>
  <c r="AN982" i="10"/>
  <c r="AH982" i="10"/>
  <c r="AB982" i="10"/>
  <c r="V982" i="10"/>
  <c r="P982" i="10"/>
  <c r="AQ982" i="10"/>
  <c r="S982" i="10"/>
  <c r="M982" i="10"/>
  <c r="AE982" i="10"/>
  <c r="AK982" i="10"/>
  <c r="Y982" i="10"/>
  <c r="AS975" i="10"/>
  <c r="AM975" i="10"/>
  <c r="AG975" i="10"/>
  <c r="AA975" i="10"/>
  <c r="U975" i="10"/>
  <c r="O975" i="10"/>
  <c r="AP975" i="10"/>
  <c r="AJ975" i="10"/>
  <c r="AD975" i="10"/>
  <c r="X975" i="10"/>
  <c r="R975" i="10"/>
  <c r="L975" i="10"/>
  <c r="AT974" i="10"/>
  <c r="AN974" i="10"/>
  <c r="AH974" i="10"/>
  <c r="AB974" i="10"/>
  <c r="V974" i="10"/>
  <c r="P974" i="10"/>
  <c r="AQ974" i="10"/>
  <c r="S974" i="10"/>
  <c r="M974" i="10"/>
  <c r="AE974" i="10"/>
  <c r="AK974" i="10"/>
  <c r="Y974" i="10"/>
  <c r="AS1000" i="10"/>
  <c r="AM1000" i="10"/>
  <c r="AG1000" i="10"/>
  <c r="AA1000" i="10"/>
  <c r="U1000" i="10"/>
  <c r="O1000" i="10"/>
  <c r="AP1000" i="10"/>
  <c r="R1000" i="10"/>
  <c r="AD1000" i="10"/>
  <c r="X1000" i="10"/>
  <c r="AJ1000" i="10"/>
  <c r="L1000" i="10"/>
  <c r="AS993" i="10"/>
  <c r="AM993" i="10"/>
  <c r="AG993" i="10"/>
  <c r="AA993" i="10"/>
  <c r="U993" i="10"/>
  <c r="O993" i="10"/>
  <c r="AD993" i="10"/>
  <c r="AP993" i="10"/>
  <c r="R993" i="10"/>
  <c r="AJ993" i="10"/>
  <c r="L993" i="10"/>
  <c r="X993" i="10"/>
  <c r="G984" i="10"/>
  <c r="AS984" i="10"/>
  <c r="AM984" i="10"/>
  <c r="AG984" i="10"/>
  <c r="AA984" i="10"/>
  <c r="U984" i="10"/>
  <c r="O984" i="10"/>
  <c r="AP984" i="10"/>
  <c r="AJ984" i="10"/>
  <c r="AD984" i="10"/>
  <c r="X984" i="10"/>
  <c r="R984" i="10"/>
  <c r="L984" i="10"/>
  <c r="AQ994" i="10"/>
  <c r="AK994" i="10"/>
  <c r="AE994" i="10"/>
  <c r="Y994" i="10"/>
  <c r="S994" i="10"/>
  <c r="M994" i="10"/>
  <c r="AT994" i="10"/>
  <c r="AN994" i="10"/>
  <c r="AH994" i="10"/>
  <c r="AB994" i="10"/>
  <c r="V994" i="10"/>
  <c r="P994" i="10"/>
  <c r="AS988" i="10"/>
  <c r="AM988" i="10"/>
  <c r="AG988" i="10"/>
  <c r="AA988" i="10"/>
  <c r="U988" i="10"/>
  <c r="O988" i="10"/>
  <c r="AP988" i="10"/>
  <c r="AJ988" i="10"/>
  <c r="AD988" i="10"/>
  <c r="X988" i="10"/>
  <c r="R988" i="10"/>
  <c r="L988" i="10"/>
  <c r="AS973" i="10"/>
  <c r="AM973" i="10"/>
  <c r="AG973" i="10"/>
  <c r="AA973" i="10"/>
  <c r="U973" i="10"/>
  <c r="O973" i="10"/>
  <c r="AP973" i="10"/>
  <c r="AJ973" i="10"/>
  <c r="AD973" i="10"/>
  <c r="X973" i="10"/>
  <c r="R973" i="10"/>
  <c r="L973" i="10"/>
  <c r="AT976" i="10"/>
  <c r="AN976" i="10"/>
  <c r="AH976" i="10"/>
  <c r="AB976" i="10"/>
  <c r="V976" i="10"/>
  <c r="P976" i="10"/>
  <c r="AQ976" i="10"/>
  <c r="S976" i="10"/>
  <c r="AK976" i="10"/>
  <c r="AE976" i="10"/>
  <c r="M976" i="10"/>
  <c r="Y976" i="10"/>
  <c r="AS969" i="10"/>
  <c r="AM969" i="10"/>
  <c r="AG969" i="10"/>
  <c r="AA969" i="10"/>
  <c r="U969" i="10"/>
  <c r="O969" i="10"/>
  <c r="AP969" i="10"/>
  <c r="AJ969" i="10"/>
  <c r="AD969" i="10"/>
  <c r="X969" i="10"/>
  <c r="R969" i="10"/>
  <c r="L969" i="10"/>
  <c r="AS992" i="10"/>
  <c r="AM992" i="10"/>
  <c r="AG992" i="10"/>
  <c r="AA992" i="10"/>
  <c r="U992" i="10"/>
  <c r="O992" i="10"/>
  <c r="AP992" i="10"/>
  <c r="R992" i="10"/>
  <c r="AD992" i="10"/>
  <c r="X992" i="10"/>
  <c r="AJ992" i="10"/>
  <c r="L992" i="10"/>
  <c r="AN956" i="10"/>
  <c r="V956" i="10"/>
  <c r="AQ956" i="10"/>
  <c r="AE956" i="10"/>
  <c r="S956" i="10"/>
  <c r="AT956" i="10"/>
  <c r="AH956" i="10"/>
  <c r="P956" i="10"/>
  <c r="AK956" i="10"/>
  <c r="Y956" i="10"/>
  <c r="M956" i="10"/>
  <c r="AB956" i="10"/>
  <c r="AT962" i="10"/>
  <c r="AH962" i="10"/>
  <c r="P962" i="10"/>
  <c r="AN962" i="10"/>
  <c r="V962" i="10"/>
  <c r="AQ962" i="10"/>
  <c r="AK962" i="10"/>
  <c r="AE962" i="10"/>
  <c r="Y962" i="10"/>
  <c r="S962" i="10"/>
  <c r="M962" i="10"/>
  <c r="AB962" i="10"/>
  <c r="AS965" i="10"/>
  <c r="AM965" i="10"/>
  <c r="AG965" i="10"/>
  <c r="AA965" i="10"/>
  <c r="U965" i="10"/>
  <c r="O965" i="10"/>
  <c r="AP965" i="10"/>
  <c r="AJ965" i="10"/>
  <c r="AD965" i="10"/>
  <c r="X965" i="10"/>
  <c r="R965" i="10"/>
  <c r="L965" i="10"/>
  <c r="AP956" i="10"/>
  <c r="AJ956" i="10"/>
  <c r="AD956" i="10"/>
  <c r="X956" i="10"/>
  <c r="R956" i="10"/>
  <c r="L956" i="10"/>
  <c r="AS956" i="10"/>
  <c r="AM956" i="10"/>
  <c r="AG956" i="10"/>
  <c r="AA956" i="10"/>
  <c r="U956" i="10"/>
  <c r="O956" i="10"/>
  <c r="AP958" i="10"/>
  <c r="AJ958" i="10"/>
  <c r="AD958" i="10"/>
  <c r="X958" i="10"/>
  <c r="R958" i="10"/>
  <c r="L958" i="10"/>
  <c r="AS958" i="10"/>
  <c r="AM958" i="10"/>
  <c r="AG958" i="10"/>
  <c r="AA958" i="10"/>
  <c r="U958" i="10"/>
  <c r="O958" i="10"/>
  <c r="AP960" i="10"/>
  <c r="AJ960" i="10"/>
  <c r="AD960" i="10"/>
  <c r="X960" i="10"/>
  <c r="R960" i="10"/>
  <c r="L960" i="10"/>
  <c r="AS960" i="10"/>
  <c r="AM960" i="10"/>
  <c r="AG960" i="10"/>
  <c r="AA960" i="10"/>
  <c r="U960" i="10"/>
  <c r="O960" i="10"/>
  <c r="AP962" i="10"/>
  <c r="AJ962" i="10"/>
  <c r="AD962" i="10"/>
  <c r="X962" i="10"/>
  <c r="R962" i="10"/>
  <c r="L962" i="10"/>
  <c r="AS962" i="10"/>
  <c r="AM962" i="10"/>
  <c r="AG962" i="10"/>
  <c r="AA962" i="10"/>
  <c r="U962" i="10"/>
  <c r="O962" i="10"/>
  <c r="AT964" i="10"/>
  <c r="AH964" i="10"/>
  <c r="V964" i="10"/>
  <c r="AN964" i="10"/>
  <c r="AB964" i="10"/>
  <c r="P964" i="10"/>
  <c r="AQ964" i="10"/>
  <c r="AK964" i="10"/>
  <c r="AE964" i="10"/>
  <c r="Y964" i="10"/>
  <c r="S964" i="10"/>
  <c r="M964" i="10"/>
  <c r="AT966" i="10"/>
  <c r="AN966" i="10"/>
  <c r="AH966" i="10"/>
  <c r="AB966" i="10"/>
  <c r="V966" i="10"/>
  <c r="P966" i="10"/>
  <c r="AQ966" i="10"/>
  <c r="S966" i="10"/>
  <c r="M966" i="10"/>
  <c r="AE966" i="10"/>
  <c r="AK966" i="10"/>
  <c r="Y966" i="10"/>
  <c r="AT969" i="10"/>
  <c r="AN969" i="10"/>
  <c r="AH969" i="10"/>
  <c r="AB969" i="10"/>
  <c r="V969" i="10"/>
  <c r="P969" i="10"/>
  <c r="AE969" i="10"/>
  <c r="AQ969" i="10"/>
  <c r="S969" i="10"/>
  <c r="Y969" i="10"/>
  <c r="AK969" i="10"/>
  <c r="M969" i="10"/>
  <c r="AQ1003" i="10"/>
  <c r="AK1003" i="10"/>
  <c r="AE1003" i="10"/>
  <c r="Y1003" i="10"/>
  <c r="S1003" i="10"/>
  <c r="M1003" i="10"/>
  <c r="AT1003" i="10"/>
  <c r="AN1003" i="10"/>
  <c r="AH1003" i="10"/>
  <c r="AB1003" i="10"/>
  <c r="V1003" i="10"/>
  <c r="P1003" i="10"/>
  <c r="AS995" i="10"/>
  <c r="AM995" i="10"/>
  <c r="AG995" i="10"/>
  <c r="AA995" i="10"/>
  <c r="U995" i="10"/>
  <c r="O995" i="10"/>
  <c r="AD995" i="10"/>
  <c r="AP995" i="10"/>
  <c r="R995" i="10"/>
  <c r="AJ995" i="10"/>
  <c r="L995" i="10"/>
  <c r="X995" i="10"/>
  <c r="AS970" i="10"/>
  <c r="AM970" i="10"/>
  <c r="AG970" i="10"/>
  <c r="AA970" i="10"/>
  <c r="U970" i="10"/>
  <c r="O970" i="10"/>
  <c r="AP970" i="10"/>
  <c r="AJ970" i="10"/>
  <c r="AD970" i="10"/>
  <c r="X970" i="10"/>
  <c r="R970" i="10"/>
  <c r="L970" i="10"/>
  <c r="AQ1001" i="10"/>
  <c r="AK1001" i="10"/>
  <c r="AE1001" i="10"/>
  <c r="Y1001" i="10"/>
  <c r="S1001" i="10"/>
  <c r="M1001" i="10"/>
  <c r="AT1001" i="10"/>
  <c r="AN1001" i="10"/>
  <c r="AH1001" i="10"/>
  <c r="AB1001" i="10"/>
  <c r="V1001" i="10"/>
  <c r="P1001" i="10"/>
  <c r="AQ998" i="10"/>
  <c r="AK998" i="10"/>
  <c r="AE998" i="10"/>
  <c r="Y998" i="10"/>
  <c r="S998" i="10"/>
  <c r="M998" i="10"/>
  <c r="AT998" i="10"/>
  <c r="AN998" i="10"/>
  <c r="AH998" i="10"/>
  <c r="AB998" i="10"/>
  <c r="V998" i="10"/>
  <c r="P998" i="10"/>
  <c r="AQ991" i="10"/>
  <c r="AK991" i="10"/>
  <c r="AE991" i="10"/>
  <c r="Y991" i="10"/>
  <c r="S991" i="10"/>
  <c r="M991" i="10"/>
  <c r="AT991" i="10"/>
  <c r="AN991" i="10"/>
  <c r="AH991" i="10"/>
  <c r="AB991" i="10"/>
  <c r="V991" i="10"/>
  <c r="P991" i="10"/>
  <c r="AS982" i="10"/>
  <c r="AM982" i="10"/>
  <c r="AG982" i="10"/>
  <c r="AA982" i="10"/>
  <c r="U982" i="10"/>
  <c r="O982" i="10"/>
  <c r="AP982" i="10"/>
  <c r="AJ982" i="10"/>
  <c r="AD982" i="10"/>
  <c r="X982" i="10"/>
  <c r="R982" i="10"/>
  <c r="L982" i="10"/>
  <c r="AT975" i="10"/>
  <c r="AN975" i="10"/>
  <c r="AH975" i="10"/>
  <c r="AB975" i="10"/>
  <c r="V975" i="10"/>
  <c r="P975" i="10"/>
  <c r="AE975" i="10"/>
  <c r="Y975" i="10"/>
  <c r="AQ975" i="10"/>
  <c r="S975" i="10"/>
  <c r="AK975" i="10"/>
  <c r="M975" i="10"/>
  <c r="AQ1000" i="10"/>
  <c r="AK1000" i="10"/>
  <c r="AE1000" i="10"/>
  <c r="Y1000" i="10"/>
  <c r="S1000" i="10"/>
  <c r="M1000" i="10"/>
  <c r="AT1000" i="10"/>
  <c r="AN1000" i="10"/>
  <c r="AH1000" i="10"/>
  <c r="AB1000" i="10"/>
  <c r="V1000" i="10"/>
  <c r="P1000" i="10"/>
  <c r="AS987" i="10"/>
  <c r="AM987" i="10"/>
  <c r="AG987" i="10"/>
  <c r="AA987" i="10"/>
  <c r="U987" i="10"/>
  <c r="O987" i="10"/>
  <c r="AP987" i="10"/>
  <c r="AJ987" i="10"/>
  <c r="AD987" i="10"/>
  <c r="X987" i="10"/>
  <c r="R987" i="10"/>
  <c r="L987" i="10"/>
  <c r="AT984" i="10"/>
  <c r="AN984" i="10"/>
  <c r="AH984" i="10"/>
  <c r="AB984" i="10"/>
  <c r="V984" i="10"/>
  <c r="P984" i="10"/>
  <c r="AQ984" i="10"/>
  <c r="S984" i="10"/>
  <c r="AE984" i="10"/>
  <c r="M984" i="10"/>
  <c r="Y984" i="10"/>
  <c r="AK984" i="10"/>
  <c r="AS972" i="10"/>
  <c r="AM972" i="10"/>
  <c r="AG972" i="10"/>
  <c r="AA972" i="10"/>
  <c r="U972" i="10"/>
  <c r="O972" i="10"/>
  <c r="AP972" i="10"/>
  <c r="AJ972" i="10"/>
  <c r="AD972" i="10"/>
  <c r="X972" i="10"/>
  <c r="R972" i="10"/>
  <c r="L972" i="10"/>
  <c r="AS994" i="10"/>
  <c r="AM994" i="10"/>
  <c r="AG994" i="10"/>
  <c r="AA994" i="10"/>
  <c r="U994" i="10"/>
  <c r="O994" i="10"/>
  <c r="AP994" i="10"/>
  <c r="R994" i="10"/>
  <c r="AD994" i="10"/>
  <c r="X994" i="10"/>
  <c r="L994" i="10"/>
  <c r="AJ994" i="10"/>
  <c r="AT988" i="10"/>
  <c r="AN988" i="10"/>
  <c r="AH988" i="10"/>
  <c r="AB988" i="10"/>
  <c r="V988" i="10"/>
  <c r="P988" i="10"/>
  <c r="AQ988" i="10"/>
  <c r="S988" i="10"/>
  <c r="M988" i="10"/>
  <c r="AE988" i="10"/>
  <c r="AK988" i="10"/>
  <c r="Y988" i="10"/>
  <c r="AT973" i="10"/>
  <c r="AN973" i="10"/>
  <c r="AH973" i="10"/>
  <c r="AB973" i="10"/>
  <c r="V973" i="10"/>
  <c r="P973" i="10"/>
  <c r="AE973" i="10"/>
  <c r="AQ973" i="10"/>
  <c r="S973" i="10"/>
  <c r="Y973" i="10"/>
  <c r="AK973" i="10"/>
  <c r="M973" i="10"/>
  <c r="AS971" i="10"/>
  <c r="AM971" i="10"/>
  <c r="AG971" i="10"/>
  <c r="AA971" i="10"/>
  <c r="U971" i="10"/>
  <c r="O971" i="10"/>
  <c r="AP971" i="10"/>
  <c r="AJ971" i="10"/>
  <c r="AD971" i="10"/>
  <c r="X971" i="10"/>
  <c r="R971" i="10"/>
  <c r="L971" i="10"/>
  <c r="AS981" i="10"/>
  <c r="AM981" i="10"/>
  <c r="AG981" i="10"/>
  <c r="AA981" i="10"/>
  <c r="U981" i="10"/>
  <c r="O981" i="10"/>
  <c r="AP981" i="10"/>
  <c r="AJ981" i="10"/>
  <c r="AD981" i="10"/>
  <c r="X981" i="10"/>
  <c r="R981" i="10"/>
  <c r="L981" i="10"/>
  <c r="AM920" i="10"/>
  <c r="AA920" i="10"/>
  <c r="R920" i="10"/>
  <c r="L920" i="10"/>
  <c r="AJ920" i="10"/>
  <c r="X920" i="10"/>
  <c r="AP920" i="10"/>
  <c r="AD920" i="10"/>
  <c r="AG920" i="10"/>
  <c r="U920" i="10"/>
  <c r="O920" i="10"/>
  <c r="AS920" i="10"/>
  <c r="AS897" i="10"/>
  <c r="AM897" i="10"/>
  <c r="AG897" i="10"/>
  <c r="AA897" i="10"/>
  <c r="U897" i="10"/>
  <c r="O897" i="10"/>
  <c r="AP897" i="10"/>
  <c r="X897" i="10"/>
  <c r="L897" i="10"/>
  <c r="AD897" i="10"/>
  <c r="AJ897" i="10"/>
  <c r="R897" i="10"/>
  <c r="AS899" i="10"/>
  <c r="AM899" i="10"/>
  <c r="AG899" i="10"/>
  <c r="AA899" i="10"/>
  <c r="U899" i="10"/>
  <c r="O899" i="10"/>
  <c r="AD899" i="10"/>
  <c r="L899" i="10"/>
  <c r="AJ899" i="10"/>
  <c r="R899" i="10"/>
  <c r="AP899" i="10"/>
  <c r="X899" i="10"/>
  <c r="AS901" i="10"/>
  <c r="AM901" i="10"/>
  <c r="AG901" i="10"/>
  <c r="AA901" i="10"/>
  <c r="U901" i="10"/>
  <c r="O901" i="10"/>
  <c r="AJ901" i="10"/>
  <c r="AD901" i="10"/>
  <c r="R901" i="10"/>
  <c r="AP901" i="10"/>
  <c r="X901" i="10"/>
  <c r="L901" i="10"/>
  <c r="AS903" i="10"/>
  <c r="AM903" i="10"/>
  <c r="AG903" i="10"/>
  <c r="AA903" i="10"/>
  <c r="U903" i="10"/>
  <c r="O903" i="10"/>
  <c r="AP903" i="10"/>
  <c r="X903" i="10"/>
  <c r="L903" i="10"/>
  <c r="AJ903" i="10"/>
  <c r="AD903" i="10"/>
  <c r="R903" i="10"/>
  <c r="AQ905" i="10"/>
  <c r="AK905" i="10"/>
  <c r="AE905" i="10"/>
  <c r="Y905" i="10"/>
  <c r="S905" i="10"/>
  <c r="M905" i="10"/>
  <c r="AT905" i="10"/>
  <c r="AN905" i="10"/>
  <c r="AH905" i="10"/>
  <c r="AB905" i="10"/>
  <c r="V905" i="10"/>
  <c r="P905" i="10"/>
  <c r="AQ907" i="10"/>
  <c r="AK907" i="10"/>
  <c r="AE907" i="10"/>
  <c r="Y907" i="10"/>
  <c r="S907" i="10"/>
  <c r="M907" i="10"/>
  <c r="AT907" i="10"/>
  <c r="AN907" i="10"/>
  <c r="AH907" i="10"/>
  <c r="AB907" i="10"/>
  <c r="V907" i="10"/>
  <c r="P907" i="10"/>
  <c r="AP943" i="10"/>
  <c r="AJ943" i="10"/>
  <c r="AD943" i="10"/>
  <c r="X943" i="10"/>
  <c r="R943" i="10"/>
  <c r="L943" i="10"/>
  <c r="AM943" i="10"/>
  <c r="O943" i="10"/>
  <c r="AS943" i="10"/>
  <c r="U943" i="10"/>
  <c r="AA943" i="10"/>
  <c r="AG943" i="10"/>
  <c r="AP937" i="10"/>
  <c r="AJ937" i="10"/>
  <c r="AD937" i="10"/>
  <c r="X937" i="10"/>
  <c r="R937" i="10"/>
  <c r="L937" i="10"/>
  <c r="AM937" i="10"/>
  <c r="O937" i="10"/>
  <c r="AS937" i="10"/>
  <c r="U937" i="10"/>
  <c r="AG937" i="10"/>
  <c r="AA937" i="10"/>
  <c r="AT921" i="10"/>
  <c r="AN921" i="10"/>
  <c r="AH921" i="10"/>
  <c r="AB921" i="10"/>
  <c r="V921" i="10"/>
  <c r="P921" i="10"/>
  <c r="AQ921" i="10"/>
  <c r="AK921" i="10"/>
  <c r="AE921" i="10"/>
  <c r="Y921" i="10"/>
  <c r="S921" i="10"/>
  <c r="M921" i="10"/>
  <c r="AP918" i="10"/>
  <c r="AJ918" i="10"/>
  <c r="AD918" i="10"/>
  <c r="X918" i="10"/>
  <c r="R918" i="10"/>
  <c r="L918" i="10"/>
  <c r="AA918" i="10"/>
  <c r="AS918" i="10"/>
  <c r="U918" i="10"/>
  <c r="AM918" i="10"/>
  <c r="O918" i="10"/>
  <c r="AG918" i="10"/>
  <c r="AQ940" i="10"/>
  <c r="AH940" i="10"/>
  <c r="S940" i="10"/>
  <c r="AN940" i="10"/>
  <c r="Y940" i="10"/>
  <c r="P940" i="10"/>
  <c r="V940" i="10"/>
  <c r="AK940" i="10"/>
  <c r="AT940" i="10"/>
  <c r="AE940" i="10"/>
  <c r="AB940" i="10"/>
  <c r="M940" i="10"/>
  <c r="AQ930" i="10"/>
  <c r="AN930" i="10"/>
  <c r="AH930" i="10"/>
  <c r="AB930" i="10"/>
  <c r="V930" i="10"/>
  <c r="P930" i="10"/>
  <c r="AT930" i="10"/>
  <c r="AE930" i="10"/>
  <c r="S930" i="10"/>
  <c r="M930" i="10"/>
  <c r="Y930" i="10"/>
  <c r="AK930" i="10"/>
  <c r="AT926" i="10"/>
  <c r="AN926" i="10"/>
  <c r="AH926" i="10"/>
  <c r="AB926" i="10"/>
  <c r="V926" i="10"/>
  <c r="P926" i="10"/>
  <c r="AQ926" i="10"/>
  <c r="AK926" i="10"/>
  <c r="AE926" i="10"/>
  <c r="Y926" i="10"/>
  <c r="S926" i="10"/>
  <c r="M926" i="10"/>
  <c r="AQ944" i="10"/>
  <c r="AH944" i="10"/>
  <c r="S944" i="10"/>
  <c r="AN944" i="10"/>
  <c r="Y944" i="10"/>
  <c r="P944" i="10"/>
  <c r="V944" i="10"/>
  <c r="AK944" i="10"/>
  <c r="AT944" i="10"/>
  <c r="AE944" i="10"/>
  <c r="M944" i="10"/>
  <c r="AB944" i="10"/>
  <c r="AS922" i="10"/>
  <c r="AM922" i="10"/>
  <c r="AG922" i="10"/>
  <c r="AA922" i="10"/>
  <c r="U922" i="10"/>
  <c r="O922" i="10"/>
  <c r="AJ922" i="10"/>
  <c r="L922" i="10"/>
  <c r="AD922" i="10"/>
  <c r="AP922" i="10"/>
  <c r="R922" i="10"/>
  <c r="X922" i="10"/>
  <c r="AT911" i="10"/>
  <c r="AN911" i="10"/>
  <c r="AH911" i="10"/>
  <c r="AB911" i="10"/>
  <c r="V911" i="10"/>
  <c r="P911" i="10"/>
  <c r="AQ911" i="10"/>
  <c r="AK911" i="10"/>
  <c r="AE911" i="10"/>
  <c r="Y911" i="10"/>
  <c r="S911" i="10"/>
  <c r="M911" i="10"/>
  <c r="AT910" i="10"/>
  <c r="AN910" i="10"/>
  <c r="AH910" i="10"/>
  <c r="AB910" i="10"/>
  <c r="V910" i="10"/>
  <c r="P910" i="10"/>
  <c r="AQ910" i="10"/>
  <c r="AK910" i="10"/>
  <c r="AE910" i="10"/>
  <c r="Y910" i="10"/>
  <c r="S910" i="10"/>
  <c r="M910" i="10"/>
  <c r="AP929" i="10"/>
  <c r="AJ929" i="10"/>
  <c r="AD929" i="10"/>
  <c r="X929" i="10"/>
  <c r="R929" i="10"/>
  <c r="L929" i="10"/>
  <c r="AS929" i="10"/>
  <c r="AG929" i="10"/>
  <c r="U929" i="10"/>
  <c r="AM929" i="10"/>
  <c r="AA929" i="10"/>
  <c r="O929" i="10"/>
  <c r="AP932" i="10"/>
  <c r="AJ932" i="10"/>
  <c r="AD932" i="10"/>
  <c r="X932" i="10"/>
  <c r="R932" i="10"/>
  <c r="L932" i="10"/>
  <c r="AA932" i="10"/>
  <c r="AG932" i="10"/>
  <c r="AM932" i="10"/>
  <c r="U932" i="10"/>
  <c r="O932" i="10"/>
  <c r="AS932" i="10"/>
  <c r="AP912" i="10"/>
  <c r="AJ912" i="10"/>
  <c r="AD912" i="10"/>
  <c r="X912" i="10"/>
  <c r="R912" i="10"/>
  <c r="L912" i="10"/>
  <c r="AA912" i="10"/>
  <c r="AS912" i="10"/>
  <c r="U912" i="10"/>
  <c r="AM912" i="10"/>
  <c r="O912" i="10"/>
  <c r="AG912" i="10"/>
  <c r="AQ896" i="10"/>
  <c r="AK896" i="10"/>
  <c r="AE896" i="10"/>
  <c r="Y896" i="10"/>
  <c r="S896" i="10"/>
  <c r="M896" i="10"/>
  <c r="AT896" i="10"/>
  <c r="AN896" i="10"/>
  <c r="AH896" i="10"/>
  <c r="AB896" i="10"/>
  <c r="V896" i="10"/>
  <c r="P896" i="10"/>
  <c r="AQ902" i="10"/>
  <c r="AK902" i="10"/>
  <c r="AE902" i="10"/>
  <c r="Y902" i="10"/>
  <c r="S902" i="10"/>
  <c r="M902" i="10"/>
  <c r="AT902" i="10"/>
  <c r="AN902" i="10"/>
  <c r="AH902" i="10"/>
  <c r="AB902" i="10"/>
  <c r="V902" i="10"/>
  <c r="P902" i="10"/>
  <c r="AS907" i="10"/>
  <c r="AM907" i="10"/>
  <c r="AG907" i="10"/>
  <c r="AA907" i="10"/>
  <c r="U907" i="10"/>
  <c r="O907" i="10"/>
  <c r="AP907" i="10"/>
  <c r="AD907" i="10"/>
  <c r="R907" i="10"/>
  <c r="AJ907" i="10"/>
  <c r="X907" i="10"/>
  <c r="L907" i="10"/>
  <c r="AT937" i="10"/>
  <c r="AE937" i="10"/>
  <c r="V937" i="10"/>
  <c r="AK937" i="10"/>
  <c r="AB937" i="10"/>
  <c r="M937" i="10"/>
  <c r="AH937" i="10"/>
  <c r="S937" i="10"/>
  <c r="P937" i="10"/>
  <c r="AQ937" i="10"/>
  <c r="Y937" i="10"/>
  <c r="AN937" i="10"/>
  <c r="AT915" i="10"/>
  <c r="AN915" i="10"/>
  <c r="AH915" i="10"/>
  <c r="AB915" i="10"/>
  <c r="V915" i="10"/>
  <c r="P915" i="10"/>
  <c r="AQ915" i="10"/>
  <c r="AK915" i="10"/>
  <c r="AE915" i="10"/>
  <c r="Y915" i="10"/>
  <c r="S915" i="10"/>
  <c r="M915" i="10"/>
  <c r="AP933" i="10"/>
  <c r="AJ933" i="10"/>
  <c r="AD933" i="10"/>
  <c r="X933" i="10"/>
  <c r="R933" i="10"/>
  <c r="L933" i="10"/>
  <c r="AM933" i="10"/>
  <c r="O933" i="10"/>
  <c r="AS933" i="10"/>
  <c r="U933" i="10"/>
  <c r="AG933" i="10"/>
  <c r="AA933" i="10"/>
  <c r="AP930" i="10"/>
  <c r="AJ930" i="10"/>
  <c r="AD930" i="10"/>
  <c r="X930" i="10"/>
  <c r="R930" i="10"/>
  <c r="L930" i="10"/>
  <c r="AG930" i="10"/>
  <c r="U930" i="10"/>
  <c r="AS930" i="10"/>
  <c r="AM930" i="10"/>
  <c r="AA930" i="10"/>
  <c r="O930" i="10"/>
  <c r="AP916" i="10"/>
  <c r="AJ916" i="10"/>
  <c r="AD916" i="10"/>
  <c r="X916" i="10"/>
  <c r="R916" i="10"/>
  <c r="L916" i="10"/>
  <c r="AA916" i="10"/>
  <c r="AS916" i="10"/>
  <c r="U916" i="10"/>
  <c r="AM916" i="10"/>
  <c r="O916" i="10"/>
  <c r="AG916" i="10"/>
  <c r="AP910" i="10"/>
  <c r="AJ910" i="10"/>
  <c r="AD910" i="10"/>
  <c r="X910" i="10"/>
  <c r="R910" i="10"/>
  <c r="L910" i="10"/>
  <c r="AA910" i="10"/>
  <c r="AS910" i="10"/>
  <c r="U910" i="10"/>
  <c r="AM910" i="10"/>
  <c r="O910" i="10"/>
  <c r="AG910" i="10"/>
  <c r="AQ932" i="10"/>
  <c r="AH932" i="10"/>
  <c r="S932" i="10"/>
  <c r="AN932" i="10"/>
  <c r="Y932" i="10"/>
  <c r="P932" i="10"/>
  <c r="V932" i="10"/>
  <c r="AK932" i="10"/>
  <c r="AT932" i="10"/>
  <c r="AE932" i="10"/>
  <c r="M932" i="10"/>
  <c r="AB932" i="10"/>
  <c r="AP936" i="10"/>
  <c r="AJ936" i="10"/>
  <c r="AD936" i="10"/>
  <c r="X936" i="10"/>
  <c r="R936" i="10"/>
  <c r="L936" i="10"/>
  <c r="AA936" i="10"/>
  <c r="AG936" i="10"/>
  <c r="AM936" i="10"/>
  <c r="U936" i="10"/>
  <c r="O936" i="10"/>
  <c r="AS936" i="10"/>
  <c r="AQ895" i="10"/>
  <c r="AK895" i="10"/>
  <c r="AE895" i="10"/>
  <c r="Y895" i="10"/>
  <c r="S895" i="10"/>
  <c r="M895" i="10"/>
  <c r="AT895" i="10"/>
  <c r="AN895" i="10"/>
  <c r="AH895" i="10"/>
  <c r="AB895" i="10"/>
  <c r="V895" i="10"/>
  <c r="P895" i="10"/>
  <c r="AQ897" i="10"/>
  <c r="AK897" i="10"/>
  <c r="AE897" i="10"/>
  <c r="Y897" i="10"/>
  <c r="S897" i="10"/>
  <c r="M897" i="10"/>
  <c r="AT897" i="10"/>
  <c r="AN897" i="10"/>
  <c r="AH897" i="10"/>
  <c r="AB897" i="10"/>
  <c r="V897" i="10"/>
  <c r="P897" i="10"/>
  <c r="AQ899" i="10"/>
  <c r="AK899" i="10"/>
  <c r="AE899" i="10"/>
  <c r="Y899" i="10"/>
  <c r="S899" i="10"/>
  <c r="M899" i="10"/>
  <c r="AT899" i="10"/>
  <c r="AN899" i="10"/>
  <c r="AH899" i="10"/>
  <c r="AB899" i="10"/>
  <c r="V899" i="10"/>
  <c r="P899" i="10"/>
  <c r="AQ901" i="10"/>
  <c r="AK901" i="10"/>
  <c r="AE901" i="10"/>
  <c r="Y901" i="10"/>
  <c r="S901" i="10"/>
  <c r="M901" i="10"/>
  <c r="AT901" i="10"/>
  <c r="AN901" i="10"/>
  <c r="AH901" i="10"/>
  <c r="AB901" i="10"/>
  <c r="V901" i="10"/>
  <c r="P901" i="10"/>
  <c r="AQ903" i="10"/>
  <c r="AK903" i="10"/>
  <c r="AE903" i="10"/>
  <c r="Y903" i="10"/>
  <c r="S903" i="10"/>
  <c r="M903" i="10"/>
  <c r="AT903" i="10"/>
  <c r="AN903" i="10"/>
  <c r="AH903" i="10"/>
  <c r="AB903" i="10"/>
  <c r="V903" i="10"/>
  <c r="P903" i="10"/>
  <c r="AS906" i="10"/>
  <c r="AM906" i="10"/>
  <c r="AG906" i="10"/>
  <c r="AA906" i="10"/>
  <c r="U906" i="10"/>
  <c r="O906" i="10"/>
  <c r="AP906" i="10"/>
  <c r="X906" i="10"/>
  <c r="L906" i="10"/>
  <c r="AJ906" i="10"/>
  <c r="AD906" i="10"/>
  <c r="R906" i="10"/>
  <c r="AS908" i="10"/>
  <c r="AM908" i="10"/>
  <c r="AG908" i="10"/>
  <c r="AA908" i="10"/>
  <c r="U908" i="10"/>
  <c r="O908" i="10"/>
  <c r="AP908" i="10"/>
  <c r="AJ908" i="10"/>
  <c r="AD908" i="10"/>
  <c r="R908" i="10"/>
  <c r="X908" i="10"/>
  <c r="L908" i="10"/>
  <c r="AP942" i="10"/>
  <c r="AJ942" i="10"/>
  <c r="AD942" i="10"/>
  <c r="X942" i="10"/>
  <c r="R942" i="10"/>
  <c r="L942" i="10"/>
  <c r="AA942" i="10"/>
  <c r="AG942" i="10"/>
  <c r="O942" i="10"/>
  <c r="AS942" i="10"/>
  <c r="AM942" i="10"/>
  <c r="U942" i="10"/>
  <c r="AS921" i="10"/>
  <c r="AM921" i="10"/>
  <c r="AG921" i="10"/>
  <c r="AA921" i="10"/>
  <c r="O921" i="10"/>
  <c r="AP921" i="10"/>
  <c r="X921" i="10"/>
  <c r="L921" i="10"/>
  <c r="AD921" i="10"/>
  <c r="R921" i="10"/>
  <c r="AJ921" i="10"/>
  <c r="U921" i="10"/>
  <c r="AT918" i="10"/>
  <c r="AN918" i="10"/>
  <c r="AH918" i="10"/>
  <c r="AB918" i="10"/>
  <c r="V918" i="10"/>
  <c r="P918" i="10"/>
  <c r="AQ918" i="10"/>
  <c r="AK918" i="10"/>
  <c r="AE918" i="10"/>
  <c r="Y918" i="10"/>
  <c r="S918" i="10"/>
  <c r="M918" i="10"/>
  <c r="AT919" i="10"/>
  <c r="AN919" i="10"/>
  <c r="AH919" i="10"/>
  <c r="AB919" i="10"/>
  <c r="V919" i="10"/>
  <c r="P919" i="10"/>
  <c r="AQ919" i="10"/>
  <c r="AK919" i="10"/>
  <c r="AE919" i="10"/>
  <c r="Y919" i="10"/>
  <c r="S919" i="10"/>
  <c r="M919" i="10"/>
  <c r="AT923" i="10"/>
  <c r="AN923" i="10"/>
  <c r="AH923" i="10"/>
  <c r="AB923" i="10"/>
  <c r="V923" i="10"/>
  <c r="P923" i="10"/>
  <c r="AQ923" i="10"/>
  <c r="AK923" i="10"/>
  <c r="AE923" i="10"/>
  <c r="Y923" i="10"/>
  <c r="S923" i="10"/>
  <c r="M923" i="10"/>
  <c r="AP914" i="10"/>
  <c r="AJ914" i="10"/>
  <c r="AD914" i="10"/>
  <c r="X914" i="10"/>
  <c r="R914" i="10"/>
  <c r="L914" i="10"/>
  <c r="AA914" i="10"/>
  <c r="AS914" i="10"/>
  <c r="U914" i="10"/>
  <c r="AM914" i="10"/>
  <c r="O914" i="10"/>
  <c r="AG914" i="10"/>
  <c r="AP913" i="10"/>
  <c r="AJ913" i="10"/>
  <c r="AD913" i="10"/>
  <c r="X913" i="10"/>
  <c r="R913" i="10"/>
  <c r="L913" i="10"/>
  <c r="AM913" i="10"/>
  <c r="O913" i="10"/>
  <c r="AG913" i="10"/>
  <c r="AA913" i="10"/>
  <c r="AS913" i="10"/>
  <c r="U913" i="10"/>
  <c r="AP944" i="10"/>
  <c r="AJ944" i="10"/>
  <c r="AD944" i="10"/>
  <c r="X944" i="10"/>
  <c r="R944" i="10"/>
  <c r="L944" i="10"/>
  <c r="AA944" i="10"/>
  <c r="AG944" i="10"/>
  <c r="AM944" i="10"/>
  <c r="U944" i="10"/>
  <c r="O944" i="10"/>
  <c r="AS944" i="10"/>
  <c r="AP931" i="10"/>
  <c r="AJ931" i="10"/>
  <c r="AD931" i="10"/>
  <c r="X931" i="10"/>
  <c r="R931" i="10"/>
  <c r="L931" i="10"/>
  <c r="AM931" i="10"/>
  <c r="O931" i="10"/>
  <c r="AS931" i="10"/>
  <c r="U931" i="10"/>
  <c r="AA931" i="10"/>
  <c r="AG931" i="10"/>
  <c r="AT922" i="10"/>
  <c r="AN922" i="10"/>
  <c r="AH922" i="10"/>
  <c r="AB922" i="10"/>
  <c r="V922" i="10"/>
  <c r="P922" i="10"/>
  <c r="AQ922" i="10"/>
  <c r="AK922" i="10"/>
  <c r="AE922" i="10"/>
  <c r="Y922" i="10"/>
  <c r="S922" i="10"/>
  <c r="M922" i="10"/>
  <c r="AP934" i="10"/>
  <c r="AJ934" i="10"/>
  <c r="AD934" i="10"/>
  <c r="X934" i="10"/>
  <c r="R934" i="10"/>
  <c r="L934" i="10"/>
  <c r="AA934" i="10"/>
  <c r="AG934" i="10"/>
  <c r="O934" i="10"/>
  <c r="AS934" i="10"/>
  <c r="AM934" i="10"/>
  <c r="U934" i="10"/>
  <c r="AQ938" i="10"/>
  <c r="AH938" i="10"/>
  <c r="S938" i="10"/>
  <c r="AN938" i="10"/>
  <c r="Y938" i="10"/>
  <c r="P938" i="10"/>
  <c r="AT938" i="10"/>
  <c r="AE938" i="10"/>
  <c r="AB938" i="10"/>
  <c r="M938" i="10"/>
  <c r="V938" i="10"/>
  <c r="AK938" i="10"/>
  <c r="AP917" i="10"/>
  <c r="AJ917" i="10"/>
  <c r="AD917" i="10"/>
  <c r="X917" i="10"/>
  <c r="R917" i="10"/>
  <c r="L917" i="10"/>
  <c r="AM917" i="10"/>
  <c r="O917" i="10"/>
  <c r="AA917" i="10"/>
  <c r="AG917" i="10"/>
  <c r="AS917" i="10"/>
  <c r="U917" i="10"/>
  <c r="AT924" i="10"/>
  <c r="AN924" i="10"/>
  <c r="AH924" i="10"/>
  <c r="AB924" i="10"/>
  <c r="V924" i="10"/>
  <c r="P924" i="10"/>
  <c r="AQ924" i="10"/>
  <c r="AK924" i="10"/>
  <c r="AE924" i="10"/>
  <c r="Y924" i="10"/>
  <c r="S924" i="10"/>
  <c r="M924" i="10"/>
  <c r="AT935" i="10"/>
  <c r="AE935" i="10"/>
  <c r="V935" i="10"/>
  <c r="AK935" i="10"/>
  <c r="AB935" i="10"/>
  <c r="M935" i="10"/>
  <c r="AQ935" i="10"/>
  <c r="AN935" i="10"/>
  <c r="Y935" i="10"/>
  <c r="AH935" i="10"/>
  <c r="S935" i="10"/>
  <c r="P935" i="10"/>
  <c r="AQ898" i="10"/>
  <c r="AK898" i="10"/>
  <c r="AE898" i="10"/>
  <c r="Y898" i="10"/>
  <c r="S898" i="10"/>
  <c r="M898" i="10"/>
  <c r="AT898" i="10"/>
  <c r="AN898" i="10"/>
  <c r="AH898" i="10"/>
  <c r="AB898" i="10"/>
  <c r="V898" i="10"/>
  <c r="P898" i="10"/>
  <c r="AQ900" i="10"/>
  <c r="AK900" i="10"/>
  <c r="AE900" i="10"/>
  <c r="Y900" i="10"/>
  <c r="S900" i="10"/>
  <c r="M900" i="10"/>
  <c r="AT900" i="10"/>
  <c r="AN900" i="10"/>
  <c r="AH900" i="10"/>
  <c r="AB900" i="10"/>
  <c r="V900" i="10"/>
  <c r="P900" i="10"/>
  <c r="AS905" i="10"/>
  <c r="AM905" i="10"/>
  <c r="AG905" i="10"/>
  <c r="AA905" i="10"/>
  <c r="U905" i="10"/>
  <c r="O905" i="10"/>
  <c r="AJ905" i="10"/>
  <c r="X905" i="10"/>
  <c r="L905" i="10"/>
  <c r="AP905" i="10"/>
  <c r="AD905" i="10"/>
  <c r="R905" i="10"/>
  <c r="AT925" i="10"/>
  <c r="AN925" i="10"/>
  <c r="AH925" i="10"/>
  <c r="AB925" i="10"/>
  <c r="V925" i="10"/>
  <c r="P925" i="10"/>
  <c r="AQ925" i="10"/>
  <c r="AK925" i="10"/>
  <c r="AE925" i="10"/>
  <c r="Y925" i="10"/>
  <c r="S925" i="10"/>
  <c r="M925" i="10"/>
  <c r="AQ909" i="10"/>
  <c r="AK909" i="10"/>
  <c r="AE909" i="10"/>
  <c r="Y909" i="10"/>
  <c r="S909" i="10"/>
  <c r="M909" i="10"/>
  <c r="AT909" i="10"/>
  <c r="AN909" i="10"/>
  <c r="AH909" i="10"/>
  <c r="AB909" i="10"/>
  <c r="V909" i="10"/>
  <c r="P909" i="10"/>
  <c r="AP928" i="10"/>
  <c r="AJ928" i="10"/>
  <c r="AD928" i="10"/>
  <c r="X928" i="10"/>
  <c r="R928" i="10"/>
  <c r="L928" i="10"/>
  <c r="AS928" i="10"/>
  <c r="AG928" i="10"/>
  <c r="U928" i="10"/>
  <c r="AM928" i="10"/>
  <c r="AA928" i="10"/>
  <c r="O928" i="10"/>
  <c r="AT941" i="10"/>
  <c r="AE941" i="10"/>
  <c r="V941" i="10"/>
  <c r="AK941" i="10"/>
  <c r="AB941" i="10"/>
  <c r="M941" i="10"/>
  <c r="AH941" i="10"/>
  <c r="S941" i="10"/>
  <c r="P941" i="10"/>
  <c r="AQ941" i="10"/>
  <c r="AN941" i="10"/>
  <c r="Y941" i="10"/>
  <c r="AS926" i="10"/>
  <c r="AM926" i="10"/>
  <c r="AG926" i="10"/>
  <c r="AA926" i="10"/>
  <c r="U926" i="10"/>
  <c r="O926" i="10"/>
  <c r="AJ926" i="10"/>
  <c r="L926" i="10"/>
  <c r="AD926" i="10"/>
  <c r="AP926" i="10"/>
  <c r="R926" i="10"/>
  <c r="X926" i="10"/>
  <c r="AP939" i="10"/>
  <c r="AJ939" i="10"/>
  <c r="AD939" i="10"/>
  <c r="X939" i="10"/>
  <c r="R939" i="10"/>
  <c r="L939" i="10"/>
  <c r="AM939" i="10"/>
  <c r="O939" i="10"/>
  <c r="AS939" i="10"/>
  <c r="U939" i="10"/>
  <c r="AA939" i="10"/>
  <c r="AG939" i="10"/>
  <c r="AP911" i="10"/>
  <c r="AJ911" i="10"/>
  <c r="AD911" i="10"/>
  <c r="X911" i="10"/>
  <c r="R911" i="10"/>
  <c r="L911" i="10"/>
  <c r="AM911" i="10"/>
  <c r="O911" i="10"/>
  <c r="AG911" i="10"/>
  <c r="AA911" i="10"/>
  <c r="AS911" i="10"/>
  <c r="U911" i="10"/>
  <c r="AT929" i="10"/>
  <c r="AN929" i="10"/>
  <c r="AH929" i="10"/>
  <c r="AB929" i="10"/>
  <c r="V929" i="10"/>
  <c r="P929" i="10"/>
  <c r="AQ929" i="10"/>
  <c r="AE929" i="10"/>
  <c r="S929" i="10"/>
  <c r="AK929" i="10"/>
  <c r="M929" i="10"/>
  <c r="Y929" i="10"/>
  <c r="AP938" i="10"/>
  <c r="AJ938" i="10"/>
  <c r="AD938" i="10"/>
  <c r="X938" i="10"/>
  <c r="R938" i="10"/>
  <c r="L938" i="10"/>
  <c r="AA938" i="10"/>
  <c r="AG938" i="10"/>
  <c r="O938" i="10"/>
  <c r="AS938" i="10"/>
  <c r="AM938" i="10"/>
  <c r="U938" i="10"/>
  <c r="AT912" i="10"/>
  <c r="AN912" i="10"/>
  <c r="AH912" i="10"/>
  <c r="AB912" i="10"/>
  <c r="V912" i="10"/>
  <c r="P912" i="10"/>
  <c r="AQ912" i="10"/>
  <c r="AK912" i="10"/>
  <c r="AE912" i="10"/>
  <c r="Y912" i="10"/>
  <c r="S912" i="10"/>
  <c r="M912" i="10"/>
  <c r="AS896" i="10"/>
  <c r="AM896" i="10"/>
  <c r="AG896" i="10"/>
  <c r="AA896" i="10"/>
  <c r="U896" i="10"/>
  <c r="O896" i="10"/>
  <c r="AD896" i="10"/>
  <c r="R896" i="10"/>
  <c r="AP896" i="10"/>
  <c r="X896" i="10"/>
  <c r="AJ896" i="10"/>
  <c r="L896" i="10"/>
  <c r="AS898" i="10"/>
  <c r="AM898" i="10"/>
  <c r="AG898" i="10"/>
  <c r="AA898" i="10"/>
  <c r="U898" i="10"/>
  <c r="O898" i="10"/>
  <c r="AD898" i="10"/>
  <c r="R898" i="10"/>
  <c r="AJ898" i="10"/>
  <c r="L898" i="10"/>
  <c r="AP898" i="10"/>
  <c r="X898" i="10"/>
  <c r="AS900" i="10"/>
  <c r="AM900" i="10"/>
  <c r="AG900" i="10"/>
  <c r="AA900" i="10"/>
  <c r="U900" i="10"/>
  <c r="O900" i="10"/>
  <c r="AJ900" i="10"/>
  <c r="X900" i="10"/>
  <c r="L900" i="10"/>
  <c r="AP900" i="10"/>
  <c r="AD900" i="10"/>
  <c r="R900" i="10"/>
  <c r="AS902" i="10"/>
  <c r="AM902" i="10"/>
  <c r="AG902" i="10"/>
  <c r="AA902" i="10"/>
  <c r="U902" i="10"/>
  <c r="O902" i="10"/>
  <c r="AJ902" i="10"/>
  <c r="X902" i="10"/>
  <c r="L902" i="10"/>
  <c r="AP902" i="10"/>
  <c r="AD902" i="10"/>
  <c r="R902" i="10"/>
  <c r="AS904" i="10"/>
  <c r="AM904" i="10"/>
  <c r="AG904" i="10"/>
  <c r="AA904" i="10"/>
  <c r="U904" i="10"/>
  <c r="O904" i="10"/>
  <c r="X904" i="10"/>
  <c r="AJ904" i="10"/>
  <c r="R904" i="10"/>
  <c r="AP904" i="10"/>
  <c r="AD904" i="10"/>
  <c r="L904" i="10"/>
  <c r="AQ906" i="10"/>
  <c r="AK906" i="10"/>
  <c r="AE906" i="10"/>
  <c r="Y906" i="10"/>
  <c r="S906" i="10"/>
  <c r="M906" i="10"/>
  <c r="AT906" i="10"/>
  <c r="AN906" i="10"/>
  <c r="AH906" i="10"/>
  <c r="AB906" i="10"/>
  <c r="V906" i="10"/>
  <c r="P906" i="10"/>
  <c r="AQ908" i="10"/>
  <c r="AK908" i="10"/>
  <c r="AE908" i="10"/>
  <c r="Y908" i="10"/>
  <c r="S908" i="10"/>
  <c r="M908" i="10"/>
  <c r="AT908" i="10"/>
  <c r="AN908" i="10"/>
  <c r="AH908" i="10"/>
  <c r="AB908" i="10"/>
  <c r="V908" i="10"/>
  <c r="P908" i="10"/>
  <c r="AQ942" i="10"/>
  <c r="AH942" i="10"/>
  <c r="S942" i="10"/>
  <c r="AN942" i="10"/>
  <c r="Y942" i="10"/>
  <c r="P942" i="10"/>
  <c r="AT942" i="10"/>
  <c r="AE942" i="10"/>
  <c r="AB942" i="10"/>
  <c r="M942" i="10"/>
  <c r="V942" i="10"/>
  <c r="AK942" i="10"/>
  <c r="AS925" i="10"/>
  <c r="AM925" i="10"/>
  <c r="AG925" i="10"/>
  <c r="AA925" i="10"/>
  <c r="U925" i="10"/>
  <c r="O925" i="10"/>
  <c r="X925" i="10"/>
  <c r="AP925" i="10"/>
  <c r="R925" i="10"/>
  <c r="AD925" i="10"/>
  <c r="L925" i="10"/>
  <c r="AJ925" i="10"/>
  <c r="AT920" i="10"/>
  <c r="AN920" i="10"/>
  <c r="AH920" i="10"/>
  <c r="AB920" i="10"/>
  <c r="V920" i="10"/>
  <c r="AQ920" i="10"/>
  <c r="AK920" i="10"/>
  <c r="AE920" i="10"/>
  <c r="Y920" i="10"/>
  <c r="P920" i="10"/>
  <c r="S920" i="10"/>
  <c r="M920" i="10"/>
  <c r="AP915" i="10"/>
  <c r="AJ915" i="10"/>
  <c r="AD915" i="10"/>
  <c r="X915" i="10"/>
  <c r="R915" i="10"/>
  <c r="L915" i="10"/>
  <c r="AM915" i="10"/>
  <c r="O915" i="10"/>
  <c r="AG915" i="10"/>
  <c r="AS915" i="10"/>
  <c r="U915" i="10"/>
  <c r="AA915" i="10"/>
  <c r="AS909" i="10"/>
  <c r="AM909" i="10"/>
  <c r="AG909" i="10"/>
  <c r="AA909" i="10"/>
  <c r="U909" i="10"/>
  <c r="O909" i="10"/>
  <c r="AP909" i="10"/>
  <c r="AJ909" i="10"/>
  <c r="AD909" i="10"/>
  <c r="X909" i="10"/>
  <c r="R909" i="10"/>
  <c r="L909" i="10"/>
  <c r="AT928" i="10"/>
  <c r="AN928" i="10"/>
  <c r="AH928" i="10"/>
  <c r="AB928" i="10"/>
  <c r="V928" i="10"/>
  <c r="P928" i="10"/>
  <c r="AQ928" i="10"/>
  <c r="AE928" i="10"/>
  <c r="S928" i="10"/>
  <c r="AK928" i="10"/>
  <c r="Y928" i="10"/>
  <c r="M928" i="10"/>
  <c r="AS923" i="10"/>
  <c r="AM923" i="10"/>
  <c r="AG923" i="10"/>
  <c r="AA923" i="10"/>
  <c r="U923" i="10"/>
  <c r="O923" i="10"/>
  <c r="X923" i="10"/>
  <c r="AP923" i="10"/>
  <c r="R923" i="10"/>
  <c r="AD923" i="10"/>
  <c r="AJ923" i="10"/>
  <c r="L923" i="10"/>
  <c r="AP927" i="10"/>
  <c r="AJ927" i="10"/>
  <c r="AD927" i="10"/>
  <c r="X927" i="10"/>
  <c r="AS927" i="10"/>
  <c r="AG927" i="10"/>
  <c r="U927" i="10"/>
  <c r="O927" i="10"/>
  <c r="AM927" i="10"/>
  <c r="AA927" i="10"/>
  <c r="R927" i="10"/>
  <c r="L927" i="10"/>
  <c r="AP941" i="10"/>
  <c r="AJ941" i="10"/>
  <c r="AD941" i="10"/>
  <c r="X941" i="10"/>
  <c r="R941" i="10"/>
  <c r="L941" i="10"/>
  <c r="AM941" i="10"/>
  <c r="O941" i="10"/>
  <c r="AS941" i="10"/>
  <c r="U941" i="10"/>
  <c r="AG941" i="10"/>
  <c r="AA941" i="10"/>
  <c r="AT916" i="10"/>
  <c r="AN916" i="10"/>
  <c r="AH916" i="10"/>
  <c r="AB916" i="10"/>
  <c r="V916" i="10"/>
  <c r="P916" i="10"/>
  <c r="AQ916" i="10"/>
  <c r="AK916" i="10"/>
  <c r="AE916" i="10"/>
  <c r="Y916" i="10"/>
  <c r="S916" i="10"/>
  <c r="M916" i="10"/>
  <c r="G914" i="10"/>
  <c r="AT914" i="10"/>
  <c r="AN914" i="10"/>
  <c r="AH914" i="10"/>
  <c r="AB914" i="10"/>
  <c r="V914" i="10"/>
  <c r="P914" i="10"/>
  <c r="AQ914" i="10"/>
  <c r="AK914" i="10"/>
  <c r="AE914" i="10"/>
  <c r="Y914" i="10"/>
  <c r="S914" i="10"/>
  <c r="M914" i="10"/>
  <c r="AT939" i="10"/>
  <c r="AE939" i="10"/>
  <c r="V939" i="10"/>
  <c r="AK939" i="10"/>
  <c r="AB939" i="10"/>
  <c r="M939" i="10"/>
  <c r="AQ939" i="10"/>
  <c r="AN939" i="10"/>
  <c r="Y939" i="10"/>
  <c r="AH939" i="10"/>
  <c r="S939" i="10"/>
  <c r="P939" i="10"/>
  <c r="AT931" i="10"/>
  <c r="AE931" i="10"/>
  <c r="V931" i="10"/>
  <c r="AK931" i="10"/>
  <c r="AB931" i="10"/>
  <c r="M931" i="10"/>
  <c r="AQ931" i="10"/>
  <c r="AN931" i="10"/>
  <c r="Y931" i="10"/>
  <c r="AH931" i="10"/>
  <c r="S931" i="10"/>
  <c r="P931" i="10"/>
  <c r="AQ934" i="10"/>
  <c r="AH934" i="10"/>
  <c r="S934" i="10"/>
  <c r="AN934" i="10"/>
  <c r="Y934" i="10"/>
  <c r="P934" i="10"/>
  <c r="AT934" i="10"/>
  <c r="AE934" i="10"/>
  <c r="AB934" i="10"/>
  <c r="M934" i="10"/>
  <c r="V934" i="10"/>
  <c r="AK934" i="10"/>
  <c r="AQ936" i="10"/>
  <c r="AH936" i="10"/>
  <c r="S936" i="10"/>
  <c r="AN936" i="10"/>
  <c r="Y936" i="10"/>
  <c r="P936" i="10"/>
  <c r="V936" i="10"/>
  <c r="AK936" i="10"/>
  <c r="AT936" i="10"/>
  <c r="AE936" i="10"/>
  <c r="AB936" i="10"/>
  <c r="M936" i="10"/>
  <c r="AT917" i="10"/>
  <c r="AN917" i="10"/>
  <c r="AH917" i="10"/>
  <c r="AB917" i="10"/>
  <c r="V917" i="10"/>
  <c r="P917" i="10"/>
  <c r="AQ917" i="10"/>
  <c r="AK917" i="10"/>
  <c r="AE917" i="10"/>
  <c r="Y917" i="10"/>
  <c r="S917" i="10"/>
  <c r="M917" i="10"/>
  <c r="AS924" i="10"/>
  <c r="AM924" i="10"/>
  <c r="AG924" i="10"/>
  <c r="AA924" i="10"/>
  <c r="U924" i="10"/>
  <c r="O924" i="10"/>
  <c r="AJ924" i="10"/>
  <c r="L924" i="10"/>
  <c r="AD924" i="10"/>
  <c r="AP924" i="10"/>
  <c r="R924" i="10"/>
  <c r="X924" i="10"/>
  <c r="AP935" i="10"/>
  <c r="AJ935" i="10"/>
  <c r="AD935" i="10"/>
  <c r="X935" i="10"/>
  <c r="R935" i="10"/>
  <c r="L935" i="10"/>
  <c r="AM935" i="10"/>
  <c r="O935" i="10"/>
  <c r="AS935" i="10"/>
  <c r="U935" i="10"/>
  <c r="AA935" i="10"/>
  <c r="AG935" i="10"/>
  <c r="AQ836" i="10"/>
  <c r="AK836" i="10"/>
  <c r="AE836" i="10"/>
  <c r="Y836" i="10"/>
  <c r="S836" i="10"/>
  <c r="M836" i="10"/>
  <c r="AT836" i="10"/>
  <c r="AN836" i="10"/>
  <c r="AH836" i="10"/>
  <c r="AB836" i="10"/>
  <c r="V836" i="10"/>
  <c r="P836" i="10"/>
  <c r="AQ838" i="10"/>
  <c r="AK838" i="10"/>
  <c r="AE838" i="10"/>
  <c r="Y838" i="10"/>
  <c r="S838" i="10"/>
  <c r="M838" i="10"/>
  <c r="AT838" i="10"/>
  <c r="AN838" i="10"/>
  <c r="AH838" i="10"/>
  <c r="AB838" i="10"/>
  <c r="V838" i="10"/>
  <c r="P838" i="10"/>
  <c r="AQ840" i="10"/>
  <c r="AK840" i="10"/>
  <c r="AE840" i="10"/>
  <c r="Y840" i="10"/>
  <c r="S840" i="10"/>
  <c r="M840" i="10"/>
  <c r="AT840" i="10"/>
  <c r="AN840" i="10"/>
  <c r="AH840" i="10"/>
  <c r="AB840" i="10"/>
  <c r="V840" i="10"/>
  <c r="P840" i="10"/>
  <c r="AT842" i="10"/>
  <c r="AN842" i="10"/>
  <c r="AH842" i="10"/>
  <c r="AQ842" i="10"/>
  <c r="AB842" i="10"/>
  <c r="Y842" i="10"/>
  <c r="S842" i="10"/>
  <c r="M842" i="10"/>
  <c r="V842" i="10"/>
  <c r="P842" i="10"/>
  <c r="AK842" i="10"/>
  <c r="AE842" i="10"/>
  <c r="AT844" i="10"/>
  <c r="AN844" i="10"/>
  <c r="AH844" i="10"/>
  <c r="AB844" i="10"/>
  <c r="V844" i="10"/>
  <c r="P844" i="10"/>
  <c r="Y844" i="10"/>
  <c r="AE844" i="10"/>
  <c r="AQ844" i="10"/>
  <c r="S844" i="10"/>
  <c r="M844" i="10"/>
  <c r="AK844" i="10"/>
  <c r="AS847" i="10"/>
  <c r="AM847" i="10"/>
  <c r="AG847" i="10"/>
  <c r="AA847" i="10"/>
  <c r="U847" i="10"/>
  <c r="O847" i="10"/>
  <c r="AJ847" i="10"/>
  <c r="X847" i="10"/>
  <c r="L847" i="10"/>
  <c r="AD847" i="10"/>
  <c r="AP847" i="10"/>
  <c r="R847" i="10"/>
  <c r="AS849" i="10"/>
  <c r="AM849" i="10"/>
  <c r="AG849" i="10"/>
  <c r="AA849" i="10"/>
  <c r="U849" i="10"/>
  <c r="O849" i="10"/>
  <c r="AJ849" i="10"/>
  <c r="X849" i="10"/>
  <c r="L849" i="10"/>
  <c r="AD849" i="10"/>
  <c r="R849" i="10"/>
  <c r="AP849" i="10"/>
  <c r="AS885" i="10"/>
  <c r="AM885" i="10"/>
  <c r="AG885" i="10"/>
  <c r="AA885" i="10"/>
  <c r="U885" i="10"/>
  <c r="O885" i="10"/>
  <c r="AP885" i="10"/>
  <c r="AD885" i="10"/>
  <c r="R885" i="10"/>
  <c r="AJ885" i="10"/>
  <c r="L885" i="10"/>
  <c r="X885" i="10"/>
  <c r="AQ870" i="10"/>
  <c r="AK870" i="10"/>
  <c r="AE870" i="10"/>
  <c r="Y870" i="10"/>
  <c r="S870" i="10"/>
  <c r="M870" i="10"/>
  <c r="AN870" i="10"/>
  <c r="AB870" i="10"/>
  <c r="P870" i="10"/>
  <c r="AT870" i="10"/>
  <c r="V870" i="10"/>
  <c r="AH870" i="10"/>
  <c r="AQ867" i="10"/>
  <c r="AK867" i="10"/>
  <c r="AE867" i="10"/>
  <c r="Y867" i="10"/>
  <c r="S867" i="10"/>
  <c r="M867" i="10"/>
  <c r="AN867" i="10"/>
  <c r="AB867" i="10"/>
  <c r="P867" i="10"/>
  <c r="AH867" i="10"/>
  <c r="AT867" i="10"/>
  <c r="V867" i="10"/>
  <c r="AQ866" i="10"/>
  <c r="AK866" i="10"/>
  <c r="AE866" i="10"/>
  <c r="Y866" i="10"/>
  <c r="S866" i="10"/>
  <c r="M866" i="10"/>
  <c r="AN866" i="10"/>
  <c r="AB866" i="10"/>
  <c r="P866" i="10"/>
  <c r="AT866" i="10"/>
  <c r="V866" i="10"/>
  <c r="AH866" i="10"/>
  <c r="AQ876" i="10"/>
  <c r="AK876" i="10"/>
  <c r="AE876" i="10"/>
  <c r="Y876" i="10"/>
  <c r="S876" i="10"/>
  <c r="M876" i="10"/>
  <c r="AN876" i="10"/>
  <c r="AB876" i="10"/>
  <c r="P876" i="10"/>
  <c r="AT876" i="10"/>
  <c r="V876" i="10"/>
  <c r="AH876" i="10"/>
  <c r="AQ861" i="10"/>
  <c r="AK861" i="10"/>
  <c r="AE861" i="10"/>
  <c r="Y861" i="10"/>
  <c r="S861" i="10"/>
  <c r="M861" i="10"/>
  <c r="AH861" i="10"/>
  <c r="AB861" i="10"/>
  <c r="AT861" i="10"/>
  <c r="AN861" i="10"/>
  <c r="P861" i="10"/>
  <c r="V861" i="10"/>
  <c r="AS856" i="10"/>
  <c r="AM856" i="10"/>
  <c r="AG856" i="10"/>
  <c r="AA856" i="10"/>
  <c r="U856" i="10"/>
  <c r="O856" i="10"/>
  <c r="AJ856" i="10"/>
  <c r="X856" i="10"/>
  <c r="L856" i="10"/>
  <c r="AP856" i="10"/>
  <c r="R856" i="10"/>
  <c r="AD856" i="10"/>
  <c r="AS853" i="10"/>
  <c r="AM853" i="10"/>
  <c r="AG853" i="10"/>
  <c r="AA853" i="10"/>
  <c r="U853" i="10"/>
  <c r="O853" i="10"/>
  <c r="AJ853" i="10"/>
  <c r="X853" i="10"/>
  <c r="L853" i="10"/>
  <c r="AD853" i="10"/>
  <c r="R853" i="10"/>
  <c r="AP853" i="10"/>
  <c r="AS882" i="10"/>
  <c r="AM882" i="10"/>
  <c r="AG882" i="10"/>
  <c r="AA882" i="10"/>
  <c r="U882" i="10"/>
  <c r="O882" i="10"/>
  <c r="AP882" i="10"/>
  <c r="AD882" i="10"/>
  <c r="R882" i="10"/>
  <c r="X882" i="10"/>
  <c r="L882" i="10"/>
  <c r="AJ882" i="10"/>
  <c r="AQ869" i="10"/>
  <c r="AK869" i="10"/>
  <c r="AE869" i="10"/>
  <c r="Y869" i="10"/>
  <c r="S869" i="10"/>
  <c r="M869" i="10"/>
  <c r="AN869" i="10"/>
  <c r="AB869" i="10"/>
  <c r="P869" i="10"/>
  <c r="AH869" i="10"/>
  <c r="AT869" i="10"/>
  <c r="V869" i="10"/>
  <c r="AT857" i="10"/>
  <c r="AN857" i="10"/>
  <c r="AH857" i="10"/>
  <c r="AB857" i="10"/>
  <c r="V857" i="10"/>
  <c r="P857" i="10"/>
  <c r="AQ857" i="10"/>
  <c r="AE857" i="10"/>
  <c r="S857" i="10"/>
  <c r="AK857" i="10"/>
  <c r="Y857" i="10"/>
  <c r="M857" i="10"/>
  <c r="AQ878" i="10"/>
  <c r="AK878" i="10"/>
  <c r="AE878" i="10"/>
  <c r="Y878" i="10"/>
  <c r="S878" i="10"/>
  <c r="M878" i="10"/>
  <c r="AN878" i="10"/>
  <c r="AB878" i="10"/>
  <c r="P878" i="10"/>
  <c r="AT878" i="10"/>
  <c r="V878" i="10"/>
  <c r="AH878" i="10"/>
  <c r="AS852" i="10"/>
  <c r="AM852" i="10"/>
  <c r="AG852" i="10"/>
  <c r="AA852" i="10"/>
  <c r="U852" i="10"/>
  <c r="O852" i="10"/>
  <c r="AJ852" i="10"/>
  <c r="X852" i="10"/>
  <c r="L852" i="10"/>
  <c r="AP852" i="10"/>
  <c r="R852" i="10"/>
  <c r="AD852" i="10"/>
  <c r="AP837" i="10"/>
  <c r="AJ837" i="10"/>
  <c r="AD837" i="10"/>
  <c r="X837" i="10"/>
  <c r="R837" i="10"/>
  <c r="L837" i="10"/>
  <c r="AA837" i="10"/>
  <c r="AM837" i="10"/>
  <c r="AS837" i="10"/>
  <c r="U837" i="10"/>
  <c r="O837" i="10"/>
  <c r="AG837" i="10"/>
  <c r="AS839" i="10"/>
  <c r="AM839" i="10"/>
  <c r="AG839" i="10"/>
  <c r="AA839" i="10"/>
  <c r="U839" i="10"/>
  <c r="AP839" i="10"/>
  <c r="AJ839" i="10"/>
  <c r="AD839" i="10"/>
  <c r="X839" i="10"/>
  <c r="R839" i="10"/>
  <c r="L839" i="10"/>
  <c r="O839" i="10"/>
  <c r="AS841" i="10"/>
  <c r="AM841" i="10"/>
  <c r="AG841" i="10"/>
  <c r="AA841" i="10"/>
  <c r="U841" i="10"/>
  <c r="O841" i="10"/>
  <c r="AP841" i="10"/>
  <c r="AJ841" i="10"/>
  <c r="AD841" i="10"/>
  <c r="X841" i="10"/>
  <c r="R841" i="10"/>
  <c r="L841" i="10"/>
  <c r="AS843" i="10"/>
  <c r="AD843" i="10"/>
  <c r="U843" i="10"/>
  <c r="AJ843" i="10"/>
  <c r="AA843" i="10"/>
  <c r="AM843" i="10"/>
  <c r="X843" i="10"/>
  <c r="O843" i="10"/>
  <c r="AG843" i="10"/>
  <c r="L843" i="10"/>
  <c r="AP843" i="10"/>
  <c r="R843" i="10"/>
  <c r="AS845" i="10"/>
  <c r="AM845" i="10"/>
  <c r="AG845" i="10"/>
  <c r="AA845" i="10"/>
  <c r="U845" i="10"/>
  <c r="AJ845" i="10"/>
  <c r="X845" i="10"/>
  <c r="L845" i="10"/>
  <c r="O845" i="10"/>
  <c r="AD845" i="10"/>
  <c r="R845" i="10"/>
  <c r="AP845" i="10"/>
  <c r="AT847" i="10"/>
  <c r="AN847" i="10"/>
  <c r="AH847" i="10"/>
  <c r="AB847" i="10"/>
  <c r="V847" i="10"/>
  <c r="P847" i="10"/>
  <c r="AQ847" i="10"/>
  <c r="AE847" i="10"/>
  <c r="S847" i="10"/>
  <c r="AK847" i="10"/>
  <c r="Y847" i="10"/>
  <c r="M847" i="10"/>
  <c r="AT849" i="10"/>
  <c r="AN849" i="10"/>
  <c r="AH849" i="10"/>
  <c r="AB849" i="10"/>
  <c r="V849" i="10"/>
  <c r="P849" i="10"/>
  <c r="AQ849" i="10"/>
  <c r="AE849" i="10"/>
  <c r="S849" i="10"/>
  <c r="AK849" i="10"/>
  <c r="Y849" i="10"/>
  <c r="M849" i="10"/>
  <c r="AS880" i="10"/>
  <c r="AM880" i="10"/>
  <c r="AG880" i="10"/>
  <c r="AA880" i="10"/>
  <c r="U880" i="10"/>
  <c r="O880" i="10"/>
  <c r="AP880" i="10"/>
  <c r="AD880" i="10"/>
  <c r="R880" i="10"/>
  <c r="X880" i="10"/>
  <c r="AJ880" i="10"/>
  <c r="L880" i="10"/>
  <c r="AP870" i="10"/>
  <c r="AJ870" i="10"/>
  <c r="AD870" i="10"/>
  <c r="X870" i="10"/>
  <c r="R870" i="10"/>
  <c r="L870" i="10"/>
  <c r="AM870" i="10"/>
  <c r="AA870" i="10"/>
  <c r="O870" i="10"/>
  <c r="AG870" i="10"/>
  <c r="AS870" i="10"/>
  <c r="U870" i="10"/>
  <c r="AQ875" i="10"/>
  <c r="AK875" i="10"/>
  <c r="AE875" i="10"/>
  <c r="Y875" i="10"/>
  <c r="S875" i="10"/>
  <c r="M875" i="10"/>
  <c r="AN875" i="10"/>
  <c r="AB875" i="10"/>
  <c r="P875" i="10"/>
  <c r="AH875" i="10"/>
  <c r="AT875" i="10"/>
  <c r="V875" i="10"/>
  <c r="AP861" i="10"/>
  <c r="AA861" i="10"/>
  <c r="R861" i="10"/>
  <c r="AS861" i="10"/>
  <c r="AJ861" i="10"/>
  <c r="U861" i="10"/>
  <c r="L861" i="10"/>
  <c r="AD861" i="10"/>
  <c r="O861" i="10"/>
  <c r="X861" i="10"/>
  <c r="AG861" i="10"/>
  <c r="AM861" i="10"/>
  <c r="AT858" i="10"/>
  <c r="AN858" i="10"/>
  <c r="AH858" i="10"/>
  <c r="AB858" i="10"/>
  <c r="V858" i="10"/>
  <c r="P858" i="10"/>
  <c r="AQ858" i="10"/>
  <c r="AE858" i="10"/>
  <c r="S858" i="10"/>
  <c r="AK858" i="10"/>
  <c r="Y858" i="10"/>
  <c r="M858" i="10"/>
  <c r="AT856" i="10"/>
  <c r="AN856" i="10"/>
  <c r="AH856" i="10"/>
  <c r="AB856" i="10"/>
  <c r="V856" i="10"/>
  <c r="P856" i="10"/>
  <c r="AQ856" i="10"/>
  <c r="AE856" i="10"/>
  <c r="S856" i="10"/>
  <c r="AK856" i="10"/>
  <c r="Y856" i="10"/>
  <c r="M856" i="10"/>
  <c r="AP869" i="10"/>
  <c r="AJ869" i="10"/>
  <c r="AD869" i="10"/>
  <c r="X869" i="10"/>
  <c r="R869" i="10"/>
  <c r="L869" i="10"/>
  <c r="AM869" i="10"/>
  <c r="AA869" i="10"/>
  <c r="O869" i="10"/>
  <c r="AS869" i="10"/>
  <c r="U869" i="10"/>
  <c r="AG869" i="10"/>
  <c r="AS878" i="10"/>
  <c r="AM878" i="10"/>
  <c r="AG878" i="10"/>
  <c r="AA878" i="10"/>
  <c r="U878" i="10"/>
  <c r="O878" i="10"/>
  <c r="AP878" i="10"/>
  <c r="AD878" i="10"/>
  <c r="R878" i="10"/>
  <c r="X878" i="10"/>
  <c r="L878" i="10"/>
  <c r="AJ878" i="10"/>
  <c r="AQ871" i="10"/>
  <c r="AK871" i="10"/>
  <c r="AE871" i="10"/>
  <c r="Y871" i="10"/>
  <c r="S871" i="10"/>
  <c r="M871" i="10"/>
  <c r="AN871" i="10"/>
  <c r="AB871" i="10"/>
  <c r="P871" i="10"/>
  <c r="AT871" i="10"/>
  <c r="AH871" i="10"/>
  <c r="V871" i="10"/>
  <c r="AP865" i="10"/>
  <c r="AJ865" i="10"/>
  <c r="AD865" i="10"/>
  <c r="X865" i="10"/>
  <c r="R865" i="10"/>
  <c r="L865" i="10"/>
  <c r="AM865" i="10"/>
  <c r="AA865" i="10"/>
  <c r="O865" i="10"/>
  <c r="AS865" i="10"/>
  <c r="U865" i="10"/>
  <c r="AG865" i="10"/>
  <c r="AQ863" i="10"/>
  <c r="AK863" i="10"/>
  <c r="AE863" i="10"/>
  <c r="Y863" i="10"/>
  <c r="S863" i="10"/>
  <c r="M863" i="10"/>
  <c r="AH863" i="10"/>
  <c r="AB863" i="10"/>
  <c r="V863" i="10"/>
  <c r="P863" i="10"/>
  <c r="AN863" i="10"/>
  <c r="AT863" i="10"/>
  <c r="AT852" i="10"/>
  <c r="AN852" i="10"/>
  <c r="AH852" i="10"/>
  <c r="AB852" i="10"/>
  <c r="V852" i="10"/>
  <c r="P852" i="10"/>
  <c r="AQ852" i="10"/>
  <c r="AE852" i="10"/>
  <c r="S852" i="10"/>
  <c r="AK852" i="10"/>
  <c r="Y852" i="10"/>
  <c r="M852" i="10"/>
  <c r="AQ862" i="10"/>
  <c r="AK862" i="10"/>
  <c r="AE862" i="10"/>
  <c r="Y862" i="10"/>
  <c r="S862" i="10"/>
  <c r="M862" i="10"/>
  <c r="AT862" i="10"/>
  <c r="V862" i="10"/>
  <c r="AN862" i="10"/>
  <c r="P862" i="10"/>
  <c r="AB862" i="10"/>
  <c r="AH862" i="10"/>
  <c r="AS881" i="10"/>
  <c r="AM881" i="10"/>
  <c r="AG881" i="10"/>
  <c r="AA881" i="10"/>
  <c r="U881" i="10"/>
  <c r="O881" i="10"/>
  <c r="AP881" i="10"/>
  <c r="AD881" i="10"/>
  <c r="R881" i="10"/>
  <c r="AJ881" i="10"/>
  <c r="L881" i="10"/>
  <c r="X881" i="10"/>
  <c r="AQ837" i="10"/>
  <c r="AK837" i="10"/>
  <c r="AE837" i="10"/>
  <c r="Y837" i="10"/>
  <c r="S837" i="10"/>
  <c r="M837" i="10"/>
  <c r="AT837" i="10"/>
  <c r="AN837" i="10"/>
  <c r="AH837" i="10"/>
  <c r="AB837" i="10"/>
  <c r="V837" i="10"/>
  <c r="P837" i="10"/>
  <c r="AQ839" i="10"/>
  <c r="AK839" i="10"/>
  <c r="AE839" i="10"/>
  <c r="Y839" i="10"/>
  <c r="S839" i="10"/>
  <c r="M839" i="10"/>
  <c r="AT839" i="10"/>
  <c r="AN839" i="10"/>
  <c r="AH839" i="10"/>
  <c r="AB839" i="10"/>
  <c r="V839" i="10"/>
  <c r="P839" i="10"/>
  <c r="AQ841" i="10"/>
  <c r="AK841" i="10"/>
  <c r="AE841" i="10"/>
  <c r="Y841" i="10"/>
  <c r="S841" i="10"/>
  <c r="M841" i="10"/>
  <c r="AT841" i="10"/>
  <c r="AN841" i="10"/>
  <c r="AH841" i="10"/>
  <c r="AB841" i="10"/>
  <c r="V841" i="10"/>
  <c r="P841" i="10"/>
  <c r="AT843" i="10"/>
  <c r="AN843" i="10"/>
  <c r="AH843" i="10"/>
  <c r="AB843" i="10"/>
  <c r="V843" i="10"/>
  <c r="P843" i="10"/>
  <c r="AK843" i="10"/>
  <c r="AQ843" i="10"/>
  <c r="AE843" i="10"/>
  <c r="S843" i="10"/>
  <c r="M843" i="10"/>
  <c r="Y843" i="10"/>
  <c r="AS846" i="10"/>
  <c r="AM846" i="10"/>
  <c r="AG846" i="10"/>
  <c r="AA846" i="10"/>
  <c r="U846" i="10"/>
  <c r="O846" i="10"/>
  <c r="AJ846" i="10"/>
  <c r="X846" i="10"/>
  <c r="L846" i="10"/>
  <c r="R846" i="10"/>
  <c r="AP846" i="10"/>
  <c r="AD846" i="10"/>
  <c r="AS848" i="10"/>
  <c r="AM848" i="10"/>
  <c r="AG848" i="10"/>
  <c r="AA848" i="10"/>
  <c r="U848" i="10"/>
  <c r="O848" i="10"/>
  <c r="AJ848" i="10"/>
  <c r="X848" i="10"/>
  <c r="L848" i="10"/>
  <c r="AP848" i="10"/>
  <c r="R848" i="10"/>
  <c r="AD848" i="10"/>
  <c r="AS879" i="10"/>
  <c r="AM879" i="10"/>
  <c r="AG879" i="10"/>
  <c r="AA879" i="10"/>
  <c r="U879" i="10"/>
  <c r="O879" i="10"/>
  <c r="AP879" i="10"/>
  <c r="AD879" i="10"/>
  <c r="R879" i="10"/>
  <c r="AJ879" i="10"/>
  <c r="L879" i="10"/>
  <c r="X879" i="10"/>
  <c r="AS883" i="10"/>
  <c r="AM883" i="10"/>
  <c r="AG883" i="10"/>
  <c r="AA883" i="10"/>
  <c r="U883" i="10"/>
  <c r="O883" i="10"/>
  <c r="AP883" i="10"/>
  <c r="AD883" i="10"/>
  <c r="R883" i="10"/>
  <c r="AJ883" i="10"/>
  <c r="L883" i="10"/>
  <c r="X883" i="10"/>
  <c r="AQ880" i="10"/>
  <c r="AK880" i="10"/>
  <c r="AE880" i="10"/>
  <c r="Y880" i="10"/>
  <c r="S880" i="10"/>
  <c r="M880" i="10"/>
  <c r="AN880" i="10"/>
  <c r="AB880" i="10"/>
  <c r="P880" i="10"/>
  <c r="AT880" i="10"/>
  <c r="V880" i="10"/>
  <c r="AH880" i="10"/>
  <c r="AQ873" i="10"/>
  <c r="AK873" i="10"/>
  <c r="AE873" i="10"/>
  <c r="Y873" i="10"/>
  <c r="S873" i="10"/>
  <c r="M873" i="10"/>
  <c r="AN873" i="10"/>
  <c r="AB873" i="10"/>
  <c r="P873" i="10"/>
  <c r="AH873" i="10"/>
  <c r="V873" i="10"/>
  <c r="AT873" i="10"/>
  <c r="AS851" i="10"/>
  <c r="AM851" i="10"/>
  <c r="AG851" i="10"/>
  <c r="AA851" i="10"/>
  <c r="U851" i="10"/>
  <c r="O851" i="10"/>
  <c r="AJ851" i="10"/>
  <c r="X851" i="10"/>
  <c r="L851" i="10"/>
  <c r="AD851" i="10"/>
  <c r="AP851" i="10"/>
  <c r="R851" i="10"/>
  <c r="AS875" i="10"/>
  <c r="AM875" i="10"/>
  <c r="AG875" i="10"/>
  <c r="AA875" i="10"/>
  <c r="U875" i="10"/>
  <c r="O875" i="10"/>
  <c r="AP875" i="10"/>
  <c r="AD875" i="10"/>
  <c r="R875" i="10"/>
  <c r="AJ875" i="10"/>
  <c r="L875" i="10"/>
  <c r="X875" i="10"/>
  <c r="AQ874" i="10"/>
  <c r="AK874" i="10"/>
  <c r="AE874" i="10"/>
  <c r="Y874" i="10"/>
  <c r="S874" i="10"/>
  <c r="M874" i="10"/>
  <c r="AN874" i="10"/>
  <c r="AB874" i="10"/>
  <c r="P874" i="10"/>
  <c r="AT874" i="10"/>
  <c r="V874" i="10"/>
  <c r="AH874" i="10"/>
  <c r="AP868" i="10"/>
  <c r="AJ868" i="10"/>
  <c r="AD868" i="10"/>
  <c r="X868" i="10"/>
  <c r="R868" i="10"/>
  <c r="L868" i="10"/>
  <c r="AM868" i="10"/>
  <c r="AA868" i="10"/>
  <c r="O868" i="10"/>
  <c r="AG868" i="10"/>
  <c r="U868" i="10"/>
  <c r="AS868" i="10"/>
  <c r="AP864" i="10"/>
  <c r="AM864" i="10"/>
  <c r="AD864" i="10"/>
  <c r="O864" i="10"/>
  <c r="AG864" i="10"/>
  <c r="X864" i="10"/>
  <c r="R864" i="10"/>
  <c r="L864" i="10"/>
  <c r="AJ864" i="10"/>
  <c r="U864" i="10"/>
  <c r="AA864" i="10"/>
  <c r="AS864" i="10"/>
  <c r="AM860" i="10"/>
  <c r="AG860" i="10"/>
  <c r="AA860" i="10"/>
  <c r="U860" i="10"/>
  <c r="O860" i="10"/>
  <c r="AJ860" i="10"/>
  <c r="X860" i="10"/>
  <c r="L860" i="10"/>
  <c r="AS860" i="10"/>
  <c r="AP860" i="10"/>
  <c r="R860" i="10"/>
  <c r="AD860" i="10"/>
  <c r="AS858" i="10"/>
  <c r="AM858" i="10"/>
  <c r="AG858" i="10"/>
  <c r="AA858" i="10"/>
  <c r="U858" i="10"/>
  <c r="O858" i="10"/>
  <c r="AJ858" i="10"/>
  <c r="X858" i="10"/>
  <c r="L858" i="10"/>
  <c r="R858" i="10"/>
  <c r="AP858" i="10"/>
  <c r="AD858" i="10"/>
  <c r="AS855" i="10"/>
  <c r="AM855" i="10"/>
  <c r="AG855" i="10"/>
  <c r="AA855" i="10"/>
  <c r="U855" i="10"/>
  <c r="O855" i="10"/>
  <c r="AJ855" i="10"/>
  <c r="X855" i="10"/>
  <c r="L855" i="10"/>
  <c r="AD855" i="10"/>
  <c r="AP855" i="10"/>
  <c r="R855" i="10"/>
  <c r="AT850" i="10"/>
  <c r="AN850" i="10"/>
  <c r="AH850" i="10"/>
  <c r="AB850" i="10"/>
  <c r="V850" i="10"/>
  <c r="P850" i="10"/>
  <c r="AQ850" i="10"/>
  <c r="AE850" i="10"/>
  <c r="S850" i="10"/>
  <c r="AK850" i="10"/>
  <c r="Y850" i="10"/>
  <c r="M850" i="10"/>
  <c r="AQ882" i="10"/>
  <c r="AK882" i="10"/>
  <c r="AE882" i="10"/>
  <c r="Y882" i="10"/>
  <c r="S882" i="10"/>
  <c r="M882" i="10"/>
  <c r="AN882" i="10"/>
  <c r="AB882" i="10"/>
  <c r="P882" i="10"/>
  <c r="AT882" i="10"/>
  <c r="V882" i="10"/>
  <c r="AH882" i="10"/>
  <c r="AS871" i="10"/>
  <c r="AP871" i="10"/>
  <c r="AJ871" i="10"/>
  <c r="AD871" i="10"/>
  <c r="X871" i="10"/>
  <c r="R871" i="10"/>
  <c r="L871" i="10"/>
  <c r="AM871" i="10"/>
  <c r="AA871" i="10"/>
  <c r="O871" i="10"/>
  <c r="U871" i="10"/>
  <c r="AG871" i="10"/>
  <c r="AQ865" i="10"/>
  <c r="AK865" i="10"/>
  <c r="AE865" i="10"/>
  <c r="Y865" i="10"/>
  <c r="S865" i="10"/>
  <c r="M865" i="10"/>
  <c r="AN865" i="10"/>
  <c r="AB865" i="10"/>
  <c r="P865" i="10"/>
  <c r="AH865" i="10"/>
  <c r="AT865" i="10"/>
  <c r="V865" i="10"/>
  <c r="AT854" i="10"/>
  <c r="AN854" i="10"/>
  <c r="AH854" i="10"/>
  <c r="AB854" i="10"/>
  <c r="V854" i="10"/>
  <c r="P854" i="10"/>
  <c r="AQ854" i="10"/>
  <c r="AE854" i="10"/>
  <c r="S854" i="10"/>
  <c r="AK854" i="10"/>
  <c r="Y854" i="10"/>
  <c r="M854" i="10"/>
  <c r="AS872" i="10"/>
  <c r="AM872" i="10"/>
  <c r="AG872" i="10"/>
  <c r="AA872" i="10"/>
  <c r="U872" i="10"/>
  <c r="O872" i="10"/>
  <c r="AP872" i="10"/>
  <c r="AD872" i="10"/>
  <c r="R872" i="10"/>
  <c r="X872" i="10"/>
  <c r="AJ872" i="10"/>
  <c r="L872" i="10"/>
  <c r="AT859" i="10"/>
  <c r="AN859" i="10"/>
  <c r="AH859" i="10"/>
  <c r="AB859" i="10"/>
  <c r="V859" i="10"/>
  <c r="P859" i="10"/>
  <c r="AQ859" i="10"/>
  <c r="AE859" i="10"/>
  <c r="S859" i="10"/>
  <c r="AK859" i="10"/>
  <c r="Y859" i="10"/>
  <c r="M859" i="10"/>
  <c r="AQ884" i="10"/>
  <c r="AK884" i="10"/>
  <c r="AE884" i="10"/>
  <c r="Y884" i="10"/>
  <c r="S884" i="10"/>
  <c r="M884" i="10"/>
  <c r="AN884" i="10"/>
  <c r="AB884" i="10"/>
  <c r="P884" i="10"/>
  <c r="AT884" i="10"/>
  <c r="V884" i="10"/>
  <c r="AH884" i="10"/>
  <c r="AM862" i="10"/>
  <c r="AD862" i="10"/>
  <c r="O862" i="10"/>
  <c r="AG862" i="10"/>
  <c r="X862" i="10"/>
  <c r="AP862" i="10"/>
  <c r="AA862" i="10"/>
  <c r="AJ862" i="10"/>
  <c r="U862" i="10"/>
  <c r="AS862" i="10"/>
  <c r="L862" i="10"/>
  <c r="R862" i="10"/>
  <c r="AQ881" i="10"/>
  <c r="AK881" i="10"/>
  <c r="AE881" i="10"/>
  <c r="Y881" i="10"/>
  <c r="S881" i="10"/>
  <c r="M881" i="10"/>
  <c r="AN881" i="10"/>
  <c r="AB881" i="10"/>
  <c r="P881" i="10"/>
  <c r="AH881" i="10"/>
  <c r="V881" i="10"/>
  <c r="AT881" i="10"/>
  <c r="AQ877" i="10"/>
  <c r="AK877" i="10"/>
  <c r="AE877" i="10"/>
  <c r="Y877" i="10"/>
  <c r="S877" i="10"/>
  <c r="M877" i="10"/>
  <c r="AN877" i="10"/>
  <c r="AB877" i="10"/>
  <c r="P877" i="10"/>
  <c r="AH877" i="10"/>
  <c r="V877" i="10"/>
  <c r="AT877" i="10"/>
  <c r="AS873" i="10"/>
  <c r="AM873" i="10"/>
  <c r="AG873" i="10"/>
  <c r="AA873" i="10"/>
  <c r="U873" i="10"/>
  <c r="O873" i="10"/>
  <c r="AP873" i="10"/>
  <c r="AD873" i="10"/>
  <c r="R873" i="10"/>
  <c r="AJ873" i="10"/>
  <c r="L873" i="10"/>
  <c r="X873" i="10"/>
  <c r="AP838" i="10"/>
  <c r="AJ838" i="10"/>
  <c r="AD838" i="10"/>
  <c r="X838" i="10"/>
  <c r="R838" i="10"/>
  <c r="L838" i="10"/>
  <c r="AM838" i="10"/>
  <c r="O838" i="10"/>
  <c r="AG838" i="10"/>
  <c r="AA838" i="10"/>
  <c r="AS838" i="10"/>
  <c r="U838" i="10"/>
  <c r="AS840" i="10"/>
  <c r="AM840" i="10"/>
  <c r="AG840" i="10"/>
  <c r="AA840" i="10"/>
  <c r="U840" i="10"/>
  <c r="O840" i="10"/>
  <c r="AP840" i="10"/>
  <c r="AJ840" i="10"/>
  <c r="AD840" i="10"/>
  <c r="X840" i="10"/>
  <c r="R840" i="10"/>
  <c r="L840" i="10"/>
  <c r="AJ842" i="10"/>
  <c r="AS842" i="10"/>
  <c r="AG842" i="10"/>
  <c r="AM842" i="10"/>
  <c r="AD842" i="10"/>
  <c r="AA842" i="10"/>
  <c r="U842" i="10"/>
  <c r="O842" i="10"/>
  <c r="AP842" i="10"/>
  <c r="X842" i="10"/>
  <c r="R842" i="10"/>
  <c r="L842" i="10"/>
  <c r="AP844" i="10"/>
  <c r="AG844" i="10"/>
  <c r="R844" i="10"/>
  <c r="AM844" i="10"/>
  <c r="X844" i="10"/>
  <c r="O844" i="10"/>
  <c r="AJ844" i="10"/>
  <c r="AA844" i="10"/>
  <c r="L844" i="10"/>
  <c r="AS844" i="10"/>
  <c r="AD844" i="10"/>
  <c r="U844" i="10"/>
  <c r="AT846" i="10"/>
  <c r="AN846" i="10"/>
  <c r="AH846" i="10"/>
  <c r="AB846" i="10"/>
  <c r="V846" i="10"/>
  <c r="P846" i="10"/>
  <c r="AQ846" i="10"/>
  <c r="AE846" i="10"/>
  <c r="S846" i="10"/>
  <c r="AK846" i="10"/>
  <c r="Y846" i="10"/>
  <c r="M846" i="10"/>
  <c r="AT848" i="10"/>
  <c r="AN848" i="10"/>
  <c r="AH848" i="10"/>
  <c r="AB848" i="10"/>
  <c r="V848" i="10"/>
  <c r="P848" i="10"/>
  <c r="AQ848" i="10"/>
  <c r="AE848" i="10"/>
  <c r="S848" i="10"/>
  <c r="AK848" i="10"/>
  <c r="Y848" i="10"/>
  <c r="M848" i="10"/>
  <c r="AQ883" i="10"/>
  <c r="AK883" i="10"/>
  <c r="AE883" i="10"/>
  <c r="Y883" i="10"/>
  <c r="S883" i="10"/>
  <c r="M883" i="10"/>
  <c r="AN883" i="10"/>
  <c r="AB883" i="10"/>
  <c r="P883" i="10"/>
  <c r="AH883" i="10"/>
  <c r="AT883" i="10"/>
  <c r="V883" i="10"/>
  <c r="AQ885" i="10"/>
  <c r="AK885" i="10"/>
  <c r="AE885" i="10"/>
  <c r="Y885" i="10"/>
  <c r="S885" i="10"/>
  <c r="M885" i="10"/>
  <c r="AN885" i="10"/>
  <c r="AB885" i="10"/>
  <c r="P885" i="10"/>
  <c r="AH885" i="10"/>
  <c r="V885" i="10"/>
  <c r="AT885" i="10"/>
  <c r="AP867" i="10"/>
  <c r="AJ867" i="10"/>
  <c r="AD867" i="10"/>
  <c r="X867" i="10"/>
  <c r="R867" i="10"/>
  <c r="L867" i="10"/>
  <c r="AM867" i="10"/>
  <c r="AA867" i="10"/>
  <c r="O867" i="10"/>
  <c r="AS867" i="10"/>
  <c r="U867" i="10"/>
  <c r="AG867" i="10"/>
  <c r="AT851" i="10"/>
  <c r="AN851" i="10"/>
  <c r="AH851" i="10"/>
  <c r="AB851" i="10"/>
  <c r="V851" i="10"/>
  <c r="P851" i="10"/>
  <c r="AQ851" i="10"/>
  <c r="AE851" i="10"/>
  <c r="S851" i="10"/>
  <c r="AK851" i="10"/>
  <c r="Y851" i="10"/>
  <c r="M851" i="10"/>
  <c r="AS874" i="10"/>
  <c r="AM874" i="10"/>
  <c r="AG874" i="10"/>
  <c r="AA874" i="10"/>
  <c r="U874" i="10"/>
  <c r="O874" i="10"/>
  <c r="AP874" i="10"/>
  <c r="AD874" i="10"/>
  <c r="R874" i="10"/>
  <c r="X874" i="10"/>
  <c r="L874" i="10"/>
  <c r="AJ874" i="10"/>
  <c r="AS876" i="10"/>
  <c r="AM876" i="10"/>
  <c r="AG876" i="10"/>
  <c r="AA876" i="10"/>
  <c r="U876" i="10"/>
  <c r="O876" i="10"/>
  <c r="AP876" i="10"/>
  <c r="AD876" i="10"/>
  <c r="R876" i="10"/>
  <c r="X876" i="10"/>
  <c r="AJ876" i="10"/>
  <c r="L876" i="10"/>
  <c r="AQ868" i="10"/>
  <c r="AK868" i="10"/>
  <c r="AE868" i="10"/>
  <c r="Y868" i="10"/>
  <c r="S868" i="10"/>
  <c r="M868" i="10"/>
  <c r="AN868" i="10"/>
  <c r="AB868" i="10"/>
  <c r="P868" i="10"/>
  <c r="AT868" i="10"/>
  <c r="V868" i="10"/>
  <c r="AH868" i="10"/>
  <c r="AQ864" i="10"/>
  <c r="AK864" i="10"/>
  <c r="AE864" i="10"/>
  <c r="Y864" i="10"/>
  <c r="S864" i="10"/>
  <c r="M864" i="10"/>
  <c r="V864" i="10"/>
  <c r="AN864" i="10"/>
  <c r="P864" i="10"/>
  <c r="AH864" i="10"/>
  <c r="AT864" i="10"/>
  <c r="AB864" i="10"/>
  <c r="AQ860" i="10"/>
  <c r="AT860" i="10"/>
  <c r="AN860" i="10"/>
  <c r="AH860" i="10"/>
  <c r="AB860" i="10"/>
  <c r="V860" i="10"/>
  <c r="P860" i="10"/>
  <c r="AE860" i="10"/>
  <c r="S860" i="10"/>
  <c r="AK860" i="10"/>
  <c r="Y860" i="10"/>
  <c r="M860" i="10"/>
  <c r="AT853" i="10"/>
  <c r="AN853" i="10"/>
  <c r="AH853" i="10"/>
  <c r="AB853" i="10"/>
  <c r="V853" i="10"/>
  <c r="P853" i="10"/>
  <c r="AQ853" i="10"/>
  <c r="AE853" i="10"/>
  <c r="S853" i="10"/>
  <c r="AK853" i="10"/>
  <c r="Y853" i="10"/>
  <c r="M853" i="10"/>
  <c r="AS850" i="10"/>
  <c r="AM850" i="10"/>
  <c r="AG850" i="10"/>
  <c r="AA850" i="10"/>
  <c r="U850" i="10"/>
  <c r="O850" i="10"/>
  <c r="AJ850" i="10"/>
  <c r="X850" i="10"/>
  <c r="L850" i="10"/>
  <c r="R850" i="10"/>
  <c r="AP850" i="10"/>
  <c r="AD850" i="10"/>
  <c r="AS857" i="10"/>
  <c r="AM857" i="10"/>
  <c r="AG857" i="10"/>
  <c r="AA857" i="10"/>
  <c r="U857" i="10"/>
  <c r="O857" i="10"/>
  <c r="AJ857" i="10"/>
  <c r="X857" i="10"/>
  <c r="L857" i="10"/>
  <c r="AD857" i="10"/>
  <c r="R857" i="10"/>
  <c r="AP857" i="10"/>
  <c r="AS854" i="10"/>
  <c r="AM854" i="10"/>
  <c r="AG854" i="10"/>
  <c r="AA854" i="10"/>
  <c r="U854" i="10"/>
  <c r="O854" i="10"/>
  <c r="AJ854" i="10"/>
  <c r="X854" i="10"/>
  <c r="L854" i="10"/>
  <c r="R854" i="10"/>
  <c r="AP854" i="10"/>
  <c r="AD854" i="10"/>
  <c r="AQ872" i="10"/>
  <c r="AK872" i="10"/>
  <c r="AE872" i="10"/>
  <c r="Y872" i="10"/>
  <c r="S872" i="10"/>
  <c r="M872" i="10"/>
  <c r="AN872" i="10"/>
  <c r="AB872" i="10"/>
  <c r="P872" i="10"/>
  <c r="AT872" i="10"/>
  <c r="V872" i="10"/>
  <c r="AH872" i="10"/>
  <c r="AS859" i="10"/>
  <c r="AM859" i="10"/>
  <c r="AG859" i="10"/>
  <c r="AA859" i="10"/>
  <c r="U859" i="10"/>
  <c r="O859" i="10"/>
  <c r="AJ859" i="10"/>
  <c r="X859" i="10"/>
  <c r="L859" i="10"/>
  <c r="AD859" i="10"/>
  <c r="AP859" i="10"/>
  <c r="R859" i="10"/>
  <c r="AS884" i="10"/>
  <c r="AM884" i="10"/>
  <c r="AG884" i="10"/>
  <c r="AA884" i="10"/>
  <c r="U884" i="10"/>
  <c r="O884" i="10"/>
  <c r="AP884" i="10"/>
  <c r="AD884" i="10"/>
  <c r="R884" i="10"/>
  <c r="X884" i="10"/>
  <c r="AJ884" i="10"/>
  <c r="L884" i="10"/>
  <c r="AT778" i="10"/>
  <c r="AN778" i="10"/>
  <c r="AH778" i="10"/>
  <c r="AB778" i="10"/>
  <c r="V778" i="10"/>
  <c r="P778" i="10"/>
  <c r="AQ778" i="10"/>
  <c r="AE778" i="10"/>
  <c r="S778" i="10"/>
  <c r="Y778" i="10"/>
  <c r="AK778" i="10"/>
  <c r="M778" i="10"/>
  <c r="AT780" i="10"/>
  <c r="AN780" i="10"/>
  <c r="AH780" i="10"/>
  <c r="AB780" i="10"/>
  <c r="V780" i="10"/>
  <c r="P780" i="10"/>
  <c r="AQ780" i="10"/>
  <c r="AE780" i="10"/>
  <c r="S780" i="10"/>
  <c r="Y780" i="10"/>
  <c r="AK780" i="10"/>
  <c r="M780" i="10"/>
  <c r="AT782" i="10"/>
  <c r="AN782" i="10"/>
  <c r="AH782" i="10"/>
  <c r="AB782" i="10"/>
  <c r="V782" i="10"/>
  <c r="P782" i="10"/>
  <c r="AQ782" i="10"/>
  <c r="AE782" i="10"/>
  <c r="S782" i="10"/>
  <c r="Y782" i="10"/>
  <c r="AK782" i="10"/>
  <c r="M782" i="10"/>
  <c r="AT784" i="10"/>
  <c r="AN784" i="10"/>
  <c r="AH784" i="10"/>
  <c r="AB784" i="10"/>
  <c r="V784" i="10"/>
  <c r="P784" i="10"/>
  <c r="AQ784" i="10"/>
  <c r="AE784" i="10"/>
  <c r="S784" i="10"/>
  <c r="Y784" i="10"/>
  <c r="AK784" i="10"/>
  <c r="M784" i="10"/>
  <c r="AS787" i="10"/>
  <c r="AM787" i="10"/>
  <c r="AG787" i="10"/>
  <c r="AA787" i="10"/>
  <c r="U787" i="10"/>
  <c r="O787" i="10"/>
  <c r="AP787" i="10"/>
  <c r="AD787" i="10"/>
  <c r="R787" i="10"/>
  <c r="AJ787" i="10"/>
  <c r="L787" i="10"/>
  <c r="X787" i="10"/>
  <c r="AS789" i="10"/>
  <c r="AM789" i="10"/>
  <c r="AG789" i="10"/>
  <c r="AA789" i="10"/>
  <c r="U789" i="10"/>
  <c r="O789" i="10"/>
  <c r="AP789" i="10"/>
  <c r="AD789" i="10"/>
  <c r="R789" i="10"/>
  <c r="AJ789" i="10"/>
  <c r="L789" i="10"/>
  <c r="X789" i="10"/>
  <c r="AQ812" i="10"/>
  <c r="AN812" i="10"/>
  <c r="AH812" i="10"/>
  <c r="AB812" i="10"/>
  <c r="V812" i="10"/>
  <c r="P812" i="10"/>
  <c r="AK812" i="10"/>
  <c r="Y812" i="10"/>
  <c r="M812" i="10"/>
  <c r="AT812" i="10"/>
  <c r="S812" i="10"/>
  <c r="AE812" i="10"/>
  <c r="AS797" i="10"/>
  <c r="AM797" i="10"/>
  <c r="AG797" i="10"/>
  <c r="AA797" i="10"/>
  <c r="U797" i="10"/>
  <c r="O797" i="10"/>
  <c r="AJ797" i="10"/>
  <c r="X797" i="10"/>
  <c r="L797" i="10"/>
  <c r="AD797" i="10"/>
  <c r="R797" i="10"/>
  <c r="AP797" i="10"/>
  <c r="AP824" i="10"/>
  <c r="AJ824" i="10"/>
  <c r="AD824" i="10"/>
  <c r="X824" i="10"/>
  <c r="R824" i="10"/>
  <c r="L824" i="10"/>
  <c r="AM824" i="10"/>
  <c r="AA824" i="10"/>
  <c r="O824" i="10"/>
  <c r="AG824" i="10"/>
  <c r="AS824" i="10"/>
  <c r="U824" i="10"/>
  <c r="AS804" i="10"/>
  <c r="AM804" i="10"/>
  <c r="AG804" i="10"/>
  <c r="AA804" i="10"/>
  <c r="U804" i="10"/>
  <c r="O804" i="10"/>
  <c r="AJ804" i="10"/>
  <c r="X804" i="10"/>
  <c r="L804" i="10"/>
  <c r="AP804" i="10"/>
  <c r="R804" i="10"/>
  <c r="AD804" i="10"/>
  <c r="AS795" i="10"/>
  <c r="AM795" i="10"/>
  <c r="AG795" i="10"/>
  <c r="AA795" i="10"/>
  <c r="U795" i="10"/>
  <c r="O795" i="10"/>
  <c r="AJ795" i="10"/>
  <c r="X795" i="10"/>
  <c r="L795" i="10"/>
  <c r="AD795" i="10"/>
  <c r="AP795" i="10"/>
  <c r="R795" i="10"/>
  <c r="AQ814" i="10"/>
  <c r="AK814" i="10"/>
  <c r="AE814" i="10"/>
  <c r="Y814" i="10"/>
  <c r="S814" i="10"/>
  <c r="M814" i="10"/>
  <c r="AN814" i="10"/>
  <c r="AB814" i="10"/>
  <c r="P814" i="10"/>
  <c r="AH814" i="10"/>
  <c r="V814" i="10"/>
  <c r="AT814" i="10"/>
  <c r="AT809" i="10"/>
  <c r="AN809" i="10"/>
  <c r="AH809" i="10"/>
  <c r="AB809" i="10"/>
  <c r="V809" i="10"/>
  <c r="P809" i="10"/>
  <c r="AK809" i="10"/>
  <c r="Y809" i="10"/>
  <c r="M809" i="10"/>
  <c r="AE809" i="10"/>
  <c r="AQ809" i="10"/>
  <c r="S809" i="10"/>
  <c r="AT807" i="10"/>
  <c r="AN807" i="10"/>
  <c r="AH807" i="10"/>
  <c r="AB807" i="10"/>
  <c r="V807" i="10"/>
  <c r="P807" i="10"/>
  <c r="AK807" i="10"/>
  <c r="Y807" i="10"/>
  <c r="M807" i="10"/>
  <c r="AE807" i="10"/>
  <c r="S807" i="10"/>
  <c r="AQ807" i="10"/>
  <c r="AQ815" i="10"/>
  <c r="AK815" i="10"/>
  <c r="AE815" i="10"/>
  <c r="Y815" i="10"/>
  <c r="S815" i="10"/>
  <c r="M815" i="10"/>
  <c r="AN815" i="10"/>
  <c r="AB815" i="10"/>
  <c r="P815" i="10"/>
  <c r="AT815" i="10"/>
  <c r="V815" i="10"/>
  <c r="AH815" i="10"/>
  <c r="AS806" i="10"/>
  <c r="AM806" i="10"/>
  <c r="AG806" i="10"/>
  <c r="AA806" i="10"/>
  <c r="U806" i="10"/>
  <c r="O806" i="10"/>
  <c r="AJ806" i="10"/>
  <c r="X806" i="10"/>
  <c r="L806" i="10"/>
  <c r="AP806" i="10"/>
  <c r="R806" i="10"/>
  <c r="AD806" i="10"/>
  <c r="AT805" i="10"/>
  <c r="AN805" i="10"/>
  <c r="AH805" i="10"/>
  <c r="AB805" i="10"/>
  <c r="V805" i="10"/>
  <c r="P805" i="10"/>
  <c r="AK805" i="10"/>
  <c r="Y805" i="10"/>
  <c r="M805" i="10"/>
  <c r="AE805" i="10"/>
  <c r="AQ805" i="10"/>
  <c r="S805" i="10"/>
  <c r="AT801" i="10"/>
  <c r="AN801" i="10"/>
  <c r="AH801" i="10"/>
  <c r="AB801" i="10"/>
  <c r="V801" i="10"/>
  <c r="P801" i="10"/>
  <c r="AK801" i="10"/>
  <c r="Y801" i="10"/>
  <c r="M801" i="10"/>
  <c r="AE801" i="10"/>
  <c r="AQ801" i="10"/>
  <c r="S801" i="10"/>
  <c r="AQ820" i="10"/>
  <c r="AK820" i="10"/>
  <c r="AE820" i="10"/>
  <c r="Y820" i="10"/>
  <c r="S820" i="10"/>
  <c r="M820" i="10"/>
  <c r="AN820" i="10"/>
  <c r="AB820" i="10"/>
  <c r="P820" i="10"/>
  <c r="AH820" i="10"/>
  <c r="AT820" i="10"/>
  <c r="V820" i="10"/>
  <c r="AT791" i="10"/>
  <c r="AN791" i="10"/>
  <c r="AH791" i="10"/>
  <c r="AK791" i="10"/>
  <c r="AB791" i="10"/>
  <c r="V791" i="10"/>
  <c r="P791" i="10"/>
  <c r="AE791" i="10"/>
  <c r="S791" i="10"/>
  <c r="AQ791" i="10"/>
  <c r="M791" i="10"/>
  <c r="Y791" i="10"/>
  <c r="AP821" i="10"/>
  <c r="AJ821" i="10"/>
  <c r="AD821" i="10"/>
  <c r="X821" i="10"/>
  <c r="R821" i="10"/>
  <c r="L821" i="10"/>
  <c r="AM821" i="10"/>
  <c r="AA821" i="10"/>
  <c r="O821" i="10"/>
  <c r="AS821" i="10"/>
  <c r="U821" i="10"/>
  <c r="AG821" i="10"/>
  <c r="AS779" i="10"/>
  <c r="AM779" i="10"/>
  <c r="AG779" i="10"/>
  <c r="AA779" i="10"/>
  <c r="U779" i="10"/>
  <c r="O779" i="10"/>
  <c r="AP779" i="10"/>
  <c r="AD779" i="10"/>
  <c r="R779" i="10"/>
  <c r="X779" i="10"/>
  <c r="AJ779" i="10"/>
  <c r="L779" i="10"/>
  <c r="AS781" i="10"/>
  <c r="AM781" i="10"/>
  <c r="AG781" i="10"/>
  <c r="AA781" i="10"/>
  <c r="U781" i="10"/>
  <c r="O781" i="10"/>
  <c r="AP781" i="10"/>
  <c r="AD781" i="10"/>
  <c r="R781" i="10"/>
  <c r="X781" i="10"/>
  <c r="AJ781" i="10"/>
  <c r="L781" i="10"/>
  <c r="AS783" i="10"/>
  <c r="AM783" i="10"/>
  <c r="AG783" i="10"/>
  <c r="AA783" i="10"/>
  <c r="U783" i="10"/>
  <c r="O783" i="10"/>
  <c r="AP783" i="10"/>
  <c r="AD783" i="10"/>
  <c r="R783" i="10"/>
  <c r="X783" i="10"/>
  <c r="AJ783" i="10"/>
  <c r="L783" i="10"/>
  <c r="AS785" i="10"/>
  <c r="AM785" i="10"/>
  <c r="AG785" i="10"/>
  <c r="AA785" i="10"/>
  <c r="U785" i="10"/>
  <c r="O785" i="10"/>
  <c r="AP785" i="10"/>
  <c r="AD785" i="10"/>
  <c r="R785" i="10"/>
  <c r="AJ785" i="10"/>
  <c r="L785" i="10"/>
  <c r="X785" i="10"/>
  <c r="AT787" i="10"/>
  <c r="AN787" i="10"/>
  <c r="AH787" i="10"/>
  <c r="AB787" i="10"/>
  <c r="V787" i="10"/>
  <c r="P787" i="10"/>
  <c r="AQ787" i="10"/>
  <c r="AE787" i="10"/>
  <c r="S787" i="10"/>
  <c r="AK787" i="10"/>
  <c r="M787" i="10"/>
  <c r="Y787" i="10"/>
  <c r="AT789" i="10"/>
  <c r="AN789" i="10"/>
  <c r="AH789" i="10"/>
  <c r="AB789" i="10"/>
  <c r="V789" i="10"/>
  <c r="P789" i="10"/>
  <c r="AQ789" i="10"/>
  <c r="AE789" i="10"/>
  <c r="S789" i="10"/>
  <c r="AK789" i="10"/>
  <c r="M789" i="10"/>
  <c r="Y789" i="10"/>
  <c r="AP813" i="10"/>
  <c r="AJ813" i="10"/>
  <c r="AD813" i="10"/>
  <c r="X813" i="10"/>
  <c r="R813" i="10"/>
  <c r="L813" i="10"/>
  <c r="AM813" i="10"/>
  <c r="AA813" i="10"/>
  <c r="O813" i="10"/>
  <c r="AS813" i="10"/>
  <c r="U813" i="10"/>
  <c r="AG813" i="10"/>
  <c r="AP812" i="10"/>
  <c r="AM812" i="10"/>
  <c r="AG812" i="10"/>
  <c r="AA812" i="10"/>
  <c r="U812" i="10"/>
  <c r="O812" i="10"/>
  <c r="AJ812" i="10"/>
  <c r="X812" i="10"/>
  <c r="L812" i="10"/>
  <c r="AS812" i="10"/>
  <c r="R812" i="10"/>
  <c r="AD812" i="10"/>
  <c r="AS802" i="10"/>
  <c r="AM802" i="10"/>
  <c r="AG802" i="10"/>
  <c r="AA802" i="10"/>
  <c r="U802" i="10"/>
  <c r="O802" i="10"/>
  <c r="AJ802" i="10"/>
  <c r="X802" i="10"/>
  <c r="L802" i="10"/>
  <c r="AP802" i="10"/>
  <c r="R802" i="10"/>
  <c r="AD802" i="10"/>
  <c r="AT797" i="10"/>
  <c r="AN797" i="10"/>
  <c r="AH797" i="10"/>
  <c r="AB797" i="10"/>
  <c r="V797" i="10"/>
  <c r="P797" i="10"/>
  <c r="AK797" i="10"/>
  <c r="Y797" i="10"/>
  <c r="M797" i="10"/>
  <c r="AE797" i="10"/>
  <c r="AQ797" i="10"/>
  <c r="S797" i="10"/>
  <c r="AQ818" i="10"/>
  <c r="AK818" i="10"/>
  <c r="AE818" i="10"/>
  <c r="Y818" i="10"/>
  <c r="S818" i="10"/>
  <c r="M818" i="10"/>
  <c r="AN818" i="10"/>
  <c r="AB818" i="10"/>
  <c r="P818" i="10"/>
  <c r="AH818" i="10"/>
  <c r="V818" i="10"/>
  <c r="AT818" i="10"/>
  <c r="AS803" i="10"/>
  <c r="AM803" i="10"/>
  <c r="AG803" i="10"/>
  <c r="AA803" i="10"/>
  <c r="U803" i="10"/>
  <c r="O803" i="10"/>
  <c r="AJ803" i="10"/>
  <c r="X803" i="10"/>
  <c r="L803" i="10"/>
  <c r="AD803" i="10"/>
  <c r="AP803" i="10"/>
  <c r="R803" i="10"/>
  <c r="AP826" i="10"/>
  <c r="AJ826" i="10"/>
  <c r="AD826" i="10"/>
  <c r="X826" i="10"/>
  <c r="R826" i="10"/>
  <c r="L826" i="10"/>
  <c r="AM826" i="10"/>
  <c r="AA826" i="10"/>
  <c r="O826" i="10"/>
  <c r="AG826" i="10"/>
  <c r="U826" i="10"/>
  <c r="AS826" i="10"/>
  <c r="AP814" i="10"/>
  <c r="AJ814" i="10"/>
  <c r="AD814" i="10"/>
  <c r="X814" i="10"/>
  <c r="R814" i="10"/>
  <c r="L814" i="10"/>
  <c r="AM814" i="10"/>
  <c r="AA814" i="10"/>
  <c r="O814" i="10"/>
  <c r="AG814" i="10"/>
  <c r="U814" i="10"/>
  <c r="AS814" i="10"/>
  <c r="AS809" i="10"/>
  <c r="AM809" i="10"/>
  <c r="AG809" i="10"/>
  <c r="AA809" i="10"/>
  <c r="U809" i="10"/>
  <c r="O809" i="10"/>
  <c r="AJ809" i="10"/>
  <c r="X809" i="10"/>
  <c r="L809" i="10"/>
  <c r="AD809" i="10"/>
  <c r="AP809" i="10"/>
  <c r="R809" i="10"/>
  <c r="AQ823" i="10"/>
  <c r="AK823" i="10"/>
  <c r="AE823" i="10"/>
  <c r="Y823" i="10"/>
  <c r="S823" i="10"/>
  <c r="M823" i="10"/>
  <c r="AN823" i="10"/>
  <c r="AB823" i="10"/>
  <c r="P823" i="10"/>
  <c r="AT823" i="10"/>
  <c r="V823" i="10"/>
  <c r="AH823" i="10"/>
  <c r="AT811" i="10"/>
  <c r="AN811" i="10"/>
  <c r="AH811" i="10"/>
  <c r="AB811" i="10"/>
  <c r="V811" i="10"/>
  <c r="P811" i="10"/>
  <c r="AK811" i="10"/>
  <c r="Y811" i="10"/>
  <c r="M811" i="10"/>
  <c r="AE811" i="10"/>
  <c r="S811" i="10"/>
  <c r="AQ811" i="10"/>
  <c r="AS801" i="10"/>
  <c r="AM801" i="10"/>
  <c r="AG801" i="10"/>
  <c r="AA801" i="10"/>
  <c r="U801" i="10"/>
  <c r="O801" i="10"/>
  <c r="AJ801" i="10"/>
  <c r="X801" i="10"/>
  <c r="L801" i="10"/>
  <c r="AD801" i="10"/>
  <c r="R801" i="10"/>
  <c r="AP801" i="10"/>
  <c r="AQ817" i="10"/>
  <c r="AK817" i="10"/>
  <c r="AE817" i="10"/>
  <c r="Y817" i="10"/>
  <c r="S817" i="10"/>
  <c r="M817" i="10"/>
  <c r="AN817" i="10"/>
  <c r="AB817" i="10"/>
  <c r="P817" i="10"/>
  <c r="AT817" i="10"/>
  <c r="V817" i="10"/>
  <c r="AH817" i="10"/>
  <c r="AS794" i="10"/>
  <c r="AM794" i="10"/>
  <c r="AG794" i="10"/>
  <c r="AA794" i="10"/>
  <c r="U794" i="10"/>
  <c r="O794" i="10"/>
  <c r="AJ794" i="10"/>
  <c r="X794" i="10"/>
  <c r="L794" i="10"/>
  <c r="AP794" i="10"/>
  <c r="R794" i="10"/>
  <c r="AD794" i="10"/>
  <c r="AP820" i="10"/>
  <c r="AJ820" i="10"/>
  <c r="AD820" i="10"/>
  <c r="X820" i="10"/>
  <c r="R820" i="10"/>
  <c r="L820" i="10"/>
  <c r="AM820" i="10"/>
  <c r="AA820" i="10"/>
  <c r="O820" i="10"/>
  <c r="AG820" i="10"/>
  <c r="AS820" i="10"/>
  <c r="U820" i="10"/>
  <c r="AT810" i="10"/>
  <c r="AN810" i="10"/>
  <c r="AH810" i="10"/>
  <c r="AB810" i="10"/>
  <c r="V810" i="10"/>
  <c r="P810" i="10"/>
  <c r="AK810" i="10"/>
  <c r="Y810" i="10"/>
  <c r="M810" i="10"/>
  <c r="AQ810" i="10"/>
  <c r="S810" i="10"/>
  <c r="AE810" i="10"/>
  <c r="AT777" i="10"/>
  <c r="AN777" i="10"/>
  <c r="AH777" i="10"/>
  <c r="AB777" i="10"/>
  <c r="V777" i="10"/>
  <c r="AQ777" i="10"/>
  <c r="AE777" i="10"/>
  <c r="AK777" i="10"/>
  <c r="S777" i="10"/>
  <c r="M777" i="10"/>
  <c r="Y777" i="10"/>
  <c r="P777" i="10"/>
  <c r="AT779" i="10"/>
  <c r="AN779" i="10"/>
  <c r="AH779" i="10"/>
  <c r="AB779" i="10"/>
  <c r="V779" i="10"/>
  <c r="P779" i="10"/>
  <c r="AQ779" i="10"/>
  <c r="AE779" i="10"/>
  <c r="S779" i="10"/>
  <c r="AK779" i="10"/>
  <c r="M779" i="10"/>
  <c r="Y779" i="10"/>
  <c r="AT781" i="10"/>
  <c r="AN781" i="10"/>
  <c r="AH781" i="10"/>
  <c r="AB781" i="10"/>
  <c r="V781" i="10"/>
  <c r="P781" i="10"/>
  <c r="AQ781" i="10"/>
  <c r="AE781" i="10"/>
  <c r="S781" i="10"/>
  <c r="AK781" i="10"/>
  <c r="M781" i="10"/>
  <c r="Y781" i="10"/>
  <c r="AT783" i="10"/>
  <c r="AN783" i="10"/>
  <c r="AH783" i="10"/>
  <c r="AB783" i="10"/>
  <c r="V783" i="10"/>
  <c r="P783" i="10"/>
  <c r="AQ783" i="10"/>
  <c r="AE783" i="10"/>
  <c r="S783" i="10"/>
  <c r="AK783" i="10"/>
  <c r="M783" i="10"/>
  <c r="Y783" i="10"/>
  <c r="AT785" i="10"/>
  <c r="AN785" i="10"/>
  <c r="AH785" i="10"/>
  <c r="AB785" i="10"/>
  <c r="V785" i="10"/>
  <c r="P785" i="10"/>
  <c r="AQ785" i="10"/>
  <c r="AE785" i="10"/>
  <c r="S785" i="10"/>
  <c r="AK785" i="10"/>
  <c r="M785" i="10"/>
  <c r="Y785" i="10"/>
  <c r="AS788" i="10"/>
  <c r="AM788" i="10"/>
  <c r="AG788" i="10"/>
  <c r="AA788" i="10"/>
  <c r="U788" i="10"/>
  <c r="O788" i="10"/>
  <c r="AP788" i="10"/>
  <c r="AD788" i="10"/>
  <c r="R788" i="10"/>
  <c r="X788" i="10"/>
  <c r="AJ788" i="10"/>
  <c r="L788" i="10"/>
  <c r="AS790" i="10"/>
  <c r="AM790" i="10"/>
  <c r="AG790" i="10"/>
  <c r="AA790" i="10"/>
  <c r="U790" i="10"/>
  <c r="O790" i="10"/>
  <c r="AP790" i="10"/>
  <c r="AD790" i="10"/>
  <c r="R790" i="10"/>
  <c r="X790" i="10"/>
  <c r="AJ790" i="10"/>
  <c r="L790" i="10"/>
  <c r="AP819" i="10"/>
  <c r="AJ819" i="10"/>
  <c r="AD819" i="10"/>
  <c r="X819" i="10"/>
  <c r="R819" i="10"/>
  <c r="L819" i="10"/>
  <c r="AM819" i="10"/>
  <c r="AA819" i="10"/>
  <c r="O819" i="10"/>
  <c r="AS819" i="10"/>
  <c r="U819" i="10"/>
  <c r="AG819" i="10"/>
  <c r="AQ813" i="10"/>
  <c r="AK813" i="10"/>
  <c r="AE813" i="10"/>
  <c r="Y813" i="10"/>
  <c r="S813" i="10"/>
  <c r="M813" i="10"/>
  <c r="AN813" i="10"/>
  <c r="AB813" i="10"/>
  <c r="P813" i="10"/>
  <c r="AT813" i="10"/>
  <c r="V813" i="10"/>
  <c r="AH813" i="10"/>
  <c r="AT808" i="10"/>
  <c r="AN808" i="10"/>
  <c r="AH808" i="10"/>
  <c r="AB808" i="10"/>
  <c r="V808" i="10"/>
  <c r="P808" i="10"/>
  <c r="AK808" i="10"/>
  <c r="Y808" i="10"/>
  <c r="M808" i="10"/>
  <c r="AQ808" i="10"/>
  <c r="S808" i="10"/>
  <c r="AE808" i="10"/>
  <c r="AT800" i="10"/>
  <c r="AN800" i="10"/>
  <c r="AH800" i="10"/>
  <c r="AB800" i="10"/>
  <c r="V800" i="10"/>
  <c r="P800" i="10"/>
  <c r="AK800" i="10"/>
  <c r="Y800" i="10"/>
  <c r="M800" i="10"/>
  <c r="AQ800" i="10"/>
  <c r="S800" i="10"/>
  <c r="AE800" i="10"/>
  <c r="AT796" i="10"/>
  <c r="AN796" i="10"/>
  <c r="AH796" i="10"/>
  <c r="AB796" i="10"/>
  <c r="V796" i="10"/>
  <c r="P796" i="10"/>
  <c r="AK796" i="10"/>
  <c r="Y796" i="10"/>
  <c r="M796" i="10"/>
  <c r="AQ796" i="10"/>
  <c r="S796" i="10"/>
  <c r="AE796" i="10"/>
  <c r="AP818" i="10"/>
  <c r="AJ818" i="10"/>
  <c r="AD818" i="10"/>
  <c r="X818" i="10"/>
  <c r="R818" i="10"/>
  <c r="L818" i="10"/>
  <c r="AM818" i="10"/>
  <c r="AA818" i="10"/>
  <c r="O818" i="10"/>
  <c r="AG818" i="10"/>
  <c r="U818" i="10"/>
  <c r="AS818" i="10"/>
  <c r="AT803" i="10"/>
  <c r="AN803" i="10"/>
  <c r="AH803" i="10"/>
  <c r="AB803" i="10"/>
  <c r="V803" i="10"/>
  <c r="P803" i="10"/>
  <c r="AK803" i="10"/>
  <c r="Y803" i="10"/>
  <c r="M803" i="10"/>
  <c r="AE803" i="10"/>
  <c r="S803" i="10"/>
  <c r="AQ803" i="10"/>
  <c r="AQ826" i="10"/>
  <c r="AK826" i="10"/>
  <c r="AE826" i="10"/>
  <c r="Y826" i="10"/>
  <c r="S826" i="10"/>
  <c r="M826" i="10"/>
  <c r="AN826" i="10"/>
  <c r="AB826" i="10"/>
  <c r="P826" i="10"/>
  <c r="AH826" i="10"/>
  <c r="V826" i="10"/>
  <c r="AT826" i="10"/>
  <c r="AT793" i="10"/>
  <c r="AN793" i="10"/>
  <c r="AH793" i="10"/>
  <c r="AB793" i="10"/>
  <c r="V793" i="10"/>
  <c r="P793" i="10"/>
  <c r="AK793" i="10"/>
  <c r="Y793" i="10"/>
  <c r="M793" i="10"/>
  <c r="AE793" i="10"/>
  <c r="AQ793" i="10"/>
  <c r="S793" i="10"/>
  <c r="AQ825" i="10"/>
  <c r="AK825" i="10"/>
  <c r="AE825" i="10"/>
  <c r="Y825" i="10"/>
  <c r="S825" i="10"/>
  <c r="M825" i="10"/>
  <c r="AN825" i="10"/>
  <c r="AB825" i="10"/>
  <c r="P825" i="10"/>
  <c r="AT825" i="10"/>
  <c r="V825" i="10"/>
  <c r="AH825" i="10"/>
  <c r="AQ816" i="10"/>
  <c r="AK816" i="10"/>
  <c r="AE816" i="10"/>
  <c r="Y816" i="10"/>
  <c r="S816" i="10"/>
  <c r="M816" i="10"/>
  <c r="AN816" i="10"/>
  <c r="AB816" i="10"/>
  <c r="P816" i="10"/>
  <c r="AH816" i="10"/>
  <c r="AT816" i="10"/>
  <c r="V816" i="10"/>
  <c r="AT792" i="10"/>
  <c r="AN792" i="10"/>
  <c r="AH792" i="10"/>
  <c r="AB792" i="10"/>
  <c r="V792" i="10"/>
  <c r="P792" i="10"/>
  <c r="AK792" i="10"/>
  <c r="Y792" i="10"/>
  <c r="M792" i="10"/>
  <c r="AQ792" i="10"/>
  <c r="S792" i="10"/>
  <c r="AE792" i="10"/>
  <c r="AP823" i="10"/>
  <c r="AJ823" i="10"/>
  <c r="AD823" i="10"/>
  <c r="X823" i="10"/>
  <c r="R823" i="10"/>
  <c r="L823" i="10"/>
  <c r="AM823" i="10"/>
  <c r="AA823" i="10"/>
  <c r="O823" i="10"/>
  <c r="AS823" i="10"/>
  <c r="U823" i="10"/>
  <c r="AG823" i="10"/>
  <c r="AS811" i="10"/>
  <c r="AM811" i="10"/>
  <c r="AG811" i="10"/>
  <c r="AA811" i="10"/>
  <c r="U811" i="10"/>
  <c r="O811" i="10"/>
  <c r="AJ811" i="10"/>
  <c r="X811" i="10"/>
  <c r="L811" i="10"/>
  <c r="AD811" i="10"/>
  <c r="AP811" i="10"/>
  <c r="R811" i="10"/>
  <c r="AP822" i="10"/>
  <c r="AJ822" i="10"/>
  <c r="AD822" i="10"/>
  <c r="X822" i="10"/>
  <c r="R822" i="10"/>
  <c r="L822" i="10"/>
  <c r="AM822" i="10"/>
  <c r="AA822" i="10"/>
  <c r="O822" i="10"/>
  <c r="AG822" i="10"/>
  <c r="U822" i="10"/>
  <c r="AS822" i="10"/>
  <c r="AP817" i="10"/>
  <c r="AJ817" i="10"/>
  <c r="AD817" i="10"/>
  <c r="X817" i="10"/>
  <c r="R817" i="10"/>
  <c r="L817" i="10"/>
  <c r="AM817" i="10"/>
  <c r="AA817" i="10"/>
  <c r="O817" i="10"/>
  <c r="AS817" i="10"/>
  <c r="U817" i="10"/>
  <c r="AG817" i="10"/>
  <c r="AS799" i="10"/>
  <c r="AM799" i="10"/>
  <c r="AG799" i="10"/>
  <c r="AA799" i="10"/>
  <c r="U799" i="10"/>
  <c r="O799" i="10"/>
  <c r="AJ799" i="10"/>
  <c r="X799" i="10"/>
  <c r="L799" i="10"/>
  <c r="AD799" i="10"/>
  <c r="AP799" i="10"/>
  <c r="R799" i="10"/>
  <c r="AS778" i="10"/>
  <c r="AM778" i="10"/>
  <c r="AG778" i="10"/>
  <c r="AA778" i="10"/>
  <c r="U778" i="10"/>
  <c r="O778" i="10"/>
  <c r="AP778" i="10"/>
  <c r="AD778" i="10"/>
  <c r="R778" i="10"/>
  <c r="AJ778" i="10"/>
  <c r="L778" i="10"/>
  <c r="X778" i="10"/>
  <c r="AS780" i="10"/>
  <c r="AM780" i="10"/>
  <c r="AG780" i="10"/>
  <c r="AA780" i="10"/>
  <c r="U780" i="10"/>
  <c r="O780" i="10"/>
  <c r="AP780" i="10"/>
  <c r="AD780" i="10"/>
  <c r="R780" i="10"/>
  <c r="AJ780" i="10"/>
  <c r="L780" i="10"/>
  <c r="X780" i="10"/>
  <c r="AS782" i="10"/>
  <c r="AM782" i="10"/>
  <c r="AG782" i="10"/>
  <c r="AA782" i="10"/>
  <c r="U782" i="10"/>
  <c r="O782" i="10"/>
  <c r="AP782" i="10"/>
  <c r="AD782" i="10"/>
  <c r="R782" i="10"/>
  <c r="AJ782" i="10"/>
  <c r="L782" i="10"/>
  <c r="X782" i="10"/>
  <c r="AS784" i="10"/>
  <c r="AM784" i="10"/>
  <c r="AG784" i="10"/>
  <c r="AA784" i="10"/>
  <c r="U784" i="10"/>
  <c r="O784" i="10"/>
  <c r="AP784" i="10"/>
  <c r="AD784" i="10"/>
  <c r="R784" i="10"/>
  <c r="X784" i="10"/>
  <c r="L784" i="10"/>
  <c r="AJ784" i="10"/>
  <c r="AS786" i="10"/>
  <c r="AM786" i="10"/>
  <c r="AG786" i="10"/>
  <c r="AA786" i="10"/>
  <c r="U786" i="10"/>
  <c r="O786" i="10"/>
  <c r="AP786" i="10"/>
  <c r="AD786" i="10"/>
  <c r="R786" i="10"/>
  <c r="X786" i="10"/>
  <c r="AJ786" i="10"/>
  <c r="L786" i="10"/>
  <c r="AT788" i="10"/>
  <c r="AN788" i="10"/>
  <c r="AH788" i="10"/>
  <c r="AB788" i="10"/>
  <c r="V788" i="10"/>
  <c r="P788" i="10"/>
  <c r="AQ788" i="10"/>
  <c r="AE788" i="10"/>
  <c r="S788" i="10"/>
  <c r="Y788" i="10"/>
  <c r="AK788" i="10"/>
  <c r="M788" i="10"/>
  <c r="AT790" i="10"/>
  <c r="AN790" i="10"/>
  <c r="AH790" i="10"/>
  <c r="AB790" i="10"/>
  <c r="V790" i="10"/>
  <c r="P790" i="10"/>
  <c r="AQ790" i="10"/>
  <c r="AE790" i="10"/>
  <c r="S790" i="10"/>
  <c r="Y790" i="10"/>
  <c r="AK790" i="10"/>
  <c r="M790" i="10"/>
  <c r="AT798" i="10"/>
  <c r="AN798" i="10"/>
  <c r="AH798" i="10"/>
  <c r="AB798" i="10"/>
  <c r="V798" i="10"/>
  <c r="P798" i="10"/>
  <c r="AK798" i="10"/>
  <c r="Y798" i="10"/>
  <c r="M798" i="10"/>
  <c r="AQ798" i="10"/>
  <c r="S798" i="10"/>
  <c r="AE798" i="10"/>
  <c r="AQ819" i="10"/>
  <c r="AK819" i="10"/>
  <c r="AE819" i="10"/>
  <c r="Y819" i="10"/>
  <c r="S819" i="10"/>
  <c r="M819" i="10"/>
  <c r="AN819" i="10"/>
  <c r="AB819" i="10"/>
  <c r="P819" i="10"/>
  <c r="AT819" i="10"/>
  <c r="V819" i="10"/>
  <c r="AH819" i="10"/>
  <c r="AS808" i="10"/>
  <c r="AM808" i="10"/>
  <c r="AG808" i="10"/>
  <c r="AA808" i="10"/>
  <c r="U808" i="10"/>
  <c r="O808" i="10"/>
  <c r="AJ808" i="10"/>
  <c r="X808" i="10"/>
  <c r="L808" i="10"/>
  <c r="AP808" i="10"/>
  <c r="R808" i="10"/>
  <c r="AD808" i="10"/>
  <c r="AS800" i="10"/>
  <c r="AM800" i="10"/>
  <c r="AG800" i="10"/>
  <c r="AA800" i="10"/>
  <c r="U800" i="10"/>
  <c r="O800" i="10"/>
  <c r="AJ800" i="10"/>
  <c r="X800" i="10"/>
  <c r="L800" i="10"/>
  <c r="AP800" i="10"/>
  <c r="R800" i="10"/>
  <c r="AD800" i="10"/>
  <c r="AS796" i="10"/>
  <c r="AM796" i="10"/>
  <c r="AG796" i="10"/>
  <c r="AA796" i="10"/>
  <c r="U796" i="10"/>
  <c r="O796" i="10"/>
  <c r="AJ796" i="10"/>
  <c r="X796" i="10"/>
  <c r="L796" i="10"/>
  <c r="AP796" i="10"/>
  <c r="R796" i="10"/>
  <c r="AD796" i="10"/>
  <c r="AQ824" i="10"/>
  <c r="AK824" i="10"/>
  <c r="AE824" i="10"/>
  <c r="Y824" i="10"/>
  <c r="S824" i="10"/>
  <c r="M824" i="10"/>
  <c r="AN824" i="10"/>
  <c r="AB824" i="10"/>
  <c r="P824" i="10"/>
  <c r="AH824" i="10"/>
  <c r="AT824" i="10"/>
  <c r="V824" i="10"/>
  <c r="AT804" i="10"/>
  <c r="AN804" i="10"/>
  <c r="AH804" i="10"/>
  <c r="AB804" i="10"/>
  <c r="V804" i="10"/>
  <c r="P804" i="10"/>
  <c r="AK804" i="10"/>
  <c r="Y804" i="10"/>
  <c r="M804" i="10"/>
  <c r="AQ804" i="10"/>
  <c r="S804" i="10"/>
  <c r="AE804" i="10"/>
  <c r="AT795" i="10"/>
  <c r="AN795" i="10"/>
  <c r="AH795" i="10"/>
  <c r="AB795" i="10"/>
  <c r="V795" i="10"/>
  <c r="P795" i="10"/>
  <c r="AK795" i="10"/>
  <c r="Y795" i="10"/>
  <c r="M795" i="10"/>
  <c r="AE795" i="10"/>
  <c r="S795" i="10"/>
  <c r="AQ795" i="10"/>
  <c r="AS807" i="10"/>
  <c r="AM807" i="10"/>
  <c r="AG807" i="10"/>
  <c r="AA807" i="10"/>
  <c r="U807" i="10"/>
  <c r="O807" i="10"/>
  <c r="AJ807" i="10"/>
  <c r="X807" i="10"/>
  <c r="L807" i="10"/>
  <c r="AD807" i="10"/>
  <c r="AP807" i="10"/>
  <c r="R807" i="10"/>
  <c r="AS793" i="10"/>
  <c r="AM793" i="10"/>
  <c r="AG793" i="10"/>
  <c r="AA793" i="10"/>
  <c r="U793" i="10"/>
  <c r="O793" i="10"/>
  <c r="AJ793" i="10"/>
  <c r="X793" i="10"/>
  <c r="L793" i="10"/>
  <c r="AD793" i="10"/>
  <c r="R793" i="10"/>
  <c r="AP793" i="10"/>
  <c r="AP825" i="10"/>
  <c r="AJ825" i="10"/>
  <c r="AD825" i="10"/>
  <c r="X825" i="10"/>
  <c r="R825" i="10"/>
  <c r="L825" i="10"/>
  <c r="AM825" i="10"/>
  <c r="AA825" i="10"/>
  <c r="O825" i="10"/>
  <c r="AS825" i="10"/>
  <c r="U825" i="10"/>
  <c r="AG825" i="10"/>
  <c r="AP816" i="10"/>
  <c r="AJ816" i="10"/>
  <c r="AD816" i="10"/>
  <c r="X816" i="10"/>
  <c r="R816" i="10"/>
  <c r="L816" i="10"/>
  <c r="AM816" i="10"/>
  <c r="AA816" i="10"/>
  <c r="O816" i="10"/>
  <c r="AG816" i="10"/>
  <c r="U816" i="10"/>
  <c r="AS816" i="10"/>
  <c r="AP815" i="10"/>
  <c r="AJ815" i="10"/>
  <c r="AD815" i="10"/>
  <c r="X815" i="10"/>
  <c r="R815" i="10"/>
  <c r="L815" i="10"/>
  <c r="AM815" i="10"/>
  <c r="AA815" i="10"/>
  <c r="O815" i="10"/>
  <c r="AS815" i="10"/>
  <c r="U815" i="10"/>
  <c r="AG815" i="10"/>
  <c r="AT806" i="10"/>
  <c r="AN806" i="10"/>
  <c r="AH806" i="10"/>
  <c r="AB806" i="10"/>
  <c r="V806" i="10"/>
  <c r="P806" i="10"/>
  <c r="AK806" i="10"/>
  <c r="Y806" i="10"/>
  <c r="M806" i="10"/>
  <c r="AQ806" i="10"/>
  <c r="S806" i="10"/>
  <c r="AE806" i="10"/>
  <c r="AS805" i="10"/>
  <c r="AM805" i="10"/>
  <c r="AG805" i="10"/>
  <c r="AA805" i="10"/>
  <c r="U805" i="10"/>
  <c r="O805" i="10"/>
  <c r="AJ805" i="10"/>
  <c r="X805" i="10"/>
  <c r="L805" i="10"/>
  <c r="AD805" i="10"/>
  <c r="AP805" i="10"/>
  <c r="R805" i="10"/>
  <c r="AS792" i="10"/>
  <c r="AM792" i="10"/>
  <c r="AG792" i="10"/>
  <c r="AA792" i="10"/>
  <c r="U792" i="10"/>
  <c r="O792" i="10"/>
  <c r="AJ792" i="10"/>
  <c r="X792" i="10"/>
  <c r="L792" i="10"/>
  <c r="AP792" i="10"/>
  <c r="R792" i="10"/>
  <c r="AD792" i="10"/>
  <c r="AQ822" i="10"/>
  <c r="AK822" i="10"/>
  <c r="AE822" i="10"/>
  <c r="Y822" i="10"/>
  <c r="S822" i="10"/>
  <c r="M822" i="10"/>
  <c r="AN822" i="10"/>
  <c r="AB822" i="10"/>
  <c r="P822" i="10"/>
  <c r="AH822" i="10"/>
  <c r="V822" i="10"/>
  <c r="AT822" i="10"/>
  <c r="AT794" i="10"/>
  <c r="AN794" i="10"/>
  <c r="AH794" i="10"/>
  <c r="AB794" i="10"/>
  <c r="V794" i="10"/>
  <c r="P794" i="10"/>
  <c r="AK794" i="10"/>
  <c r="Y794" i="10"/>
  <c r="M794" i="10"/>
  <c r="AQ794" i="10"/>
  <c r="S794" i="10"/>
  <c r="AE794" i="10"/>
  <c r="AS791" i="10"/>
  <c r="AM791" i="10"/>
  <c r="AG791" i="10"/>
  <c r="AJ791" i="10"/>
  <c r="AA791" i="10"/>
  <c r="U791" i="10"/>
  <c r="O791" i="10"/>
  <c r="AD791" i="10"/>
  <c r="R791" i="10"/>
  <c r="AP791" i="10"/>
  <c r="L791" i="10"/>
  <c r="X791" i="10"/>
  <c r="AK718" i="10"/>
  <c r="S718" i="10"/>
  <c r="AT718" i="10"/>
  <c r="AN718" i="10"/>
  <c r="AH718" i="10"/>
  <c r="AB718" i="10"/>
  <c r="V718" i="10"/>
  <c r="P718" i="10"/>
  <c r="AE718" i="10"/>
  <c r="M718" i="10"/>
  <c r="AQ718" i="10"/>
  <c r="Y718" i="10"/>
  <c r="AE720" i="10"/>
  <c r="M720" i="10"/>
  <c r="AT720" i="10"/>
  <c r="AN720" i="10"/>
  <c r="AH720" i="10"/>
  <c r="AB720" i="10"/>
  <c r="V720" i="10"/>
  <c r="P720" i="10"/>
  <c r="AK720" i="10"/>
  <c r="Y720" i="10"/>
  <c r="AQ720" i="10"/>
  <c r="S720" i="10"/>
  <c r="AK722" i="10"/>
  <c r="S722" i="10"/>
  <c r="AT722" i="10"/>
  <c r="AN722" i="10"/>
  <c r="AH722" i="10"/>
  <c r="AB722" i="10"/>
  <c r="V722" i="10"/>
  <c r="P722" i="10"/>
  <c r="AQ722" i="10"/>
  <c r="AE722" i="10"/>
  <c r="M722" i="10"/>
  <c r="Y722" i="10"/>
  <c r="AQ724" i="10"/>
  <c r="Y724" i="10"/>
  <c r="M724" i="10"/>
  <c r="AT724" i="10"/>
  <c r="AN724" i="10"/>
  <c r="AH724" i="10"/>
  <c r="AB724" i="10"/>
  <c r="V724" i="10"/>
  <c r="P724" i="10"/>
  <c r="AK724" i="10"/>
  <c r="AE724" i="10"/>
  <c r="S724" i="10"/>
  <c r="AE726" i="10"/>
  <c r="S726" i="10"/>
  <c r="AT726" i="10"/>
  <c r="AN726" i="10"/>
  <c r="AH726" i="10"/>
  <c r="AB726" i="10"/>
  <c r="V726" i="10"/>
  <c r="P726" i="10"/>
  <c r="AQ726" i="10"/>
  <c r="Y726" i="10"/>
  <c r="M726" i="10"/>
  <c r="AK726" i="10"/>
  <c r="AS729" i="10"/>
  <c r="AM729" i="10"/>
  <c r="AG729" i="10"/>
  <c r="AA729" i="10"/>
  <c r="U729" i="10"/>
  <c r="O729" i="10"/>
  <c r="AP729" i="10"/>
  <c r="AJ729" i="10"/>
  <c r="AD729" i="10"/>
  <c r="X729" i="10"/>
  <c r="R729" i="10"/>
  <c r="L729" i="10"/>
  <c r="AS731" i="10"/>
  <c r="AM731" i="10"/>
  <c r="AG731" i="10"/>
  <c r="AA731" i="10"/>
  <c r="U731" i="10"/>
  <c r="O731" i="10"/>
  <c r="AP731" i="10"/>
  <c r="AJ731" i="10"/>
  <c r="AD731" i="10"/>
  <c r="X731" i="10"/>
  <c r="R731" i="10"/>
  <c r="L731" i="10"/>
  <c r="AQ767" i="10"/>
  <c r="AK767" i="10"/>
  <c r="AE767" i="10"/>
  <c r="Y767" i="10"/>
  <c r="S767" i="10"/>
  <c r="M767" i="10"/>
  <c r="AT767" i="10"/>
  <c r="AN767" i="10"/>
  <c r="AH767" i="10"/>
  <c r="AB767" i="10"/>
  <c r="V767" i="10"/>
  <c r="P767" i="10"/>
  <c r="AQ754" i="10"/>
  <c r="AK754" i="10"/>
  <c r="AE754" i="10"/>
  <c r="Y754" i="10"/>
  <c r="S754" i="10"/>
  <c r="M754" i="10"/>
  <c r="AT754" i="10"/>
  <c r="AN754" i="10"/>
  <c r="AH754" i="10"/>
  <c r="AB754" i="10"/>
  <c r="V754" i="10"/>
  <c r="P754" i="10"/>
  <c r="AQ746" i="10"/>
  <c r="AK746" i="10"/>
  <c r="AE746" i="10"/>
  <c r="Y746" i="10"/>
  <c r="S746" i="10"/>
  <c r="M746" i="10"/>
  <c r="AT746" i="10"/>
  <c r="V746" i="10"/>
  <c r="AN746" i="10"/>
  <c r="P746" i="10"/>
  <c r="AB746" i="10"/>
  <c r="AH746" i="10"/>
  <c r="AQ744" i="10"/>
  <c r="AK744" i="10"/>
  <c r="AE744" i="10"/>
  <c r="Y744" i="10"/>
  <c r="S744" i="10"/>
  <c r="M744" i="10"/>
  <c r="AT744" i="10"/>
  <c r="V744" i="10"/>
  <c r="AB744" i="10"/>
  <c r="AN744" i="10"/>
  <c r="P744" i="10"/>
  <c r="AH744" i="10"/>
  <c r="AP765" i="10"/>
  <c r="AJ765" i="10"/>
  <c r="AD765" i="10"/>
  <c r="X765" i="10"/>
  <c r="R765" i="10"/>
  <c r="L765" i="10"/>
  <c r="AG765" i="10"/>
  <c r="AA765" i="10"/>
  <c r="AS765" i="10"/>
  <c r="U765" i="10"/>
  <c r="AM765" i="10"/>
  <c r="O765" i="10"/>
  <c r="AQ758" i="10"/>
  <c r="AK758" i="10"/>
  <c r="AE758" i="10"/>
  <c r="Y758" i="10"/>
  <c r="S758" i="10"/>
  <c r="M758" i="10"/>
  <c r="AT758" i="10"/>
  <c r="AN758" i="10"/>
  <c r="AH758" i="10"/>
  <c r="AB758" i="10"/>
  <c r="V758" i="10"/>
  <c r="P758" i="10"/>
  <c r="AQ748" i="10"/>
  <c r="AK748" i="10"/>
  <c r="AE748" i="10"/>
  <c r="Y748" i="10"/>
  <c r="S748" i="10"/>
  <c r="M748" i="10"/>
  <c r="AT748" i="10"/>
  <c r="V748" i="10"/>
  <c r="AB748" i="10"/>
  <c r="AN748" i="10"/>
  <c r="P748" i="10"/>
  <c r="AH748" i="10"/>
  <c r="AP761" i="10"/>
  <c r="AJ761" i="10"/>
  <c r="AD761" i="10"/>
  <c r="X761" i="10"/>
  <c r="R761" i="10"/>
  <c r="L761" i="10"/>
  <c r="AG761" i="10"/>
  <c r="AA761" i="10"/>
  <c r="AS761" i="10"/>
  <c r="U761" i="10"/>
  <c r="O761" i="10"/>
  <c r="AM761" i="10"/>
  <c r="AQ752" i="10"/>
  <c r="AK752" i="10"/>
  <c r="AE752" i="10"/>
  <c r="Y752" i="10"/>
  <c r="S752" i="10"/>
  <c r="M752" i="10"/>
  <c r="AT752" i="10"/>
  <c r="V752" i="10"/>
  <c r="AB752" i="10"/>
  <c r="AN752" i="10"/>
  <c r="P752" i="10"/>
  <c r="AH752" i="10"/>
  <c r="AQ737" i="10"/>
  <c r="AK737" i="10"/>
  <c r="AE737" i="10"/>
  <c r="Y737" i="10"/>
  <c r="S737" i="10"/>
  <c r="M737" i="10"/>
  <c r="AH737" i="10"/>
  <c r="P737" i="10"/>
  <c r="AB737" i="10"/>
  <c r="AN737" i="10"/>
  <c r="AT737" i="10"/>
  <c r="V737" i="10"/>
  <c r="AQ733" i="10"/>
  <c r="AK733" i="10"/>
  <c r="AE733" i="10"/>
  <c r="Y733" i="10"/>
  <c r="S733" i="10"/>
  <c r="M733" i="10"/>
  <c r="AH733" i="10"/>
  <c r="P733" i="10"/>
  <c r="AB733" i="10"/>
  <c r="AN733" i="10"/>
  <c r="AT733" i="10"/>
  <c r="V733" i="10"/>
  <c r="AQ757" i="10"/>
  <c r="AK757" i="10"/>
  <c r="AE757" i="10"/>
  <c r="Y757" i="10"/>
  <c r="S757" i="10"/>
  <c r="M757" i="10"/>
  <c r="AT757" i="10"/>
  <c r="AN757" i="10"/>
  <c r="AH757" i="10"/>
  <c r="AB757" i="10"/>
  <c r="V757" i="10"/>
  <c r="P757" i="10"/>
  <c r="AQ764" i="10"/>
  <c r="AK764" i="10"/>
  <c r="AE764" i="10"/>
  <c r="Y764" i="10"/>
  <c r="S764" i="10"/>
  <c r="M764" i="10"/>
  <c r="AT764" i="10"/>
  <c r="AN764" i="10"/>
  <c r="AH764" i="10"/>
  <c r="AB764" i="10"/>
  <c r="V764" i="10"/>
  <c r="P764" i="10"/>
  <c r="AQ762" i="10"/>
  <c r="AK762" i="10"/>
  <c r="AE762" i="10"/>
  <c r="Y762" i="10"/>
  <c r="S762" i="10"/>
  <c r="M762" i="10"/>
  <c r="AT762" i="10"/>
  <c r="AN762" i="10"/>
  <c r="AH762" i="10"/>
  <c r="AB762" i="10"/>
  <c r="V762" i="10"/>
  <c r="P762" i="10"/>
  <c r="AQ743" i="10"/>
  <c r="AK743" i="10"/>
  <c r="AE743" i="10"/>
  <c r="Y743" i="10"/>
  <c r="S743" i="10"/>
  <c r="M743" i="10"/>
  <c r="AH743" i="10"/>
  <c r="AB743" i="10"/>
  <c r="P743" i="10"/>
  <c r="AT743" i="10"/>
  <c r="V743" i="10"/>
  <c r="AN743" i="10"/>
  <c r="AQ742" i="10"/>
  <c r="AK742" i="10"/>
  <c r="AE742" i="10"/>
  <c r="Y742" i="10"/>
  <c r="S742" i="10"/>
  <c r="M742" i="10"/>
  <c r="AT742" i="10"/>
  <c r="V742" i="10"/>
  <c r="AB742" i="10"/>
  <c r="AN742" i="10"/>
  <c r="P742" i="10"/>
  <c r="AH742" i="10"/>
  <c r="AS750" i="10"/>
  <c r="AM750" i="10"/>
  <c r="AG750" i="10"/>
  <c r="AA750" i="10"/>
  <c r="U750" i="10"/>
  <c r="O750" i="10"/>
  <c r="AP750" i="10"/>
  <c r="AJ750" i="10"/>
  <c r="AD750" i="10"/>
  <c r="X750" i="10"/>
  <c r="R750" i="10"/>
  <c r="L750" i="10"/>
  <c r="AP719" i="10"/>
  <c r="AJ719" i="10"/>
  <c r="AD719" i="10"/>
  <c r="X719" i="10"/>
  <c r="R719" i="10"/>
  <c r="L719" i="10"/>
  <c r="AS719" i="10"/>
  <c r="AM719" i="10"/>
  <c r="AG719" i="10"/>
  <c r="AA719" i="10"/>
  <c r="U719" i="10"/>
  <c r="O719" i="10"/>
  <c r="AP721" i="10"/>
  <c r="AJ721" i="10"/>
  <c r="AD721" i="10"/>
  <c r="X721" i="10"/>
  <c r="R721" i="10"/>
  <c r="L721" i="10"/>
  <c r="AS721" i="10"/>
  <c r="AM721" i="10"/>
  <c r="AG721" i="10"/>
  <c r="AA721" i="10"/>
  <c r="U721" i="10"/>
  <c r="O721" i="10"/>
  <c r="AP725" i="10"/>
  <c r="AJ725" i="10"/>
  <c r="AD725" i="10"/>
  <c r="X725" i="10"/>
  <c r="R725" i="10"/>
  <c r="L725" i="10"/>
  <c r="AS725" i="10"/>
  <c r="AM725" i="10"/>
  <c r="AG725" i="10"/>
  <c r="AA725" i="10"/>
  <c r="U725" i="10"/>
  <c r="O725" i="10"/>
  <c r="AQ729" i="10"/>
  <c r="AK729" i="10"/>
  <c r="AE729" i="10"/>
  <c r="Y729" i="10"/>
  <c r="S729" i="10"/>
  <c r="M729" i="10"/>
  <c r="AH729" i="10"/>
  <c r="AN729" i="10"/>
  <c r="AB729" i="10"/>
  <c r="P729" i="10"/>
  <c r="AT729" i="10"/>
  <c r="V729" i="10"/>
  <c r="AQ755" i="10"/>
  <c r="AK755" i="10"/>
  <c r="AE755" i="10"/>
  <c r="Y755" i="10"/>
  <c r="S755" i="10"/>
  <c r="M755" i="10"/>
  <c r="AT755" i="10"/>
  <c r="AN755" i="10"/>
  <c r="AH755" i="10"/>
  <c r="AB755" i="10"/>
  <c r="V755" i="10"/>
  <c r="P755" i="10"/>
  <c r="AQ739" i="10"/>
  <c r="AK739" i="10"/>
  <c r="AE739" i="10"/>
  <c r="Y739" i="10"/>
  <c r="S739" i="10"/>
  <c r="M739" i="10"/>
  <c r="AH739" i="10"/>
  <c r="AN739" i="10"/>
  <c r="AB739" i="10"/>
  <c r="P739" i="10"/>
  <c r="AT739" i="10"/>
  <c r="V739" i="10"/>
  <c r="AP754" i="10"/>
  <c r="AJ754" i="10"/>
  <c r="AD754" i="10"/>
  <c r="X754" i="10"/>
  <c r="R754" i="10"/>
  <c r="L754" i="10"/>
  <c r="AS754" i="10"/>
  <c r="U754" i="10"/>
  <c r="AM754" i="10"/>
  <c r="O754" i="10"/>
  <c r="AG754" i="10"/>
  <c r="AA754" i="10"/>
  <c r="AS732" i="10"/>
  <c r="AM732" i="10"/>
  <c r="AG732" i="10"/>
  <c r="AA732" i="10"/>
  <c r="U732" i="10"/>
  <c r="O732" i="10"/>
  <c r="AP732" i="10"/>
  <c r="AJ732" i="10"/>
  <c r="AD732" i="10"/>
  <c r="X732" i="10"/>
  <c r="R732" i="10"/>
  <c r="L732" i="10"/>
  <c r="AP758" i="10"/>
  <c r="AJ758" i="10"/>
  <c r="AD758" i="10"/>
  <c r="X758" i="10"/>
  <c r="R758" i="10"/>
  <c r="L758" i="10"/>
  <c r="AS758" i="10"/>
  <c r="U758" i="10"/>
  <c r="AM758" i="10"/>
  <c r="O758" i="10"/>
  <c r="AG758" i="10"/>
  <c r="AA758" i="10"/>
  <c r="AS752" i="10"/>
  <c r="AM752" i="10"/>
  <c r="AG752" i="10"/>
  <c r="AA752" i="10"/>
  <c r="U752" i="10"/>
  <c r="O752" i="10"/>
  <c r="AP752" i="10"/>
  <c r="AJ752" i="10"/>
  <c r="AD752" i="10"/>
  <c r="X752" i="10"/>
  <c r="R752" i="10"/>
  <c r="L752" i="10"/>
  <c r="AQ761" i="10"/>
  <c r="AK761" i="10"/>
  <c r="AE761" i="10"/>
  <c r="Y761" i="10"/>
  <c r="S761" i="10"/>
  <c r="M761" i="10"/>
  <c r="AT761" i="10"/>
  <c r="AN761" i="10"/>
  <c r="AH761" i="10"/>
  <c r="AB761" i="10"/>
  <c r="V761" i="10"/>
  <c r="P761" i="10"/>
  <c r="AQ735" i="10"/>
  <c r="AK735" i="10"/>
  <c r="AE735" i="10"/>
  <c r="Y735" i="10"/>
  <c r="S735" i="10"/>
  <c r="M735" i="10"/>
  <c r="AH735" i="10"/>
  <c r="AN735" i="10"/>
  <c r="AB735" i="10"/>
  <c r="P735" i="10"/>
  <c r="AT735" i="10"/>
  <c r="V735" i="10"/>
  <c r="AS749" i="10"/>
  <c r="AM749" i="10"/>
  <c r="AG749" i="10"/>
  <c r="AA749" i="10"/>
  <c r="U749" i="10"/>
  <c r="O749" i="10"/>
  <c r="AP749" i="10"/>
  <c r="AJ749" i="10"/>
  <c r="AD749" i="10"/>
  <c r="X749" i="10"/>
  <c r="R749" i="10"/>
  <c r="L749" i="10"/>
  <c r="AQ766" i="10"/>
  <c r="AK766" i="10"/>
  <c r="AE766" i="10"/>
  <c r="Y766" i="10"/>
  <c r="S766" i="10"/>
  <c r="M766" i="10"/>
  <c r="AT766" i="10"/>
  <c r="AN766" i="10"/>
  <c r="AH766" i="10"/>
  <c r="AB766" i="10"/>
  <c r="V766" i="10"/>
  <c r="P766" i="10"/>
  <c r="AP762" i="10"/>
  <c r="AJ762" i="10"/>
  <c r="AD762" i="10"/>
  <c r="X762" i="10"/>
  <c r="R762" i="10"/>
  <c r="L762" i="10"/>
  <c r="AS762" i="10"/>
  <c r="U762" i="10"/>
  <c r="AM762" i="10"/>
  <c r="O762" i="10"/>
  <c r="AG762" i="10"/>
  <c r="AA762" i="10"/>
  <c r="AS742" i="10"/>
  <c r="AM742" i="10"/>
  <c r="AG742" i="10"/>
  <c r="AA742" i="10"/>
  <c r="U742" i="10"/>
  <c r="O742" i="10"/>
  <c r="AP742" i="10"/>
  <c r="AJ742" i="10"/>
  <c r="AD742" i="10"/>
  <c r="X742" i="10"/>
  <c r="R742" i="10"/>
  <c r="L742" i="10"/>
  <c r="AK719" i="10"/>
  <c r="S719" i="10"/>
  <c r="AT719" i="10"/>
  <c r="AN719" i="10"/>
  <c r="AH719" i="10"/>
  <c r="AB719" i="10"/>
  <c r="V719" i="10"/>
  <c r="P719" i="10"/>
  <c r="AQ719" i="10"/>
  <c r="Y719" i="10"/>
  <c r="M719" i="10"/>
  <c r="AE719" i="10"/>
  <c r="AQ721" i="10"/>
  <c r="Y721" i="10"/>
  <c r="M721" i="10"/>
  <c r="AT721" i="10"/>
  <c r="AN721" i="10"/>
  <c r="AH721" i="10"/>
  <c r="AB721" i="10"/>
  <c r="V721" i="10"/>
  <c r="P721" i="10"/>
  <c r="AK721" i="10"/>
  <c r="S721" i="10"/>
  <c r="AE721" i="10"/>
  <c r="AE723" i="10"/>
  <c r="S723" i="10"/>
  <c r="AT723" i="10"/>
  <c r="AN723" i="10"/>
  <c r="AH723" i="10"/>
  <c r="AB723" i="10"/>
  <c r="V723" i="10"/>
  <c r="P723" i="10"/>
  <c r="AQ723" i="10"/>
  <c r="Y723" i="10"/>
  <c r="AK723" i="10"/>
  <c r="M723" i="10"/>
  <c r="AK725" i="10"/>
  <c r="S725" i="10"/>
  <c r="AT725" i="10"/>
  <c r="AN725" i="10"/>
  <c r="AH725" i="10"/>
  <c r="AB725" i="10"/>
  <c r="V725" i="10"/>
  <c r="P725" i="10"/>
  <c r="AE725" i="10"/>
  <c r="Y725" i="10"/>
  <c r="AQ725" i="10"/>
  <c r="M725" i="10"/>
  <c r="AP728" i="10"/>
  <c r="AJ728" i="10"/>
  <c r="AD728" i="10"/>
  <c r="X728" i="10"/>
  <c r="R728" i="10"/>
  <c r="L728" i="10"/>
  <c r="AS728" i="10"/>
  <c r="AM728" i="10"/>
  <c r="AG728" i="10"/>
  <c r="AA728" i="10"/>
  <c r="U728" i="10"/>
  <c r="O728" i="10"/>
  <c r="AS730" i="10"/>
  <c r="AM730" i="10"/>
  <c r="AG730" i="10"/>
  <c r="AA730" i="10"/>
  <c r="U730" i="10"/>
  <c r="O730" i="10"/>
  <c r="AP730" i="10"/>
  <c r="AJ730" i="10"/>
  <c r="AD730" i="10"/>
  <c r="X730" i="10"/>
  <c r="R730" i="10"/>
  <c r="L730" i="10"/>
  <c r="AQ763" i="10"/>
  <c r="AK763" i="10"/>
  <c r="AE763" i="10"/>
  <c r="Y763" i="10"/>
  <c r="S763" i="10"/>
  <c r="M763" i="10"/>
  <c r="AT763" i="10"/>
  <c r="AN763" i="10"/>
  <c r="AH763" i="10"/>
  <c r="AB763" i="10"/>
  <c r="V763" i="10"/>
  <c r="P763" i="10"/>
  <c r="AP755" i="10"/>
  <c r="AJ755" i="10"/>
  <c r="AD755" i="10"/>
  <c r="X755" i="10"/>
  <c r="R755" i="10"/>
  <c r="L755" i="10"/>
  <c r="AG755" i="10"/>
  <c r="AA755" i="10"/>
  <c r="AS755" i="10"/>
  <c r="U755" i="10"/>
  <c r="AM755" i="10"/>
  <c r="O755" i="10"/>
  <c r="AQ753" i="10"/>
  <c r="AT753" i="10"/>
  <c r="AK753" i="10"/>
  <c r="AE753" i="10"/>
  <c r="Y753" i="10"/>
  <c r="S753" i="10"/>
  <c r="M753" i="10"/>
  <c r="AH753" i="10"/>
  <c r="AN753" i="10"/>
  <c r="AB753" i="10"/>
  <c r="P753" i="10"/>
  <c r="V753" i="10"/>
  <c r="AS751" i="10"/>
  <c r="AM751" i="10"/>
  <c r="AG751" i="10"/>
  <c r="AA751" i="10"/>
  <c r="U751" i="10"/>
  <c r="O751" i="10"/>
  <c r="AP751" i="10"/>
  <c r="AJ751" i="10"/>
  <c r="AD751" i="10"/>
  <c r="X751" i="10"/>
  <c r="R751" i="10"/>
  <c r="L751" i="10"/>
  <c r="AS739" i="10"/>
  <c r="AM739" i="10"/>
  <c r="AG739" i="10"/>
  <c r="AA739" i="10"/>
  <c r="U739" i="10"/>
  <c r="O739" i="10"/>
  <c r="AP739" i="10"/>
  <c r="AJ739" i="10"/>
  <c r="AD739" i="10"/>
  <c r="X739" i="10"/>
  <c r="R739" i="10"/>
  <c r="L739" i="10"/>
  <c r="AP760" i="10"/>
  <c r="AJ760" i="10"/>
  <c r="AD760" i="10"/>
  <c r="X760" i="10"/>
  <c r="R760" i="10"/>
  <c r="L760" i="10"/>
  <c r="AS760" i="10"/>
  <c r="U760" i="10"/>
  <c r="AM760" i="10"/>
  <c r="O760" i="10"/>
  <c r="AG760" i="10"/>
  <c r="AA760" i="10"/>
  <c r="AQ756" i="10"/>
  <c r="AK756" i="10"/>
  <c r="AE756" i="10"/>
  <c r="Y756" i="10"/>
  <c r="S756" i="10"/>
  <c r="M756" i="10"/>
  <c r="AT756" i="10"/>
  <c r="AN756" i="10"/>
  <c r="AH756" i="10"/>
  <c r="AB756" i="10"/>
  <c r="V756" i="10"/>
  <c r="P756" i="10"/>
  <c r="AQ759" i="10"/>
  <c r="AK759" i="10"/>
  <c r="AE759" i="10"/>
  <c r="Y759" i="10"/>
  <c r="S759" i="10"/>
  <c r="M759" i="10"/>
  <c r="AT759" i="10"/>
  <c r="AN759" i="10"/>
  <c r="AH759" i="10"/>
  <c r="AB759" i="10"/>
  <c r="V759" i="10"/>
  <c r="P759" i="10"/>
  <c r="AQ738" i="10"/>
  <c r="AK738" i="10"/>
  <c r="AE738" i="10"/>
  <c r="Y738" i="10"/>
  <c r="S738" i="10"/>
  <c r="M738" i="10"/>
  <c r="AT738" i="10"/>
  <c r="V738" i="10"/>
  <c r="AB738" i="10"/>
  <c r="AN738" i="10"/>
  <c r="P738" i="10"/>
  <c r="AH738" i="10"/>
  <c r="AQ732" i="10"/>
  <c r="AK732" i="10"/>
  <c r="AE732" i="10"/>
  <c r="Y732" i="10"/>
  <c r="S732" i="10"/>
  <c r="M732" i="10"/>
  <c r="AT732" i="10"/>
  <c r="V732" i="10"/>
  <c r="AN732" i="10"/>
  <c r="P732" i="10"/>
  <c r="AB732" i="10"/>
  <c r="AH732" i="10"/>
  <c r="AQ747" i="10"/>
  <c r="AK747" i="10"/>
  <c r="AE747" i="10"/>
  <c r="Y747" i="10"/>
  <c r="S747" i="10"/>
  <c r="M747" i="10"/>
  <c r="AH747" i="10"/>
  <c r="P747" i="10"/>
  <c r="AB747" i="10"/>
  <c r="AN747" i="10"/>
  <c r="AT747" i="10"/>
  <c r="V747" i="10"/>
  <c r="AS745" i="10"/>
  <c r="AM745" i="10"/>
  <c r="AG745" i="10"/>
  <c r="AA745" i="10"/>
  <c r="U745" i="10"/>
  <c r="O745" i="10"/>
  <c r="AP745" i="10"/>
  <c r="AJ745" i="10"/>
  <c r="AD745" i="10"/>
  <c r="X745" i="10"/>
  <c r="R745" i="10"/>
  <c r="L745" i="10"/>
  <c r="AQ740" i="10"/>
  <c r="AK740" i="10"/>
  <c r="AE740" i="10"/>
  <c r="Y740" i="10"/>
  <c r="S740" i="10"/>
  <c r="M740" i="10"/>
  <c r="AT740" i="10"/>
  <c r="V740" i="10"/>
  <c r="AN740" i="10"/>
  <c r="P740" i="10"/>
  <c r="AB740" i="10"/>
  <c r="AH740" i="10"/>
  <c r="AS735" i="10"/>
  <c r="AM735" i="10"/>
  <c r="AG735" i="10"/>
  <c r="AA735" i="10"/>
  <c r="U735" i="10"/>
  <c r="O735" i="10"/>
  <c r="AP735" i="10"/>
  <c r="AJ735" i="10"/>
  <c r="AD735" i="10"/>
  <c r="X735" i="10"/>
  <c r="R735" i="10"/>
  <c r="L735" i="10"/>
  <c r="AQ749" i="10"/>
  <c r="AK749" i="10"/>
  <c r="AE749" i="10"/>
  <c r="Y749" i="10"/>
  <c r="S749" i="10"/>
  <c r="M749" i="10"/>
  <c r="AH749" i="10"/>
  <c r="AN749" i="10"/>
  <c r="AB749" i="10"/>
  <c r="P749" i="10"/>
  <c r="AT749" i="10"/>
  <c r="V749" i="10"/>
  <c r="AP766" i="10"/>
  <c r="AJ766" i="10"/>
  <c r="AD766" i="10"/>
  <c r="X766" i="10"/>
  <c r="R766" i="10"/>
  <c r="L766" i="10"/>
  <c r="AS766" i="10"/>
  <c r="U766" i="10"/>
  <c r="AM766" i="10"/>
  <c r="O766" i="10"/>
  <c r="AG766" i="10"/>
  <c r="AA766" i="10"/>
  <c r="AS741" i="10"/>
  <c r="AM741" i="10"/>
  <c r="AG741" i="10"/>
  <c r="AA741" i="10"/>
  <c r="U741" i="10"/>
  <c r="O741" i="10"/>
  <c r="AP741" i="10"/>
  <c r="AJ741" i="10"/>
  <c r="AD741" i="10"/>
  <c r="X741" i="10"/>
  <c r="R741" i="10"/>
  <c r="L741" i="10"/>
  <c r="AS734" i="10"/>
  <c r="AM734" i="10"/>
  <c r="AG734" i="10"/>
  <c r="AA734" i="10"/>
  <c r="U734" i="10"/>
  <c r="O734" i="10"/>
  <c r="AP734" i="10"/>
  <c r="AJ734" i="10"/>
  <c r="AD734" i="10"/>
  <c r="X734" i="10"/>
  <c r="R734" i="10"/>
  <c r="L734" i="10"/>
  <c r="AS744" i="10"/>
  <c r="AM744" i="10"/>
  <c r="AG744" i="10"/>
  <c r="AA744" i="10"/>
  <c r="U744" i="10"/>
  <c r="O744" i="10"/>
  <c r="AP744" i="10"/>
  <c r="AJ744" i="10"/>
  <c r="AD744" i="10"/>
  <c r="X744" i="10"/>
  <c r="R744" i="10"/>
  <c r="L744" i="10"/>
  <c r="AP723" i="10"/>
  <c r="AJ723" i="10"/>
  <c r="AD723" i="10"/>
  <c r="X723" i="10"/>
  <c r="R723" i="10"/>
  <c r="L723" i="10"/>
  <c r="AS723" i="10"/>
  <c r="AM723" i="10"/>
  <c r="AG723" i="10"/>
  <c r="AA723" i="10"/>
  <c r="U723" i="10"/>
  <c r="O723" i="10"/>
  <c r="AP727" i="10"/>
  <c r="AJ727" i="10"/>
  <c r="AD727" i="10"/>
  <c r="X727" i="10"/>
  <c r="R727" i="10"/>
  <c r="L727" i="10"/>
  <c r="AS727" i="10"/>
  <c r="AM727" i="10"/>
  <c r="AG727" i="10"/>
  <c r="AA727" i="10"/>
  <c r="U727" i="10"/>
  <c r="O727" i="10"/>
  <c r="AQ731" i="10"/>
  <c r="AK731" i="10"/>
  <c r="AE731" i="10"/>
  <c r="Y731" i="10"/>
  <c r="S731" i="10"/>
  <c r="M731" i="10"/>
  <c r="AH731" i="10"/>
  <c r="AN731" i="10"/>
  <c r="AB731" i="10"/>
  <c r="AT731" i="10"/>
  <c r="V731" i="10"/>
  <c r="P731" i="10"/>
  <c r="AP767" i="10"/>
  <c r="AJ767" i="10"/>
  <c r="AD767" i="10"/>
  <c r="X767" i="10"/>
  <c r="R767" i="10"/>
  <c r="L767" i="10"/>
  <c r="AG767" i="10"/>
  <c r="AA767" i="10"/>
  <c r="AS767" i="10"/>
  <c r="U767" i="10"/>
  <c r="O767" i="10"/>
  <c r="AM767" i="10"/>
  <c r="AP753" i="10"/>
  <c r="AM753" i="10"/>
  <c r="AG753" i="10"/>
  <c r="AA753" i="10"/>
  <c r="U753" i="10"/>
  <c r="O753" i="10"/>
  <c r="AS753" i="10"/>
  <c r="AJ753" i="10"/>
  <c r="AD753" i="10"/>
  <c r="X753" i="10"/>
  <c r="R753" i="10"/>
  <c r="L753" i="10"/>
  <c r="AQ751" i="10"/>
  <c r="AK751" i="10"/>
  <c r="AE751" i="10"/>
  <c r="Y751" i="10"/>
  <c r="S751" i="10"/>
  <c r="M751" i="10"/>
  <c r="AH751" i="10"/>
  <c r="P751" i="10"/>
  <c r="AB751" i="10"/>
  <c r="AN751" i="10"/>
  <c r="AT751" i="10"/>
  <c r="V751" i="10"/>
  <c r="AP756" i="10"/>
  <c r="AJ756" i="10"/>
  <c r="AD756" i="10"/>
  <c r="X756" i="10"/>
  <c r="R756" i="10"/>
  <c r="L756" i="10"/>
  <c r="AS756" i="10"/>
  <c r="U756" i="10"/>
  <c r="AM756" i="10"/>
  <c r="O756" i="10"/>
  <c r="AG756" i="10"/>
  <c r="AA756" i="10"/>
  <c r="AS746" i="10"/>
  <c r="AM746" i="10"/>
  <c r="AG746" i="10"/>
  <c r="AA746" i="10"/>
  <c r="U746" i="10"/>
  <c r="O746" i="10"/>
  <c r="AP746" i="10"/>
  <c r="AJ746" i="10"/>
  <c r="AD746" i="10"/>
  <c r="X746" i="10"/>
  <c r="R746" i="10"/>
  <c r="L746" i="10"/>
  <c r="AQ765" i="10"/>
  <c r="AK765" i="10"/>
  <c r="AE765" i="10"/>
  <c r="Y765" i="10"/>
  <c r="S765" i="10"/>
  <c r="M765" i="10"/>
  <c r="AT765" i="10"/>
  <c r="AN765" i="10"/>
  <c r="AH765" i="10"/>
  <c r="AB765" i="10"/>
  <c r="V765" i="10"/>
  <c r="P765" i="10"/>
  <c r="AS740" i="10"/>
  <c r="AM740" i="10"/>
  <c r="AG740" i="10"/>
  <c r="AA740" i="10"/>
  <c r="U740" i="10"/>
  <c r="O740" i="10"/>
  <c r="AP740" i="10"/>
  <c r="AJ740" i="10"/>
  <c r="AD740" i="10"/>
  <c r="X740" i="10"/>
  <c r="R740" i="10"/>
  <c r="L740" i="10"/>
  <c r="AS743" i="10"/>
  <c r="AM743" i="10"/>
  <c r="AG743" i="10"/>
  <c r="AA743" i="10"/>
  <c r="U743" i="10"/>
  <c r="O743" i="10"/>
  <c r="AP743" i="10"/>
  <c r="AJ743" i="10"/>
  <c r="AD743" i="10"/>
  <c r="X743" i="10"/>
  <c r="R743" i="10"/>
  <c r="L743" i="10"/>
  <c r="AQ734" i="10"/>
  <c r="AK734" i="10"/>
  <c r="AE734" i="10"/>
  <c r="Y734" i="10"/>
  <c r="S734" i="10"/>
  <c r="M734" i="10"/>
  <c r="AT734" i="10"/>
  <c r="V734" i="10"/>
  <c r="AB734" i="10"/>
  <c r="AN734" i="10"/>
  <c r="P734" i="10"/>
  <c r="AH734" i="10"/>
  <c r="AP720" i="10"/>
  <c r="AJ720" i="10"/>
  <c r="AD720" i="10"/>
  <c r="X720" i="10"/>
  <c r="R720" i="10"/>
  <c r="L720" i="10"/>
  <c r="AS720" i="10"/>
  <c r="AM720" i="10"/>
  <c r="AG720" i="10"/>
  <c r="AA720" i="10"/>
  <c r="U720" i="10"/>
  <c r="O720" i="10"/>
  <c r="AP722" i="10"/>
  <c r="AJ722" i="10"/>
  <c r="AD722" i="10"/>
  <c r="X722" i="10"/>
  <c r="R722" i="10"/>
  <c r="L722" i="10"/>
  <c r="AS722" i="10"/>
  <c r="AM722" i="10"/>
  <c r="AG722" i="10"/>
  <c r="AA722" i="10"/>
  <c r="U722" i="10"/>
  <c r="O722" i="10"/>
  <c r="AP724" i="10"/>
  <c r="AJ724" i="10"/>
  <c r="AD724" i="10"/>
  <c r="X724" i="10"/>
  <c r="R724" i="10"/>
  <c r="L724" i="10"/>
  <c r="AS724" i="10"/>
  <c r="AM724" i="10"/>
  <c r="AG724" i="10"/>
  <c r="AA724" i="10"/>
  <c r="U724" i="10"/>
  <c r="O724" i="10"/>
  <c r="AP726" i="10"/>
  <c r="AJ726" i="10"/>
  <c r="AD726" i="10"/>
  <c r="X726" i="10"/>
  <c r="R726" i="10"/>
  <c r="L726" i="10"/>
  <c r="AS726" i="10"/>
  <c r="AM726" i="10"/>
  <c r="AG726" i="10"/>
  <c r="AA726" i="10"/>
  <c r="U726" i="10"/>
  <c r="O726" i="10"/>
  <c r="AQ728" i="10"/>
  <c r="AE728" i="10"/>
  <c r="S728" i="10"/>
  <c r="AT728" i="10"/>
  <c r="AN728" i="10"/>
  <c r="AH728" i="10"/>
  <c r="AB728" i="10"/>
  <c r="V728" i="10"/>
  <c r="P728" i="10"/>
  <c r="AK728" i="10"/>
  <c r="Y728" i="10"/>
  <c r="M728" i="10"/>
  <c r="AQ730" i="10"/>
  <c r="AK730" i="10"/>
  <c r="AE730" i="10"/>
  <c r="Y730" i="10"/>
  <c r="S730" i="10"/>
  <c r="M730" i="10"/>
  <c r="AT730" i="10"/>
  <c r="V730" i="10"/>
  <c r="AN730" i="10"/>
  <c r="P730" i="10"/>
  <c r="AB730" i="10"/>
  <c r="AH730" i="10"/>
  <c r="AP763" i="10"/>
  <c r="AJ763" i="10"/>
  <c r="AD763" i="10"/>
  <c r="X763" i="10"/>
  <c r="R763" i="10"/>
  <c r="L763" i="10"/>
  <c r="AG763" i="10"/>
  <c r="AA763" i="10"/>
  <c r="AS763" i="10"/>
  <c r="U763" i="10"/>
  <c r="AM763" i="10"/>
  <c r="O763" i="10"/>
  <c r="AP759" i="10"/>
  <c r="AJ759" i="10"/>
  <c r="AD759" i="10"/>
  <c r="X759" i="10"/>
  <c r="R759" i="10"/>
  <c r="L759" i="10"/>
  <c r="AG759" i="10"/>
  <c r="AA759" i="10"/>
  <c r="AS759" i="10"/>
  <c r="U759" i="10"/>
  <c r="O759" i="10"/>
  <c r="AM759" i="10"/>
  <c r="AS738" i="10"/>
  <c r="AM738" i="10"/>
  <c r="AG738" i="10"/>
  <c r="AA738" i="10"/>
  <c r="U738" i="10"/>
  <c r="O738" i="10"/>
  <c r="AP738" i="10"/>
  <c r="AJ738" i="10"/>
  <c r="AD738" i="10"/>
  <c r="X738" i="10"/>
  <c r="R738" i="10"/>
  <c r="L738" i="10"/>
  <c r="AS748" i="10"/>
  <c r="AM748" i="10"/>
  <c r="AG748" i="10"/>
  <c r="AA748" i="10"/>
  <c r="U748" i="10"/>
  <c r="O748" i="10"/>
  <c r="AP748" i="10"/>
  <c r="AJ748" i="10"/>
  <c r="AD748" i="10"/>
  <c r="X748" i="10"/>
  <c r="R748" i="10"/>
  <c r="L748" i="10"/>
  <c r="AS747" i="10"/>
  <c r="AM747" i="10"/>
  <c r="AG747" i="10"/>
  <c r="AA747" i="10"/>
  <c r="U747" i="10"/>
  <c r="O747" i="10"/>
  <c r="AP747" i="10"/>
  <c r="AJ747" i="10"/>
  <c r="AD747" i="10"/>
  <c r="X747" i="10"/>
  <c r="R747" i="10"/>
  <c r="L747" i="10"/>
  <c r="AQ745" i="10"/>
  <c r="AK745" i="10"/>
  <c r="AE745" i="10"/>
  <c r="Y745" i="10"/>
  <c r="S745" i="10"/>
  <c r="M745" i="10"/>
  <c r="AH745" i="10"/>
  <c r="AN745" i="10"/>
  <c r="AB745" i="10"/>
  <c r="P745" i="10"/>
  <c r="AT745" i="10"/>
  <c r="V745" i="10"/>
  <c r="AS737" i="10"/>
  <c r="AM737" i="10"/>
  <c r="AG737" i="10"/>
  <c r="AA737" i="10"/>
  <c r="U737" i="10"/>
  <c r="O737" i="10"/>
  <c r="AP737" i="10"/>
  <c r="AJ737" i="10"/>
  <c r="AD737" i="10"/>
  <c r="X737" i="10"/>
  <c r="R737" i="10"/>
  <c r="L737" i="10"/>
  <c r="AS733" i="10"/>
  <c r="AM733" i="10"/>
  <c r="AG733" i="10"/>
  <c r="AA733" i="10"/>
  <c r="U733" i="10"/>
  <c r="O733" i="10"/>
  <c r="AP733" i="10"/>
  <c r="AJ733" i="10"/>
  <c r="AD733" i="10"/>
  <c r="X733" i="10"/>
  <c r="R733" i="10"/>
  <c r="L733" i="10"/>
  <c r="AP757" i="10"/>
  <c r="AJ757" i="10"/>
  <c r="AD757" i="10"/>
  <c r="X757" i="10"/>
  <c r="R757" i="10"/>
  <c r="L757" i="10"/>
  <c r="AG757" i="10"/>
  <c r="AA757" i="10"/>
  <c r="AS757" i="10"/>
  <c r="U757" i="10"/>
  <c r="AM757" i="10"/>
  <c r="O757" i="10"/>
  <c r="AP764" i="10"/>
  <c r="AJ764" i="10"/>
  <c r="AD764" i="10"/>
  <c r="X764" i="10"/>
  <c r="R764" i="10"/>
  <c r="L764" i="10"/>
  <c r="AS764" i="10"/>
  <c r="U764" i="10"/>
  <c r="AM764" i="10"/>
  <c r="O764" i="10"/>
  <c r="AG764" i="10"/>
  <c r="AA764" i="10"/>
  <c r="AQ741" i="10"/>
  <c r="AK741" i="10"/>
  <c r="AE741" i="10"/>
  <c r="Y741" i="10"/>
  <c r="S741" i="10"/>
  <c r="M741" i="10"/>
  <c r="AH741" i="10"/>
  <c r="P741" i="10"/>
  <c r="AB741" i="10"/>
  <c r="AN741" i="10"/>
  <c r="AT741" i="10"/>
  <c r="V741" i="10"/>
  <c r="AS736" i="10"/>
  <c r="AM736" i="10"/>
  <c r="AG736" i="10"/>
  <c r="AA736" i="10"/>
  <c r="U736" i="10"/>
  <c r="O736" i="10"/>
  <c r="AP736" i="10"/>
  <c r="AJ736" i="10"/>
  <c r="AD736" i="10"/>
  <c r="X736" i="10"/>
  <c r="R736" i="10"/>
  <c r="L736" i="10"/>
  <c r="AQ750" i="10"/>
  <c r="AK750" i="10"/>
  <c r="AE750" i="10"/>
  <c r="Y750" i="10"/>
  <c r="S750" i="10"/>
  <c r="M750" i="10"/>
  <c r="AT750" i="10"/>
  <c r="V750" i="10"/>
  <c r="AN750" i="10"/>
  <c r="P750" i="10"/>
  <c r="AB750" i="10"/>
  <c r="AH750" i="10"/>
  <c r="AP661" i="10"/>
  <c r="AJ661" i="10"/>
  <c r="AD661" i="10"/>
  <c r="X661" i="10"/>
  <c r="R661" i="10"/>
  <c r="L661" i="10"/>
  <c r="AG661" i="10"/>
  <c r="AM661" i="10"/>
  <c r="AA661" i="10"/>
  <c r="O661" i="10"/>
  <c r="AS661" i="10"/>
  <c r="U661" i="10"/>
  <c r="AP663" i="10"/>
  <c r="AJ663" i="10"/>
  <c r="AD663" i="10"/>
  <c r="X663" i="10"/>
  <c r="R663" i="10"/>
  <c r="L663" i="10"/>
  <c r="AG663" i="10"/>
  <c r="AM663" i="10"/>
  <c r="AA663" i="10"/>
  <c r="O663" i="10"/>
  <c r="AS663" i="10"/>
  <c r="U663" i="10"/>
  <c r="AS667" i="10"/>
  <c r="AM667" i="10"/>
  <c r="AG667" i="10"/>
  <c r="AA667" i="10"/>
  <c r="U667" i="10"/>
  <c r="O667" i="10"/>
  <c r="X667" i="10"/>
  <c r="AP667" i="10"/>
  <c r="R667" i="10"/>
  <c r="L667" i="10"/>
  <c r="AJ667" i="10"/>
  <c r="AD667" i="10"/>
  <c r="AE669" i="10"/>
  <c r="AH669" i="10"/>
  <c r="Y669" i="10"/>
  <c r="AN669" i="10"/>
  <c r="P669" i="10"/>
  <c r="S669" i="10"/>
  <c r="AT669" i="10"/>
  <c r="M669" i="10"/>
  <c r="AQ669" i="10"/>
  <c r="AB669" i="10"/>
  <c r="AK669" i="10"/>
  <c r="V669" i="10"/>
  <c r="AN671" i="10"/>
  <c r="AT671" i="10"/>
  <c r="AH671" i="10"/>
  <c r="Y671" i="10"/>
  <c r="AE671" i="10"/>
  <c r="P671" i="10"/>
  <c r="AK671" i="10"/>
  <c r="V671" i="10"/>
  <c r="M671" i="10"/>
  <c r="AB671" i="10"/>
  <c r="S671" i="10"/>
  <c r="AQ671" i="10"/>
  <c r="AS680" i="10"/>
  <c r="AM680" i="10"/>
  <c r="AG680" i="10"/>
  <c r="AA680" i="10"/>
  <c r="U680" i="10"/>
  <c r="O680" i="10"/>
  <c r="R680" i="10"/>
  <c r="AD680" i="10"/>
  <c r="AJ680" i="10"/>
  <c r="L680" i="10"/>
  <c r="AP680" i="10"/>
  <c r="X680" i="10"/>
  <c r="AK681" i="10"/>
  <c r="V681" i="10"/>
  <c r="AH681" i="10"/>
  <c r="Y681" i="10"/>
  <c r="AN681" i="10"/>
  <c r="AE681" i="10"/>
  <c r="P681" i="10"/>
  <c r="AT681" i="10"/>
  <c r="M681" i="10"/>
  <c r="S681" i="10"/>
  <c r="AQ681" i="10"/>
  <c r="AB681" i="10"/>
  <c r="AQ692" i="10"/>
  <c r="AK692" i="10"/>
  <c r="AE692" i="10"/>
  <c r="Y692" i="10"/>
  <c r="S692" i="10"/>
  <c r="M692" i="10"/>
  <c r="AN692" i="10"/>
  <c r="AB692" i="10"/>
  <c r="P692" i="10"/>
  <c r="AT692" i="10"/>
  <c r="V692" i="10"/>
  <c r="AH692" i="10"/>
  <c r="AQ693" i="10"/>
  <c r="AK693" i="10"/>
  <c r="AE693" i="10"/>
  <c r="Y693" i="10"/>
  <c r="S693" i="10"/>
  <c r="M693" i="10"/>
  <c r="AN693" i="10"/>
  <c r="AB693" i="10"/>
  <c r="P693" i="10"/>
  <c r="AH693" i="10"/>
  <c r="V693" i="10"/>
  <c r="AT693" i="10"/>
  <c r="AS673" i="10"/>
  <c r="AM673" i="10"/>
  <c r="AG673" i="10"/>
  <c r="AA673" i="10"/>
  <c r="U673" i="10"/>
  <c r="O673" i="10"/>
  <c r="AP673" i="10"/>
  <c r="R673" i="10"/>
  <c r="X673" i="10"/>
  <c r="AD673" i="10"/>
  <c r="AJ673" i="10"/>
  <c r="L673" i="10"/>
  <c r="AQ702" i="10"/>
  <c r="AK702" i="10"/>
  <c r="AE702" i="10"/>
  <c r="Y702" i="10"/>
  <c r="S702" i="10"/>
  <c r="M702" i="10"/>
  <c r="AN702" i="10"/>
  <c r="AB702" i="10"/>
  <c r="P702" i="10"/>
  <c r="AH702" i="10"/>
  <c r="AT702" i="10"/>
  <c r="V702" i="10"/>
  <c r="AS696" i="10"/>
  <c r="AM696" i="10"/>
  <c r="AG696" i="10"/>
  <c r="AA696" i="10"/>
  <c r="U696" i="10"/>
  <c r="O696" i="10"/>
  <c r="AP696" i="10"/>
  <c r="AD696" i="10"/>
  <c r="R696" i="10"/>
  <c r="AJ696" i="10"/>
  <c r="L696" i="10"/>
  <c r="X696" i="10"/>
  <c r="AS694" i="10"/>
  <c r="AM694" i="10"/>
  <c r="AG694" i="10"/>
  <c r="AA694" i="10"/>
  <c r="U694" i="10"/>
  <c r="O694" i="10"/>
  <c r="AP694" i="10"/>
  <c r="AD694" i="10"/>
  <c r="R694" i="10"/>
  <c r="L694" i="10"/>
  <c r="X694" i="10"/>
  <c r="AJ694" i="10"/>
  <c r="AS691" i="10"/>
  <c r="AM691" i="10"/>
  <c r="AG691" i="10"/>
  <c r="AA691" i="10"/>
  <c r="U691" i="10"/>
  <c r="O691" i="10"/>
  <c r="AP691" i="10"/>
  <c r="AD691" i="10"/>
  <c r="R691" i="10"/>
  <c r="AJ691" i="10"/>
  <c r="L691" i="10"/>
  <c r="X691" i="10"/>
  <c r="AH685" i="10"/>
  <c r="Y685" i="10"/>
  <c r="AB685" i="10"/>
  <c r="AQ685" i="10"/>
  <c r="AE685" i="10"/>
  <c r="V685" i="10"/>
  <c r="AN685" i="10"/>
  <c r="S685" i="10"/>
  <c r="AK685" i="10"/>
  <c r="P685" i="10"/>
  <c r="M685" i="10"/>
  <c r="AT685" i="10"/>
  <c r="AS689" i="10"/>
  <c r="AM689" i="10"/>
  <c r="AG689" i="10"/>
  <c r="AA689" i="10"/>
  <c r="U689" i="10"/>
  <c r="O689" i="10"/>
  <c r="AP689" i="10"/>
  <c r="AD689" i="10"/>
  <c r="R689" i="10"/>
  <c r="X689" i="10"/>
  <c r="AJ689" i="10"/>
  <c r="L689" i="10"/>
  <c r="AQ695" i="10"/>
  <c r="AK695" i="10"/>
  <c r="AE695" i="10"/>
  <c r="Y695" i="10"/>
  <c r="S695" i="10"/>
  <c r="AN695" i="10"/>
  <c r="AB695" i="10"/>
  <c r="P695" i="10"/>
  <c r="AT695" i="10"/>
  <c r="V695" i="10"/>
  <c r="M695" i="10"/>
  <c r="AH695" i="10"/>
  <c r="AQ708" i="10"/>
  <c r="AK708" i="10"/>
  <c r="AE708" i="10"/>
  <c r="Y708" i="10"/>
  <c r="S708" i="10"/>
  <c r="M708" i="10"/>
  <c r="AN708" i="10"/>
  <c r="AB708" i="10"/>
  <c r="P708" i="10"/>
  <c r="AH708" i="10"/>
  <c r="V708" i="10"/>
  <c r="AT708" i="10"/>
  <c r="AS688" i="10"/>
  <c r="AM688" i="10"/>
  <c r="AG688" i="10"/>
  <c r="AA688" i="10"/>
  <c r="U688" i="10"/>
  <c r="O688" i="10"/>
  <c r="AP688" i="10"/>
  <c r="AD688" i="10"/>
  <c r="R688" i="10"/>
  <c r="L688" i="10"/>
  <c r="X688" i="10"/>
  <c r="AJ688" i="10"/>
  <c r="AS677" i="10"/>
  <c r="AM677" i="10"/>
  <c r="AG677" i="10"/>
  <c r="AA677" i="10"/>
  <c r="U677" i="10"/>
  <c r="O677" i="10"/>
  <c r="AP677" i="10"/>
  <c r="R677" i="10"/>
  <c r="X677" i="10"/>
  <c r="AD677" i="10"/>
  <c r="L677" i="10"/>
  <c r="AJ677" i="10"/>
  <c r="AS674" i="10"/>
  <c r="AM674" i="10"/>
  <c r="AG674" i="10"/>
  <c r="AA674" i="10"/>
  <c r="U674" i="10"/>
  <c r="O674" i="10"/>
  <c r="AJ674" i="10"/>
  <c r="AD674" i="10"/>
  <c r="L674" i="10"/>
  <c r="AP674" i="10"/>
  <c r="R674" i="10"/>
  <c r="X674" i="10"/>
  <c r="AS692" i="10"/>
  <c r="AM692" i="10"/>
  <c r="AG692" i="10"/>
  <c r="AA692" i="10"/>
  <c r="U692" i="10"/>
  <c r="O692" i="10"/>
  <c r="AP692" i="10"/>
  <c r="AD692" i="10"/>
  <c r="R692" i="10"/>
  <c r="AJ692" i="10"/>
  <c r="X692" i="10"/>
  <c r="L692" i="10"/>
  <c r="AS678" i="10"/>
  <c r="AM678" i="10"/>
  <c r="AG678" i="10"/>
  <c r="AA678" i="10"/>
  <c r="U678" i="10"/>
  <c r="O678" i="10"/>
  <c r="L678" i="10"/>
  <c r="AP678" i="10"/>
  <c r="R678" i="10"/>
  <c r="AD678" i="10"/>
  <c r="AJ678" i="10"/>
  <c r="X678" i="10"/>
  <c r="AT660" i="10"/>
  <c r="AN660" i="10"/>
  <c r="AH660" i="10"/>
  <c r="AB660" i="10"/>
  <c r="V660" i="10"/>
  <c r="P660" i="10"/>
  <c r="M660" i="10"/>
  <c r="AQ660" i="10"/>
  <c r="AE660" i="10"/>
  <c r="S660" i="10"/>
  <c r="AK660" i="10"/>
  <c r="Y660" i="10"/>
  <c r="AN662" i="10"/>
  <c r="AT662" i="10"/>
  <c r="AH662" i="10"/>
  <c r="AB662" i="10"/>
  <c r="V662" i="10"/>
  <c r="P662" i="10"/>
  <c r="Y662" i="10"/>
  <c r="AQ662" i="10"/>
  <c r="AE662" i="10"/>
  <c r="S662" i="10"/>
  <c r="AK662" i="10"/>
  <c r="M662" i="10"/>
  <c r="AT664" i="10"/>
  <c r="AN664" i="10"/>
  <c r="AH664" i="10"/>
  <c r="AB664" i="10"/>
  <c r="V664" i="10"/>
  <c r="P664" i="10"/>
  <c r="Y664" i="10"/>
  <c r="AQ664" i="10"/>
  <c r="AE664" i="10"/>
  <c r="S664" i="10"/>
  <c r="AK664" i="10"/>
  <c r="M664" i="10"/>
  <c r="AT666" i="10"/>
  <c r="AK666" i="10"/>
  <c r="V666" i="10"/>
  <c r="M666" i="10"/>
  <c r="AQ666" i="10"/>
  <c r="AB666" i="10"/>
  <c r="S666" i="10"/>
  <c r="P666" i="10"/>
  <c r="AN666" i="10"/>
  <c r="AH666" i="10"/>
  <c r="AE666" i="10"/>
  <c r="Y666" i="10"/>
  <c r="AS669" i="10"/>
  <c r="AM669" i="10"/>
  <c r="AG669" i="10"/>
  <c r="AA669" i="10"/>
  <c r="U669" i="10"/>
  <c r="O669" i="10"/>
  <c r="AP669" i="10"/>
  <c r="R669" i="10"/>
  <c r="X669" i="10"/>
  <c r="L669" i="10"/>
  <c r="AJ669" i="10"/>
  <c r="AD669" i="10"/>
  <c r="AS671" i="10"/>
  <c r="AM671" i="10"/>
  <c r="AG671" i="10"/>
  <c r="AA671" i="10"/>
  <c r="U671" i="10"/>
  <c r="O671" i="10"/>
  <c r="AD671" i="10"/>
  <c r="AP671" i="10"/>
  <c r="R671" i="10"/>
  <c r="X671" i="10"/>
  <c r="L671" i="10"/>
  <c r="AJ671" i="10"/>
  <c r="AT678" i="10"/>
  <c r="AK678" i="10"/>
  <c r="V678" i="10"/>
  <c r="M678" i="10"/>
  <c r="AQ678" i="10"/>
  <c r="AB678" i="10"/>
  <c r="S678" i="10"/>
  <c r="AH678" i="10"/>
  <c r="Y678" i="10"/>
  <c r="P678" i="10"/>
  <c r="AN678" i="10"/>
  <c r="AE678" i="10"/>
  <c r="AS681" i="10"/>
  <c r="AM681" i="10"/>
  <c r="AG681" i="10"/>
  <c r="AA681" i="10"/>
  <c r="U681" i="10"/>
  <c r="O681" i="10"/>
  <c r="X681" i="10"/>
  <c r="AP681" i="10"/>
  <c r="R681" i="10"/>
  <c r="AD681" i="10"/>
  <c r="L681" i="10"/>
  <c r="AJ681" i="10"/>
  <c r="AS683" i="10"/>
  <c r="AM683" i="10"/>
  <c r="AG683" i="10"/>
  <c r="AA683" i="10"/>
  <c r="U683" i="10"/>
  <c r="O683" i="10"/>
  <c r="AP683" i="10"/>
  <c r="R683" i="10"/>
  <c r="X683" i="10"/>
  <c r="AD683" i="10"/>
  <c r="AJ683" i="10"/>
  <c r="L683" i="10"/>
  <c r="AQ701" i="10"/>
  <c r="AK701" i="10"/>
  <c r="AE701" i="10"/>
  <c r="Y701" i="10"/>
  <c r="S701" i="10"/>
  <c r="M701" i="10"/>
  <c r="AN701" i="10"/>
  <c r="AB701" i="10"/>
  <c r="P701" i="10"/>
  <c r="AT701" i="10"/>
  <c r="V701" i="10"/>
  <c r="AH701" i="10"/>
  <c r="AS699" i="10"/>
  <c r="AM699" i="10"/>
  <c r="AG699" i="10"/>
  <c r="AA699" i="10"/>
  <c r="U699" i="10"/>
  <c r="O699" i="10"/>
  <c r="AP699" i="10"/>
  <c r="AD699" i="10"/>
  <c r="R699" i="10"/>
  <c r="X699" i="10"/>
  <c r="AJ699" i="10"/>
  <c r="L699" i="10"/>
  <c r="AQ697" i="10"/>
  <c r="AK697" i="10"/>
  <c r="AE697" i="10"/>
  <c r="Y697" i="10"/>
  <c r="S697" i="10"/>
  <c r="M697" i="10"/>
  <c r="AN697" i="10"/>
  <c r="AB697" i="10"/>
  <c r="P697" i="10"/>
  <c r="AT697" i="10"/>
  <c r="V697" i="10"/>
  <c r="AH697" i="10"/>
  <c r="AS693" i="10"/>
  <c r="AM693" i="10"/>
  <c r="AG693" i="10"/>
  <c r="AA693" i="10"/>
  <c r="U693" i="10"/>
  <c r="O693" i="10"/>
  <c r="AP693" i="10"/>
  <c r="AD693" i="10"/>
  <c r="R693" i="10"/>
  <c r="AJ693" i="10"/>
  <c r="L693" i="10"/>
  <c r="X693" i="10"/>
  <c r="AQ694" i="10"/>
  <c r="AK694" i="10"/>
  <c r="AE694" i="10"/>
  <c r="Y694" i="10"/>
  <c r="S694" i="10"/>
  <c r="M694" i="10"/>
  <c r="AT694" i="10"/>
  <c r="AN694" i="10"/>
  <c r="AB694" i="10"/>
  <c r="P694" i="10"/>
  <c r="V694" i="10"/>
  <c r="AH694" i="10"/>
  <c r="AQ691" i="10"/>
  <c r="AK691" i="10"/>
  <c r="AE691" i="10"/>
  <c r="Y691" i="10"/>
  <c r="S691" i="10"/>
  <c r="M691" i="10"/>
  <c r="AN691" i="10"/>
  <c r="AB691" i="10"/>
  <c r="P691" i="10"/>
  <c r="AH691" i="10"/>
  <c r="AT691" i="10"/>
  <c r="V691" i="10"/>
  <c r="AS685" i="10"/>
  <c r="AM685" i="10"/>
  <c r="AG685" i="10"/>
  <c r="AA685" i="10"/>
  <c r="U685" i="10"/>
  <c r="O685" i="10"/>
  <c r="AP685" i="10"/>
  <c r="R685" i="10"/>
  <c r="L685" i="10"/>
  <c r="AD685" i="10"/>
  <c r="AJ685" i="10"/>
  <c r="X685" i="10"/>
  <c r="AS706" i="10"/>
  <c r="AM706" i="10"/>
  <c r="AG706" i="10"/>
  <c r="AA706" i="10"/>
  <c r="U706" i="10"/>
  <c r="O706" i="10"/>
  <c r="AP706" i="10"/>
  <c r="AD706" i="10"/>
  <c r="R706" i="10"/>
  <c r="AJ706" i="10"/>
  <c r="L706" i="10"/>
  <c r="X706" i="10"/>
  <c r="AS675" i="10"/>
  <c r="AM675" i="10"/>
  <c r="AG675" i="10"/>
  <c r="AA675" i="10"/>
  <c r="U675" i="10"/>
  <c r="O675" i="10"/>
  <c r="AP675" i="10"/>
  <c r="R675" i="10"/>
  <c r="X675" i="10"/>
  <c r="AD675" i="10"/>
  <c r="AJ675" i="10"/>
  <c r="L675" i="10"/>
  <c r="AH674" i="10"/>
  <c r="AT674" i="10"/>
  <c r="AK674" i="10"/>
  <c r="V674" i="10"/>
  <c r="M674" i="10"/>
  <c r="AQ674" i="10"/>
  <c r="AB674" i="10"/>
  <c r="S674" i="10"/>
  <c r="Y674" i="10"/>
  <c r="P674" i="10"/>
  <c r="AN674" i="10"/>
  <c r="AE674" i="10"/>
  <c r="AS684" i="10"/>
  <c r="AM684" i="10"/>
  <c r="AG684" i="10"/>
  <c r="AA684" i="10"/>
  <c r="U684" i="10"/>
  <c r="O684" i="10"/>
  <c r="L684" i="10"/>
  <c r="AD684" i="10"/>
  <c r="AJ684" i="10"/>
  <c r="AP684" i="10"/>
  <c r="R684" i="10"/>
  <c r="X684" i="10"/>
  <c r="AS682" i="10"/>
  <c r="AM682" i="10"/>
  <c r="AG682" i="10"/>
  <c r="AA682" i="10"/>
  <c r="U682" i="10"/>
  <c r="O682" i="10"/>
  <c r="AP682" i="10"/>
  <c r="AD682" i="10"/>
  <c r="AJ682" i="10"/>
  <c r="L682" i="10"/>
  <c r="R682" i="10"/>
  <c r="X682" i="10"/>
  <c r="AT659" i="10"/>
  <c r="V659" i="10"/>
  <c r="AN659" i="10"/>
  <c r="AH659" i="10"/>
  <c r="AB659" i="10"/>
  <c r="P659" i="10"/>
  <c r="Y659" i="10"/>
  <c r="AQ659" i="10"/>
  <c r="AE659" i="10"/>
  <c r="S659" i="10"/>
  <c r="AK659" i="10"/>
  <c r="M659" i="10"/>
  <c r="P661" i="10"/>
  <c r="AT661" i="10"/>
  <c r="AN661" i="10"/>
  <c r="AH661" i="10"/>
  <c r="AB661" i="10"/>
  <c r="V661" i="10"/>
  <c r="AK661" i="10"/>
  <c r="M661" i="10"/>
  <c r="AQ661" i="10"/>
  <c r="AE661" i="10"/>
  <c r="S661" i="10"/>
  <c r="Y661" i="10"/>
  <c r="AT663" i="10"/>
  <c r="AN663" i="10"/>
  <c r="AH663" i="10"/>
  <c r="AB663" i="10"/>
  <c r="V663" i="10"/>
  <c r="P663" i="10"/>
  <c r="AK663" i="10"/>
  <c r="M663" i="10"/>
  <c r="AQ663" i="10"/>
  <c r="AE663" i="10"/>
  <c r="S663" i="10"/>
  <c r="Y663" i="10"/>
  <c r="AN665" i="10"/>
  <c r="AH665" i="10"/>
  <c r="AB665" i="10"/>
  <c r="V665" i="10"/>
  <c r="P665" i="10"/>
  <c r="Y665" i="10"/>
  <c r="AQ665" i="10"/>
  <c r="AE665" i="10"/>
  <c r="S665" i="10"/>
  <c r="AK665" i="10"/>
  <c r="M665" i="10"/>
  <c r="AT665" i="10"/>
  <c r="AH667" i="10"/>
  <c r="Y667" i="10"/>
  <c r="AN667" i="10"/>
  <c r="AE667" i="10"/>
  <c r="P667" i="10"/>
  <c r="S667" i="10"/>
  <c r="AT667" i="10"/>
  <c r="M667" i="10"/>
  <c r="AQ667" i="10"/>
  <c r="AB667" i="10"/>
  <c r="AK667" i="10"/>
  <c r="V667" i="10"/>
  <c r="AS670" i="10"/>
  <c r="AM670" i="10"/>
  <c r="AG670" i="10"/>
  <c r="AA670" i="10"/>
  <c r="U670" i="10"/>
  <c r="O670" i="10"/>
  <c r="AJ670" i="10"/>
  <c r="AP670" i="10"/>
  <c r="AD670" i="10"/>
  <c r="L670" i="10"/>
  <c r="R670" i="10"/>
  <c r="X670" i="10"/>
  <c r="AS672" i="10"/>
  <c r="AM672" i="10"/>
  <c r="AG672" i="10"/>
  <c r="AA672" i="10"/>
  <c r="U672" i="10"/>
  <c r="O672" i="10"/>
  <c r="AD672" i="10"/>
  <c r="AJ672" i="10"/>
  <c r="L672" i="10"/>
  <c r="AP672" i="10"/>
  <c r="R672" i="10"/>
  <c r="X672" i="10"/>
  <c r="AH679" i="10"/>
  <c r="Y679" i="10"/>
  <c r="AN679" i="10"/>
  <c r="AE679" i="10"/>
  <c r="P679" i="10"/>
  <c r="AT679" i="10"/>
  <c r="AK679" i="10"/>
  <c r="V679" i="10"/>
  <c r="M679" i="10"/>
  <c r="AB679" i="10"/>
  <c r="S679" i="10"/>
  <c r="AQ679" i="10"/>
  <c r="AS704" i="10"/>
  <c r="AM704" i="10"/>
  <c r="AG704" i="10"/>
  <c r="AA704" i="10"/>
  <c r="U704" i="10"/>
  <c r="O704" i="10"/>
  <c r="AP704" i="10"/>
  <c r="AD704" i="10"/>
  <c r="R704" i="10"/>
  <c r="AJ704" i="10"/>
  <c r="L704" i="10"/>
  <c r="X704" i="10"/>
  <c r="AQ700" i="10"/>
  <c r="AK700" i="10"/>
  <c r="AE700" i="10"/>
  <c r="Y700" i="10"/>
  <c r="S700" i="10"/>
  <c r="M700" i="10"/>
  <c r="AN700" i="10"/>
  <c r="AB700" i="10"/>
  <c r="P700" i="10"/>
  <c r="AH700" i="10"/>
  <c r="V700" i="10"/>
  <c r="AT700" i="10"/>
  <c r="AN673" i="10"/>
  <c r="AT673" i="10"/>
  <c r="V673" i="10"/>
  <c r="AH673" i="10"/>
  <c r="Y673" i="10"/>
  <c r="AE673" i="10"/>
  <c r="P673" i="10"/>
  <c r="AK673" i="10"/>
  <c r="M673" i="10"/>
  <c r="S673" i="10"/>
  <c r="AQ673" i="10"/>
  <c r="AB673" i="10"/>
  <c r="AQ707" i="10"/>
  <c r="AK707" i="10"/>
  <c r="AE707" i="10"/>
  <c r="Y707" i="10"/>
  <c r="S707" i="10"/>
  <c r="M707" i="10"/>
  <c r="AN707" i="10"/>
  <c r="AB707" i="10"/>
  <c r="P707" i="10"/>
  <c r="AT707" i="10"/>
  <c r="V707" i="10"/>
  <c r="AH707" i="10"/>
  <c r="AS702" i="10"/>
  <c r="AM702" i="10"/>
  <c r="AG702" i="10"/>
  <c r="AA702" i="10"/>
  <c r="U702" i="10"/>
  <c r="O702" i="10"/>
  <c r="AP702" i="10"/>
  <c r="AD702" i="10"/>
  <c r="R702" i="10"/>
  <c r="AJ702" i="10"/>
  <c r="L702" i="10"/>
  <c r="X702" i="10"/>
  <c r="AQ696" i="10"/>
  <c r="AK696" i="10"/>
  <c r="AE696" i="10"/>
  <c r="Y696" i="10"/>
  <c r="S696" i="10"/>
  <c r="M696" i="10"/>
  <c r="AN696" i="10"/>
  <c r="AB696" i="10"/>
  <c r="P696" i="10"/>
  <c r="AH696" i="10"/>
  <c r="V696" i="10"/>
  <c r="AT696" i="10"/>
  <c r="AS705" i="10"/>
  <c r="AM705" i="10"/>
  <c r="AG705" i="10"/>
  <c r="AA705" i="10"/>
  <c r="U705" i="10"/>
  <c r="O705" i="10"/>
  <c r="AP705" i="10"/>
  <c r="AD705" i="10"/>
  <c r="R705" i="10"/>
  <c r="X705" i="10"/>
  <c r="AJ705" i="10"/>
  <c r="L705" i="10"/>
  <c r="AQ689" i="10"/>
  <c r="AK689" i="10"/>
  <c r="AE689" i="10"/>
  <c r="Y689" i="10"/>
  <c r="S689" i="10"/>
  <c r="M689" i="10"/>
  <c r="P689" i="10"/>
  <c r="AN689" i="10"/>
  <c r="V689" i="10"/>
  <c r="AH689" i="10"/>
  <c r="AB689" i="10"/>
  <c r="AT689" i="10"/>
  <c r="AQ706" i="10"/>
  <c r="AK706" i="10"/>
  <c r="AE706" i="10"/>
  <c r="Y706" i="10"/>
  <c r="S706" i="10"/>
  <c r="M706" i="10"/>
  <c r="AN706" i="10"/>
  <c r="AB706" i="10"/>
  <c r="P706" i="10"/>
  <c r="AH706" i="10"/>
  <c r="AT706" i="10"/>
  <c r="V706" i="10"/>
  <c r="AS695" i="10"/>
  <c r="AM695" i="10"/>
  <c r="AG695" i="10"/>
  <c r="AA695" i="10"/>
  <c r="U695" i="10"/>
  <c r="O695" i="10"/>
  <c r="AP695" i="10"/>
  <c r="AD695" i="10"/>
  <c r="R695" i="10"/>
  <c r="X695" i="10"/>
  <c r="L695" i="10"/>
  <c r="AJ695" i="10"/>
  <c r="AS708" i="10"/>
  <c r="AM708" i="10"/>
  <c r="AG708" i="10"/>
  <c r="AA708" i="10"/>
  <c r="U708" i="10"/>
  <c r="O708" i="10"/>
  <c r="AP708" i="10"/>
  <c r="AD708" i="10"/>
  <c r="R708" i="10"/>
  <c r="AJ708" i="10"/>
  <c r="L708" i="10"/>
  <c r="X708" i="10"/>
  <c r="AQ703" i="10"/>
  <c r="AK703" i="10"/>
  <c r="AE703" i="10"/>
  <c r="Y703" i="10"/>
  <c r="S703" i="10"/>
  <c r="M703" i="10"/>
  <c r="AN703" i="10"/>
  <c r="AB703" i="10"/>
  <c r="P703" i="10"/>
  <c r="AT703" i="10"/>
  <c r="V703" i="10"/>
  <c r="AH703" i="10"/>
  <c r="AQ687" i="10"/>
  <c r="AH687" i="10"/>
  <c r="Y687" i="10"/>
  <c r="AT687" i="10"/>
  <c r="S687" i="10"/>
  <c r="M687" i="10"/>
  <c r="AE687" i="10"/>
  <c r="V687" i="10"/>
  <c r="AN687" i="10"/>
  <c r="P687" i="10"/>
  <c r="AK687" i="10"/>
  <c r="AB687" i="10"/>
  <c r="AQ698" i="10"/>
  <c r="AK698" i="10"/>
  <c r="AE698" i="10"/>
  <c r="Y698" i="10"/>
  <c r="S698" i="10"/>
  <c r="M698" i="10"/>
  <c r="AN698" i="10"/>
  <c r="AB698" i="10"/>
  <c r="P698" i="10"/>
  <c r="AH698" i="10"/>
  <c r="AT698" i="10"/>
  <c r="V698" i="10"/>
  <c r="AQ688" i="10"/>
  <c r="AK688" i="10"/>
  <c r="AE688" i="10"/>
  <c r="Y688" i="10"/>
  <c r="S688" i="10"/>
  <c r="M688" i="10"/>
  <c r="V688" i="10"/>
  <c r="AT688" i="10"/>
  <c r="AB688" i="10"/>
  <c r="AN688" i="10"/>
  <c r="AH688" i="10"/>
  <c r="P688" i="10"/>
  <c r="P677" i="10"/>
  <c r="AK677" i="10"/>
  <c r="M677" i="10"/>
  <c r="AH677" i="10"/>
  <c r="Y677" i="10"/>
  <c r="AN677" i="10"/>
  <c r="AE677" i="10"/>
  <c r="AT677" i="10"/>
  <c r="V677" i="10"/>
  <c r="AB677" i="10"/>
  <c r="S677" i="10"/>
  <c r="AQ677" i="10"/>
  <c r="AS676" i="10"/>
  <c r="AM676" i="10"/>
  <c r="AG676" i="10"/>
  <c r="AA676" i="10"/>
  <c r="U676" i="10"/>
  <c r="O676" i="10"/>
  <c r="AD676" i="10"/>
  <c r="AJ676" i="10"/>
  <c r="L676" i="10"/>
  <c r="AP676" i="10"/>
  <c r="R676" i="10"/>
  <c r="X676" i="10"/>
  <c r="AQ690" i="10"/>
  <c r="AK690" i="10"/>
  <c r="AE690" i="10"/>
  <c r="Y690" i="10"/>
  <c r="S690" i="10"/>
  <c r="M690" i="10"/>
  <c r="AN690" i="10"/>
  <c r="AB690" i="10"/>
  <c r="P690" i="10"/>
  <c r="V690" i="10"/>
  <c r="AT690" i="10"/>
  <c r="AH690" i="10"/>
  <c r="AS665" i="10"/>
  <c r="AP665" i="10"/>
  <c r="AJ665" i="10"/>
  <c r="AD665" i="10"/>
  <c r="X665" i="10"/>
  <c r="R665" i="10"/>
  <c r="L665" i="10"/>
  <c r="AA665" i="10"/>
  <c r="AG665" i="10"/>
  <c r="AM665" i="10"/>
  <c r="O665" i="10"/>
  <c r="U665" i="10"/>
  <c r="AP660" i="10"/>
  <c r="AJ660" i="10"/>
  <c r="AD660" i="10"/>
  <c r="X660" i="10"/>
  <c r="R660" i="10"/>
  <c r="L660" i="10"/>
  <c r="AA660" i="10"/>
  <c r="AS660" i="10"/>
  <c r="AM660" i="10"/>
  <c r="O660" i="10"/>
  <c r="AG660" i="10"/>
  <c r="U660" i="10"/>
  <c r="AP662" i="10"/>
  <c r="AJ662" i="10"/>
  <c r="AD662" i="10"/>
  <c r="X662" i="10"/>
  <c r="R662" i="10"/>
  <c r="L662" i="10"/>
  <c r="AA662" i="10"/>
  <c r="AG662" i="10"/>
  <c r="AM662" i="10"/>
  <c r="O662" i="10"/>
  <c r="AS662" i="10"/>
  <c r="U662" i="10"/>
  <c r="AP664" i="10"/>
  <c r="AJ664" i="10"/>
  <c r="AD664" i="10"/>
  <c r="X664" i="10"/>
  <c r="R664" i="10"/>
  <c r="L664" i="10"/>
  <c r="AS664" i="10"/>
  <c r="U664" i="10"/>
  <c r="AM664" i="10"/>
  <c r="AA664" i="10"/>
  <c r="O664" i="10"/>
  <c r="AG664" i="10"/>
  <c r="AS666" i="10"/>
  <c r="AM666" i="10"/>
  <c r="AG666" i="10"/>
  <c r="AA666" i="10"/>
  <c r="U666" i="10"/>
  <c r="O666" i="10"/>
  <c r="L666" i="10"/>
  <c r="AD666" i="10"/>
  <c r="AJ666" i="10"/>
  <c r="AP666" i="10"/>
  <c r="X666" i="10"/>
  <c r="R666" i="10"/>
  <c r="AS668" i="10"/>
  <c r="AM668" i="10"/>
  <c r="AG668" i="10"/>
  <c r="AA668" i="10"/>
  <c r="U668" i="10"/>
  <c r="O668" i="10"/>
  <c r="AJ668" i="10"/>
  <c r="AD668" i="10"/>
  <c r="L668" i="10"/>
  <c r="AP668" i="10"/>
  <c r="X668" i="10"/>
  <c r="R668" i="10"/>
  <c r="Y670" i="10"/>
  <c r="AT670" i="10"/>
  <c r="AK670" i="10"/>
  <c r="V670" i="10"/>
  <c r="M670" i="10"/>
  <c r="AQ670" i="10"/>
  <c r="AB670" i="10"/>
  <c r="S670" i="10"/>
  <c r="AH670" i="10"/>
  <c r="AE670" i="10"/>
  <c r="P670" i="10"/>
  <c r="AN670" i="10"/>
  <c r="AQ672" i="10"/>
  <c r="AH672" i="10"/>
  <c r="AT672" i="10"/>
  <c r="AK672" i="10"/>
  <c r="V672" i="10"/>
  <c r="M672" i="10"/>
  <c r="AB672" i="10"/>
  <c r="S672" i="10"/>
  <c r="Y672" i="10"/>
  <c r="AE672" i="10"/>
  <c r="P672" i="10"/>
  <c r="AN672" i="10"/>
  <c r="AT686" i="10"/>
  <c r="AK686" i="10"/>
  <c r="V686" i="10"/>
  <c r="M686" i="10"/>
  <c r="P686" i="10"/>
  <c r="AH686" i="10"/>
  <c r="AN686" i="10"/>
  <c r="AB686" i="10"/>
  <c r="Y686" i="10"/>
  <c r="AQ686" i="10"/>
  <c r="AE686" i="10"/>
  <c r="S686" i="10"/>
  <c r="AT684" i="10"/>
  <c r="AQ684" i="10"/>
  <c r="AH684" i="10"/>
  <c r="AK684" i="10"/>
  <c r="V684" i="10"/>
  <c r="M684" i="10"/>
  <c r="AB684" i="10"/>
  <c r="S684" i="10"/>
  <c r="Y684" i="10"/>
  <c r="AN684" i="10"/>
  <c r="AE684" i="10"/>
  <c r="P684" i="10"/>
  <c r="AS679" i="10"/>
  <c r="AM679" i="10"/>
  <c r="AG679" i="10"/>
  <c r="AA679" i="10"/>
  <c r="U679" i="10"/>
  <c r="O679" i="10"/>
  <c r="X679" i="10"/>
  <c r="AD679" i="10"/>
  <c r="AP679" i="10"/>
  <c r="R679" i="10"/>
  <c r="L679" i="10"/>
  <c r="AJ679" i="10"/>
  <c r="AS700" i="10"/>
  <c r="AM700" i="10"/>
  <c r="AG700" i="10"/>
  <c r="AA700" i="10"/>
  <c r="U700" i="10"/>
  <c r="O700" i="10"/>
  <c r="AP700" i="10"/>
  <c r="AD700" i="10"/>
  <c r="R700" i="10"/>
  <c r="AJ700" i="10"/>
  <c r="L700" i="10"/>
  <c r="X700" i="10"/>
  <c r="AQ704" i="10"/>
  <c r="AK704" i="10"/>
  <c r="AE704" i="10"/>
  <c r="Y704" i="10"/>
  <c r="S704" i="10"/>
  <c r="M704" i="10"/>
  <c r="AN704" i="10"/>
  <c r="AB704" i="10"/>
  <c r="P704" i="10"/>
  <c r="AH704" i="10"/>
  <c r="V704" i="10"/>
  <c r="AT704" i="10"/>
  <c r="P683" i="10"/>
  <c r="AT683" i="10"/>
  <c r="V683" i="10"/>
  <c r="AH683" i="10"/>
  <c r="Y683" i="10"/>
  <c r="AN683" i="10"/>
  <c r="AE683" i="10"/>
  <c r="AK683" i="10"/>
  <c r="M683" i="10"/>
  <c r="AB683" i="10"/>
  <c r="AQ683" i="10"/>
  <c r="S683" i="10"/>
  <c r="AS701" i="10"/>
  <c r="AM701" i="10"/>
  <c r="AG701" i="10"/>
  <c r="AA701" i="10"/>
  <c r="U701" i="10"/>
  <c r="O701" i="10"/>
  <c r="AP701" i="10"/>
  <c r="AD701" i="10"/>
  <c r="R701" i="10"/>
  <c r="X701" i="10"/>
  <c r="AJ701" i="10"/>
  <c r="L701" i="10"/>
  <c r="AQ699" i="10"/>
  <c r="AK699" i="10"/>
  <c r="AE699" i="10"/>
  <c r="Y699" i="10"/>
  <c r="S699" i="10"/>
  <c r="M699" i="10"/>
  <c r="AN699" i="10"/>
  <c r="AB699" i="10"/>
  <c r="P699" i="10"/>
  <c r="AT699" i="10"/>
  <c r="V699" i="10"/>
  <c r="AH699" i="10"/>
  <c r="AS697" i="10"/>
  <c r="AM697" i="10"/>
  <c r="AG697" i="10"/>
  <c r="AA697" i="10"/>
  <c r="U697" i="10"/>
  <c r="O697" i="10"/>
  <c r="AP697" i="10"/>
  <c r="AD697" i="10"/>
  <c r="R697" i="10"/>
  <c r="X697" i="10"/>
  <c r="L697" i="10"/>
  <c r="AJ697" i="10"/>
  <c r="AS707" i="10"/>
  <c r="AM707" i="10"/>
  <c r="AG707" i="10"/>
  <c r="AA707" i="10"/>
  <c r="U707" i="10"/>
  <c r="O707" i="10"/>
  <c r="AP707" i="10"/>
  <c r="AD707" i="10"/>
  <c r="R707" i="10"/>
  <c r="X707" i="10"/>
  <c r="L707" i="10"/>
  <c r="AJ707" i="10"/>
  <c r="AQ705" i="10"/>
  <c r="AK705" i="10"/>
  <c r="AE705" i="10"/>
  <c r="Y705" i="10"/>
  <c r="S705" i="10"/>
  <c r="M705" i="10"/>
  <c r="AN705" i="10"/>
  <c r="AB705" i="10"/>
  <c r="P705" i="10"/>
  <c r="AT705" i="10"/>
  <c r="V705" i="10"/>
  <c r="AH705" i="10"/>
  <c r="AS703" i="10"/>
  <c r="AM703" i="10"/>
  <c r="AG703" i="10"/>
  <c r="AA703" i="10"/>
  <c r="U703" i="10"/>
  <c r="O703" i="10"/>
  <c r="AP703" i="10"/>
  <c r="AD703" i="10"/>
  <c r="R703" i="10"/>
  <c r="X703" i="10"/>
  <c r="AJ703" i="10"/>
  <c r="L703" i="10"/>
  <c r="AS687" i="10"/>
  <c r="AM687" i="10"/>
  <c r="AG687" i="10"/>
  <c r="AA687" i="10"/>
  <c r="U687" i="10"/>
  <c r="O687" i="10"/>
  <c r="AP687" i="10"/>
  <c r="R687" i="10"/>
  <c r="AJ687" i="10"/>
  <c r="X687" i="10"/>
  <c r="L687" i="10"/>
  <c r="AD687" i="10"/>
  <c r="AS698" i="10"/>
  <c r="AM698" i="10"/>
  <c r="AG698" i="10"/>
  <c r="AA698" i="10"/>
  <c r="U698" i="10"/>
  <c r="O698" i="10"/>
  <c r="AP698" i="10"/>
  <c r="AD698" i="10"/>
  <c r="R698" i="10"/>
  <c r="AJ698" i="10"/>
  <c r="L698" i="10"/>
  <c r="X698" i="10"/>
  <c r="AE675" i="10"/>
  <c r="AT675" i="10"/>
  <c r="V675" i="10"/>
  <c r="AH675" i="10"/>
  <c r="Y675" i="10"/>
  <c r="AN675" i="10"/>
  <c r="P675" i="10"/>
  <c r="AK675" i="10"/>
  <c r="M675" i="10"/>
  <c r="AB675" i="10"/>
  <c r="S675" i="10"/>
  <c r="AQ675" i="10"/>
  <c r="S676" i="10"/>
  <c r="Y676" i="10"/>
  <c r="AT676" i="10"/>
  <c r="AK676" i="10"/>
  <c r="V676" i="10"/>
  <c r="M676" i="10"/>
  <c r="AQ676" i="10"/>
  <c r="AB676" i="10"/>
  <c r="AH676" i="10"/>
  <c r="AN676" i="10"/>
  <c r="AE676" i="10"/>
  <c r="P676" i="10"/>
  <c r="S682" i="10"/>
  <c r="Y682" i="10"/>
  <c r="AT682" i="10"/>
  <c r="AK682" i="10"/>
  <c r="V682" i="10"/>
  <c r="M682" i="10"/>
  <c r="AQ682" i="10"/>
  <c r="AB682" i="10"/>
  <c r="AH682" i="10"/>
  <c r="P682" i="10"/>
  <c r="AN682" i="10"/>
  <c r="AE682" i="10"/>
  <c r="AS690" i="10"/>
  <c r="AM690" i="10"/>
  <c r="AG690" i="10"/>
  <c r="AA690" i="10"/>
  <c r="U690" i="10"/>
  <c r="O690" i="10"/>
  <c r="AP690" i="10"/>
  <c r="AD690" i="10"/>
  <c r="R690" i="10"/>
  <c r="AJ690" i="10"/>
  <c r="X690" i="10"/>
  <c r="L690" i="10"/>
  <c r="AB680" i="10"/>
  <c r="AH680" i="10"/>
  <c r="AT680" i="10"/>
  <c r="AK680" i="10"/>
  <c r="V680" i="10"/>
  <c r="M680" i="10"/>
  <c r="AQ680" i="10"/>
  <c r="S680" i="10"/>
  <c r="Y680" i="10"/>
  <c r="AN680" i="10"/>
  <c r="P680" i="10"/>
  <c r="AE680" i="10"/>
  <c r="AT613" i="10"/>
  <c r="AN613" i="10"/>
  <c r="AH613" i="10"/>
  <c r="AB613" i="10"/>
  <c r="V613" i="10"/>
  <c r="P613" i="10"/>
  <c r="AQ613" i="10"/>
  <c r="S613" i="10"/>
  <c r="AK613" i="10"/>
  <c r="Y613" i="10"/>
  <c r="M613" i="10"/>
  <c r="AE613" i="10"/>
  <c r="AT601" i="10"/>
  <c r="V601" i="10"/>
  <c r="AN601" i="10"/>
  <c r="AH601" i="10"/>
  <c r="AB601" i="10"/>
  <c r="P601" i="10"/>
  <c r="AQ601" i="10"/>
  <c r="S601" i="10"/>
  <c r="AK601" i="10"/>
  <c r="Y601" i="10"/>
  <c r="M601" i="10"/>
  <c r="AE601" i="10"/>
  <c r="AN603" i="10"/>
  <c r="V603" i="10"/>
  <c r="AT603" i="10"/>
  <c r="AH603" i="10"/>
  <c r="AB603" i="10"/>
  <c r="P603" i="10"/>
  <c r="AQ603" i="10"/>
  <c r="S603" i="10"/>
  <c r="AK603" i="10"/>
  <c r="Y603" i="10"/>
  <c r="M603" i="10"/>
  <c r="AE603" i="10"/>
  <c r="AT605" i="10"/>
  <c r="AN605" i="10"/>
  <c r="AH605" i="10"/>
  <c r="AB605" i="10"/>
  <c r="V605" i="10"/>
  <c r="P605" i="10"/>
  <c r="AQ605" i="10"/>
  <c r="S605" i="10"/>
  <c r="AK605" i="10"/>
  <c r="Y605" i="10"/>
  <c r="M605" i="10"/>
  <c r="AE605" i="10"/>
  <c r="AT607" i="10"/>
  <c r="AN607" i="10"/>
  <c r="AH607" i="10"/>
  <c r="AB607" i="10"/>
  <c r="V607" i="10"/>
  <c r="P607" i="10"/>
  <c r="AQ607" i="10"/>
  <c r="S607" i="10"/>
  <c r="AK607" i="10"/>
  <c r="Y607" i="10"/>
  <c r="M607" i="10"/>
  <c r="AE607" i="10"/>
  <c r="AP611" i="10"/>
  <c r="AJ611" i="10"/>
  <c r="AD611" i="10"/>
  <c r="X611" i="10"/>
  <c r="R611" i="10"/>
  <c r="L611" i="10"/>
  <c r="AM611" i="10"/>
  <c r="AA611" i="10"/>
  <c r="O611" i="10"/>
  <c r="AS611" i="10"/>
  <c r="AG611" i="10"/>
  <c r="U611" i="10"/>
  <c r="AP613" i="10"/>
  <c r="AJ613" i="10"/>
  <c r="AD613" i="10"/>
  <c r="X613" i="10"/>
  <c r="R613" i="10"/>
  <c r="L613" i="10"/>
  <c r="AM613" i="10"/>
  <c r="AA613" i="10"/>
  <c r="O613" i="10"/>
  <c r="AS613" i="10"/>
  <c r="U613" i="10"/>
  <c r="AG613" i="10"/>
  <c r="AT634" i="10"/>
  <c r="AN634" i="10"/>
  <c r="AH634" i="10"/>
  <c r="AB634" i="10"/>
  <c r="V634" i="10"/>
  <c r="P634" i="10"/>
  <c r="AK634" i="10"/>
  <c r="Y634" i="10"/>
  <c r="M634" i="10"/>
  <c r="S634" i="10"/>
  <c r="AQ634" i="10"/>
  <c r="AE634" i="10"/>
  <c r="AS648" i="10"/>
  <c r="AM648" i="10"/>
  <c r="AG648" i="10"/>
  <c r="AA648" i="10"/>
  <c r="U648" i="10"/>
  <c r="O648" i="10"/>
  <c r="AP648" i="10"/>
  <c r="AD648" i="10"/>
  <c r="R648" i="10"/>
  <c r="AJ648" i="10"/>
  <c r="L648" i="10"/>
  <c r="X648" i="10"/>
  <c r="AP632" i="10"/>
  <c r="AJ632" i="10"/>
  <c r="AD632" i="10"/>
  <c r="X632" i="10"/>
  <c r="R632" i="10"/>
  <c r="L632" i="10"/>
  <c r="AS632" i="10"/>
  <c r="AG632" i="10"/>
  <c r="U632" i="10"/>
  <c r="AM632" i="10"/>
  <c r="AA632" i="10"/>
  <c r="O632" i="10"/>
  <c r="AS641" i="10"/>
  <c r="AM641" i="10"/>
  <c r="AG641" i="10"/>
  <c r="AA641" i="10"/>
  <c r="U641" i="10"/>
  <c r="O641" i="10"/>
  <c r="AP641" i="10"/>
  <c r="AD641" i="10"/>
  <c r="R641" i="10"/>
  <c r="X641" i="10"/>
  <c r="AJ641" i="10"/>
  <c r="L641" i="10"/>
  <c r="AT624" i="10"/>
  <c r="AN624" i="10"/>
  <c r="AH624" i="10"/>
  <c r="AB624" i="10"/>
  <c r="V624" i="10"/>
  <c r="P624" i="10"/>
  <c r="AK624" i="10"/>
  <c r="Y624" i="10"/>
  <c r="M624" i="10"/>
  <c r="AQ624" i="10"/>
  <c r="S624" i="10"/>
  <c r="AE624" i="10"/>
  <c r="G620" i="10"/>
  <c r="AT620" i="10"/>
  <c r="AN620" i="10"/>
  <c r="AH620" i="10"/>
  <c r="AB620" i="10"/>
  <c r="V620" i="10"/>
  <c r="P620" i="10"/>
  <c r="AK620" i="10"/>
  <c r="Y620" i="10"/>
  <c r="M620" i="10"/>
  <c r="AQ620" i="10"/>
  <c r="AE620" i="10"/>
  <c r="S620" i="10"/>
  <c r="AQ643" i="10"/>
  <c r="AK643" i="10"/>
  <c r="AE643" i="10"/>
  <c r="Y643" i="10"/>
  <c r="S643" i="10"/>
  <c r="M643" i="10"/>
  <c r="AN643" i="10"/>
  <c r="AB643" i="10"/>
  <c r="P643" i="10"/>
  <c r="AH643" i="10"/>
  <c r="V643" i="10"/>
  <c r="AT643" i="10"/>
  <c r="AQ635" i="10"/>
  <c r="AN635" i="10"/>
  <c r="AH635" i="10"/>
  <c r="AB635" i="10"/>
  <c r="V635" i="10"/>
  <c r="P635" i="10"/>
  <c r="AK635" i="10"/>
  <c r="Y635" i="10"/>
  <c r="M635" i="10"/>
  <c r="AE635" i="10"/>
  <c r="AT635" i="10"/>
  <c r="S635" i="10"/>
  <c r="AQ646" i="10"/>
  <c r="AK646" i="10"/>
  <c r="AE646" i="10"/>
  <c r="Y646" i="10"/>
  <c r="S646" i="10"/>
  <c r="M646" i="10"/>
  <c r="AN646" i="10"/>
  <c r="AB646" i="10"/>
  <c r="P646" i="10"/>
  <c r="AT646" i="10"/>
  <c r="V646" i="10"/>
  <c r="AH646" i="10"/>
  <c r="AQ638" i="10"/>
  <c r="AK638" i="10"/>
  <c r="AE638" i="10"/>
  <c r="Y638" i="10"/>
  <c r="S638" i="10"/>
  <c r="M638" i="10"/>
  <c r="AN638" i="10"/>
  <c r="AB638" i="10"/>
  <c r="P638" i="10"/>
  <c r="AT638" i="10"/>
  <c r="V638" i="10"/>
  <c r="AH638" i="10"/>
  <c r="AP631" i="10"/>
  <c r="AJ631" i="10"/>
  <c r="AD631" i="10"/>
  <c r="X631" i="10"/>
  <c r="R631" i="10"/>
  <c r="L631" i="10"/>
  <c r="AS631" i="10"/>
  <c r="AG631" i="10"/>
  <c r="U631" i="10"/>
  <c r="AM631" i="10"/>
  <c r="AA631" i="10"/>
  <c r="O631" i="10"/>
  <c r="AP623" i="10"/>
  <c r="AJ623" i="10"/>
  <c r="AD623" i="10"/>
  <c r="X623" i="10"/>
  <c r="R623" i="10"/>
  <c r="L623" i="10"/>
  <c r="AS623" i="10"/>
  <c r="AG623" i="10"/>
  <c r="U623" i="10"/>
  <c r="AM623" i="10"/>
  <c r="AA623" i="10"/>
  <c r="O623" i="10"/>
  <c r="AP615" i="10"/>
  <c r="AJ615" i="10"/>
  <c r="AD615" i="10"/>
  <c r="X615" i="10"/>
  <c r="R615" i="10"/>
  <c r="L615" i="10"/>
  <c r="AM615" i="10"/>
  <c r="O615" i="10"/>
  <c r="AS615" i="10"/>
  <c r="U615" i="10"/>
  <c r="AG615" i="10"/>
  <c r="AA615" i="10"/>
  <c r="AT625" i="10"/>
  <c r="AN625" i="10"/>
  <c r="AH625" i="10"/>
  <c r="AB625" i="10"/>
  <c r="V625" i="10"/>
  <c r="P625" i="10"/>
  <c r="AK625" i="10"/>
  <c r="Y625" i="10"/>
  <c r="M625" i="10"/>
  <c r="S625" i="10"/>
  <c r="AQ625" i="10"/>
  <c r="AE625" i="10"/>
  <c r="AT617" i="10"/>
  <c r="AN617" i="10"/>
  <c r="AH617" i="10"/>
  <c r="AB617" i="10"/>
  <c r="V617" i="10"/>
  <c r="P617" i="10"/>
  <c r="AK617" i="10"/>
  <c r="Y617" i="10"/>
  <c r="M617" i="10"/>
  <c r="AQ617" i="10"/>
  <c r="AE617" i="10"/>
  <c r="S617" i="10"/>
  <c r="AP622" i="10"/>
  <c r="AJ622" i="10"/>
  <c r="AD622" i="10"/>
  <c r="X622" i="10"/>
  <c r="R622" i="10"/>
  <c r="L622" i="10"/>
  <c r="AS622" i="10"/>
  <c r="AG622" i="10"/>
  <c r="U622" i="10"/>
  <c r="AM622" i="10"/>
  <c r="AA622" i="10"/>
  <c r="O622" i="10"/>
  <c r="AS644" i="10"/>
  <c r="AM644" i="10"/>
  <c r="AG644" i="10"/>
  <c r="AA644" i="10"/>
  <c r="U644" i="10"/>
  <c r="O644" i="10"/>
  <c r="AP644" i="10"/>
  <c r="AD644" i="10"/>
  <c r="R644" i="10"/>
  <c r="AJ644" i="10"/>
  <c r="L644" i="10"/>
  <c r="X644" i="10"/>
  <c r="AP602" i="10"/>
  <c r="AJ602" i="10"/>
  <c r="AD602" i="10"/>
  <c r="X602" i="10"/>
  <c r="R602" i="10"/>
  <c r="L602" i="10"/>
  <c r="AM602" i="10"/>
  <c r="AA602" i="10"/>
  <c r="O602" i="10"/>
  <c r="AS602" i="10"/>
  <c r="U602" i="10"/>
  <c r="AG602" i="10"/>
  <c r="AP606" i="10"/>
  <c r="AJ606" i="10"/>
  <c r="AD606" i="10"/>
  <c r="X606" i="10"/>
  <c r="R606" i="10"/>
  <c r="L606" i="10"/>
  <c r="AM606" i="10"/>
  <c r="AA606" i="10"/>
  <c r="O606" i="10"/>
  <c r="AS606" i="10"/>
  <c r="U606" i="10"/>
  <c r="AG606" i="10"/>
  <c r="AP609" i="10"/>
  <c r="AJ609" i="10"/>
  <c r="AD609" i="10"/>
  <c r="X609" i="10"/>
  <c r="R609" i="10"/>
  <c r="L609" i="10"/>
  <c r="AM609" i="10"/>
  <c r="AA609" i="10"/>
  <c r="O609" i="10"/>
  <c r="AG609" i="10"/>
  <c r="AS609" i="10"/>
  <c r="U609" i="10"/>
  <c r="AP630" i="10"/>
  <c r="AJ630" i="10"/>
  <c r="AD630" i="10"/>
  <c r="X630" i="10"/>
  <c r="R630" i="10"/>
  <c r="L630" i="10"/>
  <c r="AS630" i="10"/>
  <c r="AG630" i="10"/>
  <c r="U630" i="10"/>
  <c r="AM630" i="10"/>
  <c r="AA630" i="10"/>
  <c r="O630" i="10"/>
  <c r="AQ648" i="10"/>
  <c r="AK648" i="10"/>
  <c r="AE648" i="10"/>
  <c r="Y648" i="10"/>
  <c r="S648" i="10"/>
  <c r="M648" i="10"/>
  <c r="AN648" i="10"/>
  <c r="AB648" i="10"/>
  <c r="P648" i="10"/>
  <c r="AT648" i="10"/>
  <c r="V648" i="10"/>
  <c r="AH648" i="10"/>
  <c r="AT632" i="10"/>
  <c r="AN632" i="10"/>
  <c r="AH632" i="10"/>
  <c r="AB632" i="10"/>
  <c r="V632" i="10"/>
  <c r="P632" i="10"/>
  <c r="AK632" i="10"/>
  <c r="Y632" i="10"/>
  <c r="M632" i="10"/>
  <c r="AQ632" i="10"/>
  <c r="AE632" i="10"/>
  <c r="S632" i="10"/>
  <c r="AQ641" i="10"/>
  <c r="AK641" i="10"/>
  <c r="AE641" i="10"/>
  <c r="Y641" i="10"/>
  <c r="S641" i="10"/>
  <c r="M641" i="10"/>
  <c r="AN641" i="10"/>
  <c r="AB641" i="10"/>
  <c r="P641" i="10"/>
  <c r="AH641" i="10"/>
  <c r="AT641" i="10"/>
  <c r="V641" i="10"/>
  <c r="AP624" i="10"/>
  <c r="AJ624" i="10"/>
  <c r="AD624" i="10"/>
  <c r="X624" i="10"/>
  <c r="R624" i="10"/>
  <c r="L624" i="10"/>
  <c r="AS624" i="10"/>
  <c r="AG624" i="10"/>
  <c r="U624" i="10"/>
  <c r="AM624" i="10"/>
  <c r="AA624" i="10"/>
  <c r="O624" i="10"/>
  <c r="AS635" i="10"/>
  <c r="AP635" i="10"/>
  <c r="AJ635" i="10"/>
  <c r="AD635" i="10"/>
  <c r="X635" i="10"/>
  <c r="R635" i="10"/>
  <c r="L635" i="10"/>
  <c r="AG635" i="10"/>
  <c r="U635" i="10"/>
  <c r="AM635" i="10"/>
  <c r="AA635" i="10"/>
  <c r="O635" i="10"/>
  <c r="AT619" i="10"/>
  <c r="AN619" i="10"/>
  <c r="AH619" i="10"/>
  <c r="AB619" i="10"/>
  <c r="V619" i="10"/>
  <c r="P619" i="10"/>
  <c r="AK619" i="10"/>
  <c r="Y619" i="10"/>
  <c r="M619" i="10"/>
  <c r="AE619" i="10"/>
  <c r="AQ619" i="10"/>
  <c r="S619" i="10"/>
  <c r="AP629" i="10"/>
  <c r="AJ629" i="10"/>
  <c r="AD629" i="10"/>
  <c r="X629" i="10"/>
  <c r="R629" i="10"/>
  <c r="L629" i="10"/>
  <c r="AS629" i="10"/>
  <c r="AG629" i="10"/>
  <c r="U629" i="10"/>
  <c r="AM629" i="10"/>
  <c r="AA629" i="10"/>
  <c r="O629" i="10"/>
  <c r="AN600" i="10"/>
  <c r="V600" i="10"/>
  <c r="AT600" i="10"/>
  <c r="AH600" i="10"/>
  <c r="AB600" i="10"/>
  <c r="P600" i="10"/>
  <c r="AE600" i="10"/>
  <c r="AK600" i="10"/>
  <c r="Y600" i="10"/>
  <c r="M600" i="10"/>
  <c r="AQ600" i="10"/>
  <c r="S600" i="10"/>
  <c r="AN602" i="10"/>
  <c r="AT602" i="10"/>
  <c r="AH602" i="10"/>
  <c r="AB602" i="10"/>
  <c r="V602" i="10"/>
  <c r="P602" i="10"/>
  <c r="AE602" i="10"/>
  <c r="AK602" i="10"/>
  <c r="Y602" i="10"/>
  <c r="M602" i="10"/>
  <c r="AQ602" i="10"/>
  <c r="S602" i="10"/>
  <c r="AT604" i="10"/>
  <c r="AH604" i="10"/>
  <c r="AB604" i="10"/>
  <c r="P604" i="10"/>
  <c r="AN604" i="10"/>
  <c r="V604" i="10"/>
  <c r="AE604" i="10"/>
  <c r="AK604" i="10"/>
  <c r="Y604" i="10"/>
  <c r="M604" i="10"/>
  <c r="AQ604" i="10"/>
  <c r="S604" i="10"/>
  <c r="AT606" i="10"/>
  <c r="AN606" i="10"/>
  <c r="AH606" i="10"/>
  <c r="AB606" i="10"/>
  <c r="V606" i="10"/>
  <c r="P606" i="10"/>
  <c r="AE606" i="10"/>
  <c r="AK606" i="10"/>
  <c r="Y606" i="10"/>
  <c r="M606" i="10"/>
  <c r="AQ606" i="10"/>
  <c r="S606" i="10"/>
  <c r="AP610" i="10"/>
  <c r="AJ610" i="10"/>
  <c r="AD610" i="10"/>
  <c r="X610" i="10"/>
  <c r="R610" i="10"/>
  <c r="L610" i="10"/>
  <c r="AM610" i="10"/>
  <c r="AA610" i="10"/>
  <c r="O610" i="10"/>
  <c r="AS610" i="10"/>
  <c r="U610" i="10"/>
  <c r="AG610" i="10"/>
  <c r="AP612" i="10"/>
  <c r="AJ612" i="10"/>
  <c r="AD612" i="10"/>
  <c r="X612" i="10"/>
  <c r="R612" i="10"/>
  <c r="L612" i="10"/>
  <c r="AM612" i="10"/>
  <c r="AA612" i="10"/>
  <c r="O612" i="10"/>
  <c r="AG612" i="10"/>
  <c r="AS612" i="10"/>
  <c r="U612" i="10"/>
  <c r="G618" i="10"/>
  <c r="AT618" i="10"/>
  <c r="AN618" i="10"/>
  <c r="AH618" i="10"/>
  <c r="AB618" i="10"/>
  <c r="V618" i="10"/>
  <c r="P618" i="10"/>
  <c r="AK618" i="10"/>
  <c r="Y618" i="10"/>
  <c r="M618" i="10"/>
  <c r="S618" i="10"/>
  <c r="AQ618" i="10"/>
  <c r="AE618" i="10"/>
  <c r="AQ640" i="10"/>
  <c r="AK640" i="10"/>
  <c r="AE640" i="10"/>
  <c r="Y640" i="10"/>
  <c r="S640" i="10"/>
  <c r="M640" i="10"/>
  <c r="AN640" i="10"/>
  <c r="AB640" i="10"/>
  <c r="P640" i="10"/>
  <c r="AT640" i="10"/>
  <c r="V640" i="10"/>
  <c r="AH640" i="10"/>
  <c r="AS645" i="10"/>
  <c r="AM645" i="10"/>
  <c r="AG645" i="10"/>
  <c r="AA645" i="10"/>
  <c r="U645" i="10"/>
  <c r="O645" i="10"/>
  <c r="AP645" i="10"/>
  <c r="AD645" i="10"/>
  <c r="R645" i="10"/>
  <c r="X645" i="10"/>
  <c r="AJ645" i="10"/>
  <c r="L645" i="10"/>
  <c r="AS637" i="10"/>
  <c r="AM637" i="10"/>
  <c r="AG637" i="10"/>
  <c r="AA637" i="10"/>
  <c r="U637" i="10"/>
  <c r="O637" i="10"/>
  <c r="AP637" i="10"/>
  <c r="AD637" i="10"/>
  <c r="R637" i="10"/>
  <c r="X637" i="10"/>
  <c r="AJ637" i="10"/>
  <c r="L637" i="10"/>
  <c r="AP616" i="10"/>
  <c r="AJ616" i="10"/>
  <c r="AD616" i="10"/>
  <c r="X616" i="10"/>
  <c r="R616" i="10"/>
  <c r="L616" i="10"/>
  <c r="AS616" i="10"/>
  <c r="AG616" i="10"/>
  <c r="U616" i="10"/>
  <c r="AM616" i="10"/>
  <c r="AA616" i="10"/>
  <c r="O616" i="10"/>
  <c r="AP628" i="10"/>
  <c r="AJ628" i="10"/>
  <c r="AD628" i="10"/>
  <c r="X628" i="10"/>
  <c r="R628" i="10"/>
  <c r="L628" i="10"/>
  <c r="AS628" i="10"/>
  <c r="AG628" i="10"/>
  <c r="U628" i="10"/>
  <c r="AM628" i="10"/>
  <c r="AA628" i="10"/>
  <c r="O628" i="10"/>
  <c r="AQ639" i="10"/>
  <c r="AK639" i="10"/>
  <c r="AE639" i="10"/>
  <c r="Y639" i="10"/>
  <c r="S639" i="10"/>
  <c r="M639" i="10"/>
  <c r="AN639" i="10"/>
  <c r="AB639" i="10"/>
  <c r="P639" i="10"/>
  <c r="AH639" i="10"/>
  <c r="AT639" i="10"/>
  <c r="V639" i="10"/>
  <c r="AS642" i="10"/>
  <c r="AM642" i="10"/>
  <c r="AG642" i="10"/>
  <c r="AA642" i="10"/>
  <c r="U642" i="10"/>
  <c r="O642" i="10"/>
  <c r="AP642" i="10"/>
  <c r="AD642" i="10"/>
  <c r="R642" i="10"/>
  <c r="AJ642" i="10"/>
  <c r="L642" i="10"/>
  <c r="X642" i="10"/>
  <c r="AT631" i="10"/>
  <c r="AN631" i="10"/>
  <c r="AH631" i="10"/>
  <c r="AB631" i="10"/>
  <c r="V631" i="10"/>
  <c r="P631" i="10"/>
  <c r="AK631" i="10"/>
  <c r="Y631" i="10"/>
  <c r="M631" i="10"/>
  <c r="AE631" i="10"/>
  <c r="S631" i="10"/>
  <c r="AQ631" i="10"/>
  <c r="AP627" i="10"/>
  <c r="AJ627" i="10"/>
  <c r="AD627" i="10"/>
  <c r="X627" i="10"/>
  <c r="R627" i="10"/>
  <c r="L627" i="10"/>
  <c r="AS627" i="10"/>
  <c r="AG627" i="10"/>
  <c r="U627" i="10"/>
  <c r="AM627" i="10"/>
  <c r="AA627" i="10"/>
  <c r="O627" i="10"/>
  <c r="AP619" i="10"/>
  <c r="AJ619" i="10"/>
  <c r="AD619" i="10"/>
  <c r="X619" i="10"/>
  <c r="R619" i="10"/>
  <c r="L619" i="10"/>
  <c r="AS619" i="10"/>
  <c r="AG619" i="10"/>
  <c r="U619" i="10"/>
  <c r="AM619" i="10"/>
  <c r="AA619" i="10"/>
  <c r="O619" i="10"/>
  <c r="AT629" i="10"/>
  <c r="AN629" i="10"/>
  <c r="AH629" i="10"/>
  <c r="AB629" i="10"/>
  <c r="V629" i="10"/>
  <c r="P629" i="10"/>
  <c r="AK629" i="10"/>
  <c r="Y629" i="10"/>
  <c r="M629" i="10"/>
  <c r="AQ629" i="10"/>
  <c r="AE629" i="10"/>
  <c r="S629" i="10"/>
  <c r="AT621" i="10"/>
  <c r="AN621" i="10"/>
  <c r="AH621" i="10"/>
  <c r="AB621" i="10"/>
  <c r="V621" i="10"/>
  <c r="P621" i="10"/>
  <c r="AK621" i="10"/>
  <c r="Y621" i="10"/>
  <c r="M621" i="10"/>
  <c r="AE621" i="10"/>
  <c r="AQ621" i="10"/>
  <c r="S621" i="10"/>
  <c r="AT626" i="10"/>
  <c r="AN626" i="10"/>
  <c r="AH626" i="10"/>
  <c r="AB626" i="10"/>
  <c r="V626" i="10"/>
  <c r="P626" i="10"/>
  <c r="AK626" i="10"/>
  <c r="Y626" i="10"/>
  <c r="M626" i="10"/>
  <c r="S626" i="10"/>
  <c r="AQ626" i="10"/>
  <c r="AE626" i="10"/>
  <c r="AP633" i="10"/>
  <c r="AJ633" i="10"/>
  <c r="AD633" i="10"/>
  <c r="X633" i="10"/>
  <c r="R633" i="10"/>
  <c r="L633" i="10"/>
  <c r="AS633" i="10"/>
  <c r="AG633" i="10"/>
  <c r="U633" i="10"/>
  <c r="AM633" i="10"/>
  <c r="AA633" i="10"/>
  <c r="O633" i="10"/>
  <c r="AS647" i="10"/>
  <c r="AM647" i="10"/>
  <c r="AG647" i="10"/>
  <c r="AA647" i="10"/>
  <c r="U647" i="10"/>
  <c r="O647" i="10"/>
  <c r="AP647" i="10"/>
  <c r="AD647" i="10"/>
  <c r="R647" i="10"/>
  <c r="X647" i="10"/>
  <c r="AJ647" i="10"/>
  <c r="L647" i="10"/>
  <c r="AP634" i="10"/>
  <c r="AJ634" i="10"/>
  <c r="AD634" i="10"/>
  <c r="X634" i="10"/>
  <c r="R634" i="10"/>
  <c r="L634" i="10"/>
  <c r="AS634" i="10"/>
  <c r="AG634" i="10"/>
  <c r="U634" i="10"/>
  <c r="AM634" i="10"/>
  <c r="AA634" i="10"/>
  <c r="O634" i="10"/>
  <c r="AP604" i="10"/>
  <c r="AJ604" i="10"/>
  <c r="AD604" i="10"/>
  <c r="X604" i="10"/>
  <c r="R604" i="10"/>
  <c r="L604" i="10"/>
  <c r="AM604" i="10"/>
  <c r="AA604" i="10"/>
  <c r="O604" i="10"/>
  <c r="AS604" i="10"/>
  <c r="U604" i="10"/>
  <c r="AG604" i="10"/>
  <c r="AT611" i="10"/>
  <c r="AN611" i="10"/>
  <c r="AH611" i="10"/>
  <c r="AB611" i="10"/>
  <c r="V611" i="10"/>
  <c r="P611" i="10"/>
  <c r="AQ611" i="10"/>
  <c r="S611" i="10"/>
  <c r="AK611" i="10"/>
  <c r="Y611" i="10"/>
  <c r="M611" i="10"/>
  <c r="AE611" i="10"/>
  <c r="AS649" i="10"/>
  <c r="AM649" i="10"/>
  <c r="AG649" i="10"/>
  <c r="AA649" i="10"/>
  <c r="U649" i="10"/>
  <c r="O649" i="10"/>
  <c r="AP649" i="10"/>
  <c r="AD649" i="10"/>
  <c r="R649" i="10"/>
  <c r="X649" i="10"/>
  <c r="AJ649" i="10"/>
  <c r="L649" i="10"/>
  <c r="AS643" i="10"/>
  <c r="AM643" i="10"/>
  <c r="AG643" i="10"/>
  <c r="AA643" i="10"/>
  <c r="U643" i="10"/>
  <c r="O643" i="10"/>
  <c r="AP643" i="10"/>
  <c r="AD643" i="10"/>
  <c r="R643" i="10"/>
  <c r="X643" i="10"/>
  <c r="AJ643" i="10"/>
  <c r="L643" i="10"/>
  <c r="AQ642" i="10"/>
  <c r="AK642" i="10"/>
  <c r="AE642" i="10"/>
  <c r="Y642" i="10"/>
  <c r="S642" i="10"/>
  <c r="M642" i="10"/>
  <c r="AN642" i="10"/>
  <c r="AB642" i="10"/>
  <c r="P642" i="10"/>
  <c r="AT642" i="10"/>
  <c r="V642" i="10"/>
  <c r="AH642" i="10"/>
  <c r="AT627" i="10"/>
  <c r="AN627" i="10"/>
  <c r="AH627" i="10"/>
  <c r="AB627" i="10"/>
  <c r="V627" i="10"/>
  <c r="P627" i="10"/>
  <c r="AK627" i="10"/>
  <c r="Y627" i="10"/>
  <c r="M627" i="10"/>
  <c r="AE627" i="10"/>
  <c r="AQ627" i="10"/>
  <c r="S627" i="10"/>
  <c r="AP621" i="10"/>
  <c r="AJ621" i="10"/>
  <c r="AD621" i="10"/>
  <c r="X621" i="10"/>
  <c r="R621" i="10"/>
  <c r="L621" i="10"/>
  <c r="AS621" i="10"/>
  <c r="AG621" i="10"/>
  <c r="U621" i="10"/>
  <c r="AM621" i="10"/>
  <c r="AA621" i="10"/>
  <c r="O621" i="10"/>
  <c r="AT622" i="10"/>
  <c r="AN622" i="10"/>
  <c r="AH622" i="10"/>
  <c r="AB622" i="10"/>
  <c r="V622" i="10"/>
  <c r="P622" i="10"/>
  <c r="AK622" i="10"/>
  <c r="Y622" i="10"/>
  <c r="M622" i="10"/>
  <c r="S622" i="10"/>
  <c r="AE622" i="10"/>
  <c r="AQ622" i="10"/>
  <c r="AQ644" i="10"/>
  <c r="AK644" i="10"/>
  <c r="AE644" i="10"/>
  <c r="Y644" i="10"/>
  <c r="S644" i="10"/>
  <c r="M644" i="10"/>
  <c r="AN644" i="10"/>
  <c r="AB644" i="10"/>
  <c r="P644" i="10"/>
  <c r="AT644" i="10"/>
  <c r="V644" i="10"/>
  <c r="AH644" i="10"/>
  <c r="AQ647" i="10"/>
  <c r="AK647" i="10"/>
  <c r="AE647" i="10"/>
  <c r="Y647" i="10"/>
  <c r="S647" i="10"/>
  <c r="M647" i="10"/>
  <c r="AN647" i="10"/>
  <c r="AB647" i="10"/>
  <c r="P647" i="10"/>
  <c r="AH647" i="10"/>
  <c r="AT647" i="10"/>
  <c r="V647" i="10"/>
  <c r="AP601" i="10"/>
  <c r="AJ601" i="10"/>
  <c r="AD601" i="10"/>
  <c r="X601" i="10"/>
  <c r="R601" i="10"/>
  <c r="L601" i="10"/>
  <c r="AM601" i="10"/>
  <c r="AA601" i="10"/>
  <c r="O601" i="10"/>
  <c r="AG601" i="10"/>
  <c r="AS601" i="10"/>
  <c r="U601" i="10"/>
  <c r="AP603" i="10"/>
  <c r="AJ603" i="10"/>
  <c r="AD603" i="10"/>
  <c r="X603" i="10"/>
  <c r="R603" i="10"/>
  <c r="L603" i="10"/>
  <c r="AM603" i="10"/>
  <c r="AA603" i="10"/>
  <c r="O603" i="10"/>
  <c r="AG603" i="10"/>
  <c r="AS603" i="10"/>
  <c r="U603" i="10"/>
  <c r="AP605" i="10"/>
  <c r="AJ605" i="10"/>
  <c r="AD605" i="10"/>
  <c r="X605" i="10"/>
  <c r="R605" i="10"/>
  <c r="L605" i="10"/>
  <c r="AM605" i="10"/>
  <c r="AA605" i="10"/>
  <c r="O605" i="10"/>
  <c r="AG605" i="10"/>
  <c r="AS605" i="10"/>
  <c r="U605" i="10"/>
  <c r="AP607" i="10"/>
  <c r="AJ607" i="10"/>
  <c r="AD607" i="10"/>
  <c r="X607" i="10"/>
  <c r="R607" i="10"/>
  <c r="L607" i="10"/>
  <c r="AM607" i="10"/>
  <c r="AA607" i="10"/>
  <c r="O607" i="10"/>
  <c r="AG607" i="10"/>
  <c r="AS607" i="10"/>
  <c r="U607" i="10"/>
  <c r="AT610" i="10"/>
  <c r="AN610" i="10"/>
  <c r="AH610" i="10"/>
  <c r="AB610" i="10"/>
  <c r="V610" i="10"/>
  <c r="P610" i="10"/>
  <c r="AE610" i="10"/>
  <c r="AK610" i="10"/>
  <c r="Y610" i="10"/>
  <c r="M610" i="10"/>
  <c r="AQ610" i="10"/>
  <c r="S610" i="10"/>
  <c r="AT612" i="10"/>
  <c r="AN612" i="10"/>
  <c r="AH612" i="10"/>
  <c r="AB612" i="10"/>
  <c r="V612" i="10"/>
  <c r="P612" i="10"/>
  <c r="AE612" i="10"/>
  <c r="AK612" i="10"/>
  <c r="Y612" i="10"/>
  <c r="M612" i="10"/>
  <c r="AQ612" i="10"/>
  <c r="S612" i="10"/>
  <c r="AP614" i="10"/>
  <c r="AJ614" i="10"/>
  <c r="AS614" i="10"/>
  <c r="AD614" i="10"/>
  <c r="X614" i="10"/>
  <c r="R614" i="10"/>
  <c r="L614" i="10"/>
  <c r="AA614" i="10"/>
  <c r="O614" i="10"/>
  <c r="AG614" i="10"/>
  <c r="AM614" i="10"/>
  <c r="U614" i="10"/>
  <c r="AS640" i="10"/>
  <c r="AM640" i="10"/>
  <c r="AG640" i="10"/>
  <c r="AA640" i="10"/>
  <c r="U640" i="10"/>
  <c r="O640" i="10"/>
  <c r="AP640" i="10"/>
  <c r="AD640" i="10"/>
  <c r="R640" i="10"/>
  <c r="AJ640" i="10"/>
  <c r="L640" i="10"/>
  <c r="X640" i="10"/>
  <c r="AQ645" i="10"/>
  <c r="AK645" i="10"/>
  <c r="AE645" i="10"/>
  <c r="Y645" i="10"/>
  <c r="S645" i="10"/>
  <c r="M645" i="10"/>
  <c r="AN645" i="10"/>
  <c r="AB645" i="10"/>
  <c r="P645" i="10"/>
  <c r="AH645" i="10"/>
  <c r="AT645" i="10"/>
  <c r="V645" i="10"/>
  <c r="AQ637" i="10"/>
  <c r="AK637" i="10"/>
  <c r="AE637" i="10"/>
  <c r="Y637" i="10"/>
  <c r="S637" i="10"/>
  <c r="M637" i="10"/>
  <c r="AN637" i="10"/>
  <c r="AB637" i="10"/>
  <c r="P637" i="10"/>
  <c r="AH637" i="10"/>
  <c r="AT637" i="10"/>
  <c r="V637" i="10"/>
  <c r="AT616" i="10"/>
  <c r="AN616" i="10"/>
  <c r="AH616" i="10"/>
  <c r="AB616" i="10"/>
  <c r="V616" i="10"/>
  <c r="P616" i="10"/>
  <c r="AK616" i="10"/>
  <c r="Y616" i="10"/>
  <c r="M616" i="10"/>
  <c r="AQ616" i="10"/>
  <c r="S616" i="10"/>
  <c r="AE616" i="10"/>
  <c r="AS639" i="10"/>
  <c r="AM639" i="10"/>
  <c r="AG639" i="10"/>
  <c r="AA639" i="10"/>
  <c r="U639" i="10"/>
  <c r="O639" i="10"/>
  <c r="AP639" i="10"/>
  <c r="AD639" i="10"/>
  <c r="R639" i="10"/>
  <c r="X639" i="10"/>
  <c r="AJ639" i="10"/>
  <c r="L639" i="10"/>
  <c r="AS646" i="10"/>
  <c r="AM646" i="10"/>
  <c r="AG646" i="10"/>
  <c r="AA646" i="10"/>
  <c r="U646" i="10"/>
  <c r="O646" i="10"/>
  <c r="AP646" i="10"/>
  <c r="AD646" i="10"/>
  <c r="R646" i="10"/>
  <c r="AJ646" i="10"/>
  <c r="L646" i="10"/>
  <c r="X646" i="10"/>
  <c r="AS638" i="10"/>
  <c r="AM638" i="10"/>
  <c r="AG638" i="10"/>
  <c r="AA638" i="10"/>
  <c r="U638" i="10"/>
  <c r="O638" i="10"/>
  <c r="AP638" i="10"/>
  <c r="AD638" i="10"/>
  <c r="R638" i="10"/>
  <c r="AJ638" i="10"/>
  <c r="L638" i="10"/>
  <c r="X638" i="10"/>
  <c r="AT623" i="10"/>
  <c r="AN623" i="10"/>
  <c r="AH623" i="10"/>
  <c r="AB623" i="10"/>
  <c r="V623" i="10"/>
  <c r="P623" i="10"/>
  <c r="AK623" i="10"/>
  <c r="Y623" i="10"/>
  <c r="M623" i="10"/>
  <c r="AE623" i="10"/>
  <c r="S623" i="10"/>
  <c r="AQ623" i="10"/>
  <c r="AT615" i="10"/>
  <c r="AE615" i="10"/>
  <c r="V615" i="10"/>
  <c r="AK615" i="10"/>
  <c r="AB615" i="10"/>
  <c r="M615" i="10"/>
  <c r="AN615" i="10"/>
  <c r="Y615" i="10"/>
  <c r="P615" i="10"/>
  <c r="AH615" i="10"/>
  <c r="AQ615" i="10"/>
  <c r="S615" i="10"/>
  <c r="AP625" i="10"/>
  <c r="AJ625" i="10"/>
  <c r="AD625" i="10"/>
  <c r="X625" i="10"/>
  <c r="R625" i="10"/>
  <c r="L625" i="10"/>
  <c r="AS625" i="10"/>
  <c r="AG625" i="10"/>
  <c r="U625" i="10"/>
  <c r="AM625" i="10"/>
  <c r="AA625" i="10"/>
  <c r="O625" i="10"/>
  <c r="AP617" i="10"/>
  <c r="AJ617" i="10"/>
  <c r="AD617" i="10"/>
  <c r="X617" i="10"/>
  <c r="R617" i="10"/>
  <c r="L617" i="10"/>
  <c r="AS617" i="10"/>
  <c r="AG617" i="10"/>
  <c r="U617" i="10"/>
  <c r="AM617" i="10"/>
  <c r="AA617" i="10"/>
  <c r="O617" i="10"/>
  <c r="AP626" i="10"/>
  <c r="AJ626" i="10"/>
  <c r="AD626" i="10"/>
  <c r="X626" i="10"/>
  <c r="R626" i="10"/>
  <c r="L626" i="10"/>
  <c r="AS626" i="10"/>
  <c r="AG626" i="10"/>
  <c r="U626" i="10"/>
  <c r="AM626" i="10"/>
  <c r="AA626" i="10"/>
  <c r="O626" i="10"/>
  <c r="AQ636" i="10"/>
  <c r="AK636" i="10"/>
  <c r="AE636" i="10"/>
  <c r="Y636" i="10"/>
  <c r="S636" i="10"/>
  <c r="M636" i="10"/>
  <c r="AN636" i="10"/>
  <c r="AB636" i="10"/>
  <c r="P636" i="10"/>
  <c r="AT636" i="10"/>
  <c r="V636" i="10"/>
  <c r="AH636" i="10"/>
  <c r="AT633" i="10"/>
  <c r="AN633" i="10"/>
  <c r="AH633" i="10"/>
  <c r="AB633" i="10"/>
  <c r="V633" i="10"/>
  <c r="P633" i="10"/>
  <c r="AK633" i="10"/>
  <c r="Y633" i="10"/>
  <c r="M633" i="10"/>
  <c r="AE633" i="10"/>
  <c r="S633" i="10"/>
  <c r="AQ633" i="10"/>
  <c r="AT552" i="10"/>
  <c r="AN552" i="10"/>
  <c r="AH552" i="10"/>
  <c r="AB552" i="10"/>
  <c r="V552" i="10"/>
  <c r="P552" i="10"/>
  <c r="AQ552" i="10"/>
  <c r="S552" i="10"/>
  <c r="Y552" i="10"/>
  <c r="AE552" i="10"/>
  <c r="AK552" i="10"/>
  <c r="M552" i="10"/>
  <c r="AJ561" i="10"/>
  <c r="L561" i="10"/>
  <c r="AP561" i="10"/>
  <c r="R561" i="10"/>
  <c r="AM561" i="10"/>
  <c r="X561" i="10"/>
  <c r="O561" i="10"/>
  <c r="AS561" i="10"/>
  <c r="AD561" i="10"/>
  <c r="U561" i="10"/>
  <c r="AA561" i="10"/>
  <c r="AG561" i="10"/>
  <c r="AT574" i="10"/>
  <c r="AN574" i="10"/>
  <c r="AH574" i="10"/>
  <c r="AB574" i="10"/>
  <c r="V574" i="10"/>
  <c r="P574" i="10"/>
  <c r="AQ574" i="10"/>
  <c r="AE574" i="10"/>
  <c r="S574" i="10"/>
  <c r="M574" i="10"/>
  <c r="AK574" i="10"/>
  <c r="Y574" i="10"/>
  <c r="AD563" i="10"/>
  <c r="AJ563" i="10"/>
  <c r="L563" i="10"/>
  <c r="AG563" i="10"/>
  <c r="R563" i="10"/>
  <c r="AA563" i="10"/>
  <c r="AP563" i="10"/>
  <c r="AM563" i="10"/>
  <c r="X563" i="10"/>
  <c r="O563" i="10"/>
  <c r="AS563" i="10"/>
  <c r="U563" i="10"/>
  <c r="AP566" i="10"/>
  <c r="AM566" i="10"/>
  <c r="AG566" i="10"/>
  <c r="AA566" i="10"/>
  <c r="U566" i="10"/>
  <c r="O566" i="10"/>
  <c r="L566" i="10"/>
  <c r="AD566" i="10"/>
  <c r="AS566" i="10"/>
  <c r="AJ566" i="10"/>
  <c r="X566" i="10"/>
  <c r="R566" i="10"/>
  <c r="AS580" i="10"/>
  <c r="AM580" i="10"/>
  <c r="AG580" i="10"/>
  <c r="AA580" i="10"/>
  <c r="U580" i="10"/>
  <c r="O580" i="10"/>
  <c r="AP580" i="10"/>
  <c r="AD580" i="10"/>
  <c r="R580" i="10"/>
  <c r="AJ580" i="10"/>
  <c r="L580" i="10"/>
  <c r="X580" i="10"/>
  <c r="AP567" i="10"/>
  <c r="AJ567" i="10"/>
  <c r="AD567" i="10"/>
  <c r="X567" i="10"/>
  <c r="R567" i="10"/>
  <c r="L567" i="10"/>
  <c r="AA567" i="10"/>
  <c r="AS567" i="10"/>
  <c r="U567" i="10"/>
  <c r="AM567" i="10"/>
  <c r="AG567" i="10"/>
  <c r="O567" i="10"/>
  <c r="AP552" i="10"/>
  <c r="X552" i="10"/>
  <c r="AM552" i="10"/>
  <c r="O552" i="10"/>
  <c r="AJ552" i="10"/>
  <c r="AA552" i="10"/>
  <c r="L552" i="10"/>
  <c r="AG552" i="10"/>
  <c r="R552" i="10"/>
  <c r="U552" i="10"/>
  <c r="AS552" i="10"/>
  <c r="AD552" i="10"/>
  <c r="AP554" i="10"/>
  <c r="X554" i="10"/>
  <c r="AJ554" i="10"/>
  <c r="AA554" i="10"/>
  <c r="L554" i="10"/>
  <c r="AG554" i="10"/>
  <c r="R554" i="10"/>
  <c r="AM554" i="10"/>
  <c r="O554" i="10"/>
  <c r="AD554" i="10"/>
  <c r="AS554" i="10"/>
  <c r="U554" i="10"/>
  <c r="AT570" i="10"/>
  <c r="AN570" i="10"/>
  <c r="AH570" i="10"/>
  <c r="AB570" i="10"/>
  <c r="V570" i="10"/>
  <c r="P570" i="10"/>
  <c r="AQ570" i="10"/>
  <c r="AE570" i="10"/>
  <c r="S570" i="10"/>
  <c r="M570" i="10"/>
  <c r="AK570" i="10"/>
  <c r="Y570" i="10"/>
  <c r="AS582" i="10"/>
  <c r="AM582" i="10"/>
  <c r="AG582" i="10"/>
  <c r="AA582" i="10"/>
  <c r="U582" i="10"/>
  <c r="O582" i="10"/>
  <c r="AP582" i="10"/>
  <c r="AD582" i="10"/>
  <c r="R582" i="10"/>
  <c r="AJ582" i="10"/>
  <c r="L582" i="10"/>
  <c r="X582" i="10"/>
  <c r="AQ583" i="10"/>
  <c r="AK583" i="10"/>
  <c r="AE583" i="10"/>
  <c r="Y583" i="10"/>
  <c r="S583" i="10"/>
  <c r="M583" i="10"/>
  <c r="AN583" i="10"/>
  <c r="AB583" i="10"/>
  <c r="P583" i="10"/>
  <c r="AT583" i="10"/>
  <c r="V583" i="10"/>
  <c r="AH583" i="10"/>
  <c r="AQ587" i="10"/>
  <c r="AK587" i="10"/>
  <c r="AE587" i="10"/>
  <c r="Y587" i="10"/>
  <c r="S587" i="10"/>
  <c r="M587" i="10"/>
  <c r="AN587" i="10"/>
  <c r="AB587" i="10"/>
  <c r="P587" i="10"/>
  <c r="AT587" i="10"/>
  <c r="V587" i="10"/>
  <c r="AH587" i="10"/>
  <c r="AT568" i="10"/>
  <c r="AE568" i="10"/>
  <c r="V568" i="10"/>
  <c r="AN568" i="10"/>
  <c r="Y568" i="10"/>
  <c r="P568" i="10"/>
  <c r="AQ568" i="10"/>
  <c r="AK568" i="10"/>
  <c r="AH568" i="10"/>
  <c r="S568" i="10"/>
  <c r="AB568" i="10"/>
  <c r="M568" i="10"/>
  <c r="AT563" i="10"/>
  <c r="AN563" i="10"/>
  <c r="AH563" i="10"/>
  <c r="AB563" i="10"/>
  <c r="V563" i="10"/>
  <c r="P563" i="10"/>
  <c r="AE563" i="10"/>
  <c r="AK563" i="10"/>
  <c r="M563" i="10"/>
  <c r="AQ563" i="10"/>
  <c r="S563" i="10"/>
  <c r="Y563" i="10"/>
  <c r="AJ559" i="10"/>
  <c r="L559" i="10"/>
  <c r="AA559" i="10"/>
  <c r="AP559" i="10"/>
  <c r="R559" i="10"/>
  <c r="AM559" i="10"/>
  <c r="X559" i="10"/>
  <c r="O559" i="10"/>
  <c r="AS559" i="10"/>
  <c r="AD559" i="10"/>
  <c r="U559" i="10"/>
  <c r="AG559" i="10"/>
  <c r="AQ589" i="10"/>
  <c r="AK589" i="10"/>
  <c r="AE589" i="10"/>
  <c r="Y589" i="10"/>
  <c r="S589" i="10"/>
  <c r="M589" i="10"/>
  <c r="AN589" i="10"/>
  <c r="AB589" i="10"/>
  <c r="P589" i="10"/>
  <c r="AT589" i="10"/>
  <c r="V589" i="10"/>
  <c r="AH589" i="10"/>
  <c r="AQ577" i="10"/>
  <c r="AK577" i="10"/>
  <c r="AE577" i="10"/>
  <c r="AN577" i="10"/>
  <c r="AB577" i="10"/>
  <c r="S577" i="10"/>
  <c r="V577" i="10"/>
  <c r="M577" i="10"/>
  <c r="AT577" i="10"/>
  <c r="Y577" i="10"/>
  <c r="P577" i="10"/>
  <c r="AH577" i="10"/>
  <c r="AP572" i="10"/>
  <c r="AJ572" i="10"/>
  <c r="AD572" i="10"/>
  <c r="X572" i="10"/>
  <c r="R572" i="10"/>
  <c r="L572" i="10"/>
  <c r="AS572" i="10"/>
  <c r="AG572" i="10"/>
  <c r="U572" i="10"/>
  <c r="O572" i="10"/>
  <c r="AA572" i="10"/>
  <c r="AM572" i="10"/>
  <c r="AT565" i="10"/>
  <c r="AN565" i="10"/>
  <c r="AH565" i="10"/>
  <c r="AB565" i="10"/>
  <c r="V565" i="10"/>
  <c r="P565" i="10"/>
  <c r="AE565" i="10"/>
  <c r="AK565" i="10"/>
  <c r="M565" i="10"/>
  <c r="AQ565" i="10"/>
  <c r="S565" i="10"/>
  <c r="Y565" i="10"/>
  <c r="AT560" i="10"/>
  <c r="AN560" i="10"/>
  <c r="AH560" i="10"/>
  <c r="AB560" i="10"/>
  <c r="V560" i="10"/>
  <c r="P560" i="10"/>
  <c r="AE560" i="10"/>
  <c r="M560" i="10"/>
  <c r="AK560" i="10"/>
  <c r="AQ560" i="10"/>
  <c r="S560" i="10"/>
  <c r="Y560" i="10"/>
  <c r="AS584" i="10"/>
  <c r="AM584" i="10"/>
  <c r="AG584" i="10"/>
  <c r="AA584" i="10"/>
  <c r="U584" i="10"/>
  <c r="O584" i="10"/>
  <c r="AP584" i="10"/>
  <c r="AD584" i="10"/>
  <c r="R584" i="10"/>
  <c r="AJ584" i="10"/>
  <c r="L584" i="10"/>
  <c r="X584" i="10"/>
  <c r="AN576" i="10"/>
  <c r="AH576" i="10"/>
  <c r="AB576" i="10"/>
  <c r="V576" i="10"/>
  <c r="P576" i="10"/>
  <c r="AQ576" i="10"/>
  <c r="AE576" i="10"/>
  <c r="S576" i="10"/>
  <c r="AT576" i="10"/>
  <c r="M576" i="10"/>
  <c r="AK576" i="10"/>
  <c r="Y576" i="10"/>
  <c r="AS590" i="10"/>
  <c r="AM590" i="10"/>
  <c r="AG590" i="10"/>
  <c r="AA590" i="10"/>
  <c r="U590" i="10"/>
  <c r="O590" i="10"/>
  <c r="AP590" i="10"/>
  <c r="AD590" i="10"/>
  <c r="R590" i="10"/>
  <c r="AJ590" i="10"/>
  <c r="L590" i="10"/>
  <c r="X590" i="10"/>
  <c r="AQ585" i="10"/>
  <c r="AK585" i="10"/>
  <c r="AE585" i="10"/>
  <c r="Y585" i="10"/>
  <c r="S585" i="10"/>
  <c r="M585" i="10"/>
  <c r="AN585" i="10"/>
  <c r="AB585" i="10"/>
  <c r="P585" i="10"/>
  <c r="AT585" i="10"/>
  <c r="V585" i="10"/>
  <c r="AH585" i="10"/>
  <c r="AK541" i="10"/>
  <c r="S541" i="10"/>
  <c r="AE541" i="10"/>
  <c r="M541" i="10"/>
  <c r="AT541" i="10"/>
  <c r="AN541" i="10"/>
  <c r="AH541" i="10"/>
  <c r="AB541" i="10"/>
  <c r="V541" i="10"/>
  <c r="P541" i="10"/>
  <c r="AQ541" i="10"/>
  <c r="Y541" i="10"/>
  <c r="AT554" i="10"/>
  <c r="AN554" i="10"/>
  <c r="AH554" i="10"/>
  <c r="AB554" i="10"/>
  <c r="V554" i="10"/>
  <c r="P554" i="10"/>
  <c r="AE554" i="10"/>
  <c r="AQ554" i="10"/>
  <c r="S554" i="10"/>
  <c r="Y554" i="10"/>
  <c r="AK554" i="10"/>
  <c r="M554" i="10"/>
  <c r="AS587" i="10"/>
  <c r="AM587" i="10"/>
  <c r="AG587" i="10"/>
  <c r="AA587" i="10"/>
  <c r="U587" i="10"/>
  <c r="O587" i="10"/>
  <c r="AP587" i="10"/>
  <c r="AD587" i="10"/>
  <c r="R587" i="10"/>
  <c r="X587" i="10"/>
  <c r="L587" i="10"/>
  <c r="AJ587" i="10"/>
  <c r="AP568" i="10"/>
  <c r="AJ568" i="10"/>
  <c r="AD568" i="10"/>
  <c r="X568" i="10"/>
  <c r="R568" i="10"/>
  <c r="L568" i="10"/>
  <c r="AM568" i="10"/>
  <c r="O568" i="10"/>
  <c r="AG568" i="10"/>
  <c r="U568" i="10"/>
  <c r="AS568" i="10"/>
  <c r="AA568" i="10"/>
  <c r="AT555" i="10"/>
  <c r="AN555" i="10"/>
  <c r="AH555" i="10"/>
  <c r="AB555" i="10"/>
  <c r="V555" i="10"/>
  <c r="P555" i="10"/>
  <c r="AK555" i="10"/>
  <c r="S555" i="10"/>
  <c r="AQ555" i="10"/>
  <c r="AE555" i="10"/>
  <c r="M555" i="10"/>
  <c r="Y555" i="10"/>
  <c r="AS581" i="10"/>
  <c r="AM581" i="10"/>
  <c r="AG581" i="10"/>
  <c r="AA581" i="10"/>
  <c r="U581" i="10"/>
  <c r="O581" i="10"/>
  <c r="AP581" i="10"/>
  <c r="AD581" i="10"/>
  <c r="R581" i="10"/>
  <c r="X581" i="10"/>
  <c r="L581" i="10"/>
  <c r="AJ581" i="10"/>
  <c r="AT556" i="10"/>
  <c r="AN556" i="10"/>
  <c r="AH556" i="10"/>
  <c r="AB556" i="10"/>
  <c r="V556" i="10"/>
  <c r="P556" i="10"/>
  <c r="AQ556" i="10"/>
  <c r="S556" i="10"/>
  <c r="Y556" i="10"/>
  <c r="AE556" i="10"/>
  <c r="AK556" i="10"/>
  <c r="M556" i="10"/>
  <c r="AQ588" i="10"/>
  <c r="AK588" i="10"/>
  <c r="AE588" i="10"/>
  <c r="Y588" i="10"/>
  <c r="S588" i="10"/>
  <c r="M588" i="10"/>
  <c r="AN588" i="10"/>
  <c r="AB588" i="10"/>
  <c r="P588" i="10"/>
  <c r="AH588" i="10"/>
  <c r="AT588" i="10"/>
  <c r="V588" i="10"/>
  <c r="X564" i="10"/>
  <c r="AS564" i="10"/>
  <c r="U564" i="10"/>
  <c r="AM564" i="10"/>
  <c r="O564" i="10"/>
  <c r="AD564" i="10"/>
  <c r="AJ564" i="10"/>
  <c r="AA564" i="10"/>
  <c r="L564" i="10"/>
  <c r="AP564" i="10"/>
  <c r="AG564" i="10"/>
  <c r="R564" i="10"/>
  <c r="AQ590" i="10"/>
  <c r="AK590" i="10"/>
  <c r="AE590" i="10"/>
  <c r="Y590" i="10"/>
  <c r="S590" i="10"/>
  <c r="M590" i="10"/>
  <c r="AN590" i="10"/>
  <c r="AB590" i="10"/>
  <c r="P590" i="10"/>
  <c r="AH590" i="10"/>
  <c r="V590" i="10"/>
  <c r="AT590" i="10"/>
  <c r="AG542" i="10"/>
  <c r="O542" i="10"/>
  <c r="AS542" i="10"/>
  <c r="AM542" i="10"/>
  <c r="AA542" i="10"/>
  <c r="U542" i="10"/>
  <c r="AP542" i="10"/>
  <c r="R542" i="10"/>
  <c r="AJ542" i="10"/>
  <c r="L542" i="10"/>
  <c r="X542" i="10"/>
  <c r="AD542" i="10"/>
  <c r="AS553" i="10"/>
  <c r="AJ553" i="10"/>
  <c r="AM553" i="10"/>
  <c r="X553" i="10"/>
  <c r="O553" i="10"/>
  <c r="AD553" i="10"/>
  <c r="U553" i="10"/>
  <c r="AA553" i="10"/>
  <c r="L553" i="10"/>
  <c r="AG553" i="10"/>
  <c r="AP553" i="10"/>
  <c r="R553" i="10"/>
  <c r="AQ586" i="10"/>
  <c r="AK586" i="10"/>
  <c r="AE586" i="10"/>
  <c r="Y586" i="10"/>
  <c r="S586" i="10"/>
  <c r="M586" i="10"/>
  <c r="AN586" i="10"/>
  <c r="AB586" i="10"/>
  <c r="P586" i="10"/>
  <c r="AH586" i="10"/>
  <c r="V586" i="10"/>
  <c r="AT586" i="10"/>
  <c r="AQ579" i="10"/>
  <c r="AK579" i="10"/>
  <c r="AE579" i="10"/>
  <c r="Y579" i="10"/>
  <c r="S579" i="10"/>
  <c r="M579" i="10"/>
  <c r="AN579" i="10"/>
  <c r="AB579" i="10"/>
  <c r="P579" i="10"/>
  <c r="AT579" i="10"/>
  <c r="V579" i="10"/>
  <c r="AH579" i="10"/>
  <c r="AJ555" i="10"/>
  <c r="L555" i="10"/>
  <c r="AM555" i="10"/>
  <c r="X555" i="10"/>
  <c r="O555" i="10"/>
  <c r="AS555" i="10"/>
  <c r="AD555" i="10"/>
  <c r="U555" i="10"/>
  <c r="AA555" i="10"/>
  <c r="R555" i="10"/>
  <c r="AG555" i="10"/>
  <c r="AP555" i="10"/>
  <c r="AQ581" i="10"/>
  <c r="AK581" i="10"/>
  <c r="AE581" i="10"/>
  <c r="Y581" i="10"/>
  <c r="S581" i="10"/>
  <c r="M581" i="10"/>
  <c r="AN581" i="10"/>
  <c r="AB581" i="10"/>
  <c r="P581" i="10"/>
  <c r="AT581" i="10"/>
  <c r="V581" i="10"/>
  <c r="AH581" i="10"/>
  <c r="AP573" i="10"/>
  <c r="AJ573" i="10"/>
  <c r="AD573" i="10"/>
  <c r="X573" i="10"/>
  <c r="R573" i="10"/>
  <c r="L573" i="10"/>
  <c r="AS573" i="10"/>
  <c r="AG573" i="10"/>
  <c r="U573" i="10"/>
  <c r="AA573" i="10"/>
  <c r="AM573" i="10"/>
  <c r="O573" i="10"/>
  <c r="AA557" i="10"/>
  <c r="L557" i="10"/>
  <c r="AP557" i="10"/>
  <c r="R557" i="10"/>
  <c r="AG557" i="10"/>
  <c r="AM557" i="10"/>
  <c r="X557" i="10"/>
  <c r="O557" i="10"/>
  <c r="AS557" i="10"/>
  <c r="AD557" i="10"/>
  <c r="U557" i="10"/>
  <c r="AJ557" i="10"/>
  <c r="AT566" i="10"/>
  <c r="AN566" i="10"/>
  <c r="AH566" i="10"/>
  <c r="AB566" i="10"/>
  <c r="V566" i="10"/>
  <c r="P566" i="10"/>
  <c r="S566" i="10"/>
  <c r="AQ566" i="10"/>
  <c r="AK566" i="10"/>
  <c r="Y566" i="10"/>
  <c r="M566" i="10"/>
  <c r="AE566" i="10"/>
  <c r="AT571" i="10"/>
  <c r="AN571" i="10"/>
  <c r="AH571" i="10"/>
  <c r="AB571" i="10"/>
  <c r="V571" i="10"/>
  <c r="P571" i="10"/>
  <c r="AQ571" i="10"/>
  <c r="AE571" i="10"/>
  <c r="S571" i="10"/>
  <c r="AK571" i="10"/>
  <c r="M571" i="10"/>
  <c r="Y571" i="10"/>
  <c r="AT572" i="10"/>
  <c r="AN572" i="10"/>
  <c r="AH572" i="10"/>
  <c r="AB572" i="10"/>
  <c r="V572" i="10"/>
  <c r="P572" i="10"/>
  <c r="AQ572" i="10"/>
  <c r="AE572" i="10"/>
  <c r="S572" i="10"/>
  <c r="Y572" i="10"/>
  <c r="M572" i="10"/>
  <c r="AK572" i="10"/>
  <c r="AG556" i="10"/>
  <c r="X556" i="10"/>
  <c r="AM556" i="10"/>
  <c r="AS556" i="10"/>
  <c r="AJ556" i="10"/>
  <c r="AA556" i="10"/>
  <c r="L556" i="10"/>
  <c r="AP556" i="10"/>
  <c r="R556" i="10"/>
  <c r="O556" i="10"/>
  <c r="U556" i="10"/>
  <c r="AD556" i="10"/>
  <c r="AS588" i="10"/>
  <c r="AM588" i="10"/>
  <c r="AG588" i="10"/>
  <c r="AA588" i="10"/>
  <c r="U588" i="10"/>
  <c r="O588" i="10"/>
  <c r="AP588" i="10"/>
  <c r="AD588" i="10"/>
  <c r="R588" i="10"/>
  <c r="AJ588" i="10"/>
  <c r="L588" i="10"/>
  <c r="X588" i="10"/>
  <c r="AQ580" i="10"/>
  <c r="AK580" i="10"/>
  <c r="AE580" i="10"/>
  <c r="Y580" i="10"/>
  <c r="S580" i="10"/>
  <c r="M580" i="10"/>
  <c r="AN580" i="10"/>
  <c r="AB580" i="10"/>
  <c r="P580" i="10"/>
  <c r="AH580" i="10"/>
  <c r="AT580" i="10"/>
  <c r="V580" i="10"/>
  <c r="AP569" i="10"/>
  <c r="AJ569" i="10"/>
  <c r="AD569" i="10"/>
  <c r="X569" i="10"/>
  <c r="R569" i="10"/>
  <c r="L569" i="10"/>
  <c r="AA569" i="10"/>
  <c r="AS569" i="10"/>
  <c r="U569" i="10"/>
  <c r="AG569" i="10"/>
  <c r="AM569" i="10"/>
  <c r="O569" i="10"/>
  <c r="AT564" i="10"/>
  <c r="AN564" i="10"/>
  <c r="AH564" i="10"/>
  <c r="AB564" i="10"/>
  <c r="V564" i="10"/>
  <c r="P564" i="10"/>
  <c r="Y564" i="10"/>
  <c r="AQ564" i="10"/>
  <c r="S564" i="10"/>
  <c r="AE564" i="10"/>
  <c r="AK564" i="10"/>
  <c r="M564" i="10"/>
  <c r="AT562" i="10"/>
  <c r="AN562" i="10"/>
  <c r="AH562" i="10"/>
  <c r="AB562" i="10"/>
  <c r="V562" i="10"/>
  <c r="P562" i="10"/>
  <c r="AQ562" i="10"/>
  <c r="S562" i="10"/>
  <c r="Y562" i="10"/>
  <c r="AE562" i="10"/>
  <c r="AK562" i="10"/>
  <c r="M562" i="10"/>
  <c r="AP574" i="10"/>
  <c r="AJ574" i="10"/>
  <c r="AD574" i="10"/>
  <c r="X574" i="10"/>
  <c r="R574" i="10"/>
  <c r="L574" i="10"/>
  <c r="AS574" i="10"/>
  <c r="AG574" i="10"/>
  <c r="U574" i="10"/>
  <c r="O574" i="10"/>
  <c r="AA574" i="10"/>
  <c r="AM574" i="10"/>
  <c r="AQ578" i="10"/>
  <c r="AK578" i="10"/>
  <c r="AE578" i="10"/>
  <c r="Y578" i="10"/>
  <c r="S578" i="10"/>
  <c r="M578" i="10"/>
  <c r="AN578" i="10"/>
  <c r="AB578" i="10"/>
  <c r="P578" i="10"/>
  <c r="AH578" i="10"/>
  <c r="V578" i="10"/>
  <c r="AT578" i="10"/>
  <c r="AE542" i="10"/>
  <c r="M542" i="10"/>
  <c r="AQ542" i="10"/>
  <c r="S542" i="10"/>
  <c r="AT542" i="10"/>
  <c r="AN542" i="10"/>
  <c r="AH542" i="10"/>
  <c r="AB542" i="10"/>
  <c r="V542" i="10"/>
  <c r="P542" i="10"/>
  <c r="AK542" i="10"/>
  <c r="Y542" i="10"/>
  <c r="AT553" i="10"/>
  <c r="AN553" i="10"/>
  <c r="AH553" i="10"/>
  <c r="AB553" i="10"/>
  <c r="V553" i="10"/>
  <c r="P553" i="10"/>
  <c r="AQ553" i="10"/>
  <c r="S553" i="10"/>
  <c r="AE553" i="10"/>
  <c r="AK553" i="10"/>
  <c r="M553" i="10"/>
  <c r="Y553" i="10"/>
  <c r="AT575" i="10"/>
  <c r="AN575" i="10"/>
  <c r="AH575" i="10"/>
  <c r="AB575" i="10"/>
  <c r="V575" i="10"/>
  <c r="P575" i="10"/>
  <c r="AQ575" i="10"/>
  <c r="AE575" i="10"/>
  <c r="S575" i="10"/>
  <c r="M575" i="10"/>
  <c r="AK575" i="10"/>
  <c r="Y575" i="10"/>
  <c r="AP575" i="10"/>
  <c r="AJ575" i="10"/>
  <c r="AD575" i="10"/>
  <c r="X575" i="10"/>
  <c r="R575" i="10"/>
  <c r="L575" i="10"/>
  <c r="AS575" i="10"/>
  <c r="AG575" i="10"/>
  <c r="U575" i="10"/>
  <c r="AA575" i="10"/>
  <c r="AM575" i="10"/>
  <c r="O575" i="10"/>
  <c r="AT558" i="10"/>
  <c r="AN558" i="10"/>
  <c r="AH558" i="10"/>
  <c r="AB558" i="10"/>
  <c r="V558" i="10"/>
  <c r="P558" i="10"/>
  <c r="AK558" i="10"/>
  <c r="AE558" i="10"/>
  <c r="AQ558" i="10"/>
  <c r="S558" i="10"/>
  <c r="Y558" i="10"/>
  <c r="M558" i="10"/>
  <c r="AS579" i="10"/>
  <c r="AM579" i="10"/>
  <c r="AG579" i="10"/>
  <c r="AA579" i="10"/>
  <c r="U579" i="10"/>
  <c r="O579" i="10"/>
  <c r="AP579" i="10"/>
  <c r="AD579" i="10"/>
  <c r="R579" i="10"/>
  <c r="X579" i="10"/>
  <c r="L579" i="10"/>
  <c r="AJ579" i="10"/>
  <c r="AT559" i="10"/>
  <c r="AN559" i="10"/>
  <c r="AH559" i="10"/>
  <c r="AB559" i="10"/>
  <c r="V559" i="10"/>
  <c r="P559" i="10"/>
  <c r="AK559" i="10"/>
  <c r="Y559" i="10"/>
  <c r="AE559" i="10"/>
  <c r="M559" i="10"/>
  <c r="AQ559" i="10"/>
  <c r="S559" i="10"/>
  <c r="AS589" i="10"/>
  <c r="AM589" i="10"/>
  <c r="AG589" i="10"/>
  <c r="AA589" i="10"/>
  <c r="U589" i="10"/>
  <c r="O589" i="10"/>
  <c r="AP589" i="10"/>
  <c r="AD589" i="10"/>
  <c r="R589" i="10"/>
  <c r="X589" i="10"/>
  <c r="L589" i="10"/>
  <c r="AJ589" i="10"/>
  <c r="AS577" i="10"/>
  <c r="AM577" i="10"/>
  <c r="AG577" i="10"/>
  <c r="AA577" i="10"/>
  <c r="U577" i="10"/>
  <c r="O577" i="10"/>
  <c r="L577" i="10"/>
  <c r="AP577" i="10"/>
  <c r="AD577" i="10"/>
  <c r="X577" i="10"/>
  <c r="R577" i="10"/>
  <c r="AJ577" i="10"/>
  <c r="AT573" i="10"/>
  <c r="AN573" i="10"/>
  <c r="AH573" i="10"/>
  <c r="AB573" i="10"/>
  <c r="V573" i="10"/>
  <c r="P573" i="10"/>
  <c r="AQ573" i="10"/>
  <c r="AE573" i="10"/>
  <c r="S573" i="10"/>
  <c r="AK573" i="10"/>
  <c r="M573" i="10"/>
  <c r="Y573" i="10"/>
  <c r="AT557" i="10"/>
  <c r="AN557" i="10"/>
  <c r="AH557" i="10"/>
  <c r="AB557" i="10"/>
  <c r="V557" i="10"/>
  <c r="P557" i="10"/>
  <c r="AK557" i="10"/>
  <c r="AQ557" i="10"/>
  <c r="AE557" i="10"/>
  <c r="M557" i="10"/>
  <c r="S557" i="10"/>
  <c r="Y557" i="10"/>
  <c r="AP571" i="10"/>
  <c r="AJ571" i="10"/>
  <c r="AD571" i="10"/>
  <c r="X571" i="10"/>
  <c r="R571" i="10"/>
  <c r="L571" i="10"/>
  <c r="AS571" i="10"/>
  <c r="AG571" i="10"/>
  <c r="U571" i="10"/>
  <c r="AA571" i="10"/>
  <c r="AM571" i="10"/>
  <c r="O571" i="10"/>
  <c r="AS565" i="10"/>
  <c r="AA565" i="10"/>
  <c r="L565" i="10"/>
  <c r="AG565" i="10"/>
  <c r="AJ565" i="10"/>
  <c r="AP565" i="10"/>
  <c r="R565" i="10"/>
  <c r="AM565" i="10"/>
  <c r="X565" i="10"/>
  <c r="O565" i="10"/>
  <c r="AD565" i="10"/>
  <c r="U565" i="10"/>
  <c r="AP560" i="10"/>
  <c r="AD560" i="10"/>
  <c r="X560" i="10"/>
  <c r="AJ560" i="10"/>
  <c r="AA560" i="10"/>
  <c r="L560" i="10"/>
  <c r="AG560" i="10"/>
  <c r="R560" i="10"/>
  <c r="AM560" i="10"/>
  <c r="O560" i="10"/>
  <c r="AS560" i="10"/>
  <c r="U560" i="10"/>
  <c r="AQ584" i="10"/>
  <c r="AK584" i="10"/>
  <c r="AE584" i="10"/>
  <c r="Y584" i="10"/>
  <c r="S584" i="10"/>
  <c r="M584" i="10"/>
  <c r="AN584" i="10"/>
  <c r="AB584" i="10"/>
  <c r="P584" i="10"/>
  <c r="AH584" i="10"/>
  <c r="AT584" i="10"/>
  <c r="V584" i="10"/>
  <c r="AS576" i="10"/>
  <c r="AP576" i="10"/>
  <c r="AJ576" i="10"/>
  <c r="AD576" i="10"/>
  <c r="X576" i="10"/>
  <c r="R576" i="10"/>
  <c r="L576" i="10"/>
  <c r="AG576" i="10"/>
  <c r="U576" i="10"/>
  <c r="O576" i="10"/>
  <c r="AA576" i="10"/>
  <c r="AM576" i="10"/>
  <c r="AQ567" i="10"/>
  <c r="AH567" i="10"/>
  <c r="S567" i="10"/>
  <c r="AK567" i="10"/>
  <c r="AB567" i="10"/>
  <c r="M567" i="10"/>
  <c r="Y567" i="10"/>
  <c r="P567" i="10"/>
  <c r="AT567" i="10"/>
  <c r="AE567" i="10"/>
  <c r="AN567" i="10"/>
  <c r="V567" i="10"/>
  <c r="AT569" i="10"/>
  <c r="AQ569" i="10"/>
  <c r="AH569" i="10"/>
  <c r="S569" i="10"/>
  <c r="AK569" i="10"/>
  <c r="AB569" i="10"/>
  <c r="M569" i="10"/>
  <c r="AE569" i="10"/>
  <c r="AN569" i="10"/>
  <c r="Y569" i="10"/>
  <c r="V569" i="10"/>
  <c r="P569" i="10"/>
  <c r="AG562" i="10"/>
  <c r="X562" i="10"/>
  <c r="AD562" i="10"/>
  <c r="AM562" i="10"/>
  <c r="AS562" i="10"/>
  <c r="U562" i="10"/>
  <c r="AJ562" i="10"/>
  <c r="AA562" i="10"/>
  <c r="L562" i="10"/>
  <c r="AP562" i="10"/>
  <c r="R562" i="10"/>
  <c r="O562" i="10"/>
  <c r="AS585" i="10"/>
  <c r="AM585" i="10"/>
  <c r="AG585" i="10"/>
  <c r="AA585" i="10"/>
  <c r="U585" i="10"/>
  <c r="O585" i="10"/>
  <c r="AP585" i="10"/>
  <c r="AD585" i="10"/>
  <c r="R585" i="10"/>
  <c r="X585" i="10"/>
  <c r="L585" i="10"/>
  <c r="AJ585" i="10"/>
  <c r="AS578" i="10"/>
  <c r="AM578" i="10"/>
  <c r="AG578" i="10"/>
  <c r="AA578" i="10"/>
  <c r="U578" i="10"/>
  <c r="O578" i="10"/>
  <c r="AP578" i="10"/>
  <c r="AD578" i="10"/>
  <c r="R578" i="10"/>
  <c r="AJ578" i="10"/>
  <c r="L578" i="10"/>
  <c r="X578" i="10"/>
  <c r="AQ484" i="10"/>
  <c r="AK484" i="10"/>
  <c r="AE484" i="10"/>
  <c r="Y484" i="10"/>
  <c r="S484" i="10"/>
  <c r="M484" i="10"/>
  <c r="AT484" i="10"/>
  <c r="AN484" i="10"/>
  <c r="AH484" i="10"/>
  <c r="AB484" i="10"/>
  <c r="V484" i="10"/>
  <c r="P484" i="10"/>
  <c r="AQ489" i="10"/>
  <c r="AK489" i="10"/>
  <c r="AE489" i="10"/>
  <c r="Y489" i="10"/>
  <c r="S489" i="10"/>
  <c r="M489" i="10"/>
  <c r="AT489" i="10"/>
  <c r="AN489" i="10"/>
  <c r="AH489" i="10"/>
  <c r="AB489" i="10"/>
  <c r="V489" i="10"/>
  <c r="P489" i="10"/>
  <c r="AS492" i="10"/>
  <c r="AM492" i="10"/>
  <c r="AG492" i="10"/>
  <c r="AA492" i="10"/>
  <c r="U492" i="10"/>
  <c r="O492" i="10"/>
  <c r="AD492" i="10"/>
  <c r="X492" i="10"/>
  <c r="AP492" i="10"/>
  <c r="R492" i="10"/>
  <c r="AJ492" i="10"/>
  <c r="L492" i="10"/>
  <c r="AT503" i="10"/>
  <c r="AN503" i="10"/>
  <c r="AH503" i="10"/>
  <c r="AB503" i="10"/>
  <c r="V503" i="10"/>
  <c r="P503" i="10"/>
  <c r="AQ503" i="10"/>
  <c r="AK503" i="10"/>
  <c r="AE503" i="10"/>
  <c r="Y503" i="10"/>
  <c r="S503" i="10"/>
  <c r="M503" i="10"/>
  <c r="AM527" i="10"/>
  <c r="X527" i="10"/>
  <c r="O527" i="10"/>
  <c r="AJ527" i="10"/>
  <c r="AA527" i="10"/>
  <c r="L527" i="10"/>
  <c r="AG527" i="10"/>
  <c r="R527" i="10"/>
  <c r="AS527" i="10"/>
  <c r="AD527" i="10"/>
  <c r="AP527" i="10"/>
  <c r="U527" i="10"/>
  <c r="AT515" i="10"/>
  <c r="AN515" i="10"/>
  <c r="AH515" i="10"/>
  <c r="AB515" i="10"/>
  <c r="V515" i="10"/>
  <c r="P515" i="10"/>
  <c r="AQ515" i="10"/>
  <c r="AK515" i="10"/>
  <c r="AE515" i="10"/>
  <c r="Y515" i="10"/>
  <c r="S515" i="10"/>
  <c r="M515" i="10"/>
  <c r="AM516" i="10"/>
  <c r="AA516" i="10"/>
  <c r="O516" i="10"/>
  <c r="AJ516" i="10"/>
  <c r="X516" i="10"/>
  <c r="L516" i="10"/>
  <c r="AS516" i="10"/>
  <c r="U516" i="10"/>
  <c r="AP516" i="10"/>
  <c r="R516" i="10"/>
  <c r="AG516" i="10"/>
  <c r="AD516" i="10"/>
  <c r="AS506" i="10"/>
  <c r="AM506" i="10"/>
  <c r="AG506" i="10"/>
  <c r="AA506" i="10"/>
  <c r="AP506" i="10"/>
  <c r="AD506" i="10"/>
  <c r="U506" i="10"/>
  <c r="O506" i="10"/>
  <c r="AJ506" i="10"/>
  <c r="X506" i="10"/>
  <c r="R506" i="10"/>
  <c r="L506" i="10"/>
  <c r="AT504" i="10"/>
  <c r="AN504" i="10"/>
  <c r="AH504" i="10"/>
  <c r="AB504" i="10"/>
  <c r="V504" i="10"/>
  <c r="P504" i="10"/>
  <c r="AQ504" i="10"/>
  <c r="AK504" i="10"/>
  <c r="AE504" i="10"/>
  <c r="Y504" i="10"/>
  <c r="S504" i="10"/>
  <c r="M504" i="10"/>
  <c r="AT528" i="10"/>
  <c r="AN528" i="10"/>
  <c r="AH528" i="10"/>
  <c r="AB528" i="10"/>
  <c r="V528" i="10"/>
  <c r="P528" i="10"/>
  <c r="AQ528" i="10"/>
  <c r="S528" i="10"/>
  <c r="AE528" i="10"/>
  <c r="M528" i="10"/>
  <c r="Y528" i="10"/>
  <c r="AK528" i="10"/>
  <c r="AS496" i="10"/>
  <c r="AM496" i="10"/>
  <c r="AG496" i="10"/>
  <c r="AA496" i="10"/>
  <c r="U496" i="10"/>
  <c r="O496" i="10"/>
  <c r="AD496" i="10"/>
  <c r="X496" i="10"/>
  <c r="AP496" i="10"/>
  <c r="R496" i="10"/>
  <c r="AJ496" i="10"/>
  <c r="L496" i="10"/>
  <c r="AM519" i="10"/>
  <c r="X519" i="10"/>
  <c r="O519" i="10"/>
  <c r="AJ519" i="10"/>
  <c r="AA519" i="10"/>
  <c r="L519" i="10"/>
  <c r="AS519" i="10"/>
  <c r="AD519" i="10"/>
  <c r="AP519" i="10"/>
  <c r="U519" i="10"/>
  <c r="R519" i="10"/>
  <c r="AG519" i="10"/>
  <c r="AD484" i="10"/>
  <c r="R484" i="10"/>
  <c r="AJ484" i="10"/>
  <c r="L484" i="10"/>
  <c r="AP484" i="10"/>
  <c r="X484" i="10"/>
  <c r="AS484" i="10"/>
  <c r="AM484" i="10"/>
  <c r="AG484" i="10"/>
  <c r="AA484" i="10"/>
  <c r="U484" i="10"/>
  <c r="O484" i="10"/>
  <c r="AJ486" i="10"/>
  <c r="R486" i="10"/>
  <c r="AD486" i="10"/>
  <c r="L486" i="10"/>
  <c r="AP486" i="10"/>
  <c r="X486" i="10"/>
  <c r="AS486" i="10"/>
  <c r="AM486" i="10"/>
  <c r="AG486" i="10"/>
  <c r="AA486" i="10"/>
  <c r="U486" i="10"/>
  <c r="O486" i="10"/>
  <c r="AJ489" i="10"/>
  <c r="R489" i="10"/>
  <c r="AD489" i="10"/>
  <c r="AP489" i="10"/>
  <c r="X489" i="10"/>
  <c r="L489" i="10"/>
  <c r="AS489" i="10"/>
  <c r="AM489" i="10"/>
  <c r="AG489" i="10"/>
  <c r="AA489" i="10"/>
  <c r="U489" i="10"/>
  <c r="O489" i="10"/>
  <c r="AS491" i="10"/>
  <c r="AM491" i="10"/>
  <c r="AG491" i="10"/>
  <c r="AA491" i="10"/>
  <c r="U491" i="10"/>
  <c r="O491" i="10"/>
  <c r="AP491" i="10"/>
  <c r="R491" i="10"/>
  <c r="AJ491" i="10"/>
  <c r="AD491" i="10"/>
  <c r="L491" i="10"/>
  <c r="X491" i="10"/>
  <c r="AT493" i="10"/>
  <c r="AN493" i="10"/>
  <c r="AH493" i="10"/>
  <c r="AB493" i="10"/>
  <c r="V493" i="10"/>
  <c r="P493" i="10"/>
  <c r="AQ493" i="10"/>
  <c r="AK493" i="10"/>
  <c r="AE493" i="10"/>
  <c r="Y493" i="10"/>
  <c r="S493" i="10"/>
  <c r="M493" i="10"/>
  <c r="AT495" i="10"/>
  <c r="AN495" i="10"/>
  <c r="AH495" i="10"/>
  <c r="AB495" i="10"/>
  <c r="V495" i="10"/>
  <c r="P495" i="10"/>
  <c r="AQ495" i="10"/>
  <c r="AK495" i="10"/>
  <c r="AE495" i="10"/>
  <c r="Y495" i="10"/>
  <c r="S495" i="10"/>
  <c r="M495" i="10"/>
  <c r="AT527" i="10"/>
  <c r="AN527" i="10"/>
  <c r="AH527" i="10"/>
  <c r="AB527" i="10"/>
  <c r="V527" i="10"/>
  <c r="P527" i="10"/>
  <c r="AE527" i="10"/>
  <c r="AQ527" i="10"/>
  <c r="S527" i="10"/>
  <c r="M527" i="10"/>
  <c r="Y527" i="10"/>
  <c r="AK527" i="10"/>
  <c r="AM515" i="10"/>
  <c r="AA515" i="10"/>
  <c r="O515" i="10"/>
  <c r="AJ515" i="10"/>
  <c r="X515" i="10"/>
  <c r="L515" i="10"/>
  <c r="AG515" i="10"/>
  <c r="AD515" i="10"/>
  <c r="AS515" i="10"/>
  <c r="U515" i="10"/>
  <c r="AP515" i="10"/>
  <c r="R515" i="10"/>
  <c r="AS510" i="10"/>
  <c r="AM510" i="10"/>
  <c r="AG510" i="10"/>
  <c r="AA510" i="10"/>
  <c r="U510" i="10"/>
  <c r="O510" i="10"/>
  <c r="AP510" i="10"/>
  <c r="AD510" i="10"/>
  <c r="R510" i="10"/>
  <c r="AJ510" i="10"/>
  <c r="X510" i="10"/>
  <c r="L510" i="10"/>
  <c r="AS499" i="10"/>
  <c r="AM499" i="10"/>
  <c r="AG499" i="10"/>
  <c r="AA499" i="10"/>
  <c r="U499" i="10"/>
  <c r="O499" i="10"/>
  <c r="AP499" i="10"/>
  <c r="AJ499" i="10"/>
  <c r="AD499" i="10"/>
  <c r="X499" i="10"/>
  <c r="R499" i="10"/>
  <c r="L499" i="10"/>
  <c r="AJ524" i="10"/>
  <c r="AA524" i="10"/>
  <c r="L524" i="10"/>
  <c r="AM524" i="10"/>
  <c r="X524" i="10"/>
  <c r="O524" i="10"/>
  <c r="AP524" i="10"/>
  <c r="U524" i="10"/>
  <c r="AG524" i="10"/>
  <c r="AD524" i="10"/>
  <c r="R524" i="10"/>
  <c r="AS524" i="10"/>
  <c r="AT522" i="10"/>
  <c r="AN522" i="10"/>
  <c r="AH522" i="10"/>
  <c r="AB522" i="10"/>
  <c r="V522" i="10"/>
  <c r="P522" i="10"/>
  <c r="AQ522" i="10"/>
  <c r="S522" i="10"/>
  <c r="AE522" i="10"/>
  <c r="M522" i="10"/>
  <c r="AK522" i="10"/>
  <c r="Y522" i="10"/>
  <c r="AM513" i="10"/>
  <c r="AJ513" i="10"/>
  <c r="AA513" i="10"/>
  <c r="U513" i="10"/>
  <c r="O513" i="10"/>
  <c r="AG513" i="10"/>
  <c r="AD513" i="10"/>
  <c r="R513" i="10"/>
  <c r="AS513" i="10"/>
  <c r="AP513" i="10"/>
  <c r="X513" i="10"/>
  <c r="L513" i="10"/>
  <c r="AT506" i="10"/>
  <c r="AN506" i="10"/>
  <c r="AH506" i="10"/>
  <c r="AB506" i="10"/>
  <c r="AQ506" i="10"/>
  <c r="AE506" i="10"/>
  <c r="V506" i="10"/>
  <c r="P506" i="10"/>
  <c r="AK506" i="10"/>
  <c r="Y506" i="10"/>
  <c r="S506" i="10"/>
  <c r="M506" i="10"/>
  <c r="AS504" i="10"/>
  <c r="AM504" i="10"/>
  <c r="AG504" i="10"/>
  <c r="AA504" i="10"/>
  <c r="U504" i="10"/>
  <c r="O504" i="10"/>
  <c r="AP504" i="10"/>
  <c r="AJ504" i="10"/>
  <c r="AD504" i="10"/>
  <c r="X504" i="10"/>
  <c r="R504" i="10"/>
  <c r="L504" i="10"/>
  <c r="AJ528" i="10"/>
  <c r="AA528" i="10"/>
  <c r="L528" i="10"/>
  <c r="AM528" i="10"/>
  <c r="X528" i="10"/>
  <c r="O528" i="10"/>
  <c r="AS528" i="10"/>
  <c r="AD528" i="10"/>
  <c r="AP528" i="10"/>
  <c r="U528" i="10"/>
  <c r="R528" i="10"/>
  <c r="AG528" i="10"/>
  <c r="AM525" i="10"/>
  <c r="X525" i="10"/>
  <c r="O525" i="10"/>
  <c r="AJ525" i="10"/>
  <c r="AA525" i="10"/>
  <c r="L525" i="10"/>
  <c r="U525" i="10"/>
  <c r="AG525" i="10"/>
  <c r="R525" i="10"/>
  <c r="AD525" i="10"/>
  <c r="AS525" i="10"/>
  <c r="AP525" i="10"/>
  <c r="AM514" i="10"/>
  <c r="AA514" i="10"/>
  <c r="O514" i="10"/>
  <c r="AJ514" i="10"/>
  <c r="X514" i="10"/>
  <c r="L514" i="10"/>
  <c r="AS514" i="10"/>
  <c r="U514" i="10"/>
  <c r="AP514" i="10"/>
  <c r="R514" i="10"/>
  <c r="AG514" i="10"/>
  <c r="AD514" i="10"/>
  <c r="AT508" i="10"/>
  <c r="AN508" i="10"/>
  <c r="AH508" i="10"/>
  <c r="AB508" i="10"/>
  <c r="V508" i="10"/>
  <c r="P508" i="10"/>
  <c r="AQ508" i="10"/>
  <c r="AE508" i="10"/>
  <c r="S508" i="10"/>
  <c r="AK508" i="10"/>
  <c r="Y508" i="10"/>
  <c r="M508" i="10"/>
  <c r="AJ526" i="10"/>
  <c r="AA526" i="10"/>
  <c r="L526" i="10"/>
  <c r="AM526" i="10"/>
  <c r="X526" i="10"/>
  <c r="O526" i="10"/>
  <c r="AG526" i="10"/>
  <c r="R526" i="10"/>
  <c r="AS526" i="10"/>
  <c r="AD526" i="10"/>
  <c r="U526" i="10"/>
  <c r="AP526" i="10"/>
  <c r="AJ518" i="10"/>
  <c r="AA518" i="10"/>
  <c r="L518" i="10"/>
  <c r="AM518" i="10"/>
  <c r="X518" i="10"/>
  <c r="O518" i="10"/>
  <c r="AG518" i="10"/>
  <c r="R518" i="10"/>
  <c r="AS518" i="10"/>
  <c r="AD518" i="10"/>
  <c r="U518" i="10"/>
  <c r="AP518" i="10"/>
  <c r="AT507" i="10"/>
  <c r="AN507" i="10"/>
  <c r="AH507" i="10"/>
  <c r="AB507" i="10"/>
  <c r="V507" i="10"/>
  <c r="P507" i="10"/>
  <c r="AQ507" i="10"/>
  <c r="AE507" i="10"/>
  <c r="S507" i="10"/>
  <c r="AK507" i="10"/>
  <c r="Y507" i="10"/>
  <c r="M507" i="10"/>
  <c r="AM521" i="10"/>
  <c r="X521" i="10"/>
  <c r="O521" i="10"/>
  <c r="AJ521" i="10"/>
  <c r="AA521" i="10"/>
  <c r="L521" i="10"/>
  <c r="U521" i="10"/>
  <c r="AG521" i="10"/>
  <c r="R521" i="10"/>
  <c r="AS521" i="10"/>
  <c r="AP521" i="10"/>
  <c r="AD521" i="10"/>
  <c r="AT529" i="10"/>
  <c r="AN529" i="10"/>
  <c r="AH529" i="10"/>
  <c r="AB529" i="10"/>
  <c r="V529" i="10"/>
  <c r="P529" i="10"/>
  <c r="AE529" i="10"/>
  <c r="Y529" i="10"/>
  <c r="AQ529" i="10"/>
  <c r="S529" i="10"/>
  <c r="AK529" i="10"/>
  <c r="M529" i="10"/>
  <c r="AT498" i="10"/>
  <c r="AN498" i="10"/>
  <c r="AH498" i="10"/>
  <c r="AB498" i="10"/>
  <c r="V498" i="10"/>
  <c r="P498" i="10"/>
  <c r="AQ498" i="10"/>
  <c r="AK498" i="10"/>
  <c r="AE498" i="10"/>
  <c r="Y498" i="10"/>
  <c r="S498" i="10"/>
  <c r="M498" i="10"/>
  <c r="AT519" i="10"/>
  <c r="AN519" i="10"/>
  <c r="AH519" i="10"/>
  <c r="AB519" i="10"/>
  <c r="V519" i="10"/>
  <c r="P519" i="10"/>
  <c r="AE519" i="10"/>
  <c r="AQ519" i="10"/>
  <c r="S519" i="10"/>
  <c r="M519" i="10"/>
  <c r="Y519" i="10"/>
  <c r="AK519" i="10"/>
  <c r="AD483" i="10"/>
  <c r="L483" i="10"/>
  <c r="X483" i="10"/>
  <c r="AP483" i="10"/>
  <c r="R483" i="10"/>
  <c r="AS483" i="10"/>
  <c r="AM483" i="10"/>
  <c r="AG483" i="10"/>
  <c r="AA483" i="10"/>
  <c r="U483" i="10"/>
  <c r="O483" i="10"/>
  <c r="AJ483" i="10"/>
  <c r="AJ485" i="10"/>
  <c r="AD485" i="10"/>
  <c r="L485" i="10"/>
  <c r="X485" i="10"/>
  <c r="AP485" i="10"/>
  <c r="R485" i="10"/>
  <c r="AS485" i="10"/>
  <c r="AM485" i="10"/>
  <c r="AG485" i="10"/>
  <c r="AA485" i="10"/>
  <c r="U485" i="10"/>
  <c r="O485" i="10"/>
  <c r="AP487" i="10"/>
  <c r="AD487" i="10"/>
  <c r="L487" i="10"/>
  <c r="X487" i="10"/>
  <c r="AJ487" i="10"/>
  <c r="R487" i="10"/>
  <c r="AS487" i="10"/>
  <c r="AM487" i="10"/>
  <c r="AG487" i="10"/>
  <c r="AA487" i="10"/>
  <c r="U487" i="10"/>
  <c r="O487" i="10"/>
  <c r="AS490" i="10"/>
  <c r="AM490" i="10"/>
  <c r="AG490" i="10"/>
  <c r="AD490" i="10"/>
  <c r="L490" i="10"/>
  <c r="X490" i="10"/>
  <c r="AP490" i="10"/>
  <c r="R490" i="10"/>
  <c r="AJ490" i="10"/>
  <c r="AA490" i="10"/>
  <c r="U490" i="10"/>
  <c r="O490" i="10"/>
  <c r="AT492" i="10"/>
  <c r="AN492" i="10"/>
  <c r="AH492" i="10"/>
  <c r="AB492" i="10"/>
  <c r="V492" i="10"/>
  <c r="P492" i="10"/>
  <c r="AQ492" i="10"/>
  <c r="AK492" i="10"/>
  <c r="AE492" i="10"/>
  <c r="Y492" i="10"/>
  <c r="S492" i="10"/>
  <c r="M492" i="10"/>
  <c r="AT494" i="10"/>
  <c r="AN494" i="10"/>
  <c r="AH494" i="10"/>
  <c r="AB494" i="10"/>
  <c r="V494" i="10"/>
  <c r="P494" i="10"/>
  <c r="AQ494" i="10"/>
  <c r="AK494" i="10"/>
  <c r="AE494" i="10"/>
  <c r="Y494" i="10"/>
  <c r="S494" i="10"/>
  <c r="M494" i="10"/>
  <c r="AT516" i="10"/>
  <c r="AN516" i="10"/>
  <c r="AH516" i="10"/>
  <c r="AB516" i="10"/>
  <c r="V516" i="10"/>
  <c r="P516" i="10"/>
  <c r="AQ516" i="10"/>
  <c r="AK516" i="10"/>
  <c r="AE516" i="10"/>
  <c r="Y516" i="10"/>
  <c r="S516" i="10"/>
  <c r="M516" i="10"/>
  <c r="AT505" i="10"/>
  <c r="AN505" i="10"/>
  <c r="AH505" i="10"/>
  <c r="AB505" i="10"/>
  <c r="V505" i="10"/>
  <c r="P505" i="10"/>
  <c r="AQ505" i="10"/>
  <c r="AK505" i="10"/>
  <c r="AE505" i="10"/>
  <c r="Y505" i="10"/>
  <c r="S505" i="10"/>
  <c r="M505" i="10"/>
  <c r="AT502" i="10"/>
  <c r="AN502" i="10"/>
  <c r="AH502" i="10"/>
  <c r="AB502" i="10"/>
  <c r="V502" i="10"/>
  <c r="P502" i="10"/>
  <c r="AQ502" i="10"/>
  <c r="AK502" i="10"/>
  <c r="AE502" i="10"/>
  <c r="Y502" i="10"/>
  <c r="S502" i="10"/>
  <c r="M502" i="10"/>
  <c r="AT497" i="10"/>
  <c r="AN497" i="10"/>
  <c r="AH497" i="10"/>
  <c r="AB497" i="10"/>
  <c r="V497" i="10"/>
  <c r="P497" i="10"/>
  <c r="AQ497" i="10"/>
  <c r="AK497" i="10"/>
  <c r="AE497" i="10"/>
  <c r="Y497" i="10"/>
  <c r="S497" i="10"/>
  <c r="M497" i="10"/>
  <c r="AT500" i="10"/>
  <c r="AN500" i="10"/>
  <c r="AH500" i="10"/>
  <c r="AB500" i="10"/>
  <c r="V500" i="10"/>
  <c r="P500" i="10"/>
  <c r="AQ500" i="10"/>
  <c r="AK500" i="10"/>
  <c r="AE500" i="10"/>
  <c r="Y500" i="10"/>
  <c r="S500" i="10"/>
  <c r="M500" i="10"/>
  <c r="AM517" i="10"/>
  <c r="AA517" i="10"/>
  <c r="O517" i="10"/>
  <c r="AJ517" i="10"/>
  <c r="X517" i="10"/>
  <c r="L517" i="10"/>
  <c r="AG517" i="10"/>
  <c r="AD517" i="10"/>
  <c r="AS517" i="10"/>
  <c r="U517" i="10"/>
  <c r="AP517" i="10"/>
  <c r="R517" i="10"/>
  <c r="AT531" i="10"/>
  <c r="AN531" i="10"/>
  <c r="AH531" i="10"/>
  <c r="AB531" i="10"/>
  <c r="V531" i="10"/>
  <c r="P531" i="10"/>
  <c r="AE531" i="10"/>
  <c r="Y531" i="10"/>
  <c r="AQ531" i="10"/>
  <c r="S531" i="10"/>
  <c r="AK531" i="10"/>
  <c r="M531" i="10"/>
  <c r="AT520" i="10"/>
  <c r="AN520" i="10"/>
  <c r="AH520" i="10"/>
  <c r="AB520" i="10"/>
  <c r="V520" i="10"/>
  <c r="P520" i="10"/>
  <c r="AQ520" i="10"/>
  <c r="S520" i="10"/>
  <c r="AE520" i="10"/>
  <c r="Y520" i="10"/>
  <c r="AK520" i="10"/>
  <c r="M520" i="10"/>
  <c r="AT511" i="10"/>
  <c r="AN511" i="10"/>
  <c r="AH511" i="10"/>
  <c r="AB511" i="10"/>
  <c r="V511" i="10"/>
  <c r="P511" i="10"/>
  <c r="AQ511" i="10"/>
  <c r="AE511" i="10"/>
  <c r="S511" i="10"/>
  <c r="AK511" i="10"/>
  <c r="Y511" i="10"/>
  <c r="M511" i="10"/>
  <c r="AS501" i="10"/>
  <c r="AM501" i="10"/>
  <c r="AG501" i="10"/>
  <c r="AA501" i="10"/>
  <c r="U501" i="10"/>
  <c r="O501" i="10"/>
  <c r="AP501" i="10"/>
  <c r="AJ501" i="10"/>
  <c r="AD501" i="10"/>
  <c r="X501" i="10"/>
  <c r="R501" i="10"/>
  <c r="L501" i="10"/>
  <c r="AQ482" i="10"/>
  <c r="AK482" i="10"/>
  <c r="AE482" i="10"/>
  <c r="Y482" i="10"/>
  <c r="S482" i="10"/>
  <c r="M482" i="10"/>
  <c r="AT482" i="10"/>
  <c r="AN482" i="10"/>
  <c r="AH482" i="10"/>
  <c r="AB482" i="10"/>
  <c r="V482" i="10"/>
  <c r="P482" i="10"/>
  <c r="AQ486" i="10"/>
  <c r="AK486" i="10"/>
  <c r="AE486" i="10"/>
  <c r="Y486" i="10"/>
  <c r="S486" i="10"/>
  <c r="M486" i="10"/>
  <c r="AT486" i="10"/>
  <c r="AN486" i="10"/>
  <c r="AH486" i="10"/>
  <c r="AB486" i="10"/>
  <c r="V486" i="10"/>
  <c r="P486" i="10"/>
  <c r="AS494" i="10"/>
  <c r="AM494" i="10"/>
  <c r="AG494" i="10"/>
  <c r="AA494" i="10"/>
  <c r="U494" i="10"/>
  <c r="O494" i="10"/>
  <c r="AD494" i="10"/>
  <c r="X494" i="10"/>
  <c r="AP494" i="10"/>
  <c r="R494" i="10"/>
  <c r="AJ494" i="10"/>
  <c r="L494" i="10"/>
  <c r="AT499" i="10"/>
  <c r="AN499" i="10"/>
  <c r="AH499" i="10"/>
  <c r="AB499" i="10"/>
  <c r="V499" i="10"/>
  <c r="P499" i="10"/>
  <c r="AQ499" i="10"/>
  <c r="AK499" i="10"/>
  <c r="AE499" i="10"/>
  <c r="Y499" i="10"/>
  <c r="S499" i="10"/>
  <c r="M499" i="10"/>
  <c r="AT524" i="10"/>
  <c r="AN524" i="10"/>
  <c r="AH524" i="10"/>
  <c r="AB524" i="10"/>
  <c r="V524" i="10"/>
  <c r="P524" i="10"/>
  <c r="AQ524" i="10"/>
  <c r="S524" i="10"/>
  <c r="AE524" i="10"/>
  <c r="Y524" i="10"/>
  <c r="AK524" i="10"/>
  <c r="M524" i="10"/>
  <c r="AJ522" i="10"/>
  <c r="AA522" i="10"/>
  <c r="L522" i="10"/>
  <c r="AM522" i="10"/>
  <c r="X522" i="10"/>
  <c r="O522" i="10"/>
  <c r="AG522" i="10"/>
  <c r="R522" i="10"/>
  <c r="AS522" i="10"/>
  <c r="AD522" i="10"/>
  <c r="AP522" i="10"/>
  <c r="U522" i="10"/>
  <c r="AT513" i="10"/>
  <c r="AN513" i="10"/>
  <c r="AH513" i="10"/>
  <c r="AQ513" i="10"/>
  <c r="AK513" i="10"/>
  <c r="AE513" i="10"/>
  <c r="AB513" i="10"/>
  <c r="V513" i="10"/>
  <c r="P513" i="10"/>
  <c r="S513" i="10"/>
  <c r="Y513" i="10"/>
  <c r="M513" i="10"/>
  <c r="AS497" i="10"/>
  <c r="AM497" i="10"/>
  <c r="AG497" i="10"/>
  <c r="AA497" i="10"/>
  <c r="U497" i="10"/>
  <c r="O497" i="10"/>
  <c r="AP497" i="10"/>
  <c r="R497" i="10"/>
  <c r="AD497" i="10"/>
  <c r="L497" i="10"/>
  <c r="X497" i="10"/>
  <c r="AJ497" i="10"/>
  <c r="AS500" i="10"/>
  <c r="AM500" i="10"/>
  <c r="AG500" i="10"/>
  <c r="AA500" i="10"/>
  <c r="U500" i="10"/>
  <c r="O500" i="10"/>
  <c r="AP500" i="10"/>
  <c r="AJ500" i="10"/>
  <c r="AD500" i="10"/>
  <c r="X500" i="10"/>
  <c r="R500" i="10"/>
  <c r="L500" i="10"/>
  <c r="AP530" i="10"/>
  <c r="AJ530" i="10"/>
  <c r="AD530" i="10"/>
  <c r="X530" i="10"/>
  <c r="R530" i="10"/>
  <c r="L530" i="10"/>
  <c r="AM530" i="10"/>
  <c r="AA530" i="10"/>
  <c r="O530" i="10"/>
  <c r="AS530" i="10"/>
  <c r="AG530" i="10"/>
  <c r="U530" i="10"/>
  <c r="AT514" i="10"/>
  <c r="AN514" i="10"/>
  <c r="AH514" i="10"/>
  <c r="AB514" i="10"/>
  <c r="V514" i="10"/>
  <c r="P514" i="10"/>
  <c r="AQ514" i="10"/>
  <c r="AK514" i="10"/>
  <c r="AE514" i="10"/>
  <c r="Y514" i="10"/>
  <c r="S514" i="10"/>
  <c r="M514" i="10"/>
  <c r="AP531" i="10"/>
  <c r="AJ531" i="10"/>
  <c r="AD531" i="10"/>
  <c r="X531" i="10"/>
  <c r="R531" i="10"/>
  <c r="L531" i="10"/>
  <c r="AM531" i="10"/>
  <c r="AA531" i="10"/>
  <c r="O531" i="10"/>
  <c r="AS531" i="10"/>
  <c r="AG531" i="10"/>
  <c r="U531" i="10"/>
  <c r="AJ520" i="10"/>
  <c r="AA520" i="10"/>
  <c r="L520" i="10"/>
  <c r="AM520" i="10"/>
  <c r="X520" i="10"/>
  <c r="O520" i="10"/>
  <c r="AP520" i="10"/>
  <c r="U520" i="10"/>
  <c r="R520" i="10"/>
  <c r="AS520" i="10"/>
  <c r="AG520" i="10"/>
  <c r="AD520" i="10"/>
  <c r="G498" i="10"/>
  <c r="AS498" i="10"/>
  <c r="AM498" i="10"/>
  <c r="AG498" i="10"/>
  <c r="AA498" i="10"/>
  <c r="U498" i="10"/>
  <c r="O498" i="10"/>
  <c r="AD498" i="10"/>
  <c r="X498" i="10"/>
  <c r="AP498" i="10"/>
  <c r="R498" i="10"/>
  <c r="AJ498" i="10"/>
  <c r="L498" i="10"/>
  <c r="AT509" i="10"/>
  <c r="AN509" i="10"/>
  <c r="AH509" i="10"/>
  <c r="AB509" i="10"/>
  <c r="V509" i="10"/>
  <c r="P509" i="10"/>
  <c r="AQ509" i="10"/>
  <c r="AE509" i="10"/>
  <c r="S509" i="10"/>
  <c r="AK509" i="10"/>
  <c r="Y509" i="10"/>
  <c r="M509" i="10"/>
  <c r="AQ483" i="10"/>
  <c r="AK483" i="10"/>
  <c r="AE483" i="10"/>
  <c r="Y483" i="10"/>
  <c r="S483" i="10"/>
  <c r="M483" i="10"/>
  <c r="AT483" i="10"/>
  <c r="AN483" i="10"/>
  <c r="AH483" i="10"/>
  <c r="AB483" i="10"/>
  <c r="V483" i="10"/>
  <c r="P483" i="10"/>
  <c r="AQ485" i="10"/>
  <c r="AK485" i="10"/>
  <c r="AE485" i="10"/>
  <c r="Y485" i="10"/>
  <c r="S485" i="10"/>
  <c r="M485" i="10"/>
  <c r="AT485" i="10"/>
  <c r="AN485" i="10"/>
  <c r="AH485" i="10"/>
  <c r="AB485" i="10"/>
  <c r="V485" i="10"/>
  <c r="P485" i="10"/>
  <c r="AQ487" i="10"/>
  <c r="AK487" i="10"/>
  <c r="AE487" i="10"/>
  <c r="Y487" i="10"/>
  <c r="S487" i="10"/>
  <c r="M487" i="10"/>
  <c r="AT487" i="10"/>
  <c r="AN487" i="10"/>
  <c r="AH487" i="10"/>
  <c r="AB487" i="10"/>
  <c r="V487" i="10"/>
  <c r="P487" i="10"/>
  <c r="AT490" i="10"/>
  <c r="AN490" i="10"/>
  <c r="AQ490" i="10"/>
  <c r="AK490" i="10"/>
  <c r="AE490" i="10"/>
  <c r="AH490" i="10"/>
  <c r="Y490" i="10"/>
  <c r="S490" i="10"/>
  <c r="M490" i="10"/>
  <c r="AB490" i="10"/>
  <c r="V490" i="10"/>
  <c r="P490" i="10"/>
  <c r="AS493" i="10"/>
  <c r="AM493" i="10"/>
  <c r="AG493" i="10"/>
  <c r="AA493" i="10"/>
  <c r="U493" i="10"/>
  <c r="O493" i="10"/>
  <c r="AP493" i="10"/>
  <c r="R493" i="10"/>
  <c r="AJ493" i="10"/>
  <c r="AD493" i="10"/>
  <c r="L493" i="10"/>
  <c r="X493" i="10"/>
  <c r="AS495" i="10"/>
  <c r="AM495" i="10"/>
  <c r="AG495" i="10"/>
  <c r="AA495" i="10"/>
  <c r="U495" i="10"/>
  <c r="O495" i="10"/>
  <c r="AP495" i="10"/>
  <c r="R495" i="10"/>
  <c r="AJ495" i="10"/>
  <c r="AD495" i="10"/>
  <c r="L495" i="10"/>
  <c r="X495" i="10"/>
  <c r="AT510" i="10"/>
  <c r="AN510" i="10"/>
  <c r="AH510" i="10"/>
  <c r="AB510" i="10"/>
  <c r="V510" i="10"/>
  <c r="P510" i="10"/>
  <c r="AQ510" i="10"/>
  <c r="AE510" i="10"/>
  <c r="S510" i="10"/>
  <c r="AK510" i="10"/>
  <c r="Y510" i="10"/>
  <c r="M510" i="10"/>
  <c r="AT523" i="10"/>
  <c r="AN523" i="10"/>
  <c r="AH523" i="10"/>
  <c r="AB523" i="10"/>
  <c r="V523" i="10"/>
  <c r="P523" i="10"/>
  <c r="AE523" i="10"/>
  <c r="AQ523" i="10"/>
  <c r="S523" i="10"/>
  <c r="M523" i="10"/>
  <c r="Y523" i="10"/>
  <c r="AK523" i="10"/>
  <c r="AS505" i="10"/>
  <c r="AM505" i="10"/>
  <c r="AG505" i="10"/>
  <c r="AA505" i="10"/>
  <c r="U505" i="10"/>
  <c r="O505" i="10"/>
  <c r="AP505" i="10"/>
  <c r="AJ505" i="10"/>
  <c r="AD505" i="10"/>
  <c r="X505" i="10"/>
  <c r="R505" i="10"/>
  <c r="L505" i="10"/>
  <c r="AS502" i="10"/>
  <c r="AM502" i="10"/>
  <c r="AG502" i="10"/>
  <c r="AA502" i="10"/>
  <c r="U502" i="10"/>
  <c r="O502" i="10"/>
  <c r="AP502" i="10"/>
  <c r="AJ502" i="10"/>
  <c r="AD502" i="10"/>
  <c r="X502" i="10"/>
  <c r="R502" i="10"/>
  <c r="L502" i="10"/>
  <c r="AT512" i="10"/>
  <c r="AN512" i="10"/>
  <c r="AH512" i="10"/>
  <c r="AB512" i="10"/>
  <c r="V512" i="10"/>
  <c r="P512" i="10"/>
  <c r="AQ512" i="10"/>
  <c r="AE512" i="10"/>
  <c r="S512" i="10"/>
  <c r="AK512" i="10"/>
  <c r="Y512" i="10"/>
  <c r="M512" i="10"/>
  <c r="AT525" i="10"/>
  <c r="AN525" i="10"/>
  <c r="AH525" i="10"/>
  <c r="AB525" i="10"/>
  <c r="V525" i="10"/>
  <c r="P525" i="10"/>
  <c r="AE525" i="10"/>
  <c r="AQ525" i="10"/>
  <c r="S525" i="10"/>
  <c r="AK525" i="10"/>
  <c r="Y525" i="10"/>
  <c r="M525" i="10"/>
  <c r="AT517" i="10"/>
  <c r="AN517" i="10"/>
  <c r="AH517" i="10"/>
  <c r="AB517" i="10"/>
  <c r="V517" i="10"/>
  <c r="P517" i="10"/>
  <c r="AQ517" i="10"/>
  <c r="AK517" i="10"/>
  <c r="AE517" i="10"/>
  <c r="Y517" i="10"/>
  <c r="S517" i="10"/>
  <c r="M517" i="10"/>
  <c r="AS508" i="10"/>
  <c r="AM508" i="10"/>
  <c r="AG508" i="10"/>
  <c r="AA508" i="10"/>
  <c r="U508" i="10"/>
  <c r="O508" i="10"/>
  <c r="AP508" i="10"/>
  <c r="AD508" i="10"/>
  <c r="R508" i="10"/>
  <c r="AJ508" i="10"/>
  <c r="X508" i="10"/>
  <c r="L508" i="10"/>
  <c r="AT526" i="10"/>
  <c r="AN526" i="10"/>
  <c r="AH526" i="10"/>
  <c r="AB526" i="10"/>
  <c r="V526" i="10"/>
  <c r="P526" i="10"/>
  <c r="AQ526" i="10"/>
  <c r="S526" i="10"/>
  <c r="AE526" i="10"/>
  <c r="AK526" i="10"/>
  <c r="M526" i="10"/>
  <c r="Y526" i="10"/>
  <c r="AT518" i="10"/>
  <c r="AN518" i="10"/>
  <c r="AH518" i="10"/>
  <c r="AB518" i="10"/>
  <c r="V518" i="10"/>
  <c r="P518" i="10"/>
  <c r="AQ518" i="10"/>
  <c r="S518" i="10"/>
  <c r="AE518" i="10"/>
  <c r="M518" i="10"/>
  <c r="Y518" i="10"/>
  <c r="AK518" i="10"/>
  <c r="AS507" i="10"/>
  <c r="AM507" i="10"/>
  <c r="AG507" i="10"/>
  <c r="AA507" i="10"/>
  <c r="U507" i="10"/>
  <c r="O507" i="10"/>
  <c r="AP507" i="10"/>
  <c r="AD507" i="10"/>
  <c r="R507" i="10"/>
  <c r="AJ507" i="10"/>
  <c r="X507" i="10"/>
  <c r="L507" i="10"/>
  <c r="AT521" i="10"/>
  <c r="AN521" i="10"/>
  <c r="AH521" i="10"/>
  <c r="AB521" i="10"/>
  <c r="V521" i="10"/>
  <c r="P521" i="10"/>
  <c r="AE521" i="10"/>
  <c r="AQ521" i="10"/>
  <c r="S521" i="10"/>
  <c r="AK521" i="10"/>
  <c r="M521" i="10"/>
  <c r="Y521" i="10"/>
  <c r="AT496" i="10"/>
  <c r="AN496" i="10"/>
  <c r="AH496" i="10"/>
  <c r="AB496" i="10"/>
  <c r="V496" i="10"/>
  <c r="P496" i="10"/>
  <c r="AQ496" i="10"/>
  <c r="AK496" i="10"/>
  <c r="AE496" i="10"/>
  <c r="Y496" i="10"/>
  <c r="S496" i="10"/>
  <c r="M496" i="10"/>
  <c r="AP529" i="10"/>
  <c r="AJ529" i="10"/>
  <c r="AD529" i="10"/>
  <c r="X529" i="10"/>
  <c r="R529" i="10"/>
  <c r="AM529" i="10"/>
  <c r="AA529" i="10"/>
  <c r="O529" i="10"/>
  <c r="AS529" i="10"/>
  <c r="AG529" i="10"/>
  <c r="U529" i="10"/>
  <c r="L529" i="10"/>
  <c r="AS511" i="10"/>
  <c r="AM511" i="10"/>
  <c r="AG511" i="10"/>
  <c r="AA511" i="10"/>
  <c r="U511" i="10"/>
  <c r="O511" i="10"/>
  <c r="AP511" i="10"/>
  <c r="AD511" i="10"/>
  <c r="R511" i="10"/>
  <c r="AJ511" i="10"/>
  <c r="X511" i="10"/>
  <c r="L511" i="10"/>
  <c r="S425" i="10"/>
  <c r="AK425" i="10"/>
  <c r="Y425" i="10"/>
  <c r="AT425" i="10"/>
  <c r="AN425" i="10"/>
  <c r="AH425" i="10"/>
  <c r="AB425" i="10"/>
  <c r="V425" i="10"/>
  <c r="P425" i="10"/>
  <c r="AQ425" i="10"/>
  <c r="AE425" i="10"/>
  <c r="M425" i="10"/>
  <c r="AK427" i="10"/>
  <c r="Y427" i="10"/>
  <c r="M427" i="10"/>
  <c r="AT427" i="10"/>
  <c r="AN427" i="10"/>
  <c r="AH427" i="10"/>
  <c r="AB427" i="10"/>
  <c r="V427" i="10"/>
  <c r="P427" i="10"/>
  <c r="AQ427" i="10"/>
  <c r="AE427" i="10"/>
  <c r="S427" i="10"/>
  <c r="AS433" i="10"/>
  <c r="AM433" i="10"/>
  <c r="AG433" i="10"/>
  <c r="AA433" i="10"/>
  <c r="U433" i="10"/>
  <c r="O433" i="10"/>
  <c r="AP433" i="10"/>
  <c r="AJ433" i="10"/>
  <c r="AD433" i="10"/>
  <c r="L433" i="10"/>
  <c r="R433" i="10"/>
  <c r="X433" i="10"/>
  <c r="AT455" i="10"/>
  <c r="AE455" i="10"/>
  <c r="V455" i="10"/>
  <c r="AN455" i="10"/>
  <c r="Y455" i="10"/>
  <c r="P455" i="10"/>
  <c r="AQ455" i="10"/>
  <c r="AK455" i="10"/>
  <c r="AH455" i="10"/>
  <c r="AB455" i="10"/>
  <c r="M455" i="10"/>
  <c r="S455" i="10"/>
  <c r="AP451" i="10"/>
  <c r="AM451" i="10"/>
  <c r="AG451" i="10"/>
  <c r="AA451" i="10"/>
  <c r="U451" i="10"/>
  <c r="O451" i="10"/>
  <c r="AD451" i="10"/>
  <c r="R451" i="10"/>
  <c r="X451" i="10"/>
  <c r="L451" i="10"/>
  <c r="AS451" i="10"/>
  <c r="AJ451" i="10"/>
  <c r="AQ458" i="10"/>
  <c r="AT458" i="10"/>
  <c r="AH458" i="10"/>
  <c r="S458" i="10"/>
  <c r="AK458" i="10"/>
  <c r="AB458" i="10"/>
  <c r="M458" i="10"/>
  <c r="AE458" i="10"/>
  <c r="AN458" i="10"/>
  <c r="Y458" i="10"/>
  <c r="P458" i="10"/>
  <c r="V458" i="10"/>
  <c r="AP466" i="10"/>
  <c r="AJ466" i="10"/>
  <c r="AD466" i="10"/>
  <c r="X466" i="10"/>
  <c r="R466" i="10"/>
  <c r="L466" i="10"/>
  <c r="AS466" i="10"/>
  <c r="AG466" i="10"/>
  <c r="U466" i="10"/>
  <c r="O466" i="10"/>
  <c r="AA466" i="10"/>
  <c r="AM466" i="10"/>
  <c r="AQ471" i="10"/>
  <c r="AK471" i="10"/>
  <c r="AE471" i="10"/>
  <c r="Y471" i="10"/>
  <c r="S471" i="10"/>
  <c r="M471" i="10"/>
  <c r="AN471" i="10"/>
  <c r="AT471" i="10"/>
  <c r="AB471" i="10"/>
  <c r="AH471" i="10"/>
  <c r="V471" i="10"/>
  <c r="P471" i="10"/>
  <c r="AS425" i="10"/>
  <c r="AM425" i="10"/>
  <c r="AG425" i="10"/>
  <c r="AA425" i="10"/>
  <c r="U425" i="10"/>
  <c r="O425" i="10"/>
  <c r="AJ425" i="10"/>
  <c r="L425" i="10"/>
  <c r="X425" i="10"/>
  <c r="AD425" i="10"/>
  <c r="AP425" i="10"/>
  <c r="R425" i="10"/>
  <c r="AS427" i="10"/>
  <c r="AM427" i="10"/>
  <c r="AG427" i="10"/>
  <c r="AA427" i="10"/>
  <c r="U427" i="10"/>
  <c r="O427" i="10"/>
  <c r="AJ427" i="10"/>
  <c r="L427" i="10"/>
  <c r="AD427" i="10"/>
  <c r="AP427" i="10"/>
  <c r="R427" i="10"/>
  <c r="X427" i="10"/>
  <c r="AS430" i="10"/>
  <c r="AM430" i="10"/>
  <c r="AG430" i="10"/>
  <c r="AA430" i="10"/>
  <c r="U430" i="10"/>
  <c r="O430" i="10"/>
  <c r="X430" i="10"/>
  <c r="AP430" i="10"/>
  <c r="R430" i="10"/>
  <c r="L430" i="10"/>
  <c r="AD430" i="10"/>
  <c r="AJ430" i="10"/>
  <c r="AS432" i="10"/>
  <c r="AM432" i="10"/>
  <c r="AG432" i="10"/>
  <c r="AA432" i="10"/>
  <c r="U432" i="10"/>
  <c r="O432" i="10"/>
  <c r="X432" i="10"/>
  <c r="L432" i="10"/>
  <c r="AP432" i="10"/>
  <c r="R432" i="10"/>
  <c r="AJ432" i="10"/>
  <c r="AD432" i="10"/>
  <c r="AT434" i="10"/>
  <c r="AN434" i="10"/>
  <c r="AH434" i="10"/>
  <c r="AB434" i="10"/>
  <c r="V434" i="10"/>
  <c r="P434" i="10"/>
  <c r="AK434" i="10"/>
  <c r="Y434" i="10"/>
  <c r="M434" i="10"/>
  <c r="AQ434" i="10"/>
  <c r="AE434" i="10"/>
  <c r="S434" i="10"/>
  <c r="AT436" i="10"/>
  <c r="AN436" i="10"/>
  <c r="AH436" i="10"/>
  <c r="AB436" i="10"/>
  <c r="V436" i="10"/>
  <c r="P436" i="10"/>
  <c r="AK436" i="10"/>
  <c r="Y436" i="10"/>
  <c r="M436" i="10"/>
  <c r="AQ436" i="10"/>
  <c r="AE436" i="10"/>
  <c r="S436" i="10"/>
  <c r="AT441" i="10"/>
  <c r="AN441" i="10"/>
  <c r="AH441" i="10"/>
  <c r="AB441" i="10"/>
  <c r="V441" i="10"/>
  <c r="P441" i="10"/>
  <c r="AK441" i="10"/>
  <c r="Y441" i="10"/>
  <c r="M441" i="10"/>
  <c r="AQ441" i="10"/>
  <c r="AE441" i="10"/>
  <c r="S441" i="10"/>
  <c r="AQ454" i="10"/>
  <c r="AH454" i="10"/>
  <c r="S454" i="10"/>
  <c r="AK454" i="10"/>
  <c r="AB454" i="10"/>
  <c r="M454" i="10"/>
  <c r="AT454" i="10"/>
  <c r="AE454" i="10"/>
  <c r="AN454" i="10"/>
  <c r="Y454" i="10"/>
  <c r="P454" i="10"/>
  <c r="V454" i="10"/>
  <c r="AP467" i="10"/>
  <c r="AJ467" i="10"/>
  <c r="AD467" i="10"/>
  <c r="X467" i="10"/>
  <c r="R467" i="10"/>
  <c r="L467" i="10"/>
  <c r="AS467" i="10"/>
  <c r="AG467" i="10"/>
  <c r="U467" i="10"/>
  <c r="AA467" i="10"/>
  <c r="O467" i="10"/>
  <c r="AM467" i="10"/>
  <c r="AT449" i="10"/>
  <c r="AN449" i="10"/>
  <c r="AH449" i="10"/>
  <c r="AB449" i="10"/>
  <c r="V449" i="10"/>
  <c r="P449" i="10"/>
  <c r="AK449" i="10"/>
  <c r="Y449" i="10"/>
  <c r="M449" i="10"/>
  <c r="AQ449" i="10"/>
  <c r="AE449" i="10"/>
  <c r="S449" i="10"/>
  <c r="AT442" i="10"/>
  <c r="AN442" i="10"/>
  <c r="AH442" i="10"/>
  <c r="AB442" i="10"/>
  <c r="V442" i="10"/>
  <c r="P442" i="10"/>
  <c r="AK442" i="10"/>
  <c r="Y442" i="10"/>
  <c r="M442" i="10"/>
  <c r="AQ442" i="10"/>
  <c r="AE442" i="10"/>
  <c r="S442" i="10"/>
  <c r="AS442" i="10"/>
  <c r="AM442" i="10"/>
  <c r="AG442" i="10"/>
  <c r="AA442" i="10"/>
  <c r="U442" i="10"/>
  <c r="O442" i="10"/>
  <c r="AP442" i="10"/>
  <c r="AD442" i="10"/>
  <c r="R442" i="10"/>
  <c r="X442" i="10"/>
  <c r="AJ442" i="10"/>
  <c r="L442" i="10"/>
  <c r="AT447" i="10"/>
  <c r="AN447" i="10"/>
  <c r="AH447" i="10"/>
  <c r="AB447" i="10"/>
  <c r="V447" i="10"/>
  <c r="P447" i="10"/>
  <c r="AK447" i="10"/>
  <c r="Y447" i="10"/>
  <c r="M447" i="10"/>
  <c r="AQ447" i="10"/>
  <c r="AE447" i="10"/>
  <c r="S447" i="10"/>
  <c r="AS441" i="10"/>
  <c r="AM441" i="10"/>
  <c r="AG441" i="10"/>
  <c r="AA441" i="10"/>
  <c r="U441" i="10"/>
  <c r="O441" i="10"/>
  <c r="AP441" i="10"/>
  <c r="AD441" i="10"/>
  <c r="R441" i="10"/>
  <c r="AJ441" i="10"/>
  <c r="L441" i="10"/>
  <c r="X441" i="10"/>
  <c r="AS440" i="10"/>
  <c r="AM440" i="10"/>
  <c r="AG440" i="10"/>
  <c r="AA440" i="10"/>
  <c r="U440" i="10"/>
  <c r="O440" i="10"/>
  <c r="AP440" i="10"/>
  <c r="AD440" i="10"/>
  <c r="R440" i="10"/>
  <c r="X440" i="10"/>
  <c r="AJ440" i="10"/>
  <c r="L440" i="10"/>
  <c r="AQ469" i="10"/>
  <c r="AK469" i="10"/>
  <c r="AE469" i="10"/>
  <c r="Y469" i="10"/>
  <c r="S469" i="10"/>
  <c r="M469" i="10"/>
  <c r="AH469" i="10"/>
  <c r="P469" i="10"/>
  <c r="V469" i="10"/>
  <c r="AN469" i="10"/>
  <c r="AB469" i="10"/>
  <c r="AT469" i="10"/>
  <c r="AQ472" i="10"/>
  <c r="AK472" i="10"/>
  <c r="AE472" i="10"/>
  <c r="Y472" i="10"/>
  <c r="S472" i="10"/>
  <c r="M472" i="10"/>
  <c r="V472" i="10"/>
  <c r="AN472" i="10"/>
  <c r="AB472" i="10"/>
  <c r="P472" i="10"/>
  <c r="AH472" i="10"/>
  <c r="AT472" i="10"/>
  <c r="AP463" i="10"/>
  <c r="AJ463" i="10"/>
  <c r="AD463" i="10"/>
  <c r="X463" i="10"/>
  <c r="R463" i="10"/>
  <c r="L463" i="10"/>
  <c r="AS463" i="10"/>
  <c r="AG463" i="10"/>
  <c r="U463" i="10"/>
  <c r="AA463" i="10"/>
  <c r="O463" i="10"/>
  <c r="AM463" i="10"/>
  <c r="AE423" i="10"/>
  <c r="AQ423" i="10"/>
  <c r="Y423" i="10"/>
  <c r="M423" i="10"/>
  <c r="AT423" i="10"/>
  <c r="AN423" i="10"/>
  <c r="AH423" i="10"/>
  <c r="AB423" i="10"/>
  <c r="V423" i="10"/>
  <c r="P423" i="10"/>
  <c r="AK423" i="10"/>
  <c r="S423" i="10"/>
  <c r="AE430" i="10"/>
  <c r="AQ430" i="10"/>
  <c r="AK430" i="10"/>
  <c r="Y430" i="10"/>
  <c r="S430" i="10"/>
  <c r="M430" i="10"/>
  <c r="AT430" i="10"/>
  <c r="AN430" i="10"/>
  <c r="AH430" i="10"/>
  <c r="AB430" i="10"/>
  <c r="V430" i="10"/>
  <c r="P430" i="10"/>
  <c r="AS435" i="10"/>
  <c r="AM435" i="10"/>
  <c r="AG435" i="10"/>
  <c r="AA435" i="10"/>
  <c r="U435" i="10"/>
  <c r="O435" i="10"/>
  <c r="AP435" i="10"/>
  <c r="AD435" i="10"/>
  <c r="R435" i="10"/>
  <c r="AJ435" i="10"/>
  <c r="L435" i="10"/>
  <c r="X435" i="10"/>
  <c r="AP459" i="10"/>
  <c r="AJ459" i="10"/>
  <c r="AD459" i="10"/>
  <c r="X459" i="10"/>
  <c r="R459" i="10"/>
  <c r="L459" i="10"/>
  <c r="AS459" i="10"/>
  <c r="AG459" i="10"/>
  <c r="U459" i="10"/>
  <c r="AA459" i="10"/>
  <c r="O459" i="10"/>
  <c r="AM459" i="10"/>
  <c r="AT444" i="10"/>
  <c r="AN444" i="10"/>
  <c r="AH444" i="10"/>
  <c r="AB444" i="10"/>
  <c r="V444" i="10"/>
  <c r="P444" i="10"/>
  <c r="AK444" i="10"/>
  <c r="Y444" i="10"/>
  <c r="M444" i="10"/>
  <c r="AQ444" i="10"/>
  <c r="AE444" i="10"/>
  <c r="S444" i="10"/>
  <c r="AP462" i="10"/>
  <c r="AJ462" i="10"/>
  <c r="AD462" i="10"/>
  <c r="X462" i="10"/>
  <c r="R462" i="10"/>
  <c r="L462" i="10"/>
  <c r="AS462" i="10"/>
  <c r="AG462" i="10"/>
  <c r="U462" i="10"/>
  <c r="O462" i="10"/>
  <c r="AM462" i="10"/>
  <c r="AA462" i="10"/>
  <c r="AQ466" i="10"/>
  <c r="AK466" i="10"/>
  <c r="AE466" i="10"/>
  <c r="Y466" i="10"/>
  <c r="S466" i="10"/>
  <c r="M466" i="10"/>
  <c r="AT466" i="10"/>
  <c r="AB466" i="10"/>
  <c r="AH466" i="10"/>
  <c r="P466" i="10"/>
  <c r="V466" i="10"/>
  <c r="AN466" i="10"/>
  <c r="AQ456" i="10"/>
  <c r="AH456" i="10"/>
  <c r="S456" i="10"/>
  <c r="AK456" i="10"/>
  <c r="AB456" i="10"/>
  <c r="M456" i="10"/>
  <c r="V456" i="10"/>
  <c r="P456" i="10"/>
  <c r="AE456" i="10"/>
  <c r="AN456" i="10"/>
  <c r="Y456" i="10"/>
  <c r="AT456" i="10"/>
  <c r="AS437" i="10"/>
  <c r="AM437" i="10"/>
  <c r="AG437" i="10"/>
  <c r="AA437" i="10"/>
  <c r="U437" i="10"/>
  <c r="O437" i="10"/>
  <c r="AP437" i="10"/>
  <c r="AD437" i="10"/>
  <c r="R437" i="10"/>
  <c r="AJ437" i="10"/>
  <c r="L437" i="10"/>
  <c r="X437" i="10"/>
  <c r="AS447" i="10"/>
  <c r="AM447" i="10"/>
  <c r="AG447" i="10"/>
  <c r="AA447" i="10"/>
  <c r="U447" i="10"/>
  <c r="O447" i="10"/>
  <c r="AP447" i="10"/>
  <c r="AD447" i="10"/>
  <c r="R447" i="10"/>
  <c r="X447" i="10"/>
  <c r="L447" i="10"/>
  <c r="AJ447" i="10"/>
  <c r="AP455" i="10"/>
  <c r="AJ455" i="10"/>
  <c r="AD455" i="10"/>
  <c r="X455" i="10"/>
  <c r="R455" i="10"/>
  <c r="L455" i="10"/>
  <c r="AM455" i="10"/>
  <c r="O455" i="10"/>
  <c r="AG455" i="10"/>
  <c r="AA455" i="10"/>
  <c r="U455" i="10"/>
  <c r="AS455" i="10"/>
  <c r="AS445" i="10"/>
  <c r="AM445" i="10"/>
  <c r="AG445" i="10"/>
  <c r="AA445" i="10"/>
  <c r="U445" i="10"/>
  <c r="O445" i="10"/>
  <c r="AP445" i="10"/>
  <c r="AD445" i="10"/>
  <c r="R445" i="10"/>
  <c r="AJ445" i="10"/>
  <c r="L445" i="10"/>
  <c r="X445" i="10"/>
  <c r="AT451" i="10"/>
  <c r="AN451" i="10"/>
  <c r="AH451" i="10"/>
  <c r="AB451" i="10"/>
  <c r="V451" i="10"/>
  <c r="P451" i="10"/>
  <c r="AQ451" i="10"/>
  <c r="AK451" i="10"/>
  <c r="Y451" i="10"/>
  <c r="M451" i="10"/>
  <c r="AE451" i="10"/>
  <c r="S451" i="10"/>
  <c r="AQ461" i="10"/>
  <c r="AK461" i="10"/>
  <c r="AE461" i="10"/>
  <c r="Y461" i="10"/>
  <c r="S461" i="10"/>
  <c r="M461" i="10"/>
  <c r="AH461" i="10"/>
  <c r="P461" i="10"/>
  <c r="V461" i="10"/>
  <c r="AN461" i="10"/>
  <c r="AB461" i="10"/>
  <c r="AT461" i="10"/>
  <c r="AS424" i="10"/>
  <c r="AM424" i="10"/>
  <c r="AG424" i="10"/>
  <c r="AA424" i="10"/>
  <c r="U424" i="10"/>
  <c r="O424" i="10"/>
  <c r="X424" i="10"/>
  <c r="AP424" i="10"/>
  <c r="R424" i="10"/>
  <c r="AJ424" i="10"/>
  <c r="AD424" i="10"/>
  <c r="L424" i="10"/>
  <c r="AS426" i="10"/>
  <c r="AM426" i="10"/>
  <c r="AG426" i="10"/>
  <c r="AA426" i="10"/>
  <c r="U426" i="10"/>
  <c r="O426" i="10"/>
  <c r="X426" i="10"/>
  <c r="AP426" i="10"/>
  <c r="R426" i="10"/>
  <c r="AJ426" i="10"/>
  <c r="AD426" i="10"/>
  <c r="L426" i="10"/>
  <c r="AS429" i="10"/>
  <c r="AM429" i="10"/>
  <c r="AG429" i="10"/>
  <c r="AA429" i="10"/>
  <c r="U429" i="10"/>
  <c r="O429" i="10"/>
  <c r="AJ429" i="10"/>
  <c r="L429" i="10"/>
  <c r="AD429" i="10"/>
  <c r="AP429" i="10"/>
  <c r="R429" i="10"/>
  <c r="X429" i="10"/>
  <c r="AS431" i="10"/>
  <c r="AM431" i="10"/>
  <c r="AG431" i="10"/>
  <c r="AA431" i="10"/>
  <c r="U431" i="10"/>
  <c r="O431" i="10"/>
  <c r="AJ431" i="10"/>
  <c r="L431" i="10"/>
  <c r="AD431" i="10"/>
  <c r="X431" i="10"/>
  <c r="AP431" i="10"/>
  <c r="R431" i="10"/>
  <c r="AQ433" i="10"/>
  <c r="AK433" i="10"/>
  <c r="AE433" i="10"/>
  <c r="Y433" i="10"/>
  <c r="S433" i="10"/>
  <c r="M433" i="10"/>
  <c r="AT433" i="10"/>
  <c r="AN433" i="10"/>
  <c r="AH433" i="10"/>
  <c r="AB433" i="10"/>
  <c r="V433" i="10"/>
  <c r="P433" i="10"/>
  <c r="AT435" i="10"/>
  <c r="AN435" i="10"/>
  <c r="AH435" i="10"/>
  <c r="AB435" i="10"/>
  <c r="V435" i="10"/>
  <c r="P435" i="10"/>
  <c r="AK435" i="10"/>
  <c r="Y435" i="10"/>
  <c r="M435" i="10"/>
  <c r="AQ435" i="10"/>
  <c r="AE435" i="10"/>
  <c r="S435" i="10"/>
  <c r="AT439" i="10"/>
  <c r="AN439" i="10"/>
  <c r="AH439" i="10"/>
  <c r="AB439" i="10"/>
  <c r="V439" i="10"/>
  <c r="P439" i="10"/>
  <c r="AK439" i="10"/>
  <c r="Y439" i="10"/>
  <c r="M439" i="10"/>
  <c r="AQ439" i="10"/>
  <c r="AE439" i="10"/>
  <c r="S439" i="10"/>
  <c r="AT457" i="10"/>
  <c r="AE457" i="10"/>
  <c r="V457" i="10"/>
  <c r="AN457" i="10"/>
  <c r="Y457" i="10"/>
  <c r="P457" i="10"/>
  <c r="AH457" i="10"/>
  <c r="S457" i="10"/>
  <c r="M457" i="10"/>
  <c r="AQ457" i="10"/>
  <c r="AK457" i="10"/>
  <c r="AB457" i="10"/>
  <c r="AS443" i="10"/>
  <c r="AM443" i="10"/>
  <c r="AG443" i="10"/>
  <c r="AA443" i="10"/>
  <c r="U443" i="10"/>
  <c r="O443" i="10"/>
  <c r="AP443" i="10"/>
  <c r="AD443" i="10"/>
  <c r="R443" i="10"/>
  <c r="AJ443" i="10"/>
  <c r="L443" i="10"/>
  <c r="X443" i="10"/>
  <c r="AT438" i="10"/>
  <c r="AN438" i="10"/>
  <c r="AH438" i="10"/>
  <c r="AB438" i="10"/>
  <c r="V438" i="10"/>
  <c r="P438" i="10"/>
  <c r="AK438" i="10"/>
  <c r="Y438" i="10"/>
  <c r="M438" i="10"/>
  <c r="AQ438" i="10"/>
  <c r="AE438" i="10"/>
  <c r="S438" i="10"/>
  <c r="AT446" i="10"/>
  <c r="AN446" i="10"/>
  <c r="AH446" i="10"/>
  <c r="AB446" i="10"/>
  <c r="V446" i="10"/>
  <c r="P446" i="10"/>
  <c r="AK446" i="10"/>
  <c r="Y446" i="10"/>
  <c r="M446" i="10"/>
  <c r="AQ446" i="10"/>
  <c r="AE446" i="10"/>
  <c r="S446" i="10"/>
  <c r="AP453" i="10"/>
  <c r="AJ453" i="10"/>
  <c r="AD453" i="10"/>
  <c r="X453" i="10"/>
  <c r="R453" i="10"/>
  <c r="L453" i="10"/>
  <c r="AM453" i="10"/>
  <c r="O453" i="10"/>
  <c r="AG453" i="10"/>
  <c r="AS453" i="10"/>
  <c r="U453" i="10"/>
  <c r="AA453" i="10"/>
  <c r="AP471" i="10"/>
  <c r="AJ471" i="10"/>
  <c r="AD471" i="10"/>
  <c r="X471" i="10"/>
  <c r="R471" i="10"/>
  <c r="L471" i="10"/>
  <c r="AS471" i="10"/>
  <c r="AG471" i="10"/>
  <c r="U471" i="10"/>
  <c r="AA471" i="10"/>
  <c r="O471" i="10"/>
  <c r="AM471" i="10"/>
  <c r="AP456" i="10"/>
  <c r="AJ456" i="10"/>
  <c r="AD456" i="10"/>
  <c r="X456" i="10"/>
  <c r="R456" i="10"/>
  <c r="L456" i="10"/>
  <c r="AA456" i="10"/>
  <c r="AS456" i="10"/>
  <c r="U456" i="10"/>
  <c r="AM456" i="10"/>
  <c r="AG456" i="10"/>
  <c r="O456" i="10"/>
  <c r="AS444" i="10"/>
  <c r="AM444" i="10"/>
  <c r="AG444" i="10"/>
  <c r="AA444" i="10"/>
  <c r="U444" i="10"/>
  <c r="O444" i="10"/>
  <c r="AP444" i="10"/>
  <c r="AD444" i="10"/>
  <c r="R444" i="10"/>
  <c r="X444" i="10"/>
  <c r="AJ444" i="10"/>
  <c r="L444" i="10"/>
  <c r="AQ465" i="10"/>
  <c r="AK465" i="10"/>
  <c r="AE465" i="10"/>
  <c r="Y465" i="10"/>
  <c r="S465" i="10"/>
  <c r="M465" i="10"/>
  <c r="AH465" i="10"/>
  <c r="P465" i="10"/>
  <c r="V465" i="10"/>
  <c r="AT465" i="10"/>
  <c r="AN465" i="10"/>
  <c r="AB465" i="10"/>
  <c r="AP461" i="10"/>
  <c r="AJ461" i="10"/>
  <c r="AD461" i="10"/>
  <c r="X461" i="10"/>
  <c r="R461" i="10"/>
  <c r="L461" i="10"/>
  <c r="AS461" i="10"/>
  <c r="AG461" i="10"/>
  <c r="U461" i="10"/>
  <c r="AM461" i="10"/>
  <c r="O461" i="10"/>
  <c r="AA461" i="10"/>
  <c r="AQ464" i="10"/>
  <c r="AK464" i="10"/>
  <c r="AE464" i="10"/>
  <c r="Y464" i="10"/>
  <c r="S464" i="10"/>
  <c r="M464" i="10"/>
  <c r="V464" i="10"/>
  <c r="AN464" i="10"/>
  <c r="AB464" i="10"/>
  <c r="P464" i="10"/>
  <c r="AH464" i="10"/>
  <c r="AT464" i="10"/>
  <c r="AP460" i="10"/>
  <c r="AJ460" i="10"/>
  <c r="AD460" i="10"/>
  <c r="X460" i="10"/>
  <c r="R460" i="10"/>
  <c r="L460" i="10"/>
  <c r="AS460" i="10"/>
  <c r="AG460" i="10"/>
  <c r="U460" i="10"/>
  <c r="AM460" i="10"/>
  <c r="AA460" i="10"/>
  <c r="O460" i="10"/>
  <c r="AQ424" i="10"/>
  <c r="AE424" i="10"/>
  <c r="S424" i="10"/>
  <c r="AT424" i="10"/>
  <c r="AN424" i="10"/>
  <c r="AH424" i="10"/>
  <c r="AB424" i="10"/>
  <c r="V424" i="10"/>
  <c r="P424" i="10"/>
  <c r="AK424" i="10"/>
  <c r="Y424" i="10"/>
  <c r="M424" i="10"/>
  <c r="AK426" i="10"/>
  <c r="Y426" i="10"/>
  <c r="M426" i="10"/>
  <c r="AT426" i="10"/>
  <c r="AN426" i="10"/>
  <c r="AH426" i="10"/>
  <c r="AB426" i="10"/>
  <c r="V426" i="10"/>
  <c r="P426" i="10"/>
  <c r="AQ426" i="10"/>
  <c r="AE426" i="10"/>
  <c r="S426" i="10"/>
  <c r="AQ429" i="10"/>
  <c r="AE429" i="10"/>
  <c r="Y429" i="10"/>
  <c r="M429" i="10"/>
  <c r="AT429" i="10"/>
  <c r="AN429" i="10"/>
  <c r="AH429" i="10"/>
  <c r="AB429" i="10"/>
  <c r="V429" i="10"/>
  <c r="P429" i="10"/>
  <c r="AK429" i="10"/>
  <c r="S429" i="10"/>
  <c r="AQ431" i="10"/>
  <c r="AK431" i="10"/>
  <c r="AE431" i="10"/>
  <c r="Y431" i="10"/>
  <c r="S431" i="10"/>
  <c r="M431" i="10"/>
  <c r="AT431" i="10"/>
  <c r="AN431" i="10"/>
  <c r="AH431" i="10"/>
  <c r="AB431" i="10"/>
  <c r="V431" i="10"/>
  <c r="P431" i="10"/>
  <c r="AS434" i="10"/>
  <c r="AM434" i="10"/>
  <c r="AG434" i="10"/>
  <c r="AA434" i="10"/>
  <c r="U434" i="10"/>
  <c r="O434" i="10"/>
  <c r="AP434" i="10"/>
  <c r="AD434" i="10"/>
  <c r="R434" i="10"/>
  <c r="X434" i="10"/>
  <c r="AJ434" i="10"/>
  <c r="L434" i="10"/>
  <c r="AS436" i="10"/>
  <c r="AM436" i="10"/>
  <c r="AG436" i="10"/>
  <c r="AA436" i="10"/>
  <c r="U436" i="10"/>
  <c r="O436" i="10"/>
  <c r="AP436" i="10"/>
  <c r="AD436" i="10"/>
  <c r="R436" i="10"/>
  <c r="X436" i="10"/>
  <c r="AJ436" i="10"/>
  <c r="L436" i="10"/>
  <c r="AP470" i="10"/>
  <c r="AJ470" i="10"/>
  <c r="AD470" i="10"/>
  <c r="X470" i="10"/>
  <c r="R470" i="10"/>
  <c r="L470" i="10"/>
  <c r="AS470" i="10"/>
  <c r="AG470" i="10"/>
  <c r="U470" i="10"/>
  <c r="O470" i="10"/>
  <c r="AM470" i="10"/>
  <c r="AA470" i="10"/>
  <c r="AQ452" i="10"/>
  <c r="AH452" i="10"/>
  <c r="S452" i="10"/>
  <c r="AK452" i="10"/>
  <c r="AB452" i="10"/>
  <c r="M452" i="10"/>
  <c r="V452" i="10"/>
  <c r="P452" i="10"/>
  <c r="AT452" i="10"/>
  <c r="AN452" i="10"/>
  <c r="Y452" i="10"/>
  <c r="AE452" i="10"/>
  <c r="AT443" i="10"/>
  <c r="AN443" i="10"/>
  <c r="AH443" i="10"/>
  <c r="AB443" i="10"/>
  <c r="V443" i="10"/>
  <c r="P443" i="10"/>
  <c r="AK443" i="10"/>
  <c r="Y443" i="10"/>
  <c r="M443" i="10"/>
  <c r="AQ443" i="10"/>
  <c r="AE443" i="10"/>
  <c r="S443" i="10"/>
  <c r="AP472" i="10"/>
  <c r="AJ472" i="10"/>
  <c r="AD472" i="10"/>
  <c r="X472" i="10"/>
  <c r="R472" i="10"/>
  <c r="L472" i="10"/>
  <c r="AS472" i="10"/>
  <c r="AG472" i="10"/>
  <c r="U472" i="10"/>
  <c r="AM472" i="10"/>
  <c r="AA472" i="10"/>
  <c r="O472" i="10"/>
  <c r="AQ467" i="10"/>
  <c r="AK467" i="10"/>
  <c r="AE467" i="10"/>
  <c r="Y467" i="10"/>
  <c r="S467" i="10"/>
  <c r="M467" i="10"/>
  <c r="AN467" i="10"/>
  <c r="AT467" i="10"/>
  <c r="AB467" i="10"/>
  <c r="P467" i="10"/>
  <c r="AH467" i="10"/>
  <c r="V467" i="10"/>
  <c r="AQ459" i="10"/>
  <c r="AK459" i="10"/>
  <c r="AE459" i="10"/>
  <c r="Y459" i="10"/>
  <c r="S459" i="10"/>
  <c r="M459" i="10"/>
  <c r="AN459" i="10"/>
  <c r="AT459" i="10"/>
  <c r="AB459" i="10"/>
  <c r="P459" i="10"/>
  <c r="V459" i="10"/>
  <c r="AH459" i="10"/>
  <c r="AQ462" i="10"/>
  <c r="AK462" i="10"/>
  <c r="AE462" i="10"/>
  <c r="Y462" i="10"/>
  <c r="S462" i="10"/>
  <c r="M462" i="10"/>
  <c r="AT462" i="10"/>
  <c r="AB462" i="10"/>
  <c r="AH462" i="10"/>
  <c r="P462" i="10"/>
  <c r="V462" i="10"/>
  <c r="AN462" i="10"/>
  <c r="AS446" i="10"/>
  <c r="AM446" i="10"/>
  <c r="AG446" i="10"/>
  <c r="AA446" i="10"/>
  <c r="U446" i="10"/>
  <c r="O446" i="10"/>
  <c r="AP446" i="10"/>
  <c r="AD446" i="10"/>
  <c r="R446" i="10"/>
  <c r="X446" i="10"/>
  <c r="AJ446" i="10"/>
  <c r="L446" i="10"/>
  <c r="AQ468" i="10"/>
  <c r="AK468" i="10"/>
  <c r="AE468" i="10"/>
  <c r="Y468" i="10"/>
  <c r="S468" i="10"/>
  <c r="M468" i="10"/>
  <c r="V468" i="10"/>
  <c r="AN468" i="10"/>
  <c r="AT468" i="10"/>
  <c r="AH468" i="10"/>
  <c r="P468" i="10"/>
  <c r="AB468" i="10"/>
  <c r="AP464" i="10"/>
  <c r="AJ464" i="10"/>
  <c r="AD464" i="10"/>
  <c r="X464" i="10"/>
  <c r="R464" i="10"/>
  <c r="L464" i="10"/>
  <c r="AS464" i="10"/>
  <c r="AG464" i="10"/>
  <c r="U464" i="10"/>
  <c r="AM464" i="10"/>
  <c r="AA464" i="10"/>
  <c r="O464" i="10"/>
  <c r="AP458" i="10"/>
  <c r="AS458" i="10"/>
  <c r="AJ458" i="10"/>
  <c r="AD458" i="10"/>
  <c r="X458" i="10"/>
  <c r="R458" i="10"/>
  <c r="L458" i="10"/>
  <c r="AA458" i="10"/>
  <c r="U458" i="10"/>
  <c r="O458" i="10"/>
  <c r="AM458" i="10"/>
  <c r="AG458" i="10"/>
  <c r="AT450" i="10"/>
  <c r="AN450" i="10"/>
  <c r="AH450" i="10"/>
  <c r="AB450" i="10"/>
  <c r="V450" i="10"/>
  <c r="P450" i="10"/>
  <c r="AK450" i="10"/>
  <c r="Y450" i="10"/>
  <c r="M450" i="10"/>
  <c r="AQ450" i="10"/>
  <c r="AE450" i="10"/>
  <c r="S450" i="10"/>
  <c r="AT448" i="10"/>
  <c r="AN448" i="10"/>
  <c r="AH448" i="10"/>
  <c r="AB448" i="10"/>
  <c r="V448" i="10"/>
  <c r="P448" i="10"/>
  <c r="AK448" i="10"/>
  <c r="Y448" i="10"/>
  <c r="M448" i="10"/>
  <c r="AQ448" i="10"/>
  <c r="AE448" i="10"/>
  <c r="S448" i="10"/>
  <c r="AQ470" i="10"/>
  <c r="AK470" i="10"/>
  <c r="AE470" i="10"/>
  <c r="Y470" i="10"/>
  <c r="S470" i="10"/>
  <c r="M470" i="10"/>
  <c r="AT470" i="10"/>
  <c r="AB470" i="10"/>
  <c r="AH470" i="10"/>
  <c r="P470" i="10"/>
  <c r="AN470" i="10"/>
  <c r="V470" i="10"/>
  <c r="AS439" i="10"/>
  <c r="AM439" i="10"/>
  <c r="AG439" i="10"/>
  <c r="AA439" i="10"/>
  <c r="U439" i="10"/>
  <c r="O439" i="10"/>
  <c r="AP439" i="10"/>
  <c r="AD439" i="10"/>
  <c r="R439" i="10"/>
  <c r="AJ439" i="10"/>
  <c r="L439" i="10"/>
  <c r="X439" i="10"/>
  <c r="AQ460" i="10"/>
  <c r="AK460" i="10"/>
  <c r="AE460" i="10"/>
  <c r="Y460" i="10"/>
  <c r="S460" i="10"/>
  <c r="M460" i="10"/>
  <c r="V460" i="10"/>
  <c r="AN460" i="10"/>
  <c r="AT460" i="10"/>
  <c r="AH460" i="10"/>
  <c r="AB460" i="10"/>
  <c r="P460" i="10"/>
  <c r="AP468" i="10"/>
  <c r="AJ468" i="10"/>
  <c r="AD468" i="10"/>
  <c r="X468" i="10"/>
  <c r="R468" i="10"/>
  <c r="L468" i="10"/>
  <c r="AS468" i="10"/>
  <c r="AG468" i="10"/>
  <c r="U468" i="10"/>
  <c r="AM468" i="10"/>
  <c r="AA468" i="10"/>
  <c r="O468" i="10"/>
  <c r="AP457" i="10"/>
  <c r="AJ457" i="10"/>
  <c r="AD457" i="10"/>
  <c r="X457" i="10"/>
  <c r="R457" i="10"/>
  <c r="L457" i="10"/>
  <c r="AM457" i="10"/>
  <c r="O457" i="10"/>
  <c r="AG457" i="10"/>
  <c r="AS457" i="10"/>
  <c r="U457" i="10"/>
  <c r="AA457" i="10"/>
  <c r="AT366" i="10"/>
  <c r="AB366" i="10"/>
  <c r="AN366" i="10"/>
  <c r="AH366" i="10"/>
  <c r="V366" i="10"/>
  <c r="P366" i="10"/>
  <c r="Y366" i="10"/>
  <c r="AQ366" i="10"/>
  <c r="AE366" i="10"/>
  <c r="S366" i="10"/>
  <c r="AK366" i="10"/>
  <c r="M366" i="10"/>
  <c r="AP372" i="10"/>
  <c r="AJ372" i="10"/>
  <c r="AA372" i="10"/>
  <c r="L372" i="10"/>
  <c r="AG372" i="10"/>
  <c r="R372" i="10"/>
  <c r="X372" i="10"/>
  <c r="AS372" i="10"/>
  <c r="AD372" i="10"/>
  <c r="AM372" i="10"/>
  <c r="U372" i="10"/>
  <c r="O372" i="10"/>
  <c r="AP393" i="10"/>
  <c r="AJ393" i="10"/>
  <c r="AD393" i="10"/>
  <c r="X393" i="10"/>
  <c r="R393" i="10"/>
  <c r="L393" i="10"/>
  <c r="AM393" i="10"/>
  <c r="AA393" i="10"/>
  <c r="O393" i="10"/>
  <c r="AG393" i="10"/>
  <c r="AS393" i="10"/>
  <c r="U393" i="10"/>
  <c r="AQ412" i="10"/>
  <c r="AK412" i="10"/>
  <c r="AE412" i="10"/>
  <c r="Y412" i="10"/>
  <c r="S412" i="10"/>
  <c r="M412" i="10"/>
  <c r="AN412" i="10"/>
  <c r="AB412" i="10"/>
  <c r="P412" i="10"/>
  <c r="AT412" i="10"/>
  <c r="V412" i="10"/>
  <c r="AH412" i="10"/>
  <c r="AS400" i="10"/>
  <c r="AM400" i="10"/>
  <c r="AG400" i="10"/>
  <c r="AA400" i="10"/>
  <c r="U400" i="10"/>
  <c r="O400" i="10"/>
  <c r="AP400" i="10"/>
  <c r="AD400" i="10"/>
  <c r="R400" i="10"/>
  <c r="X400" i="10"/>
  <c r="AJ400" i="10"/>
  <c r="L400" i="10"/>
  <c r="AT396" i="10"/>
  <c r="AN396" i="10"/>
  <c r="AH396" i="10"/>
  <c r="AB396" i="10"/>
  <c r="V396" i="10"/>
  <c r="P396" i="10"/>
  <c r="AK396" i="10"/>
  <c r="Y396" i="10"/>
  <c r="M396" i="10"/>
  <c r="AE396" i="10"/>
  <c r="AQ396" i="10"/>
  <c r="S396" i="10"/>
  <c r="AP397" i="10"/>
  <c r="AJ397" i="10"/>
  <c r="AD397" i="10"/>
  <c r="X397" i="10"/>
  <c r="R397" i="10"/>
  <c r="L397" i="10"/>
  <c r="AM397" i="10"/>
  <c r="AA397" i="10"/>
  <c r="O397" i="10"/>
  <c r="AG397" i="10"/>
  <c r="AS397" i="10"/>
  <c r="U397" i="10"/>
  <c r="AS410" i="10"/>
  <c r="AM410" i="10"/>
  <c r="AG410" i="10"/>
  <c r="AA410" i="10"/>
  <c r="U410" i="10"/>
  <c r="O410" i="10"/>
  <c r="AP410" i="10"/>
  <c r="AD410" i="10"/>
  <c r="R410" i="10"/>
  <c r="X410" i="10"/>
  <c r="L410" i="10"/>
  <c r="AJ410" i="10"/>
  <c r="AT384" i="10"/>
  <c r="AN384" i="10"/>
  <c r="AH384" i="10"/>
  <c r="AB384" i="10"/>
  <c r="V384" i="10"/>
  <c r="P384" i="10"/>
  <c r="Y384" i="10"/>
  <c r="AE384" i="10"/>
  <c r="AQ384" i="10"/>
  <c r="S384" i="10"/>
  <c r="M384" i="10"/>
  <c r="AK384" i="10"/>
  <c r="AP378" i="10"/>
  <c r="AM378" i="10"/>
  <c r="X378" i="10"/>
  <c r="O378" i="10"/>
  <c r="AJ378" i="10"/>
  <c r="AA378" i="10"/>
  <c r="L378" i="10"/>
  <c r="AG378" i="10"/>
  <c r="R378" i="10"/>
  <c r="U378" i="10"/>
  <c r="AS378" i="10"/>
  <c r="AD378" i="10"/>
  <c r="AP367" i="10"/>
  <c r="AJ367" i="10"/>
  <c r="AD367" i="10"/>
  <c r="X367" i="10"/>
  <c r="R367" i="10"/>
  <c r="L367" i="10"/>
  <c r="AA367" i="10"/>
  <c r="AG367" i="10"/>
  <c r="U367" i="10"/>
  <c r="AM367" i="10"/>
  <c r="O367" i="10"/>
  <c r="AS367" i="10"/>
  <c r="AT372" i="10"/>
  <c r="AN372" i="10"/>
  <c r="AH372" i="10"/>
  <c r="AB372" i="10"/>
  <c r="V372" i="10"/>
  <c r="P372" i="10"/>
  <c r="AQ372" i="10"/>
  <c r="S372" i="10"/>
  <c r="Y372" i="10"/>
  <c r="M372" i="10"/>
  <c r="AK372" i="10"/>
  <c r="AE372" i="10"/>
  <c r="G380" i="10"/>
  <c r="AT380" i="10"/>
  <c r="AN380" i="10"/>
  <c r="AH380" i="10"/>
  <c r="AB380" i="10"/>
  <c r="V380" i="10"/>
  <c r="P380" i="10"/>
  <c r="AE380" i="10"/>
  <c r="AQ380" i="10"/>
  <c r="S380" i="10"/>
  <c r="Y380" i="10"/>
  <c r="AK380" i="10"/>
  <c r="M380" i="10"/>
  <c r="AS403" i="10"/>
  <c r="AM403" i="10"/>
  <c r="AG403" i="10"/>
  <c r="AA403" i="10"/>
  <c r="U403" i="10"/>
  <c r="O403" i="10"/>
  <c r="AP403" i="10"/>
  <c r="AD403" i="10"/>
  <c r="R403" i="10"/>
  <c r="AJ403" i="10"/>
  <c r="L403" i="10"/>
  <c r="X403" i="10"/>
  <c r="AQ405" i="10"/>
  <c r="AK405" i="10"/>
  <c r="AE405" i="10"/>
  <c r="Y405" i="10"/>
  <c r="S405" i="10"/>
  <c r="M405" i="10"/>
  <c r="AN405" i="10"/>
  <c r="AB405" i="10"/>
  <c r="P405" i="10"/>
  <c r="AH405" i="10"/>
  <c r="V405" i="10"/>
  <c r="AT405" i="10"/>
  <c r="AT379" i="10"/>
  <c r="AN379" i="10"/>
  <c r="AH379" i="10"/>
  <c r="AB379" i="10"/>
  <c r="V379" i="10"/>
  <c r="P379" i="10"/>
  <c r="AQ379" i="10"/>
  <c r="S379" i="10"/>
  <c r="AE379" i="10"/>
  <c r="AK379" i="10"/>
  <c r="M379" i="10"/>
  <c r="Y379" i="10"/>
  <c r="AT398" i="10"/>
  <c r="AN398" i="10"/>
  <c r="AH398" i="10"/>
  <c r="AB398" i="10"/>
  <c r="V398" i="10"/>
  <c r="P398" i="10"/>
  <c r="AK398" i="10"/>
  <c r="Y398" i="10"/>
  <c r="M398" i="10"/>
  <c r="AE398" i="10"/>
  <c r="S398" i="10"/>
  <c r="AQ398" i="10"/>
  <c r="AT365" i="10"/>
  <c r="V365" i="10"/>
  <c r="AN365" i="10"/>
  <c r="AH365" i="10"/>
  <c r="AB365" i="10"/>
  <c r="P365" i="10"/>
  <c r="AK365" i="10"/>
  <c r="M365" i="10"/>
  <c r="AQ365" i="10"/>
  <c r="AE365" i="10"/>
  <c r="S365" i="10"/>
  <c r="Y365" i="10"/>
  <c r="AP369" i="10"/>
  <c r="AJ369" i="10"/>
  <c r="AD369" i="10"/>
  <c r="X369" i="10"/>
  <c r="R369" i="10"/>
  <c r="L369" i="10"/>
  <c r="AA369" i="10"/>
  <c r="U369" i="10"/>
  <c r="AG369" i="10"/>
  <c r="AM369" i="10"/>
  <c r="O369" i="10"/>
  <c r="AS369" i="10"/>
  <c r="AS371" i="10"/>
  <c r="AM371" i="10"/>
  <c r="X371" i="10"/>
  <c r="O371" i="10"/>
  <c r="AD371" i="10"/>
  <c r="U371" i="10"/>
  <c r="AJ371" i="10"/>
  <c r="L371" i="10"/>
  <c r="AG371" i="10"/>
  <c r="R371" i="10"/>
  <c r="AP371" i="10"/>
  <c r="AA371" i="10"/>
  <c r="AD373" i="10"/>
  <c r="AM373" i="10"/>
  <c r="X373" i="10"/>
  <c r="O373" i="10"/>
  <c r="AS373" i="10"/>
  <c r="U373" i="10"/>
  <c r="AJ373" i="10"/>
  <c r="AP373" i="10"/>
  <c r="AG373" i="10"/>
  <c r="R373" i="10"/>
  <c r="AA373" i="10"/>
  <c r="L373" i="10"/>
  <c r="AS409" i="10"/>
  <c r="AM409" i="10"/>
  <c r="AG409" i="10"/>
  <c r="AA409" i="10"/>
  <c r="U409" i="10"/>
  <c r="O409" i="10"/>
  <c r="AP409" i="10"/>
  <c r="AD409" i="10"/>
  <c r="R409" i="10"/>
  <c r="AJ409" i="10"/>
  <c r="L409" i="10"/>
  <c r="X409" i="10"/>
  <c r="AQ410" i="10"/>
  <c r="AK410" i="10"/>
  <c r="AE410" i="10"/>
  <c r="Y410" i="10"/>
  <c r="S410" i="10"/>
  <c r="M410" i="10"/>
  <c r="AN410" i="10"/>
  <c r="AB410" i="10"/>
  <c r="P410" i="10"/>
  <c r="AT410" i="10"/>
  <c r="V410" i="10"/>
  <c r="AH410" i="10"/>
  <c r="AS407" i="10"/>
  <c r="AM407" i="10"/>
  <c r="AG407" i="10"/>
  <c r="AA407" i="10"/>
  <c r="U407" i="10"/>
  <c r="O407" i="10"/>
  <c r="AP407" i="10"/>
  <c r="AD407" i="10"/>
  <c r="R407" i="10"/>
  <c r="AJ407" i="10"/>
  <c r="L407" i="10"/>
  <c r="X407" i="10"/>
  <c r="AS412" i="10"/>
  <c r="AM412" i="10"/>
  <c r="AG412" i="10"/>
  <c r="AA412" i="10"/>
  <c r="U412" i="10"/>
  <c r="O412" i="10"/>
  <c r="AP412" i="10"/>
  <c r="AD412" i="10"/>
  <c r="R412" i="10"/>
  <c r="X412" i="10"/>
  <c r="AJ412" i="10"/>
  <c r="L412" i="10"/>
  <c r="AS411" i="10"/>
  <c r="AM411" i="10"/>
  <c r="AG411" i="10"/>
  <c r="AA411" i="10"/>
  <c r="U411" i="10"/>
  <c r="O411" i="10"/>
  <c r="AP411" i="10"/>
  <c r="AD411" i="10"/>
  <c r="R411" i="10"/>
  <c r="AJ411" i="10"/>
  <c r="L411" i="10"/>
  <c r="X411" i="10"/>
  <c r="AS401" i="10"/>
  <c r="AM401" i="10"/>
  <c r="AG401" i="10"/>
  <c r="AA401" i="10"/>
  <c r="U401" i="10"/>
  <c r="O401" i="10"/>
  <c r="AP401" i="10"/>
  <c r="AD401" i="10"/>
  <c r="R401" i="10"/>
  <c r="AJ401" i="10"/>
  <c r="L401" i="10"/>
  <c r="X401" i="10"/>
  <c r="AP389" i="10"/>
  <c r="AJ389" i="10"/>
  <c r="AG389" i="10"/>
  <c r="AA389" i="10"/>
  <c r="U389" i="10"/>
  <c r="O389" i="10"/>
  <c r="AM389" i="10"/>
  <c r="AS389" i="10"/>
  <c r="AD389" i="10"/>
  <c r="R389" i="10"/>
  <c r="X389" i="10"/>
  <c r="L389" i="10"/>
  <c r="AS388" i="10"/>
  <c r="AP388" i="10"/>
  <c r="AM388" i="10"/>
  <c r="X388" i="10"/>
  <c r="O388" i="10"/>
  <c r="AJ388" i="10"/>
  <c r="AA388" i="10"/>
  <c r="L388" i="10"/>
  <c r="AG388" i="10"/>
  <c r="R388" i="10"/>
  <c r="AD388" i="10"/>
  <c r="U388" i="10"/>
  <c r="AQ408" i="10"/>
  <c r="AK408" i="10"/>
  <c r="AE408" i="10"/>
  <c r="Y408" i="10"/>
  <c r="S408" i="10"/>
  <c r="M408" i="10"/>
  <c r="AN408" i="10"/>
  <c r="AB408" i="10"/>
  <c r="P408" i="10"/>
  <c r="AT408" i="10"/>
  <c r="V408" i="10"/>
  <c r="AH408" i="10"/>
  <c r="AQ406" i="10"/>
  <c r="AK406" i="10"/>
  <c r="AE406" i="10"/>
  <c r="Y406" i="10"/>
  <c r="S406" i="10"/>
  <c r="M406" i="10"/>
  <c r="AN406" i="10"/>
  <c r="AB406" i="10"/>
  <c r="P406" i="10"/>
  <c r="AT406" i="10"/>
  <c r="V406" i="10"/>
  <c r="AH406" i="10"/>
  <c r="AM386" i="10"/>
  <c r="X386" i="10"/>
  <c r="O386" i="10"/>
  <c r="AJ386" i="10"/>
  <c r="AA386" i="10"/>
  <c r="L386" i="10"/>
  <c r="AP386" i="10"/>
  <c r="AG386" i="10"/>
  <c r="R386" i="10"/>
  <c r="AS386" i="10"/>
  <c r="AD386" i="10"/>
  <c r="U386" i="10"/>
  <c r="AT392" i="10"/>
  <c r="AN392" i="10"/>
  <c r="AK392" i="10"/>
  <c r="AB392" i="10"/>
  <c r="M392" i="10"/>
  <c r="AE392" i="10"/>
  <c r="V392" i="10"/>
  <c r="P392" i="10"/>
  <c r="AH392" i="10"/>
  <c r="S392" i="10"/>
  <c r="AQ392" i="10"/>
  <c r="Y392" i="10"/>
  <c r="AN364" i="10"/>
  <c r="P364" i="10"/>
  <c r="AT364" i="10"/>
  <c r="AH364" i="10"/>
  <c r="AB364" i="10"/>
  <c r="V364" i="10"/>
  <c r="Y364" i="10"/>
  <c r="M364" i="10"/>
  <c r="AQ364" i="10"/>
  <c r="AE364" i="10"/>
  <c r="S364" i="10"/>
  <c r="AK364" i="10"/>
  <c r="AJ370" i="10"/>
  <c r="AD370" i="10"/>
  <c r="X370" i="10"/>
  <c r="R370" i="10"/>
  <c r="L370" i="10"/>
  <c r="AP370" i="10"/>
  <c r="U370" i="10"/>
  <c r="AG370" i="10"/>
  <c r="AS370" i="10"/>
  <c r="AM370" i="10"/>
  <c r="AA370" i="10"/>
  <c r="O370" i="10"/>
  <c r="AD377" i="10"/>
  <c r="AJ377" i="10"/>
  <c r="AA377" i="10"/>
  <c r="L377" i="10"/>
  <c r="AM377" i="10"/>
  <c r="X377" i="10"/>
  <c r="O377" i="10"/>
  <c r="AS377" i="10"/>
  <c r="U377" i="10"/>
  <c r="R377" i="10"/>
  <c r="AG377" i="10"/>
  <c r="AP377" i="10"/>
  <c r="AQ402" i="10"/>
  <c r="AK402" i="10"/>
  <c r="AE402" i="10"/>
  <c r="Y402" i="10"/>
  <c r="S402" i="10"/>
  <c r="M402" i="10"/>
  <c r="AN402" i="10"/>
  <c r="AB402" i="10"/>
  <c r="P402" i="10"/>
  <c r="AT402" i="10"/>
  <c r="V402" i="10"/>
  <c r="AH402" i="10"/>
  <c r="AT385" i="10"/>
  <c r="AN385" i="10"/>
  <c r="AH385" i="10"/>
  <c r="AB385" i="10"/>
  <c r="V385" i="10"/>
  <c r="P385" i="10"/>
  <c r="AK385" i="10"/>
  <c r="M385" i="10"/>
  <c r="AQ385" i="10"/>
  <c r="S385" i="10"/>
  <c r="AE385" i="10"/>
  <c r="Y385" i="10"/>
  <c r="AQ404" i="10"/>
  <c r="AK404" i="10"/>
  <c r="AE404" i="10"/>
  <c r="Y404" i="10"/>
  <c r="S404" i="10"/>
  <c r="M404" i="10"/>
  <c r="AN404" i="10"/>
  <c r="AB404" i="10"/>
  <c r="P404" i="10"/>
  <c r="AT404" i="10"/>
  <c r="V404" i="10"/>
  <c r="AH404" i="10"/>
  <c r="AS402" i="10"/>
  <c r="AM402" i="10"/>
  <c r="AG402" i="10"/>
  <c r="AA402" i="10"/>
  <c r="U402" i="10"/>
  <c r="O402" i="10"/>
  <c r="AP402" i="10"/>
  <c r="AD402" i="10"/>
  <c r="R402" i="10"/>
  <c r="X402" i="10"/>
  <c r="L402" i="10"/>
  <c r="AJ402" i="10"/>
  <c r="AQ403" i="10"/>
  <c r="AK403" i="10"/>
  <c r="AE403" i="10"/>
  <c r="Y403" i="10"/>
  <c r="S403" i="10"/>
  <c r="M403" i="10"/>
  <c r="AN403" i="10"/>
  <c r="AB403" i="10"/>
  <c r="P403" i="10"/>
  <c r="AH403" i="10"/>
  <c r="AT403" i="10"/>
  <c r="V403" i="10"/>
  <c r="AP365" i="10"/>
  <c r="AJ365" i="10"/>
  <c r="AD365" i="10"/>
  <c r="X365" i="10"/>
  <c r="R365" i="10"/>
  <c r="L365" i="10"/>
  <c r="AA365" i="10"/>
  <c r="U365" i="10"/>
  <c r="AG365" i="10"/>
  <c r="AM365" i="10"/>
  <c r="O365" i="10"/>
  <c r="AS365" i="10"/>
  <c r="AT370" i="10"/>
  <c r="AN370" i="10"/>
  <c r="AB370" i="10"/>
  <c r="AQ370" i="10"/>
  <c r="AH370" i="10"/>
  <c r="V370" i="10"/>
  <c r="P370" i="10"/>
  <c r="AK370" i="10"/>
  <c r="Y370" i="10"/>
  <c r="M370" i="10"/>
  <c r="AE370" i="10"/>
  <c r="S370" i="10"/>
  <c r="AT397" i="10"/>
  <c r="AN397" i="10"/>
  <c r="AH397" i="10"/>
  <c r="AB397" i="10"/>
  <c r="V397" i="10"/>
  <c r="P397" i="10"/>
  <c r="AK397" i="10"/>
  <c r="Y397" i="10"/>
  <c r="M397" i="10"/>
  <c r="AQ397" i="10"/>
  <c r="S397" i="10"/>
  <c r="AE397" i="10"/>
  <c r="AS399" i="10"/>
  <c r="AP399" i="10"/>
  <c r="AJ399" i="10"/>
  <c r="AD399" i="10"/>
  <c r="X399" i="10"/>
  <c r="R399" i="10"/>
  <c r="L399" i="10"/>
  <c r="AM399" i="10"/>
  <c r="AA399" i="10"/>
  <c r="O399" i="10"/>
  <c r="AG399" i="10"/>
  <c r="U399" i="10"/>
  <c r="AT387" i="10"/>
  <c r="AN387" i="10"/>
  <c r="AH387" i="10"/>
  <c r="AB387" i="10"/>
  <c r="V387" i="10"/>
  <c r="P387" i="10"/>
  <c r="AQ387" i="10"/>
  <c r="S387" i="10"/>
  <c r="AE387" i="10"/>
  <c r="AK387" i="10"/>
  <c r="M387" i="10"/>
  <c r="Y387" i="10"/>
  <c r="AN391" i="10"/>
  <c r="Y391" i="10"/>
  <c r="P391" i="10"/>
  <c r="AQ391" i="10"/>
  <c r="AH391" i="10"/>
  <c r="S391" i="10"/>
  <c r="AT391" i="10"/>
  <c r="AE391" i="10"/>
  <c r="V391" i="10"/>
  <c r="AK391" i="10"/>
  <c r="AB391" i="10"/>
  <c r="M391" i="10"/>
  <c r="AP392" i="10"/>
  <c r="AJ392" i="10"/>
  <c r="AD392" i="10"/>
  <c r="X392" i="10"/>
  <c r="R392" i="10"/>
  <c r="L392" i="10"/>
  <c r="U392" i="10"/>
  <c r="AM392" i="10"/>
  <c r="O392" i="10"/>
  <c r="AS392" i="10"/>
  <c r="AA392" i="10"/>
  <c r="AG392" i="10"/>
  <c r="AP366" i="10"/>
  <c r="AJ366" i="10"/>
  <c r="AD366" i="10"/>
  <c r="X366" i="10"/>
  <c r="R366" i="10"/>
  <c r="L366" i="10"/>
  <c r="AG366" i="10"/>
  <c r="U366" i="10"/>
  <c r="AM366" i="10"/>
  <c r="AA366" i="10"/>
  <c r="O366" i="10"/>
  <c r="AS366" i="10"/>
  <c r="AT369" i="10"/>
  <c r="AB369" i="10"/>
  <c r="AN369" i="10"/>
  <c r="AH369" i="10"/>
  <c r="V369" i="10"/>
  <c r="P369" i="10"/>
  <c r="AK369" i="10"/>
  <c r="Y369" i="10"/>
  <c r="M369" i="10"/>
  <c r="AQ369" i="10"/>
  <c r="AE369" i="10"/>
  <c r="S369" i="10"/>
  <c r="AT371" i="10"/>
  <c r="AN371" i="10"/>
  <c r="AH371" i="10"/>
  <c r="AB371" i="10"/>
  <c r="V371" i="10"/>
  <c r="P371" i="10"/>
  <c r="M371" i="10"/>
  <c r="AE371" i="10"/>
  <c r="AK371" i="10"/>
  <c r="AQ371" i="10"/>
  <c r="Y371" i="10"/>
  <c r="S371" i="10"/>
  <c r="AT374" i="10"/>
  <c r="AN374" i="10"/>
  <c r="AH374" i="10"/>
  <c r="AB374" i="10"/>
  <c r="V374" i="10"/>
  <c r="P374" i="10"/>
  <c r="AQ374" i="10"/>
  <c r="S374" i="10"/>
  <c r="Y374" i="10"/>
  <c r="AK374" i="10"/>
  <c r="M374" i="10"/>
  <c r="AE374" i="10"/>
  <c r="AQ407" i="10"/>
  <c r="AK407" i="10"/>
  <c r="AE407" i="10"/>
  <c r="Y407" i="10"/>
  <c r="S407" i="10"/>
  <c r="M407" i="10"/>
  <c r="AN407" i="10"/>
  <c r="AB407" i="10"/>
  <c r="P407" i="10"/>
  <c r="AH407" i="10"/>
  <c r="AT407" i="10"/>
  <c r="V407" i="10"/>
  <c r="AP398" i="10"/>
  <c r="AJ398" i="10"/>
  <c r="AD398" i="10"/>
  <c r="X398" i="10"/>
  <c r="R398" i="10"/>
  <c r="L398" i="10"/>
  <c r="AM398" i="10"/>
  <c r="AA398" i="10"/>
  <c r="O398" i="10"/>
  <c r="AS398" i="10"/>
  <c r="U398" i="10"/>
  <c r="AG398" i="10"/>
  <c r="AT383" i="10"/>
  <c r="AN383" i="10"/>
  <c r="AH383" i="10"/>
  <c r="AB383" i="10"/>
  <c r="V383" i="10"/>
  <c r="P383" i="10"/>
  <c r="AQ383" i="10"/>
  <c r="S383" i="10"/>
  <c r="AE383" i="10"/>
  <c r="AK383" i="10"/>
  <c r="M383" i="10"/>
  <c r="Y383" i="10"/>
  <c r="AP394" i="10"/>
  <c r="AJ394" i="10"/>
  <c r="AD394" i="10"/>
  <c r="X394" i="10"/>
  <c r="R394" i="10"/>
  <c r="L394" i="10"/>
  <c r="AM394" i="10"/>
  <c r="AA394" i="10"/>
  <c r="O394" i="10"/>
  <c r="AS394" i="10"/>
  <c r="U394" i="10"/>
  <c r="AG394" i="10"/>
  <c r="AJ385" i="10"/>
  <c r="AA385" i="10"/>
  <c r="L385" i="10"/>
  <c r="AM385" i="10"/>
  <c r="X385" i="10"/>
  <c r="O385" i="10"/>
  <c r="AS385" i="10"/>
  <c r="AD385" i="10"/>
  <c r="U385" i="10"/>
  <c r="R385" i="10"/>
  <c r="AG385" i="10"/>
  <c r="AP385" i="10"/>
  <c r="AQ400" i="10"/>
  <c r="AK400" i="10"/>
  <c r="AE400" i="10"/>
  <c r="Y400" i="10"/>
  <c r="S400" i="10"/>
  <c r="M400" i="10"/>
  <c r="AN400" i="10"/>
  <c r="AB400" i="10"/>
  <c r="P400" i="10"/>
  <c r="AT400" i="10"/>
  <c r="V400" i="10"/>
  <c r="AH400" i="10"/>
  <c r="AQ413" i="10"/>
  <c r="AK413" i="10"/>
  <c r="AE413" i="10"/>
  <c r="Y413" i="10"/>
  <c r="S413" i="10"/>
  <c r="M413" i="10"/>
  <c r="AN413" i="10"/>
  <c r="AB413" i="10"/>
  <c r="P413" i="10"/>
  <c r="AH413" i="10"/>
  <c r="V413" i="10"/>
  <c r="AT413" i="10"/>
  <c r="AQ399" i="10"/>
  <c r="AN399" i="10"/>
  <c r="AH399" i="10"/>
  <c r="AB399" i="10"/>
  <c r="V399" i="10"/>
  <c r="P399" i="10"/>
  <c r="AK399" i="10"/>
  <c r="Y399" i="10"/>
  <c r="M399" i="10"/>
  <c r="S399" i="10"/>
  <c r="AT399" i="10"/>
  <c r="AE399" i="10"/>
  <c r="AP396" i="10"/>
  <c r="AJ396" i="10"/>
  <c r="AD396" i="10"/>
  <c r="X396" i="10"/>
  <c r="R396" i="10"/>
  <c r="L396" i="10"/>
  <c r="AM396" i="10"/>
  <c r="AA396" i="10"/>
  <c r="O396" i="10"/>
  <c r="AS396" i="10"/>
  <c r="U396" i="10"/>
  <c r="AG396" i="10"/>
  <c r="AQ401" i="10"/>
  <c r="AK401" i="10"/>
  <c r="AE401" i="10"/>
  <c r="Y401" i="10"/>
  <c r="S401" i="10"/>
  <c r="M401" i="10"/>
  <c r="AN401" i="10"/>
  <c r="AB401" i="10"/>
  <c r="P401" i="10"/>
  <c r="AH401" i="10"/>
  <c r="V401" i="10"/>
  <c r="AT401" i="10"/>
  <c r="AP390" i="10"/>
  <c r="AJ390" i="10"/>
  <c r="AD390" i="10"/>
  <c r="X390" i="10"/>
  <c r="R390" i="10"/>
  <c r="L390" i="10"/>
  <c r="AS390" i="10"/>
  <c r="U390" i="10"/>
  <c r="AM390" i="10"/>
  <c r="O390" i="10"/>
  <c r="AA390" i="10"/>
  <c r="AG390" i="10"/>
  <c r="AM382" i="10"/>
  <c r="X382" i="10"/>
  <c r="O382" i="10"/>
  <c r="AJ382" i="10"/>
  <c r="AA382" i="10"/>
  <c r="L382" i="10"/>
  <c r="AP382" i="10"/>
  <c r="AG382" i="10"/>
  <c r="R382" i="10"/>
  <c r="AD382" i="10"/>
  <c r="U382" i="10"/>
  <c r="AS382" i="10"/>
  <c r="AD381" i="10"/>
  <c r="AJ381" i="10"/>
  <c r="AA381" i="10"/>
  <c r="L381" i="10"/>
  <c r="AM381" i="10"/>
  <c r="X381" i="10"/>
  <c r="O381" i="10"/>
  <c r="AS381" i="10"/>
  <c r="U381" i="10"/>
  <c r="AG381" i="10"/>
  <c r="R381" i="10"/>
  <c r="AP381" i="10"/>
  <c r="AS408" i="10"/>
  <c r="AM408" i="10"/>
  <c r="AG408" i="10"/>
  <c r="AA408" i="10"/>
  <c r="U408" i="10"/>
  <c r="O408" i="10"/>
  <c r="AP408" i="10"/>
  <c r="AD408" i="10"/>
  <c r="R408" i="10"/>
  <c r="X408" i="10"/>
  <c r="AJ408" i="10"/>
  <c r="L408" i="10"/>
  <c r="AT395" i="10"/>
  <c r="AN395" i="10"/>
  <c r="AH395" i="10"/>
  <c r="AB395" i="10"/>
  <c r="V395" i="10"/>
  <c r="P395" i="10"/>
  <c r="AK395" i="10"/>
  <c r="Y395" i="10"/>
  <c r="M395" i="10"/>
  <c r="AQ395" i="10"/>
  <c r="S395" i="10"/>
  <c r="AE395" i="10"/>
  <c r="AS404" i="10"/>
  <c r="AM404" i="10"/>
  <c r="AG404" i="10"/>
  <c r="AA404" i="10"/>
  <c r="U404" i="10"/>
  <c r="O404" i="10"/>
  <c r="AP404" i="10"/>
  <c r="AD404" i="10"/>
  <c r="R404" i="10"/>
  <c r="X404" i="10"/>
  <c r="AJ404" i="10"/>
  <c r="L404" i="10"/>
  <c r="AP311" i="10"/>
  <c r="AJ311" i="10"/>
  <c r="AD311" i="10"/>
  <c r="X311" i="10"/>
  <c r="R311" i="10"/>
  <c r="L311" i="10"/>
  <c r="AM311" i="10"/>
  <c r="AA311" i="10"/>
  <c r="O311" i="10"/>
  <c r="AS311" i="10"/>
  <c r="AG311" i="10"/>
  <c r="U311" i="10"/>
  <c r="AP346" i="10"/>
  <c r="AJ346" i="10"/>
  <c r="AD346" i="10"/>
  <c r="X346" i="10"/>
  <c r="R346" i="10"/>
  <c r="L346" i="10"/>
  <c r="AS346" i="10"/>
  <c r="AM346" i="10"/>
  <c r="AG346" i="10"/>
  <c r="AA346" i="10"/>
  <c r="U346" i="10"/>
  <c r="O346" i="10"/>
  <c r="AS339" i="10"/>
  <c r="AM339" i="10"/>
  <c r="AG339" i="10"/>
  <c r="AA339" i="10"/>
  <c r="U339" i="10"/>
  <c r="O339" i="10"/>
  <c r="X339" i="10"/>
  <c r="AP339" i="10"/>
  <c r="R339" i="10"/>
  <c r="AJ339" i="10"/>
  <c r="AD339" i="10"/>
  <c r="L339" i="10"/>
  <c r="AP351" i="10"/>
  <c r="AJ351" i="10"/>
  <c r="AD351" i="10"/>
  <c r="X351" i="10"/>
  <c r="R351" i="10"/>
  <c r="L351" i="10"/>
  <c r="AS351" i="10"/>
  <c r="AM351" i="10"/>
  <c r="AG351" i="10"/>
  <c r="AA351" i="10"/>
  <c r="U351" i="10"/>
  <c r="O351" i="10"/>
  <c r="AS334" i="10"/>
  <c r="AM334" i="10"/>
  <c r="AG334" i="10"/>
  <c r="AA334" i="10"/>
  <c r="U334" i="10"/>
  <c r="O334" i="10"/>
  <c r="AJ334" i="10"/>
  <c r="L334" i="10"/>
  <c r="AD334" i="10"/>
  <c r="X334" i="10"/>
  <c r="R334" i="10"/>
  <c r="AP334" i="10"/>
  <c r="AP323" i="10"/>
  <c r="AJ323" i="10"/>
  <c r="AD323" i="10"/>
  <c r="X323" i="10"/>
  <c r="R323" i="10"/>
  <c r="L323" i="10"/>
  <c r="AM323" i="10"/>
  <c r="AA323" i="10"/>
  <c r="O323" i="10"/>
  <c r="AS323" i="10"/>
  <c r="AG323" i="10"/>
  <c r="U323" i="10"/>
  <c r="AQ335" i="10"/>
  <c r="AK335" i="10"/>
  <c r="AE335" i="10"/>
  <c r="Y335" i="10"/>
  <c r="S335" i="10"/>
  <c r="M335" i="10"/>
  <c r="AT335" i="10"/>
  <c r="AN335" i="10"/>
  <c r="AH335" i="10"/>
  <c r="AB335" i="10"/>
  <c r="V335" i="10"/>
  <c r="P335" i="10"/>
  <c r="AQ306" i="10"/>
  <c r="AK306" i="10"/>
  <c r="AE306" i="10"/>
  <c r="Y306" i="10"/>
  <c r="S306" i="10"/>
  <c r="M306" i="10"/>
  <c r="AN306" i="10"/>
  <c r="AB306" i="10"/>
  <c r="P306" i="10"/>
  <c r="AT306" i="10"/>
  <c r="V306" i="10"/>
  <c r="AH306" i="10"/>
  <c r="AP310" i="10"/>
  <c r="AJ310" i="10"/>
  <c r="AD310" i="10"/>
  <c r="X310" i="10"/>
  <c r="R310" i="10"/>
  <c r="L310" i="10"/>
  <c r="AM310" i="10"/>
  <c r="AA310" i="10"/>
  <c r="O310" i="10"/>
  <c r="AS310" i="10"/>
  <c r="AG310" i="10"/>
  <c r="U310" i="10"/>
  <c r="AP314" i="10"/>
  <c r="AJ314" i="10"/>
  <c r="AD314" i="10"/>
  <c r="X314" i="10"/>
  <c r="R314" i="10"/>
  <c r="L314" i="10"/>
  <c r="AM314" i="10"/>
  <c r="AA314" i="10"/>
  <c r="O314" i="10"/>
  <c r="AS314" i="10"/>
  <c r="AG314" i="10"/>
  <c r="U314" i="10"/>
  <c r="AP350" i="10"/>
  <c r="AJ350" i="10"/>
  <c r="AD350" i="10"/>
  <c r="X350" i="10"/>
  <c r="R350" i="10"/>
  <c r="L350" i="10"/>
  <c r="AS350" i="10"/>
  <c r="AM350" i="10"/>
  <c r="AG350" i="10"/>
  <c r="AA350" i="10"/>
  <c r="U350" i="10"/>
  <c r="O350" i="10"/>
  <c r="AQ348" i="10"/>
  <c r="AK348" i="10"/>
  <c r="AE348" i="10"/>
  <c r="Y348" i="10"/>
  <c r="S348" i="10"/>
  <c r="M348" i="10"/>
  <c r="AH348" i="10"/>
  <c r="AB348" i="10"/>
  <c r="AN348" i="10"/>
  <c r="P348" i="10"/>
  <c r="V348" i="10"/>
  <c r="AT348" i="10"/>
  <c r="AQ326" i="10"/>
  <c r="AK326" i="10"/>
  <c r="AE326" i="10"/>
  <c r="Y326" i="10"/>
  <c r="S326" i="10"/>
  <c r="M326" i="10"/>
  <c r="AN326" i="10"/>
  <c r="AB326" i="10"/>
  <c r="P326" i="10"/>
  <c r="AH326" i="10"/>
  <c r="AT326" i="10"/>
  <c r="V326" i="10"/>
  <c r="AQ352" i="10"/>
  <c r="AK352" i="10"/>
  <c r="AE352" i="10"/>
  <c r="Y352" i="10"/>
  <c r="S352" i="10"/>
  <c r="M352" i="10"/>
  <c r="AH352" i="10"/>
  <c r="AB352" i="10"/>
  <c r="AN352" i="10"/>
  <c r="P352" i="10"/>
  <c r="AT352" i="10"/>
  <c r="V352" i="10"/>
  <c r="AQ351" i="10"/>
  <c r="AK351" i="10"/>
  <c r="AE351" i="10"/>
  <c r="Y351" i="10"/>
  <c r="S351" i="10"/>
  <c r="M351" i="10"/>
  <c r="AT351" i="10"/>
  <c r="V351" i="10"/>
  <c r="AN351" i="10"/>
  <c r="P351" i="10"/>
  <c r="AB351" i="10"/>
  <c r="AH351" i="10"/>
  <c r="AQ342" i="10"/>
  <c r="AK342" i="10"/>
  <c r="AE342" i="10"/>
  <c r="Y342" i="10"/>
  <c r="S342" i="10"/>
  <c r="M342" i="10"/>
  <c r="AH342" i="10"/>
  <c r="AB342" i="10"/>
  <c r="AN342" i="10"/>
  <c r="P342" i="10"/>
  <c r="AT342" i="10"/>
  <c r="V342" i="10"/>
  <c r="AQ336" i="10"/>
  <c r="AK336" i="10"/>
  <c r="AE336" i="10"/>
  <c r="Y336" i="10"/>
  <c r="S336" i="10"/>
  <c r="M336" i="10"/>
  <c r="AT336" i="10"/>
  <c r="AN336" i="10"/>
  <c r="AH336" i="10"/>
  <c r="AB336" i="10"/>
  <c r="V336" i="10"/>
  <c r="P336" i="10"/>
  <c r="AP319" i="10"/>
  <c r="AJ319" i="10"/>
  <c r="AD319" i="10"/>
  <c r="X319" i="10"/>
  <c r="R319" i="10"/>
  <c r="L319" i="10"/>
  <c r="AM319" i="10"/>
  <c r="AA319" i="10"/>
  <c r="O319" i="10"/>
  <c r="AS319" i="10"/>
  <c r="AG319" i="10"/>
  <c r="U319" i="10"/>
  <c r="AP344" i="10"/>
  <c r="AJ344" i="10"/>
  <c r="AD344" i="10"/>
  <c r="X344" i="10"/>
  <c r="R344" i="10"/>
  <c r="L344" i="10"/>
  <c r="AS344" i="10"/>
  <c r="AM344" i="10"/>
  <c r="AG344" i="10"/>
  <c r="AA344" i="10"/>
  <c r="U344" i="10"/>
  <c r="O344" i="10"/>
  <c r="AQ349" i="10"/>
  <c r="AK349" i="10"/>
  <c r="AE349" i="10"/>
  <c r="Y349" i="10"/>
  <c r="S349" i="10"/>
  <c r="M349" i="10"/>
  <c r="AT349" i="10"/>
  <c r="V349" i="10"/>
  <c r="AN349" i="10"/>
  <c r="P349" i="10"/>
  <c r="AB349" i="10"/>
  <c r="AH349" i="10"/>
  <c r="AQ340" i="10"/>
  <c r="AK340" i="10"/>
  <c r="AE340" i="10"/>
  <c r="Y340" i="10"/>
  <c r="S340" i="10"/>
  <c r="M340" i="10"/>
  <c r="AN340" i="10"/>
  <c r="AH340" i="10"/>
  <c r="AB340" i="10"/>
  <c r="V340" i="10"/>
  <c r="P340" i="10"/>
  <c r="AT340" i="10"/>
  <c r="AQ322" i="10"/>
  <c r="AK322" i="10"/>
  <c r="AE322" i="10"/>
  <c r="Y322" i="10"/>
  <c r="S322" i="10"/>
  <c r="M322" i="10"/>
  <c r="AN322" i="10"/>
  <c r="AB322" i="10"/>
  <c r="P322" i="10"/>
  <c r="AH322" i="10"/>
  <c r="AT322" i="10"/>
  <c r="V322" i="10"/>
  <c r="AQ330" i="10"/>
  <c r="AK330" i="10"/>
  <c r="AE330" i="10"/>
  <c r="Y330" i="10"/>
  <c r="S330" i="10"/>
  <c r="M330" i="10"/>
  <c r="AT330" i="10"/>
  <c r="AN330" i="10"/>
  <c r="AH330" i="10"/>
  <c r="AB330" i="10"/>
  <c r="V330" i="10"/>
  <c r="P330" i="10"/>
  <c r="AQ343" i="10"/>
  <c r="AK343" i="10"/>
  <c r="AE343" i="10"/>
  <c r="Y343" i="10"/>
  <c r="S343" i="10"/>
  <c r="M343" i="10"/>
  <c r="AT343" i="10"/>
  <c r="V343" i="10"/>
  <c r="AN343" i="10"/>
  <c r="P343" i="10"/>
  <c r="AB343" i="10"/>
  <c r="AH343" i="10"/>
  <c r="AQ353" i="10"/>
  <c r="AK353" i="10"/>
  <c r="AE353" i="10"/>
  <c r="Y353" i="10"/>
  <c r="S353" i="10"/>
  <c r="M353" i="10"/>
  <c r="AT353" i="10"/>
  <c r="V353" i="10"/>
  <c r="AN353" i="10"/>
  <c r="P353" i="10"/>
  <c r="AB353" i="10"/>
  <c r="AH353" i="10"/>
  <c r="AP348" i="10"/>
  <c r="AJ348" i="10"/>
  <c r="AD348" i="10"/>
  <c r="X348" i="10"/>
  <c r="R348" i="10"/>
  <c r="L348" i="10"/>
  <c r="AS348" i="10"/>
  <c r="AM348" i="10"/>
  <c r="AG348" i="10"/>
  <c r="AA348" i="10"/>
  <c r="U348" i="10"/>
  <c r="O348" i="10"/>
  <c r="AQ327" i="10"/>
  <c r="AK327" i="10"/>
  <c r="AE327" i="10"/>
  <c r="Y327" i="10"/>
  <c r="S327" i="10"/>
  <c r="M327" i="10"/>
  <c r="AN327" i="10"/>
  <c r="AB327" i="10"/>
  <c r="P327" i="10"/>
  <c r="AT327" i="10"/>
  <c r="V327" i="10"/>
  <c r="AH327" i="10"/>
  <c r="AQ337" i="10"/>
  <c r="AK337" i="10"/>
  <c r="AE337" i="10"/>
  <c r="Y337" i="10"/>
  <c r="S337" i="10"/>
  <c r="M337" i="10"/>
  <c r="AT337" i="10"/>
  <c r="AN337" i="10"/>
  <c r="AH337" i="10"/>
  <c r="AB337" i="10"/>
  <c r="V337" i="10"/>
  <c r="P337" i="10"/>
  <c r="AP341" i="10"/>
  <c r="AJ341" i="10"/>
  <c r="AD341" i="10"/>
  <c r="X341" i="10"/>
  <c r="R341" i="10"/>
  <c r="L341" i="10"/>
  <c r="AS341" i="10"/>
  <c r="AM341" i="10"/>
  <c r="AG341" i="10"/>
  <c r="AA341" i="10"/>
  <c r="U341" i="10"/>
  <c r="O341" i="10"/>
  <c r="AQ350" i="10"/>
  <c r="AK350" i="10"/>
  <c r="AE350" i="10"/>
  <c r="Y350" i="10"/>
  <c r="S350" i="10"/>
  <c r="M350" i="10"/>
  <c r="AH350" i="10"/>
  <c r="AB350" i="10"/>
  <c r="AN350" i="10"/>
  <c r="P350" i="10"/>
  <c r="AT350" i="10"/>
  <c r="V350" i="10"/>
  <c r="AQ315" i="10"/>
  <c r="AK315" i="10"/>
  <c r="AE315" i="10"/>
  <c r="Y315" i="10"/>
  <c r="S315" i="10"/>
  <c r="M315" i="10"/>
  <c r="AN315" i="10"/>
  <c r="AB315" i="10"/>
  <c r="P315" i="10"/>
  <c r="AH315" i="10"/>
  <c r="AT315" i="10"/>
  <c r="V315" i="10"/>
  <c r="AP352" i="10"/>
  <c r="AJ352" i="10"/>
  <c r="AD352" i="10"/>
  <c r="X352" i="10"/>
  <c r="R352" i="10"/>
  <c r="L352" i="10"/>
  <c r="AS352" i="10"/>
  <c r="AM352" i="10"/>
  <c r="AG352" i="10"/>
  <c r="AA352" i="10"/>
  <c r="U352" i="10"/>
  <c r="O352" i="10"/>
  <c r="AQ347" i="10"/>
  <c r="AK347" i="10"/>
  <c r="AE347" i="10"/>
  <c r="Y347" i="10"/>
  <c r="S347" i="10"/>
  <c r="M347" i="10"/>
  <c r="AT347" i="10"/>
  <c r="V347" i="10"/>
  <c r="AN347" i="10"/>
  <c r="P347" i="10"/>
  <c r="AB347" i="10"/>
  <c r="AH347" i="10"/>
  <c r="AP329" i="10"/>
  <c r="AJ329" i="10"/>
  <c r="AD329" i="10"/>
  <c r="X329" i="10"/>
  <c r="R329" i="10"/>
  <c r="L329" i="10"/>
  <c r="AM329" i="10"/>
  <c r="AA329" i="10"/>
  <c r="O329" i="10"/>
  <c r="AS329" i="10"/>
  <c r="AG329" i="10"/>
  <c r="U329" i="10"/>
  <c r="AQ341" i="10"/>
  <c r="AK341" i="10"/>
  <c r="AE341" i="10"/>
  <c r="Y341" i="10"/>
  <c r="S341" i="10"/>
  <c r="M341" i="10"/>
  <c r="AT341" i="10"/>
  <c r="V341" i="10"/>
  <c r="AN341" i="10"/>
  <c r="P341" i="10"/>
  <c r="AB341" i="10"/>
  <c r="AH341" i="10"/>
  <c r="AP327" i="10"/>
  <c r="AJ327" i="10"/>
  <c r="AD327" i="10"/>
  <c r="X327" i="10"/>
  <c r="R327" i="10"/>
  <c r="L327" i="10"/>
  <c r="AM327" i="10"/>
  <c r="AA327" i="10"/>
  <c r="O327" i="10"/>
  <c r="AS327" i="10"/>
  <c r="AG327" i="10"/>
  <c r="U327" i="10"/>
  <c r="AQ305" i="10"/>
  <c r="AK305" i="10"/>
  <c r="AE305" i="10"/>
  <c r="Y305" i="10"/>
  <c r="AN305" i="10"/>
  <c r="AB305" i="10"/>
  <c r="S305" i="10"/>
  <c r="M305" i="10"/>
  <c r="AH305" i="10"/>
  <c r="P305" i="10"/>
  <c r="AT305" i="10"/>
  <c r="V305" i="10"/>
  <c r="AQ307" i="10"/>
  <c r="AK307" i="10"/>
  <c r="AE307" i="10"/>
  <c r="Y307" i="10"/>
  <c r="S307" i="10"/>
  <c r="M307" i="10"/>
  <c r="AN307" i="10"/>
  <c r="AB307" i="10"/>
  <c r="P307" i="10"/>
  <c r="AH307" i="10"/>
  <c r="AT307" i="10"/>
  <c r="V307" i="10"/>
  <c r="AP312" i="10"/>
  <c r="AJ312" i="10"/>
  <c r="AD312" i="10"/>
  <c r="X312" i="10"/>
  <c r="R312" i="10"/>
  <c r="L312" i="10"/>
  <c r="AM312" i="10"/>
  <c r="AA312" i="10"/>
  <c r="O312" i="10"/>
  <c r="AS312" i="10"/>
  <c r="AG312" i="10"/>
  <c r="U312" i="10"/>
  <c r="AQ317" i="10"/>
  <c r="AK317" i="10"/>
  <c r="AE317" i="10"/>
  <c r="Y317" i="10"/>
  <c r="S317" i="10"/>
  <c r="M317" i="10"/>
  <c r="AN317" i="10"/>
  <c r="AB317" i="10"/>
  <c r="P317" i="10"/>
  <c r="AH317" i="10"/>
  <c r="AT317" i="10"/>
  <c r="V317" i="10"/>
  <c r="AP320" i="10"/>
  <c r="AJ320" i="10"/>
  <c r="AD320" i="10"/>
  <c r="X320" i="10"/>
  <c r="R320" i="10"/>
  <c r="L320" i="10"/>
  <c r="AM320" i="10"/>
  <c r="AA320" i="10"/>
  <c r="O320" i="10"/>
  <c r="AS320" i="10"/>
  <c r="AG320" i="10"/>
  <c r="U320" i="10"/>
  <c r="AS333" i="10"/>
  <c r="AM333" i="10"/>
  <c r="AG333" i="10"/>
  <c r="AA333" i="10"/>
  <c r="U333" i="10"/>
  <c r="O333" i="10"/>
  <c r="X333" i="10"/>
  <c r="AP333" i="10"/>
  <c r="R333" i="10"/>
  <c r="L333" i="10"/>
  <c r="AJ333" i="10"/>
  <c r="AD333" i="10"/>
  <c r="AP354" i="10"/>
  <c r="AJ354" i="10"/>
  <c r="AD354" i="10"/>
  <c r="X354" i="10"/>
  <c r="R354" i="10"/>
  <c r="L354" i="10"/>
  <c r="AS354" i="10"/>
  <c r="AM354" i="10"/>
  <c r="AG354" i="10"/>
  <c r="AA354" i="10"/>
  <c r="U354" i="10"/>
  <c r="O354" i="10"/>
  <c r="AS332" i="10"/>
  <c r="AM332" i="10"/>
  <c r="AG332" i="10"/>
  <c r="AA332" i="10"/>
  <c r="U332" i="10"/>
  <c r="O332" i="10"/>
  <c r="AJ332" i="10"/>
  <c r="L332" i="10"/>
  <c r="AD332" i="10"/>
  <c r="X332" i="10"/>
  <c r="AP332" i="10"/>
  <c r="R332" i="10"/>
  <c r="AP347" i="10"/>
  <c r="AJ347" i="10"/>
  <c r="AD347" i="10"/>
  <c r="X347" i="10"/>
  <c r="R347" i="10"/>
  <c r="L347" i="10"/>
  <c r="AS347" i="10"/>
  <c r="AM347" i="10"/>
  <c r="AG347" i="10"/>
  <c r="AA347" i="10"/>
  <c r="U347" i="10"/>
  <c r="O347" i="10"/>
  <c r="AS336" i="10"/>
  <c r="AM336" i="10"/>
  <c r="AG336" i="10"/>
  <c r="AA336" i="10"/>
  <c r="U336" i="10"/>
  <c r="O336" i="10"/>
  <c r="AJ336" i="10"/>
  <c r="L336" i="10"/>
  <c r="AD336" i="10"/>
  <c r="AP336" i="10"/>
  <c r="X336" i="10"/>
  <c r="R336" i="10"/>
  <c r="AP349" i="10"/>
  <c r="AJ349" i="10"/>
  <c r="AD349" i="10"/>
  <c r="X349" i="10"/>
  <c r="R349" i="10"/>
  <c r="L349" i="10"/>
  <c r="AS349" i="10"/>
  <c r="AM349" i="10"/>
  <c r="AG349" i="10"/>
  <c r="AA349" i="10"/>
  <c r="U349" i="10"/>
  <c r="O349" i="10"/>
  <c r="AQ325" i="10"/>
  <c r="AK325" i="10"/>
  <c r="AE325" i="10"/>
  <c r="Y325" i="10"/>
  <c r="S325" i="10"/>
  <c r="M325" i="10"/>
  <c r="AN325" i="10"/>
  <c r="AB325" i="10"/>
  <c r="P325" i="10"/>
  <c r="AT325" i="10"/>
  <c r="V325" i="10"/>
  <c r="AH325" i="10"/>
  <c r="AP328" i="10"/>
  <c r="AJ328" i="10"/>
  <c r="AD328" i="10"/>
  <c r="X328" i="10"/>
  <c r="R328" i="10"/>
  <c r="L328" i="10"/>
  <c r="AM328" i="10"/>
  <c r="AA328" i="10"/>
  <c r="O328" i="10"/>
  <c r="AS328" i="10"/>
  <c r="AG328" i="10"/>
  <c r="U328" i="10"/>
  <c r="AS331" i="10"/>
  <c r="AM331" i="10"/>
  <c r="AG331" i="10"/>
  <c r="AA331" i="10"/>
  <c r="U331" i="10"/>
  <c r="O331" i="10"/>
  <c r="X331" i="10"/>
  <c r="AP331" i="10"/>
  <c r="R331" i="10"/>
  <c r="AJ331" i="10"/>
  <c r="AD331" i="10"/>
  <c r="L331" i="10"/>
  <c r="AP345" i="10"/>
  <c r="AJ345" i="10"/>
  <c r="AD345" i="10"/>
  <c r="X345" i="10"/>
  <c r="R345" i="10"/>
  <c r="L345" i="10"/>
  <c r="AS345" i="10"/>
  <c r="AM345" i="10"/>
  <c r="AG345" i="10"/>
  <c r="AA345" i="10"/>
  <c r="U345" i="10"/>
  <c r="O345" i="10"/>
  <c r="AQ346" i="10"/>
  <c r="AK346" i="10"/>
  <c r="AE346" i="10"/>
  <c r="Y346" i="10"/>
  <c r="S346" i="10"/>
  <c r="M346" i="10"/>
  <c r="AH346" i="10"/>
  <c r="AB346" i="10"/>
  <c r="AN346" i="10"/>
  <c r="P346" i="10"/>
  <c r="AT346" i="10"/>
  <c r="V346" i="10"/>
  <c r="AP307" i="10"/>
  <c r="AJ307" i="10"/>
  <c r="AD307" i="10"/>
  <c r="X307" i="10"/>
  <c r="R307" i="10"/>
  <c r="L307" i="10"/>
  <c r="AM307" i="10"/>
  <c r="AA307" i="10"/>
  <c r="O307" i="10"/>
  <c r="AS307" i="10"/>
  <c r="AG307" i="10"/>
  <c r="U307" i="10"/>
  <c r="AS337" i="10"/>
  <c r="AM337" i="10"/>
  <c r="AG337" i="10"/>
  <c r="AA337" i="10"/>
  <c r="U337" i="10"/>
  <c r="O337" i="10"/>
  <c r="X337" i="10"/>
  <c r="AP337" i="10"/>
  <c r="R337" i="10"/>
  <c r="L337" i="10"/>
  <c r="AJ337" i="10"/>
  <c r="AD337" i="10"/>
  <c r="AP306" i="10"/>
  <c r="AJ306" i="10"/>
  <c r="AD306" i="10"/>
  <c r="X306" i="10"/>
  <c r="R306" i="10"/>
  <c r="L306" i="10"/>
  <c r="AM306" i="10"/>
  <c r="AA306" i="10"/>
  <c r="O306" i="10"/>
  <c r="AS306" i="10"/>
  <c r="AG306" i="10"/>
  <c r="U306" i="10"/>
  <c r="AP309" i="10"/>
  <c r="AJ309" i="10"/>
  <c r="AD309" i="10"/>
  <c r="X309" i="10"/>
  <c r="R309" i="10"/>
  <c r="L309" i="10"/>
  <c r="AM309" i="10"/>
  <c r="AA309" i="10"/>
  <c r="O309" i="10"/>
  <c r="AS309" i="10"/>
  <c r="AG309" i="10"/>
  <c r="U309" i="10"/>
  <c r="AP313" i="10"/>
  <c r="AJ313" i="10"/>
  <c r="AD313" i="10"/>
  <c r="X313" i="10"/>
  <c r="R313" i="10"/>
  <c r="L313" i="10"/>
  <c r="AM313" i="10"/>
  <c r="AA313" i="10"/>
  <c r="O313" i="10"/>
  <c r="AS313" i="10"/>
  <c r="AG313" i="10"/>
  <c r="U313" i="10"/>
  <c r="AQ318" i="10"/>
  <c r="AK318" i="10"/>
  <c r="AE318" i="10"/>
  <c r="Y318" i="10"/>
  <c r="S318" i="10"/>
  <c r="M318" i="10"/>
  <c r="AN318" i="10"/>
  <c r="AB318" i="10"/>
  <c r="P318" i="10"/>
  <c r="AH318" i="10"/>
  <c r="V318" i="10"/>
  <c r="AT318" i="10"/>
  <c r="AQ324" i="10"/>
  <c r="AK324" i="10"/>
  <c r="AE324" i="10"/>
  <c r="Y324" i="10"/>
  <c r="S324" i="10"/>
  <c r="M324" i="10"/>
  <c r="AN324" i="10"/>
  <c r="AB324" i="10"/>
  <c r="P324" i="10"/>
  <c r="AH324" i="10"/>
  <c r="AT324" i="10"/>
  <c r="V324" i="10"/>
  <c r="AP342" i="10"/>
  <c r="AJ342" i="10"/>
  <c r="AD342" i="10"/>
  <c r="X342" i="10"/>
  <c r="R342" i="10"/>
  <c r="L342" i="10"/>
  <c r="AS342" i="10"/>
  <c r="AM342" i="10"/>
  <c r="AG342" i="10"/>
  <c r="AA342" i="10"/>
  <c r="U342" i="10"/>
  <c r="O342" i="10"/>
  <c r="AQ332" i="10"/>
  <c r="AK332" i="10"/>
  <c r="AE332" i="10"/>
  <c r="Y332" i="10"/>
  <c r="S332" i="10"/>
  <c r="M332" i="10"/>
  <c r="AT332" i="10"/>
  <c r="AN332" i="10"/>
  <c r="AH332" i="10"/>
  <c r="AB332" i="10"/>
  <c r="V332" i="10"/>
  <c r="P332" i="10"/>
  <c r="AQ334" i="10"/>
  <c r="AK334" i="10"/>
  <c r="AE334" i="10"/>
  <c r="Y334" i="10"/>
  <c r="S334" i="10"/>
  <c r="M334" i="10"/>
  <c r="AT334" i="10"/>
  <c r="AN334" i="10"/>
  <c r="AH334" i="10"/>
  <c r="AB334" i="10"/>
  <c r="V334" i="10"/>
  <c r="P334" i="10"/>
  <c r="AP340" i="10"/>
  <c r="AS340" i="10"/>
  <c r="AM340" i="10"/>
  <c r="AG340" i="10"/>
  <c r="AA340" i="10"/>
  <c r="U340" i="10"/>
  <c r="O340" i="10"/>
  <c r="AJ340" i="10"/>
  <c r="L340" i="10"/>
  <c r="AD340" i="10"/>
  <c r="X340" i="10"/>
  <c r="R340" i="10"/>
  <c r="AQ344" i="10"/>
  <c r="AK344" i="10"/>
  <c r="AE344" i="10"/>
  <c r="Y344" i="10"/>
  <c r="S344" i="10"/>
  <c r="M344" i="10"/>
  <c r="AH344" i="10"/>
  <c r="AB344" i="10"/>
  <c r="AN344" i="10"/>
  <c r="P344" i="10"/>
  <c r="AT344" i="10"/>
  <c r="V344" i="10"/>
  <c r="AQ338" i="10"/>
  <c r="AK338" i="10"/>
  <c r="AE338" i="10"/>
  <c r="Y338" i="10"/>
  <c r="S338" i="10"/>
  <c r="M338" i="10"/>
  <c r="AT338" i="10"/>
  <c r="AN338" i="10"/>
  <c r="AH338" i="10"/>
  <c r="AB338" i="10"/>
  <c r="V338" i="10"/>
  <c r="P338" i="10"/>
  <c r="AS338" i="10"/>
  <c r="AM338" i="10"/>
  <c r="AG338" i="10"/>
  <c r="AA338" i="10"/>
  <c r="U338" i="10"/>
  <c r="O338" i="10"/>
  <c r="AJ338" i="10"/>
  <c r="L338" i="10"/>
  <c r="AD338" i="10"/>
  <c r="X338" i="10"/>
  <c r="R338" i="10"/>
  <c r="AP338" i="10"/>
  <c r="AQ328" i="10"/>
  <c r="AK328" i="10"/>
  <c r="AE328" i="10"/>
  <c r="Y328" i="10"/>
  <c r="S328" i="10"/>
  <c r="M328" i="10"/>
  <c r="AN328" i="10"/>
  <c r="AB328" i="10"/>
  <c r="P328" i="10"/>
  <c r="AH328" i="10"/>
  <c r="AT328" i="10"/>
  <c r="V328" i="10"/>
  <c r="AP321" i="10"/>
  <c r="AJ321" i="10"/>
  <c r="AD321" i="10"/>
  <c r="X321" i="10"/>
  <c r="R321" i="10"/>
  <c r="L321" i="10"/>
  <c r="AM321" i="10"/>
  <c r="AA321" i="10"/>
  <c r="O321" i="10"/>
  <c r="AS321" i="10"/>
  <c r="AG321" i="10"/>
  <c r="U321" i="10"/>
  <c r="AP322" i="10"/>
  <c r="AJ322" i="10"/>
  <c r="AD322" i="10"/>
  <c r="X322" i="10"/>
  <c r="R322" i="10"/>
  <c r="L322" i="10"/>
  <c r="AM322" i="10"/>
  <c r="AA322" i="10"/>
  <c r="O322" i="10"/>
  <c r="AS322" i="10"/>
  <c r="AG322" i="10"/>
  <c r="U322" i="10"/>
  <c r="AQ354" i="10"/>
  <c r="AK354" i="10"/>
  <c r="AE354" i="10"/>
  <c r="Y354" i="10"/>
  <c r="S354" i="10"/>
  <c r="M354" i="10"/>
  <c r="AH354" i="10"/>
  <c r="AB354" i="10"/>
  <c r="AN354" i="10"/>
  <c r="P354" i="10"/>
  <c r="AT354" i="10"/>
  <c r="V354" i="10"/>
  <c r="AQ345" i="10"/>
  <c r="AK345" i="10"/>
  <c r="AE345" i="10"/>
  <c r="Y345" i="10"/>
  <c r="S345" i="10"/>
  <c r="M345" i="10"/>
  <c r="AT345" i="10"/>
  <c r="V345" i="10"/>
  <c r="AN345" i="10"/>
  <c r="P345" i="10"/>
  <c r="AB345" i="10"/>
  <c r="AH345" i="10"/>
  <c r="AP343" i="10"/>
  <c r="AJ343" i="10"/>
  <c r="AD343" i="10"/>
  <c r="X343" i="10"/>
  <c r="R343" i="10"/>
  <c r="L343" i="10"/>
  <c r="AS343" i="10"/>
  <c r="AM343" i="10"/>
  <c r="AG343" i="10"/>
  <c r="AA343" i="10"/>
  <c r="U343" i="10"/>
  <c r="O343" i="10"/>
  <c r="AT253" i="10"/>
  <c r="AN253" i="10"/>
  <c r="AH253" i="10"/>
  <c r="AE253" i="10"/>
  <c r="Y253" i="10"/>
  <c r="S253" i="10"/>
  <c r="M253" i="10"/>
  <c r="AK253" i="10"/>
  <c r="AB253" i="10"/>
  <c r="AQ253" i="10"/>
  <c r="P253" i="10"/>
  <c r="V253" i="10"/>
  <c r="AS285" i="10"/>
  <c r="AM285" i="10"/>
  <c r="AG285" i="10"/>
  <c r="AA285" i="10"/>
  <c r="U285" i="10"/>
  <c r="O285" i="10"/>
  <c r="AP285" i="10"/>
  <c r="AD285" i="10"/>
  <c r="R285" i="10"/>
  <c r="AJ285" i="10"/>
  <c r="L285" i="10"/>
  <c r="X285" i="10"/>
  <c r="AS270" i="10"/>
  <c r="AM270" i="10"/>
  <c r="AG270" i="10"/>
  <c r="AA270" i="10"/>
  <c r="U270" i="10"/>
  <c r="O270" i="10"/>
  <c r="AJ270" i="10"/>
  <c r="X270" i="10"/>
  <c r="L270" i="10"/>
  <c r="AD270" i="10"/>
  <c r="R270" i="10"/>
  <c r="AP270" i="10"/>
  <c r="AS272" i="10"/>
  <c r="AM272" i="10"/>
  <c r="AG272" i="10"/>
  <c r="AA272" i="10"/>
  <c r="U272" i="10"/>
  <c r="O272" i="10"/>
  <c r="AJ272" i="10"/>
  <c r="X272" i="10"/>
  <c r="L272" i="10"/>
  <c r="AD272" i="10"/>
  <c r="AP272" i="10"/>
  <c r="R272" i="10"/>
  <c r="AS280" i="10"/>
  <c r="AM280" i="10"/>
  <c r="AG280" i="10"/>
  <c r="AA280" i="10"/>
  <c r="U280" i="10"/>
  <c r="O280" i="10"/>
  <c r="AP280" i="10"/>
  <c r="AD280" i="10"/>
  <c r="R280" i="10"/>
  <c r="X280" i="10"/>
  <c r="AJ280" i="10"/>
  <c r="L280" i="10"/>
  <c r="AS287" i="10"/>
  <c r="AM287" i="10"/>
  <c r="AG287" i="10"/>
  <c r="AA287" i="10"/>
  <c r="U287" i="10"/>
  <c r="O287" i="10"/>
  <c r="AP287" i="10"/>
  <c r="AD287" i="10"/>
  <c r="R287" i="10"/>
  <c r="AJ287" i="10"/>
  <c r="L287" i="10"/>
  <c r="X287" i="10"/>
  <c r="AQ286" i="10"/>
  <c r="AK286" i="10"/>
  <c r="AE286" i="10"/>
  <c r="Y286" i="10"/>
  <c r="S286" i="10"/>
  <c r="M286" i="10"/>
  <c r="AN286" i="10"/>
  <c r="AB286" i="10"/>
  <c r="P286" i="10"/>
  <c r="AT286" i="10"/>
  <c r="V286" i="10"/>
  <c r="AH286" i="10"/>
  <c r="AS275" i="10"/>
  <c r="AM275" i="10"/>
  <c r="AG275" i="10"/>
  <c r="AA275" i="10"/>
  <c r="U275" i="10"/>
  <c r="O275" i="10"/>
  <c r="AP275" i="10"/>
  <c r="AD275" i="10"/>
  <c r="R275" i="10"/>
  <c r="AJ275" i="10"/>
  <c r="L275" i="10"/>
  <c r="X275" i="10"/>
  <c r="AM267" i="10"/>
  <c r="X267" i="10"/>
  <c r="O267" i="10"/>
  <c r="AD267" i="10"/>
  <c r="AP267" i="10"/>
  <c r="AG267" i="10"/>
  <c r="R267" i="10"/>
  <c r="AS267" i="10"/>
  <c r="U267" i="10"/>
  <c r="L267" i="10"/>
  <c r="AA267" i="10"/>
  <c r="AJ267" i="10"/>
  <c r="AS276" i="10"/>
  <c r="AM276" i="10"/>
  <c r="AG276" i="10"/>
  <c r="AA276" i="10"/>
  <c r="U276" i="10"/>
  <c r="O276" i="10"/>
  <c r="AP276" i="10"/>
  <c r="AD276" i="10"/>
  <c r="R276" i="10"/>
  <c r="AJ276" i="10"/>
  <c r="L276" i="10"/>
  <c r="X276" i="10"/>
  <c r="AQ250" i="10"/>
  <c r="AK250" i="10"/>
  <c r="Y250" i="10"/>
  <c r="M250" i="10"/>
  <c r="AE250" i="10"/>
  <c r="S250" i="10"/>
  <c r="AT250" i="10"/>
  <c r="AB250" i="10"/>
  <c r="P250" i="10"/>
  <c r="AN250" i="10"/>
  <c r="V250" i="10"/>
  <c r="AH250" i="10"/>
  <c r="AT254" i="10"/>
  <c r="AN254" i="10"/>
  <c r="AH254" i="10"/>
  <c r="AB254" i="10"/>
  <c r="V254" i="10"/>
  <c r="P254" i="10"/>
  <c r="AQ254" i="10"/>
  <c r="S254" i="10"/>
  <c r="Y254" i="10"/>
  <c r="AK254" i="10"/>
  <c r="M254" i="10"/>
  <c r="AE254" i="10"/>
  <c r="AT259" i="10"/>
  <c r="AN259" i="10"/>
  <c r="AH259" i="10"/>
  <c r="AB259" i="10"/>
  <c r="V259" i="10"/>
  <c r="P259" i="10"/>
  <c r="AE259" i="10"/>
  <c r="AK259" i="10"/>
  <c r="Y259" i="10"/>
  <c r="M259" i="10"/>
  <c r="AQ259" i="10"/>
  <c r="S259" i="10"/>
  <c r="AS277" i="10"/>
  <c r="AM277" i="10"/>
  <c r="AG277" i="10"/>
  <c r="AA277" i="10"/>
  <c r="U277" i="10"/>
  <c r="O277" i="10"/>
  <c r="AP277" i="10"/>
  <c r="AD277" i="10"/>
  <c r="R277" i="10"/>
  <c r="L277" i="10"/>
  <c r="X277" i="10"/>
  <c r="AJ277" i="10"/>
  <c r="AS269" i="10"/>
  <c r="AM269" i="10"/>
  <c r="AG269" i="10"/>
  <c r="AA269" i="10"/>
  <c r="U269" i="10"/>
  <c r="O269" i="10"/>
  <c r="AJ269" i="10"/>
  <c r="X269" i="10"/>
  <c r="L269" i="10"/>
  <c r="R269" i="10"/>
  <c r="AP269" i="10"/>
  <c r="AD269" i="10"/>
  <c r="AM261" i="10"/>
  <c r="X261" i="10"/>
  <c r="O261" i="10"/>
  <c r="AD261" i="10"/>
  <c r="AP261" i="10"/>
  <c r="AG261" i="10"/>
  <c r="R261" i="10"/>
  <c r="AS261" i="10"/>
  <c r="U261" i="10"/>
  <c r="AJ261" i="10"/>
  <c r="AA261" i="10"/>
  <c r="L261" i="10"/>
  <c r="AS288" i="10"/>
  <c r="AM288" i="10"/>
  <c r="AG288" i="10"/>
  <c r="AA288" i="10"/>
  <c r="U288" i="10"/>
  <c r="O288" i="10"/>
  <c r="AP288" i="10"/>
  <c r="AD288" i="10"/>
  <c r="R288" i="10"/>
  <c r="X288" i="10"/>
  <c r="L288" i="10"/>
  <c r="AJ288" i="10"/>
  <c r="AS268" i="10"/>
  <c r="AM268" i="10"/>
  <c r="AG268" i="10"/>
  <c r="AA268" i="10"/>
  <c r="U268" i="10"/>
  <c r="O268" i="10"/>
  <c r="AJ268" i="10"/>
  <c r="X268" i="10"/>
  <c r="L268" i="10"/>
  <c r="AP268" i="10"/>
  <c r="R268" i="10"/>
  <c r="AD268" i="10"/>
  <c r="AS278" i="10"/>
  <c r="AM278" i="10"/>
  <c r="AG278" i="10"/>
  <c r="AA278" i="10"/>
  <c r="U278" i="10"/>
  <c r="O278" i="10"/>
  <c r="AP278" i="10"/>
  <c r="AD278" i="10"/>
  <c r="R278" i="10"/>
  <c r="X278" i="10"/>
  <c r="AJ278" i="10"/>
  <c r="L278" i="10"/>
  <c r="AJ262" i="10"/>
  <c r="AA262" i="10"/>
  <c r="L262" i="10"/>
  <c r="AP262" i="10"/>
  <c r="R262" i="10"/>
  <c r="AS262" i="10"/>
  <c r="AD262" i="10"/>
  <c r="U262" i="10"/>
  <c r="AG262" i="10"/>
  <c r="X262" i="10"/>
  <c r="O262" i="10"/>
  <c r="AM262" i="10"/>
  <c r="AS284" i="10"/>
  <c r="AM284" i="10"/>
  <c r="AG284" i="10"/>
  <c r="AA284" i="10"/>
  <c r="U284" i="10"/>
  <c r="O284" i="10"/>
  <c r="AP284" i="10"/>
  <c r="AD284" i="10"/>
  <c r="R284" i="10"/>
  <c r="X284" i="10"/>
  <c r="L284" i="10"/>
  <c r="AJ284" i="10"/>
  <c r="AQ281" i="10"/>
  <c r="AK281" i="10"/>
  <c r="AE281" i="10"/>
  <c r="Y281" i="10"/>
  <c r="S281" i="10"/>
  <c r="M281" i="10"/>
  <c r="AT281" i="10"/>
  <c r="AN281" i="10"/>
  <c r="AB281" i="10"/>
  <c r="P281" i="10"/>
  <c r="V281" i="10"/>
  <c r="AH281" i="10"/>
  <c r="AQ279" i="10"/>
  <c r="AK279" i="10"/>
  <c r="AE279" i="10"/>
  <c r="Y279" i="10"/>
  <c r="S279" i="10"/>
  <c r="M279" i="10"/>
  <c r="AN279" i="10"/>
  <c r="AB279" i="10"/>
  <c r="P279" i="10"/>
  <c r="AT279" i="10"/>
  <c r="V279" i="10"/>
  <c r="AH279" i="10"/>
  <c r="AT271" i="10"/>
  <c r="AN271" i="10"/>
  <c r="AH271" i="10"/>
  <c r="AB271" i="10"/>
  <c r="V271" i="10"/>
  <c r="P271" i="10"/>
  <c r="AE271" i="10"/>
  <c r="AQ271" i="10"/>
  <c r="AK271" i="10"/>
  <c r="Y271" i="10"/>
  <c r="M271" i="10"/>
  <c r="S271" i="10"/>
  <c r="AT263" i="10"/>
  <c r="AN263" i="10"/>
  <c r="AH263" i="10"/>
  <c r="AB263" i="10"/>
  <c r="V263" i="10"/>
  <c r="P263" i="10"/>
  <c r="AE263" i="10"/>
  <c r="M263" i="10"/>
  <c r="Y263" i="10"/>
  <c r="AK263" i="10"/>
  <c r="S263" i="10"/>
  <c r="AQ263" i="10"/>
  <c r="AQ280" i="10"/>
  <c r="AK280" i="10"/>
  <c r="AE280" i="10"/>
  <c r="Y280" i="10"/>
  <c r="S280" i="10"/>
  <c r="M280" i="10"/>
  <c r="AN280" i="10"/>
  <c r="AB280" i="10"/>
  <c r="P280" i="10"/>
  <c r="AH280" i="10"/>
  <c r="AT280" i="10"/>
  <c r="V280" i="10"/>
  <c r="AE249" i="10"/>
  <c r="M249" i="10"/>
  <c r="AQ249" i="10"/>
  <c r="AK249" i="10"/>
  <c r="Y249" i="10"/>
  <c r="S249" i="10"/>
  <c r="AN249" i="10"/>
  <c r="AB249" i="10"/>
  <c r="P249" i="10"/>
  <c r="AH249" i="10"/>
  <c r="V249" i="10"/>
  <c r="AT249" i="10"/>
  <c r="AT258" i="10"/>
  <c r="AN258" i="10"/>
  <c r="AH258" i="10"/>
  <c r="AB258" i="10"/>
  <c r="V258" i="10"/>
  <c r="P258" i="10"/>
  <c r="AQ258" i="10"/>
  <c r="S258" i="10"/>
  <c r="Y258" i="10"/>
  <c r="AK258" i="10"/>
  <c r="M258" i="10"/>
  <c r="AE258" i="10"/>
  <c r="AQ246" i="10"/>
  <c r="S246" i="10"/>
  <c r="AK246" i="10"/>
  <c r="AE246" i="10"/>
  <c r="Y246" i="10"/>
  <c r="M246" i="10"/>
  <c r="AN246" i="10"/>
  <c r="AB246" i="10"/>
  <c r="P246" i="10"/>
  <c r="AH246" i="10"/>
  <c r="V246" i="10"/>
  <c r="AT246" i="10"/>
  <c r="AQ251" i="10"/>
  <c r="AK251" i="10"/>
  <c r="AE251" i="10"/>
  <c r="Y251" i="10"/>
  <c r="S251" i="10"/>
  <c r="M251" i="10"/>
  <c r="AH251" i="10"/>
  <c r="AB251" i="10"/>
  <c r="AT251" i="10"/>
  <c r="AN251" i="10"/>
  <c r="P251" i="10"/>
  <c r="V251" i="10"/>
  <c r="AT256" i="10"/>
  <c r="AN256" i="10"/>
  <c r="AH256" i="10"/>
  <c r="AB256" i="10"/>
  <c r="V256" i="10"/>
  <c r="P256" i="10"/>
  <c r="AQ256" i="10"/>
  <c r="S256" i="10"/>
  <c r="Y256" i="10"/>
  <c r="AK256" i="10"/>
  <c r="M256" i="10"/>
  <c r="AE256" i="10"/>
  <c r="AS289" i="10"/>
  <c r="AM289" i="10"/>
  <c r="AG289" i="10"/>
  <c r="AA289" i="10"/>
  <c r="U289" i="10"/>
  <c r="O289" i="10"/>
  <c r="AP289" i="10"/>
  <c r="AD289" i="10"/>
  <c r="R289" i="10"/>
  <c r="AJ289" i="10"/>
  <c r="L289" i="10"/>
  <c r="X289" i="10"/>
  <c r="AS293" i="10"/>
  <c r="AM293" i="10"/>
  <c r="AG293" i="10"/>
  <c r="AA293" i="10"/>
  <c r="U293" i="10"/>
  <c r="O293" i="10"/>
  <c r="AP293" i="10"/>
  <c r="AD293" i="10"/>
  <c r="R293" i="10"/>
  <c r="AJ293" i="10"/>
  <c r="L293" i="10"/>
  <c r="X293" i="10"/>
  <c r="AS292" i="10"/>
  <c r="AM292" i="10"/>
  <c r="AG292" i="10"/>
  <c r="AA292" i="10"/>
  <c r="U292" i="10"/>
  <c r="O292" i="10"/>
  <c r="AP292" i="10"/>
  <c r="AD292" i="10"/>
  <c r="R292" i="10"/>
  <c r="X292" i="10"/>
  <c r="L292" i="10"/>
  <c r="AJ292" i="10"/>
  <c r="AJ264" i="10"/>
  <c r="AA264" i="10"/>
  <c r="L264" i="10"/>
  <c r="AG264" i="10"/>
  <c r="AP264" i="10"/>
  <c r="R264" i="10"/>
  <c r="AS264" i="10"/>
  <c r="AD264" i="10"/>
  <c r="U264" i="10"/>
  <c r="X264" i="10"/>
  <c r="AM264" i="10"/>
  <c r="O264" i="10"/>
  <c r="AS282" i="10"/>
  <c r="AM282" i="10"/>
  <c r="AG282" i="10"/>
  <c r="AA282" i="10"/>
  <c r="U282" i="10"/>
  <c r="O282" i="10"/>
  <c r="AP282" i="10"/>
  <c r="AD282" i="10"/>
  <c r="R282" i="10"/>
  <c r="X282" i="10"/>
  <c r="L282" i="10"/>
  <c r="AJ282" i="10"/>
  <c r="AQ290" i="10"/>
  <c r="AK290" i="10"/>
  <c r="AE290" i="10"/>
  <c r="Y290" i="10"/>
  <c r="S290" i="10"/>
  <c r="M290" i="10"/>
  <c r="AN290" i="10"/>
  <c r="AB290" i="10"/>
  <c r="P290" i="10"/>
  <c r="AT290" i="10"/>
  <c r="V290" i="10"/>
  <c r="AH290" i="10"/>
  <c r="AT266" i="10"/>
  <c r="AN266" i="10"/>
  <c r="AH266" i="10"/>
  <c r="AB266" i="10"/>
  <c r="V266" i="10"/>
  <c r="P266" i="10"/>
  <c r="AQ266" i="10"/>
  <c r="S266" i="10"/>
  <c r="Y266" i="10"/>
  <c r="AK266" i="10"/>
  <c r="M266" i="10"/>
  <c r="AE266" i="10"/>
  <c r="AS279" i="10"/>
  <c r="AM279" i="10"/>
  <c r="AG279" i="10"/>
  <c r="AA279" i="10"/>
  <c r="U279" i="10"/>
  <c r="O279" i="10"/>
  <c r="AP279" i="10"/>
  <c r="AD279" i="10"/>
  <c r="R279" i="10"/>
  <c r="AJ279" i="10"/>
  <c r="X279" i="10"/>
  <c r="L279" i="10"/>
  <c r="AS271" i="10"/>
  <c r="AM271" i="10"/>
  <c r="AG271" i="10"/>
  <c r="AA271" i="10"/>
  <c r="U271" i="10"/>
  <c r="O271" i="10"/>
  <c r="AJ271" i="10"/>
  <c r="X271" i="10"/>
  <c r="L271" i="10"/>
  <c r="AP271" i="10"/>
  <c r="AD271" i="10"/>
  <c r="R271" i="10"/>
  <c r="AM263" i="10"/>
  <c r="X263" i="10"/>
  <c r="O263" i="10"/>
  <c r="AS263" i="10"/>
  <c r="AD263" i="10"/>
  <c r="AP263" i="10"/>
  <c r="AG263" i="10"/>
  <c r="R263" i="10"/>
  <c r="U263" i="10"/>
  <c r="AA263" i="10"/>
  <c r="AJ263" i="10"/>
  <c r="L263" i="10"/>
  <c r="AE247" i="10"/>
  <c r="AQ247" i="10"/>
  <c r="AK247" i="10"/>
  <c r="Y247" i="10"/>
  <c r="S247" i="10"/>
  <c r="M247" i="10"/>
  <c r="AN247" i="10"/>
  <c r="AB247" i="10"/>
  <c r="P247" i="10"/>
  <c r="AH247" i="10"/>
  <c r="V247" i="10"/>
  <c r="AT247" i="10"/>
  <c r="AQ252" i="10"/>
  <c r="AK252" i="10"/>
  <c r="AE252" i="10"/>
  <c r="Y252" i="10"/>
  <c r="S252" i="10"/>
  <c r="M252" i="10"/>
  <c r="AT252" i="10"/>
  <c r="V252" i="10"/>
  <c r="AH252" i="10"/>
  <c r="AN252" i="10"/>
  <c r="P252" i="10"/>
  <c r="AB252" i="10"/>
  <c r="AT257" i="10"/>
  <c r="AN257" i="10"/>
  <c r="AH257" i="10"/>
  <c r="AB257" i="10"/>
  <c r="V257" i="10"/>
  <c r="P257" i="10"/>
  <c r="AE257" i="10"/>
  <c r="AK257" i="10"/>
  <c r="M257" i="10"/>
  <c r="Y257" i="10"/>
  <c r="S257" i="10"/>
  <c r="AQ257" i="10"/>
  <c r="AS281" i="10"/>
  <c r="AM281" i="10"/>
  <c r="AG281" i="10"/>
  <c r="AA281" i="10"/>
  <c r="U281" i="10"/>
  <c r="O281" i="10"/>
  <c r="AP281" i="10"/>
  <c r="AD281" i="10"/>
  <c r="R281" i="10"/>
  <c r="AJ281" i="10"/>
  <c r="X281" i="10"/>
  <c r="L281" i="10"/>
  <c r="AS283" i="10"/>
  <c r="AM283" i="10"/>
  <c r="AG283" i="10"/>
  <c r="AA283" i="10"/>
  <c r="U283" i="10"/>
  <c r="O283" i="10"/>
  <c r="AP283" i="10"/>
  <c r="AD283" i="10"/>
  <c r="R283" i="10"/>
  <c r="AJ283" i="10"/>
  <c r="L283" i="10"/>
  <c r="X283" i="10"/>
  <c r="AS291" i="10"/>
  <c r="AM291" i="10"/>
  <c r="AG291" i="10"/>
  <c r="AA291" i="10"/>
  <c r="U291" i="10"/>
  <c r="O291" i="10"/>
  <c r="AP291" i="10"/>
  <c r="AD291" i="10"/>
  <c r="R291" i="10"/>
  <c r="AJ291" i="10"/>
  <c r="L291" i="10"/>
  <c r="X291" i="10"/>
  <c r="AS273" i="10"/>
  <c r="AM273" i="10"/>
  <c r="AG273" i="10"/>
  <c r="AA273" i="10"/>
  <c r="U273" i="10"/>
  <c r="O273" i="10"/>
  <c r="AJ273" i="10"/>
  <c r="X273" i="10"/>
  <c r="L273" i="10"/>
  <c r="R273" i="10"/>
  <c r="AP273" i="10"/>
  <c r="AD273" i="10"/>
  <c r="AM265" i="10"/>
  <c r="X265" i="10"/>
  <c r="O265" i="10"/>
  <c r="AS265" i="10"/>
  <c r="U265" i="10"/>
  <c r="AP265" i="10"/>
  <c r="AG265" i="10"/>
  <c r="R265" i="10"/>
  <c r="AD265" i="10"/>
  <c r="L265" i="10"/>
  <c r="AA265" i="10"/>
  <c r="AJ265" i="10"/>
  <c r="AJ260" i="10"/>
  <c r="AA260" i="10"/>
  <c r="L260" i="10"/>
  <c r="AP260" i="10"/>
  <c r="AS260" i="10"/>
  <c r="AD260" i="10"/>
  <c r="U260" i="10"/>
  <c r="AG260" i="10"/>
  <c r="R260" i="10"/>
  <c r="AM260" i="10"/>
  <c r="O260" i="10"/>
  <c r="X260" i="10"/>
  <c r="AS294" i="10"/>
  <c r="AM294" i="10"/>
  <c r="AG294" i="10"/>
  <c r="AA294" i="10"/>
  <c r="U294" i="10"/>
  <c r="O294" i="10"/>
  <c r="AP294" i="10"/>
  <c r="AD294" i="10"/>
  <c r="R294" i="10"/>
  <c r="X294" i="10"/>
  <c r="AJ294" i="10"/>
  <c r="L294" i="10"/>
  <c r="AS274" i="10"/>
  <c r="AM274" i="10"/>
  <c r="AG274" i="10"/>
  <c r="AA274" i="10"/>
  <c r="U274" i="10"/>
  <c r="O274" i="10"/>
  <c r="AP274" i="10"/>
  <c r="AJ274" i="10"/>
  <c r="X274" i="10"/>
  <c r="L274" i="10"/>
  <c r="AD274" i="10"/>
  <c r="R274" i="10"/>
  <c r="AS295" i="10"/>
  <c r="AM295" i="10"/>
  <c r="AG295" i="10"/>
  <c r="AA295" i="10"/>
  <c r="U295" i="10"/>
  <c r="O295" i="10"/>
  <c r="AP295" i="10"/>
  <c r="AD295" i="10"/>
  <c r="R295" i="10"/>
  <c r="AJ295" i="10"/>
  <c r="L295" i="10"/>
  <c r="X295" i="10"/>
  <c r="AS286" i="10"/>
  <c r="AM286" i="10"/>
  <c r="AG286" i="10"/>
  <c r="AA286" i="10"/>
  <c r="U286" i="10"/>
  <c r="O286" i="10"/>
  <c r="AP286" i="10"/>
  <c r="AD286" i="10"/>
  <c r="R286" i="10"/>
  <c r="X286" i="10"/>
  <c r="AJ286" i="10"/>
  <c r="L286" i="10"/>
  <c r="AS290" i="10"/>
  <c r="AM290" i="10"/>
  <c r="AG290" i="10"/>
  <c r="AA290" i="10"/>
  <c r="U290" i="10"/>
  <c r="O290" i="10"/>
  <c r="AP290" i="10"/>
  <c r="AD290" i="10"/>
  <c r="R290" i="10"/>
  <c r="X290" i="10"/>
  <c r="AJ290" i="10"/>
  <c r="L290" i="10"/>
  <c r="AJ266" i="10"/>
  <c r="AA266" i="10"/>
  <c r="L266" i="10"/>
  <c r="AP266" i="10"/>
  <c r="AS266" i="10"/>
  <c r="AD266" i="10"/>
  <c r="U266" i="10"/>
  <c r="AG266" i="10"/>
  <c r="R266" i="10"/>
  <c r="O266" i="10"/>
  <c r="AM266" i="10"/>
  <c r="X266" i="10"/>
  <c r="AQ283" i="10"/>
  <c r="AK283" i="10"/>
  <c r="AE283" i="10"/>
  <c r="Y283" i="10"/>
  <c r="S283" i="10"/>
  <c r="M283" i="10"/>
  <c r="AN283" i="10"/>
  <c r="AB283" i="10"/>
  <c r="P283" i="10"/>
  <c r="AH283" i="10"/>
  <c r="V283" i="10"/>
  <c r="AT283" i="10"/>
  <c r="AQ275" i="10"/>
  <c r="AK275" i="10"/>
  <c r="AE275" i="10"/>
  <c r="Y275" i="10"/>
  <c r="S275" i="10"/>
  <c r="M275" i="10"/>
  <c r="AN275" i="10"/>
  <c r="AB275" i="10"/>
  <c r="P275" i="10"/>
  <c r="AT275" i="10"/>
  <c r="V275" i="10"/>
  <c r="AH275" i="10"/>
  <c r="AT267" i="10"/>
  <c r="AN267" i="10"/>
  <c r="AH267" i="10"/>
  <c r="AB267" i="10"/>
  <c r="V267" i="10"/>
  <c r="P267" i="10"/>
  <c r="AE267" i="10"/>
  <c r="AK267" i="10"/>
  <c r="M267" i="10"/>
  <c r="Y267" i="10"/>
  <c r="AQ267" i="10"/>
  <c r="S267" i="10"/>
  <c r="AQ191" i="10"/>
  <c r="AK191" i="10"/>
  <c r="AE191" i="10"/>
  <c r="Y191" i="10"/>
  <c r="S191" i="10"/>
  <c r="M191" i="10"/>
  <c r="AT191" i="10"/>
  <c r="AN191" i="10"/>
  <c r="AH191" i="10"/>
  <c r="AB191" i="10"/>
  <c r="V191" i="10"/>
  <c r="P191" i="10"/>
  <c r="AQ195" i="10"/>
  <c r="AK195" i="10"/>
  <c r="AE195" i="10"/>
  <c r="Y195" i="10"/>
  <c r="S195" i="10"/>
  <c r="M195" i="10"/>
  <c r="AT195" i="10"/>
  <c r="AN195" i="10"/>
  <c r="AH195" i="10"/>
  <c r="AB195" i="10"/>
  <c r="V195" i="10"/>
  <c r="P195" i="10"/>
  <c r="AS234" i="10"/>
  <c r="AM234" i="10"/>
  <c r="AG234" i="10"/>
  <c r="AA234" i="10"/>
  <c r="U234" i="10"/>
  <c r="O234" i="10"/>
  <c r="AD234" i="10"/>
  <c r="AP234" i="10"/>
  <c r="R234" i="10"/>
  <c r="AJ234" i="10"/>
  <c r="L234" i="10"/>
  <c r="X234" i="10"/>
  <c r="AS218" i="10"/>
  <c r="AM218" i="10"/>
  <c r="AG218" i="10"/>
  <c r="AA218" i="10"/>
  <c r="U218" i="10"/>
  <c r="O218" i="10"/>
  <c r="AP218" i="10"/>
  <c r="AJ218" i="10"/>
  <c r="AD218" i="10"/>
  <c r="X218" i="10"/>
  <c r="R218" i="10"/>
  <c r="L218" i="10"/>
  <c r="AQ236" i="10"/>
  <c r="AK236" i="10"/>
  <c r="AE236" i="10"/>
  <c r="Y236" i="10"/>
  <c r="S236" i="10"/>
  <c r="M236" i="10"/>
  <c r="AT236" i="10"/>
  <c r="AN236" i="10"/>
  <c r="AH236" i="10"/>
  <c r="AB236" i="10"/>
  <c r="V236" i="10"/>
  <c r="P236" i="10"/>
  <c r="AS216" i="10"/>
  <c r="AM216" i="10"/>
  <c r="AG216" i="10"/>
  <c r="AA216" i="10"/>
  <c r="U216" i="10"/>
  <c r="O216" i="10"/>
  <c r="AP216" i="10"/>
  <c r="AJ216" i="10"/>
  <c r="AD216" i="10"/>
  <c r="X216" i="10"/>
  <c r="R216" i="10"/>
  <c r="L216" i="10"/>
  <c r="AS224" i="10"/>
  <c r="AM224" i="10"/>
  <c r="AG224" i="10"/>
  <c r="AA224" i="10"/>
  <c r="U224" i="10"/>
  <c r="O224" i="10"/>
  <c r="AD224" i="10"/>
  <c r="AP224" i="10"/>
  <c r="R224" i="10"/>
  <c r="AJ224" i="10"/>
  <c r="L224" i="10"/>
  <c r="X224" i="10"/>
  <c r="AT208" i="10"/>
  <c r="AN208" i="10"/>
  <c r="AH208" i="10"/>
  <c r="AB208" i="10"/>
  <c r="V208" i="10"/>
  <c r="P208" i="10"/>
  <c r="AE208" i="10"/>
  <c r="Y208" i="10"/>
  <c r="AQ208" i="10"/>
  <c r="S208" i="10"/>
  <c r="AK208" i="10"/>
  <c r="M208" i="10"/>
  <c r="AT204" i="10"/>
  <c r="AN204" i="10"/>
  <c r="AH204" i="10"/>
  <c r="AB204" i="10"/>
  <c r="V204" i="10"/>
  <c r="P204" i="10"/>
  <c r="AE204" i="10"/>
  <c r="Y204" i="10"/>
  <c r="AQ204" i="10"/>
  <c r="S204" i="10"/>
  <c r="AK204" i="10"/>
  <c r="M204" i="10"/>
  <c r="AT212" i="10"/>
  <c r="AN212" i="10"/>
  <c r="AH212" i="10"/>
  <c r="AB212" i="10"/>
  <c r="V212" i="10"/>
  <c r="P212" i="10"/>
  <c r="AE212" i="10"/>
  <c r="Y212" i="10"/>
  <c r="AQ212" i="10"/>
  <c r="S212" i="10"/>
  <c r="AK212" i="10"/>
  <c r="M212" i="10"/>
  <c r="AQ223" i="10"/>
  <c r="AK223" i="10"/>
  <c r="AE223" i="10"/>
  <c r="Y223" i="10"/>
  <c r="S223" i="10"/>
  <c r="M223" i="10"/>
  <c r="AT223" i="10"/>
  <c r="AN223" i="10"/>
  <c r="AH223" i="10"/>
  <c r="AB223" i="10"/>
  <c r="V223" i="10"/>
  <c r="P223" i="10"/>
  <c r="AT190" i="10"/>
  <c r="AN190" i="10"/>
  <c r="AH190" i="10"/>
  <c r="AB190" i="10"/>
  <c r="V190" i="10"/>
  <c r="P190" i="10"/>
  <c r="AE190" i="10"/>
  <c r="Y190" i="10"/>
  <c r="AQ190" i="10"/>
  <c r="S190" i="10"/>
  <c r="AK190" i="10"/>
  <c r="M190" i="10"/>
  <c r="AQ194" i="10"/>
  <c r="AK194" i="10"/>
  <c r="AE194" i="10"/>
  <c r="Y194" i="10"/>
  <c r="S194" i="10"/>
  <c r="M194" i="10"/>
  <c r="AT194" i="10"/>
  <c r="AN194" i="10"/>
  <c r="AH194" i="10"/>
  <c r="AB194" i="10"/>
  <c r="V194" i="10"/>
  <c r="P194" i="10"/>
  <c r="AT199" i="10"/>
  <c r="AN199" i="10"/>
  <c r="AH199" i="10"/>
  <c r="AB199" i="10"/>
  <c r="V199" i="10"/>
  <c r="P199" i="10"/>
  <c r="AQ199" i="10"/>
  <c r="S199" i="10"/>
  <c r="AK199" i="10"/>
  <c r="M199" i="10"/>
  <c r="AE199" i="10"/>
  <c r="Y199" i="10"/>
  <c r="AS203" i="10"/>
  <c r="AM203" i="10"/>
  <c r="AG203" i="10"/>
  <c r="AA203" i="10"/>
  <c r="U203" i="10"/>
  <c r="O203" i="10"/>
  <c r="AP203" i="10"/>
  <c r="AJ203" i="10"/>
  <c r="AD203" i="10"/>
  <c r="X203" i="10"/>
  <c r="R203" i="10"/>
  <c r="L203" i="10"/>
  <c r="AS235" i="10"/>
  <c r="AM235" i="10"/>
  <c r="AG235" i="10"/>
  <c r="AA235" i="10"/>
  <c r="U235" i="10"/>
  <c r="O235" i="10"/>
  <c r="AP235" i="10"/>
  <c r="R235" i="10"/>
  <c r="AD235" i="10"/>
  <c r="X235" i="10"/>
  <c r="L235" i="10"/>
  <c r="AJ235" i="10"/>
  <c r="AS228" i="10"/>
  <c r="AM228" i="10"/>
  <c r="AG228" i="10"/>
  <c r="AA228" i="10"/>
  <c r="U228" i="10"/>
  <c r="O228" i="10"/>
  <c r="AD228" i="10"/>
  <c r="AP228" i="10"/>
  <c r="R228" i="10"/>
  <c r="AJ228" i="10"/>
  <c r="L228" i="10"/>
  <c r="X228" i="10"/>
  <c r="AS221" i="10"/>
  <c r="AM221" i="10"/>
  <c r="AG221" i="10"/>
  <c r="AA221" i="10"/>
  <c r="U221" i="10"/>
  <c r="O221" i="10"/>
  <c r="AP221" i="10"/>
  <c r="AJ221" i="10"/>
  <c r="AD221" i="10"/>
  <c r="X221" i="10"/>
  <c r="R221" i="10"/>
  <c r="L221" i="10"/>
  <c r="AS222" i="10"/>
  <c r="AM222" i="10"/>
  <c r="AG222" i="10"/>
  <c r="AA222" i="10"/>
  <c r="U222" i="10"/>
  <c r="O222" i="10"/>
  <c r="AP222" i="10"/>
  <c r="AJ222" i="10"/>
  <c r="AD222" i="10"/>
  <c r="X222" i="10"/>
  <c r="R222" i="10"/>
  <c r="L222" i="10"/>
  <c r="AS220" i="10"/>
  <c r="AM220" i="10"/>
  <c r="AG220" i="10"/>
  <c r="AA220" i="10"/>
  <c r="U220" i="10"/>
  <c r="O220" i="10"/>
  <c r="AP220" i="10"/>
  <c r="AJ220" i="10"/>
  <c r="AD220" i="10"/>
  <c r="X220" i="10"/>
  <c r="R220" i="10"/>
  <c r="L220" i="10"/>
  <c r="AT211" i="10"/>
  <c r="AN211" i="10"/>
  <c r="AH211" i="10"/>
  <c r="AB211" i="10"/>
  <c r="V211" i="10"/>
  <c r="P211" i="10"/>
  <c r="AQ211" i="10"/>
  <c r="S211" i="10"/>
  <c r="AK211" i="10"/>
  <c r="M211" i="10"/>
  <c r="AE211" i="10"/>
  <c r="Y211" i="10"/>
  <c r="AS215" i="10"/>
  <c r="AM215" i="10"/>
  <c r="AG215" i="10"/>
  <c r="AA215" i="10"/>
  <c r="U215" i="10"/>
  <c r="O215" i="10"/>
  <c r="AP215" i="10"/>
  <c r="AJ215" i="10"/>
  <c r="AD215" i="10"/>
  <c r="X215" i="10"/>
  <c r="R215" i="10"/>
  <c r="L215" i="10"/>
  <c r="AS202" i="10"/>
  <c r="AM202" i="10"/>
  <c r="AG202" i="10"/>
  <c r="AA202" i="10"/>
  <c r="U202" i="10"/>
  <c r="O202" i="10"/>
  <c r="AP202" i="10"/>
  <c r="AJ202" i="10"/>
  <c r="AD202" i="10"/>
  <c r="X202" i="10"/>
  <c r="R202" i="10"/>
  <c r="L202" i="10"/>
  <c r="AT214" i="10"/>
  <c r="AN214" i="10"/>
  <c r="AH214" i="10"/>
  <c r="AB214" i="10"/>
  <c r="V214" i="10"/>
  <c r="P214" i="10"/>
  <c r="AE214" i="10"/>
  <c r="Y214" i="10"/>
  <c r="AQ214" i="10"/>
  <c r="S214" i="10"/>
  <c r="AK214" i="10"/>
  <c r="M214" i="10"/>
  <c r="AS205" i="10"/>
  <c r="AM205" i="10"/>
  <c r="AG205" i="10"/>
  <c r="AA205" i="10"/>
  <c r="U205" i="10"/>
  <c r="O205" i="10"/>
  <c r="AP205" i="10"/>
  <c r="AJ205" i="10"/>
  <c r="AD205" i="10"/>
  <c r="X205" i="10"/>
  <c r="R205" i="10"/>
  <c r="L205" i="10"/>
  <c r="AS214" i="10"/>
  <c r="AM214" i="10"/>
  <c r="AG214" i="10"/>
  <c r="AA214" i="10"/>
  <c r="U214" i="10"/>
  <c r="O214" i="10"/>
  <c r="AP214" i="10"/>
  <c r="AJ214" i="10"/>
  <c r="AD214" i="10"/>
  <c r="X214" i="10"/>
  <c r="R214" i="10"/>
  <c r="L214" i="10"/>
  <c r="AQ232" i="10"/>
  <c r="AK232" i="10"/>
  <c r="AE232" i="10"/>
  <c r="Y232" i="10"/>
  <c r="S232" i="10"/>
  <c r="M232" i="10"/>
  <c r="AT232" i="10"/>
  <c r="AN232" i="10"/>
  <c r="AH232" i="10"/>
  <c r="AB232" i="10"/>
  <c r="V232" i="10"/>
  <c r="P232" i="10"/>
  <c r="AQ231" i="10"/>
  <c r="AK231" i="10"/>
  <c r="AE231" i="10"/>
  <c r="Y231" i="10"/>
  <c r="S231" i="10"/>
  <c r="M231" i="10"/>
  <c r="AT231" i="10"/>
  <c r="AN231" i="10"/>
  <c r="AH231" i="10"/>
  <c r="AB231" i="10"/>
  <c r="V231" i="10"/>
  <c r="P231" i="10"/>
  <c r="AT200" i="10"/>
  <c r="AN200" i="10"/>
  <c r="AH200" i="10"/>
  <c r="AB200" i="10"/>
  <c r="V200" i="10"/>
  <c r="P200" i="10"/>
  <c r="AE200" i="10"/>
  <c r="Y200" i="10"/>
  <c r="AQ200" i="10"/>
  <c r="S200" i="10"/>
  <c r="AK200" i="10"/>
  <c r="M200" i="10"/>
  <c r="AS227" i="10"/>
  <c r="AM227" i="10"/>
  <c r="AG227" i="10"/>
  <c r="AA227" i="10"/>
  <c r="U227" i="10"/>
  <c r="O227" i="10"/>
  <c r="AP227" i="10"/>
  <c r="R227" i="10"/>
  <c r="AD227" i="10"/>
  <c r="X227" i="10"/>
  <c r="L227" i="10"/>
  <c r="AJ227" i="10"/>
  <c r="AT213" i="10"/>
  <c r="AN213" i="10"/>
  <c r="AH213" i="10"/>
  <c r="AB213" i="10"/>
  <c r="V213" i="10"/>
  <c r="P213" i="10"/>
  <c r="AQ213" i="10"/>
  <c r="S213" i="10"/>
  <c r="AK213" i="10"/>
  <c r="M213" i="10"/>
  <c r="AE213" i="10"/>
  <c r="Y213" i="10"/>
  <c r="AT206" i="10"/>
  <c r="AN206" i="10"/>
  <c r="AH206" i="10"/>
  <c r="AB206" i="10"/>
  <c r="V206" i="10"/>
  <c r="P206" i="10"/>
  <c r="AE206" i="10"/>
  <c r="Y206" i="10"/>
  <c r="AQ206" i="10"/>
  <c r="S206" i="10"/>
  <c r="AK206" i="10"/>
  <c r="M206" i="10"/>
  <c r="AT217" i="10"/>
  <c r="AN217" i="10"/>
  <c r="AH217" i="10"/>
  <c r="AB217" i="10"/>
  <c r="V217" i="10"/>
  <c r="P217" i="10"/>
  <c r="AQ217" i="10"/>
  <c r="S217" i="10"/>
  <c r="AK217" i="10"/>
  <c r="M217" i="10"/>
  <c r="AE217" i="10"/>
  <c r="Y217" i="10"/>
  <c r="AT201" i="10"/>
  <c r="AN201" i="10"/>
  <c r="AH201" i="10"/>
  <c r="AB201" i="10"/>
  <c r="V201" i="10"/>
  <c r="P201" i="10"/>
  <c r="AQ201" i="10"/>
  <c r="S201" i="10"/>
  <c r="AK201" i="10"/>
  <c r="M201" i="10"/>
  <c r="AE201" i="10"/>
  <c r="Y201" i="10"/>
  <c r="AQ230" i="10"/>
  <c r="AK230" i="10"/>
  <c r="AE230" i="10"/>
  <c r="Y230" i="10"/>
  <c r="S230" i="10"/>
  <c r="M230" i="10"/>
  <c r="AT230" i="10"/>
  <c r="AN230" i="10"/>
  <c r="AH230" i="10"/>
  <c r="AB230" i="10"/>
  <c r="V230" i="10"/>
  <c r="P230" i="10"/>
  <c r="AQ222" i="10"/>
  <c r="AT222" i="10"/>
  <c r="AN222" i="10"/>
  <c r="AH222" i="10"/>
  <c r="AB222" i="10"/>
  <c r="V222" i="10"/>
  <c r="P222" i="10"/>
  <c r="AE222" i="10"/>
  <c r="Y222" i="10"/>
  <c r="S222" i="10"/>
  <c r="AK222" i="10"/>
  <c r="M222" i="10"/>
  <c r="AT187" i="10"/>
  <c r="AN187" i="10"/>
  <c r="AH187" i="10"/>
  <c r="AB187" i="10"/>
  <c r="V187" i="10"/>
  <c r="P187" i="10"/>
  <c r="AQ187" i="10"/>
  <c r="S187" i="10"/>
  <c r="AK187" i="10"/>
  <c r="M187" i="10"/>
  <c r="AE187" i="10"/>
  <c r="Y187" i="10"/>
  <c r="AQ192" i="10"/>
  <c r="AK192" i="10"/>
  <c r="AE192" i="10"/>
  <c r="Y192" i="10"/>
  <c r="S192" i="10"/>
  <c r="M192" i="10"/>
  <c r="AT192" i="10"/>
  <c r="AN192" i="10"/>
  <c r="AH192" i="10"/>
  <c r="AB192" i="10"/>
  <c r="V192" i="10"/>
  <c r="P192" i="10"/>
  <c r="AQ197" i="10"/>
  <c r="AK197" i="10"/>
  <c r="AE197" i="10"/>
  <c r="Y197" i="10"/>
  <c r="S197" i="10"/>
  <c r="M197" i="10"/>
  <c r="AT197" i="10"/>
  <c r="AN197" i="10"/>
  <c r="AH197" i="10"/>
  <c r="AB197" i="10"/>
  <c r="V197" i="10"/>
  <c r="P197" i="10"/>
  <c r="AS231" i="10"/>
  <c r="AM231" i="10"/>
  <c r="AG231" i="10"/>
  <c r="AA231" i="10"/>
  <c r="U231" i="10"/>
  <c r="O231" i="10"/>
  <c r="AP231" i="10"/>
  <c r="R231" i="10"/>
  <c r="AD231" i="10"/>
  <c r="X231" i="10"/>
  <c r="AJ231" i="10"/>
  <c r="L231" i="10"/>
  <c r="AS225" i="10"/>
  <c r="AM225" i="10"/>
  <c r="AG225" i="10"/>
  <c r="AA225" i="10"/>
  <c r="U225" i="10"/>
  <c r="O225" i="10"/>
  <c r="AP225" i="10"/>
  <c r="R225" i="10"/>
  <c r="AD225" i="10"/>
  <c r="X225" i="10"/>
  <c r="AJ225" i="10"/>
  <c r="L225" i="10"/>
  <c r="AT205" i="10"/>
  <c r="AN205" i="10"/>
  <c r="AH205" i="10"/>
  <c r="AB205" i="10"/>
  <c r="V205" i="10"/>
  <c r="P205" i="10"/>
  <c r="AQ205" i="10"/>
  <c r="S205" i="10"/>
  <c r="AK205" i="10"/>
  <c r="M205" i="10"/>
  <c r="AE205" i="10"/>
  <c r="Y205" i="10"/>
  <c r="AQ233" i="10"/>
  <c r="AK233" i="10"/>
  <c r="AE233" i="10"/>
  <c r="Y233" i="10"/>
  <c r="S233" i="10"/>
  <c r="M233" i="10"/>
  <c r="AT233" i="10"/>
  <c r="AN233" i="10"/>
  <c r="AH233" i="10"/>
  <c r="AB233" i="10"/>
  <c r="V233" i="10"/>
  <c r="P233" i="10"/>
  <c r="AS209" i="10"/>
  <c r="AM209" i="10"/>
  <c r="AG209" i="10"/>
  <c r="AA209" i="10"/>
  <c r="U209" i="10"/>
  <c r="O209" i="10"/>
  <c r="AP209" i="10"/>
  <c r="AJ209" i="10"/>
  <c r="AD209" i="10"/>
  <c r="X209" i="10"/>
  <c r="R209" i="10"/>
  <c r="L209" i="10"/>
  <c r="AQ226" i="10"/>
  <c r="AK226" i="10"/>
  <c r="AE226" i="10"/>
  <c r="Y226" i="10"/>
  <c r="S226" i="10"/>
  <c r="M226" i="10"/>
  <c r="AT226" i="10"/>
  <c r="AN226" i="10"/>
  <c r="AH226" i="10"/>
  <c r="AB226" i="10"/>
  <c r="V226" i="10"/>
  <c r="P226" i="10"/>
  <c r="AS219" i="10"/>
  <c r="AM219" i="10"/>
  <c r="AG219" i="10"/>
  <c r="AA219" i="10"/>
  <c r="U219" i="10"/>
  <c r="O219" i="10"/>
  <c r="AP219" i="10"/>
  <c r="AJ219" i="10"/>
  <c r="AD219" i="10"/>
  <c r="X219" i="10"/>
  <c r="R219" i="10"/>
  <c r="L219" i="10"/>
  <c r="AS213" i="10"/>
  <c r="AM213" i="10"/>
  <c r="AG213" i="10"/>
  <c r="AA213" i="10"/>
  <c r="U213" i="10"/>
  <c r="O213" i="10"/>
  <c r="AP213" i="10"/>
  <c r="AJ213" i="10"/>
  <c r="AD213" i="10"/>
  <c r="X213" i="10"/>
  <c r="R213" i="10"/>
  <c r="L213" i="10"/>
  <c r="AS208" i="10"/>
  <c r="AM208" i="10"/>
  <c r="AG208" i="10"/>
  <c r="AA208" i="10"/>
  <c r="U208" i="10"/>
  <c r="O208" i="10"/>
  <c r="AP208" i="10"/>
  <c r="AJ208" i="10"/>
  <c r="AD208" i="10"/>
  <c r="X208" i="10"/>
  <c r="R208" i="10"/>
  <c r="L208" i="10"/>
  <c r="AS204" i="10"/>
  <c r="AM204" i="10"/>
  <c r="AG204" i="10"/>
  <c r="AA204" i="10"/>
  <c r="U204" i="10"/>
  <c r="O204" i="10"/>
  <c r="AP204" i="10"/>
  <c r="AJ204" i="10"/>
  <c r="AD204" i="10"/>
  <c r="X204" i="10"/>
  <c r="R204" i="10"/>
  <c r="L204" i="10"/>
  <c r="AS212" i="10"/>
  <c r="AM212" i="10"/>
  <c r="AG212" i="10"/>
  <c r="AA212" i="10"/>
  <c r="U212" i="10"/>
  <c r="O212" i="10"/>
  <c r="AP212" i="10"/>
  <c r="AJ212" i="10"/>
  <c r="AD212" i="10"/>
  <c r="X212" i="10"/>
  <c r="R212" i="10"/>
  <c r="L212" i="10"/>
  <c r="AQ228" i="10"/>
  <c r="AK228" i="10"/>
  <c r="AE228" i="10"/>
  <c r="Y228" i="10"/>
  <c r="S228" i="10"/>
  <c r="M228" i="10"/>
  <c r="AT228" i="10"/>
  <c r="AN228" i="10"/>
  <c r="AH228" i="10"/>
  <c r="AB228" i="10"/>
  <c r="V228" i="10"/>
  <c r="P228" i="10"/>
  <c r="AQ227" i="10"/>
  <c r="AK227" i="10"/>
  <c r="AE227" i="10"/>
  <c r="Y227" i="10"/>
  <c r="S227" i="10"/>
  <c r="M227" i="10"/>
  <c r="AT227" i="10"/>
  <c r="AN227" i="10"/>
  <c r="AH227" i="10"/>
  <c r="AB227" i="10"/>
  <c r="V227" i="10"/>
  <c r="P227" i="10"/>
  <c r="AT218" i="10"/>
  <c r="AN218" i="10"/>
  <c r="AH218" i="10"/>
  <c r="AB218" i="10"/>
  <c r="V218" i="10"/>
  <c r="P218" i="10"/>
  <c r="AE218" i="10"/>
  <c r="Y218" i="10"/>
  <c r="AQ218" i="10"/>
  <c r="S218" i="10"/>
  <c r="AK218" i="10"/>
  <c r="M218" i="10"/>
  <c r="AT221" i="10"/>
  <c r="AN221" i="10"/>
  <c r="AH221" i="10"/>
  <c r="AB221" i="10"/>
  <c r="V221" i="10"/>
  <c r="P221" i="10"/>
  <c r="AQ221" i="10"/>
  <c r="S221" i="10"/>
  <c r="AK221" i="10"/>
  <c r="M221" i="10"/>
  <c r="AE221" i="10"/>
  <c r="Y221" i="10"/>
  <c r="AT189" i="10"/>
  <c r="AN189" i="10"/>
  <c r="AH189" i="10"/>
  <c r="AB189" i="10"/>
  <c r="V189" i="10"/>
  <c r="P189" i="10"/>
  <c r="AQ189" i="10"/>
  <c r="S189" i="10"/>
  <c r="AK189" i="10"/>
  <c r="M189" i="10"/>
  <c r="AE189" i="10"/>
  <c r="Y189" i="10"/>
  <c r="AQ193" i="10"/>
  <c r="AK193" i="10"/>
  <c r="AE193" i="10"/>
  <c r="Y193" i="10"/>
  <c r="S193" i="10"/>
  <c r="M193" i="10"/>
  <c r="AT193" i="10"/>
  <c r="AN193" i="10"/>
  <c r="AH193" i="10"/>
  <c r="AB193" i="10"/>
  <c r="V193" i="10"/>
  <c r="P193" i="10"/>
  <c r="AT198" i="10"/>
  <c r="AN198" i="10"/>
  <c r="AH198" i="10"/>
  <c r="AB198" i="10"/>
  <c r="V198" i="10"/>
  <c r="AE198" i="10"/>
  <c r="Y198" i="10"/>
  <c r="M198" i="10"/>
  <c r="AQ198" i="10"/>
  <c r="S198" i="10"/>
  <c r="AK198" i="10"/>
  <c r="P198" i="10"/>
  <c r="AS207" i="10"/>
  <c r="AM207" i="10"/>
  <c r="AG207" i="10"/>
  <c r="AA207" i="10"/>
  <c r="U207" i="10"/>
  <c r="O207" i="10"/>
  <c r="AP207" i="10"/>
  <c r="AJ207" i="10"/>
  <c r="AD207" i="10"/>
  <c r="X207" i="10"/>
  <c r="R207" i="10"/>
  <c r="L207" i="10"/>
  <c r="AS230" i="10"/>
  <c r="AM230" i="10"/>
  <c r="AG230" i="10"/>
  <c r="AA230" i="10"/>
  <c r="U230" i="10"/>
  <c r="O230" i="10"/>
  <c r="AD230" i="10"/>
  <c r="AP230" i="10"/>
  <c r="R230" i="10"/>
  <c r="AJ230" i="10"/>
  <c r="L230" i="10"/>
  <c r="X230" i="10"/>
  <c r="AS223" i="10"/>
  <c r="AM223" i="10"/>
  <c r="AG223" i="10"/>
  <c r="AA223" i="10"/>
  <c r="U223" i="10"/>
  <c r="O223" i="10"/>
  <c r="AP223" i="10"/>
  <c r="R223" i="10"/>
  <c r="AD223" i="10"/>
  <c r="X223" i="10"/>
  <c r="AJ223" i="10"/>
  <c r="L223" i="10"/>
  <c r="AS232" i="10"/>
  <c r="AM232" i="10"/>
  <c r="AG232" i="10"/>
  <c r="AA232" i="10"/>
  <c r="U232" i="10"/>
  <c r="O232" i="10"/>
  <c r="AD232" i="10"/>
  <c r="AP232" i="10"/>
  <c r="R232" i="10"/>
  <c r="AJ232" i="10"/>
  <c r="L232" i="10"/>
  <c r="X232" i="10"/>
  <c r="AT215" i="10"/>
  <c r="AN215" i="10"/>
  <c r="AH215" i="10"/>
  <c r="AB215" i="10"/>
  <c r="V215" i="10"/>
  <c r="P215" i="10"/>
  <c r="AQ215" i="10"/>
  <c r="S215" i="10"/>
  <c r="AK215" i="10"/>
  <c r="M215" i="10"/>
  <c r="AE215" i="10"/>
  <c r="Y215" i="10"/>
  <c r="AS229" i="10"/>
  <c r="AM229" i="10"/>
  <c r="AG229" i="10"/>
  <c r="AA229" i="10"/>
  <c r="U229" i="10"/>
  <c r="O229" i="10"/>
  <c r="AP229" i="10"/>
  <c r="R229" i="10"/>
  <c r="AD229" i="10"/>
  <c r="X229" i="10"/>
  <c r="AJ229" i="10"/>
  <c r="L229" i="10"/>
  <c r="AS211" i="10"/>
  <c r="AM211" i="10"/>
  <c r="AG211" i="10"/>
  <c r="AA211" i="10"/>
  <c r="U211" i="10"/>
  <c r="O211" i="10"/>
  <c r="AP211" i="10"/>
  <c r="AJ211" i="10"/>
  <c r="AD211" i="10"/>
  <c r="X211" i="10"/>
  <c r="R211" i="10"/>
  <c r="L211" i="10"/>
  <c r="AQ224" i="10"/>
  <c r="AK224" i="10"/>
  <c r="AE224" i="10"/>
  <c r="Y224" i="10"/>
  <c r="S224" i="10"/>
  <c r="M224" i="10"/>
  <c r="AT224" i="10"/>
  <c r="AN224" i="10"/>
  <c r="AH224" i="10"/>
  <c r="AB224" i="10"/>
  <c r="V224" i="10"/>
  <c r="P224" i="10"/>
  <c r="AS236" i="10"/>
  <c r="AM236" i="10"/>
  <c r="AG236" i="10"/>
  <c r="AA236" i="10"/>
  <c r="U236" i="10"/>
  <c r="O236" i="10"/>
  <c r="AD236" i="10"/>
  <c r="AP236" i="10"/>
  <c r="R236" i="10"/>
  <c r="AJ236" i="10"/>
  <c r="L236" i="10"/>
  <c r="X236" i="10"/>
  <c r="AS233" i="10"/>
  <c r="AM233" i="10"/>
  <c r="AG233" i="10"/>
  <c r="AA233" i="10"/>
  <c r="U233" i="10"/>
  <c r="O233" i="10"/>
  <c r="AP233" i="10"/>
  <c r="R233" i="10"/>
  <c r="AD233" i="10"/>
  <c r="X233" i="10"/>
  <c r="AJ233" i="10"/>
  <c r="L233" i="10"/>
  <c r="AS226" i="10"/>
  <c r="AM226" i="10"/>
  <c r="AG226" i="10"/>
  <c r="AA226" i="10"/>
  <c r="U226" i="10"/>
  <c r="O226" i="10"/>
  <c r="AD226" i="10"/>
  <c r="AP226" i="10"/>
  <c r="R226" i="10"/>
  <c r="AJ226" i="10"/>
  <c r="L226" i="10"/>
  <c r="X226" i="10"/>
  <c r="AT210" i="10"/>
  <c r="AN210" i="10"/>
  <c r="AH210" i="10"/>
  <c r="AB210" i="10"/>
  <c r="V210" i="10"/>
  <c r="P210" i="10"/>
  <c r="AE210" i="10"/>
  <c r="Y210" i="10"/>
  <c r="AQ210" i="10"/>
  <c r="S210" i="10"/>
  <c r="AK210" i="10"/>
  <c r="M210" i="10"/>
  <c r="AQ225" i="10"/>
  <c r="AK225" i="10"/>
  <c r="AE225" i="10"/>
  <c r="Y225" i="10"/>
  <c r="S225" i="10"/>
  <c r="M225" i="10"/>
  <c r="AT225" i="10"/>
  <c r="AN225" i="10"/>
  <c r="AH225" i="10"/>
  <c r="AB225" i="10"/>
  <c r="V225" i="10"/>
  <c r="P225" i="10"/>
  <c r="AQ235" i="10"/>
  <c r="AK235" i="10"/>
  <c r="AE235" i="10"/>
  <c r="Y235" i="10"/>
  <c r="S235" i="10"/>
  <c r="M235" i="10"/>
  <c r="AT235" i="10"/>
  <c r="AN235" i="10"/>
  <c r="AH235" i="10"/>
  <c r="AB235" i="10"/>
  <c r="V235" i="10"/>
  <c r="P235" i="10"/>
  <c r="AT220" i="10"/>
  <c r="AN220" i="10"/>
  <c r="AH220" i="10"/>
  <c r="AB220" i="10"/>
  <c r="V220" i="10"/>
  <c r="P220" i="10"/>
  <c r="AE220" i="10"/>
  <c r="Y220" i="10"/>
  <c r="AQ220" i="10"/>
  <c r="S220" i="10"/>
  <c r="AK220" i="10"/>
  <c r="M220" i="10"/>
  <c r="AQ234" i="10"/>
  <c r="AK234" i="10"/>
  <c r="AE234" i="10"/>
  <c r="Y234" i="10"/>
  <c r="S234" i="10"/>
  <c r="M234" i="10"/>
  <c r="AT234" i="10"/>
  <c r="AN234" i="10"/>
  <c r="AH234" i="10"/>
  <c r="AB234" i="10"/>
  <c r="V234" i="10"/>
  <c r="P234" i="10"/>
  <c r="AQ229" i="10"/>
  <c r="AK229" i="10"/>
  <c r="AE229" i="10"/>
  <c r="Y229" i="10"/>
  <c r="S229" i="10"/>
  <c r="M229" i="10"/>
  <c r="AT229" i="10"/>
  <c r="AN229" i="10"/>
  <c r="AH229" i="10"/>
  <c r="AB229" i="10"/>
  <c r="V229" i="10"/>
  <c r="P229" i="10"/>
  <c r="AP174" i="10"/>
  <c r="AJ174" i="10"/>
  <c r="AD174" i="10"/>
  <c r="X174" i="10"/>
  <c r="R174" i="10"/>
  <c r="L174" i="10"/>
  <c r="AS174" i="10"/>
  <c r="AM174" i="10"/>
  <c r="AG174" i="10"/>
  <c r="AA174" i="10"/>
  <c r="U174" i="10"/>
  <c r="O174" i="10"/>
  <c r="AJ154" i="10"/>
  <c r="AA154" i="10"/>
  <c r="U154" i="10"/>
  <c r="O154" i="10"/>
  <c r="AM154" i="10"/>
  <c r="AD154" i="10"/>
  <c r="L154" i="10"/>
  <c r="R154" i="10"/>
  <c r="AP154" i="10"/>
  <c r="AG154" i="10"/>
  <c r="X154" i="10"/>
  <c r="AS154" i="10"/>
  <c r="AT155" i="10"/>
  <c r="AN155" i="10"/>
  <c r="AH155" i="10"/>
  <c r="AB155" i="10"/>
  <c r="V155" i="10"/>
  <c r="P155" i="10"/>
  <c r="AE155" i="10"/>
  <c r="Y155" i="10"/>
  <c r="M155" i="10"/>
  <c r="AQ155" i="10"/>
  <c r="AK155" i="10"/>
  <c r="S155" i="10"/>
  <c r="AK176" i="10"/>
  <c r="Y176" i="10"/>
  <c r="M176" i="10"/>
  <c r="AQ176" i="10"/>
  <c r="AE176" i="10"/>
  <c r="S176" i="10"/>
  <c r="AN176" i="10"/>
  <c r="P176" i="10"/>
  <c r="AB176" i="10"/>
  <c r="AT176" i="10"/>
  <c r="V176" i="10"/>
  <c r="AH176" i="10"/>
  <c r="AQ162" i="10"/>
  <c r="AK162" i="10"/>
  <c r="AE162" i="10"/>
  <c r="Y162" i="10"/>
  <c r="S162" i="10"/>
  <c r="M162" i="10"/>
  <c r="AT162" i="10"/>
  <c r="AN162" i="10"/>
  <c r="AH162" i="10"/>
  <c r="AB162" i="10"/>
  <c r="V162" i="10"/>
  <c r="P162" i="10"/>
  <c r="AS150" i="10"/>
  <c r="AM150" i="10"/>
  <c r="AG150" i="10"/>
  <c r="AA150" i="10"/>
  <c r="U150" i="10"/>
  <c r="O150" i="10"/>
  <c r="AJ150" i="10"/>
  <c r="L150" i="10"/>
  <c r="AP150" i="10"/>
  <c r="R150" i="10"/>
  <c r="AD150" i="10"/>
  <c r="X150" i="10"/>
  <c r="AS145" i="10"/>
  <c r="AM145" i="10"/>
  <c r="AG145" i="10"/>
  <c r="AA145" i="10"/>
  <c r="U145" i="10"/>
  <c r="O145" i="10"/>
  <c r="X145" i="10"/>
  <c r="AD145" i="10"/>
  <c r="AP145" i="10"/>
  <c r="R145" i="10"/>
  <c r="AJ145" i="10"/>
  <c r="L145" i="10"/>
  <c r="AS146" i="10"/>
  <c r="AM146" i="10"/>
  <c r="AG146" i="10"/>
  <c r="AA146" i="10"/>
  <c r="U146" i="10"/>
  <c r="O146" i="10"/>
  <c r="AJ146" i="10"/>
  <c r="L146" i="10"/>
  <c r="AP146" i="10"/>
  <c r="R146" i="10"/>
  <c r="AD146" i="10"/>
  <c r="X146" i="10"/>
  <c r="AS144" i="10"/>
  <c r="AM144" i="10"/>
  <c r="AG144" i="10"/>
  <c r="AA144" i="10"/>
  <c r="U144" i="10"/>
  <c r="O144" i="10"/>
  <c r="AJ144" i="10"/>
  <c r="L144" i="10"/>
  <c r="AP144" i="10"/>
  <c r="R144" i="10"/>
  <c r="AD144" i="10"/>
  <c r="X144" i="10"/>
  <c r="AN153" i="10"/>
  <c r="AE153" i="10"/>
  <c r="P153" i="10"/>
  <c r="AT153" i="10"/>
  <c r="AK153" i="10"/>
  <c r="V153" i="10"/>
  <c r="M153" i="10"/>
  <c r="AH153" i="10"/>
  <c r="Y153" i="10"/>
  <c r="S153" i="10"/>
  <c r="AB153" i="10"/>
  <c r="AQ153" i="10"/>
  <c r="AK164" i="10"/>
  <c r="Y164" i="10"/>
  <c r="P164" i="10"/>
  <c r="AQ164" i="10"/>
  <c r="AE164" i="10"/>
  <c r="S164" i="10"/>
  <c r="AN164" i="10"/>
  <c r="AB164" i="10"/>
  <c r="M164" i="10"/>
  <c r="AT164" i="10"/>
  <c r="V164" i="10"/>
  <c r="AH164" i="10"/>
  <c r="AK169" i="10"/>
  <c r="Y169" i="10"/>
  <c r="M169" i="10"/>
  <c r="AQ169" i="10"/>
  <c r="AE169" i="10"/>
  <c r="S169" i="10"/>
  <c r="AB169" i="10"/>
  <c r="AN169" i="10"/>
  <c r="P169" i="10"/>
  <c r="V169" i="10"/>
  <c r="AH169" i="10"/>
  <c r="AT169" i="10"/>
  <c r="AP166" i="10"/>
  <c r="AJ166" i="10"/>
  <c r="AD166" i="10"/>
  <c r="X166" i="10"/>
  <c r="R166" i="10"/>
  <c r="L166" i="10"/>
  <c r="AS166" i="10"/>
  <c r="AM166" i="10"/>
  <c r="AG166" i="10"/>
  <c r="AA166" i="10"/>
  <c r="U166" i="10"/>
  <c r="O166" i="10"/>
  <c r="AS152" i="10"/>
  <c r="AM152" i="10"/>
  <c r="AG152" i="10"/>
  <c r="AA152" i="10"/>
  <c r="U152" i="10"/>
  <c r="O152" i="10"/>
  <c r="AJ152" i="10"/>
  <c r="L152" i="10"/>
  <c r="AP152" i="10"/>
  <c r="R152" i="10"/>
  <c r="AD152" i="10"/>
  <c r="X152" i="10"/>
  <c r="G151" i="10"/>
  <c r="AN151" i="10"/>
  <c r="AE151" i="10"/>
  <c r="P151" i="10"/>
  <c r="AT151" i="10"/>
  <c r="AK151" i="10"/>
  <c r="V151" i="10"/>
  <c r="M151" i="10"/>
  <c r="AH151" i="10"/>
  <c r="Y151" i="10"/>
  <c r="AQ151" i="10"/>
  <c r="S151" i="10"/>
  <c r="AB151" i="10"/>
  <c r="AK172" i="10"/>
  <c r="Y172" i="10"/>
  <c r="M172" i="10"/>
  <c r="AQ172" i="10"/>
  <c r="AE172" i="10"/>
  <c r="S172" i="10"/>
  <c r="AN172" i="10"/>
  <c r="P172" i="10"/>
  <c r="AB172" i="10"/>
  <c r="AT172" i="10"/>
  <c r="V172" i="10"/>
  <c r="AH172" i="10"/>
  <c r="AQ160" i="10"/>
  <c r="AK160" i="10"/>
  <c r="AE160" i="10"/>
  <c r="Y160" i="10"/>
  <c r="S160" i="10"/>
  <c r="M160" i="10"/>
  <c r="AT160" i="10"/>
  <c r="AN160" i="10"/>
  <c r="AH160" i="10"/>
  <c r="AB160" i="10"/>
  <c r="V160" i="10"/>
  <c r="P160" i="10"/>
  <c r="AP172" i="10"/>
  <c r="AJ172" i="10"/>
  <c r="AD172" i="10"/>
  <c r="X172" i="10"/>
  <c r="R172" i="10"/>
  <c r="L172" i="10"/>
  <c r="AS172" i="10"/>
  <c r="AM172" i="10"/>
  <c r="AG172" i="10"/>
  <c r="AA172" i="10"/>
  <c r="U172" i="10"/>
  <c r="O172" i="10"/>
  <c r="AS163" i="10"/>
  <c r="AG163" i="10"/>
  <c r="U163" i="10"/>
  <c r="AD163" i="10"/>
  <c r="O163" i="10"/>
  <c r="AP163" i="10"/>
  <c r="AA163" i="10"/>
  <c r="L163" i="10"/>
  <c r="AJ163" i="10"/>
  <c r="R163" i="10"/>
  <c r="AM163" i="10"/>
  <c r="X163" i="10"/>
  <c r="AS160" i="10"/>
  <c r="AG160" i="10"/>
  <c r="U160" i="10"/>
  <c r="AP160" i="10"/>
  <c r="AA160" i="10"/>
  <c r="L160" i="10"/>
  <c r="AM160" i="10"/>
  <c r="X160" i="10"/>
  <c r="AD160" i="10"/>
  <c r="O160" i="10"/>
  <c r="AJ160" i="10"/>
  <c r="R160" i="10"/>
  <c r="AP165" i="10"/>
  <c r="AJ165" i="10"/>
  <c r="AD165" i="10"/>
  <c r="X165" i="10"/>
  <c r="R165" i="10"/>
  <c r="L165" i="10"/>
  <c r="AS165" i="10"/>
  <c r="AM165" i="10"/>
  <c r="AG165" i="10"/>
  <c r="AA165" i="10"/>
  <c r="U165" i="10"/>
  <c r="O165" i="10"/>
  <c r="AS157" i="10"/>
  <c r="AG157" i="10"/>
  <c r="U157" i="10"/>
  <c r="AM157" i="10"/>
  <c r="X157" i="10"/>
  <c r="AJ157" i="10"/>
  <c r="R157" i="10"/>
  <c r="AP157" i="10"/>
  <c r="AA157" i="10"/>
  <c r="L157" i="10"/>
  <c r="O157" i="10"/>
  <c r="AD157" i="10"/>
  <c r="AS153" i="10"/>
  <c r="AM153" i="10"/>
  <c r="AG153" i="10"/>
  <c r="AA153" i="10"/>
  <c r="U153" i="10"/>
  <c r="O153" i="10"/>
  <c r="X153" i="10"/>
  <c r="AD153" i="10"/>
  <c r="AP153" i="10"/>
  <c r="R153" i="10"/>
  <c r="AJ153" i="10"/>
  <c r="L153" i="10"/>
  <c r="AQ161" i="10"/>
  <c r="AK161" i="10"/>
  <c r="AE161" i="10"/>
  <c r="Y161" i="10"/>
  <c r="S161" i="10"/>
  <c r="M161" i="10"/>
  <c r="AT161" i="10"/>
  <c r="AN161" i="10"/>
  <c r="AH161" i="10"/>
  <c r="AB161" i="10"/>
  <c r="V161" i="10"/>
  <c r="P161" i="10"/>
  <c r="AQ163" i="10"/>
  <c r="AK163" i="10"/>
  <c r="AE163" i="10"/>
  <c r="Y163" i="10"/>
  <c r="S163" i="10"/>
  <c r="M163" i="10"/>
  <c r="AN163" i="10"/>
  <c r="AH163" i="10"/>
  <c r="AB163" i="10"/>
  <c r="V163" i="10"/>
  <c r="P163" i="10"/>
  <c r="AT163" i="10"/>
  <c r="AP171" i="10"/>
  <c r="AJ171" i="10"/>
  <c r="AD171" i="10"/>
  <c r="X171" i="10"/>
  <c r="R171" i="10"/>
  <c r="L171" i="10"/>
  <c r="AS171" i="10"/>
  <c r="AM171" i="10"/>
  <c r="AG171" i="10"/>
  <c r="AA171" i="10"/>
  <c r="U171" i="10"/>
  <c r="O171" i="10"/>
  <c r="AS158" i="10"/>
  <c r="AG158" i="10"/>
  <c r="U158" i="10"/>
  <c r="AJ158" i="10"/>
  <c r="R158" i="10"/>
  <c r="AD158" i="10"/>
  <c r="O158" i="10"/>
  <c r="AM158" i="10"/>
  <c r="X158" i="10"/>
  <c r="AP158" i="10"/>
  <c r="AA158" i="10"/>
  <c r="L158" i="10"/>
  <c r="AK165" i="10"/>
  <c r="Y165" i="10"/>
  <c r="M165" i="10"/>
  <c r="AQ165" i="10"/>
  <c r="AE165" i="10"/>
  <c r="S165" i="10"/>
  <c r="AB165" i="10"/>
  <c r="AN165" i="10"/>
  <c r="P165" i="10"/>
  <c r="V165" i="10"/>
  <c r="AH165" i="10"/>
  <c r="AT165" i="10"/>
  <c r="AS142" i="10"/>
  <c r="AM142" i="10"/>
  <c r="AG142" i="10"/>
  <c r="AA142" i="10"/>
  <c r="U142" i="10"/>
  <c r="O142" i="10"/>
  <c r="AP142" i="10"/>
  <c r="R142" i="10"/>
  <c r="AD142" i="10"/>
  <c r="AJ142" i="10"/>
  <c r="X142" i="10"/>
  <c r="L142" i="10"/>
  <c r="AK168" i="10"/>
  <c r="Y168" i="10"/>
  <c r="M168" i="10"/>
  <c r="AQ168" i="10"/>
  <c r="AE168" i="10"/>
  <c r="S168" i="10"/>
  <c r="AN168" i="10"/>
  <c r="P168" i="10"/>
  <c r="AB168" i="10"/>
  <c r="AT168" i="10"/>
  <c r="V168" i="10"/>
  <c r="AH168" i="10"/>
  <c r="AN145" i="10"/>
  <c r="AE145" i="10"/>
  <c r="P145" i="10"/>
  <c r="AT145" i="10"/>
  <c r="AK145" i="10"/>
  <c r="V145" i="10"/>
  <c r="M145" i="10"/>
  <c r="AH145" i="10"/>
  <c r="Y145" i="10"/>
  <c r="AB145" i="10"/>
  <c r="AQ145" i="10"/>
  <c r="S145" i="10"/>
  <c r="AP170" i="10"/>
  <c r="AJ170" i="10"/>
  <c r="AD170" i="10"/>
  <c r="X170" i="10"/>
  <c r="R170" i="10"/>
  <c r="L170" i="10"/>
  <c r="AS170" i="10"/>
  <c r="AM170" i="10"/>
  <c r="AG170" i="10"/>
  <c r="AA170" i="10"/>
  <c r="U170" i="10"/>
  <c r="O170" i="10"/>
  <c r="AP176" i="10"/>
  <c r="AJ176" i="10"/>
  <c r="AD176" i="10"/>
  <c r="X176" i="10"/>
  <c r="R176" i="10"/>
  <c r="L176" i="10"/>
  <c r="AS176" i="10"/>
  <c r="AM176" i="10"/>
  <c r="AG176" i="10"/>
  <c r="AA176" i="10"/>
  <c r="U176" i="10"/>
  <c r="O176" i="10"/>
  <c r="AS151" i="10"/>
  <c r="AM151" i="10"/>
  <c r="AG151" i="10"/>
  <c r="AA151" i="10"/>
  <c r="U151" i="10"/>
  <c r="O151" i="10"/>
  <c r="X151" i="10"/>
  <c r="AD151" i="10"/>
  <c r="AP151" i="10"/>
  <c r="R151" i="10"/>
  <c r="L151" i="10"/>
  <c r="AJ151" i="10"/>
  <c r="AS162" i="10"/>
  <c r="AG162" i="10"/>
  <c r="U162" i="10"/>
  <c r="AJ162" i="10"/>
  <c r="R162" i="10"/>
  <c r="AD162" i="10"/>
  <c r="O162" i="10"/>
  <c r="AM162" i="10"/>
  <c r="X162" i="10"/>
  <c r="AA162" i="10"/>
  <c r="L162" i="10"/>
  <c r="AP162" i="10"/>
  <c r="AN143" i="10"/>
  <c r="AE143" i="10"/>
  <c r="AT143" i="10"/>
  <c r="AK143" i="10"/>
  <c r="V143" i="10"/>
  <c r="M143" i="10"/>
  <c r="AH143" i="10"/>
  <c r="Y143" i="10"/>
  <c r="AQ143" i="10"/>
  <c r="P143" i="10"/>
  <c r="S143" i="10"/>
  <c r="AB143" i="10"/>
  <c r="AS147" i="10"/>
  <c r="AM147" i="10"/>
  <c r="AG147" i="10"/>
  <c r="AA147" i="10"/>
  <c r="U147" i="10"/>
  <c r="O147" i="10"/>
  <c r="X147" i="10"/>
  <c r="AD147" i="10"/>
  <c r="AP147" i="10"/>
  <c r="R147" i="10"/>
  <c r="AJ147" i="10"/>
  <c r="L147" i="10"/>
  <c r="AK174" i="10"/>
  <c r="Y174" i="10"/>
  <c r="M174" i="10"/>
  <c r="AQ174" i="10"/>
  <c r="AE174" i="10"/>
  <c r="S174" i="10"/>
  <c r="AN174" i="10"/>
  <c r="P174" i="10"/>
  <c r="AB174" i="10"/>
  <c r="AH174" i="10"/>
  <c r="V174" i="10"/>
  <c r="AT174" i="10"/>
  <c r="AK167" i="10"/>
  <c r="Y167" i="10"/>
  <c r="M167" i="10"/>
  <c r="AQ167" i="10"/>
  <c r="AE167" i="10"/>
  <c r="S167" i="10"/>
  <c r="AB167" i="10"/>
  <c r="AN167" i="10"/>
  <c r="P167" i="10"/>
  <c r="AT167" i="10"/>
  <c r="AH167" i="10"/>
  <c r="V167" i="10"/>
  <c r="AK166" i="10"/>
  <c r="Y166" i="10"/>
  <c r="M166" i="10"/>
  <c r="AQ166" i="10"/>
  <c r="AE166" i="10"/>
  <c r="S166" i="10"/>
  <c r="AN166" i="10"/>
  <c r="P166" i="10"/>
  <c r="AB166" i="10"/>
  <c r="AH166" i="10"/>
  <c r="V166" i="10"/>
  <c r="AT166" i="10"/>
  <c r="AK171" i="10"/>
  <c r="Y171" i="10"/>
  <c r="M171" i="10"/>
  <c r="AQ171" i="10"/>
  <c r="AE171" i="10"/>
  <c r="S171" i="10"/>
  <c r="AB171" i="10"/>
  <c r="AN171" i="10"/>
  <c r="P171" i="10"/>
  <c r="AT171" i="10"/>
  <c r="AH171" i="10"/>
  <c r="V171" i="10"/>
  <c r="AS159" i="10"/>
  <c r="AG159" i="10"/>
  <c r="U159" i="10"/>
  <c r="AD159" i="10"/>
  <c r="O159" i="10"/>
  <c r="AP159" i="10"/>
  <c r="AA159" i="10"/>
  <c r="L159" i="10"/>
  <c r="AJ159" i="10"/>
  <c r="R159" i="10"/>
  <c r="AM159" i="10"/>
  <c r="X159" i="10"/>
  <c r="AK177" i="10"/>
  <c r="Y177" i="10"/>
  <c r="M177" i="10"/>
  <c r="AQ177" i="10"/>
  <c r="AE177" i="10"/>
  <c r="S177" i="10"/>
  <c r="AB177" i="10"/>
  <c r="AN177" i="10"/>
  <c r="P177" i="10"/>
  <c r="V177" i="10"/>
  <c r="AH177" i="10"/>
  <c r="AT177" i="10"/>
  <c r="AS148" i="10"/>
  <c r="AM148" i="10"/>
  <c r="AG148" i="10"/>
  <c r="AA148" i="10"/>
  <c r="U148" i="10"/>
  <c r="O148" i="10"/>
  <c r="AJ148" i="10"/>
  <c r="L148" i="10"/>
  <c r="AP148" i="10"/>
  <c r="R148" i="10"/>
  <c r="AD148" i="10"/>
  <c r="X148" i="10"/>
  <c r="AK173" i="10"/>
  <c r="Y173" i="10"/>
  <c r="M173" i="10"/>
  <c r="AQ173" i="10"/>
  <c r="AE173" i="10"/>
  <c r="S173" i="10"/>
  <c r="AB173" i="10"/>
  <c r="AN173" i="10"/>
  <c r="P173" i="10"/>
  <c r="V173" i="10"/>
  <c r="AH173" i="10"/>
  <c r="AT173" i="10"/>
  <c r="AM155" i="10"/>
  <c r="X155" i="10"/>
  <c r="O155" i="10"/>
  <c r="AS155" i="10"/>
  <c r="AJ155" i="10"/>
  <c r="AG155" i="10"/>
  <c r="U155" i="10"/>
  <c r="L155" i="10"/>
  <c r="AA155" i="10"/>
  <c r="R155" i="10"/>
  <c r="AP155" i="10"/>
  <c r="AD155" i="10"/>
  <c r="AS156" i="10"/>
  <c r="AJ156" i="10"/>
  <c r="AA156" i="10"/>
  <c r="L156" i="10"/>
  <c r="AP156" i="10"/>
  <c r="U156" i="10"/>
  <c r="AM156" i="10"/>
  <c r="AD156" i="10"/>
  <c r="R156" i="10"/>
  <c r="AG156" i="10"/>
  <c r="X156" i="10"/>
  <c r="O156" i="10"/>
  <c r="AK170" i="10"/>
  <c r="Y170" i="10"/>
  <c r="M170" i="10"/>
  <c r="AQ170" i="10"/>
  <c r="AE170" i="10"/>
  <c r="S170" i="10"/>
  <c r="AN170" i="10"/>
  <c r="P170" i="10"/>
  <c r="AB170" i="10"/>
  <c r="AH170" i="10"/>
  <c r="V170" i="10"/>
  <c r="AT170" i="10"/>
  <c r="AN149" i="10"/>
  <c r="AE149" i="10"/>
  <c r="P149" i="10"/>
  <c r="AT149" i="10"/>
  <c r="AK149" i="10"/>
  <c r="V149" i="10"/>
  <c r="M149" i="10"/>
  <c r="AH149" i="10"/>
  <c r="Y149" i="10"/>
  <c r="S149" i="10"/>
  <c r="AQ149" i="10"/>
  <c r="AB149" i="10"/>
  <c r="AQ144" i="10"/>
  <c r="AB144" i="10"/>
  <c r="S144" i="10"/>
  <c r="AH144" i="10"/>
  <c r="Y144" i="10"/>
  <c r="AT144" i="10"/>
  <c r="AK144" i="10"/>
  <c r="V144" i="10"/>
  <c r="M144" i="10"/>
  <c r="AN144" i="10"/>
  <c r="AE144" i="10"/>
  <c r="P144" i="10"/>
  <c r="AP173" i="10"/>
  <c r="AJ173" i="10"/>
  <c r="AD173" i="10"/>
  <c r="X173" i="10"/>
  <c r="R173" i="10"/>
  <c r="L173" i="10"/>
  <c r="AS173" i="10"/>
  <c r="AM173" i="10"/>
  <c r="AG173" i="10"/>
  <c r="AA173" i="10"/>
  <c r="U173" i="10"/>
  <c r="O173" i="10"/>
  <c r="AP168" i="10"/>
  <c r="AJ168" i="10"/>
  <c r="AD168" i="10"/>
  <c r="X168" i="10"/>
  <c r="R168" i="10"/>
  <c r="L168" i="10"/>
  <c r="AS168" i="10"/>
  <c r="AM168" i="10"/>
  <c r="AG168" i="10"/>
  <c r="AA168" i="10"/>
  <c r="U168" i="10"/>
  <c r="O168" i="10"/>
  <c r="AS149" i="10"/>
  <c r="AM149" i="10"/>
  <c r="AG149" i="10"/>
  <c r="AA149" i="10"/>
  <c r="U149" i="10"/>
  <c r="O149" i="10"/>
  <c r="X149" i="10"/>
  <c r="AD149" i="10"/>
  <c r="AP149" i="10"/>
  <c r="R149" i="10"/>
  <c r="L149" i="10"/>
  <c r="AJ149" i="10"/>
  <c r="AQ157" i="10"/>
  <c r="AK157" i="10"/>
  <c r="AE157" i="10"/>
  <c r="Y157" i="10"/>
  <c r="S157" i="10"/>
  <c r="M157" i="10"/>
  <c r="AT157" i="10"/>
  <c r="AN157" i="10"/>
  <c r="AH157" i="10"/>
  <c r="AB157" i="10"/>
  <c r="V157" i="10"/>
  <c r="P157" i="10"/>
  <c r="AN147" i="10"/>
  <c r="AE147" i="10"/>
  <c r="P147" i="10"/>
  <c r="AT147" i="10"/>
  <c r="AK147" i="10"/>
  <c r="V147" i="10"/>
  <c r="M147" i="10"/>
  <c r="AH147" i="10"/>
  <c r="Y147" i="10"/>
  <c r="AB147" i="10"/>
  <c r="AQ147" i="10"/>
  <c r="S147" i="10"/>
  <c r="AQ159" i="10"/>
  <c r="AK159" i="10"/>
  <c r="AE159" i="10"/>
  <c r="Y159" i="10"/>
  <c r="S159" i="10"/>
  <c r="M159" i="10"/>
  <c r="AT159" i="10"/>
  <c r="AN159" i="10"/>
  <c r="AH159" i="10"/>
  <c r="AB159" i="10"/>
  <c r="V159" i="10"/>
  <c r="P159" i="10"/>
  <c r="AP167" i="10"/>
  <c r="AJ167" i="10"/>
  <c r="AD167" i="10"/>
  <c r="X167" i="10"/>
  <c r="R167" i="10"/>
  <c r="L167" i="10"/>
  <c r="AS167" i="10"/>
  <c r="AM167" i="10"/>
  <c r="AG167" i="10"/>
  <c r="AA167" i="10"/>
  <c r="U167" i="10"/>
  <c r="O167" i="10"/>
  <c r="AP177" i="10"/>
  <c r="AJ177" i="10"/>
  <c r="AD177" i="10"/>
  <c r="X177" i="10"/>
  <c r="R177" i="10"/>
  <c r="L177" i="10"/>
  <c r="AS177" i="10"/>
  <c r="AM177" i="10"/>
  <c r="AG177" i="10"/>
  <c r="AA177" i="10"/>
  <c r="U177" i="10"/>
  <c r="O177" i="10"/>
  <c r="AP169" i="10"/>
  <c r="AJ169" i="10"/>
  <c r="AD169" i="10"/>
  <c r="X169" i="10"/>
  <c r="R169" i="10"/>
  <c r="L169" i="10"/>
  <c r="AS169" i="10"/>
  <c r="AM169" i="10"/>
  <c r="AG169" i="10"/>
  <c r="AA169" i="10"/>
  <c r="U169" i="10"/>
  <c r="O169" i="10"/>
  <c r="AK175" i="10"/>
  <c r="Y175" i="10"/>
  <c r="M175" i="10"/>
  <c r="AQ175" i="10"/>
  <c r="AE175" i="10"/>
  <c r="S175" i="10"/>
  <c r="AB175" i="10"/>
  <c r="AN175" i="10"/>
  <c r="P175" i="10"/>
  <c r="AT175" i="10"/>
  <c r="AH175" i="10"/>
  <c r="V175" i="10"/>
  <c r="AP117" i="10"/>
  <c r="AJ117" i="10"/>
  <c r="AD117" i="10"/>
  <c r="X117" i="10"/>
  <c r="R117" i="10"/>
  <c r="L117" i="10"/>
  <c r="AM117" i="10"/>
  <c r="AA117" i="10"/>
  <c r="O117" i="10"/>
  <c r="AS117" i="10"/>
  <c r="AG117" i="10"/>
  <c r="U117" i="10"/>
  <c r="AP109" i="10"/>
  <c r="AJ109" i="10"/>
  <c r="AD109" i="10"/>
  <c r="X109" i="10"/>
  <c r="R109" i="10"/>
  <c r="L109" i="10"/>
  <c r="AM109" i="10"/>
  <c r="AA109" i="10"/>
  <c r="O109" i="10"/>
  <c r="AS109" i="10"/>
  <c r="AG109" i="10"/>
  <c r="U109" i="10"/>
  <c r="AS102" i="10"/>
  <c r="AM102" i="10"/>
  <c r="AG102" i="10"/>
  <c r="AA102" i="10"/>
  <c r="U102" i="10"/>
  <c r="O102" i="10"/>
  <c r="AP102" i="10"/>
  <c r="AJ102" i="10"/>
  <c r="AD102" i="10"/>
  <c r="X102" i="10"/>
  <c r="R102" i="10"/>
  <c r="L102" i="10"/>
  <c r="AP88" i="10"/>
  <c r="AJ88" i="10"/>
  <c r="AD88" i="10"/>
  <c r="X88" i="10"/>
  <c r="R88" i="10"/>
  <c r="L88" i="10"/>
  <c r="AA88" i="10"/>
  <c r="O88" i="10"/>
  <c r="AS88" i="10"/>
  <c r="U88" i="10"/>
  <c r="AM88" i="10"/>
  <c r="AG88" i="10"/>
  <c r="AT84" i="10"/>
  <c r="AN84" i="10"/>
  <c r="AH84" i="10"/>
  <c r="AB84" i="10"/>
  <c r="V84" i="10"/>
  <c r="P84" i="10"/>
  <c r="AQ84" i="10"/>
  <c r="AK84" i="10"/>
  <c r="AE84" i="10"/>
  <c r="Y84" i="10"/>
  <c r="S84" i="10"/>
  <c r="M84" i="10"/>
  <c r="AP84" i="10"/>
  <c r="AJ84" i="10"/>
  <c r="AD84" i="10"/>
  <c r="X84" i="10"/>
  <c r="R84" i="10"/>
  <c r="L84" i="10"/>
  <c r="AA84" i="10"/>
  <c r="AS84" i="10"/>
  <c r="U84" i="10"/>
  <c r="O84" i="10"/>
  <c r="AG84" i="10"/>
  <c r="AM84" i="10"/>
  <c r="AP112" i="10"/>
  <c r="AJ112" i="10"/>
  <c r="AD112" i="10"/>
  <c r="X112" i="10"/>
  <c r="R112" i="10"/>
  <c r="L112" i="10"/>
  <c r="AM112" i="10"/>
  <c r="AA112" i="10"/>
  <c r="O112" i="10"/>
  <c r="AS112" i="10"/>
  <c r="AG112" i="10"/>
  <c r="U112" i="10"/>
  <c r="AP85" i="10"/>
  <c r="AJ85" i="10"/>
  <c r="AD85" i="10"/>
  <c r="X85" i="10"/>
  <c r="R85" i="10"/>
  <c r="L85" i="10"/>
  <c r="AM85" i="10"/>
  <c r="O85" i="10"/>
  <c r="AG85" i="10"/>
  <c r="AA85" i="10"/>
  <c r="AS85" i="10"/>
  <c r="U85" i="10"/>
  <c r="AQ107" i="10"/>
  <c r="AK107" i="10"/>
  <c r="AE107" i="10"/>
  <c r="Y107" i="10"/>
  <c r="S107" i="10"/>
  <c r="M107" i="10"/>
  <c r="AN107" i="10"/>
  <c r="AB107" i="10"/>
  <c r="P107" i="10"/>
  <c r="AH107" i="10"/>
  <c r="V107" i="10"/>
  <c r="AT107" i="10"/>
  <c r="AT96" i="10"/>
  <c r="AN96" i="10"/>
  <c r="AH96" i="10"/>
  <c r="AB96" i="10"/>
  <c r="V96" i="10"/>
  <c r="P96" i="10"/>
  <c r="AQ96" i="10"/>
  <c r="AK96" i="10"/>
  <c r="AE96" i="10"/>
  <c r="Y96" i="10"/>
  <c r="S96" i="10"/>
  <c r="M96" i="10"/>
  <c r="AP86" i="10"/>
  <c r="AJ86" i="10"/>
  <c r="AD86" i="10"/>
  <c r="X86" i="10"/>
  <c r="R86" i="10"/>
  <c r="L86" i="10"/>
  <c r="AA86" i="10"/>
  <c r="O86" i="10"/>
  <c r="AS86" i="10"/>
  <c r="U86" i="10"/>
  <c r="AM86" i="10"/>
  <c r="AG86" i="10"/>
  <c r="AP92" i="10"/>
  <c r="AJ92" i="10"/>
  <c r="AD92" i="10"/>
  <c r="X92" i="10"/>
  <c r="R92" i="10"/>
  <c r="L92" i="10"/>
  <c r="AA92" i="10"/>
  <c r="AS92" i="10"/>
  <c r="U92" i="10"/>
  <c r="O92" i="10"/>
  <c r="AG92" i="10"/>
  <c r="AM92" i="10"/>
  <c r="AT102" i="10"/>
  <c r="AN102" i="10"/>
  <c r="AH102" i="10"/>
  <c r="AB102" i="10"/>
  <c r="V102" i="10"/>
  <c r="P102" i="10"/>
  <c r="AQ102" i="10"/>
  <c r="S102" i="10"/>
  <c r="AK102" i="10"/>
  <c r="M102" i="10"/>
  <c r="Y102" i="10"/>
  <c r="AE102" i="10"/>
  <c r="AP115" i="10"/>
  <c r="AJ115" i="10"/>
  <c r="AD115" i="10"/>
  <c r="X115" i="10"/>
  <c r="R115" i="10"/>
  <c r="L115" i="10"/>
  <c r="AM115" i="10"/>
  <c r="AA115" i="10"/>
  <c r="O115" i="10"/>
  <c r="AS115" i="10"/>
  <c r="AG115" i="10"/>
  <c r="U115" i="10"/>
  <c r="AP108" i="10"/>
  <c r="AJ108" i="10"/>
  <c r="AD108" i="10"/>
  <c r="X108" i="10"/>
  <c r="R108" i="10"/>
  <c r="L108" i="10"/>
  <c r="AM108" i="10"/>
  <c r="AA108" i="10"/>
  <c r="O108" i="10"/>
  <c r="AS108" i="10"/>
  <c r="AG108" i="10"/>
  <c r="U108" i="10"/>
  <c r="AS100" i="10"/>
  <c r="AM100" i="10"/>
  <c r="AG100" i="10"/>
  <c r="AA100" i="10"/>
  <c r="U100" i="10"/>
  <c r="O100" i="10"/>
  <c r="AP100" i="10"/>
  <c r="AJ100" i="10"/>
  <c r="AD100" i="10"/>
  <c r="X100" i="10"/>
  <c r="R100" i="10"/>
  <c r="L100" i="10"/>
  <c r="AP114" i="10"/>
  <c r="AJ114" i="10"/>
  <c r="AD114" i="10"/>
  <c r="X114" i="10"/>
  <c r="R114" i="10"/>
  <c r="L114" i="10"/>
  <c r="AM114" i="10"/>
  <c r="AA114" i="10"/>
  <c r="O114" i="10"/>
  <c r="AS114" i="10"/>
  <c r="AG114" i="10"/>
  <c r="U114" i="10"/>
  <c r="AP96" i="10"/>
  <c r="AJ96" i="10"/>
  <c r="AD96" i="10"/>
  <c r="X96" i="10"/>
  <c r="R96" i="10"/>
  <c r="L96" i="10"/>
  <c r="AA96" i="10"/>
  <c r="AM96" i="10"/>
  <c r="AS96" i="10"/>
  <c r="U96" i="10"/>
  <c r="O96" i="10"/>
  <c r="AG96" i="10"/>
  <c r="AT87" i="10"/>
  <c r="AN87" i="10"/>
  <c r="AH87" i="10"/>
  <c r="AB87" i="10"/>
  <c r="V87" i="10"/>
  <c r="P87" i="10"/>
  <c r="AQ87" i="10"/>
  <c r="AK87" i="10"/>
  <c r="AE87" i="10"/>
  <c r="Y87" i="10"/>
  <c r="S87" i="10"/>
  <c r="M87" i="10"/>
  <c r="AS103" i="10"/>
  <c r="AM103" i="10"/>
  <c r="AG103" i="10"/>
  <c r="AA103" i="10"/>
  <c r="U103" i="10"/>
  <c r="O103" i="10"/>
  <c r="AP103" i="10"/>
  <c r="AJ103" i="10"/>
  <c r="AD103" i="10"/>
  <c r="X103" i="10"/>
  <c r="R103" i="10"/>
  <c r="L103" i="10"/>
  <c r="AQ105" i="10"/>
  <c r="AK105" i="10"/>
  <c r="AE105" i="10"/>
  <c r="Y105" i="10"/>
  <c r="S105" i="10"/>
  <c r="M105" i="10"/>
  <c r="AN105" i="10"/>
  <c r="AB105" i="10"/>
  <c r="P105" i="10"/>
  <c r="AT105" i="10"/>
  <c r="V105" i="10"/>
  <c r="AH105" i="10"/>
  <c r="AP87" i="10"/>
  <c r="AJ87" i="10"/>
  <c r="AD87" i="10"/>
  <c r="X87" i="10"/>
  <c r="R87" i="10"/>
  <c r="L87" i="10"/>
  <c r="AM87" i="10"/>
  <c r="O87" i="10"/>
  <c r="AG87" i="10"/>
  <c r="AS87" i="10"/>
  <c r="U87" i="10"/>
  <c r="AA87" i="10"/>
  <c r="AT99" i="10"/>
  <c r="AN99" i="10"/>
  <c r="AH99" i="10"/>
  <c r="AB99" i="10"/>
  <c r="V99" i="10"/>
  <c r="P99" i="10"/>
  <c r="AE99" i="10"/>
  <c r="Y99" i="10"/>
  <c r="AK99" i="10"/>
  <c r="M99" i="10"/>
  <c r="AQ99" i="10"/>
  <c r="S99" i="10"/>
  <c r="AT90" i="10"/>
  <c r="AN90" i="10"/>
  <c r="AH90" i="10"/>
  <c r="AB90" i="10"/>
  <c r="V90" i="10"/>
  <c r="P90" i="10"/>
  <c r="AQ90" i="10"/>
  <c r="AK90" i="10"/>
  <c r="AE90" i="10"/>
  <c r="Y90" i="10"/>
  <c r="S90" i="10"/>
  <c r="M90" i="10"/>
  <c r="AQ106" i="10"/>
  <c r="AK106" i="10"/>
  <c r="AE106" i="10"/>
  <c r="Y106" i="10"/>
  <c r="S106" i="10"/>
  <c r="M106" i="10"/>
  <c r="AN106" i="10"/>
  <c r="AB106" i="10"/>
  <c r="P106" i="10"/>
  <c r="V106" i="10"/>
  <c r="AH106" i="10"/>
  <c r="AT106" i="10"/>
  <c r="AQ114" i="10"/>
  <c r="AK114" i="10"/>
  <c r="AE114" i="10"/>
  <c r="Y114" i="10"/>
  <c r="S114" i="10"/>
  <c r="M114" i="10"/>
  <c r="AN114" i="10"/>
  <c r="AB114" i="10"/>
  <c r="P114" i="10"/>
  <c r="V114" i="10"/>
  <c r="AH114" i="10"/>
  <c r="AT114" i="10"/>
  <c r="AT91" i="10"/>
  <c r="AN91" i="10"/>
  <c r="AH91" i="10"/>
  <c r="AB91" i="10"/>
  <c r="V91" i="10"/>
  <c r="P91" i="10"/>
  <c r="AQ91" i="10"/>
  <c r="AK91" i="10"/>
  <c r="AE91" i="10"/>
  <c r="Y91" i="10"/>
  <c r="S91" i="10"/>
  <c r="M91" i="10"/>
  <c r="AT100" i="10"/>
  <c r="AN100" i="10"/>
  <c r="AH100" i="10"/>
  <c r="AB100" i="10"/>
  <c r="V100" i="10"/>
  <c r="P100" i="10"/>
  <c r="AQ100" i="10"/>
  <c r="S100" i="10"/>
  <c r="AK100" i="10"/>
  <c r="M100" i="10"/>
  <c r="Y100" i="10"/>
  <c r="AE100" i="10"/>
  <c r="AT97" i="10"/>
  <c r="AQ97" i="10"/>
  <c r="AH97" i="10"/>
  <c r="AB97" i="10"/>
  <c r="V97" i="10"/>
  <c r="P97" i="10"/>
  <c r="AK97" i="10"/>
  <c r="AE97" i="10"/>
  <c r="Y97" i="10"/>
  <c r="S97" i="10"/>
  <c r="M97" i="10"/>
  <c r="AN97" i="10"/>
  <c r="AQ113" i="10"/>
  <c r="AK113" i="10"/>
  <c r="AE113" i="10"/>
  <c r="Y113" i="10"/>
  <c r="S113" i="10"/>
  <c r="M113" i="10"/>
  <c r="AN113" i="10"/>
  <c r="AB113" i="10"/>
  <c r="P113" i="10"/>
  <c r="AT113" i="10"/>
  <c r="V113" i="10"/>
  <c r="AH113" i="10"/>
  <c r="AS98" i="10"/>
  <c r="AM98" i="10"/>
  <c r="AG98" i="10"/>
  <c r="AA98" i="10"/>
  <c r="U98" i="10"/>
  <c r="O98" i="10"/>
  <c r="AP98" i="10"/>
  <c r="AJ98" i="10"/>
  <c r="AD98" i="10"/>
  <c r="X98" i="10"/>
  <c r="R98" i="10"/>
  <c r="L98" i="10"/>
  <c r="AP93" i="10"/>
  <c r="AJ93" i="10"/>
  <c r="AD93" i="10"/>
  <c r="X93" i="10"/>
  <c r="R93" i="10"/>
  <c r="L93" i="10"/>
  <c r="AM93" i="10"/>
  <c r="O93" i="10"/>
  <c r="AA93" i="10"/>
  <c r="AG93" i="10"/>
  <c r="AS93" i="10"/>
  <c r="U93" i="10"/>
  <c r="AP113" i="10"/>
  <c r="AJ113" i="10"/>
  <c r="AD113" i="10"/>
  <c r="X113" i="10"/>
  <c r="R113" i="10"/>
  <c r="L113" i="10"/>
  <c r="AM113" i="10"/>
  <c r="AA113" i="10"/>
  <c r="O113" i="10"/>
  <c r="AS113" i="10"/>
  <c r="AG113" i="10"/>
  <c r="U113" i="10"/>
  <c r="AP106" i="10"/>
  <c r="AJ106" i="10"/>
  <c r="AD106" i="10"/>
  <c r="X106" i="10"/>
  <c r="R106" i="10"/>
  <c r="L106" i="10"/>
  <c r="AM106" i="10"/>
  <c r="AA106" i="10"/>
  <c r="O106" i="10"/>
  <c r="AS106" i="10"/>
  <c r="AG106" i="10"/>
  <c r="U106" i="10"/>
  <c r="AT89" i="10"/>
  <c r="AN89" i="10"/>
  <c r="AH89" i="10"/>
  <c r="AB89" i="10"/>
  <c r="V89" i="10"/>
  <c r="P89" i="10"/>
  <c r="AQ89" i="10"/>
  <c r="AK89" i="10"/>
  <c r="AE89" i="10"/>
  <c r="Y89" i="10"/>
  <c r="S89" i="10"/>
  <c r="M89" i="10"/>
  <c r="AP95" i="10"/>
  <c r="AJ95" i="10"/>
  <c r="AD95" i="10"/>
  <c r="X95" i="10"/>
  <c r="R95" i="10"/>
  <c r="L95" i="10"/>
  <c r="AM95" i="10"/>
  <c r="O95" i="10"/>
  <c r="AG95" i="10"/>
  <c r="AS95" i="10"/>
  <c r="U95" i="10"/>
  <c r="AA95" i="10"/>
  <c r="AP83" i="10"/>
  <c r="AJ83" i="10"/>
  <c r="AD83" i="10"/>
  <c r="X83" i="10"/>
  <c r="R83" i="10"/>
  <c r="L83" i="10"/>
  <c r="AM83" i="10"/>
  <c r="O83" i="10"/>
  <c r="AA83" i="10"/>
  <c r="AG83" i="10"/>
  <c r="AS83" i="10"/>
  <c r="U83" i="10"/>
  <c r="AP116" i="10"/>
  <c r="AJ116" i="10"/>
  <c r="AD116" i="10"/>
  <c r="X116" i="10"/>
  <c r="R116" i="10"/>
  <c r="L116" i="10"/>
  <c r="AM116" i="10"/>
  <c r="AA116" i="10"/>
  <c r="O116" i="10"/>
  <c r="AS116" i="10"/>
  <c r="AG116" i="10"/>
  <c r="U116" i="10"/>
  <c r="AS97" i="10"/>
  <c r="AM97" i="10"/>
  <c r="AP97" i="10"/>
  <c r="AJ97" i="10"/>
  <c r="AD97" i="10"/>
  <c r="X97" i="10"/>
  <c r="R97" i="10"/>
  <c r="L97" i="10"/>
  <c r="O97" i="10"/>
  <c r="AG97" i="10"/>
  <c r="U97" i="10"/>
  <c r="AA97" i="10"/>
  <c r="AT101" i="10"/>
  <c r="AN101" i="10"/>
  <c r="AH101" i="10"/>
  <c r="AB101" i="10"/>
  <c r="V101" i="10"/>
  <c r="P101" i="10"/>
  <c r="AE101" i="10"/>
  <c r="Y101" i="10"/>
  <c r="AK101" i="10"/>
  <c r="M101" i="10"/>
  <c r="AQ101" i="10"/>
  <c r="S101" i="10"/>
  <c r="AP107" i="10"/>
  <c r="AJ107" i="10"/>
  <c r="AD107" i="10"/>
  <c r="X107" i="10"/>
  <c r="R107" i="10"/>
  <c r="L107" i="10"/>
  <c r="AM107" i="10"/>
  <c r="AA107" i="10"/>
  <c r="O107" i="10"/>
  <c r="AS107" i="10"/>
  <c r="AG107" i="10"/>
  <c r="U107" i="10"/>
  <c r="AS101" i="10"/>
  <c r="AM101" i="10"/>
  <c r="AG101" i="10"/>
  <c r="AA101" i="10"/>
  <c r="U101" i="10"/>
  <c r="O101" i="10"/>
  <c r="AP101" i="10"/>
  <c r="AJ101" i="10"/>
  <c r="AD101" i="10"/>
  <c r="X101" i="10"/>
  <c r="R101" i="10"/>
  <c r="L101" i="10"/>
  <c r="AP94" i="10"/>
  <c r="AJ94" i="10"/>
  <c r="AD94" i="10"/>
  <c r="X94" i="10"/>
  <c r="R94" i="10"/>
  <c r="L94" i="10"/>
  <c r="AA94" i="10"/>
  <c r="AM94" i="10"/>
  <c r="AS94" i="10"/>
  <c r="U94" i="10"/>
  <c r="O94" i="10"/>
  <c r="AG94" i="10"/>
  <c r="AP89" i="10"/>
  <c r="AJ89" i="10"/>
  <c r="AD89" i="10"/>
  <c r="X89" i="10"/>
  <c r="R89" i="10"/>
  <c r="L89" i="10"/>
  <c r="AM89" i="10"/>
  <c r="O89" i="10"/>
  <c r="AG89" i="10"/>
  <c r="AA89" i="10"/>
  <c r="AS89" i="10"/>
  <c r="U89" i="10"/>
  <c r="AS99" i="10"/>
  <c r="AM99" i="10"/>
  <c r="AG99" i="10"/>
  <c r="AA99" i="10"/>
  <c r="U99" i="10"/>
  <c r="O99" i="10"/>
  <c r="AP99" i="10"/>
  <c r="AJ99" i="10"/>
  <c r="AD99" i="10"/>
  <c r="X99" i="10"/>
  <c r="R99" i="10"/>
  <c r="L99" i="10"/>
  <c r="AP90" i="10"/>
  <c r="AJ90" i="10"/>
  <c r="AD90" i="10"/>
  <c r="X90" i="10"/>
  <c r="R90" i="10"/>
  <c r="L90" i="10"/>
  <c r="AA90" i="10"/>
  <c r="AM90" i="10"/>
  <c r="AS90" i="10"/>
  <c r="U90" i="10"/>
  <c r="AG90" i="10"/>
  <c r="O90" i="10"/>
  <c r="AT98" i="10"/>
  <c r="AN98" i="10"/>
  <c r="AH98" i="10"/>
  <c r="AB98" i="10"/>
  <c r="AQ98" i="10"/>
  <c r="V98" i="10"/>
  <c r="AK98" i="10"/>
  <c r="S98" i="10"/>
  <c r="Y98" i="10"/>
  <c r="M98" i="10"/>
  <c r="AE98" i="10"/>
  <c r="P98" i="10"/>
  <c r="AQ109" i="10"/>
  <c r="AK109" i="10"/>
  <c r="AE109" i="10"/>
  <c r="Y109" i="10"/>
  <c r="S109" i="10"/>
  <c r="M109" i="10"/>
  <c r="AN109" i="10"/>
  <c r="AB109" i="10"/>
  <c r="P109" i="10"/>
  <c r="AT109" i="10"/>
  <c r="V109" i="10"/>
  <c r="AH109" i="10"/>
  <c r="AQ108" i="10"/>
  <c r="AK108" i="10"/>
  <c r="AE108" i="10"/>
  <c r="Y108" i="10"/>
  <c r="S108" i="10"/>
  <c r="M108" i="10"/>
  <c r="AN108" i="10"/>
  <c r="AB108" i="10"/>
  <c r="P108" i="10"/>
  <c r="AT108" i="10"/>
  <c r="AH108" i="10"/>
  <c r="V108" i="10"/>
  <c r="AP91" i="10"/>
  <c r="AJ91" i="10"/>
  <c r="AD91" i="10"/>
  <c r="X91" i="10"/>
  <c r="R91" i="10"/>
  <c r="L91" i="10"/>
  <c r="AM91" i="10"/>
  <c r="O91" i="10"/>
  <c r="AG91" i="10"/>
  <c r="AA91" i="10"/>
  <c r="AS91" i="10"/>
  <c r="U91" i="10"/>
  <c r="AQ111" i="10"/>
  <c r="AK111" i="10"/>
  <c r="AE111" i="10"/>
  <c r="Y111" i="10"/>
  <c r="S111" i="10"/>
  <c r="M111" i="10"/>
  <c r="AN111" i="10"/>
  <c r="AB111" i="10"/>
  <c r="P111" i="10"/>
  <c r="AH111" i="10"/>
  <c r="V111" i="10"/>
  <c r="AT111" i="10"/>
  <c r="AQ115" i="10"/>
  <c r="AK115" i="10"/>
  <c r="AE115" i="10"/>
  <c r="Y115" i="10"/>
  <c r="S115" i="10"/>
  <c r="M115" i="10"/>
  <c r="AN115" i="10"/>
  <c r="AB115" i="10"/>
  <c r="P115" i="10"/>
  <c r="AH115" i="10"/>
  <c r="V115" i="10"/>
  <c r="AT115" i="10"/>
  <c r="AP111" i="10"/>
  <c r="AJ111" i="10"/>
  <c r="AD111" i="10"/>
  <c r="X111" i="10"/>
  <c r="R111" i="10"/>
  <c r="L111" i="10"/>
  <c r="AM111" i="10"/>
  <c r="AA111" i="10"/>
  <c r="O111" i="10"/>
  <c r="AS111" i="10"/>
  <c r="AG111" i="10"/>
  <c r="U111" i="10"/>
  <c r="AP104" i="10"/>
  <c r="AM104" i="10"/>
  <c r="AG104" i="10"/>
  <c r="AA104" i="10"/>
  <c r="U104" i="10"/>
  <c r="O104" i="10"/>
  <c r="AS104" i="10"/>
  <c r="AJ104" i="10"/>
  <c r="AD104" i="10"/>
  <c r="X104" i="10"/>
  <c r="R104" i="10"/>
  <c r="L104" i="10"/>
  <c r="AP118" i="10"/>
  <c r="AJ118" i="10"/>
  <c r="AD118" i="10"/>
  <c r="X118" i="10"/>
  <c r="R118" i="10"/>
  <c r="L118" i="10"/>
  <c r="AM118" i="10"/>
  <c r="AA118" i="10"/>
  <c r="O118" i="10"/>
  <c r="AS118" i="10"/>
  <c r="AG118" i="10"/>
  <c r="U118" i="10"/>
  <c r="AP110" i="10"/>
  <c r="AJ110" i="10"/>
  <c r="AD110" i="10"/>
  <c r="X110" i="10"/>
  <c r="R110" i="10"/>
  <c r="L110" i="10"/>
  <c r="AM110" i="10"/>
  <c r="AA110" i="10"/>
  <c r="O110" i="10"/>
  <c r="AS110" i="10"/>
  <c r="AG110" i="10"/>
  <c r="U110" i="10"/>
  <c r="AT94" i="10"/>
  <c r="AN94" i="10"/>
  <c r="AH94" i="10"/>
  <c r="AB94" i="10"/>
  <c r="V94" i="10"/>
  <c r="P94" i="10"/>
  <c r="AQ94" i="10"/>
  <c r="AK94" i="10"/>
  <c r="AE94" i="10"/>
  <c r="Y94" i="10"/>
  <c r="S94" i="10"/>
  <c r="M94" i="10"/>
  <c r="AP105" i="10"/>
  <c r="AJ105" i="10"/>
  <c r="AD105" i="10"/>
  <c r="X105" i="10"/>
  <c r="R105" i="10"/>
  <c r="L105" i="10"/>
  <c r="AM105" i="10"/>
  <c r="AA105" i="10"/>
  <c r="O105" i="10"/>
  <c r="AS105" i="10"/>
  <c r="AG105" i="10"/>
  <c r="U105" i="10"/>
  <c r="AT86" i="10"/>
  <c r="AN86" i="10"/>
  <c r="AH86" i="10"/>
  <c r="AB86" i="10"/>
  <c r="V86" i="10"/>
  <c r="P86" i="10"/>
  <c r="AQ86" i="10"/>
  <c r="AK86" i="10"/>
  <c r="AE86" i="10"/>
  <c r="Y86" i="10"/>
  <c r="S86" i="10"/>
  <c r="M86" i="10"/>
  <c r="AT92" i="10"/>
  <c r="AN92" i="10"/>
  <c r="AH92" i="10"/>
  <c r="AB92" i="10"/>
  <c r="V92" i="10"/>
  <c r="P92" i="10"/>
  <c r="AQ92" i="10"/>
  <c r="AK92" i="10"/>
  <c r="AE92" i="10"/>
  <c r="Y92" i="10"/>
  <c r="S92" i="10"/>
  <c r="M92" i="10"/>
  <c r="AQ116" i="10"/>
  <c r="AK116" i="10"/>
  <c r="AE116" i="10"/>
  <c r="Y116" i="10"/>
  <c r="S116" i="10"/>
  <c r="M116" i="10"/>
  <c r="AN116" i="10"/>
  <c r="AB116" i="10"/>
  <c r="P116" i="10"/>
  <c r="AT116" i="10"/>
  <c r="AH116" i="10"/>
  <c r="V116" i="10"/>
  <c r="AT52" i="10"/>
  <c r="AQ52" i="10"/>
  <c r="AN52" i="10"/>
  <c r="AK52" i="10"/>
  <c r="AH52" i="10"/>
  <c r="AB52" i="10"/>
  <c r="Y52" i="10"/>
  <c r="S52" i="10"/>
  <c r="M52" i="10"/>
  <c r="V52" i="10"/>
  <c r="AE52" i="10"/>
  <c r="P52" i="10"/>
  <c r="AT38" i="10"/>
  <c r="AQ38" i="10"/>
  <c r="AN38" i="10"/>
  <c r="AK38" i="10"/>
  <c r="AH38" i="10"/>
  <c r="AB38" i="10"/>
  <c r="Y38" i="10"/>
  <c r="S38" i="10"/>
  <c r="M38" i="10"/>
  <c r="AE38" i="10"/>
  <c r="V38" i="10"/>
  <c r="P38" i="10"/>
  <c r="AP43" i="10"/>
  <c r="AJ43" i="10"/>
  <c r="AG43" i="10"/>
  <c r="AS43" i="10"/>
  <c r="AM43" i="10"/>
  <c r="AD43" i="10"/>
  <c r="X43" i="10"/>
  <c r="U43" i="10"/>
  <c r="O43" i="10"/>
  <c r="AA43" i="10"/>
  <c r="R43" i="10"/>
  <c r="L43" i="10"/>
  <c r="AT49" i="10"/>
  <c r="AQ49" i="10"/>
  <c r="AN49" i="10"/>
  <c r="AK49" i="10"/>
  <c r="AH49" i="10"/>
  <c r="AB49" i="10"/>
  <c r="S49" i="10"/>
  <c r="M49" i="10"/>
  <c r="P49" i="10"/>
  <c r="Y49" i="10"/>
  <c r="AE49" i="10"/>
  <c r="V49" i="10"/>
  <c r="AT51" i="10"/>
  <c r="AQ51" i="10"/>
  <c r="AN51" i="10"/>
  <c r="AK51" i="10"/>
  <c r="AH51" i="10"/>
  <c r="AB51" i="10"/>
  <c r="S51" i="10"/>
  <c r="M51" i="10"/>
  <c r="AE51" i="10"/>
  <c r="P51" i="10"/>
  <c r="V51" i="10"/>
  <c r="Y51" i="10"/>
  <c r="AT48" i="10"/>
  <c r="AQ48" i="10"/>
  <c r="AN48" i="10"/>
  <c r="AK48" i="10"/>
  <c r="AH48" i="10"/>
  <c r="AB48" i="10"/>
  <c r="Y48" i="10"/>
  <c r="S48" i="10"/>
  <c r="M48" i="10"/>
  <c r="AE48" i="10"/>
  <c r="V48" i="10"/>
  <c r="P48" i="10"/>
  <c r="AT36" i="10"/>
  <c r="AQ36" i="10"/>
  <c r="AN36" i="10"/>
  <c r="AK36" i="10"/>
  <c r="AH36" i="10"/>
  <c r="AB36" i="10"/>
  <c r="Y36" i="10"/>
  <c r="S36" i="10"/>
  <c r="M36" i="10"/>
  <c r="V36" i="10"/>
  <c r="AE36" i="10"/>
  <c r="P36" i="10"/>
  <c r="AT28" i="10"/>
  <c r="AQ28" i="10"/>
  <c r="AN28" i="10"/>
  <c r="AK28" i="10"/>
  <c r="AH28" i="10"/>
  <c r="AB28" i="10"/>
  <c r="Y28" i="10"/>
  <c r="S28" i="10"/>
  <c r="M28" i="10"/>
  <c r="V28" i="10"/>
  <c r="AE28" i="10"/>
  <c r="P28" i="10"/>
  <c r="AP35" i="10"/>
  <c r="AJ35" i="10"/>
  <c r="AG35" i="10"/>
  <c r="AS35" i="10"/>
  <c r="AM35" i="10"/>
  <c r="AD35" i="10"/>
  <c r="X35" i="10"/>
  <c r="U35" i="10"/>
  <c r="O35" i="10"/>
  <c r="AA35" i="10"/>
  <c r="R35" i="10"/>
  <c r="L35" i="10"/>
  <c r="AS57" i="10"/>
  <c r="AM57" i="10"/>
  <c r="AG57" i="10"/>
  <c r="AD57" i="10"/>
  <c r="AP57" i="10"/>
  <c r="AJ57" i="10"/>
  <c r="X57" i="10"/>
  <c r="U57" i="10"/>
  <c r="O57" i="10"/>
  <c r="R57" i="10"/>
  <c r="L57" i="10"/>
  <c r="AA57" i="10"/>
  <c r="AS49" i="10"/>
  <c r="AM49" i="10"/>
  <c r="AG49" i="10"/>
  <c r="AP49" i="10"/>
  <c r="AJ49" i="10"/>
  <c r="AD49" i="10"/>
  <c r="X49" i="10"/>
  <c r="U49" i="10"/>
  <c r="O49" i="10"/>
  <c r="AA49" i="10"/>
  <c r="R49" i="10"/>
  <c r="L49" i="10"/>
  <c r="AS41" i="10"/>
  <c r="AM41" i="10"/>
  <c r="AG41" i="10"/>
  <c r="AP41" i="10"/>
  <c r="AJ41" i="10"/>
  <c r="AD41" i="10"/>
  <c r="X41" i="10"/>
  <c r="U41" i="10"/>
  <c r="O41" i="10"/>
  <c r="AA41" i="10"/>
  <c r="R41" i="10"/>
  <c r="L41" i="10"/>
  <c r="AS25" i="10"/>
  <c r="AM25" i="10"/>
  <c r="AJ25" i="10"/>
  <c r="AG25" i="10"/>
  <c r="AP25" i="10"/>
  <c r="AD25" i="10"/>
  <c r="X25" i="10"/>
  <c r="U25" i="10"/>
  <c r="O25" i="10"/>
  <c r="AA25" i="10"/>
  <c r="R25" i="10"/>
  <c r="L25" i="10"/>
  <c r="AP39" i="10"/>
  <c r="AJ39" i="10"/>
  <c r="AG39" i="10"/>
  <c r="AS39" i="10"/>
  <c r="AM39" i="10"/>
  <c r="AD39" i="10"/>
  <c r="X39" i="10"/>
  <c r="U39" i="10"/>
  <c r="O39" i="10"/>
  <c r="AA39" i="10"/>
  <c r="R39" i="10"/>
  <c r="L39" i="10"/>
  <c r="AT27" i="10"/>
  <c r="AQ27" i="10"/>
  <c r="AN27" i="10"/>
  <c r="AK27" i="10"/>
  <c r="AH27" i="10"/>
  <c r="AB27" i="10"/>
  <c r="S27" i="10"/>
  <c r="M27" i="10"/>
  <c r="AE27" i="10"/>
  <c r="P27" i="10"/>
  <c r="V27" i="10"/>
  <c r="Y27" i="10"/>
  <c r="AP38" i="10"/>
  <c r="AM38" i="10"/>
  <c r="AD38" i="10"/>
  <c r="U38" i="10"/>
  <c r="O38" i="10"/>
  <c r="AJ38" i="10"/>
  <c r="AG38" i="10"/>
  <c r="AA38" i="10"/>
  <c r="X38" i="10"/>
  <c r="R38" i="10"/>
  <c r="L38" i="10"/>
  <c r="AS38" i="10"/>
  <c r="AP58" i="10"/>
  <c r="AJ58" i="10"/>
  <c r="AD58" i="10"/>
  <c r="AG58" i="10"/>
  <c r="U58" i="10"/>
  <c r="O58" i="10"/>
  <c r="AS58" i="10"/>
  <c r="AA58" i="10"/>
  <c r="X58" i="10"/>
  <c r="R58" i="10"/>
  <c r="L58" i="10"/>
  <c r="AM58" i="10"/>
  <c r="AP42" i="10"/>
  <c r="AJ42" i="10"/>
  <c r="AG42" i="10"/>
  <c r="AD42" i="10"/>
  <c r="U42" i="10"/>
  <c r="O42" i="10"/>
  <c r="AS42" i="10"/>
  <c r="AA42" i="10"/>
  <c r="X42" i="10"/>
  <c r="R42" i="10"/>
  <c r="L42" i="10"/>
  <c r="AM42" i="10"/>
  <c r="AS44" i="10"/>
  <c r="AM44" i="10"/>
  <c r="AD44" i="10"/>
  <c r="U44" i="10"/>
  <c r="O44" i="10"/>
  <c r="AP44" i="10"/>
  <c r="AA44" i="10"/>
  <c r="X44" i="10"/>
  <c r="R44" i="10"/>
  <c r="L44" i="10"/>
  <c r="AJ44" i="10"/>
  <c r="AG44" i="10"/>
  <c r="AT30" i="10"/>
  <c r="AQ30" i="10"/>
  <c r="AN30" i="10"/>
  <c r="AK30" i="10"/>
  <c r="AH30" i="10"/>
  <c r="AB30" i="10"/>
  <c r="Y30" i="10"/>
  <c r="S30" i="10"/>
  <c r="M30" i="10"/>
  <c r="AE30" i="10"/>
  <c r="V30" i="10"/>
  <c r="P30" i="10"/>
  <c r="AP59" i="10"/>
  <c r="AJ59" i="10"/>
  <c r="AG59" i="10"/>
  <c r="AD59" i="10"/>
  <c r="AS59" i="10"/>
  <c r="AM59" i="10"/>
  <c r="X59" i="10"/>
  <c r="U59" i="10"/>
  <c r="O59" i="10"/>
  <c r="AA59" i="10"/>
  <c r="R59" i="10"/>
  <c r="L59" i="10"/>
  <c r="AS29" i="10"/>
  <c r="AM29" i="10"/>
  <c r="AJ29" i="10"/>
  <c r="AG29" i="10"/>
  <c r="AP29" i="10"/>
  <c r="AD29" i="10"/>
  <c r="X29" i="10"/>
  <c r="U29" i="10"/>
  <c r="O29" i="10"/>
  <c r="AA29" i="10"/>
  <c r="R29" i="10"/>
  <c r="L29" i="10"/>
  <c r="AT41" i="10"/>
  <c r="AQ41" i="10"/>
  <c r="AN41" i="10"/>
  <c r="AK41" i="10"/>
  <c r="AH41" i="10"/>
  <c r="AB41" i="10"/>
  <c r="S41" i="10"/>
  <c r="M41" i="10"/>
  <c r="P41" i="10"/>
  <c r="Y41" i="10"/>
  <c r="V41" i="10"/>
  <c r="AE41" i="10"/>
  <c r="AT39" i="10"/>
  <c r="AQ39" i="10"/>
  <c r="AN39" i="10"/>
  <c r="AK39" i="10"/>
  <c r="AH39" i="10"/>
  <c r="AB39" i="10"/>
  <c r="S39" i="10"/>
  <c r="M39" i="10"/>
  <c r="AE39" i="10"/>
  <c r="Y39" i="10"/>
  <c r="P39" i="10"/>
  <c r="V39" i="10"/>
  <c r="AP46" i="10"/>
  <c r="AJ46" i="10"/>
  <c r="AD46" i="10"/>
  <c r="U46" i="10"/>
  <c r="O46" i="10"/>
  <c r="AS46" i="10"/>
  <c r="AM46" i="10"/>
  <c r="AG46" i="10"/>
  <c r="AA46" i="10"/>
  <c r="X46" i="10"/>
  <c r="R46" i="10"/>
  <c r="L46" i="10"/>
  <c r="AT50" i="10"/>
  <c r="AQ50" i="10"/>
  <c r="AN50" i="10"/>
  <c r="AK50" i="10"/>
  <c r="AH50" i="10"/>
  <c r="AB50" i="10"/>
  <c r="Y50" i="10"/>
  <c r="S50" i="10"/>
  <c r="M50" i="10"/>
  <c r="AE50" i="10"/>
  <c r="V50" i="10"/>
  <c r="P50" i="10"/>
  <c r="AT44" i="10"/>
  <c r="AQ44" i="10"/>
  <c r="AN44" i="10"/>
  <c r="AK44" i="10"/>
  <c r="AH44" i="10"/>
  <c r="AB44" i="10"/>
  <c r="Y44" i="10"/>
  <c r="S44" i="10"/>
  <c r="M44" i="10"/>
  <c r="V44" i="10"/>
  <c r="AE44" i="10"/>
  <c r="P44" i="10"/>
  <c r="AT34" i="10"/>
  <c r="AQ34" i="10"/>
  <c r="AN34" i="10"/>
  <c r="AK34" i="10"/>
  <c r="AH34" i="10"/>
  <c r="AB34" i="10"/>
  <c r="Y34" i="10"/>
  <c r="S34" i="10"/>
  <c r="M34" i="10"/>
  <c r="AE34" i="10"/>
  <c r="V34" i="10"/>
  <c r="P34" i="10"/>
  <c r="AT26" i="10"/>
  <c r="AQ26" i="10"/>
  <c r="AN26" i="10"/>
  <c r="AK26" i="10"/>
  <c r="AH26" i="10"/>
  <c r="AB26" i="10"/>
  <c r="Y26" i="10"/>
  <c r="S26" i="10"/>
  <c r="M26" i="10"/>
  <c r="AE26" i="10"/>
  <c r="V26" i="10"/>
  <c r="P26" i="10"/>
  <c r="AP27" i="10"/>
  <c r="AJ27" i="10"/>
  <c r="AG27" i="10"/>
  <c r="AS27" i="10"/>
  <c r="AM27" i="10"/>
  <c r="AD27" i="10"/>
  <c r="X27" i="10"/>
  <c r="U27" i="10"/>
  <c r="O27" i="10"/>
  <c r="AA27" i="10"/>
  <c r="R27" i="10"/>
  <c r="L27" i="10"/>
  <c r="AT47" i="10"/>
  <c r="AQ47" i="10"/>
  <c r="AN47" i="10"/>
  <c r="AK47" i="10"/>
  <c r="AH47" i="10"/>
  <c r="AB47" i="10"/>
  <c r="S47" i="10"/>
  <c r="M47" i="10"/>
  <c r="AE47" i="10"/>
  <c r="Y47" i="10"/>
  <c r="P47" i="10"/>
  <c r="V47" i="10"/>
  <c r="AP55" i="10"/>
  <c r="AJ55" i="10"/>
  <c r="AG55" i="10"/>
  <c r="AS55" i="10"/>
  <c r="AM55" i="10"/>
  <c r="AD55" i="10"/>
  <c r="X55" i="10"/>
  <c r="U55" i="10"/>
  <c r="O55" i="10"/>
  <c r="AA55" i="10"/>
  <c r="R55" i="10"/>
  <c r="L55" i="10"/>
  <c r="AP47" i="10"/>
  <c r="AJ47" i="10"/>
  <c r="AG47" i="10"/>
  <c r="AS47" i="10"/>
  <c r="AM47" i="10"/>
  <c r="AD47" i="10"/>
  <c r="X47" i="10"/>
  <c r="U47" i="10"/>
  <c r="O47" i="10"/>
  <c r="AA47" i="10"/>
  <c r="R47" i="10"/>
  <c r="L47" i="10"/>
  <c r="AS37" i="10"/>
  <c r="AM37" i="10"/>
  <c r="AJ37" i="10"/>
  <c r="AG37" i="10"/>
  <c r="AP37" i="10"/>
  <c r="AD37" i="10"/>
  <c r="X37" i="10"/>
  <c r="U37" i="10"/>
  <c r="O37" i="10"/>
  <c r="AA37" i="10"/>
  <c r="R37" i="10"/>
  <c r="L37" i="10"/>
  <c r="AT53" i="10"/>
  <c r="AQ53" i="10"/>
  <c r="AN53" i="10"/>
  <c r="AK53" i="10"/>
  <c r="AH53" i="10"/>
  <c r="AB53" i="10"/>
  <c r="S53" i="10"/>
  <c r="M53" i="10"/>
  <c r="P53" i="10"/>
  <c r="Y53" i="10"/>
  <c r="AE53" i="10"/>
  <c r="V53" i="10"/>
  <c r="AT45" i="10"/>
  <c r="AQ45" i="10"/>
  <c r="AN45" i="10"/>
  <c r="AK45" i="10"/>
  <c r="AH45" i="10"/>
  <c r="AB45" i="10"/>
  <c r="S45" i="10"/>
  <c r="M45" i="10"/>
  <c r="P45" i="10"/>
  <c r="Y45" i="10"/>
  <c r="V45" i="10"/>
  <c r="AE45" i="10"/>
  <c r="AT37" i="10"/>
  <c r="AQ37" i="10"/>
  <c r="AN37" i="10"/>
  <c r="AK37" i="10"/>
  <c r="AH37" i="10"/>
  <c r="AB37" i="10"/>
  <c r="S37" i="10"/>
  <c r="M37" i="10"/>
  <c r="P37" i="10"/>
  <c r="Y37" i="10"/>
  <c r="AE37" i="10"/>
  <c r="V37" i="10"/>
  <c r="AP31" i="10"/>
  <c r="AJ31" i="10"/>
  <c r="AG31" i="10"/>
  <c r="AS31" i="10"/>
  <c r="AM31" i="10"/>
  <c r="AD31" i="10"/>
  <c r="X31" i="10"/>
  <c r="U31" i="10"/>
  <c r="O31" i="10"/>
  <c r="AA31" i="10"/>
  <c r="R31" i="10"/>
  <c r="L31" i="10"/>
  <c r="AT55" i="10"/>
  <c r="AQ55" i="10"/>
  <c r="AN55" i="10"/>
  <c r="AK55" i="10"/>
  <c r="AH55" i="10"/>
  <c r="AB55" i="10"/>
  <c r="S55" i="10"/>
  <c r="M55" i="10"/>
  <c r="AE55" i="10"/>
  <c r="Y55" i="10"/>
  <c r="P55" i="10"/>
  <c r="V55" i="10"/>
  <c r="AT43" i="10"/>
  <c r="AQ43" i="10"/>
  <c r="AN43" i="10"/>
  <c r="AK43" i="10"/>
  <c r="AH43" i="10"/>
  <c r="AB43" i="10"/>
  <c r="S43" i="10"/>
  <c r="M43" i="10"/>
  <c r="AE43" i="10"/>
  <c r="P43" i="10"/>
  <c r="Y43" i="10"/>
  <c r="V43" i="10"/>
  <c r="AP30" i="10"/>
  <c r="AD30" i="10"/>
  <c r="U30" i="10"/>
  <c r="O30" i="10"/>
  <c r="AS30" i="10"/>
  <c r="AJ30" i="10"/>
  <c r="AM30" i="10"/>
  <c r="AG30" i="10"/>
  <c r="AA30" i="10"/>
  <c r="X30" i="10"/>
  <c r="R30" i="10"/>
  <c r="L30" i="10"/>
  <c r="AP54" i="10"/>
  <c r="AJ54" i="10"/>
  <c r="AM54" i="10"/>
  <c r="AD54" i="10"/>
  <c r="U54" i="10"/>
  <c r="O54" i="10"/>
  <c r="AG54" i="10"/>
  <c r="AA54" i="10"/>
  <c r="X54" i="10"/>
  <c r="R54" i="10"/>
  <c r="L54" i="10"/>
  <c r="AS54" i="10"/>
  <c r="AS48" i="10"/>
  <c r="AM48" i="10"/>
  <c r="AD48" i="10"/>
  <c r="U48" i="10"/>
  <c r="O48" i="10"/>
  <c r="AP48" i="10"/>
  <c r="AG48" i="10"/>
  <c r="AJ48" i="10"/>
  <c r="AA48" i="10"/>
  <c r="X48" i="10"/>
  <c r="R48" i="10"/>
  <c r="L48" i="10"/>
  <c r="AT54" i="10"/>
  <c r="AQ54" i="10"/>
  <c r="AN54" i="10"/>
  <c r="AK54" i="10"/>
  <c r="AH54" i="10"/>
  <c r="AB54" i="10"/>
  <c r="Y54" i="10"/>
  <c r="S54" i="10"/>
  <c r="M54" i="10"/>
  <c r="AE54" i="10"/>
  <c r="V54" i="10"/>
  <c r="P54" i="10"/>
  <c r="AT29" i="10"/>
  <c r="AQ29" i="10"/>
  <c r="AN29" i="10"/>
  <c r="AK29" i="10"/>
  <c r="AH29" i="10"/>
  <c r="AB29" i="10"/>
  <c r="S29" i="10"/>
  <c r="M29" i="10"/>
  <c r="P29" i="10"/>
  <c r="Y29" i="10"/>
  <c r="V29" i="10"/>
  <c r="AE29" i="10"/>
  <c r="AT25" i="10"/>
  <c r="AQ25" i="10"/>
  <c r="AN25" i="10"/>
  <c r="AK25" i="10"/>
  <c r="AH25" i="10"/>
  <c r="AB25" i="10"/>
  <c r="S25" i="10"/>
  <c r="M25" i="10"/>
  <c r="P25" i="10"/>
  <c r="Y25" i="10"/>
  <c r="V25" i="10"/>
  <c r="AE25" i="10"/>
  <c r="AP51" i="10"/>
  <c r="AJ51" i="10"/>
  <c r="AG51" i="10"/>
  <c r="AS51" i="10"/>
  <c r="AM51" i="10"/>
  <c r="AD51" i="10"/>
  <c r="X51" i="10"/>
  <c r="U51" i="10"/>
  <c r="O51" i="10"/>
  <c r="AA51" i="10"/>
  <c r="R51" i="10"/>
  <c r="L51" i="10"/>
  <c r="AT57" i="10"/>
  <c r="AQ57" i="10"/>
  <c r="AN57" i="10"/>
  <c r="AK57" i="10"/>
  <c r="AH57" i="10"/>
  <c r="AE57" i="10"/>
  <c r="AB57" i="10"/>
  <c r="S57" i="10"/>
  <c r="M57" i="10"/>
  <c r="P57" i="10"/>
  <c r="Y57" i="10"/>
  <c r="V57" i="10"/>
  <c r="AT59" i="10"/>
  <c r="AQ59" i="10"/>
  <c r="AN59" i="10"/>
  <c r="AK59" i="10"/>
  <c r="AH59" i="10"/>
  <c r="AE59" i="10"/>
  <c r="AB59" i="10"/>
  <c r="S59" i="10"/>
  <c r="M59" i="10"/>
  <c r="P59" i="10"/>
  <c r="V59" i="10"/>
  <c r="Y59" i="10"/>
  <c r="AP34" i="10"/>
  <c r="AS34" i="10"/>
  <c r="AG34" i="10"/>
  <c r="AD34" i="10"/>
  <c r="U34" i="10"/>
  <c r="O34" i="10"/>
  <c r="AM34" i="10"/>
  <c r="AA34" i="10"/>
  <c r="X34" i="10"/>
  <c r="R34" i="10"/>
  <c r="L34" i="10"/>
  <c r="AJ34" i="10"/>
  <c r="AT58" i="10"/>
  <c r="AQ58" i="10"/>
  <c r="AN58" i="10"/>
  <c r="AK58" i="10"/>
  <c r="AE58" i="10"/>
  <c r="AH58" i="10"/>
  <c r="AB58" i="10"/>
  <c r="Y58" i="10"/>
  <c r="S58" i="10"/>
  <c r="M58" i="10"/>
  <c r="V58" i="10"/>
  <c r="P58" i="10"/>
  <c r="AT56" i="10"/>
  <c r="AQ56" i="10"/>
  <c r="AN56" i="10"/>
  <c r="AK56" i="10"/>
  <c r="AE56" i="10"/>
  <c r="AH56" i="10"/>
  <c r="AB56" i="10"/>
  <c r="Y56" i="10"/>
  <c r="S56" i="10"/>
  <c r="M56" i="10"/>
  <c r="V56" i="10"/>
  <c r="P56" i="10"/>
  <c r="AT40" i="10"/>
  <c r="AQ40" i="10"/>
  <c r="AN40" i="10"/>
  <c r="AK40" i="10"/>
  <c r="AH40" i="10"/>
  <c r="AB40" i="10"/>
  <c r="Y40" i="10"/>
  <c r="S40" i="10"/>
  <c r="M40" i="10"/>
  <c r="V40" i="10"/>
  <c r="P40" i="10"/>
  <c r="AE40" i="10"/>
  <c r="AT32" i="10"/>
  <c r="AQ32" i="10"/>
  <c r="AN32" i="10"/>
  <c r="AK32" i="10"/>
  <c r="AH32" i="10"/>
  <c r="AB32" i="10"/>
  <c r="Y32" i="10"/>
  <c r="S32" i="10"/>
  <c r="M32" i="10"/>
  <c r="AE32" i="10"/>
  <c r="V32" i="10"/>
  <c r="P32" i="10"/>
  <c r="AT24" i="10"/>
  <c r="AQ24" i="10"/>
  <c r="AN24" i="10"/>
  <c r="AK24" i="10"/>
  <c r="AH24" i="10"/>
  <c r="AB24" i="10"/>
  <c r="Y24" i="10"/>
  <c r="S24" i="10"/>
  <c r="M24" i="10"/>
  <c r="V24" i="10"/>
  <c r="P24" i="10"/>
  <c r="AE24" i="10"/>
  <c r="AS53" i="10"/>
  <c r="AM53" i="10"/>
  <c r="AG53" i="10"/>
  <c r="AP53" i="10"/>
  <c r="AJ53" i="10"/>
  <c r="AD53" i="10"/>
  <c r="X53" i="10"/>
  <c r="U53" i="10"/>
  <c r="O53" i="10"/>
  <c r="AA53" i="10"/>
  <c r="R53" i="10"/>
  <c r="L53" i="10"/>
  <c r="AS45" i="10"/>
  <c r="AM45" i="10"/>
  <c r="AG45" i="10"/>
  <c r="AP45" i="10"/>
  <c r="AJ45" i="10"/>
  <c r="AD45" i="10"/>
  <c r="X45" i="10"/>
  <c r="U45" i="10"/>
  <c r="O45" i="10"/>
  <c r="AA45" i="10"/>
  <c r="R45" i="10"/>
  <c r="L45" i="10"/>
  <c r="AS33" i="10"/>
  <c r="AM33" i="10"/>
  <c r="AJ33" i="10"/>
  <c r="AG33" i="10"/>
  <c r="AP33" i="10"/>
  <c r="AD33" i="10"/>
  <c r="X33" i="10"/>
  <c r="U33" i="10"/>
  <c r="O33" i="10"/>
  <c r="AA33" i="10"/>
  <c r="R33" i="10"/>
  <c r="L33" i="10"/>
  <c r="AP26" i="10"/>
  <c r="AG26" i="10"/>
  <c r="AD26" i="10"/>
  <c r="U26" i="10"/>
  <c r="O26" i="10"/>
  <c r="AS26" i="10"/>
  <c r="AA26" i="10"/>
  <c r="X26" i="10"/>
  <c r="R26" i="10"/>
  <c r="L26" i="10"/>
  <c r="AM26" i="10"/>
  <c r="AJ26" i="10"/>
  <c r="AP50" i="10"/>
  <c r="AJ50" i="10"/>
  <c r="AS50" i="10"/>
  <c r="AG50" i="10"/>
  <c r="AD50" i="10"/>
  <c r="U50" i="10"/>
  <c r="O50" i="10"/>
  <c r="AM50" i="10"/>
  <c r="AA50" i="10"/>
  <c r="X50" i="10"/>
  <c r="R50" i="10"/>
  <c r="L50" i="10"/>
  <c r="AS56" i="10"/>
  <c r="AM56" i="10"/>
  <c r="AJ56" i="10"/>
  <c r="AD56" i="10"/>
  <c r="U56" i="10"/>
  <c r="O56" i="10"/>
  <c r="AG56" i="10"/>
  <c r="AA56" i="10"/>
  <c r="X56" i="10"/>
  <c r="R56" i="10"/>
  <c r="L56" i="10"/>
  <c r="AP56" i="10"/>
  <c r="AS52" i="10"/>
  <c r="AM52" i="10"/>
  <c r="AP52" i="10"/>
  <c r="AD52" i="10"/>
  <c r="U52" i="10"/>
  <c r="O52" i="10"/>
  <c r="AJ52" i="10"/>
  <c r="AA52" i="10"/>
  <c r="X52" i="10"/>
  <c r="R52" i="10"/>
  <c r="L52" i="10"/>
  <c r="AG52" i="10"/>
  <c r="E10" i="7"/>
  <c r="H10" i="7"/>
  <c r="F10" i="7"/>
  <c r="BN72" i="2"/>
  <c r="F668" i="10"/>
  <c r="BS7" i="1"/>
  <c r="F904" i="10"/>
  <c r="CM7" i="1"/>
  <c r="F1140" i="10"/>
  <c r="DG7" i="1"/>
  <c r="F1376" i="10"/>
  <c r="EA7" i="1"/>
  <c r="F1612" i="10"/>
  <c r="EU7" i="1"/>
  <c r="F609" i="10"/>
  <c r="F845" i="10"/>
  <c r="CH7" i="1"/>
  <c r="F1081" i="10"/>
  <c r="DB7" i="1"/>
  <c r="F1317" i="10"/>
  <c r="DV7" i="1"/>
  <c r="F1553" i="10"/>
  <c r="EP7" i="1"/>
  <c r="F373" i="10"/>
  <c r="F432" i="10"/>
  <c r="F786" i="10"/>
  <c r="CC7" i="1"/>
  <c r="F1022" i="10"/>
  <c r="CW7" i="1"/>
  <c r="F1258" i="10"/>
  <c r="DQ7" i="1"/>
  <c r="F1494" i="10"/>
  <c r="EK7" i="1"/>
  <c r="F1730" i="10"/>
  <c r="FE7" i="1"/>
  <c r="F491" i="10"/>
  <c r="F727" i="10"/>
  <c r="BX7" i="1"/>
  <c r="F963" i="10"/>
  <c r="CR7" i="1"/>
  <c r="F1199" i="10"/>
  <c r="DL7" i="1"/>
  <c r="F1435" i="10"/>
  <c r="EF7" i="1"/>
  <c r="F1671" i="10"/>
  <c r="EZ7" i="1"/>
  <c r="F377" i="10"/>
  <c r="J559" i="10"/>
  <c r="J1508" i="10"/>
  <c r="J562" i="10"/>
  <c r="J924" i="10"/>
  <c r="G369" i="10"/>
  <c r="G485" i="10"/>
  <c r="G487" i="10"/>
  <c r="G606" i="10"/>
  <c r="G720" i="10"/>
  <c r="G841" i="10"/>
  <c r="G847" i="10"/>
  <c r="G960" i="10"/>
  <c r="G1075" i="10"/>
  <c r="G1083" i="10"/>
  <c r="G1319" i="10"/>
  <c r="G1432" i="10"/>
  <c r="G1551" i="10"/>
  <c r="G1555" i="10"/>
  <c r="G507" i="10"/>
  <c r="G1193" i="10"/>
  <c r="G542" i="10"/>
  <c r="G553" i="10"/>
  <c r="G671" i="10"/>
  <c r="G790" i="10"/>
  <c r="G1018" i="10"/>
  <c r="G1254" i="10"/>
  <c r="G1377" i="10"/>
  <c r="G1488" i="10"/>
  <c r="G1607" i="10"/>
  <c r="G1613" i="10"/>
  <c r="J1205" i="10"/>
  <c r="G728" i="10"/>
  <c r="G964" i="10"/>
  <c r="G490" i="10"/>
  <c r="G962" i="10"/>
  <c r="G1198" i="10"/>
  <c r="G1670" i="10"/>
  <c r="G430" i="10"/>
  <c r="G1492" i="10"/>
  <c r="G1194" i="10"/>
  <c r="G1666" i="10"/>
  <c r="G1074" i="10"/>
  <c r="G425" i="10"/>
  <c r="G1133" i="10"/>
  <c r="G1369" i="10"/>
  <c r="G1496" i="10"/>
  <c r="G607" i="10"/>
  <c r="G848" i="10"/>
  <c r="G1076" i="10"/>
  <c r="G1320" i="10"/>
  <c r="G723" i="10"/>
  <c r="G661" i="10"/>
  <c r="G307" i="10"/>
  <c r="G426" i="10"/>
  <c r="G435" i="10"/>
  <c r="G783" i="10"/>
  <c r="G898" i="10"/>
  <c r="G1259" i="10"/>
  <c r="G1493" i="10"/>
  <c r="G1673" i="10"/>
  <c r="G431" i="10"/>
  <c r="G670" i="10"/>
  <c r="G1489" i="10"/>
  <c r="G605" i="10"/>
  <c r="G610" i="10"/>
  <c r="G840" i="10"/>
  <c r="G842" i="10"/>
  <c r="G846" i="10"/>
  <c r="G1080" i="10"/>
  <c r="G1201" i="10"/>
  <c r="G1312" i="10"/>
  <c r="G1316" i="10"/>
  <c r="G1429" i="10"/>
  <c r="G1548" i="10"/>
  <c r="G1082" i="10"/>
  <c r="G1139" i="10"/>
  <c r="G429" i="10"/>
  <c r="G1138" i="10"/>
  <c r="G1142" i="10"/>
  <c r="G1311" i="10"/>
  <c r="G1374" i="10"/>
  <c r="G1491" i="10"/>
  <c r="G663" i="10"/>
  <c r="G903" i="10"/>
  <c r="G1262" i="10"/>
  <c r="G839" i="10"/>
  <c r="G1202" i="10"/>
  <c r="G1436" i="10"/>
  <c r="G1438" i="10"/>
  <c r="G780" i="10"/>
  <c r="G1024" i="10"/>
  <c r="G958" i="10"/>
  <c r="G1733" i="10"/>
  <c r="G730" i="10"/>
  <c r="G784" i="10"/>
  <c r="G959" i="10"/>
  <c r="G967" i="10"/>
  <c r="G1431" i="10"/>
  <c r="G1552" i="10"/>
  <c r="G1556" i="10"/>
  <c r="G1665" i="10"/>
  <c r="G1667" i="10"/>
  <c r="G1732" i="10"/>
  <c r="G484" i="10"/>
  <c r="G1251" i="10"/>
  <c r="G492" i="10"/>
  <c r="G602" i="10"/>
  <c r="G672" i="10"/>
  <c r="G1253" i="10"/>
  <c r="G907" i="10"/>
  <c r="G1016" i="10"/>
  <c r="G1026" i="10"/>
  <c r="G1373" i="10"/>
  <c r="G424" i="10"/>
  <c r="G552" i="10"/>
  <c r="G779" i="10"/>
  <c r="G781" i="10"/>
  <c r="G785" i="10"/>
  <c r="G787" i="10"/>
  <c r="G789" i="10"/>
  <c r="G896" i="10"/>
  <c r="G906" i="10"/>
  <c r="G1025" i="10"/>
  <c r="G1255" i="10"/>
  <c r="G1368" i="10"/>
  <c r="G665" i="10"/>
  <c r="G669" i="10"/>
  <c r="G722" i="10"/>
  <c r="G726" i="10"/>
  <c r="G1029" i="10"/>
  <c r="J1028" i="10"/>
  <c r="G1250" i="10"/>
  <c r="G719" i="10"/>
  <c r="G1014" i="10"/>
  <c r="G837" i="10"/>
  <c r="G1309" i="10"/>
  <c r="G365" i="10"/>
  <c r="G601" i="10"/>
  <c r="AE359" i="10"/>
  <c r="AT359" i="10"/>
  <c r="P123" i="10"/>
  <c r="Y123" i="10"/>
  <c r="AQ123" i="10"/>
  <c r="AH123" i="10"/>
  <c r="AT5" i="10"/>
  <c r="J566" i="10"/>
  <c r="AN123" i="10"/>
  <c r="V123" i="10"/>
  <c r="J1273" i="10"/>
  <c r="Y418" i="10"/>
  <c r="AH418" i="10"/>
  <c r="AQ418" i="10"/>
  <c r="S418" i="10"/>
  <c r="AN418" i="10"/>
  <c r="P418" i="10"/>
  <c r="AE418" i="10"/>
  <c r="AK418" i="10"/>
  <c r="AB418" i="10"/>
  <c r="AT418" i="10"/>
  <c r="AN359" i="10"/>
  <c r="AB359" i="10"/>
  <c r="AQ359" i="10"/>
  <c r="Y359" i="10"/>
  <c r="AK359" i="10"/>
  <c r="V359" i="10"/>
  <c r="P359" i="10"/>
  <c r="S359" i="10"/>
  <c r="AH359" i="10"/>
  <c r="AT123" i="10"/>
  <c r="AE123" i="10"/>
  <c r="AB123" i="10"/>
  <c r="S123" i="10"/>
  <c r="AN64" i="10"/>
  <c r="AE64" i="10"/>
  <c r="P64" i="10"/>
  <c r="AB64" i="10"/>
  <c r="S64" i="10"/>
  <c r="AK64" i="10"/>
  <c r="Y64" i="10"/>
  <c r="AT64" i="10"/>
  <c r="AQ64" i="10"/>
  <c r="V64" i="10"/>
  <c r="AK5" i="10"/>
  <c r="AB5" i="10"/>
  <c r="S5" i="10"/>
  <c r="AN5" i="10"/>
  <c r="P5" i="10"/>
  <c r="AE5" i="10"/>
  <c r="AQ5" i="10"/>
  <c r="Y5" i="10"/>
  <c r="AH5" i="10"/>
  <c r="I157" i="10"/>
  <c r="M1716" i="10"/>
  <c r="M1657" i="10"/>
  <c r="M1598" i="10"/>
  <c r="M1539" i="10"/>
  <c r="M1480" i="10"/>
  <c r="M1421" i="10"/>
  <c r="M1362" i="10"/>
  <c r="M1303" i="10"/>
  <c r="M1244" i="10"/>
  <c r="M1185" i="10"/>
  <c r="M1126" i="10"/>
  <c r="M1067" i="10"/>
  <c r="M1008" i="10"/>
  <c r="M949" i="10"/>
  <c r="M890" i="10"/>
  <c r="M831" i="10"/>
  <c r="M713" i="10"/>
  <c r="M772" i="10"/>
  <c r="M654" i="10"/>
  <c r="M595" i="10"/>
  <c r="M536" i="10"/>
  <c r="M477" i="10"/>
  <c r="M300" i="10"/>
  <c r="M241" i="10"/>
  <c r="M182" i="10"/>
  <c r="I91" i="10"/>
  <c r="J570" i="10"/>
  <c r="J1278" i="10"/>
  <c r="G1441" i="10"/>
  <c r="I1332" i="10"/>
  <c r="G1274" i="10"/>
  <c r="I1274" i="10"/>
  <c r="I800" i="10"/>
  <c r="G800" i="10"/>
  <c r="I796" i="10"/>
  <c r="G684" i="10"/>
  <c r="J684" i="10"/>
  <c r="J85" i="10"/>
  <c r="I30" i="10"/>
  <c r="J571" i="10"/>
  <c r="J910" i="10"/>
  <c r="J1441" i="10"/>
  <c r="I1272" i="10"/>
  <c r="G1272" i="10"/>
  <c r="J1264" i="10"/>
  <c r="G1264" i="10"/>
  <c r="I1214" i="10"/>
  <c r="J1042" i="10"/>
  <c r="G1042" i="10"/>
  <c r="G849" i="10"/>
  <c r="J744" i="10"/>
  <c r="J563" i="10"/>
  <c r="I510" i="10"/>
  <c r="G510" i="10"/>
  <c r="I499" i="10"/>
  <c r="G499" i="10"/>
  <c r="G495" i="10"/>
  <c r="G1611" i="10"/>
  <c r="I1505" i="10"/>
  <c r="G1505" i="10"/>
  <c r="G1439" i="10"/>
  <c r="G1386" i="10"/>
  <c r="G1370" i="10"/>
  <c r="G1252" i="10"/>
  <c r="I685" i="10"/>
  <c r="G685" i="10"/>
  <c r="J512" i="10"/>
  <c r="G512" i="10"/>
  <c r="J1151" i="10"/>
  <c r="G1151" i="10"/>
  <c r="G1143" i="10"/>
  <c r="G865" i="10"/>
  <c r="G843" i="10"/>
  <c r="J1735" i="10"/>
  <c r="J1391" i="10"/>
  <c r="G1388" i="10"/>
  <c r="J1388" i="10"/>
  <c r="G978" i="10"/>
  <c r="J915" i="10"/>
  <c r="J909" i="10"/>
  <c r="J1455" i="10"/>
  <c r="I1454" i="10"/>
  <c r="J1147" i="10"/>
  <c r="G1147" i="10"/>
  <c r="G83" i="10"/>
  <c r="G149" i="10"/>
  <c r="G87" i="10"/>
  <c r="G202" i="10"/>
  <c r="J37" i="10"/>
  <c r="J567" i="10"/>
  <c r="I740" i="10"/>
  <c r="J738" i="10"/>
  <c r="G915" i="10"/>
  <c r="J1154" i="10"/>
  <c r="G1378" i="10"/>
  <c r="G1454" i="10"/>
  <c r="J1505" i="10"/>
  <c r="J1501" i="10"/>
  <c r="J1036" i="10"/>
  <c r="I1033" i="10"/>
  <c r="G1017" i="10"/>
  <c r="G911" i="10"/>
  <c r="I911" i="10"/>
  <c r="G855" i="10"/>
  <c r="G152" i="10"/>
  <c r="G40" i="10"/>
  <c r="J32" i="10"/>
  <c r="G32" i="10"/>
  <c r="J24" i="10"/>
  <c r="J145" i="10"/>
  <c r="G146" i="10"/>
  <c r="G1725" i="10"/>
  <c r="G1428" i="10"/>
  <c r="I1735" i="10"/>
  <c r="G1690" i="10"/>
  <c r="G1663" i="10"/>
  <c r="G1620" i="10"/>
  <c r="J1503" i="10"/>
  <c r="G1446" i="10"/>
  <c r="I1326" i="10"/>
  <c r="G1326" i="10"/>
  <c r="G1729" i="10"/>
  <c r="G1750" i="10"/>
  <c r="J1750" i="10"/>
  <c r="I1741" i="10"/>
  <c r="G1738" i="10"/>
  <c r="G1509" i="10"/>
  <c r="I1509" i="10"/>
  <c r="G1456" i="10"/>
  <c r="I1456" i="10"/>
  <c r="I1336" i="10"/>
  <c r="G1497" i="10"/>
  <c r="J925" i="10"/>
  <c r="G909" i="10"/>
  <c r="G899" i="10"/>
  <c r="G1610" i="10"/>
  <c r="G1443" i="10"/>
  <c r="G851" i="10"/>
  <c r="G844" i="10"/>
  <c r="G1380" i="10"/>
  <c r="J1272" i="10"/>
  <c r="G1135" i="10"/>
  <c r="G1021" i="10"/>
  <c r="G966" i="10"/>
  <c r="G916" i="10"/>
  <c r="G902" i="10"/>
  <c r="J499" i="10"/>
  <c r="J1389" i="10"/>
  <c r="G1499" i="10"/>
  <c r="J1499" i="10"/>
  <c r="G1315" i="10"/>
  <c r="G1268" i="10"/>
  <c r="J1268" i="10"/>
  <c r="G85" i="10"/>
  <c r="J1383" i="10"/>
  <c r="J917" i="10"/>
  <c r="J1213" i="10"/>
  <c r="J1515" i="10"/>
  <c r="I1501" i="10"/>
  <c r="G1372" i="10"/>
  <c r="J1146" i="10"/>
  <c r="J1212" i="10"/>
  <c r="G802" i="10"/>
  <c r="I922" i="10"/>
  <c r="G203" i="10"/>
  <c r="J84" i="10"/>
  <c r="J35" i="10"/>
  <c r="I216" i="10"/>
  <c r="G216" i="10"/>
  <c r="J1043" i="10"/>
  <c r="J1161" i="10"/>
  <c r="I1147" i="10"/>
  <c r="I1149" i="10"/>
  <c r="J1158" i="10"/>
  <c r="G1153" i="10"/>
  <c r="I1095" i="10"/>
  <c r="G1079" i="10"/>
  <c r="G154" i="10"/>
  <c r="G26" i="10"/>
  <c r="G142" i="10"/>
  <c r="I95" i="10"/>
  <c r="G95" i="10"/>
  <c r="G96" i="10"/>
  <c r="I211" i="10"/>
  <c r="G211" i="10"/>
  <c r="G1392" i="10"/>
  <c r="J1382" i="10"/>
  <c r="I1100" i="10"/>
  <c r="J918" i="10"/>
  <c r="I1441" i="10"/>
  <c r="I1098" i="10"/>
  <c r="J922" i="10"/>
  <c r="I451" i="10"/>
  <c r="I792" i="10"/>
  <c r="I93" i="10"/>
  <c r="G1685" i="10"/>
  <c r="J155" i="10"/>
  <c r="I155" i="10"/>
  <c r="G155" i="10"/>
  <c r="G88" i="10"/>
  <c r="J1265" i="10"/>
  <c r="G743" i="10"/>
  <c r="G205" i="10"/>
  <c r="G35" i="10"/>
  <c r="I1392" i="10"/>
  <c r="J1396" i="10"/>
  <c r="I680" i="10"/>
  <c r="I1322" i="10"/>
  <c r="J1217" i="10"/>
  <c r="I1089" i="10"/>
  <c r="J1040" i="10"/>
  <c r="I1443" i="10"/>
  <c r="J1275" i="10"/>
  <c r="J795" i="10"/>
  <c r="I805" i="10"/>
  <c r="I747" i="10"/>
  <c r="G207" i="10"/>
  <c r="J36" i="10"/>
  <c r="I40" i="10"/>
  <c r="J205" i="10"/>
  <c r="J89" i="10"/>
  <c r="G89" i="10"/>
  <c r="G148" i="10"/>
  <c r="G28" i="10"/>
  <c r="J442" i="10"/>
  <c r="I437" i="10"/>
  <c r="I84" i="10"/>
  <c r="I447" i="10"/>
  <c r="J211" i="10"/>
  <c r="G93" i="10"/>
  <c r="G84" i="10"/>
  <c r="I145" i="10"/>
  <c r="G145" i="10"/>
  <c r="J214" i="10"/>
  <c r="J144" i="10"/>
  <c r="I25" i="10"/>
  <c r="I94" i="10"/>
  <c r="I214" i="10"/>
  <c r="G214" i="10"/>
  <c r="G144" i="10"/>
  <c r="J39" i="10"/>
  <c r="J98" i="10"/>
  <c r="J94" i="10"/>
  <c r="J33" i="10"/>
  <c r="J1744" i="10"/>
  <c r="I1743" i="10"/>
  <c r="I1750" i="10"/>
  <c r="I1739" i="10"/>
  <c r="J1751" i="10"/>
  <c r="J1737" i="10"/>
  <c r="J1736" i="10"/>
  <c r="I1514" i="10"/>
  <c r="I1512" i="10"/>
  <c r="I1499" i="10"/>
  <c r="I1503" i="10"/>
  <c r="J1500" i="10"/>
  <c r="J1443" i="10"/>
  <c r="J1444" i="10"/>
  <c r="I1449" i="10"/>
  <c r="I1386" i="10"/>
  <c r="J1397" i="10"/>
  <c r="I1275" i="10"/>
  <c r="J1266" i="10"/>
  <c r="J1220" i="10"/>
  <c r="J1219" i="10"/>
  <c r="I1208" i="10"/>
  <c r="I1204" i="10"/>
  <c r="I1160" i="10"/>
  <c r="I1035" i="10"/>
  <c r="J1035" i="10"/>
  <c r="J1029" i="10"/>
  <c r="I917" i="10"/>
  <c r="I915" i="10"/>
  <c r="J857" i="10"/>
  <c r="J863" i="10"/>
  <c r="J860" i="10"/>
  <c r="J858" i="10"/>
  <c r="I863" i="10"/>
  <c r="I857" i="10"/>
  <c r="I807" i="10"/>
  <c r="J806" i="10"/>
  <c r="J802" i="10"/>
  <c r="J798" i="10"/>
  <c r="J747" i="10"/>
  <c r="J739" i="10"/>
  <c r="J688" i="10"/>
  <c r="J677" i="10"/>
  <c r="I674" i="10"/>
  <c r="I689" i="10"/>
  <c r="J569" i="10"/>
  <c r="J561" i="10"/>
  <c r="J565" i="10"/>
  <c r="J568" i="10"/>
  <c r="J564" i="10"/>
  <c r="J560" i="10"/>
  <c r="I497" i="10"/>
  <c r="J500" i="10"/>
  <c r="J510" i="10"/>
  <c r="J511" i="10"/>
  <c r="G1749" i="10"/>
  <c r="I1737" i="10"/>
  <c r="G1747" i="10"/>
  <c r="G1727" i="10"/>
  <c r="G1726" i="10"/>
  <c r="I1745" i="10"/>
  <c r="J1745" i="10"/>
  <c r="G1734" i="10"/>
  <c r="G1742" i="10"/>
  <c r="G1736" i="10"/>
  <c r="J1741" i="10"/>
  <c r="G1731" i="10"/>
  <c r="G1723" i="10"/>
  <c r="G1722" i="10"/>
  <c r="J1739" i="10"/>
  <c r="I1748" i="10"/>
  <c r="G1751" i="10"/>
  <c r="J1748" i="10"/>
  <c r="G1744" i="10"/>
  <c r="J1743" i="10"/>
  <c r="G1728" i="10"/>
  <c r="G1740" i="10"/>
  <c r="G1724" i="10"/>
  <c r="G1686" i="10"/>
  <c r="G1679" i="10"/>
  <c r="G1687" i="10"/>
  <c r="G1688" i="10"/>
  <c r="G1680" i="10"/>
  <c r="G1664" i="10"/>
  <c r="G1668" i="10"/>
  <c r="G1678" i="10"/>
  <c r="G1669" i="10"/>
  <c r="G1681" i="10"/>
  <c r="G1675" i="10"/>
  <c r="G1674" i="10"/>
  <c r="G1672" i="10"/>
  <c r="G1682" i="10"/>
  <c r="G1621" i="10"/>
  <c r="G1624" i="10"/>
  <c r="G1606" i="10"/>
  <c r="I1627" i="10"/>
  <c r="G1627" i="10"/>
  <c r="G1619" i="10"/>
  <c r="G1630" i="10"/>
  <c r="G1614" i="10"/>
  <c r="G1609" i="10"/>
  <c r="G1604" i="10"/>
  <c r="G1615" i="10"/>
  <c r="G1629" i="10"/>
  <c r="G1626" i="10"/>
  <c r="G1616" i="10"/>
  <c r="G1605" i="10"/>
  <c r="G1608" i="10"/>
  <c r="G1628" i="10"/>
  <c r="J1573" i="10"/>
  <c r="G1572" i="10"/>
  <c r="G1570" i="10"/>
  <c r="G1557" i="10"/>
  <c r="J1558" i="10"/>
  <c r="G1562" i="10"/>
  <c r="G1560" i="10"/>
  <c r="G1550" i="10"/>
  <c r="G1545" i="10"/>
  <c r="G1564" i="10"/>
  <c r="G1558" i="10"/>
  <c r="G1554" i="10"/>
  <c r="G1549" i="10"/>
  <c r="G1546" i="10"/>
  <c r="G1547" i="10"/>
  <c r="G1513" i="10"/>
  <c r="G1498" i="10"/>
  <c r="G1504" i="10"/>
  <c r="G1511" i="10"/>
  <c r="J1509" i="10"/>
  <c r="I1507" i="10"/>
  <c r="G1506" i="10"/>
  <c r="G1500" i="10"/>
  <c r="G1495" i="10"/>
  <c r="G1515" i="10"/>
  <c r="J1514" i="10"/>
  <c r="J1512" i="10"/>
  <c r="G1508" i="10"/>
  <c r="J1507" i="10"/>
  <c r="G1490" i="10"/>
  <c r="G1486" i="10"/>
  <c r="G1487" i="10"/>
  <c r="G1444" i="10"/>
  <c r="G1448" i="10"/>
  <c r="G1440" i="10"/>
  <c r="I1451" i="10"/>
  <c r="G1455" i="10"/>
  <c r="J1454" i="10"/>
  <c r="J1452" i="10"/>
  <c r="G1433" i="10"/>
  <c r="I1452" i="10"/>
  <c r="J1449" i="10"/>
  <c r="G1437" i="10"/>
  <c r="J1447" i="10"/>
  <c r="G1453" i="10"/>
  <c r="I1445" i="10"/>
  <c r="G1427" i="10"/>
  <c r="J1456" i="10"/>
  <c r="G1430" i="10"/>
  <c r="G1434" i="10"/>
  <c r="J1451" i="10"/>
  <c r="J1445" i="10"/>
  <c r="G1450" i="10"/>
  <c r="G1442" i="10"/>
  <c r="I1447" i="10"/>
  <c r="J1390" i="10"/>
  <c r="G1383" i="10"/>
  <c r="G1391" i="10"/>
  <c r="J1393" i="10"/>
  <c r="I1396" i="10"/>
  <c r="J1384" i="10"/>
  <c r="I1394" i="10"/>
  <c r="I1390" i="10"/>
  <c r="J1386" i="10"/>
  <c r="G1371" i="10"/>
  <c r="G1389" i="10"/>
  <c r="I1384" i="10"/>
  <c r="G1393" i="10"/>
  <c r="G1379" i="10"/>
  <c r="I1388" i="10"/>
  <c r="J1394" i="10"/>
  <c r="J1392" i="10"/>
  <c r="G1375" i="10"/>
  <c r="I1382" i="10"/>
  <c r="I1328" i="10"/>
  <c r="G1329" i="10"/>
  <c r="G1321" i="10"/>
  <c r="I1324" i="10"/>
  <c r="G1313" i="10"/>
  <c r="G1328" i="10"/>
  <c r="I1338" i="10"/>
  <c r="G1318" i="10"/>
  <c r="G1336" i="10"/>
  <c r="G1327" i="10"/>
  <c r="I1330" i="10"/>
  <c r="G1310" i="10"/>
  <c r="J1329" i="10"/>
  <c r="G1331" i="10"/>
  <c r="G1314" i="10"/>
  <c r="G1273" i="10"/>
  <c r="G1269" i="10"/>
  <c r="G1278" i="10"/>
  <c r="J1277" i="10"/>
  <c r="I1266" i="10"/>
  <c r="G1261" i="10"/>
  <c r="J1279" i="10"/>
  <c r="I1277" i="10"/>
  <c r="I1270" i="10"/>
  <c r="J1274" i="10"/>
  <c r="I1268" i="10"/>
  <c r="I1264" i="10"/>
  <c r="G1256" i="10"/>
  <c r="I1279" i="10"/>
  <c r="G1265" i="10"/>
  <c r="G1257" i="10"/>
  <c r="J1270" i="10"/>
  <c r="G1260" i="10"/>
  <c r="G1263" i="10"/>
  <c r="G1220" i="10"/>
  <c r="G1213" i="10"/>
  <c r="G1196" i="10"/>
  <c r="G1195" i="10"/>
  <c r="I1219" i="10"/>
  <c r="G1218" i="10"/>
  <c r="I1206" i="10"/>
  <c r="G1216" i="10"/>
  <c r="I1210" i="10"/>
  <c r="G1203" i="10"/>
  <c r="G1200" i="10"/>
  <c r="G1192" i="10"/>
  <c r="I1212" i="10"/>
  <c r="G1191" i="10"/>
  <c r="J1208" i="10"/>
  <c r="G1197" i="10"/>
  <c r="G1205" i="10"/>
  <c r="J1204" i="10"/>
  <c r="I1217" i="10"/>
  <c r="G1207" i="10"/>
  <c r="J1210" i="10"/>
  <c r="J1206" i="10"/>
  <c r="J1214" i="10"/>
  <c r="G1159" i="10"/>
  <c r="I1151" i="10"/>
  <c r="I1155" i="10"/>
  <c r="G1144" i="10"/>
  <c r="G1132" i="10"/>
  <c r="I1145" i="10"/>
  <c r="G1137" i="10"/>
  <c r="G1134" i="10"/>
  <c r="G1146" i="10"/>
  <c r="J1145" i="10"/>
  <c r="I1158" i="10"/>
  <c r="G1148" i="10"/>
  <c r="J1155" i="10"/>
  <c r="G1136" i="10"/>
  <c r="I1153" i="10"/>
  <c r="G1152" i="10"/>
  <c r="J1149" i="10"/>
  <c r="G1161" i="10"/>
  <c r="J1160" i="10"/>
  <c r="G1154" i="10"/>
  <c r="J1153" i="10"/>
  <c r="G1157" i="10"/>
  <c r="G1141" i="10"/>
  <c r="G1077" i="10"/>
  <c r="G1093" i="10"/>
  <c r="G1085" i="10"/>
  <c r="J1098" i="10"/>
  <c r="I1093" i="10"/>
  <c r="G1084" i="10"/>
  <c r="G1090" i="10"/>
  <c r="G1073" i="10"/>
  <c r="I1102" i="10"/>
  <c r="G1078" i="10"/>
  <c r="J1100" i="10"/>
  <c r="J1096" i="10"/>
  <c r="I1096" i="10"/>
  <c r="G1089" i="10"/>
  <c r="G1092" i="10"/>
  <c r="J1102" i="10"/>
  <c r="I1091" i="10"/>
  <c r="G1099" i="10"/>
  <c r="I1087" i="10"/>
  <c r="G1036" i="10"/>
  <c r="J1031" i="10"/>
  <c r="G1041" i="10"/>
  <c r="I1029" i="10"/>
  <c r="G1023" i="10"/>
  <c r="I1037" i="10"/>
  <c r="I1027" i="10"/>
  <c r="J1033" i="10"/>
  <c r="I1031" i="10"/>
  <c r="G1043" i="10"/>
  <c r="G1039" i="10"/>
  <c r="I1042" i="10"/>
  <c r="J1037" i="10"/>
  <c r="G1019" i="10"/>
  <c r="G1015" i="10"/>
  <c r="G1028" i="10"/>
  <c r="J1027" i="10"/>
  <c r="G1030" i="10"/>
  <c r="I1040" i="10"/>
  <c r="G1020" i="10"/>
  <c r="G1034" i="10"/>
  <c r="G981" i="10"/>
  <c r="G973" i="10"/>
  <c r="J980" i="10"/>
  <c r="G979" i="10"/>
  <c r="G968" i="10"/>
  <c r="G965" i="10"/>
  <c r="G961" i="10"/>
  <c r="G957" i="10"/>
  <c r="G971" i="10"/>
  <c r="G955" i="10"/>
  <c r="G970" i="10"/>
  <c r="G956" i="10"/>
  <c r="I924" i="10"/>
  <c r="G921" i="10"/>
  <c r="I919" i="10"/>
  <c r="G905" i="10"/>
  <c r="G901" i="10"/>
  <c r="G897" i="10"/>
  <c r="G925" i="10"/>
  <c r="G918" i="10"/>
  <c r="G923" i="10"/>
  <c r="I913" i="10"/>
  <c r="G910" i="10"/>
  <c r="G920" i="10"/>
  <c r="J911" i="10"/>
  <c r="J919" i="10"/>
  <c r="J913" i="10"/>
  <c r="G900" i="10"/>
  <c r="G908" i="10"/>
  <c r="G858" i="10"/>
  <c r="G860" i="10"/>
  <c r="I859" i="10"/>
  <c r="I861" i="10"/>
  <c r="I855" i="10"/>
  <c r="G850" i="10"/>
  <c r="J853" i="10"/>
  <c r="G854" i="10"/>
  <c r="G864" i="10"/>
  <c r="J859" i="10"/>
  <c r="J855" i="10"/>
  <c r="I865" i="10"/>
  <c r="G838" i="10"/>
  <c r="J851" i="10"/>
  <c r="J865" i="10"/>
  <c r="I853" i="10"/>
  <c r="G856" i="10"/>
  <c r="J861" i="10"/>
  <c r="G801" i="10"/>
  <c r="G793" i="10"/>
  <c r="G799" i="10"/>
  <c r="G782" i="10"/>
  <c r="G795" i="10"/>
  <c r="J794" i="10"/>
  <c r="I803" i="10"/>
  <c r="J800" i="10"/>
  <c r="J796" i="10"/>
  <c r="I794" i="10"/>
  <c r="J792" i="10"/>
  <c r="G806" i="10"/>
  <c r="J805" i="10"/>
  <c r="J803" i="10"/>
  <c r="G788" i="10"/>
  <c r="G804" i="10"/>
  <c r="G778" i="10"/>
  <c r="J807" i="10"/>
  <c r="G797" i="10"/>
  <c r="I802" i="10"/>
  <c r="G791" i="10"/>
  <c r="I798" i="10"/>
  <c r="G731" i="10"/>
  <c r="G746" i="10"/>
  <c r="G739" i="10"/>
  <c r="J736" i="10"/>
  <c r="I732" i="10"/>
  <c r="J742" i="10"/>
  <c r="J734" i="10"/>
  <c r="G721" i="10"/>
  <c r="G735" i="10"/>
  <c r="I734" i="10"/>
  <c r="J732" i="10"/>
  <c r="I743" i="10"/>
  <c r="G737" i="10"/>
  <c r="G729" i="10"/>
  <c r="I745" i="10"/>
  <c r="J740" i="10"/>
  <c r="I738" i="10"/>
  <c r="G725" i="10"/>
  <c r="G724" i="10"/>
  <c r="I736" i="10"/>
  <c r="G744" i="10"/>
  <c r="J743" i="10"/>
  <c r="G748" i="10"/>
  <c r="J745" i="10"/>
  <c r="I742" i="10"/>
  <c r="J741" i="10"/>
  <c r="I676" i="10"/>
  <c r="G666" i="10"/>
  <c r="G667" i="10"/>
  <c r="J676" i="10"/>
  <c r="G679" i="10"/>
  <c r="J680" i="10"/>
  <c r="G664" i="10"/>
  <c r="G677" i="10"/>
  <c r="G683" i="10"/>
  <c r="G662" i="10"/>
  <c r="G688" i="10"/>
  <c r="J687" i="10"/>
  <c r="J685" i="10"/>
  <c r="I682" i="10"/>
  <c r="I684" i="10"/>
  <c r="J682" i="10"/>
  <c r="J678" i="10"/>
  <c r="J674" i="10"/>
  <c r="G686" i="10"/>
  <c r="I678" i="10"/>
  <c r="G660" i="10"/>
  <c r="J689" i="10"/>
  <c r="I687" i="10"/>
  <c r="G681" i="10"/>
  <c r="G673" i="10"/>
  <c r="G675" i="10"/>
  <c r="G617" i="10"/>
  <c r="G616" i="10"/>
  <c r="G613" i="10"/>
  <c r="G625" i="10"/>
  <c r="G614" i="10"/>
  <c r="G612" i="10"/>
  <c r="G604" i="10"/>
  <c r="G621" i="10"/>
  <c r="G611" i="10"/>
  <c r="G627" i="10"/>
  <c r="G615" i="10"/>
  <c r="G603" i="10"/>
  <c r="G567" i="10"/>
  <c r="G559" i="10"/>
  <c r="G555" i="10"/>
  <c r="G568" i="10"/>
  <c r="G560" i="10"/>
  <c r="G571" i="10"/>
  <c r="G563" i="10"/>
  <c r="G558" i="10"/>
  <c r="G564" i="10"/>
  <c r="I558" i="10"/>
  <c r="G554" i="10"/>
  <c r="G494" i="10"/>
  <c r="I505" i="10"/>
  <c r="G486" i="10"/>
  <c r="G489" i="10"/>
  <c r="G506" i="10"/>
  <c r="J508" i="10"/>
  <c r="G511" i="10"/>
  <c r="G500" i="10"/>
  <c r="G504" i="10"/>
  <c r="G496" i="10"/>
  <c r="I508" i="10"/>
  <c r="J505" i="10"/>
  <c r="J497" i="10"/>
  <c r="G509" i="10"/>
  <c r="I501" i="10"/>
  <c r="G483" i="10"/>
  <c r="I507" i="10"/>
  <c r="I512" i="10"/>
  <c r="J507" i="10"/>
  <c r="J501" i="10"/>
  <c r="G493" i="10"/>
  <c r="J503" i="10"/>
  <c r="I503" i="10"/>
  <c r="J446" i="10"/>
  <c r="J444" i="10"/>
  <c r="J450" i="10"/>
  <c r="J452" i="10"/>
  <c r="I441" i="10"/>
  <c r="J380" i="10"/>
  <c r="G331" i="10"/>
  <c r="G261" i="10"/>
  <c r="G442" i="10"/>
  <c r="G443" i="10"/>
  <c r="J386" i="10"/>
  <c r="J378" i="10"/>
  <c r="G437" i="10"/>
  <c r="I384" i="10"/>
  <c r="G383" i="10"/>
  <c r="G379" i="10"/>
  <c r="G370" i="10"/>
  <c r="G366" i="10"/>
  <c r="J394" i="10"/>
  <c r="G372" i="10"/>
  <c r="G322" i="10"/>
  <c r="G326" i="10"/>
  <c r="G321" i="10"/>
  <c r="G273" i="10"/>
  <c r="G333" i="10"/>
  <c r="I453" i="10"/>
  <c r="G452" i="10"/>
  <c r="G449" i="10"/>
  <c r="G450" i="10"/>
  <c r="G433" i="10"/>
  <c r="G389" i="10"/>
  <c r="J384" i="10"/>
  <c r="G387" i="10"/>
  <c r="I378" i="10"/>
  <c r="I382" i="10"/>
  <c r="G335" i="10"/>
  <c r="G329" i="10"/>
  <c r="G274" i="10"/>
  <c r="G266" i="10"/>
  <c r="G265" i="10"/>
  <c r="G306" i="10"/>
  <c r="G436" i="10"/>
  <c r="I445" i="10"/>
  <c r="G444" i="10"/>
  <c r="G441" i="10"/>
  <c r="I443" i="10"/>
  <c r="G440" i="10"/>
  <c r="G451" i="10"/>
  <c r="I449" i="10"/>
  <c r="G434" i="10"/>
  <c r="G427" i="10"/>
  <c r="J382" i="10"/>
  <c r="I439" i="10"/>
  <c r="I380" i="10"/>
  <c r="G325" i="10"/>
  <c r="G385" i="10"/>
  <c r="G371" i="10"/>
  <c r="G332" i="10"/>
  <c r="G323" i="10"/>
  <c r="G327" i="10"/>
  <c r="I332" i="10"/>
  <c r="G320" i="10"/>
  <c r="G267" i="10"/>
  <c r="G328" i="10"/>
  <c r="G319" i="10"/>
  <c r="G263" i="10"/>
  <c r="I386" i="10"/>
  <c r="G275" i="10"/>
  <c r="J216" i="10"/>
  <c r="J209" i="10"/>
  <c r="I203" i="10"/>
  <c r="J207" i="10"/>
  <c r="J203" i="10"/>
  <c r="I201" i="10"/>
  <c r="J201" i="10"/>
  <c r="I209" i="10"/>
  <c r="J217" i="10"/>
  <c r="I205" i="10"/>
  <c r="J202" i="10"/>
  <c r="I153" i="10"/>
  <c r="J149" i="10"/>
  <c r="I143" i="10"/>
  <c r="J143" i="10"/>
  <c r="I147" i="10"/>
  <c r="J153" i="10"/>
  <c r="J147" i="10"/>
  <c r="I99" i="10"/>
  <c r="I90" i="10"/>
  <c r="J92" i="10"/>
  <c r="J88" i="10"/>
  <c r="J93" i="10"/>
  <c r="J86" i="10"/>
  <c r="J90" i="10"/>
  <c r="I34" i="10"/>
  <c r="I26" i="10"/>
  <c r="J25" i="10"/>
  <c r="J28" i="10"/>
  <c r="I37" i="10"/>
  <c r="J29" i="10"/>
  <c r="I36" i="10"/>
  <c r="I29" i="10"/>
  <c r="I206" i="10"/>
  <c r="I212" i="10"/>
  <c r="O5" i="1"/>
  <c r="M5" i="1"/>
  <c r="J4" i="1"/>
  <c r="J3" i="1"/>
  <c r="AT1730" i="10" l="1"/>
  <c r="AK1730" i="10"/>
  <c r="V1730" i="10"/>
  <c r="M1730" i="10"/>
  <c r="Y1730" i="10"/>
  <c r="P1730" i="10"/>
  <c r="S1730" i="10"/>
  <c r="AN1730" i="10"/>
  <c r="AQ1730" i="10"/>
  <c r="AH1730" i="10"/>
  <c r="AE1730" i="10"/>
  <c r="AB1730" i="10"/>
  <c r="AH1671" i="10"/>
  <c r="Y1671" i="10"/>
  <c r="AN1671" i="10"/>
  <c r="AE1671" i="10"/>
  <c r="P1671" i="10"/>
  <c r="AT1671" i="10"/>
  <c r="AK1671" i="10"/>
  <c r="V1671" i="10"/>
  <c r="M1671" i="10"/>
  <c r="AQ1671" i="10"/>
  <c r="AB1671" i="10"/>
  <c r="S1671" i="10"/>
  <c r="AT1612" i="10"/>
  <c r="AN1612" i="10"/>
  <c r="AH1612" i="10"/>
  <c r="AB1612" i="10"/>
  <c r="V1612" i="10"/>
  <c r="P1612" i="10"/>
  <c r="AK1612" i="10"/>
  <c r="Y1612" i="10"/>
  <c r="M1612" i="10"/>
  <c r="AQ1612" i="10"/>
  <c r="AE1612" i="10"/>
  <c r="S1612" i="10"/>
  <c r="AQ1553" i="10"/>
  <c r="AK1553" i="10"/>
  <c r="AE1553" i="10"/>
  <c r="Y1553" i="10"/>
  <c r="S1553" i="10"/>
  <c r="M1553" i="10"/>
  <c r="AT1553" i="10"/>
  <c r="AN1553" i="10"/>
  <c r="AH1553" i="10"/>
  <c r="AB1553" i="10"/>
  <c r="V1553" i="10"/>
  <c r="P1553" i="10"/>
  <c r="AK1494" i="10"/>
  <c r="S1494" i="10"/>
  <c r="AE1494" i="10"/>
  <c r="AT1494" i="10"/>
  <c r="AN1494" i="10"/>
  <c r="AH1494" i="10"/>
  <c r="AB1494" i="10"/>
  <c r="V1494" i="10"/>
  <c r="P1494" i="10"/>
  <c r="AQ1494" i="10"/>
  <c r="Y1494" i="10"/>
  <c r="M1494" i="10"/>
  <c r="AQ1435" i="10"/>
  <c r="AK1435" i="10"/>
  <c r="AE1435" i="10"/>
  <c r="Y1435" i="10"/>
  <c r="S1435" i="10"/>
  <c r="M1435" i="10"/>
  <c r="AT1435" i="10"/>
  <c r="V1435" i="10"/>
  <c r="AN1435" i="10"/>
  <c r="AB1435" i="10"/>
  <c r="P1435" i="10"/>
  <c r="AH1435" i="10"/>
  <c r="AQ1376" i="10"/>
  <c r="AK1376" i="10"/>
  <c r="AE1376" i="10"/>
  <c r="Y1376" i="10"/>
  <c r="S1376" i="10"/>
  <c r="M1376" i="10"/>
  <c r="AN1376" i="10"/>
  <c r="AB1376" i="10"/>
  <c r="P1376" i="10"/>
  <c r="AT1376" i="10"/>
  <c r="V1376" i="10"/>
  <c r="AH1376" i="10"/>
  <c r="AQ1317" i="10"/>
  <c r="AK1317" i="10"/>
  <c r="AE1317" i="10"/>
  <c r="Y1317" i="10"/>
  <c r="S1317" i="10"/>
  <c r="M1317" i="10"/>
  <c r="AN1317" i="10"/>
  <c r="AB1317" i="10"/>
  <c r="P1317" i="10"/>
  <c r="AT1317" i="10"/>
  <c r="V1317" i="10"/>
  <c r="AH1317" i="10"/>
  <c r="AQ1258" i="10"/>
  <c r="AK1258" i="10"/>
  <c r="AE1258" i="10"/>
  <c r="Y1258" i="10"/>
  <c r="S1258" i="10"/>
  <c r="M1258" i="10"/>
  <c r="AT1258" i="10"/>
  <c r="V1258" i="10"/>
  <c r="AN1258" i="10"/>
  <c r="AB1258" i="10"/>
  <c r="P1258" i="10"/>
  <c r="AH1258" i="10"/>
  <c r="AQ1199" i="10"/>
  <c r="AK1199" i="10"/>
  <c r="AE1199" i="10"/>
  <c r="Y1199" i="10"/>
  <c r="S1199" i="10"/>
  <c r="M1199" i="10"/>
  <c r="AN1199" i="10"/>
  <c r="AB1199" i="10"/>
  <c r="P1199" i="10"/>
  <c r="AH1199" i="10"/>
  <c r="AT1199" i="10"/>
  <c r="V1199" i="10"/>
  <c r="S1140" i="10"/>
  <c r="AH1140" i="10"/>
  <c r="AT1140" i="10"/>
  <c r="AK1140" i="10"/>
  <c r="V1140" i="10"/>
  <c r="M1140" i="10"/>
  <c r="AQ1140" i="10"/>
  <c r="AB1140" i="10"/>
  <c r="Y1140" i="10"/>
  <c r="AE1140" i="10"/>
  <c r="P1140" i="10"/>
  <c r="AN1140" i="10"/>
  <c r="G1081" i="10"/>
  <c r="AT1081" i="10"/>
  <c r="AN1081" i="10"/>
  <c r="AH1081" i="10"/>
  <c r="AB1081" i="10"/>
  <c r="V1081" i="10"/>
  <c r="P1081" i="10"/>
  <c r="AQ1081" i="10"/>
  <c r="AE1081" i="10"/>
  <c r="S1081" i="10"/>
  <c r="Y1081" i="10"/>
  <c r="AK1081" i="10"/>
  <c r="M1081" i="10"/>
  <c r="AH1022" i="10"/>
  <c r="Y1022" i="10"/>
  <c r="AE1022" i="10"/>
  <c r="AN1022" i="10"/>
  <c r="P1022" i="10"/>
  <c r="AQ1022" i="10"/>
  <c r="AB1022" i="10"/>
  <c r="AK1022" i="10"/>
  <c r="V1022" i="10"/>
  <c r="S1022" i="10"/>
  <c r="AT1022" i="10"/>
  <c r="M1022" i="10"/>
  <c r="AT963" i="10"/>
  <c r="AH963" i="10"/>
  <c r="V963" i="10"/>
  <c r="AN963" i="10"/>
  <c r="AB963" i="10"/>
  <c r="P963" i="10"/>
  <c r="AQ963" i="10"/>
  <c r="AK963" i="10"/>
  <c r="AE963" i="10"/>
  <c r="Y963" i="10"/>
  <c r="S963" i="10"/>
  <c r="M963" i="10"/>
  <c r="AQ904" i="10"/>
  <c r="AK904" i="10"/>
  <c r="AE904" i="10"/>
  <c r="Y904" i="10"/>
  <c r="S904" i="10"/>
  <c r="M904" i="10"/>
  <c r="AT904" i="10"/>
  <c r="AN904" i="10"/>
  <c r="AH904" i="10"/>
  <c r="AB904" i="10"/>
  <c r="V904" i="10"/>
  <c r="P904" i="10"/>
  <c r="AT845" i="10"/>
  <c r="AN845" i="10"/>
  <c r="AH845" i="10"/>
  <c r="AB845" i="10"/>
  <c r="V845" i="10"/>
  <c r="P845" i="10"/>
  <c r="M845" i="10"/>
  <c r="AQ845" i="10"/>
  <c r="AE845" i="10"/>
  <c r="S845" i="10"/>
  <c r="AK845" i="10"/>
  <c r="Y845" i="10"/>
  <c r="AT786" i="10"/>
  <c r="AN786" i="10"/>
  <c r="AH786" i="10"/>
  <c r="AB786" i="10"/>
  <c r="V786" i="10"/>
  <c r="P786" i="10"/>
  <c r="AQ786" i="10"/>
  <c r="AE786" i="10"/>
  <c r="S786" i="10"/>
  <c r="Y786" i="10"/>
  <c r="AK786" i="10"/>
  <c r="M786" i="10"/>
  <c r="AQ727" i="10"/>
  <c r="Y727" i="10"/>
  <c r="M727" i="10"/>
  <c r="AT727" i="10"/>
  <c r="AN727" i="10"/>
  <c r="AH727" i="10"/>
  <c r="AB727" i="10"/>
  <c r="V727" i="10"/>
  <c r="P727" i="10"/>
  <c r="AE727" i="10"/>
  <c r="S727" i="10"/>
  <c r="AK727" i="10"/>
  <c r="AT668" i="10"/>
  <c r="AK668" i="10"/>
  <c r="V668" i="10"/>
  <c r="M668" i="10"/>
  <c r="AQ668" i="10"/>
  <c r="AB668" i="10"/>
  <c r="S668" i="10"/>
  <c r="AE668" i="10"/>
  <c r="P668" i="10"/>
  <c r="Y668" i="10"/>
  <c r="AN668" i="10"/>
  <c r="AH668" i="10"/>
  <c r="AT609" i="10"/>
  <c r="AN609" i="10"/>
  <c r="AH609" i="10"/>
  <c r="AB609" i="10"/>
  <c r="V609" i="10"/>
  <c r="P609" i="10"/>
  <c r="AQ609" i="10"/>
  <c r="S609" i="10"/>
  <c r="AK609" i="10"/>
  <c r="Y609" i="10"/>
  <c r="M609" i="10"/>
  <c r="AE609" i="10"/>
  <c r="AT491" i="10"/>
  <c r="AN491" i="10"/>
  <c r="AH491" i="10"/>
  <c r="AB491" i="10"/>
  <c r="V491" i="10"/>
  <c r="P491" i="10"/>
  <c r="AQ491" i="10"/>
  <c r="AK491" i="10"/>
  <c r="AE491" i="10"/>
  <c r="Y491" i="10"/>
  <c r="S491" i="10"/>
  <c r="M491" i="10"/>
  <c r="AQ432" i="10"/>
  <c r="AK432" i="10"/>
  <c r="AE432" i="10"/>
  <c r="Y432" i="10"/>
  <c r="M432" i="10"/>
  <c r="AT432" i="10"/>
  <c r="AN432" i="10"/>
  <c r="AH432" i="10"/>
  <c r="AB432" i="10"/>
  <c r="V432" i="10"/>
  <c r="P432" i="10"/>
  <c r="S432" i="10"/>
  <c r="AT373" i="10"/>
  <c r="AN373" i="10"/>
  <c r="AH373" i="10"/>
  <c r="AB373" i="10"/>
  <c r="V373" i="10"/>
  <c r="P373" i="10"/>
  <c r="AE373" i="10"/>
  <c r="AK373" i="10"/>
  <c r="M373" i="10"/>
  <c r="Y373" i="10"/>
  <c r="AQ373" i="10"/>
  <c r="S373" i="10"/>
  <c r="AT377" i="10"/>
  <c r="AN377" i="10"/>
  <c r="AH377" i="10"/>
  <c r="AB377" i="10"/>
  <c r="V377" i="10"/>
  <c r="P377" i="10"/>
  <c r="AQ377" i="10"/>
  <c r="S377" i="10"/>
  <c r="AE377" i="10"/>
  <c r="AK377" i="10"/>
  <c r="M377" i="10"/>
  <c r="Y377" i="10"/>
  <c r="I11" i="7"/>
  <c r="E11" i="7"/>
  <c r="R11" i="7"/>
  <c r="O11" i="7"/>
  <c r="F11" i="7"/>
  <c r="G11" i="7"/>
  <c r="P11" i="7"/>
  <c r="D11" i="7"/>
  <c r="M11" i="7"/>
  <c r="H11" i="7"/>
  <c r="Q11" i="7"/>
  <c r="B11" i="7"/>
  <c r="U11" i="7"/>
  <c r="C11" i="7"/>
  <c r="K11" i="7"/>
  <c r="L11" i="7"/>
  <c r="J11" i="7"/>
  <c r="N11" i="7"/>
  <c r="T11" i="7"/>
  <c r="S11" i="7"/>
  <c r="BN73" i="2"/>
  <c r="BR20" i="2" s="1"/>
  <c r="G1376" i="10"/>
  <c r="G845" i="10"/>
  <c r="G373" i="10"/>
  <c r="G1317" i="10"/>
  <c r="G1553" i="10"/>
  <c r="G963" i="10"/>
  <c r="G609" i="10"/>
  <c r="G1730" i="10"/>
  <c r="G1022" i="10"/>
  <c r="G491" i="10"/>
  <c r="G1258" i="10"/>
  <c r="G904" i="10"/>
  <c r="G668" i="10"/>
  <c r="G432" i="10"/>
  <c r="G1140" i="10"/>
  <c r="G1612" i="10"/>
  <c r="G727" i="10"/>
  <c r="G1435" i="10"/>
  <c r="G1199" i="10"/>
  <c r="G1671" i="10"/>
  <c r="G786" i="10"/>
  <c r="G1494" i="10"/>
  <c r="G377" i="10"/>
  <c r="J1432" i="10"/>
  <c r="I1079" i="10"/>
  <c r="I1372" i="10"/>
  <c r="I1548" i="10"/>
  <c r="J783" i="10"/>
  <c r="I839" i="10"/>
  <c r="J194" i="10"/>
  <c r="J1548" i="10"/>
  <c r="J1202" i="10"/>
  <c r="I783" i="10"/>
  <c r="J672" i="10"/>
  <c r="I1436" i="10"/>
  <c r="I669" i="10"/>
  <c r="I1733" i="10"/>
  <c r="J1025" i="10"/>
  <c r="J492" i="10"/>
  <c r="I1376" i="10"/>
  <c r="J1262" i="10"/>
  <c r="I843" i="10"/>
  <c r="J1733" i="10"/>
  <c r="I1311" i="10"/>
  <c r="I1432" i="10"/>
  <c r="I431" i="10"/>
  <c r="J669" i="10"/>
  <c r="J1259" i="10"/>
  <c r="J665" i="10"/>
  <c r="J495" i="10"/>
  <c r="J1729" i="10"/>
  <c r="I1198" i="10"/>
  <c r="I1315" i="10"/>
  <c r="J1315" i="10"/>
  <c r="I609" i="10"/>
  <c r="I1551" i="10"/>
  <c r="J1194" i="10"/>
  <c r="I1262" i="10"/>
  <c r="J722" i="10"/>
  <c r="J1497" i="10"/>
  <c r="J1198" i="10"/>
  <c r="J607" i="10"/>
  <c r="I1139" i="10"/>
  <c r="I1252" i="10"/>
  <c r="J1017" i="10"/>
  <c r="J1489" i="10"/>
  <c r="I1611" i="10"/>
  <c r="I665" i="10"/>
  <c r="J604" i="10"/>
  <c r="I790" i="10"/>
  <c r="I313" i="10"/>
  <c r="J726" i="10"/>
  <c r="I721" i="10"/>
  <c r="I1671" i="10"/>
  <c r="I1555" i="10"/>
  <c r="J839" i="10"/>
  <c r="I899" i="10"/>
  <c r="I1320" i="10"/>
  <c r="I1725" i="10"/>
  <c r="J195" i="10"/>
  <c r="I1202" i="10"/>
  <c r="J611" i="10"/>
  <c r="I1255" i="10"/>
  <c r="I787" i="10"/>
  <c r="J731" i="10"/>
  <c r="I1075" i="10"/>
  <c r="I907" i="10"/>
  <c r="I849" i="10"/>
  <c r="I726" i="10"/>
  <c r="J1021" i="10"/>
  <c r="J1607" i="10"/>
  <c r="I309" i="10"/>
  <c r="J1493" i="10"/>
  <c r="J790" i="10"/>
  <c r="J958" i="10"/>
  <c r="I1607" i="10"/>
  <c r="I1082" i="10"/>
  <c r="J433" i="10"/>
  <c r="I1489" i="10"/>
  <c r="I1497" i="10"/>
  <c r="J843" i="10"/>
  <c r="J1143" i="10"/>
  <c r="J1380" i="10"/>
  <c r="I1085" i="10"/>
  <c r="J315" i="10"/>
  <c r="I1021" i="10"/>
  <c r="J1135" i="10"/>
  <c r="J1082" i="10"/>
  <c r="I1493" i="10"/>
  <c r="I1667" i="10"/>
  <c r="J1555" i="10"/>
  <c r="I1614" i="10"/>
  <c r="J552" i="10"/>
  <c r="J1439" i="10"/>
  <c r="J787" i="10"/>
  <c r="I1729" i="10"/>
  <c r="J1667" i="10"/>
  <c r="J1139" i="10"/>
  <c r="J903" i="10"/>
  <c r="J191" i="10"/>
  <c r="I1135" i="10"/>
  <c r="I492" i="10"/>
  <c r="I1194" i="10"/>
  <c r="I722" i="10"/>
  <c r="J899" i="10"/>
  <c r="I1025" i="10"/>
  <c r="J1075" i="10"/>
  <c r="J1436" i="10"/>
  <c r="I958" i="10"/>
  <c r="I1143" i="10"/>
  <c r="I435" i="10"/>
  <c r="I1380" i="10"/>
  <c r="J730" i="10"/>
  <c r="I903" i="10"/>
  <c r="J1255" i="10"/>
  <c r="J907" i="10"/>
  <c r="I1259" i="10"/>
  <c r="J1311" i="10"/>
  <c r="J846" i="10"/>
  <c r="I1017" i="10"/>
  <c r="J1725" i="10"/>
  <c r="I672" i="10"/>
  <c r="I1439" i="10"/>
  <c r="J1611" i="10"/>
  <c r="I495" i="10"/>
  <c r="J199" i="10"/>
  <c r="I1429" i="10"/>
  <c r="J192" i="10"/>
  <c r="I730" i="10"/>
  <c r="J1079" i="10"/>
  <c r="J1372" i="10"/>
  <c r="J1551" i="10"/>
  <c r="J849" i="10"/>
  <c r="J64" i="10"/>
  <c r="J359" i="10"/>
  <c r="J123" i="10"/>
  <c r="J418" i="10"/>
  <c r="J5" i="10"/>
  <c r="AN1716" i="10"/>
  <c r="S1716" i="10"/>
  <c r="AK1716" i="10"/>
  <c r="P1716" i="10"/>
  <c r="AE1716" i="10"/>
  <c r="Y1716" i="10"/>
  <c r="AT1716" i="10"/>
  <c r="AQ1716" i="10"/>
  <c r="AH1716" i="10"/>
  <c r="V1716" i="10"/>
  <c r="AB1716" i="10"/>
  <c r="Y1657" i="10"/>
  <c r="AN1657" i="10"/>
  <c r="AB1657" i="10"/>
  <c r="AK1657" i="10"/>
  <c r="AE1657" i="10"/>
  <c r="S1657" i="10"/>
  <c r="AQ1657" i="10"/>
  <c r="AT1657" i="10"/>
  <c r="P1657" i="10"/>
  <c r="AH1657" i="10"/>
  <c r="V1657" i="10"/>
  <c r="AQ1598" i="10"/>
  <c r="S1598" i="10"/>
  <c r="AN1598" i="10"/>
  <c r="P1598" i="10"/>
  <c r="AE1598" i="10"/>
  <c r="AH1598" i="10"/>
  <c r="AB1598" i="10"/>
  <c r="AK1598" i="10"/>
  <c r="V1598" i="10"/>
  <c r="AT1598" i="10"/>
  <c r="Y1598" i="10"/>
  <c r="AB1539" i="10"/>
  <c r="AQ1539" i="10"/>
  <c r="P1539" i="10"/>
  <c r="AN1539" i="10"/>
  <c r="AK1539" i="10"/>
  <c r="AE1539" i="10"/>
  <c r="S1539" i="10"/>
  <c r="V1539" i="10"/>
  <c r="AH1539" i="10"/>
  <c r="Y1539" i="10"/>
  <c r="AT1539" i="10"/>
  <c r="AE1480" i="10"/>
  <c r="AN1480" i="10"/>
  <c r="P1480" i="10"/>
  <c r="AK1480" i="10"/>
  <c r="Y1480" i="10"/>
  <c r="S1480" i="10"/>
  <c r="AH1480" i="10"/>
  <c r="V1480" i="10"/>
  <c r="AB1480" i="10"/>
  <c r="AT1480" i="10"/>
  <c r="AQ1480" i="10"/>
  <c r="AK1421" i="10"/>
  <c r="AB1421" i="10"/>
  <c r="AQ1421" i="10"/>
  <c r="Y1421" i="10"/>
  <c r="P1421" i="10"/>
  <c r="AN1421" i="10"/>
  <c r="AE1421" i="10"/>
  <c r="AH1421" i="10"/>
  <c r="S1421" i="10"/>
  <c r="AT1421" i="10"/>
  <c r="V1421" i="10"/>
  <c r="AN1362" i="10"/>
  <c r="AT1362" i="10"/>
  <c r="AB1362" i="10"/>
  <c r="AQ1362" i="10"/>
  <c r="S1362" i="10"/>
  <c r="AE1362" i="10"/>
  <c r="AK1362" i="10"/>
  <c r="AH1362" i="10"/>
  <c r="P1362" i="10"/>
  <c r="V1362" i="10"/>
  <c r="Y1362" i="10"/>
  <c r="AQ1303" i="10"/>
  <c r="S1303" i="10"/>
  <c r="AN1303" i="10"/>
  <c r="P1303" i="10"/>
  <c r="AE1303" i="10"/>
  <c r="AB1303" i="10"/>
  <c r="AK1303" i="10"/>
  <c r="V1303" i="10"/>
  <c r="AH1303" i="10"/>
  <c r="Y1303" i="10"/>
  <c r="AT1303" i="10"/>
  <c r="AQ1244" i="10"/>
  <c r="AB1244" i="10"/>
  <c r="AK1244" i="10"/>
  <c r="AN1244" i="10"/>
  <c r="V1244" i="10"/>
  <c r="AH1244" i="10"/>
  <c r="S1244" i="10"/>
  <c r="AT1244" i="10"/>
  <c r="AE1244" i="10"/>
  <c r="P1244" i="10"/>
  <c r="Y1244" i="10"/>
  <c r="AN1185" i="10"/>
  <c r="AE1185" i="10"/>
  <c r="Y1185" i="10"/>
  <c r="P1185" i="10"/>
  <c r="AK1185" i="10"/>
  <c r="S1185" i="10"/>
  <c r="V1185" i="10"/>
  <c r="AB1185" i="10"/>
  <c r="AT1185" i="10"/>
  <c r="AQ1185" i="10"/>
  <c r="AH1185" i="10"/>
  <c r="AN1126" i="10"/>
  <c r="AE1126" i="10"/>
  <c r="Y1126" i="10"/>
  <c r="P1126" i="10"/>
  <c r="AH1126" i="10"/>
  <c r="S1126" i="10"/>
  <c r="AB1126" i="10"/>
  <c r="AT1126" i="10"/>
  <c r="AK1126" i="10"/>
  <c r="V1126" i="10"/>
  <c r="AQ1126" i="10"/>
  <c r="AH1067" i="10"/>
  <c r="AT1067" i="10"/>
  <c r="AB1067" i="10"/>
  <c r="AQ1067" i="10"/>
  <c r="V1067" i="10"/>
  <c r="AN1067" i="10"/>
  <c r="P1067" i="10"/>
  <c r="AE1067" i="10"/>
  <c r="AK1067" i="10"/>
  <c r="S1067" i="10"/>
  <c r="Y1067" i="10"/>
  <c r="AE1008" i="10"/>
  <c r="AN1008" i="10"/>
  <c r="P1008" i="10"/>
  <c r="AK1008" i="10"/>
  <c r="Y1008" i="10"/>
  <c r="S1008" i="10"/>
  <c r="V1008" i="10"/>
  <c r="AQ1008" i="10"/>
  <c r="AH1008" i="10"/>
  <c r="AB1008" i="10"/>
  <c r="AT1008" i="10"/>
  <c r="AQ949" i="10"/>
  <c r="AB949" i="10"/>
  <c r="P949" i="10"/>
  <c r="AE949" i="10"/>
  <c r="AN949" i="10"/>
  <c r="AK949" i="10"/>
  <c r="AT949" i="10"/>
  <c r="S949" i="10"/>
  <c r="V949" i="10"/>
  <c r="AH949" i="10"/>
  <c r="Y949" i="10"/>
  <c r="AE890" i="10"/>
  <c r="S890" i="10"/>
  <c r="AN890" i="10"/>
  <c r="P890" i="10"/>
  <c r="AK890" i="10"/>
  <c r="Y890" i="10"/>
  <c r="AT890" i="10"/>
  <c r="AQ890" i="10"/>
  <c r="AH890" i="10"/>
  <c r="V890" i="10"/>
  <c r="AB890" i="10"/>
  <c r="AQ831" i="10"/>
  <c r="AE831" i="10"/>
  <c r="AB831" i="10"/>
  <c r="P831" i="10"/>
  <c r="AN831" i="10"/>
  <c r="AK831" i="10"/>
  <c r="AH831" i="10"/>
  <c r="S831" i="10"/>
  <c r="AT831" i="10"/>
  <c r="Y831" i="10"/>
  <c r="V831" i="10"/>
  <c r="Y713" i="10"/>
  <c r="AQ713" i="10"/>
  <c r="V713" i="10"/>
  <c r="AE713" i="10"/>
  <c r="AB713" i="10"/>
  <c r="AT713" i="10"/>
  <c r="P713" i="10"/>
  <c r="S713" i="10"/>
  <c r="AH713" i="10"/>
  <c r="AK713" i="10"/>
  <c r="AN713" i="10"/>
  <c r="AH772" i="10"/>
  <c r="P772" i="10"/>
  <c r="AQ772" i="10"/>
  <c r="AT772" i="10"/>
  <c r="AE772" i="10"/>
  <c r="V772" i="10"/>
  <c r="Y772" i="10"/>
  <c r="S772" i="10"/>
  <c r="AK772" i="10"/>
  <c r="AN772" i="10"/>
  <c r="AB772" i="10"/>
  <c r="V654" i="10"/>
  <c r="AK654" i="10"/>
  <c r="AQ654" i="10"/>
  <c r="Y654" i="10"/>
  <c r="P654" i="10"/>
  <c r="AB654" i="10"/>
  <c r="AE654" i="10"/>
  <c r="AH654" i="10"/>
  <c r="S654" i="10"/>
  <c r="AN654" i="10"/>
  <c r="AT654" i="10"/>
  <c r="AE595" i="10"/>
  <c r="AQ595" i="10"/>
  <c r="S595" i="10"/>
  <c r="AB595" i="10"/>
  <c r="V595" i="10"/>
  <c r="Y595" i="10"/>
  <c r="AN595" i="10"/>
  <c r="AH595" i="10"/>
  <c r="AK595" i="10"/>
  <c r="AT595" i="10"/>
  <c r="P595" i="10"/>
  <c r="AQ536" i="10"/>
  <c r="P536" i="10"/>
  <c r="V536" i="10"/>
  <c r="Y536" i="10"/>
  <c r="AB536" i="10"/>
  <c r="S536" i="10"/>
  <c r="AH536" i="10"/>
  <c r="AK536" i="10"/>
  <c r="AN536" i="10"/>
  <c r="AE536" i="10"/>
  <c r="AT536" i="10"/>
  <c r="AK477" i="10"/>
  <c r="AN477" i="10"/>
  <c r="AT477" i="10"/>
  <c r="AB477" i="10"/>
  <c r="AH477" i="10"/>
  <c r="P477" i="10"/>
  <c r="AQ477" i="10"/>
  <c r="Y477" i="10"/>
  <c r="V477" i="10"/>
  <c r="AE477" i="10"/>
  <c r="S477" i="10"/>
  <c r="AK300" i="10"/>
  <c r="AN300" i="10"/>
  <c r="S300" i="10"/>
  <c r="V300" i="10"/>
  <c r="P300" i="10"/>
  <c r="AB300" i="10"/>
  <c r="AE300" i="10"/>
  <c r="Y300" i="10"/>
  <c r="AT300" i="10"/>
  <c r="AQ300" i="10"/>
  <c r="AH300" i="10"/>
  <c r="AH241" i="10"/>
  <c r="P241" i="10"/>
  <c r="AQ241" i="10"/>
  <c r="AK241" i="10"/>
  <c r="AN241" i="10"/>
  <c r="AB241" i="10"/>
  <c r="AT241" i="10"/>
  <c r="S241" i="10"/>
  <c r="Y241" i="10"/>
  <c r="V241" i="10"/>
  <c r="AE241" i="10"/>
  <c r="Y182" i="10"/>
  <c r="P182" i="10"/>
  <c r="AK182" i="10"/>
  <c r="AB182" i="10"/>
  <c r="AE182" i="10"/>
  <c r="S182" i="10"/>
  <c r="AT182" i="10"/>
  <c r="AQ182" i="10"/>
  <c r="AN182" i="10"/>
  <c r="AH182" i="10"/>
  <c r="V182" i="10"/>
  <c r="J319" i="10"/>
  <c r="I373" i="10"/>
  <c r="I274" i="10"/>
  <c r="J746" i="10"/>
  <c r="J906" i="10"/>
  <c r="J916" i="10"/>
  <c r="J902" i="10"/>
  <c r="J1101" i="10"/>
  <c r="J1076" i="10"/>
  <c r="J1563" i="10"/>
  <c r="I149" i="10"/>
  <c r="I97" i="10"/>
  <c r="J95" i="10"/>
  <c r="I207" i="10"/>
  <c r="I88" i="10"/>
  <c r="J30" i="10"/>
  <c r="J38" i="10"/>
  <c r="J26" i="10"/>
  <c r="J34" i="10"/>
  <c r="I851" i="10"/>
  <c r="I32" i="10"/>
  <c r="J87" i="10"/>
  <c r="I909" i="10"/>
  <c r="J1619" i="10"/>
  <c r="J1631" i="10"/>
  <c r="J1608" i="10"/>
  <c r="I1682" i="10"/>
  <c r="J1691" i="10"/>
  <c r="I89" i="10"/>
  <c r="J27" i="10"/>
  <c r="I33" i="10"/>
  <c r="I35" i="10"/>
  <c r="I96" i="10"/>
  <c r="J97" i="10"/>
  <c r="J31" i="10"/>
  <c r="I83" i="10"/>
  <c r="J91" i="10"/>
  <c r="I87" i="10"/>
  <c r="I27" i="10"/>
  <c r="I28" i="10"/>
  <c r="J862" i="10"/>
  <c r="I978" i="10"/>
  <c r="J972" i="10"/>
  <c r="I972" i="10"/>
  <c r="J1024" i="10"/>
  <c r="J374" i="10"/>
  <c r="J390" i="10"/>
  <c r="I270" i="10"/>
  <c r="J391" i="10"/>
  <c r="I606" i="10"/>
  <c r="J686" i="10"/>
  <c r="J797" i="10"/>
  <c r="I788" i="10"/>
  <c r="I780" i="10"/>
  <c r="J1271" i="10"/>
  <c r="J1263" i="10"/>
  <c r="I1435" i="10"/>
  <c r="I1440" i="10"/>
  <c r="I1738" i="10"/>
  <c r="I1736" i="10"/>
  <c r="I1749" i="10"/>
  <c r="I31" i="10"/>
  <c r="I39" i="10"/>
  <c r="J96" i="10"/>
  <c r="I24" i="10"/>
  <c r="I85" i="10"/>
  <c r="J40" i="10"/>
  <c r="J83" i="10"/>
  <c r="J1738" i="10"/>
  <c r="I1747" i="10"/>
  <c r="I1744" i="10"/>
  <c r="J1749" i="10"/>
  <c r="I1665" i="10"/>
  <c r="I1681" i="10"/>
  <c r="I1692" i="10"/>
  <c r="I1618" i="10"/>
  <c r="I1622" i="10"/>
  <c r="I1610" i="10"/>
  <c r="I1624" i="10"/>
  <c r="I1621" i="10"/>
  <c r="J1606" i="10"/>
  <c r="J1629" i="10"/>
  <c r="J1627" i="10"/>
  <c r="J1610" i="10"/>
  <c r="J1626" i="10"/>
  <c r="J1568" i="10"/>
  <c r="J1574" i="10"/>
  <c r="J1570" i="10"/>
  <c r="J1556" i="10"/>
  <c r="J1561" i="10"/>
  <c r="J1566" i="10"/>
  <c r="J1549" i="10"/>
  <c r="I1552" i="10"/>
  <c r="I1560" i="10"/>
  <c r="I1561" i="10"/>
  <c r="I1559" i="10"/>
  <c r="I1490" i="10"/>
  <c r="I1510" i="10"/>
  <c r="I1495" i="10"/>
  <c r="I1511" i="10"/>
  <c r="J1498" i="10"/>
  <c r="J1430" i="10"/>
  <c r="J1450" i="10"/>
  <c r="J1438" i="10"/>
  <c r="J1434" i="10"/>
  <c r="I1377" i="10"/>
  <c r="I1397" i="10"/>
  <c r="I1374" i="10"/>
  <c r="I1383" i="10"/>
  <c r="J1374" i="10"/>
  <c r="J1375" i="10"/>
  <c r="J1395" i="10"/>
  <c r="J1381" i="10"/>
  <c r="J1377" i="10"/>
  <c r="J1330" i="10"/>
  <c r="J1313" i="10"/>
  <c r="J1331" i="10"/>
  <c r="J1319" i="10"/>
  <c r="I1312" i="10"/>
  <c r="I1329" i="10"/>
  <c r="I1258" i="10"/>
  <c r="I1256" i="10"/>
  <c r="I1253" i="10"/>
  <c r="J1211" i="10"/>
  <c r="J1215" i="10"/>
  <c r="I1205" i="10"/>
  <c r="I1150" i="10"/>
  <c r="I1137" i="10"/>
  <c r="J1152" i="10"/>
  <c r="J1095" i="10"/>
  <c r="J1097" i="10"/>
  <c r="I1101" i="10"/>
  <c r="I1086" i="10"/>
  <c r="I1016" i="10"/>
  <c r="J984" i="10"/>
  <c r="J978" i="10"/>
  <c r="J973" i="10"/>
  <c r="J981" i="10"/>
  <c r="J968" i="10"/>
  <c r="J976" i="10"/>
  <c r="J967" i="10"/>
  <c r="I963" i="10"/>
  <c r="I980" i="10"/>
  <c r="I914" i="10"/>
  <c r="I902" i="10"/>
  <c r="I898" i="10"/>
  <c r="J908" i="10"/>
  <c r="I781" i="10"/>
  <c r="I782" i="10"/>
  <c r="I784" i="10"/>
  <c r="I795" i="10"/>
  <c r="I799" i="10"/>
  <c r="J724" i="10"/>
  <c r="J733" i="10"/>
  <c r="I727" i="10"/>
  <c r="I729" i="10"/>
  <c r="I723" i="10"/>
  <c r="J671" i="10"/>
  <c r="J675" i="10"/>
  <c r="I666" i="10"/>
  <c r="J606" i="10"/>
  <c r="I625" i="10"/>
  <c r="I603" i="10"/>
  <c r="I621" i="10"/>
  <c r="J553" i="10"/>
  <c r="J555" i="10"/>
  <c r="J557" i="10"/>
  <c r="J506" i="10"/>
  <c r="J1726" i="10"/>
  <c r="J1727" i="10"/>
  <c r="J1746" i="10"/>
  <c r="I1730" i="10"/>
  <c r="J1742" i="10"/>
  <c r="I1731" i="10"/>
  <c r="I1724" i="10"/>
  <c r="I1740" i="10"/>
  <c r="I1727" i="10"/>
  <c r="J1747" i="10"/>
  <c r="I1746" i="10"/>
  <c r="I1742" i="10"/>
  <c r="I1726" i="10"/>
  <c r="J1732" i="10"/>
  <c r="I1728" i="10"/>
  <c r="I1734" i="10"/>
  <c r="I1751" i="10"/>
  <c r="J1734" i="10"/>
  <c r="I1732" i="10"/>
  <c r="J1731" i="10"/>
  <c r="J1724" i="10"/>
  <c r="J1740" i="10"/>
  <c r="J1728" i="10"/>
  <c r="J1673" i="10"/>
  <c r="J1690" i="10"/>
  <c r="J1689" i="10"/>
  <c r="I1675" i="10"/>
  <c r="I1689" i="10"/>
  <c r="I1688" i="10"/>
  <c r="J1688" i="10"/>
  <c r="J1675" i="10"/>
  <c r="J1677" i="10"/>
  <c r="I1679" i="10"/>
  <c r="I1691" i="10"/>
  <c r="I1683" i="10"/>
  <c r="I1686" i="10"/>
  <c r="I1676" i="10"/>
  <c r="J1679" i="10"/>
  <c r="I1684" i="10"/>
  <c r="J1666" i="10"/>
  <c r="J1686" i="10"/>
  <c r="I1668" i="10"/>
  <c r="J1682" i="10"/>
  <c r="I1669" i="10"/>
  <c r="I1678" i="10"/>
  <c r="J1687" i="10"/>
  <c r="I1673" i="10"/>
  <c r="J1678" i="10"/>
  <c r="J1692" i="10"/>
  <c r="J1672" i="10"/>
  <c r="I1674" i="10"/>
  <c r="J1681" i="10"/>
  <c r="I1666" i="10"/>
  <c r="I1670" i="10"/>
  <c r="J1665" i="10"/>
  <c r="J1668" i="10"/>
  <c r="J1670" i="10"/>
  <c r="J1680" i="10"/>
  <c r="I1690" i="10"/>
  <c r="I1685" i="10"/>
  <c r="J1685" i="10"/>
  <c r="I1672" i="10"/>
  <c r="I1680" i="10"/>
  <c r="J1676" i="10"/>
  <c r="I1687" i="10"/>
  <c r="J1669" i="10"/>
  <c r="I1677" i="10"/>
  <c r="J1674" i="10"/>
  <c r="J1684" i="10"/>
  <c r="J1683" i="10"/>
  <c r="I1608" i="10"/>
  <c r="I1619" i="10"/>
  <c r="J1630" i="10"/>
  <c r="J1613" i="10"/>
  <c r="I1623" i="10"/>
  <c r="J1618" i="10"/>
  <c r="J1617" i="10"/>
  <c r="I1626" i="10"/>
  <c r="J1614" i="10"/>
  <c r="J1632" i="10"/>
  <c r="I1616" i="10"/>
  <c r="J1621" i="10"/>
  <c r="I1625" i="10"/>
  <c r="J1625" i="10"/>
  <c r="I1629" i="10"/>
  <c r="I1617" i="10"/>
  <c r="J1633" i="10"/>
  <c r="I1615" i="10"/>
  <c r="I1606" i="10"/>
  <c r="I1609" i="10"/>
  <c r="I1633" i="10"/>
  <c r="J1622" i="10"/>
  <c r="J1609" i="10"/>
  <c r="I1620" i="10"/>
  <c r="I1630" i="10"/>
  <c r="I1613" i="10"/>
  <c r="I1632" i="10"/>
  <c r="J1623" i="10"/>
  <c r="I1631" i="10"/>
  <c r="I1612" i="10"/>
  <c r="J1615" i="10"/>
  <c r="I1628" i="10"/>
  <c r="J1616" i="10"/>
  <c r="J1620" i="10"/>
  <c r="J1624" i="10"/>
  <c r="J1628" i="10"/>
  <c r="I1564" i="10"/>
  <c r="J1569" i="10"/>
  <c r="I1573" i="10"/>
  <c r="I1571" i="10"/>
  <c r="J1560" i="10"/>
  <c r="J1552" i="10"/>
  <c r="I1569" i="10"/>
  <c r="J1550" i="10"/>
  <c r="I1568" i="10"/>
  <c r="J1547" i="10"/>
  <c r="J1557" i="10"/>
  <c r="J1564" i="10"/>
  <c r="I1572" i="10"/>
  <c r="I1563" i="10"/>
  <c r="I1558" i="10"/>
  <c r="J1554" i="10"/>
  <c r="J1559" i="10"/>
  <c r="J1571" i="10"/>
  <c r="I1554" i="10"/>
  <c r="J1567" i="10"/>
  <c r="I1567" i="10"/>
  <c r="I1549" i="10"/>
  <c r="J1562" i="10"/>
  <c r="I1556" i="10"/>
  <c r="I1547" i="10"/>
  <c r="I1550" i="10"/>
  <c r="I1553" i="10"/>
  <c r="J1572" i="10"/>
  <c r="I1566" i="10"/>
  <c r="I1562" i="10"/>
  <c r="I1557" i="10"/>
  <c r="I1574" i="10"/>
  <c r="I1570" i="10"/>
  <c r="J1565" i="10"/>
  <c r="I1565" i="10"/>
  <c r="I1502" i="10"/>
  <c r="I1515" i="10"/>
  <c r="I1491" i="10"/>
  <c r="I1500" i="10"/>
  <c r="J1513" i="10"/>
  <c r="J1492" i="10"/>
  <c r="I1496" i="10"/>
  <c r="J1510" i="10"/>
  <c r="J1502" i="10"/>
  <c r="I1494" i="10"/>
  <c r="J1496" i="10"/>
  <c r="I1492" i="10"/>
  <c r="I1504" i="10"/>
  <c r="I1508" i="10"/>
  <c r="J1506" i="10"/>
  <c r="J1491" i="10"/>
  <c r="J1495" i="10"/>
  <c r="I1498" i="10"/>
  <c r="J1504" i="10"/>
  <c r="J1488" i="10"/>
  <c r="J1490" i="10"/>
  <c r="I1488" i="10"/>
  <c r="I1506" i="10"/>
  <c r="J1511" i="10"/>
  <c r="I1513" i="10"/>
  <c r="I1446" i="10"/>
  <c r="I1453" i="10"/>
  <c r="I1438" i="10"/>
  <c r="J1446" i="10"/>
  <c r="J1440" i="10"/>
  <c r="J1448" i="10"/>
  <c r="I1455" i="10"/>
  <c r="J1442" i="10"/>
  <c r="I1430" i="10"/>
  <c r="I1448" i="10"/>
  <c r="I1442" i="10"/>
  <c r="J1437" i="10"/>
  <c r="I1433" i="10"/>
  <c r="J1431" i="10"/>
  <c r="J1429" i="10"/>
  <c r="I1431" i="10"/>
  <c r="I1444" i="10"/>
  <c r="J1453" i="10"/>
  <c r="I1450" i="10"/>
  <c r="I1437" i="10"/>
  <c r="J1433" i="10"/>
  <c r="I1434" i="10"/>
  <c r="I1371" i="10"/>
  <c r="J1378" i="10"/>
  <c r="J1387" i="10"/>
  <c r="I1389" i="10"/>
  <c r="J1385" i="10"/>
  <c r="J1370" i="10"/>
  <c r="I1395" i="10"/>
  <c r="J1371" i="10"/>
  <c r="I1391" i="10"/>
  <c r="I1375" i="10"/>
  <c r="I1381" i="10"/>
  <c r="I1387" i="10"/>
  <c r="I1373" i="10"/>
  <c r="I1370" i="10"/>
  <c r="I1385" i="10"/>
  <c r="I1379" i="10"/>
  <c r="I1393" i="10"/>
  <c r="I1378" i="10"/>
  <c r="J1379" i="10"/>
  <c r="J1373" i="10"/>
  <c r="J1322" i="10"/>
  <c r="J1320" i="10"/>
  <c r="J1336" i="10"/>
  <c r="I1318" i="10"/>
  <c r="J1324" i="10"/>
  <c r="J1332" i="10"/>
  <c r="I1319" i="10"/>
  <c r="J1338" i="10"/>
  <c r="J1323" i="10"/>
  <c r="I1325" i="10"/>
  <c r="J1335" i="10"/>
  <c r="I1334" i="10"/>
  <c r="I1314" i="10"/>
  <c r="I1323" i="10"/>
  <c r="I1317" i="10"/>
  <c r="J1327" i="10"/>
  <c r="J1337" i="10"/>
  <c r="J1334" i="10"/>
  <c r="I1331" i="10"/>
  <c r="J1328" i="10"/>
  <c r="J1312" i="10"/>
  <c r="I1333" i="10"/>
  <c r="J1314" i="10"/>
  <c r="J1333" i="10"/>
  <c r="J1321" i="10"/>
  <c r="I1337" i="10"/>
  <c r="J1325" i="10"/>
  <c r="J1326" i="10"/>
  <c r="I1327" i="10"/>
  <c r="I1316" i="10"/>
  <c r="I1335" i="10"/>
  <c r="J1316" i="10"/>
  <c r="I1313" i="10"/>
  <c r="J1318" i="10"/>
  <c r="I1321" i="10"/>
  <c r="J1260" i="10"/>
  <c r="I1267" i="10"/>
  <c r="J1269" i="10"/>
  <c r="J1257" i="10"/>
  <c r="I1271" i="10"/>
  <c r="J1252" i="10"/>
  <c r="I1278" i="10"/>
  <c r="I1265" i="10"/>
  <c r="I1261" i="10"/>
  <c r="I1254" i="10"/>
  <c r="I1273" i="10"/>
  <c r="I1257" i="10"/>
  <c r="J1261" i="10"/>
  <c r="I1260" i="10"/>
  <c r="J1254" i="10"/>
  <c r="I1276" i="10"/>
  <c r="J1276" i="10"/>
  <c r="J1253" i="10"/>
  <c r="I1263" i="10"/>
  <c r="J1267" i="10"/>
  <c r="I1269" i="10"/>
  <c r="J1196" i="10"/>
  <c r="J1209" i="10"/>
  <c r="I1209" i="10"/>
  <c r="J1218" i="10"/>
  <c r="I1193" i="10"/>
  <c r="I1200" i="10"/>
  <c r="I1215" i="10"/>
  <c r="I1211" i="10"/>
  <c r="I1216" i="10"/>
  <c r="I1207" i="10"/>
  <c r="I1213" i="10"/>
  <c r="I1201" i="10"/>
  <c r="I1199" i="10"/>
  <c r="I1218" i="10"/>
  <c r="I1195" i="10"/>
  <c r="I1196" i="10"/>
  <c r="J1203" i="10"/>
  <c r="J1201" i="10"/>
  <c r="I1197" i="10"/>
  <c r="J1207" i="10"/>
  <c r="J1216" i="10"/>
  <c r="I1220" i="10"/>
  <c r="J1197" i="10"/>
  <c r="J1193" i="10"/>
  <c r="I1203" i="10"/>
  <c r="J1200" i="10"/>
  <c r="I1157" i="10"/>
  <c r="I1161" i="10"/>
  <c r="I1146" i="10"/>
  <c r="J1148" i="10"/>
  <c r="I1134" i="10"/>
  <c r="J1156" i="10"/>
  <c r="I1159" i="10"/>
  <c r="I1154" i="10"/>
  <c r="J1134" i="10"/>
  <c r="I1141" i="10"/>
  <c r="I1152" i="10"/>
  <c r="I1136" i="10"/>
  <c r="J1159" i="10"/>
  <c r="I1144" i="10"/>
  <c r="J1144" i="10"/>
  <c r="J1137" i="10"/>
  <c r="J1138" i="10"/>
  <c r="I1142" i="10"/>
  <c r="I1140" i="10"/>
  <c r="J1157" i="10"/>
  <c r="J1150" i="10"/>
  <c r="I1138" i="10"/>
  <c r="I1156" i="10"/>
  <c r="I1148" i="10"/>
  <c r="J1141" i="10"/>
  <c r="J1142" i="10"/>
  <c r="J1087" i="10"/>
  <c r="I1088" i="10"/>
  <c r="I1084" i="10"/>
  <c r="J1083" i="10"/>
  <c r="I1097" i="10"/>
  <c r="I1076" i="10"/>
  <c r="J1086" i="10"/>
  <c r="J1088" i="10"/>
  <c r="I1099" i="10"/>
  <c r="I1081" i="10"/>
  <c r="J1077" i="10"/>
  <c r="J1092" i="10"/>
  <c r="J1094" i="10"/>
  <c r="J1090" i="10"/>
  <c r="J1089" i="10"/>
  <c r="J1099" i="10"/>
  <c r="J1091" i="10"/>
  <c r="J1085" i="10"/>
  <c r="J1093" i="10"/>
  <c r="J1084" i="10"/>
  <c r="I1092" i="10"/>
  <c r="I1083" i="10"/>
  <c r="J1078" i="10"/>
  <c r="I1078" i="10"/>
  <c r="J1080" i="10"/>
  <c r="I1094" i="10"/>
  <c r="I1090" i="10"/>
  <c r="I1077" i="10"/>
  <c r="I1019" i="10"/>
  <c r="J1016" i="10"/>
  <c r="J1019" i="10"/>
  <c r="J1020" i="10"/>
  <c r="J1030" i="10"/>
  <c r="J1018" i="10"/>
  <c r="I1026" i="10"/>
  <c r="J1026" i="10"/>
  <c r="J1032" i="10"/>
  <c r="I1030" i="10"/>
  <c r="I1041" i="10"/>
  <c r="I1022" i="10"/>
  <c r="I1028" i="10"/>
  <c r="I1034" i="10"/>
  <c r="I1038" i="10"/>
  <c r="I1020" i="10"/>
  <c r="J1038" i="10"/>
  <c r="J1041" i="10"/>
  <c r="I1032" i="10"/>
  <c r="J1034" i="10"/>
  <c r="I1023" i="10"/>
  <c r="J1023" i="10"/>
  <c r="I1024" i="10"/>
  <c r="J1039" i="10"/>
  <c r="I1018" i="10"/>
  <c r="I1039" i="10"/>
  <c r="I1043" i="10"/>
  <c r="I1036" i="10"/>
  <c r="J959" i="10"/>
  <c r="I977" i="10"/>
  <c r="I979" i="10"/>
  <c r="I969" i="10"/>
  <c r="I975" i="10"/>
  <c r="I959" i="10"/>
  <c r="I976" i="10"/>
  <c r="I966" i="10"/>
  <c r="J966" i="10"/>
  <c r="J971" i="10"/>
  <c r="I982" i="10"/>
  <c r="J961" i="10"/>
  <c r="I962" i="10"/>
  <c r="J969" i="10"/>
  <c r="I984" i="10"/>
  <c r="I967" i="10"/>
  <c r="I983" i="10"/>
  <c r="J964" i="10"/>
  <c r="J974" i="10"/>
  <c r="J982" i="10"/>
  <c r="I965" i="10"/>
  <c r="I968" i="10"/>
  <c r="J975" i="10"/>
  <c r="I973" i="10"/>
  <c r="I957" i="10"/>
  <c r="J977" i="10"/>
  <c r="J960" i="10"/>
  <c r="I970" i="10"/>
  <c r="J979" i="10"/>
  <c r="I964" i="10"/>
  <c r="I971" i="10"/>
  <c r="I974" i="10"/>
  <c r="J962" i="10"/>
  <c r="J957" i="10"/>
  <c r="I961" i="10"/>
  <c r="J970" i="10"/>
  <c r="J983" i="10"/>
  <c r="I981" i="10"/>
  <c r="J912" i="10"/>
  <c r="J905" i="10"/>
  <c r="I923" i="10"/>
  <c r="I900" i="10"/>
  <c r="J901" i="10"/>
  <c r="I916" i="10"/>
  <c r="J923" i="10"/>
  <c r="I910" i="10"/>
  <c r="I920" i="10"/>
  <c r="I901" i="10"/>
  <c r="J898" i="10"/>
  <c r="I921" i="10"/>
  <c r="J900" i="10"/>
  <c r="J920" i="10"/>
  <c r="I912" i="10"/>
  <c r="J914" i="10"/>
  <c r="I906" i="10"/>
  <c r="J921" i="10"/>
  <c r="I918" i="10"/>
  <c r="I925" i="10"/>
  <c r="I904" i="10"/>
  <c r="I905" i="10"/>
  <c r="I908" i="10"/>
  <c r="J842" i="10"/>
  <c r="I852" i="10"/>
  <c r="J866" i="10"/>
  <c r="I842" i="10"/>
  <c r="J841" i="10"/>
  <c r="I856" i="10"/>
  <c r="I864" i="10"/>
  <c r="I854" i="10"/>
  <c r="I844" i="10"/>
  <c r="I840" i="10"/>
  <c r="J848" i="10"/>
  <c r="I862" i="10"/>
  <c r="J864" i="10"/>
  <c r="J844" i="10"/>
  <c r="J854" i="10"/>
  <c r="I847" i="10"/>
  <c r="I848" i="10"/>
  <c r="J856" i="10"/>
  <c r="J850" i="10"/>
  <c r="I841" i="10"/>
  <c r="I845" i="10"/>
  <c r="J852" i="10"/>
  <c r="I866" i="10"/>
  <c r="I850" i="10"/>
  <c r="I860" i="10"/>
  <c r="I858" i="10"/>
  <c r="I791" i="10"/>
  <c r="I789" i="10"/>
  <c r="J788" i="10"/>
  <c r="I801" i="10"/>
  <c r="J793" i="10"/>
  <c r="J782" i="10"/>
  <c r="J784" i="10"/>
  <c r="J804" i="10"/>
  <c r="J799" i="10"/>
  <c r="I785" i="10"/>
  <c r="I804" i="10"/>
  <c r="J791" i="10"/>
  <c r="J785" i="10"/>
  <c r="I806" i="10"/>
  <c r="J780" i="10"/>
  <c r="I797" i="10"/>
  <c r="I786" i="10"/>
  <c r="J781" i="10"/>
  <c r="J801" i="10"/>
  <c r="J789" i="10"/>
  <c r="I793" i="10"/>
  <c r="I746" i="10"/>
  <c r="J748" i="10"/>
  <c r="J737" i="10"/>
  <c r="I739" i="10"/>
  <c r="I731" i="10"/>
  <c r="I744" i="10"/>
  <c r="J729" i="10"/>
  <c r="I725" i="10"/>
  <c r="I741" i="10"/>
  <c r="I724" i="10"/>
  <c r="J721" i="10"/>
  <c r="J723" i="10"/>
  <c r="J728" i="10"/>
  <c r="J735" i="10"/>
  <c r="I748" i="10"/>
  <c r="I728" i="10"/>
  <c r="I733" i="10"/>
  <c r="J725" i="10"/>
  <c r="I737" i="10"/>
  <c r="I735" i="10"/>
  <c r="J662" i="10"/>
  <c r="I686" i="10"/>
  <c r="J679" i="10"/>
  <c r="J670" i="10"/>
  <c r="I664" i="10"/>
  <c r="I670" i="10"/>
  <c r="I663" i="10"/>
  <c r="I681" i="10"/>
  <c r="J663" i="10"/>
  <c r="I677" i="10"/>
  <c r="J664" i="10"/>
  <c r="J667" i="10"/>
  <c r="I675" i="10"/>
  <c r="I673" i="10"/>
  <c r="J683" i="10"/>
  <c r="I668" i="10"/>
  <c r="I688" i="10"/>
  <c r="I662" i="10"/>
  <c r="I683" i="10"/>
  <c r="I679" i="10"/>
  <c r="I671" i="10"/>
  <c r="J673" i="10"/>
  <c r="J681" i="10"/>
  <c r="I667" i="10"/>
  <c r="J666" i="10"/>
  <c r="J619" i="10"/>
  <c r="J627" i="10"/>
  <c r="J605" i="10"/>
  <c r="I610" i="10"/>
  <c r="I615" i="10"/>
  <c r="I626" i="10"/>
  <c r="I624" i="10"/>
  <c r="J603" i="10"/>
  <c r="I619" i="10"/>
  <c r="I612" i="10"/>
  <c r="J614" i="10"/>
  <c r="J623" i="10"/>
  <c r="I616" i="10"/>
  <c r="I617" i="10"/>
  <c r="I627" i="10"/>
  <c r="I605" i="10"/>
  <c r="I604" i="10"/>
  <c r="J621" i="10"/>
  <c r="J629" i="10"/>
  <c r="J612" i="10"/>
  <c r="I622" i="10"/>
  <c r="J625" i="10"/>
  <c r="I613" i="10"/>
  <c r="I620" i="10"/>
  <c r="J616" i="10"/>
  <c r="I607" i="10"/>
  <c r="J610" i="10"/>
  <c r="J613" i="10"/>
  <c r="J615" i="10"/>
  <c r="J617" i="10"/>
  <c r="J618" i="10"/>
  <c r="J620" i="10"/>
  <c r="J622" i="10"/>
  <c r="J624" i="10"/>
  <c r="J626" i="10"/>
  <c r="J628" i="10"/>
  <c r="J630" i="10"/>
  <c r="I623" i="10"/>
  <c r="I614" i="10"/>
  <c r="I611" i="10"/>
  <c r="I630" i="10"/>
  <c r="I628" i="10"/>
  <c r="I618" i="10"/>
  <c r="I629" i="10"/>
  <c r="J556" i="10"/>
  <c r="I566" i="10"/>
  <c r="I553" i="10"/>
  <c r="I562" i="10"/>
  <c r="I554" i="10"/>
  <c r="J558" i="10"/>
  <c r="I552" i="10"/>
  <c r="I564" i="10"/>
  <c r="I570" i="10"/>
  <c r="I563" i="10"/>
  <c r="I571" i="10"/>
  <c r="I557" i="10"/>
  <c r="I560" i="10"/>
  <c r="I568" i="10"/>
  <c r="I561" i="10"/>
  <c r="I569" i="10"/>
  <c r="I555" i="10"/>
  <c r="I565" i="10"/>
  <c r="I556" i="10"/>
  <c r="J554" i="10"/>
  <c r="I559" i="10"/>
  <c r="I567" i="10"/>
  <c r="J485" i="10"/>
  <c r="J498" i="10"/>
  <c r="J490" i="10"/>
  <c r="I485" i="10"/>
  <c r="I504" i="10"/>
  <c r="J502" i="10"/>
  <c r="I493" i="10"/>
  <c r="J486" i="10"/>
  <c r="I502" i="10"/>
  <c r="J494" i="10"/>
  <c r="I511" i="10"/>
  <c r="J489" i="10"/>
  <c r="I494" i="10"/>
  <c r="J496" i="10"/>
  <c r="J504" i="10"/>
  <c r="J487" i="10"/>
  <c r="J493" i="10"/>
  <c r="I509" i="10"/>
  <c r="I491" i="10"/>
  <c r="I486" i="10"/>
  <c r="I506" i="10"/>
  <c r="I498" i="10"/>
  <c r="I490" i="10"/>
  <c r="I496" i="10"/>
  <c r="I500" i="10"/>
  <c r="J509" i="10"/>
  <c r="I487" i="10"/>
  <c r="J430" i="10"/>
  <c r="J438" i="10"/>
  <c r="I446" i="10"/>
  <c r="I440" i="10"/>
  <c r="J379" i="10"/>
  <c r="J370" i="10"/>
  <c r="J389" i="10"/>
  <c r="I387" i="10"/>
  <c r="I394" i="10"/>
  <c r="J331" i="10"/>
  <c r="J317" i="10"/>
  <c r="I320" i="10"/>
  <c r="I333" i="10"/>
  <c r="I329" i="10"/>
  <c r="J265" i="10"/>
  <c r="J267" i="10"/>
  <c r="J260" i="10"/>
  <c r="J276" i="10"/>
  <c r="I262" i="10"/>
  <c r="I266" i="10"/>
  <c r="I263" i="10"/>
  <c r="I271" i="10"/>
  <c r="I381" i="10"/>
  <c r="J439" i="10"/>
  <c r="I261" i="10"/>
  <c r="I335" i="10"/>
  <c r="I328" i="10"/>
  <c r="I367" i="10"/>
  <c r="J441" i="10"/>
  <c r="J445" i="10"/>
  <c r="J449" i="10"/>
  <c r="J453" i="10"/>
  <c r="I264" i="10"/>
  <c r="I312" i="10"/>
  <c r="J369" i="10"/>
  <c r="J262" i="10"/>
  <c r="J274" i="10"/>
  <c r="J325" i="10"/>
  <c r="I310" i="10"/>
  <c r="I327" i="10"/>
  <c r="I325" i="10"/>
  <c r="I388" i="10"/>
  <c r="I393" i="10"/>
  <c r="J320" i="10"/>
  <c r="J324" i="10"/>
  <c r="J328" i="10"/>
  <c r="J332" i="10"/>
  <c r="I372" i="10"/>
  <c r="I390" i="10"/>
  <c r="J269" i="10"/>
  <c r="J272" i="10"/>
  <c r="I269" i="10"/>
  <c r="J381" i="10"/>
  <c r="I324" i="10"/>
  <c r="J383" i="10"/>
  <c r="I389" i="10"/>
  <c r="J434" i="10"/>
  <c r="I450" i="10"/>
  <c r="I452" i="10"/>
  <c r="I260" i="10"/>
  <c r="I276" i="10"/>
  <c r="J263" i="10"/>
  <c r="I377" i="10"/>
  <c r="I438" i="10"/>
  <c r="I383" i="10"/>
  <c r="J372" i="10"/>
  <c r="J431" i="10"/>
  <c r="J437" i="10"/>
  <c r="I442" i="10"/>
  <c r="I265" i="10"/>
  <c r="I273" i="10"/>
  <c r="I321" i="10"/>
  <c r="J321" i="10"/>
  <c r="J261" i="10"/>
  <c r="J335" i="10"/>
  <c r="I319" i="10"/>
  <c r="I371" i="10"/>
  <c r="I314" i="10"/>
  <c r="J275" i="10"/>
  <c r="I311" i="10"/>
  <c r="I323" i="10"/>
  <c r="J392" i="10"/>
  <c r="J323" i="10"/>
  <c r="I434" i="10"/>
  <c r="J264" i="10"/>
  <c r="J268" i="10"/>
  <c r="I433" i="10"/>
  <c r="I272" i="10"/>
  <c r="I330" i="10"/>
  <c r="I267" i="10"/>
  <c r="I275" i="10"/>
  <c r="J271" i="10"/>
  <c r="I322" i="10"/>
  <c r="I448" i="10"/>
  <c r="J448" i="10"/>
  <c r="J329" i="10"/>
  <c r="I331" i="10"/>
  <c r="J387" i="10"/>
  <c r="J388" i="10"/>
  <c r="J443" i="10"/>
  <c r="J451" i="10"/>
  <c r="I385" i="10"/>
  <c r="I326" i="10"/>
  <c r="I391" i="10"/>
  <c r="I429" i="10"/>
  <c r="J429" i="10"/>
  <c r="J435" i="10"/>
  <c r="I444" i="10"/>
  <c r="I436" i="10"/>
  <c r="J447" i="10"/>
  <c r="J273" i="10"/>
  <c r="J333" i="10"/>
  <c r="J371" i="10"/>
  <c r="J385" i="10"/>
  <c r="I426" i="10"/>
  <c r="I427" i="10"/>
  <c r="I392" i="10"/>
  <c r="J440" i="10"/>
  <c r="J327" i="10"/>
  <c r="I268" i="10"/>
  <c r="J393" i="10"/>
  <c r="I430" i="10"/>
  <c r="J318" i="10"/>
  <c r="J322" i="10"/>
  <c r="J326" i="10"/>
  <c r="J330" i="10"/>
  <c r="J334" i="10"/>
  <c r="I370" i="10"/>
  <c r="I379" i="10"/>
  <c r="J426" i="10"/>
  <c r="J266" i="10"/>
  <c r="J270" i="10"/>
  <c r="I334" i="10"/>
  <c r="J427" i="10"/>
  <c r="J215" i="10"/>
  <c r="J206" i="10"/>
  <c r="I204" i="10"/>
  <c r="I208" i="10"/>
  <c r="I215" i="10"/>
  <c r="J212" i="10"/>
  <c r="J208" i="10"/>
  <c r="J200" i="10"/>
  <c r="J198" i="10"/>
  <c r="J204" i="10"/>
  <c r="I210" i="10"/>
  <c r="J190" i="10"/>
  <c r="I202" i="10"/>
  <c r="J193" i="10"/>
  <c r="J197" i="10"/>
  <c r="J213" i="10"/>
  <c r="I217" i="10"/>
  <c r="I213" i="10"/>
  <c r="J148" i="10"/>
  <c r="I144" i="10"/>
  <c r="J158" i="10"/>
  <c r="J146" i="10"/>
  <c r="J142" i="10"/>
  <c r="I146" i="10"/>
  <c r="I154" i="10"/>
  <c r="J156" i="10"/>
  <c r="I150" i="10"/>
  <c r="I142" i="10"/>
  <c r="J150" i="10"/>
  <c r="I148" i="10"/>
  <c r="I156" i="10"/>
  <c r="I158" i="10"/>
  <c r="I152" i="10"/>
  <c r="J154" i="10"/>
  <c r="J9" i="6"/>
  <c r="I9" i="6"/>
  <c r="FF4" i="1"/>
  <c r="EL4" i="1"/>
  <c r="EQ4" i="1"/>
  <c r="FG8" i="1"/>
  <c r="EB4" i="1"/>
  <c r="DH4" i="1"/>
  <c r="BR10" i="2" l="1"/>
  <c r="BR4" i="2"/>
  <c r="BR5" i="2"/>
  <c r="BR2" i="2"/>
  <c r="BR19" i="2"/>
  <c r="BR12" i="2"/>
  <c r="BR3" i="2"/>
  <c r="BR7" i="2"/>
  <c r="BR18" i="2"/>
  <c r="BR21" i="2"/>
  <c r="BR9" i="2"/>
  <c r="BR11" i="2"/>
  <c r="BR13" i="2"/>
  <c r="BR16" i="2"/>
  <c r="BR17" i="2"/>
  <c r="BR14" i="2"/>
  <c r="BR15" i="2"/>
  <c r="BR6" i="2"/>
  <c r="BR8" i="2"/>
  <c r="J609" i="10"/>
  <c r="J1376" i="10"/>
  <c r="J1022" i="10"/>
  <c r="J1612" i="10"/>
  <c r="J1317" i="10"/>
  <c r="J1553" i="10"/>
  <c r="J1081" i="10"/>
  <c r="J1671" i="10"/>
  <c r="J904" i="10"/>
  <c r="J845" i="10"/>
  <c r="J373" i="10"/>
  <c r="J1730" i="10"/>
  <c r="J963" i="10"/>
  <c r="J786" i="10"/>
  <c r="J668" i="10"/>
  <c r="J1140" i="10"/>
  <c r="J727" i="10"/>
  <c r="J1435" i="10"/>
  <c r="J432" i="10"/>
  <c r="J1494" i="10"/>
  <c r="J1258" i="10"/>
  <c r="J491" i="10"/>
  <c r="J1199" i="10"/>
  <c r="J377" i="10"/>
  <c r="J1657" i="10"/>
  <c r="J1244" i="10"/>
  <c r="J949" i="10"/>
  <c r="J1067" i="10"/>
  <c r="J1008" i="10"/>
  <c r="J300" i="10"/>
  <c r="J182" i="10"/>
  <c r="J1716" i="10"/>
  <c r="J1598" i="10"/>
  <c r="J1539" i="10"/>
  <c r="J1480" i="10"/>
  <c r="J1421" i="10"/>
  <c r="J1362" i="10"/>
  <c r="J1303" i="10"/>
  <c r="J1185" i="10"/>
  <c r="J1126" i="10"/>
  <c r="J890" i="10"/>
  <c r="J831" i="10"/>
  <c r="J713" i="10"/>
  <c r="J772" i="10"/>
  <c r="J654" i="10"/>
  <c r="J595" i="10"/>
  <c r="J536" i="10"/>
  <c r="J477" i="10"/>
  <c r="J241" i="10"/>
  <c r="G2" i="1"/>
  <c r="K5" i="15" s="1"/>
  <c r="EV4" i="1"/>
  <c r="FA4" i="1"/>
  <c r="DM4" i="1"/>
  <c r="DR4" i="1"/>
  <c r="EG4" i="1"/>
  <c r="DW4" i="1"/>
  <c r="AA4" i="1"/>
  <c r="BT4" i="1"/>
  <c r="DC4" i="1"/>
  <c r="CX4" i="1"/>
  <c r="CS4" i="1"/>
  <c r="CN4" i="1"/>
  <c r="CI4" i="1"/>
  <c r="BO4" i="1"/>
  <c r="AK4" i="1"/>
  <c r="CD4" i="1"/>
  <c r="BY4" i="1"/>
  <c r="BJ4" i="1"/>
  <c r="BE4" i="1"/>
  <c r="AZ4" i="1"/>
  <c r="AU4" i="1"/>
  <c r="AP4" i="1"/>
  <c r="AF4" i="1"/>
  <c r="V4" i="1"/>
  <c r="K13" i="4"/>
  <c r="J13" i="4"/>
  <c r="I13" i="4"/>
  <c r="M5" i="6" l="1"/>
  <c r="AN5" i="6"/>
  <c r="AB5" i="6"/>
  <c r="P5" i="6"/>
  <c r="AK5" i="6"/>
  <c r="Y5" i="6"/>
  <c r="AT5" i="6"/>
  <c r="AH5" i="6"/>
  <c r="V5" i="6"/>
  <c r="J5" i="6"/>
  <c r="AQ5" i="6"/>
  <c r="AE5" i="6"/>
  <c r="S5" i="6"/>
  <c r="R13" i="4"/>
  <c r="K11" i="15" s="1"/>
  <c r="M12" i="4"/>
  <c r="M11" i="4"/>
  <c r="M10" i="4"/>
  <c r="M9" i="4"/>
  <c r="M8" i="4"/>
  <c r="M7" i="4"/>
  <c r="M6" i="4"/>
  <c r="M5" i="4"/>
  <c r="M4" i="4"/>
  <c r="A59" i="6"/>
  <c r="A58" i="6"/>
  <c r="A57" i="6"/>
  <c r="A56" i="6"/>
  <c r="A55" i="6"/>
  <c r="A54" i="6"/>
  <c r="A53" i="6"/>
  <c r="A52" i="6"/>
  <c r="A51" i="6"/>
  <c r="A50" i="6"/>
  <c r="A49" i="6"/>
  <c r="A48" i="6"/>
  <c r="A47" i="6"/>
  <c r="A46" i="6"/>
  <c r="A45" i="6"/>
  <c r="A44" i="6"/>
  <c r="A43" i="6"/>
  <c r="A42" i="6"/>
  <c r="A41" i="6"/>
  <c r="A40" i="6"/>
  <c r="A39" i="6"/>
  <c r="A38" i="6"/>
  <c r="A37" i="6"/>
  <c r="A36" i="6"/>
  <c r="A35" i="6"/>
  <c r="A34" i="6"/>
  <c r="A33" i="6"/>
  <c r="A32" i="6"/>
  <c r="A31" i="6"/>
  <c r="A30" i="6"/>
  <c r="A29" i="6"/>
  <c r="A28" i="6"/>
  <c r="A27" i="6"/>
  <c r="A26" i="6"/>
  <c r="A25" i="6"/>
  <c r="A24" i="6"/>
  <c r="A23" i="6"/>
  <c r="A22" i="6"/>
  <c r="A21" i="6"/>
  <c r="A20" i="6"/>
  <c r="A19" i="6"/>
  <c r="A18" i="6"/>
  <c r="A17" i="6"/>
  <c r="A16" i="6"/>
  <c r="A15" i="6"/>
  <c r="A14" i="6"/>
  <c r="A13" i="6"/>
  <c r="A12" i="6"/>
  <c r="A11" i="6"/>
  <c r="A10" i="6"/>
  <c r="A59" i="1"/>
  <c r="A58" i="1"/>
  <c r="A57" i="1"/>
  <c r="A56" i="1"/>
  <c r="A55" i="1"/>
  <c r="A54" i="1"/>
  <c r="A53" i="1"/>
  <c r="A52" i="1"/>
  <c r="A51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M1" i="1" l="1"/>
  <c r="Q4" i="1"/>
  <c r="L2" i="5"/>
  <c r="B10" i="9" l="1"/>
  <c r="Q10" i="9"/>
  <c r="C10" i="9"/>
  <c r="C1" i="10"/>
  <c r="R1" i="1"/>
  <c r="B11" i="9" s="1"/>
  <c r="H2" i="1"/>
  <c r="C59" i="6"/>
  <c r="B59" i="6"/>
  <c r="C58" i="6"/>
  <c r="B58" i="6"/>
  <c r="C57" i="6"/>
  <c r="B57" i="6"/>
  <c r="C56" i="6"/>
  <c r="B56" i="6"/>
  <c r="C55" i="6"/>
  <c r="B55" i="6"/>
  <c r="C54" i="6"/>
  <c r="B54" i="6"/>
  <c r="C53" i="6"/>
  <c r="B53" i="6"/>
  <c r="C52" i="6"/>
  <c r="B52" i="6"/>
  <c r="C51" i="6"/>
  <c r="B51" i="6"/>
  <c r="C50" i="6"/>
  <c r="B50" i="6"/>
  <c r="C49" i="6"/>
  <c r="B49" i="6"/>
  <c r="C48" i="6"/>
  <c r="B48" i="6"/>
  <c r="C47" i="6"/>
  <c r="B47" i="6"/>
  <c r="C46" i="6"/>
  <c r="B46" i="6"/>
  <c r="C45" i="6"/>
  <c r="B45" i="6"/>
  <c r="C44" i="6"/>
  <c r="B44" i="6"/>
  <c r="C43" i="6"/>
  <c r="B43" i="6"/>
  <c r="C42" i="6"/>
  <c r="B42" i="6"/>
  <c r="C41" i="6"/>
  <c r="B41" i="6"/>
  <c r="C40" i="6"/>
  <c r="B40" i="6"/>
  <c r="C39" i="6"/>
  <c r="B39" i="6"/>
  <c r="C38" i="6"/>
  <c r="B38" i="6"/>
  <c r="C37" i="6"/>
  <c r="B37" i="6"/>
  <c r="C36" i="6"/>
  <c r="B36" i="6"/>
  <c r="C35" i="6"/>
  <c r="B35" i="6"/>
  <c r="C34" i="6"/>
  <c r="B34" i="6"/>
  <c r="C33" i="6"/>
  <c r="B33" i="6"/>
  <c r="C32" i="6"/>
  <c r="B32" i="6"/>
  <c r="C31" i="6"/>
  <c r="B31" i="6"/>
  <c r="C30" i="6"/>
  <c r="B30" i="6"/>
  <c r="C29" i="6"/>
  <c r="B29" i="6"/>
  <c r="C28" i="6"/>
  <c r="B28" i="6"/>
  <c r="C27" i="6"/>
  <c r="B27" i="6"/>
  <c r="C26" i="6"/>
  <c r="B26" i="6"/>
  <c r="C25" i="6"/>
  <c r="B25" i="6"/>
  <c r="C24" i="6"/>
  <c r="B24" i="6"/>
  <c r="C23" i="6"/>
  <c r="B23" i="6"/>
  <c r="C22" i="6"/>
  <c r="B22" i="6"/>
  <c r="C21" i="6"/>
  <c r="B21" i="6"/>
  <c r="C20" i="6"/>
  <c r="B20" i="6"/>
  <c r="C19" i="6"/>
  <c r="B19" i="6"/>
  <c r="C18" i="6"/>
  <c r="B18" i="6"/>
  <c r="C17" i="6"/>
  <c r="B17" i="6"/>
  <c r="C16" i="6"/>
  <c r="B16" i="6"/>
  <c r="C15" i="6"/>
  <c r="B15" i="6"/>
  <c r="C14" i="6"/>
  <c r="B14" i="6"/>
  <c r="C13" i="6"/>
  <c r="B13" i="6"/>
  <c r="C12" i="6"/>
  <c r="B12" i="6"/>
  <c r="C11" i="6"/>
  <c r="B11" i="6"/>
  <c r="C10" i="6"/>
  <c r="B10" i="6"/>
  <c r="T24" i="2"/>
  <c r="T25" i="2"/>
  <c r="T26" i="2"/>
  <c r="T27" i="2"/>
  <c r="T28" i="2"/>
  <c r="T29" i="2"/>
  <c r="T30" i="2"/>
  <c r="T31" i="2"/>
  <c r="T32" i="2"/>
  <c r="T33" i="2"/>
  <c r="T23" i="2"/>
  <c r="T21" i="2"/>
  <c r="T20" i="2"/>
  <c r="T19" i="2"/>
  <c r="T18" i="2"/>
  <c r="T17" i="2"/>
  <c r="T11" i="2"/>
  <c r="T10" i="2"/>
  <c r="T8" i="2"/>
  <c r="T22" i="2"/>
  <c r="T16" i="2"/>
  <c r="T9" i="2"/>
  <c r="T7" i="2"/>
  <c r="V6" i="2"/>
  <c r="V5" i="2"/>
  <c r="V4" i="2"/>
  <c r="U3" i="2"/>
  <c r="V3" i="2" s="1"/>
  <c r="C4" i="12"/>
  <c r="C5" i="4"/>
  <c r="C6" i="4"/>
  <c r="C7" i="4"/>
  <c r="C8" i="4"/>
  <c r="C9" i="4"/>
  <c r="C10" i="4"/>
  <c r="C11" i="4"/>
  <c r="C12" i="4"/>
  <c r="C4" i="4"/>
  <c r="B10" i="1"/>
  <c r="D10" i="1" l="1"/>
  <c r="AU40" i="6"/>
  <c r="M12" i="5"/>
  <c r="AU17" i="6"/>
  <c r="I41" i="6"/>
  <c r="F41" i="6"/>
  <c r="E41" i="6"/>
  <c r="J41" i="6"/>
  <c r="D41" i="6"/>
  <c r="AU41" i="6"/>
  <c r="I43" i="6"/>
  <c r="F43" i="6"/>
  <c r="E43" i="6"/>
  <c r="J43" i="6"/>
  <c r="AU43" i="6"/>
  <c r="D43" i="6"/>
  <c r="I45" i="6"/>
  <c r="F45" i="6"/>
  <c r="E45" i="6"/>
  <c r="J45" i="6"/>
  <c r="D45" i="6"/>
  <c r="AU45" i="6"/>
  <c r="I47" i="6"/>
  <c r="F47" i="6"/>
  <c r="E47" i="6"/>
  <c r="J47" i="6"/>
  <c r="AU47" i="6"/>
  <c r="D47" i="6"/>
  <c r="I49" i="6"/>
  <c r="F49" i="6"/>
  <c r="E49" i="6"/>
  <c r="J49" i="6"/>
  <c r="AU49" i="6"/>
  <c r="D49" i="6"/>
  <c r="I51" i="6"/>
  <c r="F51" i="6"/>
  <c r="E51" i="6"/>
  <c r="J51" i="6"/>
  <c r="AU51" i="6"/>
  <c r="D51" i="6"/>
  <c r="I53" i="6"/>
  <c r="F53" i="6"/>
  <c r="E53" i="6"/>
  <c r="J53" i="6"/>
  <c r="D53" i="6"/>
  <c r="AU53" i="6"/>
  <c r="I55" i="6"/>
  <c r="F55" i="6"/>
  <c r="E55" i="6"/>
  <c r="J55" i="6"/>
  <c r="AU55" i="6"/>
  <c r="D55" i="6"/>
  <c r="I57" i="6"/>
  <c r="F57" i="6"/>
  <c r="E57" i="6"/>
  <c r="J57" i="6"/>
  <c r="AU57" i="6"/>
  <c r="D57" i="6"/>
  <c r="I59" i="6"/>
  <c r="F59" i="6"/>
  <c r="E59" i="6"/>
  <c r="J59" i="6"/>
  <c r="AU59" i="6"/>
  <c r="D59" i="6"/>
  <c r="AU12" i="6"/>
  <c r="AU14" i="6"/>
  <c r="AU16" i="6"/>
  <c r="I42" i="6"/>
  <c r="F42" i="6"/>
  <c r="E42" i="6"/>
  <c r="J42" i="6"/>
  <c r="D42" i="6"/>
  <c r="AU42" i="6"/>
  <c r="I44" i="6"/>
  <c r="F44" i="6"/>
  <c r="E44" i="6"/>
  <c r="J44" i="6"/>
  <c r="D44" i="6"/>
  <c r="AU44" i="6"/>
  <c r="I46" i="6"/>
  <c r="F46" i="6"/>
  <c r="E46" i="6"/>
  <c r="J46" i="6"/>
  <c r="D46" i="6"/>
  <c r="AU46" i="6"/>
  <c r="I48" i="6"/>
  <c r="F48" i="6"/>
  <c r="E48" i="6"/>
  <c r="J48" i="6"/>
  <c r="D48" i="6"/>
  <c r="AU48" i="6"/>
  <c r="I50" i="6"/>
  <c r="F50" i="6"/>
  <c r="E50" i="6"/>
  <c r="J50" i="6"/>
  <c r="D50" i="6"/>
  <c r="AU50" i="6"/>
  <c r="I52" i="6"/>
  <c r="F52" i="6"/>
  <c r="E52" i="6"/>
  <c r="J52" i="6"/>
  <c r="D52" i="6"/>
  <c r="AU52" i="6"/>
  <c r="I54" i="6"/>
  <c r="F54" i="6"/>
  <c r="E54" i="6"/>
  <c r="J54" i="6"/>
  <c r="D54" i="6"/>
  <c r="AU54" i="6"/>
  <c r="I56" i="6"/>
  <c r="F56" i="6"/>
  <c r="E56" i="6"/>
  <c r="J56" i="6"/>
  <c r="D56" i="6"/>
  <c r="AU56" i="6"/>
  <c r="I58" i="6"/>
  <c r="F58" i="6"/>
  <c r="E58" i="6"/>
  <c r="J58" i="6"/>
  <c r="D58" i="6"/>
  <c r="AU58" i="6"/>
  <c r="M11" i="5"/>
  <c r="M14" i="5"/>
  <c r="M16" i="5"/>
  <c r="M20" i="5"/>
  <c r="M18" i="5"/>
  <c r="M17" i="5"/>
  <c r="M15" i="5"/>
  <c r="M19" i="5"/>
  <c r="AU20" i="6"/>
  <c r="AU19" i="6"/>
  <c r="AU18" i="6"/>
  <c r="AU15" i="6"/>
  <c r="AU13" i="6"/>
  <c r="AU11" i="6"/>
  <c r="C11" i="9"/>
  <c r="Q11" i="9"/>
  <c r="E4" i="9"/>
  <c r="C1714" i="10"/>
  <c r="C1478" i="10"/>
  <c r="C1419" i="10"/>
  <c r="C947" i="10"/>
  <c r="C888" i="10"/>
  <c r="C829" i="10"/>
  <c r="C770" i="10"/>
  <c r="C534" i="10"/>
  <c r="C416" i="10"/>
  <c r="C239" i="10"/>
  <c r="C180" i="10"/>
  <c r="C1183" i="10"/>
  <c r="C298" i="10"/>
  <c r="C62" i="10"/>
  <c r="C1655" i="10"/>
  <c r="C1596" i="10"/>
  <c r="C1537" i="10"/>
  <c r="C1242" i="10"/>
  <c r="C1065" i="10"/>
  <c r="C1006" i="10"/>
  <c r="C711" i="10"/>
  <c r="C1360" i="10"/>
  <c r="C1301" i="10"/>
  <c r="C1124" i="10"/>
  <c r="C652" i="10"/>
  <c r="C593" i="10"/>
  <c r="C475" i="10"/>
  <c r="C357" i="10"/>
  <c r="C3" i="10"/>
  <c r="C121" i="10"/>
  <c r="AU21" i="6"/>
  <c r="AU23" i="6"/>
  <c r="F25" i="6"/>
  <c r="E25" i="6"/>
  <c r="AU25" i="6"/>
  <c r="E27" i="6"/>
  <c r="I27" i="6"/>
  <c r="F27" i="6"/>
  <c r="AU27" i="6"/>
  <c r="J27" i="6"/>
  <c r="I29" i="6"/>
  <c r="F29" i="6"/>
  <c r="E29" i="6"/>
  <c r="AU29" i="6"/>
  <c r="J29" i="6"/>
  <c r="E31" i="6"/>
  <c r="F31" i="6"/>
  <c r="AU31" i="6"/>
  <c r="J31" i="6"/>
  <c r="F33" i="6"/>
  <c r="E33" i="6"/>
  <c r="AU33" i="6"/>
  <c r="J33" i="6"/>
  <c r="I33" i="6"/>
  <c r="F35" i="6"/>
  <c r="E35" i="6"/>
  <c r="AU35" i="6"/>
  <c r="F37" i="6"/>
  <c r="E37" i="6"/>
  <c r="AU37" i="6"/>
  <c r="I39" i="6"/>
  <c r="F39" i="6"/>
  <c r="E39" i="6"/>
  <c r="AU39" i="6"/>
  <c r="J39" i="6"/>
  <c r="AU10" i="6"/>
  <c r="AU22" i="6"/>
  <c r="E24" i="6"/>
  <c r="F24" i="6"/>
  <c r="AU24" i="6"/>
  <c r="I24" i="6"/>
  <c r="F26" i="6"/>
  <c r="E26" i="6"/>
  <c r="AU26" i="6"/>
  <c r="I26" i="6"/>
  <c r="F28" i="6"/>
  <c r="E28" i="6"/>
  <c r="AU28" i="6"/>
  <c r="I28" i="6"/>
  <c r="J28" i="6"/>
  <c r="E30" i="6"/>
  <c r="I30" i="6"/>
  <c r="F30" i="6"/>
  <c r="J30" i="6"/>
  <c r="AU30" i="6"/>
  <c r="F32" i="6"/>
  <c r="E32" i="6"/>
  <c r="J32" i="6"/>
  <c r="AU32" i="6"/>
  <c r="F34" i="6"/>
  <c r="E34" i="6"/>
  <c r="AU34" i="6"/>
  <c r="I34" i="6"/>
  <c r="F36" i="6"/>
  <c r="E36" i="6"/>
  <c r="AU36" i="6"/>
  <c r="J36" i="6"/>
  <c r="I36" i="6"/>
  <c r="F38" i="6"/>
  <c r="E38" i="6"/>
  <c r="AU38" i="6"/>
  <c r="I38" i="6"/>
  <c r="F40" i="6"/>
  <c r="E40" i="6"/>
  <c r="I40" i="6"/>
  <c r="W1" i="1"/>
  <c r="B12" i="9" s="1"/>
  <c r="C60" i="10"/>
  <c r="X6" i="2"/>
  <c r="M13" i="5"/>
  <c r="M10" i="5"/>
  <c r="E10" i="1" s="1"/>
  <c r="W3" i="2"/>
  <c r="C10" i="1"/>
  <c r="FH10" i="1"/>
  <c r="W33" i="2"/>
  <c r="W29" i="2"/>
  <c r="W25" i="2"/>
  <c r="W32" i="2"/>
  <c r="W28" i="2"/>
  <c r="W24" i="2"/>
  <c r="W5" i="2"/>
  <c r="W31" i="2"/>
  <c r="W27" i="2"/>
  <c r="W6" i="2"/>
  <c r="W8" i="2"/>
  <c r="W30" i="2"/>
  <c r="W26" i="2"/>
  <c r="W4" i="2"/>
  <c r="W17" i="2"/>
  <c r="W21" i="2"/>
  <c r="W23" i="2"/>
  <c r="W16" i="2"/>
  <c r="W9" i="2"/>
  <c r="W18" i="2"/>
  <c r="W10" i="2"/>
  <c r="W19" i="2"/>
  <c r="W22" i="2"/>
  <c r="W11" i="2"/>
  <c r="W20" i="2"/>
  <c r="FJ10" i="1"/>
  <c r="K10" i="1"/>
  <c r="AP30" i="6" l="1"/>
  <c r="AJ30" i="6"/>
  <c r="AD30" i="6"/>
  <c r="X30" i="6"/>
  <c r="R30" i="6"/>
  <c r="L30" i="6"/>
  <c r="AS30" i="6"/>
  <c r="AM30" i="6"/>
  <c r="AG30" i="6"/>
  <c r="AA30" i="6"/>
  <c r="U30" i="6"/>
  <c r="O30" i="6"/>
  <c r="AQ25" i="6"/>
  <c r="AK25" i="6"/>
  <c r="AE25" i="6"/>
  <c r="Y25" i="6"/>
  <c r="S25" i="6"/>
  <c r="M25" i="6"/>
  <c r="AT25" i="6"/>
  <c r="V25" i="6"/>
  <c r="AH25" i="6"/>
  <c r="P25" i="6"/>
  <c r="AB25" i="6"/>
  <c r="AN25" i="6"/>
  <c r="AQ36" i="6"/>
  <c r="AK36" i="6"/>
  <c r="AE36" i="6"/>
  <c r="Y36" i="6"/>
  <c r="S36" i="6"/>
  <c r="M36" i="6"/>
  <c r="AH36" i="6"/>
  <c r="AB36" i="6"/>
  <c r="AT36" i="6"/>
  <c r="V36" i="6"/>
  <c r="AN36" i="6"/>
  <c r="P36" i="6"/>
  <c r="AQ34" i="6"/>
  <c r="AK34" i="6"/>
  <c r="AE34" i="6"/>
  <c r="Y34" i="6"/>
  <c r="S34" i="6"/>
  <c r="M34" i="6"/>
  <c r="AH34" i="6"/>
  <c r="AT34" i="6"/>
  <c r="V34" i="6"/>
  <c r="AB34" i="6"/>
  <c r="AN34" i="6"/>
  <c r="P34" i="6"/>
  <c r="AQ32" i="6"/>
  <c r="AK32" i="6"/>
  <c r="AE32" i="6"/>
  <c r="Y32" i="6"/>
  <c r="S32" i="6"/>
  <c r="M32" i="6"/>
  <c r="AH32" i="6"/>
  <c r="AT32" i="6"/>
  <c r="V32" i="6"/>
  <c r="AB32" i="6"/>
  <c r="AN32" i="6"/>
  <c r="P32" i="6"/>
  <c r="AQ39" i="6"/>
  <c r="AK39" i="6"/>
  <c r="AE39" i="6"/>
  <c r="Y39" i="6"/>
  <c r="S39" i="6"/>
  <c r="M39" i="6"/>
  <c r="AT39" i="6"/>
  <c r="V39" i="6"/>
  <c r="AH39" i="6"/>
  <c r="P39" i="6"/>
  <c r="AB39" i="6"/>
  <c r="AN39" i="6"/>
  <c r="AQ37" i="6"/>
  <c r="AK37" i="6"/>
  <c r="AE37" i="6"/>
  <c r="Y37" i="6"/>
  <c r="S37" i="6"/>
  <c r="M37" i="6"/>
  <c r="AT37" i="6"/>
  <c r="V37" i="6"/>
  <c r="AH37" i="6"/>
  <c r="P37" i="6"/>
  <c r="AB37" i="6"/>
  <c r="AN37" i="6"/>
  <c r="AQ33" i="6"/>
  <c r="AK33" i="6"/>
  <c r="AE33" i="6"/>
  <c r="Y33" i="6"/>
  <c r="S33" i="6"/>
  <c r="M33" i="6"/>
  <c r="AT33" i="6"/>
  <c r="V33" i="6"/>
  <c r="P33" i="6"/>
  <c r="AH33" i="6"/>
  <c r="AB33" i="6"/>
  <c r="AN33" i="6"/>
  <c r="AP31" i="6"/>
  <c r="AJ31" i="6"/>
  <c r="AD31" i="6"/>
  <c r="X31" i="6"/>
  <c r="R31" i="6"/>
  <c r="L31" i="6"/>
  <c r="AS31" i="6"/>
  <c r="AM31" i="6"/>
  <c r="AG31" i="6"/>
  <c r="AA31" i="6"/>
  <c r="U31" i="6"/>
  <c r="O31" i="6"/>
  <c r="AQ29" i="6"/>
  <c r="AK29" i="6"/>
  <c r="AE29" i="6"/>
  <c r="Y29" i="6"/>
  <c r="S29" i="6"/>
  <c r="M29" i="6"/>
  <c r="AT29" i="6"/>
  <c r="V29" i="6"/>
  <c r="AH29" i="6"/>
  <c r="P29" i="6"/>
  <c r="AB29" i="6"/>
  <c r="AN29" i="6"/>
  <c r="AQ27" i="6"/>
  <c r="AK27" i="6"/>
  <c r="AE27" i="6"/>
  <c r="Y27" i="6"/>
  <c r="S27" i="6"/>
  <c r="M27" i="6"/>
  <c r="AT27" i="6"/>
  <c r="V27" i="6"/>
  <c r="P27" i="6"/>
  <c r="AH27" i="6"/>
  <c r="AB27" i="6"/>
  <c r="AN27" i="6"/>
  <c r="AP25" i="6"/>
  <c r="AJ25" i="6"/>
  <c r="AD25" i="6"/>
  <c r="X25" i="6"/>
  <c r="R25" i="6"/>
  <c r="L25" i="6"/>
  <c r="AS25" i="6"/>
  <c r="AM25" i="6"/>
  <c r="AG25" i="6"/>
  <c r="AA25" i="6"/>
  <c r="U25" i="6"/>
  <c r="O25" i="6"/>
  <c r="AP56" i="6"/>
  <c r="AJ56" i="6"/>
  <c r="AD56" i="6"/>
  <c r="X56" i="6"/>
  <c r="R56" i="6"/>
  <c r="L56" i="6"/>
  <c r="AG56" i="6"/>
  <c r="AS56" i="6"/>
  <c r="U56" i="6"/>
  <c r="AM56" i="6"/>
  <c r="O56" i="6"/>
  <c r="AA56" i="6"/>
  <c r="AP52" i="6"/>
  <c r="AJ52" i="6"/>
  <c r="AD52" i="6"/>
  <c r="X52" i="6"/>
  <c r="R52" i="6"/>
  <c r="L52" i="6"/>
  <c r="AG52" i="6"/>
  <c r="AS52" i="6"/>
  <c r="U52" i="6"/>
  <c r="AM52" i="6"/>
  <c r="O52" i="6"/>
  <c r="AA52" i="6"/>
  <c r="AP48" i="6"/>
  <c r="AJ48" i="6"/>
  <c r="AD48" i="6"/>
  <c r="X48" i="6"/>
  <c r="R48" i="6"/>
  <c r="L48" i="6"/>
  <c r="AG48" i="6"/>
  <c r="AS48" i="6"/>
  <c r="U48" i="6"/>
  <c r="AM48" i="6"/>
  <c r="O48" i="6"/>
  <c r="AA48" i="6"/>
  <c r="AP44" i="6"/>
  <c r="AJ44" i="6"/>
  <c r="AD44" i="6"/>
  <c r="X44" i="6"/>
  <c r="R44" i="6"/>
  <c r="L44" i="6"/>
  <c r="AS44" i="6"/>
  <c r="AM44" i="6"/>
  <c r="AG44" i="6"/>
  <c r="AA44" i="6"/>
  <c r="U44" i="6"/>
  <c r="O44" i="6"/>
  <c r="AT59" i="6"/>
  <c r="AN59" i="6"/>
  <c r="AH59" i="6"/>
  <c r="AB59" i="6"/>
  <c r="V59" i="6"/>
  <c r="P59" i="6"/>
  <c r="AQ59" i="6"/>
  <c r="AK59" i="6"/>
  <c r="AE59" i="6"/>
  <c r="Y59" i="6"/>
  <c r="S59" i="6"/>
  <c r="M59" i="6"/>
  <c r="AT55" i="6"/>
  <c r="AN55" i="6"/>
  <c r="AH55" i="6"/>
  <c r="AB55" i="6"/>
  <c r="V55" i="6"/>
  <c r="P55" i="6"/>
  <c r="AQ55" i="6"/>
  <c r="AK55" i="6"/>
  <c r="AE55" i="6"/>
  <c r="Y55" i="6"/>
  <c r="S55" i="6"/>
  <c r="M55" i="6"/>
  <c r="AT51" i="6"/>
  <c r="AN51" i="6"/>
  <c r="AH51" i="6"/>
  <c r="AB51" i="6"/>
  <c r="V51" i="6"/>
  <c r="P51" i="6"/>
  <c r="AQ51" i="6"/>
  <c r="AK51" i="6"/>
  <c r="AE51" i="6"/>
  <c r="Y51" i="6"/>
  <c r="S51" i="6"/>
  <c r="M51" i="6"/>
  <c r="AT47" i="6"/>
  <c r="AN47" i="6"/>
  <c r="AH47" i="6"/>
  <c r="AB47" i="6"/>
  <c r="V47" i="6"/>
  <c r="P47" i="6"/>
  <c r="AQ47" i="6"/>
  <c r="AK47" i="6"/>
  <c r="AE47" i="6"/>
  <c r="Y47" i="6"/>
  <c r="S47" i="6"/>
  <c r="M47" i="6"/>
  <c r="AQ43" i="6"/>
  <c r="AK43" i="6"/>
  <c r="AE43" i="6"/>
  <c r="Y43" i="6"/>
  <c r="S43" i="6"/>
  <c r="M43" i="6"/>
  <c r="AT43" i="6"/>
  <c r="V43" i="6"/>
  <c r="AH43" i="6"/>
  <c r="AN43" i="6"/>
  <c r="P43" i="6"/>
  <c r="AB43" i="6"/>
  <c r="AP28" i="6"/>
  <c r="AJ28" i="6"/>
  <c r="AD28" i="6"/>
  <c r="X28" i="6"/>
  <c r="R28" i="6"/>
  <c r="L28" i="6"/>
  <c r="AS28" i="6"/>
  <c r="AM28" i="6"/>
  <c r="AG28" i="6"/>
  <c r="AA28" i="6"/>
  <c r="U28" i="6"/>
  <c r="O28" i="6"/>
  <c r="AQ24" i="6"/>
  <c r="AK24" i="6"/>
  <c r="AE24" i="6"/>
  <c r="Y24" i="6"/>
  <c r="S24" i="6"/>
  <c r="M24" i="6"/>
  <c r="AH24" i="6"/>
  <c r="AB24" i="6"/>
  <c r="AT24" i="6"/>
  <c r="V24" i="6"/>
  <c r="AN24" i="6"/>
  <c r="P24" i="6"/>
  <c r="AT56" i="6"/>
  <c r="AN56" i="6"/>
  <c r="AH56" i="6"/>
  <c r="AB56" i="6"/>
  <c r="V56" i="6"/>
  <c r="P56" i="6"/>
  <c r="AQ56" i="6"/>
  <c r="AK56" i="6"/>
  <c r="AE56" i="6"/>
  <c r="Y56" i="6"/>
  <c r="S56" i="6"/>
  <c r="M56" i="6"/>
  <c r="AT52" i="6"/>
  <c r="AN52" i="6"/>
  <c r="AH52" i="6"/>
  <c r="AB52" i="6"/>
  <c r="V52" i="6"/>
  <c r="P52" i="6"/>
  <c r="AQ52" i="6"/>
  <c r="AK52" i="6"/>
  <c r="AE52" i="6"/>
  <c r="Y52" i="6"/>
  <c r="S52" i="6"/>
  <c r="M52" i="6"/>
  <c r="AQ44" i="6"/>
  <c r="AK44" i="6"/>
  <c r="AE44" i="6"/>
  <c r="Y44" i="6"/>
  <c r="S44" i="6"/>
  <c r="M44" i="6"/>
  <c r="AH44" i="6"/>
  <c r="AB44" i="6"/>
  <c r="AT44" i="6"/>
  <c r="V44" i="6"/>
  <c r="AN44" i="6"/>
  <c r="P44" i="6"/>
  <c r="AP57" i="6"/>
  <c r="AJ57" i="6"/>
  <c r="AD57" i="6"/>
  <c r="X57" i="6"/>
  <c r="R57" i="6"/>
  <c r="L57" i="6"/>
  <c r="AS57" i="6"/>
  <c r="U57" i="6"/>
  <c r="AG57" i="6"/>
  <c r="AA57" i="6"/>
  <c r="O57" i="6"/>
  <c r="AM57" i="6"/>
  <c r="AP41" i="6"/>
  <c r="AJ41" i="6"/>
  <c r="AD41" i="6"/>
  <c r="X41" i="6"/>
  <c r="R41" i="6"/>
  <c r="L41" i="6"/>
  <c r="AS41" i="6"/>
  <c r="AM41" i="6"/>
  <c r="AG41" i="6"/>
  <c r="AA41" i="6"/>
  <c r="U41" i="6"/>
  <c r="O41" i="6"/>
  <c r="AP40" i="6"/>
  <c r="AJ40" i="6"/>
  <c r="AD40" i="6"/>
  <c r="X40" i="6"/>
  <c r="R40" i="6"/>
  <c r="L40" i="6"/>
  <c r="AS40" i="6"/>
  <c r="AM40" i="6"/>
  <c r="AG40" i="6"/>
  <c r="AA40" i="6"/>
  <c r="U40" i="6"/>
  <c r="O40" i="6"/>
  <c r="AP38" i="6"/>
  <c r="AJ38" i="6"/>
  <c r="AD38" i="6"/>
  <c r="X38" i="6"/>
  <c r="R38" i="6"/>
  <c r="L38" i="6"/>
  <c r="AS38" i="6"/>
  <c r="AM38" i="6"/>
  <c r="AG38" i="6"/>
  <c r="AA38" i="6"/>
  <c r="U38" i="6"/>
  <c r="O38" i="6"/>
  <c r="AQ28" i="6"/>
  <c r="AK28" i="6"/>
  <c r="AE28" i="6"/>
  <c r="Y28" i="6"/>
  <c r="S28" i="6"/>
  <c r="M28" i="6"/>
  <c r="AH28" i="6"/>
  <c r="AB28" i="6"/>
  <c r="AT28" i="6"/>
  <c r="V28" i="6"/>
  <c r="AN28" i="6"/>
  <c r="P28" i="6"/>
  <c r="AQ26" i="6"/>
  <c r="AK26" i="6"/>
  <c r="AE26" i="6"/>
  <c r="Y26" i="6"/>
  <c r="S26" i="6"/>
  <c r="M26" i="6"/>
  <c r="AH26" i="6"/>
  <c r="AT26" i="6"/>
  <c r="V26" i="6"/>
  <c r="AB26" i="6"/>
  <c r="AN26" i="6"/>
  <c r="P26" i="6"/>
  <c r="AP24" i="6"/>
  <c r="AJ24" i="6"/>
  <c r="AD24" i="6"/>
  <c r="X24" i="6"/>
  <c r="R24" i="6"/>
  <c r="L24" i="6"/>
  <c r="AS24" i="6"/>
  <c r="AM24" i="6"/>
  <c r="AG24" i="6"/>
  <c r="AA24" i="6"/>
  <c r="U24" i="6"/>
  <c r="O24" i="6"/>
  <c r="AP35" i="6"/>
  <c r="AJ35" i="6"/>
  <c r="AD35" i="6"/>
  <c r="X35" i="6"/>
  <c r="R35" i="6"/>
  <c r="L35" i="6"/>
  <c r="AS35" i="6"/>
  <c r="AM35" i="6"/>
  <c r="AG35" i="6"/>
  <c r="AA35" i="6"/>
  <c r="U35" i="6"/>
  <c r="O35" i="6"/>
  <c r="AP27" i="6"/>
  <c r="AJ27" i="6"/>
  <c r="AD27" i="6"/>
  <c r="X27" i="6"/>
  <c r="R27" i="6"/>
  <c r="L27" i="6"/>
  <c r="AS27" i="6"/>
  <c r="AM27" i="6"/>
  <c r="AG27" i="6"/>
  <c r="AA27" i="6"/>
  <c r="U27" i="6"/>
  <c r="O27" i="6"/>
  <c r="AP58" i="6"/>
  <c r="AJ58" i="6"/>
  <c r="AD58" i="6"/>
  <c r="X58" i="6"/>
  <c r="R58" i="6"/>
  <c r="L58" i="6"/>
  <c r="AG58" i="6"/>
  <c r="AS58" i="6"/>
  <c r="U58" i="6"/>
  <c r="AM58" i="6"/>
  <c r="O58" i="6"/>
  <c r="AA58" i="6"/>
  <c r="AP54" i="6"/>
  <c r="AJ54" i="6"/>
  <c r="AD54" i="6"/>
  <c r="X54" i="6"/>
  <c r="R54" i="6"/>
  <c r="L54" i="6"/>
  <c r="AG54" i="6"/>
  <c r="AS54" i="6"/>
  <c r="U54" i="6"/>
  <c r="AM54" i="6"/>
  <c r="O54" i="6"/>
  <c r="AA54" i="6"/>
  <c r="AP50" i="6"/>
  <c r="AJ50" i="6"/>
  <c r="AD50" i="6"/>
  <c r="X50" i="6"/>
  <c r="R50" i="6"/>
  <c r="L50" i="6"/>
  <c r="AG50" i="6"/>
  <c r="AS50" i="6"/>
  <c r="U50" i="6"/>
  <c r="AM50" i="6"/>
  <c r="O50" i="6"/>
  <c r="AA50" i="6"/>
  <c r="AP46" i="6"/>
  <c r="AJ46" i="6"/>
  <c r="AD46" i="6"/>
  <c r="X46" i="6"/>
  <c r="R46" i="6"/>
  <c r="L46" i="6"/>
  <c r="AG46" i="6"/>
  <c r="AS46" i="6"/>
  <c r="U46" i="6"/>
  <c r="AM46" i="6"/>
  <c r="O46" i="6"/>
  <c r="AA46" i="6"/>
  <c r="AP42" i="6"/>
  <c r="AJ42" i="6"/>
  <c r="AD42" i="6"/>
  <c r="X42" i="6"/>
  <c r="R42" i="6"/>
  <c r="L42" i="6"/>
  <c r="AS42" i="6"/>
  <c r="AM42" i="6"/>
  <c r="AG42" i="6"/>
  <c r="AA42" i="6"/>
  <c r="U42" i="6"/>
  <c r="O42" i="6"/>
  <c r="AT57" i="6"/>
  <c r="AN57" i="6"/>
  <c r="AH57" i="6"/>
  <c r="AB57" i="6"/>
  <c r="V57" i="6"/>
  <c r="P57" i="6"/>
  <c r="AQ57" i="6"/>
  <c r="AK57" i="6"/>
  <c r="AE57" i="6"/>
  <c r="Y57" i="6"/>
  <c r="S57" i="6"/>
  <c r="M57" i="6"/>
  <c r="AT53" i="6"/>
  <c r="AN53" i="6"/>
  <c r="AH53" i="6"/>
  <c r="AB53" i="6"/>
  <c r="V53" i="6"/>
  <c r="P53" i="6"/>
  <c r="AQ53" i="6"/>
  <c r="AK53" i="6"/>
  <c r="AE53" i="6"/>
  <c r="Y53" i="6"/>
  <c r="S53" i="6"/>
  <c r="M53" i="6"/>
  <c r="AT49" i="6"/>
  <c r="AN49" i="6"/>
  <c r="AH49" i="6"/>
  <c r="AB49" i="6"/>
  <c r="V49" i="6"/>
  <c r="P49" i="6"/>
  <c r="AQ49" i="6"/>
  <c r="AK49" i="6"/>
  <c r="AE49" i="6"/>
  <c r="Y49" i="6"/>
  <c r="S49" i="6"/>
  <c r="M49" i="6"/>
  <c r="AT45" i="6"/>
  <c r="AQ45" i="6"/>
  <c r="AK45" i="6"/>
  <c r="AE45" i="6"/>
  <c r="Y45" i="6"/>
  <c r="S45" i="6"/>
  <c r="M45" i="6"/>
  <c r="V45" i="6"/>
  <c r="AH45" i="6"/>
  <c r="AN45" i="6"/>
  <c r="AB45" i="6"/>
  <c r="P45" i="6"/>
  <c r="AQ41" i="6"/>
  <c r="AK41" i="6"/>
  <c r="AE41" i="6"/>
  <c r="Y41" i="6"/>
  <c r="S41" i="6"/>
  <c r="M41" i="6"/>
  <c r="AT41" i="6"/>
  <c r="V41" i="6"/>
  <c r="AH41" i="6"/>
  <c r="P41" i="6"/>
  <c r="AB41" i="6"/>
  <c r="AN41" i="6"/>
  <c r="AP26" i="6"/>
  <c r="AJ26" i="6"/>
  <c r="AD26" i="6"/>
  <c r="X26" i="6"/>
  <c r="R26" i="6"/>
  <c r="L26" i="6"/>
  <c r="AS26" i="6"/>
  <c r="AM26" i="6"/>
  <c r="AG26" i="6"/>
  <c r="AA26" i="6"/>
  <c r="U26" i="6"/>
  <c r="O26" i="6"/>
  <c r="AT48" i="6"/>
  <c r="AN48" i="6"/>
  <c r="AH48" i="6"/>
  <c r="AB48" i="6"/>
  <c r="V48" i="6"/>
  <c r="P48" i="6"/>
  <c r="AQ48" i="6"/>
  <c r="AK48" i="6"/>
  <c r="AE48" i="6"/>
  <c r="Y48" i="6"/>
  <c r="S48" i="6"/>
  <c r="M48" i="6"/>
  <c r="AP53" i="6"/>
  <c r="AJ53" i="6"/>
  <c r="AD53" i="6"/>
  <c r="X53" i="6"/>
  <c r="R53" i="6"/>
  <c r="L53" i="6"/>
  <c r="AS53" i="6"/>
  <c r="U53" i="6"/>
  <c r="AG53" i="6"/>
  <c r="AA53" i="6"/>
  <c r="O53" i="6"/>
  <c r="AM53" i="6"/>
  <c r="AP49" i="6"/>
  <c r="AJ49" i="6"/>
  <c r="AD49" i="6"/>
  <c r="X49" i="6"/>
  <c r="R49" i="6"/>
  <c r="L49" i="6"/>
  <c r="AS49" i="6"/>
  <c r="U49" i="6"/>
  <c r="AG49" i="6"/>
  <c r="AA49" i="6"/>
  <c r="O49" i="6"/>
  <c r="AM49" i="6"/>
  <c r="AP45" i="6"/>
  <c r="AS45" i="6"/>
  <c r="AJ45" i="6"/>
  <c r="AD45" i="6"/>
  <c r="X45" i="6"/>
  <c r="R45" i="6"/>
  <c r="L45" i="6"/>
  <c r="AM45" i="6"/>
  <c r="AG45" i="6"/>
  <c r="AA45" i="6"/>
  <c r="U45" i="6"/>
  <c r="O45" i="6"/>
  <c r="AQ40" i="6"/>
  <c r="AK40" i="6"/>
  <c r="AE40" i="6"/>
  <c r="Y40" i="6"/>
  <c r="S40" i="6"/>
  <c r="M40" i="6"/>
  <c r="AH40" i="6"/>
  <c r="AB40" i="6"/>
  <c r="AT40" i="6"/>
  <c r="V40" i="6"/>
  <c r="AN40" i="6"/>
  <c r="P40" i="6"/>
  <c r="AQ38" i="6"/>
  <c r="AK38" i="6"/>
  <c r="AE38" i="6"/>
  <c r="Y38" i="6"/>
  <c r="S38" i="6"/>
  <c r="M38" i="6"/>
  <c r="AH38" i="6"/>
  <c r="AB38" i="6"/>
  <c r="AT38" i="6"/>
  <c r="V38" i="6"/>
  <c r="AN38" i="6"/>
  <c r="P38" i="6"/>
  <c r="AP36" i="6"/>
  <c r="AJ36" i="6"/>
  <c r="AD36" i="6"/>
  <c r="X36" i="6"/>
  <c r="R36" i="6"/>
  <c r="L36" i="6"/>
  <c r="AS36" i="6"/>
  <c r="AM36" i="6"/>
  <c r="AG36" i="6"/>
  <c r="AA36" i="6"/>
  <c r="U36" i="6"/>
  <c r="O36" i="6"/>
  <c r="AP34" i="6"/>
  <c r="AJ34" i="6"/>
  <c r="AD34" i="6"/>
  <c r="X34" i="6"/>
  <c r="R34" i="6"/>
  <c r="L34" i="6"/>
  <c r="AS34" i="6"/>
  <c r="AM34" i="6"/>
  <c r="AG34" i="6"/>
  <c r="AA34" i="6"/>
  <c r="U34" i="6"/>
  <c r="O34" i="6"/>
  <c r="AP32" i="6"/>
  <c r="AJ32" i="6"/>
  <c r="AD32" i="6"/>
  <c r="X32" i="6"/>
  <c r="R32" i="6"/>
  <c r="L32" i="6"/>
  <c r="AS32" i="6"/>
  <c r="AM32" i="6"/>
  <c r="AG32" i="6"/>
  <c r="AA32" i="6"/>
  <c r="U32" i="6"/>
  <c r="O32" i="6"/>
  <c r="AQ30" i="6"/>
  <c r="AK30" i="6"/>
  <c r="AE30" i="6"/>
  <c r="Y30" i="6"/>
  <c r="S30" i="6"/>
  <c r="M30" i="6"/>
  <c r="AH30" i="6"/>
  <c r="AB30" i="6"/>
  <c r="AT30" i="6"/>
  <c r="V30" i="6"/>
  <c r="AN30" i="6"/>
  <c r="P30" i="6"/>
  <c r="AP39" i="6"/>
  <c r="AJ39" i="6"/>
  <c r="AD39" i="6"/>
  <c r="X39" i="6"/>
  <c r="R39" i="6"/>
  <c r="L39" i="6"/>
  <c r="AS39" i="6"/>
  <c r="AM39" i="6"/>
  <c r="AG39" i="6"/>
  <c r="AA39" i="6"/>
  <c r="U39" i="6"/>
  <c r="O39" i="6"/>
  <c r="AP37" i="6"/>
  <c r="AJ37" i="6"/>
  <c r="AD37" i="6"/>
  <c r="X37" i="6"/>
  <c r="R37" i="6"/>
  <c r="L37" i="6"/>
  <c r="AS37" i="6"/>
  <c r="AM37" i="6"/>
  <c r="AG37" i="6"/>
  <c r="AA37" i="6"/>
  <c r="U37" i="6"/>
  <c r="O37" i="6"/>
  <c r="AQ35" i="6"/>
  <c r="AK35" i="6"/>
  <c r="AE35" i="6"/>
  <c r="Y35" i="6"/>
  <c r="S35" i="6"/>
  <c r="M35" i="6"/>
  <c r="AT35" i="6"/>
  <c r="V35" i="6"/>
  <c r="P35" i="6"/>
  <c r="AH35" i="6"/>
  <c r="AB35" i="6"/>
  <c r="AN35" i="6"/>
  <c r="AP33" i="6"/>
  <c r="AJ33" i="6"/>
  <c r="AD33" i="6"/>
  <c r="X33" i="6"/>
  <c r="R33" i="6"/>
  <c r="L33" i="6"/>
  <c r="AS33" i="6"/>
  <c r="AM33" i="6"/>
  <c r="AG33" i="6"/>
  <c r="AA33" i="6"/>
  <c r="U33" i="6"/>
  <c r="O33" i="6"/>
  <c r="AQ31" i="6"/>
  <c r="AK31" i="6"/>
  <c r="AE31" i="6"/>
  <c r="Y31" i="6"/>
  <c r="S31" i="6"/>
  <c r="M31" i="6"/>
  <c r="AT31" i="6"/>
  <c r="V31" i="6"/>
  <c r="AH31" i="6"/>
  <c r="P31" i="6"/>
  <c r="AB31" i="6"/>
  <c r="AN31" i="6"/>
  <c r="AP29" i="6"/>
  <c r="AJ29" i="6"/>
  <c r="AD29" i="6"/>
  <c r="X29" i="6"/>
  <c r="R29" i="6"/>
  <c r="L29" i="6"/>
  <c r="AS29" i="6"/>
  <c r="AM29" i="6"/>
  <c r="AG29" i="6"/>
  <c r="AA29" i="6"/>
  <c r="U29" i="6"/>
  <c r="O29" i="6"/>
  <c r="AT58" i="6"/>
  <c r="AN58" i="6"/>
  <c r="AH58" i="6"/>
  <c r="AB58" i="6"/>
  <c r="V58" i="6"/>
  <c r="P58" i="6"/>
  <c r="AQ58" i="6"/>
  <c r="AK58" i="6"/>
  <c r="AE58" i="6"/>
  <c r="Y58" i="6"/>
  <c r="S58" i="6"/>
  <c r="M58" i="6"/>
  <c r="AT54" i="6"/>
  <c r="AN54" i="6"/>
  <c r="AH54" i="6"/>
  <c r="AB54" i="6"/>
  <c r="V54" i="6"/>
  <c r="P54" i="6"/>
  <c r="AQ54" i="6"/>
  <c r="AK54" i="6"/>
  <c r="AE54" i="6"/>
  <c r="Y54" i="6"/>
  <c r="S54" i="6"/>
  <c r="M54" i="6"/>
  <c r="AT50" i="6"/>
  <c r="AN50" i="6"/>
  <c r="AH50" i="6"/>
  <c r="AB50" i="6"/>
  <c r="V50" i="6"/>
  <c r="P50" i="6"/>
  <c r="AQ50" i="6"/>
  <c r="AK50" i="6"/>
  <c r="AE50" i="6"/>
  <c r="Y50" i="6"/>
  <c r="S50" i="6"/>
  <c r="M50" i="6"/>
  <c r="AT46" i="6"/>
  <c r="AN46" i="6"/>
  <c r="AH46" i="6"/>
  <c r="AB46" i="6"/>
  <c r="V46" i="6"/>
  <c r="P46" i="6"/>
  <c r="AQ46" i="6"/>
  <c r="AK46" i="6"/>
  <c r="AE46" i="6"/>
  <c r="Y46" i="6"/>
  <c r="S46" i="6"/>
  <c r="M46" i="6"/>
  <c r="AQ42" i="6"/>
  <c r="AK42" i="6"/>
  <c r="AE42" i="6"/>
  <c r="Y42" i="6"/>
  <c r="S42" i="6"/>
  <c r="M42" i="6"/>
  <c r="AH42" i="6"/>
  <c r="AB42" i="6"/>
  <c r="AT42" i="6"/>
  <c r="V42" i="6"/>
  <c r="AN42" i="6"/>
  <c r="P42" i="6"/>
  <c r="AP59" i="6"/>
  <c r="AJ59" i="6"/>
  <c r="AD59" i="6"/>
  <c r="X59" i="6"/>
  <c r="R59" i="6"/>
  <c r="L59" i="6"/>
  <c r="AS59" i="6"/>
  <c r="U59" i="6"/>
  <c r="AG59" i="6"/>
  <c r="AA59" i="6"/>
  <c r="AM59" i="6"/>
  <c r="O59" i="6"/>
  <c r="AP55" i="6"/>
  <c r="AJ55" i="6"/>
  <c r="AD55" i="6"/>
  <c r="X55" i="6"/>
  <c r="R55" i="6"/>
  <c r="L55" i="6"/>
  <c r="AS55" i="6"/>
  <c r="U55" i="6"/>
  <c r="AG55" i="6"/>
  <c r="AA55" i="6"/>
  <c r="AM55" i="6"/>
  <c r="O55" i="6"/>
  <c r="AP51" i="6"/>
  <c r="AJ51" i="6"/>
  <c r="AD51" i="6"/>
  <c r="X51" i="6"/>
  <c r="R51" i="6"/>
  <c r="L51" i="6"/>
  <c r="AS51" i="6"/>
  <c r="U51" i="6"/>
  <c r="AG51" i="6"/>
  <c r="AA51" i="6"/>
  <c r="AM51" i="6"/>
  <c r="O51" i="6"/>
  <c r="AP47" i="6"/>
  <c r="AJ47" i="6"/>
  <c r="AD47" i="6"/>
  <c r="X47" i="6"/>
  <c r="R47" i="6"/>
  <c r="L47" i="6"/>
  <c r="AS47" i="6"/>
  <c r="U47" i="6"/>
  <c r="AG47" i="6"/>
  <c r="AA47" i="6"/>
  <c r="AM47" i="6"/>
  <c r="O47" i="6"/>
  <c r="AP43" i="6"/>
  <c r="AJ43" i="6"/>
  <c r="AD43" i="6"/>
  <c r="X43" i="6"/>
  <c r="R43" i="6"/>
  <c r="L43" i="6"/>
  <c r="AS43" i="6"/>
  <c r="AM43" i="6"/>
  <c r="AG43" i="6"/>
  <c r="AA43" i="6"/>
  <c r="U43" i="6"/>
  <c r="O43" i="6"/>
  <c r="F10" i="1"/>
  <c r="Q10" i="5"/>
  <c r="P10" i="5"/>
  <c r="G48" i="6"/>
  <c r="D48" i="12" s="1"/>
  <c r="G57" i="6"/>
  <c r="D57" i="12" s="1"/>
  <c r="G46" i="6"/>
  <c r="D46" i="12" s="1"/>
  <c r="G59" i="6"/>
  <c r="D59" i="12" s="1"/>
  <c r="G51" i="6"/>
  <c r="D51" i="12" s="1"/>
  <c r="G43" i="6"/>
  <c r="D43" i="12" s="1"/>
  <c r="G58" i="6"/>
  <c r="D58" i="12" s="1"/>
  <c r="G50" i="6"/>
  <c r="D50" i="12" s="1"/>
  <c r="G42" i="6"/>
  <c r="D42" i="12" s="1"/>
  <c r="G49" i="6"/>
  <c r="D49" i="12" s="1"/>
  <c r="G41" i="6"/>
  <c r="D41" i="12" s="1"/>
  <c r="G44" i="6"/>
  <c r="D44" i="12" s="1"/>
  <c r="G53" i="6"/>
  <c r="D53" i="12" s="1"/>
  <c r="G45" i="6"/>
  <c r="D45" i="12" s="1"/>
  <c r="I10" i="1"/>
  <c r="G52" i="6"/>
  <c r="D52" i="12" s="1"/>
  <c r="G56" i="6"/>
  <c r="D56" i="12" s="1"/>
  <c r="G54" i="6"/>
  <c r="D54" i="12" s="1"/>
  <c r="G55" i="6"/>
  <c r="D55" i="12" s="1"/>
  <c r="G47" i="6"/>
  <c r="D47" i="12" s="1"/>
  <c r="D10" i="6"/>
  <c r="D1485" i="10"/>
  <c r="D1131" i="10"/>
  <c r="D364" i="10"/>
  <c r="D718" i="10"/>
  <c r="D1367" i="10"/>
  <c r="D1072" i="10"/>
  <c r="D659" i="10"/>
  <c r="D482" i="10"/>
  <c r="D246" i="10"/>
  <c r="D69" i="10"/>
  <c r="D1544" i="10"/>
  <c r="D187" i="10"/>
  <c r="D305" i="10"/>
  <c r="D954" i="10"/>
  <c r="D128" i="10"/>
  <c r="D541" i="10"/>
  <c r="D1190" i="10"/>
  <c r="D777" i="10"/>
  <c r="D600" i="10"/>
  <c r="D1662" i="10"/>
  <c r="D1308" i="10"/>
  <c r="D836" i="10"/>
  <c r="D1721" i="10"/>
  <c r="D1013" i="10"/>
  <c r="D10" i="10"/>
  <c r="D423" i="10"/>
  <c r="D895" i="10"/>
  <c r="D1603" i="10"/>
  <c r="D1426" i="10"/>
  <c r="D1249" i="10"/>
  <c r="G39" i="6"/>
  <c r="D39" i="12" s="1"/>
  <c r="G29" i="6"/>
  <c r="D29" i="12" s="1"/>
  <c r="G31" i="6"/>
  <c r="D31" i="12" s="1"/>
  <c r="Q12" i="9"/>
  <c r="C12" i="9"/>
  <c r="C119" i="10"/>
  <c r="AB1" i="1"/>
  <c r="B13" i="9" s="1"/>
  <c r="G38" i="6"/>
  <c r="D38" i="12" s="1"/>
  <c r="G33" i="6"/>
  <c r="D33" i="12" s="1"/>
  <c r="G26" i="6"/>
  <c r="D26" i="12" s="1"/>
  <c r="G27" i="6"/>
  <c r="D27" i="12" s="1"/>
  <c r="G36" i="6"/>
  <c r="D36" i="12" s="1"/>
  <c r="G24" i="6"/>
  <c r="D24" i="12" s="1"/>
  <c r="G40" i="6"/>
  <c r="D40" i="12" s="1"/>
  <c r="G28" i="6"/>
  <c r="D28" i="12" s="1"/>
  <c r="G37" i="6"/>
  <c r="D37" i="12" s="1"/>
  <c r="G35" i="6"/>
  <c r="D35" i="12" s="1"/>
  <c r="G34" i="6"/>
  <c r="D34" i="12" s="1"/>
  <c r="G32" i="6"/>
  <c r="D32" i="12" s="1"/>
  <c r="G30" i="6"/>
  <c r="D30" i="12" s="1"/>
  <c r="G25" i="6"/>
  <c r="D25" i="12" s="1"/>
  <c r="B59" i="1"/>
  <c r="B58" i="1"/>
  <c r="B57" i="1"/>
  <c r="B56" i="1"/>
  <c r="B55" i="1"/>
  <c r="B54" i="1"/>
  <c r="B53" i="1"/>
  <c r="B52" i="1"/>
  <c r="B51" i="1"/>
  <c r="B50" i="1"/>
  <c r="B49" i="1"/>
  <c r="B48" i="1"/>
  <c r="B47" i="1"/>
  <c r="B46" i="1"/>
  <c r="B45" i="1"/>
  <c r="B44" i="1"/>
  <c r="B43" i="1"/>
  <c r="B42" i="1"/>
  <c r="B41" i="1"/>
  <c r="B40" i="1"/>
  <c r="B39" i="1"/>
  <c r="B38" i="1"/>
  <c r="B37" i="1"/>
  <c r="B36" i="1"/>
  <c r="B35" i="1"/>
  <c r="B34" i="1"/>
  <c r="B33" i="1"/>
  <c r="B32" i="1"/>
  <c r="B31" i="1"/>
  <c r="B30" i="1"/>
  <c r="B29" i="1"/>
  <c r="B28" i="1"/>
  <c r="B27" i="1"/>
  <c r="B26" i="1"/>
  <c r="B25" i="1"/>
  <c r="B24" i="1"/>
  <c r="B23" i="1"/>
  <c r="B22" i="1"/>
  <c r="B21" i="1"/>
  <c r="B20" i="1"/>
  <c r="B19" i="1"/>
  <c r="B18" i="1"/>
  <c r="B17" i="1"/>
  <c r="B16" i="1"/>
  <c r="B15" i="1"/>
  <c r="B14" i="1"/>
  <c r="B13" i="1"/>
  <c r="B12" i="1"/>
  <c r="B11" i="1"/>
  <c r="D24" i="1" l="1"/>
  <c r="F24" i="1"/>
  <c r="D36" i="1"/>
  <c r="F36" i="1"/>
  <c r="D15" i="1"/>
  <c r="F15" i="1"/>
  <c r="D19" i="1"/>
  <c r="F19" i="1"/>
  <c r="D23" i="1"/>
  <c r="F23" i="1"/>
  <c r="D27" i="1"/>
  <c r="F27" i="1"/>
  <c r="D31" i="1"/>
  <c r="F31" i="1"/>
  <c r="D35" i="1"/>
  <c r="F35" i="1"/>
  <c r="D39" i="1"/>
  <c r="F39" i="1"/>
  <c r="D43" i="1"/>
  <c r="F43" i="1"/>
  <c r="D47" i="1"/>
  <c r="F47" i="1"/>
  <c r="D51" i="1"/>
  <c r="F51" i="1"/>
  <c r="D55" i="1"/>
  <c r="F55" i="1"/>
  <c r="D59" i="1"/>
  <c r="F59" i="1"/>
  <c r="D16" i="1"/>
  <c r="F16" i="1"/>
  <c r="D32" i="1"/>
  <c r="F32" i="1"/>
  <c r="D44" i="1"/>
  <c r="F44" i="1"/>
  <c r="D52" i="1"/>
  <c r="F52" i="1"/>
  <c r="D13" i="1"/>
  <c r="F13" i="1"/>
  <c r="D29" i="1"/>
  <c r="F29" i="1"/>
  <c r="D45" i="1"/>
  <c r="F45" i="1"/>
  <c r="D20" i="1"/>
  <c r="F20" i="1"/>
  <c r="D28" i="1"/>
  <c r="F28" i="1"/>
  <c r="D40" i="1"/>
  <c r="F40" i="1"/>
  <c r="D48" i="1"/>
  <c r="F48" i="1"/>
  <c r="D56" i="1"/>
  <c r="F56" i="1"/>
  <c r="D17" i="1"/>
  <c r="F17" i="1"/>
  <c r="D21" i="1"/>
  <c r="F21" i="1"/>
  <c r="D25" i="1"/>
  <c r="F25" i="1"/>
  <c r="D33" i="1"/>
  <c r="F33" i="1"/>
  <c r="D37" i="1"/>
  <c r="F37" i="1"/>
  <c r="D41" i="1"/>
  <c r="F41" i="1"/>
  <c r="D49" i="1"/>
  <c r="F49" i="1"/>
  <c r="D53" i="1"/>
  <c r="F53" i="1"/>
  <c r="D57" i="1"/>
  <c r="F57" i="1"/>
  <c r="D14" i="1"/>
  <c r="F14" i="1"/>
  <c r="D18" i="1"/>
  <c r="F18" i="1"/>
  <c r="D22" i="1"/>
  <c r="F22" i="1"/>
  <c r="D26" i="1"/>
  <c r="F26" i="1"/>
  <c r="D30" i="1"/>
  <c r="F30" i="1"/>
  <c r="D34" i="1"/>
  <c r="F34" i="1"/>
  <c r="D38" i="1"/>
  <c r="F38" i="1"/>
  <c r="D42" i="1"/>
  <c r="F42" i="1"/>
  <c r="D46" i="1"/>
  <c r="F46" i="1"/>
  <c r="D50" i="1"/>
  <c r="F50" i="1"/>
  <c r="D54" i="1"/>
  <c r="F54" i="1"/>
  <c r="D58" i="1"/>
  <c r="F58" i="1"/>
  <c r="D12" i="1"/>
  <c r="D11" i="1"/>
  <c r="FK26" i="1"/>
  <c r="FI26" i="1"/>
  <c r="FG26" i="1"/>
  <c r="FK30" i="1"/>
  <c r="FI30" i="1"/>
  <c r="FG30" i="1"/>
  <c r="FK34" i="1"/>
  <c r="FI34" i="1"/>
  <c r="FG34" i="1"/>
  <c r="FK38" i="1"/>
  <c r="FI38" i="1"/>
  <c r="FG38" i="1"/>
  <c r="FK42" i="1"/>
  <c r="FI42" i="1"/>
  <c r="FG42" i="1"/>
  <c r="FK46" i="1"/>
  <c r="FI46" i="1"/>
  <c r="FG46" i="1"/>
  <c r="FK50" i="1"/>
  <c r="FI50" i="1"/>
  <c r="FG50" i="1"/>
  <c r="FK54" i="1"/>
  <c r="FI54" i="1"/>
  <c r="FG54" i="1"/>
  <c r="FK58" i="1"/>
  <c r="FI58" i="1"/>
  <c r="FG58" i="1"/>
  <c r="FK27" i="1"/>
  <c r="FI27" i="1"/>
  <c r="FG27" i="1"/>
  <c r="FK31" i="1"/>
  <c r="FI31" i="1"/>
  <c r="FG31" i="1"/>
  <c r="FK35" i="1"/>
  <c r="FI35" i="1"/>
  <c r="FG35" i="1"/>
  <c r="FK39" i="1"/>
  <c r="FI39" i="1"/>
  <c r="FG39" i="1"/>
  <c r="FK43" i="1"/>
  <c r="FI43" i="1"/>
  <c r="FG43" i="1"/>
  <c r="FK47" i="1"/>
  <c r="FG47" i="1"/>
  <c r="FI47" i="1"/>
  <c r="FK51" i="1"/>
  <c r="FI51" i="1"/>
  <c r="FG51" i="1"/>
  <c r="FK55" i="1"/>
  <c r="FI55" i="1"/>
  <c r="FG55" i="1"/>
  <c r="FK59" i="1"/>
  <c r="FI59" i="1"/>
  <c r="FG59" i="1"/>
  <c r="FK24" i="1"/>
  <c r="FI24" i="1"/>
  <c r="FG24" i="1"/>
  <c r="FK28" i="1"/>
  <c r="FI28" i="1"/>
  <c r="FG28" i="1"/>
  <c r="FK32" i="1"/>
  <c r="FI32" i="1"/>
  <c r="FG32" i="1"/>
  <c r="FK36" i="1"/>
  <c r="FI36" i="1"/>
  <c r="FG36" i="1"/>
  <c r="FK40" i="1"/>
  <c r="FI40" i="1"/>
  <c r="FG40" i="1"/>
  <c r="FK44" i="1"/>
  <c r="FI44" i="1"/>
  <c r="FG44" i="1"/>
  <c r="FK48" i="1"/>
  <c r="FI48" i="1"/>
  <c r="FG48" i="1"/>
  <c r="FK52" i="1"/>
  <c r="FI52" i="1"/>
  <c r="FG52" i="1"/>
  <c r="FK56" i="1"/>
  <c r="FI56" i="1"/>
  <c r="FG56" i="1"/>
  <c r="FK25" i="1"/>
  <c r="FI25" i="1"/>
  <c r="FG25" i="1"/>
  <c r="FK29" i="1"/>
  <c r="FI29" i="1"/>
  <c r="FG29" i="1"/>
  <c r="FK33" i="1"/>
  <c r="FI33" i="1"/>
  <c r="FG33" i="1"/>
  <c r="FK37" i="1"/>
  <c r="FI37" i="1"/>
  <c r="FG37" i="1"/>
  <c r="FK41" i="1"/>
  <c r="FI41" i="1"/>
  <c r="FG41" i="1"/>
  <c r="FK45" i="1"/>
  <c r="FI45" i="1"/>
  <c r="FG45" i="1"/>
  <c r="FK49" i="1"/>
  <c r="FI49" i="1"/>
  <c r="FG49" i="1"/>
  <c r="FK53" i="1"/>
  <c r="FI53" i="1"/>
  <c r="FG53" i="1"/>
  <c r="FK57" i="1"/>
  <c r="FI57" i="1"/>
  <c r="FG57" i="1"/>
  <c r="C13" i="1"/>
  <c r="D13" i="6" s="1"/>
  <c r="C17" i="1"/>
  <c r="D17" i="6" s="1"/>
  <c r="Q13" i="9"/>
  <c r="C13" i="9"/>
  <c r="C178" i="10"/>
  <c r="C21" i="1"/>
  <c r="C25" i="1"/>
  <c r="C29" i="1"/>
  <c r="FH29" i="1"/>
  <c r="FJ29" i="1"/>
  <c r="K29" i="1"/>
  <c r="C37" i="1"/>
  <c r="FH37" i="1"/>
  <c r="FJ37" i="1"/>
  <c r="K37" i="1"/>
  <c r="G45" i="1"/>
  <c r="C45" i="1"/>
  <c r="K45" i="1"/>
  <c r="FH45" i="1"/>
  <c r="FJ45" i="1"/>
  <c r="J45" i="1"/>
  <c r="G53" i="1"/>
  <c r="C53" i="1"/>
  <c r="K53" i="1"/>
  <c r="FH53" i="1"/>
  <c r="FJ53" i="1"/>
  <c r="J53" i="1"/>
  <c r="C14" i="1"/>
  <c r="C22" i="1"/>
  <c r="C30" i="1"/>
  <c r="D30" i="6" s="1"/>
  <c r="FJ30" i="1"/>
  <c r="FH30" i="1"/>
  <c r="K30" i="1"/>
  <c r="C38" i="1"/>
  <c r="D38" i="6" s="1"/>
  <c r="FJ38" i="1"/>
  <c r="FH38" i="1"/>
  <c r="K38" i="1"/>
  <c r="C46" i="1"/>
  <c r="G46" i="1"/>
  <c r="FJ46" i="1"/>
  <c r="J46" i="1"/>
  <c r="K46" i="1"/>
  <c r="FH46" i="1"/>
  <c r="C58" i="1"/>
  <c r="G58" i="1"/>
  <c r="FJ58" i="1"/>
  <c r="J58" i="1"/>
  <c r="K58" i="1"/>
  <c r="FH58" i="1"/>
  <c r="C15" i="1"/>
  <c r="C12" i="1"/>
  <c r="C16" i="1"/>
  <c r="C20" i="1"/>
  <c r="C24" i="1"/>
  <c r="D24" i="6" s="1"/>
  <c r="C28" i="1"/>
  <c r="D28" i="6" s="1"/>
  <c r="FJ28" i="1"/>
  <c r="K28" i="1"/>
  <c r="FH28" i="1"/>
  <c r="C32" i="1"/>
  <c r="D32" i="6" s="1"/>
  <c r="FJ32" i="1"/>
  <c r="FH32" i="1"/>
  <c r="K32" i="1"/>
  <c r="C36" i="1"/>
  <c r="D36" i="6" s="1"/>
  <c r="FJ36" i="1"/>
  <c r="K36" i="1"/>
  <c r="FH36" i="1"/>
  <c r="C40" i="1"/>
  <c r="D40" i="6" s="1"/>
  <c r="FJ40" i="1"/>
  <c r="FH40" i="1"/>
  <c r="K40" i="1"/>
  <c r="C44" i="1"/>
  <c r="G44" i="1"/>
  <c r="FJ44" i="1"/>
  <c r="J44" i="1"/>
  <c r="K44" i="1"/>
  <c r="FH44" i="1"/>
  <c r="C48" i="1"/>
  <c r="G48" i="1"/>
  <c r="K48" i="1"/>
  <c r="FJ48" i="1"/>
  <c r="J48" i="1"/>
  <c r="FH48" i="1"/>
  <c r="C52" i="1"/>
  <c r="G52" i="1"/>
  <c r="FJ52" i="1"/>
  <c r="J52" i="1"/>
  <c r="K52" i="1"/>
  <c r="FH52" i="1"/>
  <c r="C56" i="1"/>
  <c r="G56" i="1"/>
  <c r="FJ56" i="1"/>
  <c r="J56" i="1"/>
  <c r="K56" i="1"/>
  <c r="FH56" i="1"/>
  <c r="D25" i="6"/>
  <c r="C33" i="1"/>
  <c r="K33" i="1"/>
  <c r="FH33" i="1"/>
  <c r="FJ33" i="1"/>
  <c r="G41" i="1"/>
  <c r="C41" i="1"/>
  <c r="G49" i="1"/>
  <c r="C49" i="1"/>
  <c r="K49" i="1"/>
  <c r="FH49" i="1"/>
  <c r="FJ49" i="1"/>
  <c r="J49" i="1"/>
  <c r="G57" i="1"/>
  <c r="C57" i="1"/>
  <c r="K57" i="1"/>
  <c r="FH57" i="1"/>
  <c r="FJ57" i="1"/>
  <c r="J57" i="1"/>
  <c r="C18" i="1"/>
  <c r="C26" i="1"/>
  <c r="D26" i="6" s="1"/>
  <c r="C34" i="1"/>
  <c r="D34" i="6" s="1"/>
  <c r="FJ34" i="1"/>
  <c r="FH34" i="1"/>
  <c r="K34" i="1"/>
  <c r="C42" i="1"/>
  <c r="G42" i="1"/>
  <c r="K42" i="1"/>
  <c r="FJ42" i="1"/>
  <c r="J42" i="1"/>
  <c r="FH42" i="1"/>
  <c r="C50" i="1"/>
  <c r="G50" i="1"/>
  <c r="FJ50" i="1"/>
  <c r="J50" i="1"/>
  <c r="K50" i="1"/>
  <c r="FH50" i="1"/>
  <c r="C54" i="1"/>
  <c r="G54" i="1"/>
  <c r="FJ54" i="1"/>
  <c r="J54" i="1"/>
  <c r="K54" i="1"/>
  <c r="FH54" i="1"/>
  <c r="C11" i="1"/>
  <c r="C19" i="1"/>
  <c r="C23" i="1"/>
  <c r="C27" i="1"/>
  <c r="D27" i="6" s="1"/>
  <c r="C31" i="1"/>
  <c r="D31" i="6" s="1"/>
  <c r="K31" i="1"/>
  <c r="FJ31" i="1"/>
  <c r="FH31" i="1"/>
  <c r="C35" i="1"/>
  <c r="D35" i="6" s="1"/>
  <c r="K35" i="1"/>
  <c r="FJ35" i="1"/>
  <c r="FH35" i="1"/>
  <c r="C39" i="1"/>
  <c r="D39" i="6" s="1"/>
  <c r="K39" i="1"/>
  <c r="FJ39" i="1"/>
  <c r="FH39" i="1"/>
  <c r="G43" i="1"/>
  <c r="C43" i="1"/>
  <c r="K43" i="1"/>
  <c r="FH43" i="1"/>
  <c r="J43" i="1"/>
  <c r="FJ43" i="1"/>
  <c r="C47" i="1"/>
  <c r="G47" i="1"/>
  <c r="K47" i="1"/>
  <c r="FH47" i="1"/>
  <c r="J47" i="1"/>
  <c r="FJ47" i="1"/>
  <c r="C51" i="1"/>
  <c r="G51" i="1"/>
  <c r="K51" i="1"/>
  <c r="FH51" i="1"/>
  <c r="J51" i="1"/>
  <c r="FJ51" i="1"/>
  <c r="C55" i="1"/>
  <c r="G55" i="1"/>
  <c r="K55" i="1"/>
  <c r="FH55" i="1"/>
  <c r="J55" i="1"/>
  <c r="FJ55" i="1"/>
  <c r="G59" i="1"/>
  <c r="C59" i="1"/>
  <c r="K59" i="1"/>
  <c r="FH59" i="1"/>
  <c r="FJ59" i="1"/>
  <c r="J59" i="1"/>
  <c r="FH12" i="1"/>
  <c r="K12" i="1"/>
  <c r="FJ12" i="1"/>
  <c r="FJ20" i="1"/>
  <c r="FH20" i="1"/>
  <c r="K20" i="1"/>
  <c r="FJ13" i="1"/>
  <c r="K13" i="1"/>
  <c r="FH13" i="1"/>
  <c r="FJ25" i="1"/>
  <c r="K25" i="1"/>
  <c r="FH25" i="1"/>
  <c r="FH18" i="1"/>
  <c r="K18" i="1"/>
  <c r="FJ18" i="1"/>
  <c r="FJ22" i="1"/>
  <c r="FH22" i="1"/>
  <c r="K22" i="1"/>
  <c r="FH26" i="1"/>
  <c r="K26" i="1"/>
  <c r="FJ26" i="1"/>
  <c r="FJ16" i="1"/>
  <c r="FH16" i="1"/>
  <c r="K16" i="1"/>
  <c r="FJ24" i="1"/>
  <c r="FH24" i="1"/>
  <c r="K24" i="1"/>
  <c r="FJ17" i="1"/>
  <c r="K17" i="1"/>
  <c r="FH17" i="1"/>
  <c r="FJ21" i="1"/>
  <c r="K21" i="1"/>
  <c r="FH21" i="1"/>
  <c r="FJ14" i="1"/>
  <c r="FH14" i="1"/>
  <c r="K14" i="1"/>
  <c r="FJ11" i="1"/>
  <c r="K11" i="1"/>
  <c r="FH11" i="1"/>
  <c r="FJ15" i="1"/>
  <c r="FH15" i="1"/>
  <c r="K15" i="1"/>
  <c r="FJ19" i="1"/>
  <c r="K19" i="1"/>
  <c r="FH19" i="1"/>
  <c r="FJ23" i="1"/>
  <c r="FH23" i="1"/>
  <c r="K23" i="1"/>
  <c r="FJ27" i="1"/>
  <c r="K27" i="1"/>
  <c r="FH27" i="1"/>
  <c r="FH41" i="1"/>
  <c r="FJ41" i="1"/>
  <c r="J41" i="1"/>
  <c r="K41" i="1"/>
  <c r="E11" i="1"/>
  <c r="E15" i="1"/>
  <c r="I15" i="1" s="1"/>
  <c r="E19" i="1"/>
  <c r="I19" i="1" s="1"/>
  <c r="H43" i="1"/>
  <c r="H47" i="1"/>
  <c r="H51" i="1"/>
  <c r="H55" i="1"/>
  <c r="H59" i="1"/>
  <c r="E12" i="1"/>
  <c r="I12" i="1" s="1"/>
  <c r="E16" i="1"/>
  <c r="I16" i="1" s="1"/>
  <c r="E20" i="1"/>
  <c r="I20" i="1" s="1"/>
  <c r="H44" i="1"/>
  <c r="H48" i="1"/>
  <c r="H52" i="1"/>
  <c r="H56" i="1"/>
  <c r="E13" i="1"/>
  <c r="I13" i="1" s="1"/>
  <c r="E17" i="1"/>
  <c r="I17" i="1" s="1"/>
  <c r="E21" i="1"/>
  <c r="I21" i="1" s="1"/>
  <c r="H41" i="1"/>
  <c r="H45" i="1"/>
  <c r="H49" i="1"/>
  <c r="H53" i="1"/>
  <c r="H57" i="1"/>
  <c r="E14" i="1"/>
  <c r="I14" i="1" s="1"/>
  <c r="E22" i="1"/>
  <c r="I22" i="1" s="1"/>
  <c r="H42" i="1"/>
  <c r="H46" i="1"/>
  <c r="H50" i="1"/>
  <c r="H54" i="1"/>
  <c r="H58" i="1"/>
  <c r="E26" i="1"/>
  <c r="E30" i="1"/>
  <c r="I30" i="1" s="1"/>
  <c r="E34" i="1"/>
  <c r="I34" i="1" s="1"/>
  <c r="E38" i="1"/>
  <c r="I38" i="1" s="1"/>
  <c r="E42" i="1"/>
  <c r="I42" i="1" s="1"/>
  <c r="E46" i="1"/>
  <c r="I46" i="1" s="1"/>
  <c r="E50" i="1"/>
  <c r="I50" i="1" s="1"/>
  <c r="E54" i="1"/>
  <c r="I54" i="1" s="1"/>
  <c r="E58" i="1"/>
  <c r="I58" i="1" s="1"/>
  <c r="E23" i="1"/>
  <c r="I23" i="1" s="1"/>
  <c r="E27" i="1"/>
  <c r="I27" i="1" s="1"/>
  <c r="E31" i="1"/>
  <c r="I31" i="1" s="1"/>
  <c r="E35" i="1"/>
  <c r="I35" i="1" s="1"/>
  <c r="E39" i="1"/>
  <c r="I39" i="1" s="1"/>
  <c r="E43" i="1"/>
  <c r="I43" i="1" s="1"/>
  <c r="E47" i="1"/>
  <c r="I47" i="1" s="1"/>
  <c r="E51" i="1"/>
  <c r="I51" i="1" s="1"/>
  <c r="E55" i="1"/>
  <c r="I55" i="1" s="1"/>
  <c r="E59" i="1"/>
  <c r="I59" i="1" s="1"/>
  <c r="E18" i="1"/>
  <c r="I18" i="1" s="1"/>
  <c r="E24" i="1"/>
  <c r="I24" i="1" s="1"/>
  <c r="E28" i="1"/>
  <c r="E32" i="1"/>
  <c r="I32" i="1" s="1"/>
  <c r="E36" i="1"/>
  <c r="I36" i="1" s="1"/>
  <c r="E40" i="1"/>
  <c r="I40" i="1" s="1"/>
  <c r="E44" i="1"/>
  <c r="I44" i="1" s="1"/>
  <c r="E48" i="1"/>
  <c r="I48" i="1" s="1"/>
  <c r="E52" i="1"/>
  <c r="I52" i="1" s="1"/>
  <c r="E56" i="1"/>
  <c r="I56" i="1" s="1"/>
  <c r="E25" i="1"/>
  <c r="I25" i="1" s="1"/>
  <c r="E29" i="1"/>
  <c r="I29" i="1" s="1"/>
  <c r="E33" i="1"/>
  <c r="I33" i="1" s="1"/>
  <c r="E37" i="1"/>
  <c r="I37" i="1" s="1"/>
  <c r="E41" i="1"/>
  <c r="I41" i="1" s="1"/>
  <c r="E45" i="1"/>
  <c r="I45" i="1" s="1"/>
  <c r="E49" i="1"/>
  <c r="I49" i="1" s="1"/>
  <c r="E53" i="1"/>
  <c r="I53" i="1" s="1"/>
  <c r="E57" i="1"/>
  <c r="I57" i="1" s="1"/>
  <c r="J18" i="15" l="1"/>
  <c r="F12" i="1"/>
  <c r="M19" i="15"/>
  <c r="L19" i="15" s="1"/>
  <c r="F11" i="1"/>
  <c r="M18" i="15"/>
  <c r="L18" i="15" s="1"/>
  <c r="J19" i="15"/>
  <c r="Q12" i="5"/>
  <c r="P12" i="5"/>
  <c r="P11" i="5"/>
  <c r="Q11" i="5"/>
  <c r="M20" i="15"/>
  <c r="J20" i="15"/>
  <c r="J21" i="15"/>
  <c r="M21" i="15"/>
  <c r="I11" i="1"/>
  <c r="I28" i="1"/>
  <c r="I26" i="1"/>
  <c r="B15" i="9"/>
  <c r="B14" i="9"/>
  <c r="J1485" i="10"/>
  <c r="J600" i="10"/>
  <c r="J1662" i="10"/>
  <c r="J1013" i="10"/>
  <c r="J1190" i="10"/>
  <c r="J718" i="10"/>
  <c r="D20" i="6"/>
  <c r="D787" i="10"/>
  <c r="D1554" i="10"/>
  <c r="D1259" i="10"/>
  <c r="D1082" i="10"/>
  <c r="D315" i="10"/>
  <c r="D1436" i="10"/>
  <c r="D1023" i="10"/>
  <c r="D492" i="10"/>
  <c r="D138" i="10"/>
  <c r="D669" i="10"/>
  <c r="D20" i="10"/>
  <c r="D1200" i="10"/>
  <c r="D79" i="10"/>
  <c r="D1731" i="10"/>
  <c r="D1318" i="10"/>
  <c r="D1613" i="10"/>
  <c r="D1141" i="10"/>
  <c r="D905" i="10"/>
  <c r="D1495" i="10"/>
  <c r="D728" i="10"/>
  <c r="D964" i="10"/>
  <c r="D374" i="10"/>
  <c r="D846" i="10"/>
  <c r="D1672" i="10"/>
  <c r="D1377" i="10"/>
  <c r="D256" i="10"/>
  <c r="D610" i="10"/>
  <c r="D197" i="10"/>
  <c r="D551" i="10"/>
  <c r="D433" i="10"/>
  <c r="J777" i="10"/>
  <c r="J1249" i="10"/>
  <c r="J1367" i="10"/>
  <c r="D23" i="6"/>
  <c r="D1262" i="10"/>
  <c r="D672" i="10"/>
  <c r="D731" i="10"/>
  <c r="D141" i="10"/>
  <c r="D82" i="10"/>
  <c r="D1557" i="10"/>
  <c r="D849" i="10"/>
  <c r="D23" i="10"/>
  <c r="D1380" i="10"/>
  <c r="D1085" i="10"/>
  <c r="D1675" i="10"/>
  <c r="D1616" i="10"/>
  <c r="D1321" i="10"/>
  <c r="D1203" i="10"/>
  <c r="D318" i="10"/>
  <c r="D1439" i="10"/>
  <c r="D1144" i="10"/>
  <c r="D1026" i="10"/>
  <c r="D908" i="10"/>
  <c r="D259" i="10"/>
  <c r="D436" i="10"/>
  <c r="D1734" i="10"/>
  <c r="D495" i="10"/>
  <c r="D1498" i="10"/>
  <c r="D967" i="10"/>
  <c r="D554" i="10"/>
  <c r="D377" i="10"/>
  <c r="D790" i="10"/>
  <c r="D613" i="10"/>
  <c r="D200" i="10"/>
  <c r="D15" i="6"/>
  <c r="D782" i="10"/>
  <c r="D74" i="10"/>
  <c r="D1372" i="10"/>
  <c r="D15" i="10"/>
  <c r="D428" i="10"/>
  <c r="D1667" i="10"/>
  <c r="D664" i="10"/>
  <c r="D1490" i="10"/>
  <c r="D959" i="10"/>
  <c r="D251" i="10"/>
  <c r="D1431" i="10"/>
  <c r="D1726" i="10"/>
  <c r="D1549" i="10"/>
  <c r="D1195" i="10"/>
  <c r="D900" i="10"/>
  <c r="D1313" i="10"/>
  <c r="D1608" i="10"/>
  <c r="D1136" i="10"/>
  <c r="D133" i="10"/>
  <c r="D1077" i="10"/>
  <c r="D841" i="10"/>
  <c r="D369" i="10"/>
  <c r="D487" i="10"/>
  <c r="D723" i="10"/>
  <c r="D605" i="10"/>
  <c r="D546" i="10"/>
  <c r="D192" i="10"/>
  <c r="D1254" i="10"/>
  <c r="D1018" i="10"/>
  <c r="D310" i="10"/>
  <c r="D14" i="6"/>
  <c r="D1725" i="10"/>
  <c r="D368" i="10"/>
  <c r="D781" i="10"/>
  <c r="D958" i="10"/>
  <c r="D132" i="10"/>
  <c r="D663" i="10"/>
  <c r="D604" i="10"/>
  <c r="D1607" i="10"/>
  <c r="D545" i="10"/>
  <c r="D1666" i="10"/>
  <c r="D899" i="10"/>
  <c r="D309" i="10"/>
  <c r="D1194" i="10"/>
  <c r="D191" i="10"/>
  <c r="D722" i="10"/>
  <c r="D486" i="10"/>
  <c r="D14" i="10"/>
  <c r="D1430" i="10"/>
  <c r="D1548" i="10"/>
  <c r="D1489" i="10"/>
  <c r="D1135" i="10"/>
  <c r="D1076" i="10"/>
  <c r="D1312" i="10"/>
  <c r="D250" i="10"/>
  <c r="D1371" i="10"/>
  <c r="D1017" i="10"/>
  <c r="D840" i="10"/>
  <c r="D427" i="10"/>
  <c r="D1253" i="10"/>
  <c r="D73" i="10"/>
  <c r="J1426" i="10"/>
  <c r="J659" i="10"/>
  <c r="J895" i="10"/>
  <c r="J305" i="10"/>
  <c r="D19" i="6"/>
  <c r="D963" i="10"/>
  <c r="D786" i="10"/>
  <c r="D78" i="10"/>
  <c r="D255" i="10"/>
  <c r="D550" i="10"/>
  <c r="D1435" i="10"/>
  <c r="D1553" i="10"/>
  <c r="D491" i="10"/>
  <c r="D432" i="10"/>
  <c r="D19" i="10"/>
  <c r="D668" i="10"/>
  <c r="D1671" i="10"/>
  <c r="D609" i="10"/>
  <c r="D1376" i="10"/>
  <c r="D1730" i="10"/>
  <c r="D1140" i="10"/>
  <c r="D1258" i="10"/>
  <c r="D845" i="10"/>
  <c r="D1612" i="10"/>
  <c r="D1081" i="10"/>
  <c r="D1022" i="10"/>
  <c r="D904" i="10"/>
  <c r="D1494" i="10"/>
  <c r="D1199" i="10"/>
  <c r="D314" i="10"/>
  <c r="D373" i="10"/>
  <c r="D137" i="10"/>
  <c r="D196" i="10"/>
  <c r="D1317" i="10"/>
  <c r="D727" i="10"/>
  <c r="D18" i="6"/>
  <c r="D1493" i="10"/>
  <c r="D1670" i="10"/>
  <c r="D136" i="10"/>
  <c r="D313" i="10"/>
  <c r="D1729" i="10"/>
  <c r="D18" i="10"/>
  <c r="D372" i="10"/>
  <c r="D1198" i="10"/>
  <c r="D1611" i="10"/>
  <c r="D726" i="10"/>
  <c r="D431" i="10"/>
  <c r="D903" i="10"/>
  <c r="D1139" i="10"/>
  <c r="D1375" i="10"/>
  <c r="D1552" i="10"/>
  <c r="D1257" i="10"/>
  <c r="D844" i="10"/>
  <c r="D785" i="10"/>
  <c r="D1434" i="10"/>
  <c r="D195" i="10"/>
  <c r="D608" i="10"/>
  <c r="D1316" i="10"/>
  <c r="D962" i="10"/>
  <c r="D1080" i="10"/>
  <c r="D549" i="10"/>
  <c r="D490" i="10"/>
  <c r="D77" i="10"/>
  <c r="D1021" i="10"/>
  <c r="D667" i="10"/>
  <c r="D254" i="10"/>
  <c r="D1555" i="10"/>
  <c r="D1024" i="10"/>
  <c r="D21" i="10"/>
  <c r="D198" i="10"/>
  <c r="D906" i="10"/>
  <c r="D611" i="10"/>
  <c r="D1496" i="10"/>
  <c r="D729" i="10"/>
  <c r="D1614" i="10"/>
  <c r="D788" i="10"/>
  <c r="D1732" i="10"/>
  <c r="D1437" i="10"/>
  <c r="D965" i="10"/>
  <c r="D670" i="10"/>
  <c r="D434" i="10"/>
  <c r="D493" i="10"/>
  <c r="D552" i="10"/>
  <c r="D1142" i="10"/>
  <c r="D257" i="10"/>
  <c r="D1260" i="10"/>
  <c r="D847" i="10"/>
  <c r="D316" i="10"/>
  <c r="D80" i="10"/>
  <c r="D1673" i="10"/>
  <c r="D1378" i="10"/>
  <c r="D1319" i="10"/>
  <c r="D1201" i="10"/>
  <c r="D1083" i="10"/>
  <c r="D375" i="10"/>
  <c r="D139" i="10"/>
  <c r="J1072" i="10"/>
  <c r="D253" i="10"/>
  <c r="D1728" i="10"/>
  <c r="D1669" i="10"/>
  <c r="D17" i="10"/>
  <c r="D1197" i="10"/>
  <c r="D1492" i="10"/>
  <c r="D194" i="10"/>
  <c r="D725" i="10"/>
  <c r="D1315" i="10"/>
  <c r="D1079" i="10"/>
  <c r="D607" i="10"/>
  <c r="D902" i="10"/>
  <c r="D1610" i="10"/>
  <c r="D1433" i="10"/>
  <c r="D1020" i="10"/>
  <c r="D843" i="10"/>
  <c r="D961" i="10"/>
  <c r="D1256" i="10"/>
  <c r="D1138" i="10"/>
  <c r="D666" i="10"/>
  <c r="D312" i="10"/>
  <c r="D371" i="10"/>
  <c r="D430" i="10"/>
  <c r="D1551" i="10"/>
  <c r="D76" i="10"/>
  <c r="D1374" i="10"/>
  <c r="D784" i="10"/>
  <c r="D135" i="10"/>
  <c r="D489" i="10"/>
  <c r="D548" i="10"/>
  <c r="D16" i="6"/>
  <c r="D1727" i="10"/>
  <c r="D665" i="10"/>
  <c r="D75" i="10"/>
  <c r="D783" i="10"/>
  <c r="D134" i="10"/>
  <c r="D311" i="10"/>
  <c r="D1255" i="10"/>
  <c r="D16" i="10"/>
  <c r="D1019" i="10"/>
  <c r="D1432" i="10"/>
  <c r="D1550" i="10"/>
  <c r="D1668" i="10"/>
  <c r="D488" i="10"/>
  <c r="D901" i="10"/>
  <c r="D1609" i="10"/>
  <c r="D1078" i="10"/>
  <c r="D960" i="10"/>
  <c r="D1373" i="10"/>
  <c r="D547" i="10"/>
  <c r="D252" i="10"/>
  <c r="D1196" i="10"/>
  <c r="D1314" i="10"/>
  <c r="D842" i="10"/>
  <c r="D193" i="10"/>
  <c r="D724" i="10"/>
  <c r="D429" i="10"/>
  <c r="D1491" i="10"/>
  <c r="D1137" i="10"/>
  <c r="D606" i="10"/>
  <c r="D370" i="10"/>
  <c r="J1308" i="10"/>
  <c r="D12" i="6"/>
  <c r="D1546" i="10"/>
  <c r="D1723" i="10"/>
  <c r="D661" i="10"/>
  <c r="D838" i="10"/>
  <c r="D956" i="10"/>
  <c r="D1251" i="10"/>
  <c r="D1428" i="10"/>
  <c r="D130" i="10"/>
  <c r="D484" i="10"/>
  <c r="D897" i="10"/>
  <c r="D602" i="10"/>
  <c r="D543" i="10"/>
  <c r="D1133" i="10"/>
  <c r="D12" i="10"/>
  <c r="D307" i="10"/>
  <c r="D1015" i="10"/>
  <c r="D1605" i="10"/>
  <c r="D1310" i="10"/>
  <c r="D1192" i="10"/>
  <c r="D1664" i="10"/>
  <c r="D1369" i="10"/>
  <c r="D720" i="10"/>
  <c r="D425" i="10"/>
  <c r="D1487" i="10"/>
  <c r="D1074" i="10"/>
  <c r="D366" i="10"/>
  <c r="D189" i="10"/>
  <c r="D71" i="10"/>
  <c r="D248" i="10"/>
  <c r="D779" i="10"/>
  <c r="D22" i="6"/>
  <c r="D1733" i="10"/>
  <c r="D671" i="10"/>
  <c r="D376" i="10"/>
  <c r="D494" i="10"/>
  <c r="D907" i="10"/>
  <c r="D1379" i="10"/>
  <c r="D1320" i="10"/>
  <c r="D1025" i="10"/>
  <c r="D435" i="10"/>
  <c r="D22" i="10"/>
  <c r="D1674" i="10"/>
  <c r="D789" i="10"/>
  <c r="D1202" i="10"/>
  <c r="D1438" i="10"/>
  <c r="D140" i="10"/>
  <c r="D199" i="10"/>
  <c r="D730" i="10"/>
  <c r="D1615" i="10"/>
  <c r="D1084" i="10"/>
  <c r="D966" i="10"/>
  <c r="D848" i="10"/>
  <c r="D612" i="10"/>
  <c r="D258" i="10"/>
  <c r="D1497" i="10"/>
  <c r="D553" i="10"/>
  <c r="D317" i="10"/>
  <c r="D81" i="10"/>
  <c r="D1143" i="10"/>
  <c r="D1556" i="10"/>
  <c r="D1261" i="10"/>
  <c r="D21" i="6"/>
  <c r="J1603" i="10"/>
  <c r="J1131" i="10"/>
  <c r="J954" i="10"/>
  <c r="J836" i="10"/>
  <c r="J423" i="10"/>
  <c r="J364" i="10"/>
  <c r="J1544" i="10"/>
  <c r="J1721" i="10"/>
  <c r="J482" i="10"/>
  <c r="J187" i="10"/>
  <c r="J541" i="10"/>
  <c r="D190" i="10"/>
  <c r="D1606" i="10"/>
  <c r="D1547" i="10"/>
  <c r="D898" i="10"/>
  <c r="D839" i="10"/>
  <c r="D13" i="10"/>
  <c r="D249" i="10"/>
  <c r="D1488" i="10"/>
  <c r="D721" i="10"/>
  <c r="D1311" i="10"/>
  <c r="D1724" i="10"/>
  <c r="D1370" i="10"/>
  <c r="D1252" i="10"/>
  <c r="D1193" i="10"/>
  <c r="D662" i="10"/>
  <c r="D426" i="10"/>
  <c r="D1075" i="10"/>
  <c r="D603" i="10"/>
  <c r="D957" i="10"/>
  <c r="D1665" i="10"/>
  <c r="D1429" i="10"/>
  <c r="D1134" i="10"/>
  <c r="D485" i="10"/>
  <c r="D367" i="10"/>
  <c r="D72" i="10"/>
  <c r="D1016" i="10"/>
  <c r="D780" i="10"/>
  <c r="D544" i="10"/>
  <c r="D308" i="10"/>
  <c r="D131" i="10"/>
  <c r="D11" i="6"/>
  <c r="D11" i="10"/>
  <c r="D70" i="10"/>
  <c r="D1604" i="10"/>
  <c r="D1132" i="10"/>
  <c r="D896" i="10"/>
  <c r="D129" i="10"/>
  <c r="D188" i="10"/>
  <c r="D1427" i="10"/>
  <c r="D1250" i="10"/>
  <c r="D1486" i="10"/>
  <c r="D1309" i="10"/>
  <c r="D542" i="10"/>
  <c r="D247" i="10"/>
  <c r="D306" i="10"/>
  <c r="D1368" i="10"/>
  <c r="D660" i="10"/>
  <c r="D1545" i="10"/>
  <c r="D1191" i="10"/>
  <c r="D1073" i="10"/>
  <c r="D955" i="10"/>
  <c r="D601" i="10"/>
  <c r="D424" i="10"/>
  <c r="D778" i="10"/>
  <c r="D1014" i="10"/>
  <c r="D719" i="10"/>
  <c r="D365" i="10"/>
  <c r="D483" i="10"/>
  <c r="D1663" i="10"/>
  <c r="D1722" i="10"/>
  <c r="D837" i="10"/>
  <c r="J246" i="10"/>
  <c r="Q14" i="9"/>
  <c r="C237" i="10"/>
  <c r="C14" i="9"/>
  <c r="I35" i="6"/>
  <c r="J35" i="6"/>
  <c r="J26" i="6"/>
  <c r="E608" i="10"/>
  <c r="E549" i="10"/>
  <c r="F549" i="10"/>
  <c r="J38" i="6"/>
  <c r="J24" i="6"/>
  <c r="F547" i="10"/>
  <c r="E547" i="10"/>
  <c r="E488" i="10"/>
  <c r="E1367" i="10"/>
  <c r="E718" i="10"/>
  <c r="E541" i="10"/>
  <c r="J34" i="6"/>
  <c r="J25" i="6"/>
  <c r="I25" i="6"/>
  <c r="J40" i="6"/>
  <c r="I32" i="6"/>
  <c r="I31" i="6"/>
  <c r="E189" i="10"/>
  <c r="E196" i="10"/>
  <c r="E199" i="10"/>
  <c r="E247" i="10"/>
  <c r="D37" i="6"/>
  <c r="D29" i="6"/>
  <c r="D33" i="6"/>
  <c r="FH9" i="1"/>
  <c r="AS1367" i="10" l="1"/>
  <c r="AM1367" i="10"/>
  <c r="AG1367" i="10"/>
  <c r="AA1367" i="10"/>
  <c r="U1367" i="10"/>
  <c r="O1367" i="10"/>
  <c r="X1367" i="10"/>
  <c r="L1367" i="10"/>
  <c r="AJ1367" i="10"/>
  <c r="AP1367" i="10"/>
  <c r="AD1367" i="10"/>
  <c r="R1367" i="10"/>
  <c r="AP718" i="10"/>
  <c r="AJ718" i="10"/>
  <c r="AD718" i="10"/>
  <c r="X718" i="10"/>
  <c r="R718" i="10"/>
  <c r="L718" i="10"/>
  <c r="AS718" i="10"/>
  <c r="AM718" i="10"/>
  <c r="AG718" i="10"/>
  <c r="AA718" i="10"/>
  <c r="U718" i="10"/>
  <c r="O718" i="10"/>
  <c r="AP608" i="10"/>
  <c r="AJ608" i="10"/>
  <c r="AD608" i="10"/>
  <c r="X608" i="10"/>
  <c r="R608" i="10"/>
  <c r="L608" i="10"/>
  <c r="AM608" i="10"/>
  <c r="AA608" i="10"/>
  <c r="O608" i="10"/>
  <c r="AS608" i="10"/>
  <c r="U608" i="10"/>
  <c r="AG608" i="10"/>
  <c r="AT547" i="10"/>
  <c r="AQ547" i="10"/>
  <c r="Y547" i="10"/>
  <c r="AK547" i="10"/>
  <c r="S547" i="10"/>
  <c r="AN547" i="10"/>
  <c r="AH547" i="10"/>
  <c r="AB547" i="10"/>
  <c r="V547" i="10"/>
  <c r="P547" i="10"/>
  <c r="AE547" i="10"/>
  <c r="M547" i="10"/>
  <c r="AM541" i="10"/>
  <c r="U541" i="10"/>
  <c r="AS541" i="10"/>
  <c r="AG541" i="10"/>
  <c r="AA541" i="10"/>
  <c r="O541" i="10"/>
  <c r="AD541" i="10"/>
  <c r="R541" i="10"/>
  <c r="AJ541" i="10"/>
  <c r="L541" i="10"/>
  <c r="X541" i="10"/>
  <c r="AP541" i="10"/>
  <c r="AS547" i="10"/>
  <c r="U547" i="10"/>
  <c r="AM547" i="10"/>
  <c r="AG547" i="10"/>
  <c r="AA547" i="10"/>
  <c r="O547" i="10"/>
  <c r="AD547" i="10"/>
  <c r="AP547" i="10"/>
  <c r="AJ547" i="10"/>
  <c r="L547" i="10"/>
  <c r="X547" i="10"/>
  <c r="R547" i="10"/>
  <c r="AT549" i="10"/>
  <c r="AN549" i="10"/>
  <c r="AH549" i="10"/>
  <c r="AB549" i="10"/>
  <c r="V549" i="10"/>
  <c r="P549" i="10"/>
  <c r="AQ549" i="10"/>
  <c r="S549" i="10"/>
  <c r="AE549" i="10"/>
  <c r="AK549" i="10"/>
  <c r="M549" i="10"/>
  <c r="Y549" i="10"/>
  <c r="U549" i="10"/>
  <c r="AJ549" i="10"/>
  <c r="L549" i="10"/>
  <c r="AM549" i="10"/>
  <c r="X549" i="10"/>
  <c r="O549" i="10"/>
  <c r="AS549" i="10"/>
  <c r="AD549" i="10"/>
  <c r="AA549" i="10"/>
  <c r="R549" i="10"/>
  <c r="AP549" i="10"/>
  <c r="AG549" i="10"/>
  <c r="AJ488" i="10"/>
  <c r="X488" i="10"/>
  <c r="AP488" i="10"/>
  <c r="R488" i="10"/>
  <c r="AD488" i="10"/>
  <c r="L488" i="10"/>
  <c r="AS488" i="10"/>
  <c r="AM488" i="10"/>
  <c r="AG488" i="10"/>
  <c r="AA488" i="10"/>
  <c r="U488" i="10"/>
  <c r="O488" i="10"/>
  <c r="G247" i="10"/>
  <c r="AS247" i="10"/>
  <c r="AM247" i="10"/>
  <c r="AG247" i="10"/>
  <c r="AA247" i="10"/>
  <c r="U247" i="10"/>
  <c r="O247" i="10"/>
  <c r="AJ247" i="10"/>
  <c r="X247" i="10"/>
  <c r="L247" i="10"/>
  <c r="AP247" i="10"/>
  <c r="AD247" i="10"/>
  <c r="R247" i="10"/>
  <c r="AS199" i="10"/>
  <c r="AM199" i="10"/>
  <c r="AG199" i="10"/>
  <c r="AA199" i="10"/>
  <c r="U199" i="10"/>
  <c r="O199" i="10"/>
  <c r="AP199" i="10"/>
  <c r="AJ199" i="10"/>
  <c r="AD199" i="10"/>
  <c r="X199" i="10"/>
  <c r="R199" i="10"/>
  <c r="L199" i="10"/>
  <c r="AS196" i="10"/>
  <c r="AM196" i="10"/>
  <c r="AG196" i="10"/>
  <c r="AA196" i="10"/>
  <c r="U196" i="10"/>
  <c r="O196" i="10"/>
  <c r="AP196" i="10"/>
  <c r="AJ196" i="10"/>
  <c r="AD196" i="10"/>
  <c r="X196" i="10"/>
  <c r="R196" i="10"/>
  <c r="L196" i="10"/>
  <c r="AS189" i="10"/>
  <c r="AM189" i="10"/>
  <c r="AG189" i="10"/>
  <c r="AA189" i="10"/>
  <c r="U189" i="10"/>
  <c r="O189" i="10"/>
  <c r="AP189" i="10"/>
  <c r="AJ189" i="10"/>
  <c r="AD189" i="10"/>
  <c r="X189" i="10"/>
  <c r="R189" i="10"/>
  <c r="L189" i="10"/>
  <c r="F10" i="10"/>
  <c r="I1080" i="10"/>
  <c r="J847" i="10"/>
  <c r="J965" i="10"/>
  <c r="I489" i="10"/>
  <c r="I432" i="10"/>
  <c r="I846" i="10"/>
  <c r="J1256" i="10"/>
  <c r="I960" i="10"/>
  <c r="J840" i="10"/>
  <c r="I369" i="10"/>
  <c r="J1136" i="10"/>
  <c r="J1195" i="10"/>
  <c r="J436" i="10"/>
  <c r="E128" i="10"/>
  <c r="E187" i="10"/>
  <c r="E69" i="10"/>
  <c r="E246" i="10"/>
  <c r="E256" i="10"/>
  <c r="E197" i="10"/>
  <c r="F310" i="10"/>
  <c r="E251" i="10"/>
  <c r="E192" i="10"/>
  <c r="F367" i="10"/>
  <c r="E190" i="10"/>
  <c r="E249" i="10"/>
  <c r="F488" i="10"/>
  <c r="BD7" i="1"/>
  <c r="E318" i="10"/>
  <c r="E200" i="10"/>
  <c r="E259" i="10"/>
  <c r="F309" i="10"/>
  <c r="E191" i="10"/>
  <c r="E250" i="10"/>
  <c r="G189" i="10"/>
  <c r="F608" i="10"/>
  <c r="BN7" i="1"/>
  <c r="F311" i="10"/>
  <c r="E193" i="10"/>
  <c r="E252" i="10"/>
  <c r="F313" i="10"/>
  <c r="E195" i="10"/>
  <c r="E254" i="10"/>
  <c r="F312" i="10"/>
  <c r="E194" i="10"/>
  <c r="E253" i="10"/>
  <c r="G199" i="10"/>
  <c r="E198" i="10"/>
  <c r="E257" i="10"/>
  <c r="C296" i="10"/>
  <c r="C15" i="9"/>
  <c r="Q15" i="9"/>
  <c r="F69" i="10"/>
  <c r="E374" i="10"/>
  <c r="E315" i="10"/>
  <c r="E255" i="10"/>
  <c r="G318" i="10"/>
  <c r="E376" i="10"/>
  <c r="E258" i="10"/>
  <c r="F376" i="10"/>
  <c r="E317" i="10"/>
  <c r="E375" i="10"/>
  <c r="F316" i="10"/>
  <c r="E316" i="10"/>
  <c r="C17" i="9"/>
  <c r="B16" i="9"/>
  <c r="F128" i="10"/>
  <c r="G547" i="10"/>
  <c r="G549" i="10"/>
  <c r="G488" i="10"/>
  <c r="G1367" i="10"/>
  <c r="G718" i="10"/>
  <c r="G541" i="10"/>
  <c r="BL6" i="1"/>
  <c r="CF6" i="1"/>
  <c r="CH6" i="1"/>
  <c r="CZ6" i="1"/>
  <c r="DB6" i="1"/>
  <c r="DT6" i="1"/>
  <c r="DV6" i="1"/>
  <c r="EN6" i="1"/>
  <c r="EP6" i="1"/>
  <c r="BD6" i="1"/>
  <c r="BQ6" i="1"/>
  <c r="BS6" i="1"/>
  <c r="CK6" i="1"/>
  <c r="CM6" i="1"/>
  <c r="DE6" i="1"/>
  <c r="DG6" i="1"/>
  <c r="DY7" i="1"/>
  <c r="EB7" i="1" s="1"/>
  <c r="DY6" i="1"/>
  <c r="EA6" i="1"/>
  <c r="ES6" i="1"/>
  <c r="EU6" i="1"/>
  <c r="BN6" i="1"/>
  <c r="BB6" i="1"/>
  <c r="BV7" i="1"/>
  <c r="BY7" i="1" s="1"/>
  <c r="BV6" i="1"/>
  <c r="BX6" i="1"/>
  <c r="CP6" i="1"/>
  <c r="CR6" i="1"/>
  <c r="DJ6" i="1"/>
  <c r="DL6" i="1"/>
  <c r="ED6" i="1"/>
  <c r="EF6" i="1"/>
  <c r="EX6" i="1"/>
  <c r="EZ6" i="1"/>
  <c r="CA6" i="1"/>
  <c r="CC6" i="1"/>
  <c r="CU6" i="1"/>
  <c r="CW6" i="1"/>
  <c r="DO6" i="1"/>
  <c r="DQ6" i="1"/>
  <c r="EI6" i="1"/>
  <c r="EK6" i="1"/>
  <c r="FC6" i="1"/>
  <c r="FE6" i="1"/>
  <c r="C16" i="9"/>
  <c r="Q16" i="9"/>
  <c r="C355" i="10"/>
  <c r="E1662" i="10"/>
  <c r="EX7" i="1"/>
  <c r="FA7" i="1" s="1"/>
  <c r="F548" i="10"/>
  <c r="E548" i="10"/>
  <c r="E364" i="10"/>
  <c r="E600" i="10"/>
  <c r="BL7" i="1"/>
  <c r="E836" i="10"/>
  <c r="CF7" i="1"/>
  <c r="CI7" i="1" s="1"/>
  <c r="E1072" i="10"/>
  <c r="CZ7" i="1"/>
  <c r="DC7" i="1" s="1"/>
  <c r="E1308" i="10"/>
  <c r="DT7" i="1"/>
  <c r="DW7" i="1" s="1"/>
  <c r="E1544" i="10"/>
  <c r="EN7" i="1"/>
  <c r="EQ7" i="1" s="1"/>
  <c r="E551" i="10"/>
  <c r="F551" i="10"/>
  <c r="AY7" i="1"/>
  <c r="E546" i="10"/>
  <c r="F546" i="10"/>
  <c r="E954" i="10"/>
  <c r="CP7" i="1"/>
  <c r="CS7" i="1" s="1"/>
  <c r="E1190" i="10"/>
  <c r="DJ7" i="1"/>
  <c r="DM7" i="1" s="1"/>
  <c r="E550" i="10"/>
  <c r="I37" i="6"/>
  <c r="J37" i="6"/>
  <c r="E544" i="10"/>
  <c r="F544" i="10"/>
  <c r="E308" i="10"/>
  <c r="E545" i="10"/>
  <c r="E368" i="10"/>
  <c r="F545" i="10"/>
  <c r="F248" i="10"/>
  <c r="E543" i="10"/>
  <c r="E248" i="10"/>
  <c r="E423" i="10"/>
  <c r="E659" i="10"/>
  <c r="BQ7" i="1"/>
  <c r="BT7" i="1" s="1"/>
  <c r="E895" i="10"/>
  <c r="CK7" i="1"/>
  <c r="CN7" i="1" s="1"/>
  <c r="E1131" i="10"/>
  <c r="DE7" i="1"/>
  <c r="DH7" i="1" s="1"/>
  <c r="E1603" i="10"/>
  <c r="ES7" i="1"/>
  <c r="EV7" i="1" s="1"/>
  <c r="E482" i="10"/>
  <c r="BB7" i="1"/>
  <c r="E1426" i="10"/>
  <c r="ED7" i="1"/>
  <c r="EG7" i="1" s="1"/>
  <c r="E305" i="10"/>
  <c r="E777" i="10"/>
  <c r="CA7" i="1"/>
  <c r="CD7" i="1" s="1"/>
  <c r="E1013" i="10"/>
  <c r="CU7" i="1"/>
  <c r="CX7" i="1" s="1"/>
  <c r="E1249" i="10"/>
  <c r="DO7" i="1"/>
  <c r="DR7" i="1" s="1"/>
  <c r="E1485" i="10"/>
  <c r="EI7" i="1"/>
  <c r="EL7" i="1" s="1"/>
  <c r="E1721" i="10"/>
  <c r="FC7" i="1"/>
  <c r="FF7" i="1" s="1"/>
  <c r="F70" i="10"/>
  <c r="E129" i="10"/>
  <c r="E131" i="10"/>
  <c r="E72" i="10"/>
  <c r="F141" i="10"/>
  <c r="E82" i="10"/>
  <c r="F135" i="10"/>
  <c r="E76" i="10"/>
  <c r="E75" i="10"/>
  <c r="F134" i="10"/>
  <c r="E79" i="10"/>
  <c r="F138" i="10"/>
  <c r="E130" i="10"/>
  <c r="E71" i="10"/>
  <c r="E132" i="10"/>
  <c r="E73" i="10"/>
  <c r="F139" i="10"/>
  <c r="E80" i="10"/>
  <c r="E74" i="10"/>
  <c r="E133" i="10"/>
  <c r="E77" i="10"/>
  <c r="F136" i="10"/>
  <c r="E81" i="10"/>
  <c r="F140" i="10"/>
  <c r="E78" i="10"/>
  <c r="G1721" i="10" l="1"/>
  <c r="AS1721" i="10"/>
  <c r="AM1721" i="10"/>
  <c r="AG1721" i="10"/>
  <c r="AA1721" i="10"/>
  <c r="U1721" i="10"/>
  <c r="O1721" i="10"/>
  <c r="AP1721" i="10"/>
  <c r="AD1721" i="10"/>
  <c r="L1721" i="10"/>
  <c r="X1721" i="10"/>
  <c r="AJ1721" i="10"/>
  <c r="R1721" i="10"/>
  <c r="G1662" i="10"/>
  <c r="AS1662" i="10"/>
  <c r="AM1662" i="10"/>
  <c r="AG1662" i="10"/>
  <c r="AA1662" i="10"/>
  <c r="U1662" i="10"/>
  <c r="O1662" i="10"/>
  <c r="AD1662" i="10"/>
  <c r="AJ1662" i="10"/>
  <c r="L1662" i="10"/>
  <c r="AP1662" i="10"/>
  <c r="R1662" i="10"/>
  <c r="X1662" i="10"/>
  <c r="G1603" i="10"/>
  <c r="AM1603" i="10"/>
  <c r="AA1603" i="10"/>
  <c r="O1603" i="10"/>
  <c r="AP1603" i="10"/>
  <c r="AJ1603" i="10"/>
  <c r="AD1603" i="10"/>
  <c r="X1603" i="10"/>
  <c r="R1603" i="10"/>
  <c r="L1603" i="10"/>
  <c r="AS1603" i="10"/>
  <c r="AG1603" i="10"/>
  <c r="U1603" i="10"/>
  <c r="G1544" i="10"/>
  <c r="AS1544" i="10"/>
  <c r="AM1544" i="10"/>
  <c r="AG1544" i="10"/>
  <c r="AA1544" i="10"/>
  <c r="AP1544" i="10"/>
  <c r="AJ1544" i="10"/>
  <c r="O1544" i="10"/>
  <c r="AD1544" i="10"/>
  <c r="X1544" i="10"/>
  <c r="L1544" i="10"/>
  <c r="U1544" i="10"/>
  <c r="R1544" i="10"/>
  <c r="G1485" i="10"/>
  <c r="AS1485" i="10"/>
  <c r="AM1485" i="10"/>
  <c r="AG1485" i="10"/>
  <c r="AA1485" i="10"/>
  <c r="U1485" i="10"/>
  <c r="O1485" i="10"/>
  <c r="AP1485" i="10"/>
  <c r="AJ1485" i="10"/>
  <c r="AD1485" i="10"/>
  <c r="X1485" i="10"/>
  <c r="R1485" i="10"/>
  <c r="L1485" i="10"/>
  <c r="G1426" i="10"/>
  <c r="AS1426" i="10"/>
  <c r="AM1426" i="10"/>
  <c r="AG1426" i="10"/>
  <c r="AA1426" i="10"/>
  <c r="U1426" i="10"/>
  <c r="O1426" i="10"/>
  <c r="AJ1426" i="10"/>
  <c r="X1426" i="10"/>
  <c r="L1426" i="10"/>
  <c r="AP1426" i="10"/>
  <c r="AD1426" i="10"/>
  <c r="R1426" i="10"/>
  <c r="G1308" i="10"/>
  <c r="AS1308" i="10"/>
  <c r="AG1308" i="10"/>
  <c r="U1308" i="10"/>
  <c r="AM1308" i="10"/>
  <c r="AA1308" i="10"/>
  <c r="O1308" i="10"/>
  <c r="AP1308" i="10"/>
  <c r="AD1308" i="10"/>
  <c r="R1308" i="10"/>
  <c r="X1308" i="10"/>
  <c r="AJ1308" i="10"/>
  <c r="L1308" i="10"/>
  <c r="G1249" i="10"/>
  <c r="AP1249" i="10"/>
  <c r="AJ1249" i="10"/>
  <c r="AD1249" i="10"/>
  <c r="X1249" i="10"/>
  <c r="R1249" i="10"/>
  <c r="L1249" i="10"/>
  <c r="AS1249" i="10"/>
  <c r="U1249" i="10"/>
  <c r="AM1249" i="10"/>
  <c r="AA1249" i="10"/>
  <c r="O1249" i="10"/>
  <c r="AG1249" i="10"/>
  <c r="G1190" i="10"/>
  <c r="AS1190" i="10"/>
  <c r="AM1190" i="10"/>
  <c r="AG1190" i="10"/>
  <c r="AA1190" i="10"/>
  <c r="U1190" i="10"/>
  <c r="O1190" i="10"/>
  <c r="AJ1190" i="10"/>
  <c r="X1190" i="10"/>
  <c r="L1190" i="10"/>
  <c r="AP1190" i="10"/>
  <c r="R1190" i="10"/>
  <c r="AD1190" i="10"/>
  <c r="G1131" i="10"/>
  <c r="AM1131" i="10"/>
  <c r="AA1131" i="10"/>
  <c r="AP1131" i="10"/>
  <c r="AJ1131" i="10"/>
  <c r="AD1131" i="10"/>
  <c r="X1131" i="10"/>
  <c r="R1131" i="10"/>
  <c r="L1131" i="10"/>
  <c r="AS1131" i="10"/>
  <c r="AG1131" i="10"/>
  <c r="U1131" i="10"/>
  <c r="O1131" i="10"/>
  <c r="AS1072" i="10"/>
  <c r="AM1072" i="10"/>
  <c r="AG1072" i="10"/>
  <c r="AA1072" i="10"/>
  <c r="U1072" i="10"/>
  <c r="O1072" i="10"/>
  <c r="L1072" i="10"/>
  <c r="X1072" i="10"/>
  <c r="AP1072" i="10"/>
  <c r="AD1072" i="10"/>
  <c r="R1072" i="10"/>
  <c r="AJ1072" i="10"/>
  <c r="G1013" i="10"/>
  <c r="AS1013" i="10"/>
  <c r="AM1013" i="10"/>
  <c r="AG1013" i="10"/>
  <c r="AA1013" i="10"/>
  <c r="U1013" i="10"/>
  <c r="O1013" i="10"/>
  <c r="AD1013" i="10"/>
  <c r="L1013" i="10"/>
  <c r="AJ1013" i="10"/>
  <c r="AP1013" i="10"/>
  <c r="X1013" i="10"/>
  <c r="R1013" i="10"/>
  <c r="G954" i="10"/>
  <c r="AP954" i="10"/>
  <c r="AJ954" i="10"/>
  <c r="AD954" i="10"/>
  <c r="X954" i="10"/>
  <c r="R954" i="10"/>
  <c r="L954" i="10"/>
  <c r="AS954" i="10"/>
  <c r="AM954" i="10"/>
  <c r="AG954" i="10"/>
  <c r="AA954" i="10"/>
  <c r="U954" i="10"/>
  <c r="O954" i="10"/>
  <c r="G895" i="10"/>
  <c r="AS895" i="10"/>
  <c r="AM895" i="10"/>
  <c r="AG895" i="10"/>
  <c r="AA895" i="10"/>
  <c r="U895" i="10"/>
  <c r="O895" i="10"/>
  <c r="AJ895" i="10"/>
  <c r="X895" i="10"/>
  <c r="AP895" i="10"/>
  <c r="R895" i="10"/>
  <c r="AD895" i="10"/>
  <c r="L895" i="10"/>
  <c r="AP836" i="10"/>
  <c r="AJ836" i="10"/>
  <c r="AD836" i="10"/>
  <c r="X836" i="10"/>
  <c r="R836" i="10"/>
  <c r="L836" i="10"/>
  <c r="AM836" i="10"/>
  <c r="O836" i="10"/>
  <c r="AG836" i="10"/>
  <c r="AA836" i="10"/>
  <c r="AS836" i="10"/>
  <c r="U836" i="10"/>
  <c r="G777" i="10"/>
  <c r="AS777" i="10"/>
  <c r="AM777" i="10"/>
  <c r="AG777" i="10"/>
  <c r="AA777" i="10"/>
  <c r="U777" i="10"/>
  <c r="O777" i="10"/>
  <c r="R777" i="10"/>
  <c r="AJ777" i="10"/>
  <c r="AP777" i="10"/>
  <c r="AD777" i="10"/>
  <c r="L777" i="10"/>
  <c r="X777" i="10"/>
  <c r="G659" i="10"/>
  <c r="AP659" i="10"/>
  <c r="AJ659" i="10"/>
  <c r="AD659" i="10"/>
  <c r="X659" i="10"/>
  <c r="R659" i="10"/>
  <c r="L659" i="10"/>
  <c r="AA659" i="10"/>
  <c r="AS659" i="10"/>
  <c r="U659" i="10"/>
  <c r="AM659" i="10"/>
  <c r="O659" i="10"/>
  <c r="AG659" i="10"/>
  <c r="AP600" i="10"/>
  <c r="AJ600" i="10"/>
  <c r="AD600" i="10"/>
  <c r="X600" i="10"/>
  <c r="R600" i="10"/>
  <c r="L600" i="10"/>
  <c r="AM600" i="10"/>
  <c r="AA600" i="10"/>
  <c r="O600" i="10"/>
  <c r="AS600" i="10"/>
  <c r="U600" i="10"/>
  <c r="AG600" i="10"/>
  <c r="G608" i="10"/>
  <c r="AT608" i="10"/>
  <c r="AN608" i="10"/>
  <c r="AH608" i="10"/>
  <c r="AB608" i="10"/>
  <c r="V608" i="10"/>
  <c r="P608" i="10"/>
  <c r="AE608" i="10"/>
  <c r="AK608" i="10"/>
  <c r="Y608" i="10"/>
  <c r="M608" i="10"/>
  <c r="AQ608" i="10"/>
  <c r="S608" i="10"/>
  <c r="AM543" i="10"/>
  <c r="U543" i="10"/>
  <c r="AS543" i="10"/>
  <c r="AG543" i="10"/>
  <c r="AA543" i="10"/>
  <c r="O543" i="10"/>
  <c r="AD543" i="10"/>
  <c r="R543" i="10"/>
  <c r="AJ543" i="10"/>
  <c r="L543" i="10"/>
  <c r="X543" i="10"/>
  <c r="AP543" i="10"/>
  <c r="AM545" i="10"/>
  <c r="O545" i="10"/>
  <c r="AS545" i="10"/>
  <c r="AG545" i="10"/>
  <c r="AA545" i="10"/>
  <c r="U545" i="10"/>
  <c r="AD545" i="10"/>
  <c r="AP545" i="10"/>
  <c r="AJ545" i="10"/>
  <c r="L545" i="10"/>
  <c r="X545" i="10"/>
  <c r="R545" i="10"/>
  <c r="AM546" i="10"/>
  <c r="O546" i="10"/>
  <c r="AS546" i="10"/>
  <c r="AG546" i="10"/>
  <c r="AA546" i="10"/>
  <c r="U546" i="10"/>
  <c r="AP546" i="10"/>
  <c r="R546" i="10"/>
  <c r="L546" i="10"/>
  <c r="X546" i="10"/>
  <c r="AJ546" i="10"/>
  <c r="AD546" i="10"/>
  <c r="AT548" i="10"/>
  <c r="AN548" i="10"/>
  <c r="AH548" i="10"/>
  <c r="AB548" i="10"/>
  <c r="V548" i="10"/>
  <c r="P548" i="10"/>
  <c r="AE548" i="10"/>
  <c r="AQ548" i="10"/>
  <c r="S548" i="10"/>
  <c r="Y548" i="10"/>
  <c r="M548" i="10"/>
  <c r="AK548" i="10"/>
  <c r="AQ545" i="10"/>
  <c r="Y545" i="10"/>
  <c r="M545" i="10"/>
  <c r="AE545" i="10"/>
  <c r="AT545" i="10"/>
  <c r="AN545" i="10"/>
  <c r="AH545" i="10"/>
  <c r="AB545" i="10"/>
  <c r="V545" i="10"/>
  <c r="P545" i="10"/>
  <c r="AK545" i="10"/>
  <c r="S545" i="10"/>
  <c r="AE544" i="10"/>
  <c r="M544" i="10"/>
  <c r="AQ544" i="10"/>
  <c r="Y544" i="10"/>
  <c r="AT544" i="10"/>
  <c r="AN544" i="10"/>
  <c r="AH544" i="10"/>
  <c r="AB544" i="10"/>
  <c r="V544" i="10"/>
  <c r="P544" i="10"/>
  <c r="AK544" i="10"/>
  <c r="S544" i="10"/>
  <c r="R550" i="10"/>
  <c r="X550" i="10"/>
  <c r="AJ550" i="10"/>
  <c r="AA550" i="10"/>
  <c r="L550" i="10"/>
  <c r="AP550" i="10"/>
  <c r="AG550" i="10"/>
  <c r="AM550" i="10"/>
  <c r="O550" i="10"/>
  <c r="AS550" i="10"/>
  <c r="U550" i="10"/>
  <c r="AD550" i="10"/>
  <c r="AT551" i="10"/>
  <c r="AN551" i="10"/>
  <c r="AH551" i="10"/>
  <c r="AB551" i="10"/>
  <c r="V551" i="10"/>
  <c r="P551" i="10"/>
  <c r="M551" i="10"/>
  <c r="AE551" i="10"/>
  <c r="AK551" i="10"/>
  <c r="AQ551" i="10"/>
  <c r="S551" i="10"/>
  <c r="Y551" i="10"/>
  <c r="AG544" i="10"/>
  <c r="O544" i="10"/>
  <c r="AS544" i="10"/>
  <c r="AM544" i="10"/>
  <c r="AA544" i="10"/>
  <c r="U544" i="10"/>
  <c r="AP544" i="10"/>
  <c r="R544" i="10"/>
  <c r="AJ544" i="10"/>
  <c r="AD544" i="10"/>
  <c r="X544" i="10"/>
  <c r="L544" i="10"/>
  <c r="AQ546" i="10"/>
  <c r="Y546" i="10"/>
  <c r="AK546" i="10"/>
  <c r="S546" i="10"/>
  <c r="AT546" i="10"/>
  <c r="AN546" i="10"/>
  <c r="AH546" i="10"/>
  <c r="AB546" i="10"/>
  <c r="V546" i="10"/>
  <c r="P546" i="10"/>
  <c r="AE546" i="10"/>
  <c r="M546" i="10"/>
  <c r="AS551" i="10"/>
  <c r="AJ551" i="10"/>
  <c r="L551" i="10"/>
  <c r="AA551" i="10"/>
  <c r="AM551" i="10"/>
  <c r="X551" i="10"/>
  <c r="O551" i="10"/>
  <c r="AD551" i="10"/>
  <c r="U551" i="10"/>
  <c r="AP551" i="10"/>
  <c r="AG551" i="10"/>
  <c r="R551" i="10"/>
  <c r="AG548" i="10"/>
  <c r="X548" i="10"/>
  <c r="AJ548" i="10"/>
  <c r="AA548" i="10"/>
  <c r="L548" i="10"/>
  <c r="AP548" i="10"/>
  <c r="R548" i="10"/>
  <c r="AM548" i="10"/>
  <c r="O548" i="10"/>
  <c r="U548" i="10"/>
  <c r="AD548" i="10"/>
  <c r="AS548" i="10"/>
  <c r="AQ488" i="10"/>
  <c r="AK488" i="10"/>
  <c r="AE488" i="10"/>
  <c r="Y488" i="10"/>
  <c r="S488" i="10"/>
  <c r="M488" i="10"/>
  <c r="AT488" i="10"/>
  <c r="AN488" i="10"/>
  <c r="AH488" i="10"/>
  <c r="AB488" i="10"/>
  <c r="V488" i="10"/>
  <c r="P488" i="10"/>
  <c r="G482" i="10"/>
  <c r="AD482" i="10"/>
  <c r="R482" i="10"/>
  <c r="AJ482" i="10"/>
  <c r="L482" i="10"/>
  <c r="AP482" i="10"/>
  <c r="X482" i="10"/>
  <c r="AS482" i="10"/>
  <c r="AM482" i="10"/>
  <c r="AG482" i="10"/>
  <c r="AA482" i="10"/>
  <c r="U482" i="10"/>
  <c r="O482" i="10"/>
  <c r="G423" i="10"/>
  <c r="AS423" i="10"/>
  <c r="AM423" i="10"/>
  <c r="AG423" i="10"/>
  <c r="AA423" i="10"/>
  <c r="U423" i="10"/>
  <c r="O423" i="10"/>
  <c r="AJ423" i="10"/>
  <c r="L423" i="10"/>
  <c r="X423" i="10"/>
  <c r="AD423" i="10"/>
  <c r="AP423" i="10"/>
  <c r="R423" i="10"/>
  <c r="G364" i="10"/>
  <c r="AP364" i="10"/>
  <c r="AJ364" i="10"/>
  <c r="AD364" i="10"/>
  <c r="X364" i="10"/>
  <c r="R364" i="10"/>
  <c r="L364" i="10"/>
  <c r="AA364" i="10"/>
  <c r="U364" i="10"/>
  <c r="AG364" i="10"/>
  <c r="AM364" i="10"/>
  <c r="O364" i="10"/>
  <c r="AS364" i="10"/>
  <c r="AM375" i="10"/>
  <c r="X375" i="10"/>
  <c r="O375" i="10"/>
  <c r="AS375" i="10"/>
  <c r="AD375" i="10"/>
  <c r="U375" i="10"/>
  <c r="L375" i="10"/>
  <c r="AG375" i="10"/>
  <c r="R375" i="10"/>
  <c r="AA375" i="10"/>
  <c r="AP375" i="10"/>
  <c r="AJ375" i="10"/>
  <c r="R376" i="10"/>
  <c r="AM376" i="10"/>
  <c r="AJ376" i="10"/>
  <c r="AA376" i="10"/>
  <c r="L376" i="10"/>
  <c r="AP376" i="10"/>
  <c r="AG376" i="10"/>
  <c r="X376" i="10"/>
  <c r="AD376" i="10"/>
  <c r="AS376" i="10"/>
  <c r="U376" i="10"/>
  <c r="O376" i="10"/>
  <c r="R374" i="10"/>
  <c r="AJ374" i="10"/>
  <c r="AA374" i="10"/>
  <c r="L374" i="10"/>
  <c r="AP374" i="10"/>
  <c r="AG374" i="10"/>
  <c r="AM374" i="10"/>
  <c r="U374" i="10"/>
  <c r="O374" i="10"/>
  <c r="AS374" i="10"/>
  <c r="AD374" i="10"/>
  <c r="X374" i="10"/>
  <c r="AP368" i="10"/>
  <c r="AJ368" i="10"/>
  <c r="AD368" i="10"/>
  <c r="X368" i="10"/>
  <c r="R368" i="10"/>
  <c r="L368" i="10"/>
  <c r="AG368" i="10"/>
  <c r="U368" i="10"/>
  <c r="AM368" i="10"/>
  <c r="AA368" i="10"/>
  <c r="O368" i="10"/>
  <c r="AS368" i="10"/>
  <c r="AT376" i="10"/>
  <c r="AN376" i="10"/>
  <c r="AH376" i="10"/>
  <c r="AB376" i="10"/>
  <c r="V376" i="10"/>
  <c r="P376" i="10"/>
  <c r="AQ376" i="10"/>
  <c r="S376" i="10"/>
  <c r="Y376" i="10"/>
  <c r="M376" i="10"/>
  <c r="AK376" i="10"/>
  <c r="AE376" i="10"/>
  <c r="AB367" i="10"/>
  <c r="AT367" i="10"/>
  <c r="AN367" i="10"/>
  <c r="AH367" i="10"/>
  <c r="V367" i="10"/>
  <c r="P367" i="10"/>
  <c r="AK367" i="10"/>
  <c r="M367" i="10"/>
  <c r="AQ367" i="10"/>
  <c r="AE367" i="10"/>
  <c r="S367" i="10"/>
  <c r="Y367" i="10"/>
  <c r="AQ316" i="10"/>
  <c r="AK316" i="10"/>
  <c r="AE316" i="10"/>
  <c r="Y316" i="10"/>
  <c r="S316" i="10"/>
  <c r="M316" i="10"/>
  <c r="AN316" i="10"/>
  <c r="AB316" i="10"/>
  <c r="P316" i="10"/>
  <c r="AT316" i="10"/>
  <c r="V316" i="10"/>
  <c r="AH316" i="10"/>
  <c r="AP315" i="10"/>
  <c r="AJ315" i="10"/>
  <c r="AD315" i="10"/>
  <c r="X315" i="10"/>
  <c r="R315" i="10"/>
  <c r="L315" i="10"/>
  <c r="AM315" i="10"/>
  <c r="AA315" i="10"/>
  <c r="O315" i="10"/>
  <c r="AS315" i="10"/>
  <c r="AG315" i="10"/>
  <c r="U315" i="10"/>
  <c r="AP308" i="10"/>
  <c r="AJ308" i="10"/>
  <c r="AD308" i="10"/>
  <c r="X308" i="10"/>
  <c r="R308" i="10"/>
  <c r="L308" i="10"/>
  <c r="AM308" i="10"/>
  <c r="AA308" i="10"/>
  <c r="O308" i="10"/>
  <c r="AS308" i="10"/>
  <c r="AG308" i="10"/>
  <c r="U308" i="10"/>
  <c r="AP317" i="10"/>
  <c r="AJ317" i="10"/>
  <c r="AD317" i="10"/>
  <c r="X317" i="10"/>
  <c r="R317" i="10"/>
  <c r="L317" i="10"/>
  <c r="AM317" i="10"/>
  <c r="AA317" i="10"/>
  <c r="O317" i="10"/>
  <c r="AS317" i="10"/>
  <c r="AG317" i="10"/>
  <c r="U317" i="10"/>
  <c r="AQ313" i="10"/>
  <c r="AK313" i="10"/>
  <c r="AE313" i="10"/>
  <c r="Y313" i="10"/>
  <c r="S313" i="10"/>
  <c r="M313" i="10"/>
  <c r="AN313" i="10"/>
  <c r="AB313" i="10"/>
  <c r="P313" i="10"/>
  <c r="AH313" i="10"/>
  <c r="AT313" i="10"/>
  <c r="V313" i="10"/>
  <c r="AP318" i="10"/>
  <c r="AJ318" i="10"/>
  <c r="AD318" i="10"/>
  <c r="X318" i="10"/>
  <c r="R318" i="10"/>
  <c r="L318" i="10"/>
  <c r="AM318" i="10"/>
  <c r="AA318" i="10"/>
  <c r="O318" i="10"/>
  <c r="AS318" i="10"/>
  <c r="AG318" i="10"/>
  <c r="U318" i="10"/>
  <c r="AQ310" i="10"/>
  <c r="AK310" i="10"/>
  <c r="AE310" i="10"/>
  <c r="Y310" i="10"/>
  <c r="S310" i="10"/>
  <c r="M310" i="10"/>
  <c r="AN310" i="10"/>
  <c r="AB310" i="10"/>
  <c r="P310" i="10"/>
  <c r="AT310" i="10"/>
  <c r="V310" i="10"/>
  <c r="AH310" i="10"/>
  <c r="G305" i="10"/>
  <c r="AP305" i="10"/>
  <c r="AJ305" i="10"/>
  <c r="AD305" i="10"/>
  <c r="X305" i="10"/>
  <c r="AM305" i="10"/>
  <c r="AA305" i="10"/>
  <c r="R305" i="10"/>
  <c r="L305" i="10"/>
  <c r="AS305" i="10"/>
  <c r="AG305" i="10"/>
  <c r="U305" i="10"/>
  <c r="O305" i="10"/>
  <c r="AQ311" i="10"/>
  <c r="AK311" i="10"/>
  <c r="AE311" i="10"/>
  <c r="Y311" i="10"/>
  <c r="S311" i="10"/>
  <c r="M311" i="10"/>
  <c r="AN311" i="10"/>
  <c r="AB311" i="10"/>
  <c r="P311" i="10"/>
  <c r="AH311" i="10"/>
  <c r="AT311" i="10"/>
  <c r="V311" i="10"/>
  <c r="AP316" i="10"/>
  <c r="AJ316" i="10"/>
  <c r="AD316" i="10"/>
  <c r="X316" i="10"/>
  <c r="R316" i="10"/>
  <c r="L316" i="10"/>
  <c r="AM316" i="10"/>
  <c r="AA316" i="10"/>
  <c r="O316" i="10"/>
  <c r="AS316" i="10"/>
  <c r="AG316" i="10"/>
  <c r="U316" i="10"/>
  <c r="AQ312" i="10"/>
  <c r="AK312" i="10"/>
  <c r="AE312" i="10"/>
  <c r="Y312" i="10"/>
  <c r="S312" i="10"/>
  <c r="M312" i="10"/>
  <c r="AN312" i="10"/>
  <c r="AB312" i="10"/>
  <c r="P312" i="10"/>
  <c r="AT312" i="10"/>
  <c r="V312" i="10"/>
  <c r="AH312" i="10"/>
  <c r="AQ309" i="10"/>
  <c r="AK309" i="10"/>
  <c r="AE309" i="10"/>
  <c r="Y309" i="10"/>
  <c r="S309" i="10"/>
  <c r="M309" i="10"/>
  <c r="AN309" i="10"/>
  <c r="AB309" i="10"/>
  <c r="P309" i="10"/>
  <c r="AH309" i="10"/>
  <c r="AT309" i="10"/>
  <c r="V309" i="10"/>
  <c r="AJ258" i="10"/>
  <c r="AA258" i="10"/>
  <c r="L258" i="10"/>
  <c r="AP258" i="10"/>
  <c r="R258" i="10"/>
  <c r="AS258" i="10"/>
  <c r="AD258" i="10"/>
  <c r="U258" i="10"/>
  <c r="AG258" i="10"/>
  <c r="O258" i="10"/>
  <c r="AM258" i="10"/>
  <c r="X258" i="10"/>
  <c r="AJ254" i="10"/>
  <c r="AA254" i="10"/>
  <c r="L254" i="10"/>
  <c r="AP254" i="10"/>
  <c r="R254" i="10"/>
  <c r="AS254" i="10"/>
  <c r="AD254" i="10"/>
  <c r="U254" i="10"/>
  <c r="AG254" i="10"/>
  <c r="X254" i="10"/>
  <c r="O254" i="10"/>
  <c r="AM254" i="10"/>
  <c r="AM259" i="10"/>
  <c r="X259" i="10"/>
  <c r="O259" i="10"/>
  <c r="AS259" i="10"/>
  <c r="U259" i="10"/>
  <c r="AP259" i="10"/>
  <c r="AG259" i="10"/>
  <c r="R259" i="10"/>
  <c r="AD259" i="10"/>
  <c r="L259" i="10"/>
  <c r="AJ259" i="10"/>
  <c r="AA259" i="10"/>
  <c r="AJ256" i="10"/>
  <c r="AA256" i="10"/>
  <c r="L256" i="10"/>
  <c r="AG256" i="10"/>
  <c r="R256" i="10"/>
  <c r="AS256" i="10"/>
  <c r="AD256" i="10"/>
  <c r="U256" i="10"/>
  <c r="AP256" i="10"/>
  <c r="X256" i="10"/>
  <c r="O256" i="10"/>
  <c r="AM256" i="10"/>
  <c r="AK248" i="10"/>
  <c r="M248" i="10"/>
  <c r="AQ248" i="10"/>
  <c r="AE248" i="10"/>
  <c r="Y248" i="10"/>
  <c r="S248" i="10"/>
  <c r="AN248" i="10"/>
  <c r="AB248" i="10"/>
  <c r="P248" i="10"/>
  <c r="AH248" i="10"/>
  <c r="V248" i="10"/>
  <c r="AT248" i="10"/>
  <c r="AM253" i="10"/>
  <c r="AD253" i="10"/>
  <c r="R253" i="10"/>
  <c r="L253" i="10"/>
  <c r="AP253" i="10"/>
  <c r="AG253" i="10"/>
  <c r="AA253" i="10"/>
  <c r="U253" i="10"/>
  <c r="O253" i="10"/>
  <c r="AS253" i="10"/>
  <c r="X253" i="10"/>
  <c r="AJ253" i="10"/>
  <c r="AD250" i="10"/>
  <c r="AS250" i="10"/>
  <c r="AM250" i="10"/>
  <c r="AG250" i="10"/>
  <c r="AA250" i="10"/>
  <c r="U250" i="10"/>
  <c r="O250" i="10"/>
  <c r="AP250" i="10"/>
  <c r="AJ250" i="10"/>
  <c r="X250" i="10"/>
  <c r="L250" i="10"/>
  <c r="R250" i="10"/>
  <c r="AS249" i="10"/>
  <c r="AM249" i="10"/>
  <c r="AG249" i="10"/>
  <c r="AA249" i="10"/>
  <c r="U249" i="10"/>
  <c r="O249" i="10"/>
  <c r="AJ249" i="10"/>
  <c r="X249" i="10"/>
  <c r="L249" i="10"/>
  <c r="AP249" i="10"/>
  <c r="AD249" i="10"/>
  <c r="R249" i="10"/>
  <c r="AJ251" i="10"/>
  <c r="R251" i="10"/>
  <c r="AD251" i="10"/>
  <c r="L251" i="10"/>
  <c r="AS251" i="10"/>
  <c r="AM251" i="10"/>
  <c r="AG251" i="10"/>
  <c r="AA251" i="10"/>
  <c r="U251" i="10"/>
  <c r="O251" i="10"/>
  <c r="AP251" i="10"/>
  <c r="X251" i="10"/>
  <c r="AS246" i="10"/>
  <c r="AM246" i="10"/>
  <c r="AG246" i="10"/>
  <c r="AA246" i="10"/>
  <c r="U246" i="10"/>
  <c r="O246" i="10"/>
  <c r="AJ246" i="10"/>
  <c r="X246" i="10"/>
  <c r="L246" i="10"/>
  <c r="AP246" i="10"/>
  <c r="AD246" i="10"/>
  <c r="R246" i="10"/>
  <c r="AM257" i="10"/>
  <c r="X257" i="10"/>
  <c r="O257" i="10"/>
  <c r="AD257" i="10"/>
  <c r="AP257" i="10"/>
  <c r="AG257" i="10"/>
  <c r="R257" i="10"/>
  <c r="AS257" i="10"/>
  <c r="U257" i="10"/>
  <c r="L257" i="10"/>
  <c r="AA257" i="10"/>
  <c r="AJ257" i="10"/>
  <c r="AS248" i="10"/>
  <c r="AM248" i="10"/>
  <c r="AG248" i="10"/>
  <c r="AA248" i="10"/>
  <c r="U248" i="10"/>
  <c r="O248" i="10"/>
  <c r="AJ248" i="10"/>
  <c r="X248" i="10"/>
  <c r="L248" i="10"/>
  <c r="AP248" i="10"/>
  <c r="AD248" i="10"/>
  <c r="R248" i="10"/>
  <c r="AM255" i="10"/>
  <c r="X255" i="10"/>
  <c r="O255" i="10"/>
  <c r="AD255" i="10"/>
  <c r="AP255" i="10"/>
  <c r="AG255" i="10"/>
  <c r="R255" i="10"/>
  <c r="AS255" i="10"/>
  <c r="U255" i="10"/>
  <c r="AA255" i="10"/>
  <c r="AJ255" i="10"/>
  <c r="L255" i="10"/>
  <c r="AJ252" i="10"/>
  <c r="R252" i="10"/>
  <c r="AD252" i="10"/>
  <c r="L252" i="10"/>
  <c r="AS252" i="10"/>
  <c r="AM252" i="10"/>
  <c r="AG252" i="10"/>
  <c r="AA252" i="10"/>
  <c r="U252" i="10"/>
  <c r="O252" i="10"/>
  <c r="AP252" i="10"/>
  <c r="X252" i="10"/>
  <c r="AS198" i="10"/>
  <c r="AM198" i="10"/>
  <c r="AG198" i="10"/>
  <c r="AA198" i="10"/>
  <c r="U198" i="10"/>
  <c r="AP198" i="10"/>
  <c r="AJ198" i="10"/>
  <c r="AD198" i="10"/>
  <c r="X198" i="10"/>
  <c r="R198" i="10"/>
  <c r="O198" i="10"/>
  <c r="L198" i="10"/>
  <c r="AS197" i="10"/>
  <c r="AM197" i="10"/>
  <c r="AG197" i="10"/>
  <c r="AA197" i="10"/>
  <c r="U197" i="10"/>
  <c r="O197" i="10"/>
  <c r="AP197" i="10"/>
  <c r="AJ197" i="10"/>
  <c r="AD197" i="10"/>
  <c r="X197" i="10"/>
  <c r="R197" i="10"/>
  <c r="L197" i="10"/>
  <c r="AS193" i="10"/>
  <c r="AM193" i="10"/>
  <c r="AG193" i="10"/>
  <c r="AA193" i="10"/>
  <c r="U193" i="10"/>
  <c r="O193" i="10"/>
  <c r="AP193" i="10"/>
  <c r="AJ193" i="10"/>
  <c r="AD193" i="10"/>
  <c r="X193" i="10"/>
  <c r="R193" i="10"/>
  <c r="L193" i="10"/>
  <c r="AS192" i="10"/>
  <c r="AM192" i="10"/>
  <c r="AG192" i="10"/>
  <c r="AA192" i="10"/>
  <c r="U192" i="10"/>
  <c r="O192" i="10"/>
  <c r="AP192" i="10"/>
  <c r="AJ192" i="10"/>
  <c r="AD192" i="10"/>
  <c r="X192" i="10"/>
  <c r="R192" i="10"/>
  <c r="L192" i="10"/>
  <c r="AS195" i="10"/>
  <c r="AM195" i="10"/>
  <c r="AG195" i="10"/>
  <c r="AA195" i="10"/>
  <c r="U195" i="10"/>
  <c r="O195" i="10"/>
  <c r="AP195" i="10"/>
  <c r="AJ195" i="10"/>
  <c r="AD195" i="10"/>
  <c r="X195" i="10"/>
  <c r="R195" i="10"/>
  <c r="L195" i="10"/>
  <c r="AS200" i="10"/>
  <c r="AM200" i="10"/>
  <c r="AG200" i="10"/>
  <c r="AA200" i="10"/>
  <c r="U200" i="10"/>
  <c r="O200" i="10"/>
  <c r="AP200" i="10"/>
  <c r="AJ200" i="10"/>
  <c r="AD200" i="10"/>
  <c r="X200" i="10"/>
  <c r="R200" i="10"/>
  <c r="L200" i="10"/>
  <c r="AS187" i="10"/>
  <c r="AM187" i="10"/>
  <c r="AG187" i="10"/>
  <c r="AA187" i="10"/>
  <c r="U187" i="10"/>
  <c r="O187" i="10"/>
  <c r="AP187" i="10"/>
  <c r="AJ187" i="10"/>
  <c r="AD187" i="10"/>
  <c r="X187" i="10"/>
  <c r="R187" i="10"/>
  <c r="L187" i="10"/>
  <c r="AS194" i="10"/>
  <c r="AM194" i="10"/>
  <c r="AG194" i="10"/>
  <c r="AA194" i="10"/>
  <c r="U194" i="10"/>
  <c r="O194" i="10"/>
  <c r="AP194" i="10"/>
  <c r="AJ194" i="10"/>
  <c r="AD194" i="10"/>
  <c r="X194" i="10"/>
  <c r="R194" i="10"/>
  <c r="L194" i="10"/>
  <c r="AS191" i="10"/>
  <c r="AM191" i="10"/>
  <c r="AG191" i="10"/>
  <c r="AA191" i="10"/>
  <c r="U191" i="10"/>
  <c r="O191" i="10"/>
  <c r="AP191" i="10"/>
  <c r="AJ191" i="10"/>
  <c r="AD191" i="10"/>
  <c r="X191" i="10"/>
  <c r="R191" i="10"/>
  <c r="L191" i="10"/>
  <c r="AS190" i="10"/>
  <c r="AM190" i="10"/>
  <c r="AG190" i="10"/>
  <c r="AA190" i="10"/>
  <c r="U190" i="10"/>
  <c r="O190" i="10"/>
  <c r="AP190" i="10"/>
  <c r="AJ190" i="10"/>
  <c r="AD190" i="10"/>
  <c r="X190" i="10"/>
  <c r="R190" i="10"/>
  <c r="L190" i="10"/>
  <c r="AM133" i="10"/>
  <c r="AA133" i="10"/>
  <c r="O133" i="10"/>
  <c r="U133" i="10"/>
  <c r="AJ133" i="10"/>
  <c r="X133" i="10"/>
  <c r="L133" i="10"/>
  <c r="AS133" i="10"/>
  <c r="AP133" i="10"/>
  <c r="AD133" i="10"/>
  <c r="R133" i="10"/>
  <c r="AG133" i="10"/>
  <c r="AT135" i="10"/>
  <c r="AK135" i="10"/>
  <c r="V135" i="10"/>
  <c r="M135" i="10"/>
  <c r="AH135" i="10"/>
  <c r="Y135" i="10"/>
  <c r="AE135" i="10"/>
  <c r="P135" i="10"/>
  <c r="AN135" i="10"/>
  <c r="AQ135" i="10"/>
  <c r="AB135" i="10"/>
  <c r="S135" i="10"/>
  <c r="AQ134" i="10"/>
  <c r="AK134" i="10"/>
  <c r="AE134" i="10"/>
  <c r="Y134" i="10"/>
  <c r="S134" i="10"/>
  <c r="M134" i="10"/>
  <c r="AT134" i="10"/>
  <c r="AN134" i="10"/>
  <c r="AH134" i="10"/>
  <c r="AB134" i="10"/>
  <c r="V134" i="10"/>
  <c r="P134" i="10"/>
  <c r="AM129" i="10"/>
  <c r="AA129" i="10"/>
  <c r="O129" i="10"/>
  <c r="U129" i="10"/>
  <c r="AJ129" i="10"/>
  <c r="X129" i="10"/>
  <c r="L129" i="10"/>
  <c r="AG129" i="10"/>
  <c r="AP129" i="10"/>
  <c r="AD129" i="10"/>
  <c r="R129" i="10"/>
  <c r="AS129" i="10"/>
  <c r="AH140" i="10"/>
  <c r="Y140" i="10"/>
  <c r="AT140" i="10"/>
  <c r="AK140" i="10"/>
  <c r="V140" i="10"/>
  <c r="M140" i="10"/>
  <c r="AQ140" i="10"/>
  <c r="AB140" i="10"/>
  <c r="AN140" i="10"/>
  <c r="S140" i="10"/>
  <c r="AE140" i="10"/>
  <c r="P140" i="10"/>
  <c r="AH138" i="10"/>
  <c r="Y138" i="10"/>
  <c r="AT138" i="10"/>
  <c r="AK138" i="10"/>
  <c r="V138" i="10"/>
  <c r="M138" i="10"/>
  <c r="S138" i="10"/>
  <c r="AB138" i="10"/>
  <c r="AE138" i="10"/>
  <c r="P138" i="10"/>
  <c r="AQ138" i="10"/>
  <c r="AN138" i="10"/>
  <c r="AM132" i="10"/>
  <c r="AA132" i="10"/>
  <c r="O132" i="10"/>
  <c r="U132" i="10"/>
  <c r="AJ132" i="10"/>
  <c r="X132" i="10"/>
  <c r="L132" i="10"/>
  <c r="AS132" i="10"/>
  <c r="AP132" i="10"/>
  <c r="AD132" i="10"/>
  <c r="R132" i="10"/>
  <c r="AG132" i="10"/>
  <c r="AM131" i="10"/>
  <c r="AA131" i="10"/>
  <c r="O131" i="10"/>
  <c r="U131" i="10"/>
  <c r="AJ131" i="10"/>
  <c r="X131" i="10"/>
  <c r="L131" i="10"/>
  <c r="AG131" i="10"/>
  <c r="AP131" i="10"/>
  <c r="AD131" i="10"/>
  <c r="R131" i="10"/>
  <c r="AS131" i="10"/>
  <c r="AQ128" i="10"/>
  <c r="AK128" i="10"/>
  <c r="AE128" i="10"/>
  <c r="Y128" i="10"/>
  <c r="S128" i="10"/>
  <c r="M128" i="10"/>
  <c r="AT128" i="10"/>
  <c r="AN128" i="10"/>
  <c r="AH128" i="10"/>
  <c r="AB128" i="10"/>
  <c r="V128" i="10"/>
  <c r="P128" i="10"/>
  <c r="AM128" i="10"/>
  <c r="AA128" i="10"/>
  <c r="O128" i="10"/>
  <c r="U128" i="10"/>
  <c r="AJ128" i="10"/>
  <c r="X128" i="10"/>
  <c r="L128" i="10"/>
  <c r="AG128" i="10"/>
  <c r="AP128" i="10"/>
  <c r="AD128" i="10"/>
  <c r="R128" i="10"/>
  <c r="AS128" i="10"/>
  <c r="AH136" i="10"/>
  <c r="Y136" i="10"/>
  <c r="AT136" i="10"/>
  <c r="AK136" i="10"/>
  <c r="V136" i="10"/>
  <c r="M136" i="10"/>
  <c r="AQ136" i="10"/>
  <c r="AB136" i="10"/>
  <c r="AN136" i="10"/>
  <c r="S136" i="10"/>
  <c r="AE136" i="10"/>
  <c r="P136" i="10"/>
  <c r="AT139" i="10"/>
  <c r="AK139" i="10"/>
  <c r="V139" i="10"/>
  <c r="M139" i="10"/>
  <c r="AH139" i="10"/>
  <c r="Y139" i="10"/>
  <c r="AE139" i="10"/>
  <c r="P139" i="10"/>
  <c r="AN139" i="10"/>
  <c r="AQ139" i="10"/>
  <c r="AB139" i="10"/>
  <c r="S139" i="10"/>
  <c r="AM130" i="10"/>
  <c r="AA130" i="10"/>
  <c r="O130" i="10"/>
  <c r="U130" i="10"/>
  <c r="AJ130" i="10"/>
  <c r="X130" i="10"/>
  <c r="L130" i="10"/>
  <c r="AG130" i="10"/>
  <c r="AP130" i="10"/>
  <c r="AD130" i="10"/>
  <c r="R130" i="10"/>
  <c r="AS130" i="10"/>
  <c r="AT141" i="10"/>
  <c r="AK141" i="10"/>
  <c r="V141" i="10"/>
  <c r="M141" i="10"/>
  <c r="AH141" i="10"/>
  <c r="Y141" i="10"/>
  <c r="AN141" i="10"/>
  <c r="P141" i="10"/>
  <c r="S141" i="10"/>
  <c r="AE141" i="10"/>
  <c r="AQ141" i="10"/>
  <c r="AB141" i="10"/>
  <c r="AP73" i="10"/>
  <c r="AJ73" i="10"/>
  <c r="AD73" i="10"/>
  <c r="X73" i="10"/>
  <c r="R73" i="10"/>
  <c r="AM73" i="10"/>
  <c r="O73" i="10"/>
  <c r="L73" i="10"/>
  <c r="AG73" i="10"/>
  <c r="AA73" i="10"/>
  <c r="AS73" i="10"/>
  <c r="U73" i="10"/>
  <c r="AP76" i="10"/>
  <c r="AJ76" i="10"/>
  <c r="AD76" i="10"/>
  <c r="X76" i="10"/>
  <c r="R76" i="10"/>
  <c r="L76" i="10"/>
  <c r="AA76" i="10"/>
  <c r="AS76" i="10"/>
  <c r="U76" i="10"/>
  <c r="AM76" i="10"/>
  <c r="O76" i="10"/>
  <c r="AG76" i="10"/>
  <c r="AS72" i="10"/>
  <c r="AM72" i="10"/>
  <c r="AG72" i="10"/>
  <c r="AA72" i="10"/>
  <c r="U72" i="10"/>
  <c r="O72" i="10"/>
  <c r="AD72" i="10"/>
  <c r="AP72" i="10"/>
  <c r="R72" i="10"/>
  <c r="X72" i="10"/>
  <c r="AJ72" i="10"/>
  <c r="L72" i="10"/>
  <c r="AP81" i="10"/>
  <c r="AJ81" i="10"/>
  <c r="AD81" i="10"/>
  <c r="X81" i="10"/>
  <c r="R81" i="10"/>
  <c r="L81" i="10"/>
  <c r="AM81" i="10"/>
  <c r="O81" i="10"/>
  <c r="AG81" i="10"/>
  <c r="AA81" i="10"/>
  <c r="AS81" i="10"/>
  <c r="U81" i="10"/>
  <c r="AP74" i="10"/>
  <c r="AJ74" i="10"/>
  <c r="AD74" i="10"/>
  <c r="X74" i="10"/>
  <c r="R74" i="10"/>
  <c r="L74" i="10"/>
  <c r="AA74" i="10"/>
  <c r="AS74" i="10"/>
  <c r="U74" i="10"/>
  <c r="AM74" i="10"/>
  <c r="AG74" i="10"/>
  <c r="O74" i="10"/>
  <c r="AP79" i="10"/>
  <c r="AJ79" i="10"/>
  <c r="AD79" i="10"/>
  <c r="X79" i="10"/>
  <c r="R79" i="10"/>
  <c r="L79" i="10"/>
  <c r="AM79" i="10"/>
  <c r="O79" i="10"/>
  <c r="AG79" i="10"/>
  <c r="AS79" i="10"/>
  <c r="U79" i="10"/>
  <c r="AA79" i="10"/>
  <c r="AP80" i="10"/>
  <c r="AJ80" i="10"/>
  <c r="AD80" i="10"/>
  <c r="X80" i="10"/>
  <c r="R80" i="10"/>
  <c r="L80" i="10"/>
  <c r="AA80" i="10"/>
  <c r="AM80" i="10"/>
  <c r="AS80" i="10"/>
  <c r="U80" i="10"/>
  <c r="O80" i="10"/>
  <c r="AG80" i="10"/>
  <c r="AS71" i="10"/>
  <c r="AM71" i="10"/>
  <c r="AG71" i="10"/>
  <c r="AA71" i="10"/>
  <c r="U71" i="10"/>
  <c r="O71" i="10"/>
  <c r="AP71" i="10"/>
  <c r="R71" i="10"/>
  <c r="AJ71" i="10"/>
  <c r="L71" i="10"/>
  <c r="X71" i="10"/>
  <c r="AD71" i="10"/>
  <c r="AP82" i="10"/>
  <c r="AJ82" i="10"/>
  <c r="AD82" i="10"/>
  <c r="X82" i="10"/>
  <c r="R82" i="10"/>
  <c r="L82" i="10"/>
  <c r="AA82" i="10"/>
  <c r="AS82" i="10"/>
  <c r="U82" i="10"/>
  <c r="AM82" i="10"/>
  <c r="AG82" i="10"/>
  <c r="O82" i="10"/>
  <c r="AP78" i="10"/>
  <c r="AJ78" i="10"/>
  <c r="AD78" i="10"/>
  <c r="X78" i="10"/>
  <c r="R78" i="10"/>
  <c r="L78" i="10"/>
  <c r="AA78" i="10"/>
  <c r="O78" i="10"/>
  <c r="AS78" i="10"/>
  <c r="U78" i="10"/>
  <c r="AM78" i="10"/>
  <c r="AG78" i="10"/>
  <c r="AP77" i="10"/>
  <c r="AJ77" i="10"/>
  <c r="AD77" i="10"/>
  <c r="X77" i="10"/>
  <c r="R77" i="10"/>
  <c r="L77" i="10"/>
  <c r="AM77" i="10"/>
  <c r="O77" i="10"/>
  <c r="AG77" i="10"/>
  <c r="AS77" i="10"/>
  <c r="U77" i="10"/>
  <c r="AA77" i="10"/>
  <c r="AP75" i="10"/>
  <c r="AJ75" i="10"/>
  <c r="AD75" i="10"/>
  <c r="X75" i="10"/>
  <c r="R75" i="10"/>
  <c r="L75" i="10"/>
  <c r="AM75" i="10"/>
  <c r="O75" i="10"/>
  <c r="AA75" i="10"/>
  <c r="AG75" i="10"/>
  <c r="AS75" i="10"/>
  <c r="U75" i="10"/>
  <c r="AQ70" i="10"/>
  <c r="AK70" i="10"/>
  <c r="AE70" i="10"/>
  <c r="Y70" i="10"/>
  <c r="S70" i="10"/>
  <c r="M70" i="10"/>
  <c r="AT70" i="10"/>
  <c r="AN70" i="10"/>
  <c r="AH70" i="10"/>
  <c r="AB70" i="10"/>
  <c r="V70" i="10"/>
  <c r="P70" i="10"/>
  <c r="AQ69" i="10"/>
  <c r="AK69" i="10"/>
  <c r="AE69" i="10"/>
  <c r="Y69" i="10"/>
  <c r="S69" i="10"/>
  <c r="M69" i="10"/>
  <c r="AT69" i="10"/>
  <c r="AN69" i="10"/>
  <c r="AH69" i="10"/>
  <c r="AB69" i="10"/>
  <c r="V69" i="10"/>
  <c r="P69" i="10"/>
  <c r="AS69" i="10"/>
  <c r="AM69" i="10"/>
  <c r="AG69" i="10"/>
  <c r="AA69" i="10"/>
  <c r="U69" i="10"/>
  <c r="O69" i="10"/>
  <c r="AP69" i="10"/>
  <c r="R69" i="10"/>
  <c r="AJ69" i="10"/>
  <c r="L69" i="10"/>
  <c r="X69" i="10"/>
  <c r="AD69" i="10"/>
  <c r="AT10" i="10"/>
  <c r="AQ10" i="10"/>
  <c r="AN10" i="10"/>
  <c r="AK10" i="10"/>
  <c r="AH10" i="10"/>
  <c r="AB10" i="10"/>
  <c r="Y10" i="10"/>
  <c r="S10" i="10"/>
  <c r="AE10" i="10"/>
  <c r="P10" i="10"/>
  <c r="M10" i="10"/>
  <c r="V10" i="10"/>
  <c r="I1723" i="10"/>
  <c r="G10" i="1"/>
  <c r="H10" i="1" s="1"/>
  <c r="J720" i="10"/>
  <c r="I1428" i="10"/>
  <c r="I307" i="10"/>
  <c r="I1546" i="10"/>
  <c r="I956" i="10"/>
  <c r="J956" i="10"/>
  <c r="J1605" i="10"/>
  <c r="J1369" i="10"/>
  <c r="I1074" i="10"/>
  <c r="I1487" i="10"/>
  <c r="J484" i="10"/>
  <c r="J1133" i="10"/>
  <c r="J1074" i="10"/>
  <c r="J602" i="10"/>
  <c r="I838" i="10"/>
  <c r="J838" i="10"/>
  <c r="J1664" i="10"/>
  <c r="I1251" i="10"/>
  <c r="J897" i="10"/>
  <c r="I897" i="10"/>
  <c r="I366" i="10"/>
  <c r="J1015" i="10"/>
  <c r="J1546" i="10"/>
  <c r="I1605" i="10"/>
  <c r="J661" i="10"/>
  <c r="I602" i="10"/>
  <c r="I1192" i="10"/>
  <c r="J189" i="10"/>
  <c r="J366" i="10"/>
  <c r="J307" i="10"/>
  <c r="J425" i="10"/>
  <c r="I425" i="10"/>
  <c r="J1487" i="10"/>
  <c r="I484" i="10"/>
  <c r="I1133" i="10"/>
  <c r="I1369" i="10"/>
  <c r="I661" i="10"/>
  <c r="J1192" i="10"/>
  <c r="I1664" i="10"/>
  <c r="J1723" i="10"/>
  <c r="J1251" i="10"/>
  <c r="J1310" i="10"/>
  <c r="I1310" i="10"/>
  <c r="I720" i="10"/>
  <c r="I779" i="10"/>
  <c r="J779" i="10"/>
  <c r="J1428" i="10"/>
  <c r="I1015" i="10"/>
  <c r="E10" i="10"/>
  <c r="DZ4" i="1"/>
  <c r="EA8" i="1" s="1"/>
  <c r="BW4" i="1"/>
  <c r="BV8" i="1" s="1"/>
  <c r="G310" i="10"/>
  <c r="G313" i="10"/>
  <c r="BO7" i="1"/>
  <c r="G246" i="10"/>
  <c r="Q17" i="9"/>
  <c r="G311" i="10"/>
  <c r="G312" i="10"/>
  <c r="BE7" i="1"/>
  <c r="G194" i="10"/>
  <c r="G250" i="10"/>
  <c r="G200" i="10"/>
  <c r="G249" i="10"/>
  <c r="G251" i="10"/>
  <c r="G309" i="10"/>
  <c r="G191" i="10"/>
  <c r="G190" i="10"/>
  <c r="G254" i="10"/>
  <c r="G252" i="10"/>
  <c r="G197" i="10"/>
  <c r="G367" i="10"/>
  <c r="G253" i="10"/>
  <c r="G195" i="10"/>
  <c r="G193" i="10"/>
  <c r="I189" i="10"/>
  <c r="G259" i="10"/>
  <c r="G192" i="10"/>
  <c r="G256" i="10"/>
  <c r="I199" i="10"/>
  <c r="P7" i="1"/>
  <c r="F375" i="10"/>
  <c r="AT7" i="1"/>
  <c r="G257" i="10"/>
  <c r="U7" i="1"/>
  <c r="G198" i="10"/>
  <c r="F255" i="10"/>
  <c r="AJ7" i="1"/>
  <c r="I196" i="10"/>
  <c r="F137" i="10"/>
  <c r="Z7" i="1"/>
  <c r="F550" i="10"/>
  <c r="BI7" i="1"/>
  <c r="F314" i="10"/>
  <c r="AO7" i="1"/>
  <c r="F196" i="10"/>
  <c r="AE7" i="1"/>
  <c r="C414" i="10"/>
  <c r="E188" i="10"/>
  <c r="FG10" i="1"/>
  <c r="FK10" i="1"/>
  <c r="FI10" i="1"/>
  <c r="F10" i="6" s="1"/>
  <c r="G248" i="10"/>
  <c r="G376" i="10"/>
  <c r="G315" i="10"/>
  <c r="G258" i="10"/>
  <c r="G316" i="10"/>
  <c r="G317" i="10"/>
  <c r="G374" i="10"/>
  <c r="B19" i="9"/>
  <c r="B17" i="9"/>
  <c r="G128" i="10"/>
  <c r="FF8" i="1"/>
  <c r="FF9" i="1"/>
  <c r="DR8" i="1"/>
  <c r="DR9" i="1"/>
  <c r="CD8" i="1"/>
  <c r="CD9" i="1"/>
  <c r="CN8" i="1"/>
  <c r="CN9" i="1"/>
  <c r="BE9" i="1"/>
  <c r="BE8" i="1"/>
  <c r="CS9" i="1"/>
  <c r="CS8" i="1"/>
  <c r="EQ8" i="1"/>
  <c r="EQ9" i="1"/>
  <c r="DC8" i="1"/>
  <c r="DC9" i="1"/>
  <c r="BO8" i="1"/>
  <c r="BO9" i="1"/>
  <c r="EL8" i="1"/>
  <c r="EL9" i="1"/>
  <c r="CX8" i="1"/>
  <c r="CX9" i="1"/>
  <c r="DH8" i="1"/>
  <c r="DH9" i="1"/>
  <c r="BT8" i="1"/>
  <c r="BT9" i="1"/>
  <c r="FA9" i="1"/>
  <c r="FA8" i="1"/>
  <c r="EG9" i="1"/>
  <c r="EG8" i="1"/>
  <c r="EV8" i="1"/>
  <c r="EV9" i="1"/>
  <c r="DM9" i="1"/>
  <c r="DM8" i="1"/>
  <c r="DW8" i="1"/>
  <c r="DW9" i="1"/>
  <c r="CI8" i="1"/>
  <c r="CI9" i="1"/>
  <c r="BY9" i="1"/>
  <c r="BY8" i="1"/>
  <c r="EB8" i="1"/>
  <c r="EB9" i="1"/>
  <c r="E141" i="10"/>
  <c r="E140" i="10"/>
  <c r="E139" i="10"/>
  <c r="E138" i="10"/>
  <c r="E137" i="10"/>
  <c r="E136" i="10"/>
  <c r="E135" i="10"/>
  <c r="E134" i="10"/>
  <c r="F133" i="10"/>
  <c r="F132" i="10"/>
  <c r="F131" i="10"/>
  <c r="F130" i="10"/>
  <c r="F129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G548" i="10"/>
  <c r="J259" i="10"/>
  <c r="J254" i="10"/>
  <c r="J253" i="10"/>
  <c r="J252" i="10"/>
  <c r="J249" i="10"/>
  <c r="G69" i="10"/>
  <c r="I488" i="10"/>
  <c r="I547" i="10"/>
  <c r="I549" i="10"/>
  <c r="I1132" i="10"/>
  <c r="I955" i="10"/>
  <c r="J1486" i="10"/>
  <c r="J837" i="10"/>
  <c r="J601" i="10"/>
  <c r="J306" i="10"/>
  <c r="I778" i="10"/>
  <c r="I483" i="10"/>
  <c r="E19" i="10"/>
  <c r="FK19" i="1"/>
  <c r="FG19" i="1"/>
  <c r="E19" i="6" s="1"/>
  <c r="E18" i="10"/>
  <c r="FK18" i="1"/>
  <c r="FG18" i="1"/>
  <c r="E18" i="6" s="1"/>
  <c r="F14" i="10"/>
  <c r="FI14" i="1"/>
  <c r="F14" i="6" s="1"/>
  <c r="J660" i="10"/>
  <c r="I601" i="10"/>
  <c r="I1073" i="10"/>
  <c r="F19" i="10"/>
  <c r="FI19" i="1"/>
  <c r="F19" i="6" s="1"/>
  <c r="F18" i="10"/>
  <c r="FI18" i="1"/>
  <c r="F18" i="6" s="1"/>
  <c r="F20" i="10"/>
  <c r="FI20" i="1"/>
  <c r="F20" i="6" s="1"/>
  <c r="I1427" i="10"/>
  <c r="J1014" i="10"/>
  <c r="J896" i="10"/>
  <c r="J1250" i="10"/>
  <c r="J1368" i="10"/>
  <c r="J778" i="10"/>
  <c r="E22" i="10"/>
  <c r="FG22" i="1"/>
  <c r="E22" i="6" s="1"/>
  <c r="FK22" i="1"/>
  <c r="E15" i="10"/>
  <c r="FG15" i="1"/>
  <c r="E15" i="6" s="1"/>
  <c r="FK15" i="1"/>
  <c r="E21" i="10"/>
  <c r="FK21" i="1"/>
  <c r="FG21" i="1"/>
  <c r="E21" i="6" s="1"/>
  <c r="E12" i="10"/>
  <c r="FK12" i="1"/>
  <c r="FG12" i="1"/>
  <c r="E12" i="6" s="1"/>
  <c r="F16" i="10"/>
  <c r="FI16" i="1"/>
  <c r="F16" i="6" s="1"/>
  <c r="E17" i="10"/>
  <c r="FG17" i="1"/>
  <c r="E17" i="6" s="1"/>
  <c r="FK17" i="1"/>
  <c r="J547" i="10"/>
  <c r="G544" i="10"/>
  <c r="AW7" i="1"/>
  <c r="AZ7" i="1" s="1"/>
  <c r="E428" i="10"/>
  <c r="G551" i="10"/>
  <c r="J549" i="10"/>
  <c r="J542" i="10"/>
  <c r="I542" i="10"/>
  <c r="I660" i="10"/>
  <c r="J955" i="10"/>
  <c r="I1663" i="10"/>
  <c r="J1663" i="10"/>
  <c r="I1486" i="10"/>
  <c r="I1191" i="10"/>
  <c r="I896" i="10"/>
  <c r="I1250" i="10"/>
  <c r="J1545" i="10"/>
  <c r="I306" i="10"/>
  <c r="J365" i="10"/>
  <c r="J1309" i="10"/>
  <c r="J1073" i="10"/>
  <c r="J257" i="10"/>
  <c r="J256" i="10"/>
  <c r="J251" i="10"/>
  <c r="E20" i="10"/>
  <c r="FG20" i="1"/>
  <c r="E20" i="6" s="1"/>
  <c r="FK20" i="1"/>
  <c r="E23" i="10"/>
  <c r="FG23" i="1"/>
  <c r="E23" i="6" s="1"/>
  <c r="FK23" i="1"/>
  <c r="E13" i="10"/>
  <c r="FK13" i="1"/>
  <c r="FG13" i="1"/>
  <c r="E13" i="6" s="1"/>
  <c r="E16" i="10"/>
  <c r="FK16" i="1"/>
  <c r="FG16" i="1"/>
  <c r="E16" i="6" s="1"/>
  <c r="F23" i="10"/>
  <c r="FI23" i="1"/>
  <c r="F23" i="6" s="1"/>
  <c r="F13" i="10"/>
  <c r="FI13" i="1"/>
  <c r="F13" i="6" s="1"/>
  <c r="J1427" i="10"/>
  <c r="I837" i="10"/>
  <c r="I1722" i="10"/>
  <c r="I1604" i="10"/>
  <c r="J488" i="10"/>
  <c r="F22" i="10"/>
  <c r="FI22" i="1"/>
  <c r="F22" i="6" s="1"/>
  <c r="F15" i="10"/>
  <c r="FI15" i="1"/>
  <c r="F15" i="6" s="1"/>
  <c r="F21" i="10"/>
  <c r="FI21" i="1"/>
  <c r="F21" i="6" s="1"/>
  <c r="E14" i="10"/>
  <c r="FG14" i="1"/>
  <c r="E14" i="6" s="1"/>
  <c r="FK14" i="1"/>
  <c r="F12" i="10"/>
  <c r="FI12" i="1"/>
  <c r="F12" i="6" s="1"/>
  <c r="F17" i="10"/>
  <c r="FI17" i="1"/>
  <c r="F17" i="6" s="1"/>
  <c r="I608" i="10"/>
  <c r="G545" i="10"/>
  <c r="G546" i="10"/>
  <c r="J1132" i="10"/>
  <c r="I1014" i="10"/>
  <c r="J1191" i="10"/>
  <c r="I247" i="10"/>
  <c r="I1545" i="10"/>
  <c r="I719" i="10"/>
  <c r="J719" i="10"/>
  <c r="J1722" i="10"/>
  <c r="J424" i="10"/>
  <c r="I424" i="10"/>
  <c r="I365" i="10"/>
  <c r="J1604" i="10"/>
  <c r="I1309" i="10"/>
  <c r="I1368" i="10"/>
  <c r="J483" i="10"/>
  <c r="J250" i="10"/>
  <c r="J258" i="10"/>
  <c r="E70" i="10"/>
  <c r="F11" i="10"/>
  <c r="FI11" i="1"/>
  <c r="F11" i="6" s="1"/>
  <c r="E11" i="10"/>
  <c r="FG11" i="1"/>
  <c r="E11" i="6" s="1"/>
  <c r="FK11" i="1"/>
  <c r="J247" i="10"/>
  <c r="AK716" i="10"/>
  <c r="AK714" i="10"/>
  <c r="AJ716" i="10"/>
  <c r="AK715" i="10"/>
  <c r="P714" i="10"/>
  <c r="O716" i="10"/>
  <c r="P716" i="10"/>
  <c r="P715" i="10"/>
  <c r="I541" i="10"/>
  <c r="AB714" i="10"/>
  <c r="AB715" i="10"/>
  <c r="AA716" i="10"/>
  <c r="AB716" i="10"/>
  <c r="I718" i="10"/>
  <c r="AE716" i="10"/>
  <c r="AD716" i="10"/>
  <c r="AE714" i="10"/>
  <c r="AE715" i="10"/>
  <c r="X716" i="10"/>
  <c r="Y716" i="10"/>
  <c r="Y715" i="10"/>
  <c r="Y714" i="10"/>
  <c r="V1363" i="10"/>
  <c r="U1365" i="10"/>
  <c r="V1365" i="10"/>
  <c r="V1364" i="10"/>
  <c r="M714" i="10"/>
  <c r="L716" i="10"/>
  <c r="M715" i="10"/>
  <c r="M716" i="10"/>
  <c r="J714" i="10"/>
  <c r="R716" i="10"/>
  <c r="S716" i="10"/>
  <c r="S714" i="10"/>
  <c r="S715" i="10"/>
  <c r="U716" i="10"/>
  <c r="V715" i="10"/>
  <c r="V714" i="10"/>
  <c r="V716" i="10"/>
  <c r="M1363" i="10"/>
  <c r="M1365" i="10"/>
  <c r="M1364" i="10"/>
  <c r="I1367" i="10"/>
  <c r="J1363" i="10"/>
  <c r="L1365" i="10"/>
  <c r="AN1363" i="10"/>
  <c r="AM1365" i="10"/>
  <c r="AN1365" i="10"/>
  <c r="AN1364" i="10"/>
  <c r="S1364" i="10"/>
  <c r="R1365" i="10"/>
  <c r="S1363" i="10"/>
  <c r="S1365" i="10"/>
  <c r="AN714" i="10"/>
  <c r="AN716" i="10"/>
  <c r="AM716" i="10"/>
  <c r="AN715" i="10"/>
  <c r="P1365" i="10"/>
  <c r="P1363" i="10"/>
  <c r="O1365" i="10"/>
  <c r="P1364" i="10"/>
  <c r="AH1363" i="10"/>
  <c r="AG1365" i="10"/>
  <c r="AH1365" i="10"/>
  <c r="AH1364" i="10"/>
  <c r="AT1365" i="10"/>
  <c r="AT1363" i="10"/>
  <c r="AS1365" i="10"/>
  <c r="AT1364" i="10"/>
  <c r="AJ1365" i="10"/>
  <c r="AK1363" i="10"/>
  <c r="AK1364" i="10"/>
  <c r="AK1365" i="10"/>
  <c r="X1365" i="10"/>
  <c r="Y1365" i="10"/>
  <c r="Y1363" i="10"/>
  <c r="Y1364" i="10"/>
  <c r="AT716" i="10"/>
  <c r="AT714" i="10"/>
  <c r="AS716" i="10"/>
  <c r="AT715" i="10"/>
  <c r="AQ716" i="10"/>
  <c r="AP716" i="10"/>
  <c r="AQ714" i="10"/>
  <c r="AQ715" i="10"/>
  <c r="AH716" i="10"/>
  <c r="AG716" i="10"/>
  <c r="AH714" i="10"/>
  <c r="AH715" i="10"/>
  <c r="AD1365" i="10"/>
  <c r="AE1363" i="10"/>
  <c r="AE1365" i="10"/>
  <c r="AE1364" i="10"/>
  <c r="AB1365" i="10"/>
  <c r="AB1363" i="10"/>
  <c r="AA1365" i="10"/>
  <c r="AB1364" i="10"/>
  <c r="AP1365" i="10"/>
  <c r="AQ1363" i="10"/>
  <c r="AQ1364" i="10"/>
  <c r="AQ1365" i="10"/>
  <c r="AO6" i="1"/>
  <c r="AC6" i="1"/>
  <c r="AE6" i="1"/>
  <c r="AW6" i="1"/>
  <c r="S6" i="1"/>
  <c r="X6" i="1"/>
  <c r="U6" i="1"/>
  <c r="N6" i="1"/>
  <c r="AT6" i="1"/>
  <c r="Z6" i="1"/>
  <c r="P6" i="1"/>
  <c r="BG6" i="1"/>
  <c r="AH6" i="1"/>
  <c r="AM6" i="1"/>
  <c r="BI6" i="1"/>
  <c r="AY6" i="1"/>
  <c r="AR6" i="1"/>
  <c r="T16" i="9" s="1"/>
  <c r="AJ6" i="1"/>
  <c r="BG7" i="1"/>
  <c r="AR7" i="1"/>
  <c r="AM7" i="1"/>
  <c r="AH7" i="1"/>
  <c r="AC7" i="1"/>
  <c r="C19" i="9"/>
  <c r="FD4" i="1"/>
  <c r="EJ4" i="1"/>
  <c r="EH4" i="1" s="1"/>
  <c r="CV4" i="1"/>
  <c r="CT4" i="1" s="1"/>
  <c r="EE4" i="1"/>
  <c r="EC4" i="1" s="1"/>
  <c r="ET4" i="1"/>
  <c r="DF4" i="1"/>
  <c r="BR4" i="1"/>
  <c r="BP4" i="1" s="1"/>
  <c r="DU4" i="1"/>
  <c r="CG4" i="1"/>
  <c r="CE4" i="1" s="1"/>
  <c r="EY4" i="1"/>
  <c r="EW4" i="1" s="1"/>
  <c r="CB4" i="1"/>
  <c r="BZ4" i="1" s="1"/>
  <c r="CL4" i="1"/>
  <c r="CJ4" i="1" s="1"/>
  <c r="F543" i="10"/>
  <c r="EO4" i="1"/>
  <c r="EM4" i="1" s="1"/>
  <c r="DA4" i="1"/>
  <c r="CY4" i="1" s="1"/>
  <c r="BM4" i="1"/>
  <c r="BK4" i="1" s="1"/>
  <c r="G187" i="10"/>
  <c r="F308" i="10"/>
  <c r="CQ4" i="1"/>
  <c r="G836" i="10"/>
  <c r="DP4" i="1"/>
  <c r="DN4" i="1" s="1"/>
  <c r="BC4" i="1"/>
  <c r="F368" i="10"/>
  <c r="F188" i="10"/>
  <c r="DK4" i="1"/>
  <c r="F428" i="10"/>
  <c r="AX4" i="1"/>
  <c r="G1072" i="10"/>
  <c r="G600" i="10"/>
  <c r="G11" i="1"/>
  <c r="H11" i="1" s="1"/>
  <c r="J11" i="1"/>
  <c r="X7" i="1"/>
  <c r="S7" i="1"/>
  <c r="G18" i="1"/>
  <c r="H18" i="1" s="1"/>
  <c r="J18" i="1"/>
  <c r="H18" i="12" s="1"/>
  <c r="G23" i="1"/>
  <c r="H23" i="1" s="1"/>
  <c r="J23" i="1"/>
  <c r="K23" i="12" s="1"/>
  <c r="G39" i="1"/>
  <c r="H39" i="1" s="1"/>
  <c r="J39" i="1"/>
  <c r="G32" i="1"/>
  <c r="H32" i="1" s="1"/>
  <c r="J32" i="1"/>
  <c r="G21" i="1"/>
  <c r="H21" i="1" s="1"/>
  <c r="J21" i="1"/>
  <c r="I21" i="12" s="1"/>
  <c r="J37" i="1"/>
  <c r="G37" i="1"/>
  <c r="H37" i="1" s="1"/>
  <c r="G31" i="1"/>
  <c r="H31" i="1" s="1"/>
  <c r="J31" i="1"/>
  <c r="G17" i="1"/>
  <c r="H17" i="1" s="1"/>
  <c r="J17" i="1"/>
  <c r="H17" i="12" s="1"/>
  <c r="G38" i="1"/>
  <c r="H38" i="1" s="1"/>
  <c r="J38" i="1"/>
  <c r="G36" i="1"/>
  <c r="H36" i="1" s="1"/>
  <c r="J36" i="1"/>
  <c r="G22" i="1"/>
  <c r="H22" i="1" s="1"/>
  <c r="J22" i="1"/>
  <c r="I22" i="12" s="1"/>
  <c r="G30" i="1"/>
  <c r="H30" i="1" s="1"/>
  <c r="J30" i="1"/>
  <c r="G15" i="1"/>
  <c r="H15" i="1" s="1"/>
  <c r="J15" i="1"/>
  <c r="G26" i="1"/>
  <c r="H26" i="1" s="1"/>
  <c r="J26" i="1"/>
  <c r="G20" i="1"/>
  <c r="H20" i="1" s="1"/>
  <c r="J20" i="1"/>
  <c r="I20" i="12" s="1"/>
  <c r="G33" i="1"/>
  <c r="H33" i="1" s="1"/>
  <c r="J33" i="1"/>
  <c r="J29" i="1"/>
  <c r="G29" i="1"/>
  <c r="H29" i="1" s="1"/>
  <c r="G13" i="1"/>
  <c r="H13" i="1" s="1"/>
  <c r="J13" i="1"/>
  <c r="G28" i="1"/>
  <c r="H28" i="1" s="1"/>
  <c r="J28" i="1"/>
  <c r="G19" i="1"/>
  <c r="J19" i="1"/>
  <c r="G27" i="1"/>
  <c r="H27" i="1" s="1"/>
  <c r="J27" i="1"/>
  <c r="G25" i="1"/>
  <c r="H25" i="1" s="1"/>
  <c r="J25" i="1"/>
  <c r="J35" i="1"/>
  <c r="G35" i="1"/>
  <c r="H35" i="1" s="1"/>
  <c r="G24" i="1"/>
  <c r="H24" i="1" s="1"/>
  <c r="J24" i="1"/>
  <c r="J40" i="1"/>
  <c r="G40" i="1"/>
  <c r="H40" i="1" s="1"/>
  <c r="G14" i="1"/>
  <c r="H14" i="1" s="1"/>
  <c r="J14" i="1"/>
  <c r="G12" i="1"/>
  <c r="H12" i="1" s="1"/>
  <c r="J12" i="1"/>
  <c r="G34" i="1"/>
  <c r="H34" i="1" s="1"/>
  <c r="J34" i="1"/>
  <c r="G16" i="1"/>
  <c r="H16" i="1" s="1"/>
  <c r="J16" i="1"/>
  <c r="G543" i="10" l="1"/>
  <c r="AE543" i="10"/>
  <c r="M543" i="10"/>
  <c r="AQ543" i="10"/>
  <c r="Y543" i="10"/>
  <c r="AT543" i="10"/>
  <c r="AN543" i="10"/>
  <c r="AH543" i="10"/>
  <c r="AB543" i="10"/>
  <c r="V543" i="10"/>
  <c r="P543" i="10"/>
  <c r="AK543" i="10"/>
  <c r="S543" i="10"/>
  <c r="G550" i="10"/>
  <c r="AT550" i="10"/>
  <c r="AN550" i="10"/>
  <c r="AH550" i="10"/>
  <c r="AB550" i="10"/>
  <c r="V550" i="10"/>
  <c r="P550" i="10"/>
  <c r="AE550" i="10"/>
  <c r="AQ550" i="10"/>
  <c r="S550" i="10"/>
  <c r="Y550" i="10"/>
  <c r="M550" i="10"/>
  <c r="AK550" i="10"/>
  <c r="AK428" i="10"/>
  <c r="Y428" i="10"/>
  <c r="M428" i="10"/>
  <c r="AT428" i="10"/>
  <c r="AN428" i="10"/>
  <c r="AH428" i="10"/>
  <c r="AB428" i="10"/>
  <c r="V428" i="10"/>
  <c r="P428" i="10"/>
  <c r="AQ428" i="10"/>
  <c r="AE428" i="10"/>
  <c r="S428" i="10"/>
  <c r="AS428" i="10"/>
  <c r="AM428" i="10"/>
  <c r="AG428" i="10"/>
  <c r="AA428" i="10"/>
  <c r="U428" i="10"/>
  <c r="O428" i="10"/>
  <c r="X428" i="10"/>
  <c r="L428" i="10"/>
  <c r="AP428" i="10"/>
  <c r="R428" i="10"/>
  <c r="AJ428" i="10"/>
  <c r="AD428" i="10"/>
  <c r="G368" i="10"/>
  <c r="AN368" i="10"/>
  <c r="P368" i="10"/>
  <c r="AT368" i="10"/>
  <c r="AH368" i="10"/>
  <c r="AB368" i="10"/>
  <c r="V368" i="10"/>
  <c r="AK368" i="10"/>
  <c r="Y368" i="10"/>
  <c r="M368" i="10"/>
  <c r="AQ368" i="10"/>
  <c r="AE368" i="10"/>
  <c r="S368" i="10"/>
  <c r="AT375" i="10"/>
  <c r="AN375" i="10"/>
  <c r="AH375" i="10"/>
  <c r="AB375" i="10"/>
  <c r="V375" i="10"/>
  <c r="P375" i="10"/>
  <c r="M375" i="10"/>
  <c r="AE375" i="10"/>
  <c r="AK375" i="10"/>
  <c r="Y375" i="10"/>
  <c r="S375" i="10"/>
  <c r="AQ375" i="10"/>
  <c r="AQ314" i="10"/>
  <c r="AK314" i="10"/>
  <c r="AE314" i="10"/>
  <c r="Y314" i="10"/>
  <c r="S314" i="10"/>
  <c r="M314" i="10"/>
  <c r="AN314" i="10"/>
  <c r="AN303" i="10" s="1"/>
  <c r="AB314" i="10"/>
  <c r="P314" i="10"/>
  <c r="AT314" i="10"/>
  <c r="V314" i="10"/>
  <c r="AH314" i="10"/>
  <c r="G308" i="10"/>
  <c r="AQ308" i="10"/>
  <c r="AK308" i="10"/>
  <c r="AE308" i="10"/>
  <c r="Y308" i="10"/>
  <c r="S308" i="10"/>
  <c r="M308" i="10"/>
  <c r="AN308" i="10"/>
  <c r="AB308" i="10"/>
  <c r="P308" i="10"/>
  <c r="AT308" i="10"/>
  <c r="V308" i="10"/>
  <c r="AH308" i="10"/>
  <c r="AT255" i="10"/>
  <c r="AN255" i="10"/>
  <c r="AH255" i="10"/>
  <c r="AB255" i="10"/>
  <c r="V255" i="10"/>
  <c r="P255" i="10"/>
  <c r="AE255" i="10"/>
  <c r="AK255" i="10"/>
  <c r="M255" i="10"/>
  <c r="Y255" i="10"/>
  <c r="AQ255" i="10"/>
  <c r="S255" i="10"/>
  <c r="AT188" i="10"/>
  <c r="AN188" i="10"/>
  <c r="AH188" i="10"/>
  <c r="AB188" i="10"/>
  <c r="V188" i="10"/>
  <c r="P188" i="10"/>
  <c r="AE188" i="10"/>
  <c r="Y188" i="10"/>
  <c r="AQ188" i="10"/>
  <c r="S188" i="10"/>
  <c r="AK188" i="10"/>
  <c r="M188" i="10"/>
  <c r="AS188" i="10"/>
  <c r="AM188" i="10"/>
  <c r="AG188" i="10"/>
  <c r="AA188" i="10"/>
  <c r="U188" i="10"/>
  <c r="O188" i="10"/>
  <c r="AP188" i="10"/>
  <c r="AJ188" i="10"/>
  <c r="AD188" i="10"/>
  <c r="X188" i="10"/>
  <c r="R188" i="10"/>
  <c r="L188" i="10"/>
  <c r="AQ196" i="10"/>
  <c r="AK196" i="10"/>
  <c r="AE196" i="10"/>
  <c r="Y196" i="10"/>
  <c r="S196" i="10"/>
  <c r="M196" i="10"/>
  <c r="AT196" i="10"/>
  <c r="AN196" i="10"/>
  <c r="AH196" i="10"/>
  <c r="AB196" i="10"/>
  <c r="V196" i="10"/>
  <c r="P196" i="10"/>
  <c r="AQ130" i="10"/>
  <c r="AK130" i="10"/>
  <c r="AE130" i="10"/>
  <c r="Y130" i="10"/>
  <c r="S130" i="10"/>
  <c r="M130" i="10"/>
  <c r="AT130" i="10"/>
  <c r="AN130" i="10"/>
  <c r="AH130" i="10"/>
  <c r="AB130" i="10"/>
  <c r="V130" i="10"/>
  <c r="P130" i="10"/>
  <c r="AM134" i="10"/>
  <c r="AA134" i="10"/>
  <c r="O134" i="10"/>
  <c r="AG134" i="10"/>
  <c r="AJ134" i="10"/>
  <c r="X134" i="10"/>
  <c r="L134" i="10"/>
  <c r="AS134" i="10"/>
  <c r="AP134" i="10"/>
  <c r="AD134" i="10"/>
  <c r="R134" i="10"/>
  <c r="U134" i="10"/>
  <c r="AT137" i="10"/>
  <c r="AK137" i="10"/>
  <c r="V137" i="10"/>
  <c r="M137" i="10"/>
  <c r="AH137" i="10"/>
  <c r="Y137" i="10"/>
  <c r="AN137" i="10"/>
  <c r="P137" i="10"/>
  <c r="S137" i="10"/>
  <c r="AE137" i="10"/>
  <c r="AQ137" i="10"/>
  <c r="AB137" i="10"/>
  <c r="AQ131" i="10"/>
  <c r="AK131" i="10"/>
  <c r="AE131" i="10"/>
  <c r="Y131" i="10"/>
  <c r="S131" i="10"/>
  <c r="M131" i="10"/>
  <c r="AT131" i="10"/>
  <c r="AN131" i="10"/>
  <c r="AH131" i="10"/>
  <c r="AB131" i="10"/>
  <c r="V131" i="10"/>
  <c r="P131" i="10"/>
  <c r="AS135" i="10"/>
  <c r="AM135" i="10"/>
  <c r="AG135" i="10"/>
  <c r="AA135" i="10"/>
  <c r="U135" i="10"/>
  <c r="O135" i="10"/>
  <c r="AD135" i="10"/>
  <c r="AP135" i="10"/>
  <c r="R135" i="10"/>
  <c r="L135" i="10"/>
  <c r="AJ135" i="10"/>
  <c r="X135" i="10"/>
  <c r="G139" i="10"/>
  <c r="AS139" i="10"/>
  <c r="AM139" i="10"/>
  <c r="AG139" i="10"/>
  <c r="AA139" i="10"/>
  <c r="U139" i="10"/>
  <c r="O139" i="10"/>
  <c r="AD139" i="10"/>
  <c r="AP139" i="10"/>
  <c r="R139" i="10"/>
  <c r="L139" i="10"/>
  <c r="AJ139" i="10"/>
  <c r="X139" i="10"/>
  <c r="G132" i="10"/>
  <c r="AQ132" i="10"/>
  <c r="AK132" i="10"/>
  <c r="AE132" i="10"/>
  <c r="Y132" i="10"/>
  <c r="S132" i="10"/>
  <c r="M132" i="10"/>
  <c r="AT132" i="10"/>
  <c r="AN132" i="10"/>
  <c r="AH132" i="10"/>
  <c r="AB132" i="10"/>
  <c r="V132" i="10"/>
  <c r="P132" i="10"/>
  <c r="AS136" i="10"/>
  <c r="AM136" i="10"/>
  <c r="AG136" i="10"/>
  <c r="AA136" i="10"/>
  <c r="U136" i="10"/>
  <c r="O136" i="10"/>
  <c r="AP136" i="10"/>
  <c r="R136" i="10"/>
  <c r="AD136" i="10"/>
  <c r="L136" i="10"/>
  <c r="X136" i="10"/>
  <c r="AJ136" i="10"/>
  <c r="AS140" i="10"/>
  <c r="AM140" i="10"/>
  <c r="AG140" i="10"/>
  <c r="AA140" i="10"/>
  <c r="U140" i="10"/>
  <c r="O140" i="10"/>
  <c r="AP140" i="10"/>
  <c r="R140" i="10"/>
  <c r="AD140" i="10"/>
  <c r="L140" i="10"/>
  <c r="X140" i="10"/>
  <c r="AJ140" i="10"/>
  <c r="AQ129" i="10"/>
  <c r="AK129" i="10"/>
  <c r="AE129" i="10"/>
  <c r="Y129" i="10"/>
  <c r="S129" i="10"/>
  <c r="M129" i="10"/>
  <c r="AT129" i="10"/>
  <c r="AN129" i="10"/>
  <c r="AH129" i="10"/>
  <c r="AB129" i="10"/>
  <c r="V129" i="10"/>
  <c r="P129" i="10"/>
  <c r="AQ133" i="10"/>
  <c r="AK133" i="10"/>
  <c r="AE133" i="10"/>
  <c r="Y133" i="10"/>
  <c r="S133" i="10"/>
  <c r="M133" i="10"/>
  <c r="AT133" i="10"/>
  <c r="AN133" i="10"/>
  <c r="AH133" i="10"/>
  <c r="AB133" i="10"/>
  <c r="V133" i="10"/>
  <c r="P133" i="10"/>
  <c r="AS137" i="10"/>
  <c r="AM137" i="10"/>
  <c r="AG137" i="10"/>
  <c r="AA137" i="10"/>
  <c r="U137" i="10"/>
  <c r="O137" i="10"/>
  <c r="AD137" i="10"/>
  <c r="AP137" i="10"/>
  <c r="R137" i="10"/>
  <c r="X137" i="10"/>
  <c r="AJ137" i="10"/>
  <c r="L137" i="10"/>
  <c r="AS141" i="10"/>
  <c r="AM141" i="10"/>
  <c r="AG141" i="10"/>
  <c r="AA141" i="10"/>
  <c r="U141" i="10"/>
  <c r="O141" i="10"/>
  <c r="AD141" i="10"/>
  <c r="AP141" i="10"/>
  <c r="R141" i="10"/>
  <c r="X141" i="10"/>
  <c r="AJ141" i="10"/>
  <c r="L141" i="10"/>
  <c r="AS138" i="10"/>
  <c r="AM138" i="10"/>
  <c r="AG138" i="10"/>
  <c r="AA138" i="10"/>
  <c r="U138" i="10"/>
  <c r="O138" i="10"/>
  <c r="AP138" i="10"/>
  <c r="R138" i="10"/>
  <c r="AD138" i="10"/>
  <c r="AJ138" i="10"/>
  <c r="X138" i="10"/>
  <c r="L138" i="10"/>
  <c r="AQ71" i="10"/>
  <c r="AK71" i="10"/>
  <c r="AE71" i="10"/>
  <c r="Y71" i="10"/>
  <c r="S71" i="10"/>
  <c r="M71" i="10"/>
  <c r="AT71" i="10"/>
  <c r="AN71" i="10"/>
  <c r="AH71" i="10"/>
  <c r="AB71" i="10"/>
  <c r="V71" i="10"/>
  <c r="P71" i="10"/>
  <c r="AT75" i="10"/>
  <c r="AN75" i="10"/>
  <c r="AH75" i="10"/>
  <c r="AB75" i="10"/>
  <c r="V75" i="10"/>
  <c r="P75" i="10"/>
  <c r="AQ75" i="10"/>
  <c r="AK75" i="10"/>
  <c r="AE75" i="10"/>
  <c r="Y75" i="10"/>
  <c r="S75" i="10"/>
  <c r="M75" i="10"/>
  <c r="AT79" i="10"/>
  <c r="AN79" i="10"/>
  <c r="AH79" i="10"/>
  <c r="AB79" i="10"/>
  <c r="V79" i="10"/>
  <c r="P79" i="10"/>
  <c r="AQ79" i="10"/>
  <c r="AK79" i="10"/>
  <c r="AE79" i="10"/>
  <c r="Y79" i="10"/>
  <c r="S79" i="10"/>
  <c r="M79" i="10"/>
  <c r="AQ72" i="10"/>
  <c r="AK72" i="10"/>
  <c r="AE72" i="10"/>
  <c r="Y72" i="10"/>
  <c r="S72" i="10"/>
  <c r="M72" i="10"/>
  <c r="AT72" i="10"/>
  <c r="AN72" i="10"/>
  <c r="AH72" i="10"/>
  <c r="AB72" i="10"/>
  <c r="V72" i="10"/>
  <c r="P72" i="10"/>
  <c r="G76" i="10"/>
  <c r="AT76" i="10"/>
  <c r="AN76" i="10"/>
  <c r="AH76" i="10"/>
  <c r="AB76" i="10"/>
  <c r="V76" i="10"/>
  <c r="P76" i="10"/>
  <c r="AQ76" i="10"/>
  <c r="AK76" i="10"/>
  <c r="AE76" i="10"/>
  <c r="Y76" i="10"/>
  <c r="S76" i="10"/>
  <c r="M76" i="10"/>
  <c r="G80" i="10"/>
  <c r="AT80" i="10"/>
  <c r="AN80" i="10"/>
  <c r="AH80" i="10"/>
  <c r="AB80" i="10"/>
  <c r="V80" i="10"/>
  <c r="P80" i="10"/>
  <c r="AQ80" i="10"/>
  <c r="AK80" i="10"/>
  <c r="AE80" i="10"/>
  <c r="Y80" i="10"/>
  <c r="S80" i="10"/>
  <c r="M80" i="10"/>
  <c r="G73" i="10"/>
  <c r="AT73" i="10"/>
  <c r="AN73" i="10"/>
  <c r="AH73" i="10"/>
  <c r="AB73" i="10"/>
  <c r="V73" i="10"/>
  <c r="P73" i="10"/>
  <c r="AQ73" i="10"/>
  <c r="AK73" i="10"/>
  <c r="AE73" i="10"/>
  <c r="Y73" i="10"/>
  <c r="S73" i="10"/>
  <c r="M73" i="10"/>
  <c r="AT77" i="10"/>
  <c r="AN77" i="10"/>
  <c r="AH77" i="10"/>
  <c r="AB77" i="10"/>
  <c r="V77" i="10"/>
  <c r="P77" i="10"/>
  <c r="AQ77" i="10"/>
  <c r="AK77" i="10"/>
  <c r="AE77" i="10"/>
  <c r="Y77" i="10"/>
  <c r="S77" i="10"/>
  <c r="M77" i="10"/>
  <c r="AT81" i="10"/>
  <c r="AN81" i="10"/>
  <c r="AH81" i="10"/>
  <c r="AB81" i="10"/>
  <c r="V81" i="10"/>
  <c r="P81" i="10"/>
  <c r="AQ81" i="10"/>
  <c r="AK81" i="10"/>
  <c r="AE81" i="10"/>
  <c r="Y81" i="10"/>
  <c r="S81" i="10"/>
  <c r="M81" i="10"/>
  <c r="AS70" i="10"/>
  <c r="AM70" i="10"/>
  <c r="AG70" i="10"/>
  <c r="AA70" i="10"/>
  <c r="U70" i="10"/>
  <c r="O70" i="10"/>
  <c r="AD70" i="10"/>
  <c r="X70" i="10"/>
  <c r="AJ70" i="10"/>
  <c r="L70" i="10"/>
  <c r="AP70" i="10"/>
  <c r="R70" i="10"/>
  <c r="AT74" i="10"/>
  <c r="AN74" i="10"/>
  <c r="AH74" i="10"/>
  <c r="AB74" i="10"/>
  <c r="V74" i="10"/>
  <c r="P74" i="10"/>
  <c r="AQ74" i="10"/>
  <c r="AK74" i="10"/>
  <c r="AE74" i="10"/>
  <c r="Y74" i="10"/>
  <c r="S74" i="10"/>
  <c r="M74" i="10"/>
  <c r="AT78" i="10"/>
  <c r="AN78" i="10"/>
  <c r="AH78" i="10"/>
  <c r="AB78" i="10"/>
  <c r="V78" i="10"/>
  <c r="P78" i="10"/>
  <c r="AQ78" i="10"/>
  <c r="AK78" i="10"/>
  <c r="AE78" i="10"/>
  <c r="Y78" i="10"/>
  <c r="S78" i="10"/>
  <c r="M78" i="10"/>
  <c r="AT82" i="10"/>
  <c r="AN82" i="10"/>
  <c r="AH82" i="10"/>
  <c r="AB82" i="10"/>
  <c r="V82" i="10"/>
  <c r="P82" i="10"/>
  <c r="AQ82" i="10"/>
  <c r="AK82" i="10"/>
  <c r="AE82" i="10"/>
  <c r="Y82" i="10"/>
  <c r="S82" i="10"/>
  <c r="M82" i="10"/>
  <c r="AP13" i="6"/>
  <c r="AJ13" i="6"/>
  <c r="AD13" i="6"/>
  <c r="X13" i="6"/>
  <c r="R13" i="6"/>
  <c r="L13" i="6"/>
  <c r="AS13" i="6"/>
  <c r="AM13" i="6"/>
  <c r="AG13" i="6"/>
  <c r="AA13" i="6"/>
  <c r="U13" i="6"/>
  <c r="O13" i="6"/>
  <c r="AN17" i="6"/>
  <c r="V17" i="6"/>
  <c r="AH17" i="6"/>
  <c r="P17" i="6"/>
  <c r="AQ17" i="6"/>
  <c r="AK17" i="6"/>
  <c r="AE17" i="6"/>
  <c r="Y17" i="6"/>
  <c r="S17" i="6"/>
  <c r="M17" i="6"/>
  <c r="AT17" i="6"/>
  <c r="AB17" i="6"/>
  <c r="AQ23" i="6"/>
  <c r="AK23" i="6"/>
  <c r="AE23" i="6"/>
  <c r="Y23" i="6"/>
  <c r="S23" i="6"/>
  <c r="M23" i="6"/>
  <c r="AT23" i="6"/>
  <c r="V23" i="6"/>
  <c r="AH23" i="6"/>
  <c r="P23" i="6"/>
  <c r="AB23" i="6"/>
  <c r="AN23" i="6"/>
  <c r="AP20" i="6"/>
  <c r="AJ20" i="6"/>
  <c r="AD20" i="6"/>
  <c r="X20" i="6"/>
  <c r="R20" i="6"/>
  <c r="L20" i="6"/>
  <c r="AS20" i="6"/>
  <c r="AM20" i="6"/>
  <c r="AG20" i="6"/>
  <c r="AA20" i="6"/>
  <c r="U20" i="6"/>
  <c r="O20" i="6"/>
  <c r="AP18" i="6"/>
  <c r="AJ18" i="6"/>
  <c r="AD18" i="6"/>
  <c r="X18" i="6"/>
  <c r="R18" i="6"/>
  <c r="L18" i="6"/>
  <c r="AS18" i="6"/>
  <c r="AM18" i="6"/>
  <c r="AG18" i="6"/>
  <c r="AA18" i="6"/>
  <c r="U18" i="6"/>
  <c r="O18" i="6"/>
  <c r="AP14" i="6"/>
  <c r="AJ14" i="6"/>
  <c r="AD14" i="6"/>
  <c r="X14" i="6"/>
  <c r="R14" i="6"/>
  <c r="L14" i="6"/>
  <c r="AS14" i="6"/>
  <c r="AM14" i="6"/>
  <c r="AG14" i="6"/>
  <c r="AA14" i="6"/>
  <c r="U14" i="6"/>
  <c r="O14" i="6"/>
  <c r="AN16" i="6"/>
  <c r="P16" i="6"/>
  <c r="AH16" i="6"/>
  <c r="V16" i="6"/>
  <c r="AQ16" i="6"/>
  <c r="AK16" i="6"/>
  <c r="AE16" i="6"/>
  <c r="Y16" i="6"/>
  <c r="S16" i="6"/>
  <c r="M16" i="6"/>
  <c r="AT16" i="6"/>
  <c r="AB16" i="6"/>
  <c r="AP22" i="6"/>
  <c r="AJ22" i="6"/>
  <c r="AD22" i="6"/>
  <c r="X22" i="6"/>
  <c r="R22" i="6"/>
  <c r="L22" i="6"/>
  <c r="AS22" i="6"/>
  <c r="AM22" i="6"/>
  <c r="AG22" i="6"/>
  <c r="AA22" i="6"/>
  <c r="U22" i="6"/>
  <c r="O22" i="6"/>
  <c r="AN19" i="6"/>
  <c r="V19" i="6"/>
  <c r="AT19" i="6"/>
  <c r="AB19" i="6"/>
  <c r="P19" i="6"/>
  <c r="AQ19" i="6"/>
  <c r="AK19" i="6"/>
  <c r="AE19" i="6"/>
  <c r="Y19" i="6"/>
  <c r="S19" i="6"/>
  <c r="M19" i="6"/>
  <c r="AH19" i="6"/>
  <c r="AH12" i="6"/>
  <c r="AB12" i="6"/>
  <c r="AN12" i="6"/>
  <c r="P12" i="6"/>
  <c r="AQ12" i="6"/>
  <c r="AK12" i="6"/>
  <c r="AE12" i="6"/>
  <c r="Y12" i="6"/>
  <c r="S12" i="6"/>
  <c r="M12" i="6"/>
  <c r="AT12" i="6"/>
  <c r="V12" i="6"/>
  <c r="AH13" i="6"/>
  <c r="P13" i="6"/>
  <c r="AN13" i="6"/>
  <c r="V13" i="6"/>
  <c r="AQ13" i="6"/>
  <c r="AK13" i="6"/>
  <c r="AE13" i="6"/>
  <c r="Y13" i="6"/>
  <c r="S13" i="6"/>
  <c r="M13" i="6"/>
  <c r="AT13" i="6"/>
  <c r="AB13" i="6"/>
  <c r="AP16" i="6"/>
  <c r="AJ16" i="6"/>
  <c r="AD16" i="6"/>
  <c r="X16" i="6"/>
  <c r="R16" i="6"/>
  <c r="L16" i="6"/>
  <c r="AS16" i="6"/>
  <c r="AM16" i="6"/>
  <c r="AG16" i="6"/>
  <c r="AA16" i="6"/>
  <c r="U16" i="6"/>
  <c r="O16" i="6"/>
  <c r="AP21" i="6"/>
  <c r="AJ21" i="6"/>
  <c r="AD21" i="6"/>
  <c r="X21" i="6"/>
  <c r="R21" i="6"/>
  <c r="AS21" i="6"/>
  <c r="AM21" i="6"/>
  <c r="AG21" i="6"/>
  <c r="AA21" i="6"/>
  <c r="U21" i="6"/>
  <c r="L21" i="6"/>
  <c r="O21" i="6"/>
  <c r="AP15" i="6"/>
  <c r="AJ15" i="6"/>
  <c r="AD15" i="6"/>
  <c r="X15" i="6"/>
  <c r="R15" i="6"/>
  <c r="L15" i="6"/>
  <c r="AS15" i="6"/>
  <c r="AM15" i="6"/>
  <c r="AG15" i="6"/>
  <c r="AA15" i="6"/>
  <c r="U15" i="6"/>
  <c r="O15" i="6"/>
  <c r="AN14" i="6"/>
  <c r="P14" i="6"/>
  <c r="AH14" i="6"/>
  <c r="V14" i="6"/>
  <c r="AQ14" i="6"/>
  <c r="AK14" i="6"/>
  <c r="AE14" i="6"/>
  <c r="Y14" i="6"/>
  <c r="S14" i="6"/>
  <c r="M14" i="6"/>
  <c r="AT14" i="6"/>
  <c r="AB14" i="6"/>
  <c r="AT11" i="6"/>
  <c r="AB11" i="6"/>
  <c r="AH11" i="6"/>
  <c r="P11" i="6"/>
  <c r="AQ11" i="6"/>
  <c r="AK11" i="6"/>
  <c r="AE11" i="6"/>
  <c r="Y11" i="6"/>
  <c r="S11" i="6"/>
  <c r="M11" i="6"/>
  <c r="AN11" i="6"/>
  <c r="V11" i="6"/>
  <c r="AN15" i="6"/>
  <c r="V15" i="6"/>
  <c r="AH15" i="6"/>
  <c r="P15" i="6"/>
  <c r="AQ15" i="6"/>
  <c r="AK15" i="6"/>
  <c r="AE15" i="6"/>
  <c r="Y15" i="6"/>
  <c r="S15" i="6"/>
  <c r="M15" i="6"/>
  <c r="AT15" i="6"/>
  <c r="AB15" i="6"/>
  <c r="AP23" i="6"/>
  <c r="AJ23" i="6"/>
  <c r="AD23" i="6"/>
  <c r="X23" i="6"/>
  <c r="R23" i="6"/>
  <c r="L23" i="6"/>
  <c r="AS23" i="6"/>
  <c r="AM23" i="6"/>
  <c r="AG23" i="6"/>
  <c r="AA23" i="6"/>
  <c r="U23" i="6"/>
  <c r="O23" i="6"/>
  <c r="AT20" i="6"/>
  <c r="AH20" i="6"/>
  <c r="P20" i="6"/>
  <c r="AB20" i="6"/>
  <c r="AQ20" i="6"/>
  <c r="AK20" i="6"/>
  <c r="AE20" i="6"/>
  <c r="Y20" i="6"/>
  <c r="S20" i="6"/>
  <c r="M20" i="6"/>
  <c r="AN20" i="6"/>
  <c r="V20" i="6"/>
  <c r="AP11" i="6"/>
  <c r="AJ11" i="6"/>
  <c r="AD11" i="6"/>
  <c r="X11" i="6"/>
  <c r="R11" i="6"/>
  <c r="L11" i="6"/>
  <c r="AS11" i="6"/>
  <c r="AM11" i="6"/>
  <c r="AG11" i="6"/>
  <c r="AA11" i="6"/>
  <c r="U11" i="6"/>
  <c r="O11" i="6"/>
  <c r="AQ21" i="6"/>
  <c r="AK21" i="6"/>
  <c r="AE21" i="6"/>
  <c r="Y21" i="6"/>
  <c r="S21" i="6"/>
  <c r="AT21" i="6"/>
  <c r="V21" i="6"/>
  <c r="AH21" i="6"/>
  <c r="P21" i="6"/>
  <c r="AB21" i="6"/>
  <c r="M21" i="6"/>
  <c r="AN21" i="6"/>
  <c r="AQ22" i="6"/>
  <c r="AK22" i="6"/>
  <c r="AE22" i="6"/>
  <c r="Y22" i="6"/>
  <c r="S22" i="6"/>
  <c r="M22" i="6"/>
  <c r="AH22" i="6"/>
  <c r="AB22" i="6"/>
  <c r="AT22" i="6"/>
  <c r="V22" i="6"/>
  <c r="AN22" i="6"/>
  <c r="P22" i="6"/>
  <c r="AP17" i="6"/>
  <c r="AJ17" i="6"/>
  <c r="AD17" i="6"/>
  <c r="X17" i="6"/>
  <c r="R17" i="6"/>
  <c r="L17" i="6"/>
  <c r="AS17" i="6"/>
  <c r="AM17" i="6"/>
  <c r="AG17" i="6"/>
  <c r="AA17" i="6"/>
  <c r="U17" i="6"/>
  <c r="O17" i="6"/>
  <c r="AP12" i="6"/>
  <c r="AJ12" i="6"/>
  <c r="AD12" i="6"/>
  <c r="X12" i="6"/>
  <c r="R12" i="6"/>
  <c r="L12" i="6"/>
  <c r="AS12" i="6"/>
  <c r="AM12" i="6"/>
  <c r="AG12" i="6"/>
  <c r="AA12" i="6"/>
  <c r="U12" i="6"/>
  <c r="O12" i="6"/>
  <c r="AN18" i="6"/>
  <c r="V18" i="6"/>
  <c r="AH18" i="6"/>
  <c r="P18" i="6"/>
  <c r="AQ18" i="6"/>
  <c r="AK18" i="6"/>
  <c r="AE18" i="6"/>
  <c r="Y18" i="6"/>
  <c r="S18" i="6"/>
  <c r="M18" i="6"/>
  <c r="AT18" i="6"/>
  <c r="AB18" i="6"/>
  <c r="AP19" i="6"/>
  <c r="AJ19" i="6"/>
  <c r="AD19" i="6"/>
  <c r="X19" i="6"/>
  <c r="R19" i="6"/>
  <c r="L19" i="6"/>
  <c r="AS19" i="6"/>
  <c r="AM19" i="6"/>
  <c r="AG19" i="6"/>
  <c r="AA19" i="6"/>
  <c r="U19" i="6"/>
  <c r="O19" i="6"/>
  <c r="AB10" i="6"/>
  <c r="AK10" i="6"/>
  <c r="Y10" i="6"/>
  <c r="M10" i="6"/>
  <c r="AT10" i="6"/>
  <c r="AH10" i="6"/>
  <c r="V10" i="6"/>
  <c r="AQ10" i="6"/>
  <c r="AE10" i="6"/>
  <c r="S10" i="6"/>
  <c r="AN10" i="6"/>
  <c r="P10" i="6"/>
  <c r="AP11" i="10"/>
  <c r="AJ11" i="10"/>
  <c r="AG11" i="10"/>
  <c r="AS11" i="10"/>
  <c r="AM11" i="10"/>
  <c r="AD11" i="10"/>
  <c r="X11" i="10"/>
  <c r="AA11" i="10"/>
  <c r="R11" i="10"/>
  <c r="L11" i="10"/>
  <c r="U11" i="10"/>
  <c r="O11" i="10"/>
  <c r="AT21" i="10"/>
  <c r="AQ21" i="10"/>
  <c r="AN21" i="10"/>
  <c r="AK21" i="10"/>
  <c r="AH21" i="10"/>
  <c r="AB21" i="10"/>
  <c r="S21" i="10"/>
  <c r="M21" i="10"/>
  <c r="Y21" i="10"/>
  <c r="P21" i="10"/>
  <c r="V21" i="10"/>
  <c r="AE21" i="10"/>
  <c r="AS16" i="10"/>
  <c r="AM16" i="10"/>
  <c r="AJ16" i="10"/>
  <c r="AD16" i="10"/>
  <c r="AP16" i="10"/>
  <c r="AG16" i="10"/>
  <c r="AA16" i="10"/>
  <c r="X16" i="10"/>
  <c r="R16" i="10"/>
  <c r="L16" i="10"/>
  <c r="U16" i="10"/>
  <c r="O16" i="10"/>
  <c r="AS17" i="10"/>
  <c r="AM17" i="10"/>
  <c r="AJ17" i="10"/>
  <c r="AG17" i="10"/>
  <c r="AP17" i="10"/>
  <c r="AD17" i="10"/>
  <c r="X17" i="10"/>
  <c r="AA17" i="10"/>
  <c r="R17" i="10"/>
  <c r="L17" i="10"/>
  <c r="U17" i="10"/>
  <c r="O17" i="10"/>
  <c r="AS21" i="10"/>
  <c r="AM21" i="10"/>
  <c r="AJ21" i="10"/>
  <c r="AG21" i="10"/>
  <c r="AP21" i="10"/>
  <c r="AD21" i="10"/>
  <c r="X21" i="10"/>
  <c r="U21" i="10"/>
  <c r="AA21" i="10"/>
  <c r="R21" i="10"/>
  <c r="L21" i="10"/>
  <c r="O21" i="10"/>
  <c r="AT18" i="10"/>
  <c r="AQ18" i="10"/>
  <c r="AN18" i="10"/>
  <c r="AK18" i="10"/>
  <c r="AH18" i="10"/>
  <c r="AB18" i="10"/>
  <c r="Y18" i="10"/>
  <c r="AE18" i="10"/>
  <c r="V18" i="10"/>
  <c r="P18" i="10"/>
  <c r="M18" i="10"/>
  <c r="S18" i="10"/>
  <c r="AT17" i="10"/>
  <c r="AQ17" i="10"/>
  <c r="AN17" i="10"/>
  <c r="AK17" i="10"/>
  <c r="AH17" i="10"/>
  <c r="AB17" i="10"/>
  <c r="Y17" i="10"/>
  <c r="S17" i="10"/>
  <c r="V17" i="10"/>
  <c r="P17" i="10"/>
  <c r="M17" i="10"/>
  <c r="AE17" i="10"/>
  <c r="AS20" i="10"/>
  <c r="AM20" i="10"/>
  <c r="AP20" i="10"/>
  <c r="AD20" i="10"/>
  <c r="AJ20" i="10"/>
  <c r="AA20" i="10"/>
  <c r="X20" i="10"/>
  <c r="R20" i="10"/>
  <c r="L20" i="10"/>
  <c r="AG20" i="10"/>
  <c r="U20" i="10"/>
  <c r="O20" i="10"/>
  <c r="AP19" i="10"/>
  <c r="AJ19" i="10"/>
  <c r="AG19" i="10"/>
  <c r="AS19" i="10"/>
  <c r="AM19" i="10"/>
  <c r="AD19" i="10"/>
  <c r="X19" i="10"/>
  <c r="AA19" i="10"/>
  <c r="R19" i="10"/>
  <c r="L19" i="10"/>
  <c r="U19" i="10"/>
  <c r="O19" i="10"/>
  <c r="AP10" i="10"/>
  <c r="AG10" i="10"/>
  <c r="AD10" i="10"/>
  <c r="AS10" i="10"/>
  <c r="AA10" i="10"/>
  <c r="X10" i="10"/>
  <c r="AJ10" i="10"/>
  <c r="R10" i="10"/>
  <c r="L10" i="10"/>
  <c r="U10" i="10"/>
  <c r="O10" i="10"/>
  <c r="AM10" i="10"/>
  <c r="AT11" i="10"/>
  <c r="AQ11" i="10"/>
  <c r="AN11" i="10"/>
  <c r="AK11" i="10"/>
  <c r="AH11" i="10"/>
  <c r="AB11" i="10"/>
  <c r="AE11" i="10"/>
  <c r="V11" i="10"/>
  <c r="P11" i="10"/>
  <c r="S11" i="10"/>
  <c r="Y11" i="10"/>
  <c r="M11" i="10"/>
  <c r="AP14" i="10"/>
  <c r="AD14" i="10"/>
  <c r="AS14" i="10"/>
  <c r="AJ14" i="10"/>
  <c r="AM14" i="10"/>
  <c r="AG14" i="10"/>
  <c r="AA14" i="10"/>
  <c r="X14" i="10"/>
  <c r="R14" i="10"/>
  <c r="L14" i="10"/>
  <c r="U14" i="10"/>
  <c r="O14" i="10"/>
  <c r="AT15" i="10"/>
  <c r="AQ15" i="10"/>
  <c r="AN15" i="10"/>
  <c r="AK15" i="10"/>
  <c r="AH15" i="10"/>
  <c r="AB15" i="10"/>
  <c r="AE15" i="10"/>
  <c r="Y15" i="10"/>
  <c r="M15" i="10"/>
  <c r="V15" i="10"/>
  <c r="P15" i="10"/>
  <c r="S15" i="10"/>
  <c r="AP23" i="10"/>
  <c r="AJ23" i="10"/>
  <c r="AG23" i="10"/>
  <c r="AS23" i="10"/>
  <c r="AM23" i="10"/>
  <c r="AD23" i="10"/>
  <c r="X23" i="10"/>
  <c r="U23" i="10"/>
  <c r="O23" i="10"/>
  <c r="AA23" i="10"/>
  <c r="R23" i="10"/>
  <c r="L23" i="10"/>
  <c r="AT16" i="10"/>
  <c r="AQ16" i="10"/>
  <c r="AN16" i="10"/>
  <c r="AK16" i="10"/>
  <c r="AH16" i="10"/>
  <c r="AB16" i="10"/>
  <c r="Y16" i="10"/>
  <c r="M16" i="10"/>
  <c r="V16" i="10"/>
  <c r="P16" i="10"/>
  <c r="AE16" i="10"/>
  <c r="S16" i="10"/>
  <c r="AP22" i="10"/>
  <c r="AM22" i="10"/>
  <c r="AD22" i="10"/>
  <c r="U22" i="10"/>
  <c r="O22" i="10"/>
  <c r="AJ22" i="10"/>
  <c r="AG22" i="10"/>
  <c r="AA22" i="10"/>
  <c r="X22" i="10"/>
  <c r="AS22" i="10"/>
  <c r="R22" i="10"/>
  <c r="L22" i="10"/>
  <c r="AT20" i="10"/>
  <c r="AQ20" i="10"/>
  <c r="AN20" i="10"/>
  <c r="AK20" i="10"/>
  <c r="AH20" i="10"/>
  <c r="AB20" i="10"/>
  <c r="Y20" i="10"/>
  <c r="AE20" i="10"/>
  <c r="V20" i="10"/>
  <c r="P20" i="10"/>
  <c r="M20" i="10"/>
  <c r="S20" i="10"/>
  <c r="AT19" i="10"/>
  <c r="AQ19" i="10"/>
  <c r="AN19" i="10"/>
  <c r="AK19" i="10"/>
  <c r="AH19" i="10"/>
  <c r="AB19" i="10"/>
  <c r="AE19" i="10"/>
  <c r="S19" i="10"/>
  <c r="V19" i="10"/>
  <c r="P19" i="10"/>
  <c r="M19" i="10"/>
  <c r="Y19" i="10"/>
  <c r="AP18" i="10"/>
  <c r="AS18" i="10"/>
  <c r="AG18" i="10"/>
  <c r="AD18" i="10"/>
  <c r="AM18" i="10"/>
  <c r="AA18" i="10"/>
  <c r="X18" i="10"/>
  <c r="R18" i="10"/>
  <c r="L18" i="10"/>
  <c r="AJ18" i="10"/>
  <c r="U18" i="10"/>
  <c r="O18" i="10"/>
  <c r="AT22" i="10"/>
  <c r="AQ22" i="10"/>
  <c r="AN22" i="10"/>
  <c r="AK22" i="10"/>
  <c r="AH22" i="10"/>
  <c r="AB22" i="10"/>
  <c r="Y22" i="10"/>
  <c r="S22" i="10"/>
  <c r="M22" i="10"/>
  <c r="V22" i="10"/>
  <c r="AE22" i="10"/>
  <c r="P22" i="10"/>
  <c r="AT23" i="10"/>
  <c r="AQ23" i="10"/>
  <c r="AN23" i="10"/>
  <c r="AK23" i="10"/>
  <c r="AH23" i="10"/>
  <c r="AB23" i="10"/>
  <c r="S23" i="10"/>
  <c r="M23" i="10"/>
  <c r="AE23" i="10"/>
  <c r="Y23" i="10"/>
  <c r="P23" i="10"/>
  <c r="V23" i="10"/>
  <c r="AS12" i="10"/>
  <c r="AM12" i="10"/>
  <c r="AD12" i="10"/>
  <c r="AP12" i="10"/>
  <c r="AJ12" i="10"/>
  <c r="AA12" i="10"/>
  <c r="X12" i="10"/>
  <c r="R12" i="10"/>
  <c r="L12" i="10"/>
  <c r="AG12" i="10"/>
  <c r="U12" i="10"/>
  <c r="O12" i="10"/>
  <c r="AT12" i="10"/>
  <c r="AQ12" i="10"/>
  <c r="AN12" i="10"/>
  <c r="AK12" i="10"/>
  <c r="AH12" i="10"/>
  <c r="AB12" i="10"/>
  <c r="Y12" i="10"/>
  <c r="AE12" i="10"/>
  <c r="M12" i="10"/>
  <c r="V12" i="10"/>
  <c r="P12" i="10"/>
  <c r="S12" i="10"/>
  <c r="AT13" i="10"/>
  <c r="AQ13" i="10"/>
  <c r="AN13" i="10"/>
  <c r="AK13" i="10"/>
  <c r="AH13" i="10"/>
  <c r="AB13" i="10"/>
  <c r="S13" i="10"/>
  <c r="Y13" i="10"/>
  <c r="V13" i="10"/>
  <c r="P13" i="10"/>
  <c r="AE13" i="10"/>
  <c r="M13" i="10"/>
  <c r="AS13" i="10"/>
  <c r="AM13" i="10"/>
  <c r="AJ13" i="10"/>
  <c r="AG13" i="10"/>
  <c r="AP13" i="10"/>
  <c r="AD13" i="10"/>
  <c r="X13" i="10"/>
  <c r="AA13" i="10"/>
  <c r="R13" i="10"/>
  <c r="L13" i="10"/>
  <c r="U13" i="10"/>
  <c r="O13" i="10"/>
  <c r="AP15" i="10"/>
  <c r="AJ15" i="10"/>
  <c r="AG15" i="10"/>
  <c r="AS15" i="10"/>
  <c r="AM15" i="10"/>
  <c r="AD15" i="10"/>
  <c r="X15" i="10"/>
  <c r="AA15" i="10"/>
  <c r="R15" i="10"/>
  <c r="L15" i="10"/>
  <c r="U15" i="10"/>
  <c r="O15" i="10"/>
  <c r="AT14" i="10"/>
  <c r="AQ14" i="10"/>
  <c r="AN14" i="10"/>
  <c r="AK14" i="10"/>
  <c r="AH14" i="10"/>
  <c r="AB14" i="10"/>
  <c r="Y14" i="10"/>
  <c r="AE14" i="10"/>
  <c r="V14" i="10"/>
  <c r="P14" i="10"/>
  <c r="M14" i="10"/>
  <c r="S14" i="10"/>
  <c r="I10" i="10"/>
  <c r="G10" i="10"/>
  <c r="I128" i="10"/>
  <c r="K19" i="15"/>
  <c r="K18" i="15"/>
  <c r="K20" i="15"/>
  <c r="K21" i="15"/>
  <c r="BX8" i="1"/>
  <c r="B20" i="9"/>
  <c r="Q19" i="9"/>
  <c r="T19" i="9" s="1"/>
  <c r="C532" i="10"/>
  <c r="BU4" i="1"/>
  <c r="DY8" i="1"/>
  <c r="DX4" i="1"/>
  <c r="T17" i="9"/>
  <c r="J310" i="10"/>
  <c r="I318" i="10"/>
  <c r="I246" i="10"/>
  <c r="P242" i="10"/>
  <c r="J312" i="10"/>
  <c r="J309" i="10"/>
  <c r="J311" i="10"/>
  <c r="Y243" i="10"/>
  <c r="I253" i="10"/>
  <c r="J608" i="10"/>
  <c r="J313" i="10"/>
  <c r="J367" i="10"/>
  <c r="G196" i="10"/>
  <c r="AQ243" i="10"/>
  <c r="I190" i="10"/>
  <c r="I191" i="10"/>
  <c r="I250" i="10"/>
  <c r="G255" i="10"/>
  <c r="V244" i="10"/>
  <c r="I259" i="10"/>
  <c r="I197" i="10"/>
  <c r="I254" i="10"/>
  <c r="I251" i="10"/>
  <c r="I194" i="10"/>
  <c r="I193" i="10"/>
  <c r="I195" i="10"/>
  <c r="I200" i="10"/>
  <c r="G188" i="10"/>
  <c r="AU7" i="1"/>
  <c r="AK243" i="10"/>
  <c r="AT243" i="10"/>
  <c r="I256" i="10"/>
  <c r="I192" i="10"/>
  <c r="I252" i="10"/>
  <c r="I249" i="10"/>
  <c r="AB243" i="10"/>
  <c r="S242" i="10"/>
  <c r="L244" i="10"/>
  <c r="AH243" i="10"/>
  <c r="AD244" i="10"/>
  <c r="G375" i="10"/>
  <c r="V7" i="1"/>
  <c r="AK7" i="1"/>
  <c r="I198" i="10"/>
  <c r="I257" i="10"/>
  <c r="G314" i="10"/>
  <c r="AP7" i="1"/>
  <c r="AA7" i="1"/>
  <c r="AF7" i="1"/>
  <c r="H19" i="1"/>
  <c r="BJ7" i="1"/>
  <c r="H16" i="12"/>
  <c r="I16" i="12"/>
  <c r="H15" i="12"/>
  <c r="I15" i="12"/>
  <c r="H14" i="12"/>
  <c r="I14" i="12"/>
  <c r="G11" i="12"/>
  <c r="I11" i="12"/>
  <c r="H11" i="12"/>
  <c r="E12" i="12"/>
  <c r="H12" i="12"/>
  <c r="K20" i="12"/>
  <c r="H20" i="12"/>
  <c r="K21" i="12"/>
  <c r="H21" i="12"/>
  <c r="K13" i="12"/>
  <c r="H13" i="12"/>
  <c r="J69" i="10"/>
  <c r="G133" i="10"/>
  <c r="G75" i="10"/>
  <c r="G82" i="10"/>
  <c r="G134" i="10"/>
  <c r="G78" i="10"/>
  <c r="G135" i="10"/>
  <c r="G79" i="10"/>
  <c r="J248" i="10"/>
  <c r="G74" i="10"/>
  <c r="J316" i="10"/>
  <c r="I374" i="10"/>
  <c r="I316" i="10"/>
  <c r="I258" i="10"/>
  <c r="I375" i="10"/>
  <c r="I315" i="10"/>
  <c r="I255" i="10"/>
  <c r="I317" i="10"/>
  <c r="J376" i="10"/>
  <c r="I376" i="10"/>
  <c r="DJ8" i="1"/>
  <c r="DL8" i="1"/>
  <c r="AY8" i="1"/>
  <c r="AW8" i="1"/>
  <c r="BB8" i="1"/>
  <c r="BD8" i="1"/>
  <c r="CZ8" i="1"/>
  <c r="DB8" i="1"/>
  <c r="CC8" i="1"/>
  <c r="CA8" i="1"/>
  <c r="CF8" i="1"/>
  <c r="CH8" i="1"/>
  <c r="DG8" i="1"/>
  <c r="DE8" i="1"/>
  <c r="FE8" i="1"/>
  <c r="FC8" i="1"/>
  <c r="CP8" i="1"/>
  <c r="CR8" i="1"/>
  <c r="DT8" i="1"/>
  <c r="DV8" i="1"/>
  <c r="EU8" i="1"/>
  <c r="ES8" i="1"/>
  <c r="CW8" i="1"/>
  <c r="CU8" i="1"/>
  <c r="BL8" i="1"/>
  <c r="BN8" i="1"/>
  <c r="EN8" i="1"/>
  <c r="EP8" i="1"/>
  <c r="CM8" i="1"/>
  <c r="CK8" i="1"/>
  <c r="EX8" i="1"/>
  <c r="EZ8" i="1"/>
  <c r="DQ8" i="1"/>
  <c r="DO8" i="1"/>
  <c r="BS8" i="1"/>
  <c r="BQ8" i="1"/>
  <c r="ED8" i="1"/>
  <c r="EF8" i="1"/>
  <c r="EK8" i="1"/>
  <c r="EI8" i="1"/>
  <c r="AD4" i="1"/>
  <c r="AN4" i="1"/>
  <c r="AO8" i="1" s="1"/>
  <c r="AI4" i="1"/>
  <c r="K22" i="12"/>
  <c r="H22" i="12"/>
  <c r="E23" i="12"/>
  <c r="J23" i="12"/>
  <c r="E22" i="12"/>
  <c r="J22" i="12"/>
  <c r="E21" i="12"/>
  <c r="J21" i="12"/>
  <c r="E20" i="12"/>
  <c r="J20" i="12"/>
  <c r="E13" i="12"/>
  <c r="I13" i="12"/>
  <c r="E18" i="12"/>
  <c r="J18" i="12"/>
  <c r="E17" i="12"/>
  <c r="J17" i="12"/>
  <c r="E16" i="12"/>
  <c r="J16" i="12"/>
  <c r="E15" i="12"/>
  <c r="J15" i="12"/>
  <c r="F14" i="12"/>
  <c r="J14" i="12"/>
  <c r="I19" i="12"/>
  <c r="J19" i="12"/>
  <c r="T15" i="9"/>
  <c r="T14" i="9"/>
  <c r="T13" i="9"/>
  <c r="E19" i="12"/>
  <c r="H19" i="12"/>
  <c r="B18" i="9"/>
  <c r="Q18" i="9"/>
  <c r="T18" i="9" s="1"/>
  <c r="C473" i="10"/>
  <c r="C18" i="9"/>
  <c r="G131" i="10"/>
  <c r="G129" i="10"/>
  <c r="G71" i="10"/>
  <c r="G77" i="10"/>
  <c r="G81" i="10"/>
  <c r="J128" i="10"/>
  <c r="G130" i="10"/>
  <c r="G140" i="10"/>
  <c r="G136" i="10"/>
  <c r="V8" i="1"/>
  <c r="V9" i="1"/>
  <c r="AK9" i="1"/>
  <c r="AK8" i="1"/>
  <c r="AZ8" i="1"/>
  <c r="AZ9" i="1"/>
  <c r="G137" i="10"/>
  <c r="AU8" i="1"/>
  <c r="AU9" i="1"/>
  <c r="G141" i="10"/>
  <c r="AF8" i="1"/>
  <c r="AF9" i="1"/>
  <c r="BJ8" i="1"/>
  <c r="BJ9" i="1"/>
  <c r="G13" i="12"/>
  <c r="AP8" i="1"/>
  <c r="AP9" i="1"/>
  <c r="G138" i="10"/>
  <c r="G23" i="12"/>
  <c r="F23" i="12"/>
  <c r="G22" i="12"/>
  <c r="G21" i="12"/>
  <c r="AA9" i="1"/>
  <c r="AA8" i="1"/>
  <c r="F20" i="12"/>
  <c r="G20" i="12"/>
  <c r="G72" i="10"/>
  <c r="G19" i="12"/>
  <c r="G18" i="12"/>
  <c r="F17" i="12"/>
  <c r="G17" i="12"/>
  <c r="G16" i="12"/>
  <c r="G15" i="12"/>
  <c r="F15" i="12"/>
  <c r="G14" i="12"/>
  <c r="G12" i="12"/>
  <c r="F12" i="12"/>
  <c r="T12" i="9"/>
  <c r="F22" i="12"/>
  <c r="F21" i="12"/>
  <c r="F19" i="12"/>
  <c r="F18" i="12"/>
  <c r="F16" i="12"/>
  <c r="E14" i="12"/>
  <c r="F13" i="12"/>
  <c r="I69" i="10"/>
  <c r="I544" i="10"/>
  <c r="I74" i="10"/>
  <c r="I77" i="10"/>
  <c r="J140" i="10"/>
  <c r="I78" i="10"/>
  <c r="I75" i="10"/>
  <c r="I80" i="10"/>
  <c r="J545" i="10"/>
  <c r="G70" i="10"/>
  <c r="I551" i="10"/>
  <c r="G14" i="10"/>
  <c r="G13" i="10"/>
  <c r="G23" i="10"/>
  <c r="I76" i="10"/>
  <c r="G17" i="10"/>
  <c r="G15" i="10"/>
  <c r="G22" i="10"/>
  <c r="I248" i="10"/>
  <c r="J551" i="10"/>
  <c r="I368" i="10"/>
  <c r="I131" i="10"/>
  <c r="I72" i="10"/>
  <c r="G21" i="10"/>
  <c r="I79" i="10"/>
  <c r="J544" i="10"/>
  <c r="I546" i="10"/>
  <c r="I550" i="10"/>
  <c r="I545" i="10"/>
  <c r="J546" i="10"/>
  <c r="J138" i="10"/>
  <c r="G16" i="10"/>
  <c r="I73" i="10"/>
  <c r="G12" i="10"/>
  <c r="J141" i="10"/>
  <c r="I132" i="10"/>
  <c r="I548" i="10"/>
  <c r="I130" i="10"/>
  <c r="I308" i="10"/>
  <c r="G428" i="10"/>
  <c r="J139" i="10"/>
  <c r="I81" i="10"/>
  <c r="J548" i="10"/>
  <c r="J135" i="10"/>
  <c r="J134" i="10"/>
  <c r="J136" i="10"/>
  <c r="G23" i="6"/>
  <c r="D23" i="12" s="1"/>
  <c r="G20" i="10"/>
  <c r="I82" i="10"/>
  <c r="I71" i="10"/>
  <c r="G21" i="6"/>
  <c r="D21" i="12" s="1"/>
  <c r="G22" i="6"/>
  <c r="D22" i="12" s="1"/>
  <c r="I133" i="10"/>
  <c r="G18" i="10"/>
  <c r="G19" i="10"/>
  <c r="T11" i="9"/>
  <c r="E11" i="12"/>
  <c r="F11" i="12"/>
  <c r="T10" i="9"/>
  <c r="I187" i="10"/>
  <c r="I482" i="10"/>
  <c r="I480" i="10" s="1"/>
  <c r="I1131" i="10"/>
  <c r="J1129" i="10" s="1"/>
  <c r="I1072" i="10"/>
  <c r="I1070" i="10" s="1"/>
  <c r="I1544" i="10"/>
  <c r="J1542" i="10" s="1"/>
  <c r="I423" i="10"/>
  <c r="I129" i="10"/>
  <c r="G11" i="10"/>
  <c r="J70" i="10"/>
  <c r="AQ1360" i="10"/>
  <c r="AQ1359" i="10"/>
  <c r="AP1364" i="10"/>
  <c r="AP1359" i="10" s="1"/>
  <c r="AB1359" i="10"/>
  <c r="AA1364" i="10"/>
  <c r="AA1359" i="10" s="1"/>
  <c r="AB1360" i="10"/>
  <c r="AN711" i="10"/>
  <c r="AM715" i="10"/>
  <c r="AM710" i="10" s="1"/>
  <c r="AN710" i="10"/>
  <c r="AN1360" i="10"/>
  <c r="AM1364" i="10"/>
  <c r="AM1359" i="10" s="1"/>
  <c r="AN1359" i="10"/>
  <c r="AE711" i="10"/>
  <c r="AD715" i="10"/>
  <c r="AD710" i="10" s="1"/>
  <c r="AE710" i="10"/>
  <c r="P710" i="10"/>
  <c r="P711" i="10"/>
  <c r="O715" i="10"/>
  <c r="O710" i="10" s="1"/>
  <c r="I1721" i="10"/>
  <c r="I836" i="10"/>
  <c r="I1426" i="10"/>
  <c r="Y1360" i="10"/>
  <c r="X1364" i="10"/>
  <c r="X1359" i="10" s="1"/>
  <c r="Y1359" i="10"/>
  <c r="I777" i="10"/>
  <c r="I1249" i="10"/>
  <c r="AK1359" i="10"/>
  <c r="AJ1364" i="10"/>
  <c r="AJ1359" i="10" s="1"/>
  <c r="AK1360" i="10"/>
  <c r="S1360" i="10"/>
  <c r="R1364" i="10"/>
  <c r="R1359" i="10" s="1"/>
  <c r="S1359" i="10"/>
  <c r="J1359" i="10"/>
  <c r="J1360" i="10"/>
  <c r="I1364" i="10"/>
  <c r="I1359" i="10" s="1"/>
  <c r="J1364" i="10"/>
  <c r="M1360" i="10"/>
  <c r="M1359" i="10"/>
  <c r="L1364" i="10"/>
  <c r="L1359" i="10" s="1"/>
  <c r="I715" i="10"/>
  <c r="I710" i="10" s="1"/>
  <c r="J711" i="10"/>
  <c r="J710" i="10"/>
  <c r="J715" i="10"/>
  <c r="L715" i="10"/>
  <c r="L710" i="10" s="1"/>
  <c r="M710" i="10"/>
  <c r="M711" i="10"/>
  <c r="AE1360" i="10"/>
  <c r="AD1364" i="10"/>
  <c r="AD1359" i="10" s="1"/>
  <c r="AE1359" i="10"/>
  <c r="AS715" i="10"/>
  <c r="AS710" i="10" s="1"/>
  <c r="AT711" i="10"/>
  <c r="AT710" i="10"/>
  <c r="AH1360" i="10"/>
  <c r="AG1364" i="10"/>
  <c r="AG1359" i="10" s="1"/>
  <c r="AH1359" i="10"/>
  <c r="I1603" i="10"/>
  <c r="J10" i="10"/>
  <c r="I600" i="10"/>
  <c r="I895" i="10"/>
  <c r="I305" i="10"/>
  <c r="I1662" i="10"/>
  <c r="I364" i="10"/>
  <c r="I1308" i="10"/>
  <c r="I659" i="10"/>
  <c r="AH711" i="10"/>
  <c r="AG715" i="10"/>
  <c r="AG710" i="10" s="1"/>
  <c r="AH710" i="10"/>
  <c r="AP715" i="10"/>
  <c r="AP710" i="10" s="1"/>
  <c r="AQ711" i="10"/>
  <c r="AQ710" i="10"/>
  <c r="AS1364" i="10"/>
  <c r="AS1359" i="10" s="1"/>
  <c r="AT1359" i="10"/>
  <c r="AT1360" i="10"/>
  <c r="P1360" i="10"/>
  <c r="O1364" i="10"/>
  <c r="O1359" i="10" s="1"/>
  <c r="P1359" i="10"/>
  <c r="J1365" i="10"/>
  <c r="I1365" i="10"/>
  <c r="V711" i="10"/>
  <c r="V710" i="10"/>
  <c r="U715" i="10"/>
  <c r="U710" i="10" s="1"/>
  <c r="S711" i="10"/>
  <c r="R715" i="10"/>
  <c r="R710" i="10" s="1"/>
  <c r="S710" i="10"/>
  <c r="V1359" i="10"/>
  <c r="V1360" i="10"/>
  <c r="U1364" i="10"/>
  <c r="U1359" i="10" s="1"/>
  <c r="Y711" i="10"/>
  <c r="X715" i="10"/>
  <c r="X710" i="10" s="1"/>
  <c r="Y710" i="10"/>
  <c r="I716" i="10"/>
  <c r="J716" i="10"/>
  <c r="AA715" i="10"/>
  <c r="AA710" i="10" s="1"/>
  <c r="AB711" i="10"/>
  <c r="AB710" i="10"/>
  <c r="AJ715" i="10"/>
  <c r="AJ710" i="10" s="1"/>
  <c r="AK711" i="10"/>
  <c r="AK710" i="10"/>
  <c r="CO4" i="1"/>
  <c r="DI4" i="1"/>
  <c r="DD4" i="1"/>
  <c r="FB4" i="1"/>
  <c r="DS4" i="1"/>
  <c r="ER4" i="1"/>
  <c r="B21" i="9"/>
  <c r="AG1070" i="10"/>
  <c r="AH1070" i="10"/>
  <c r="AH1068" i="10"/>
  <c r="AH1069" i="10"/>
  <c r="AT893" i="10"/>
  <c r="AT891" i="10"/>
  <c r="AS893" i="10"/>
  <c r="AT892" i="10"/>
  <c r="AH773" i="10"/>
  <c r="AG775" i="10"/>
  <c r="AH775" i="10"/>
  <c r="AH774" i="10"/>
  <c r="Y1246" i="10"/>
  <c r="Y1247" i="10"/>
  <c r="X1247" i="10"/>
  <c r="Y1245" i="10"/>
  <c r="AK1717" i="10"/>
  <c r="AK1719" i="10"/>
  <c r="AK1718" i="10"/>
  <c r="AJ1719" i="10"/>
  <c r="AA1660" i="10"/>
  <c r="AB1659" i="10"/>
  <c r="AB1660" i="10"/>
  <c r="AB1658" i="10"/>
  <c r="AA834" i="10"/>
  <c r="AB833" i="10"/>
  <c r="AB834" i="10"/>
  <c r="AB832" i="10"/>
  <c r="Y1304" i="10"/>
  <c r="X1306" i="10"/>
  <c r="Y1305" i="10"/>
  <c r="Y1306" i="10"/>
  <c r="M657" i="10"/>
  <c r="M656" i="10"/>
  <c r="L657" i="10"/>
  <c r="J655" i="10"/>
  <c r="M655" i="10"/>
  <c r="AB1129" i="10"/>
  <c r="AB1128" i="10"/>
  <c r="AA1129" i="10"/>
  <c r="AB1127" i="10"/>
  <c r="AA1601" i="10"/>
  <c r="AB1600" i="10"/>
  <c r="AB1599" i="10"/>
  <c r="AB1601" i="10"/>
  <c r="AQ1423" i="10"/>
  <c r="AP1424" i="10"/>
  <c r="AQ1422" i="10"/>
  <c r="AQ1424" i="10"/>
  <c r="AN1483" i="10"/>
  <c r="AM1483" i="10"/>
  <c r="AN1481" i="10"/>
  <c r="AN1482" i="10"/>
  <c r="V1187" i="10"/>
  <c r="V1186" i="10"/>
  <c r="U1188" i="10"/>
  <c r="V1188" i="10"/>
  <c r="M950" i="10"/>
  <c r="M952" i="10"/>
  <c r="L952" i="10"/>
  <c r="M951" i="10"/>
  <c r="J950" i="10"/>
  <c r="U598" i="10"/>
  <c r="V597" i="10"/>
  <c r="V598" i="10"/>
  <c r="V596" i="10"/>
  <c r="S1068" i="10"/>
  <c r="R1070" i="10"/>
  <c r="S1070" i="10"/>
  <c r="S1069" i="10"/>
  <c r="V1542" i="10"/>
  <c r="U1542" i="10"/>
  <c r="V1540" i="10"/>
  <c r="V1541" i="10"/>
  <c r="Y596" i="10"/>
  <c r="Y598" i="10"/>
  <c r="Y597" i="10"/>
  <c r="X598" i="10"/>
  <c r="AN1068" i="10"/>
  <c r="AN1070" i="10"/>
  <c r="AM1070" i="10"/>
  <c r="AN1069" i="10"/>
  <c r="M1540" i="10"/>
  <c r="M1541" i="10"/>
  <c r="L1542" i="10"/>
  <c r="M1542" i="10"/>
  <c r="J1540" i="10"/>
  <c r="AE893" i="10"/>
  <c r="AE892" i="10"/>
  <c r="AE891" i="10"/>
  <c r="AD893" i="10"/>
  <c r="AT478" i="10"/>
  <c r="AT480" i="10"/>
  <c r="AS480" i="10"/>
  <c r="AT479" i="10"/>
  <c r="S775" i="10"/>
  <c r="S773" i="10"/>
  <c r="S774" i="10"/>
  <c r="R775" i="10"/>
  <c r="AP1247" i="10"/>
  <c r="AQ1247" i="10"/>
  <c r="AQ1246" i="10"/>
  <c r="AQ1245" i="10"/>
  <c r="V1719" i="10"/>
  <c r="V1718" i="10"/>
  <c r="U1719" i="10"/>
  <c r="V1717" i="10"/>
  <c r="AG1660" i="10"/>
  <c r="AH1660" i="10"/>
  <c r="AH1658" i="10"/>
  <c r="AH1659" i="10"/>
  <c r="AT1658" i="10"/>
  <c r="AT1660" i="10"/>
  <c r="AT1659" i="10"/>
  <c r="AS1660" i="10"/>
  <c r="AQ1658" i="10"/>
  <c r="AP1660" i="10"/>
  <c r="AQ1660" i="10"/>
  <c r="AQ1659" i="10"/>
  <c r="V834" i="10"/>
  <c r="V832" i="10"/>
  <c r="U834" i="10"/>
  <c r="V833" i="10"/>
  <c r="AJ834" i="10"/>
  <c r="AK834" i="10"/>
  <c r="AK832" i="10"/>
  <c r="AK833" i="10"/>
  <c r="AD834" i="10"/>
  <c r="AE834" i="10"/>
  <c r="AE832" i="10"/>
  <c r="AE833" i="10"/>
  <c r="AN1306" i="10"/>
  <c r="AN1304" i="10"/>
  <c r="AN1305" i="10"/>
  <c r="AM1306" i="10"/>
  <c r="P1306" i="10"/>
  <c r="O1306" i="10"/>
  <c r="P1304" i="10"/>
  <c r="P1305" i="10"/>
  <c r="AQ1305" i="10"/>
  <c r="AP1306" i="10"/>
  <c r="AQ1304" i="10"/>
  <c r="AQ1306" i="10"/>
  <c r="Y655" i="10"/>
  <c r="Y657" i="10"/>
  <c r="Y656" i="10"/>
  <c r="X657" i="10"/>
  <c r="AH655" i="10"/>
  <c r="AH657" i="10"/>
  <c r="AG657" i="10"/>
  <c r="AH656" i="10"/>
  <c r="AA657" i="10"/>
  <c r="AB657" i="10"/>
  <c r="AB655" i="10"/>
  <c r="AB656" i="10"/>
  <c r="AQ1129" i="10"/>
  <c r="AP1129" i="10"/>
  <c r="AQ1127" i="10"/>
  <c r="AQ1128" i="10"/>
  <c r="U1129" i="10"/>
  <c r="V1129" i="10"/>
  <c r="V1127" i="10"/>
  <c r="V1128" i="10"/>
  <c r="AN1129" i="10"/>
  <c r="AM1129" i="10"/>
  <c r="AN1128" i="10"/>
  <c r="AN1127" i="10"/>
  <c r="M1599" i="10"/>
  <c r="L1601" i="10"/>
  <c r="M1601" i="10"/>
  <c r="J1599" i="10"/>
  <c r="M1600" i="10"/>
  <c r="AM1601" i="10"/>
  <c r="AN1599" i="10"/>
  <c r="AN1600" i="10"/>
  <c r="AN1601" i="10"/>
  <c r="AT1601" i="10"/>
  <c r="AT1599" i="10"/>
  <c r="AS1601" i="10"/>
  <c r="AT1600" i="10"/>
  <c r="M1424" i="10"/>
  <c r="J1422" i="10"/>
  <c r="M1422" i="10"/>
  <c r="L1424" i="10"/>
  <c r="M1423" i="10"/>
  <c r="AH1424" i="10"/>
  <c r="AH1423" i="10"/>
  <c r="AH1422" i="10"/>
  <c r="AG1424" i="10"/>
  <c r="AB1422" i="10"/>
  <c r="AB1424" i="10"/>
  <c r="AA1424" i="10"/>
  <c r="AB1423" i="10"/>
  <c r="AH1009" i="10"/>
  <c r="AG1011" i="10"/>
  <c r="AH1011" i="10"/>
  <c r="AH1010" i="10"/>
  <c r="AM1011" i="10"/>
  <c r="AN1009" i="10"/>
  <c r="AN1011" i="10"/>
  <c r="AN1010" i="10"/>
  <c r="AE1009" i="10"/>
  <c r="AD1011" i="10"/>
  <c r="AE1010" i="10"/>
  <c r="AE1011" i="10"/>
  <c r="S1482" i="10"/>
  <c r="S1483" i="10"/>
  <c r="R1483" i="10"/>
  <c r="S1481" i="10"/>
  <c r="AT1483" i="10"/>
  <c r="AT1481" i="10"/>
  <c r="AS1483" i="10"/>
  <c r="AT1482" i="10"/>
  <c r="O1483" i="10"/>
  <c r="P1482" i="10"/>
  <c r="P1481" i="10"/>
  <c r="P1483" i="10"/>
  <c r="AS4" i="1"/>
  <c r="AD1188" i="10"/>
  <c r="AE1186" i="10"/>
  <c r="AE1187" i="10"/>
  <c r="AE1188" i="10"/>
  <c r="AH1188" i="10"/>
  <c r="AH1187" i="10"/>
  <c r="AG1188" i="10"/>
  <c r="AH1186" i="10"/>
  <c r="X1188" i="10"/>
  <c r="Y1188" i="10"/>
  <c r="Y1187" i="10"/>
  <c r="Y1186" i="10"/>
  <c r="I954" i="10"/>
  <c r="V951" i="10"/>
  <c r="U952" i="10"/>
  <c r="V950" i="10"/>
  <c r="V952" i="10"/>
  <c r="S950" i="10"/>
  <c r="R952" i="10"/>
  <c r="S952" i="10"/>
  <c r="S951" i="10"/>
  <c r="AH952" i="10"/>
  <c r="AH950" i="10"/>
  <c r="AG952" i="10"/>
  <c r="AH951" i="10"/>
  <c r="O598" i="10"/>
  <c r="P598" i="10"/>
  <c r="P597" i="10"/>
  <c r="P596" i="10"/>
  <c r="AB598" i="10"/>
  <c r="AB596" i="10"/>
  <c r="AB597" i="10"/>
  <c r="AA598" i="10"/>
  <c r="V1069" i="10"/>
  <c r="V1070" i="10"/>
  <c r="V1068" i="10"/>
  <c r="U1070" i="10"/>
  <c r="Y1542" i="10"/>
  <c r="Y1541" i="10"/>
  <c r="X1542" i="10"/>
  <c r="Y1540" i="10"/>
  <c r="AQ1540" i="10"/>
  <c r="AP1542" i="10"/>
  <c r="AQ1541" i="10"/>
  <c r="AQ1542" i="10"/>
  <c r="M893" i="10"/>
  <c r="L893" i="10"/>
  <c r="M892" i="10"/>
  <c r="M891" i="10"/>
  <c r="J891" i="10"/>
  <c r="V478" i="10"/>
  <c r="V480" i="10"/>
  <c r="U480" i="10"/>
  <c r="V479" i="10"/>
  <c r="AB479" i="10"/>
  <c r="AB480" i="10"/>
  <c r="AB478" i="10"/>
  <c r="AA480" i="10"/>
  <c r="Y774" i="10"/>
  <c r="X775" i="10"/>
  <c r="Y775" i="10"/>
  <c r="Y773" i="10"/>
  <c r="AK1245" i="10"/>
  <c r="AK1246" i="10"/>
  <c r="AK1247" i="10"/>
  <c r="AJ1247" i="10"/>
  <c r="Y1718" i="10"/>
  <c r="X1719" i="10"/>
  <c r="Y1719" i="10"/>
  <c r="Y1717" i="10"/>
  <c r="AK1658" i="10"/>
  <c r="AK1660" i="10"/>
  <c r="AJ1660" i="10"/>
  <c r="AK1659" i="10"/>
  <c r="P832" i="10"/>
  <c r="P834" i="10"/>
  <c r="O834" i="10"/>
  <c r="P833" i="10"/>
  <c r="AK1304" i="10"/>
  <c r="AJ1306" i="10"/>
  <c r="AK1305" i="10"/>
  <c r="AK1306" i="10"/>
  <c r="S1305" i="10"/>
  <c r="R1306" i="10"/>
  <c r="S1306" i="10"/>
  <c r="S1304" i="10"/>
  <c r="AN655" i="10"/>
  <c r="AM657" i="10"/>
  <c r="AN657" i="10"/>
  <c r="AN656" i="10"/>
  <c r="P656" i="10"/>
  <c r="O657" i="10"/>
  <c r="P657" i="10"/>
  <c r="P655" i="10"/>
  <c r="AK1128" i="10"/>
  <c r="AK1127" i="10"/>
  <c r="AK1129" i="10"/>
  <c r="AJ1129" i="10"/>
  <c r="Y1601" i="10"/>
  <c r="X1601" i="10"/>
  <c r="Y1599" i="10"/>
  <c r="Y1600" i="10"/>
  <c r="O1424" i="10"/>
  <c r="P1422" i="10"/>
  <c r="P1423" i="10"/>
  <c r="P1424" i="10"/>
  <c r="X1424" i="10"/>
  <c r="Y1424" i="10"/>
  <c r="Y1422" i="10"/>
  <c r="Y1423" i="10"/>
  <c r="S1009" i="10"/>
  <c r="R1011" i="10"/>
  <c r="S1011" i="10"/>
  <c r="S1010" i="10"/>
  <c r="I1013" i="10"/>
  <c r="M1009" i="10"/>
  <c r="M1011" i="10"/>
  <c r="M1010" i="10"/>
  <c r="J1009" i="10"/>
  <c r="L1011" i="10"/>
  <c r="M1481" i="10"/>
  <c r="L1483" i="10"/>
  <c r="M1482" i="10"/>
  <c r="J1481" i="10"/>
  <c r="M1483" i="10"/>
  <c r="AQ1188" i="10"/>
  <c r="AQ1186" i="10"/>
  <c r="AQ1187" i="10"/>
  <c r="AP1188" i="10"/>
  <c r="I1190" i="10"/>
  <c r="AN1187" i="10"/>
  <c r="AM1188" i="10"/>
  <c r="AN1188" i="10"/>
  <c r="AN1186" i="10"/>
  <c r="I543" i="10"/>
  <c r="AM598" i="10"/>
  <c r="AN598" i="10"/>
  <c r="AN596" i="10"/>
  <c r="AN597" i="10"/>
  <c r="M596" i="10"/>
  <c r="M598" i="10"/>
  <c r="L598" i="10"/>
  <c r="J596" i="10"/>
  <c r="M597" i="10"/>
  <c r="AQ1068" i="10"/>
  <c r="AP1070" i="10"/>
  <c r="AQ1070" i="10"/>
  <c r="AQ1069" i="10"/>
  <c r="AN1540" i="10"/>
  <c r="AN1541" i="10"/>
  <c r="AM1542" i="10"/>
  <c r="AN1542" i="10"/>
  <c r="AT598" i="10"/>
  <c r="AS598" i="10"/>
  <c r="AT596" i="10"/>
  <c r="AT597" i="10"/>
  <c r="AK597" i="10"/>
  <c r="AK596" i="10"/>
  <c r="AJ598" i="10"/>
  <c r="AK598" i="10"/>
  <c r="M1070" i="10"/>
  <c r="M1069" i="10"/>
  <c r="M1068" i="10"/>
  <c r="J1068" i="10"/>
  <c r="L1070" i="10"/>
  <c r="Y1070" i="10"/>
  <c r="X1070" i="10"/>
  <c r="Y1069" i="10"/>
  <c r="Y1068" i="10"/>
  <c r="AK1542" i="10"/>
  <c r="AK1541" i="10"/>
  <c r="AK1540" i="10"/>
  <c r="AJ1542" i="10"/>
  <c r="AH1542" i="10"/>
  <c r="AH1541" i="10"/>
  <c r="AH1540" i="10"/>
  <c r="AG1542" i="10"/>
  <c r="P891" i="10"/>
  <c r="P892" i="10"/>
  <c r="O893" i="10"/>
  <c r="P893" i="10"/>
  <c r="AB893" i="10"/>
  <c r="AB891" i="10"/>
  <c r="AA893" i="10"/>
  <c r="AB892" i="10"/>
  <c r="M479" i="10"/>
  <c r="L480" i="10"/>
  <c r="J478" i="10"/>
  <c r="M478" i="10"/>
  <c r="M480" i="10"/>
  <c r="AE480" i="10"/>
  <c r="AE479" i="10"/>
  <c r="AE478" i="10"/>
  <c r="AD480" i="10"/>
  <c r="AQ774" i="10"/>
  <c r="AQ773" i="10"/>
  <c r="AP775" i="10"/>
  <c r="AQ775" i="10"/>
  <c r="AE775" i="10"/>
  <c r="AD775" i="10"/>
  <c r="AE773" i="10"/>
  <c r="AE774" i="10"/>
  <c r="AN1245" i="10"/>
  <c r="AM1247" i="10"/>
  <c r="AN1247" i="10"/>
  <c r="AN1246" i="10"/>
  <c r="AB1247" i="10"/>
  <c r="AA1247" i="10"/>
  <c r="AB1245" i="10"/>
  <c r="AB1246" i="10"/>
  <c r="AN1717" i="10"/>
  <c r="AN1718" i="10"/>
  <c r="AM1719" i="10"/>
  <c r="AN1719" i="10"/>
  <c r="S1717" i="10"/>
  <c r="S1719" i="10"/>
  <c r="R1719" i="10"/>
  <c r="S1718" i="10"/>
  <c r="AG598" i="10"/>
  <c r="AH598" i="10"/>
  <c r="AH597" i="10"/>
  <c r="AH596" i="10"/>
  <c r="R598" i="10"/>
  <c r="S598" i="10"/>
  <c r="S596" i="10"/>
  <c r="S597" i="10"/>
  <c r="AD598" i="10"/>
  <c r="AE597" i="10"/>
  <c r="AE598" i="10"/>
  <c r="AE596" i="10"/>
  <c r="AB1068" i="10"/>
  <c r="AA1070" i="10"/>
  <c r="AB1070" i="10"/>
  <c r="AB1069" i="10"/>
  <c r="AK1069" i="10"/>
  <c r="AK1070" i="10"/>
  <c r="AJ1070" i="10"/>
  <c r="AK1068" i="10"/>
  <c r="AT1070" i="10"/>
  <c r="AS1070" i="10"/>
  <c r="AT1068" i="10"/>
  <c r="AT1069" i="10"/>
  <c r="AB1540" i="10"/>
  <c r="AA1542" i="10"/>
  <c r="AB1541" i="10"/>
  <c r="AB1542" i="10"/>
  <c r="P1541" i="10"/>
  <c r="P1542" i="10"/>
  <c r="P1540" i="10"/>
  <c r="O1542" i="10"/>
  <c r="AE1541" i="10"/>
  <c r="AE1540" i="10"/>
  <c r="AD1542" i="10"/>
  <c r="AE1542" i="10"/>
  <c r="S362" i="10"/>
  <c r="X893" i="10"/>
  <c r="Y891" i="10"/>
  <c r="Y893" i="10"/>
  <c r="Y892" i="10"/>
  <c r="AJ893" i="10"/>
  <c r="AK893" i="10"/>
  <c r="AK892" i="10"/>
  <c r="AK891" i="10"/>
  <c r="V893" i="10"/>
  <c r="V891" i="10"/>
  <c r="U893" i="10"/>
  <c r="V892" i="10"/>
  <c r="X480" i="10"/>
  <c r="Y479" i="10"/>
  <c r="Y480" i="10"/>
  <c r="Y478" i="10"/>
  <c r="AK478" i="10"/>
  <c r="AK480" i="10"/>
  <c r="AJ480" i="10"/>
  <c r="AK479" i="10"/>
  <c r="AN478" i="10"/>
  <c r="AN480" i="10"/>
  <c r="AM480" i="10"/>
  <c r="AN479" i="10"/>
  <c r="AB773" i="10"/>
  <c r="AA775" i="10"/>
  <c r="AB775" i="10"/>
  <c r="AB774" i="10"/>
  <c r="O775" i="10"/>
  <c r="P775" i="10"/>
  <c r="P774" i="10"/>
  <c r="P773" i="10"/>
  <c r="AM775" i="10"/>
  <c r="AN774" i="10"/>
  <c r="AN775" i="10"/>
  <c r="AN773" i="10"/>
  <c r="AH1247" i="10"/>
  <c r="AG1247" i="10"/>
  <c r="AH1245" i="10"/>
  <c r="AH1246" i="10"/>
  <c r="V1246" i="10"/>
  <c r="U1247" i="10"/>
  <c r="V1245" i="10"/>
  <c r="V1247" i="10"/>
  <c r="AT1246" i="10"/>
  <c r="AT1247" i="10"/>
  <c r="AS1247" i="10"/>
  <c r="AT1245" i="10"/>
  <c r="AB1718" i="10"/>
  <c r="AA1719" i="10"/>
  <c r="AB1719" i="10"/>
  <c r="AB1717" i="10"/>
  <c r="AE1717" i="10"/>
  <c r="AD1719" i="10"/>
  <c r="AE1718" i="10"/>
  <c r="AE1719" i="10"/>
  <c r="L1719" i="10"/>
  <c r="M1719" i="10"/>
  <c r="M1717" i="10"/>
  <c r="J1717" i="10"/>
  <c r="M1718" i="10"/>
  <c r="P1659" i="10"/>
  <c r="O1660" i="10"/>
  <c r="P1660" i="10"/>
  <c r="P1658" i="10"/>
  <c r="J1658" i="10"/>
  <c r="L1660" i="10"/>
  <c r="M1660" i="10"/>
  <c r="M1658" i="10"/>
  <c r="M1659" i="10"/>
  <c r="AE1659" i="10"/>
  <c r="AE1658" i="10"/>
  <c r="AD1660" i="10"/>
  <c r="AE1660" i="10"/>
  <c r="S833" i="10"/>
  <c r="R834" i="10"/>
  <c r="S832" i="10"/>
  <c r="S834" i="10"/>
  <c r="Y834" i="10"/>
  <c r="Y833" i="10"/>
  <c r="Y832" i="10"/>
  <c r="X834" i="10"/>
  <c r="AN833" i="10"/>
  <c r="AM834" i="10"/>
  <c r="AN834" i="10"/>
  <c r="AN832" i="10"/>
  <c r="AG1306" i="10"/>
  <c r="AH1306" i="10"/>
  <c r="AH1305" i="10"/>
  <c r="AH1304" i="10"/>
  <c r="L1306" i="10"/>
  <c r="M1306" i="10"/>
  <c r="M1305" i="10"/>
  <c r="M1304" i="10"/>
  <c r="J1304" i="10"/>
  <c r="AB1306" i="10"/>
  <c r="AA1306" i="10"/>
  <c r="AB1304" i="10"/>
  <c r="AB1305" i="10"/>
  <c r="AQ655" i="10"/>
  <c r="AQ656" i="10"/>
  <c r="AQ657" i="10"/>
  <c r="AP657" i="10"/>
  <c r="AE655" i="10"/>
  <c r="AE657" i="10"/>
  <c r="AD657" i="10"/>
  <c r="AE656" i="10"/>
  <c r="AK655" i="10"/>
  <c r="AK657" i="10"/>
  <c r="AJ657" i="10"/>
  <c r="AK656" i="10"/>
  <c r="AE1127" i="10"/>
  <c r="AD1129" i="10"/>
  <c r="AE1129" i="10"/>
  <c r="AE1128" i="10"/>
  <c r="X1129" i="10"/>
  <c r="Y1127" i="10"/>
  <c r="Y1129" i="10"/>
  <c r="Y1128" i="10"/>
  <c r="P1127" i="10"/>
  <c r="P1129" i="10"/>
  <c r="O1129" i="10"/>
  <c r="P1128" i="10"/>
  <c r="AQ1600" i="10"/>
  <c r="AP1601" i="10"/>
  <c r="AQ1601" i="10"/>
  <c r="AQ1599" i="10"/>
  <c r="P1601" i="10"/>
  <c r="O1601" i="10"/>
  <c r="P1600" i="10"/>
  <c r="P1599" i="10"/>
  <c r="AK1599" i="10"/>
  <c r="AJ1601" i="10"/>
  <c r="AK1601" i="10"/>
  <c r="AK1600" i="10"/>
  <c r="AJ1424" i="10"/>
  <c r="AK1424" i="10"/>
  <c r="AK1422" i="10"/>
  <c r="AK1423" i="10"/>
  <c r="AT1424" i="10"/>
  <c r="AT1422" i="10"/>
  <c r="AT1423" i="10"/>
  <c r="AS1424" i="10"/>
  <c r="V1424" i="10"/>
  <c r="V1422" i="10"/>
  <c r="V1423" i="10"/>
  <c r="U1424" i="10"/>
  <c r="P1009" i="10"/>
  <c r="P1011" i="10"/>
  <c r="O1011" i="10"/>
  <c r="P1010" i="10"/>
  <c r="U1011" i="10"/>
  <c r="V1010" i="10"/>
  <c r="V1009" i="10"/>
  <c r="V1011" i="10"/>
  <c r="AK1010" i="10"/>
  <c r="AJ1011" i="10"/>
  <c r="AK1011" i="10"/>
  <c r="AK1009" i="10"/>
  <c r="AJ1483" i="10"/>
  <c r="AK1482" i="10"/>
  <c r="AK1481" i="10"/>
  <c r="AK1483" i="10"/>
  <c r="I1485" i="10"/>
  <c r="AA1483" i="10"/>
  <c r="AB1481" i="10"/>
  <c r="AB1483" i="10"/>
  <c r="AB1482" i="10"/>
  <c r="AH1482" i="10"/>
  <c r="AH1483" i="10"/>
  <c r="AH1481" i="10"/>
  <c r="AG1483" i="10"/>
  <c r="S1186" i="10"/>
  <c r="S1187" i="10"/>
  <c r="R1188" i="10"/>
  <c r="S1188" i="10"/>
  <c r="P1187" i="10"/>
  <c r="P1186" i="10"/>
  <c r="O1188" i="10"/>
  <c r="P1188" i="10"/>
  <c r="AB1188" i="10"/>
  <c r="AB1187" i="10"/>
  <c r="AA1188" i="10"/>
  <c r="AB1186" i="10"/>
  <c r="Y952" i="10"/>
  <c r="X952" i="10"/>
  <c r="Y950" i="10"/>
  <c r="Y951" i="10"/>
  <c r="AQ950" i="10"/>
  <c r="AP952" i="10"/>
  <c r="AQ951" i="10"/>
  <c r="AQ952" i="10"/>
  <c r="P952" i="10"/>
  <c r="P951" i="10"/>
  <c r="P950" i="10"/>
  <c r="O952" i="10"/>
  <c r="AP598" i="10"/>
  <c r="AQ598" i="10"/>
  <c r="AQ596" i="10"/>
  <c r="AQ597" i="10"/>
  <c r="O1070" i="10"/>
  <c r="P1070" i="10"/>
  <c r="P1068" i="10"/>
  <c r="P1069" i="10"/>
  <c r="R1542" i="10"/>
  <c r="S1542" i="10"/>
  <c r="S1540" i="10"/>
  <c r="S1541" i="10"/>
  <c r="AN242" i="10"/>
  <c r="AN243" i="10"/>
  <c r="AM244" i="10"/>
  <c r="AN244" i="10"/>
  <c r="AN893" i="10"/>
  <c r="AM893" i="10"/>
  <c r="AN891" i="10"/>
  <c r="AN892" i="10"/>
  <c r="O480" i="10"/>
  <c r="P479" i="10"/>
  <c r="P478" i="10"/>
  <c r="P480" i="10"/>
  <c r="J773" i="10"/>
  <c r="M775" i="10"/>
  <c r="M773" i="10"/>
  <c r="M774" i="10"/>
  <c r="L775" i="10"/>
  <c r="L1247" i="10"/>
  <c r="M1245" i="10"/>
  <c r="M1246" i="10"/>
  <c r="M1247" i="10"/>
  <c r="J1245" i="10"/>
  <c r="P1719" i="10"/>
  <c r="P1718" i="10"/>
  <c r="P1717" i="10"/>
  <c r="O1719" i="10"/>
  <c r="U1660" i="10"/>
  <c r="V1659" i="10"/>
  <c r="V1660" i="10"/>
  <c r="V1658" i="10"/>
  <c r="AQ834" i="10"/>
  <c r="AP834" i="10"/>
  <c r="AQ832" i="10"/>
  <c r="AQ833" i="10"/>
  <c r="AT1128" i="10"/>
  <c r="AT1127" i="10"/>
  <c r="AT1129" i="10"/>
  <c r="AS1129" i="10"/>
  <c r="R1601" i="10"/>
  <c r="S1599" i="10"/>
  <c r="S1601" i="10"/>
  <c r="S1600" i="10"/>
  <c r="X1011" i="10"/>
  <c r="Y1009" i="10"/>
  <c r="Y1011" i="10"/>
  <c r="Y1010" i="10"/>
  <c r="X1483" i="10"/>
  <c r="Y1483" i="10"/>
  <c r="Y1481" i="10"/>
  <c r="Y1482" i="10"/>
  <c r="AB950" i="10"/>
  <c r="AB952" i="10"/>
  <c r="AA952" i="10"/>
  <c r="AB951" i="10"/>
  <c r="AK950" i="10"/>
  <c r="AJ952" i="10"/>
  <c r="AK951" i="10"/>
  <c r="AK952" i="10"/>
  <c r="AE1068" i="10"/>
  <c r="AE1070" i="10"/>
  <c r="AE1069" i="10"/>
  <c r="AD1070" i="10"/>
  <c r="AT1542" i="10"/>
  <c r="AS1542" i="10"/>
  <c r="AT1540" i="10"/>
  <c r="AT1541" i="10"/>
  <c r="R893" i="10"/>
  <c r="S891" i="10"/>
  <c r="S893" i="10"/>
  <c r="S892" i="10"/>
  <c r="AH892" i="10"/>
  <c r="AH891" i="10"/>
  <c r="AH893" i="10"/>
  <c r="AG893" i="10"/>
  <c r="AQ893" i="10"/>
  <c r="AP893" i="10"/>
  <c r="AQ892" i="10"/>
  <c r="AQ891" i="10"/>
  <c r="AH478" i="10"/>
  <c r="AH480" i="10"/>
  <c r="AG480" i="10"/>
  <c r="AH479" i="10"/>
  <c r="AP480" i="10"/>
  <c r="AQ480" i="10"/>
  <c r="AQ478" i="10"/>
  <c r="AQ479" i="10"/>
  <c r="R480" i="10"/>
  <c r="S479" i="10"/>
  <c r="S478" i="10"/>
  <c r="S480" i="10"/>
  <c r="AK774" i="10"/>
  <c r="AJ775" i="10"/>
  <c r="AK773" i="10"/>
  <c r="AK775" i="10"/>
  <c r="AS775" i="10"/>
  <c r="AT774" i="10"/>
  <c r="AT775" i="10"/>
  <c r="AT773" i="10"/>
  <c r="U775" i="10"/>
  <c r="V775" i="10"/>
  <c r="V774" i="10"/>
  <c r="V773" i="10"/>
  <c r="AD1247" i="10"/>
  <c r="AE1246" i="10"/>
  <c r="AE1247" i="10"/>
  <c r="AE1245" i="10"/>
  <c r="P1245" i="10"/>
  <c r="P1247" i="10"/>
  <c r="O1247" i="10"/>
  <c r="P1246" i="10"/>
  <c r="S1247" i="10"/>
  <c r="S1246" i="10"/>
  <c r="R1247" i="10"/>
  <c r="S1245" i="10"/>
  <c r="AS1719" i="10"/>
  <c r="AT1719" i="10"/>
  <c r="AT1717" i="10"/>
  <c r="AT1718" i="10"/>
  <c r="AQ1718" i="10"/>
  <c r="AQ1717" i="10"/>
  <c r="AQ1719" i="10"/>
  <c r="AP1719" i="10"/>
  <c r="AH1718" i="10"/>
  <c r="AH1719" i="10"/>
  <c r="AH1717" i="10"/>
  <c r="AG1719" i="10"/>
  <c r="X1660" i="10"/>
  <c r="Y1660" i="10"/>
  <c r="Y1658" i="10"/>
  <c r="Y1659" i="10"/>
  <c r="AM1660" i="10"/>
  <c r="AN1660" i="10"/>
  <c r="AN1659" i="10"/>
  <c r="AN1658" i="10"/>
  <c r="S1658" i="10"/>
  <c r="R1660" i="10"/>
  <c r="S1660" i="10"/>
  <c r="S1659" i="10"/>
  <c r="AG834" i="10"/>
  <c r="AH833" i="10"/>
  <c r="AH834" i="10"/>
  <c r="AH832" i="10"/>
  <c r="AT834" i="10"/>
  <c r="AS834" i="10"/>
  <c r="AT832" i="10"/>
  <c r="AT833" i="10"/>
  <c r="M833" i="10"/>
  <c r="J832" i="10"/>
  <c r="M834" i="10"/>
  <c r="M832" i="10"/>
  <c r="L834" i="10"/>
  <c r="AT1306" i="10"/>
  <c r="AS1306" i="10"/>
  <c r="AT1304" i="10"/>
  <c r="AT1305" i="10"/>
  <c r="V1304" i="10"/>
  <c r="U1306" i="10"/>
  <c r="V1305" i="10"/>
  <c r="V1306" i="10"/>
  <c r="AE1304" i="10"/>
  <c r="AD1306" i="10"/>
  <c r="AE1306" i="10"/>
  <c r="AE1305" i="10"/>
  <c r="V655" i="10"/>
  <c r="U657" i="10"/>
  <c r="V657" i="10"/>
  <c r="V656" i="10"/>
  <c r="AT656" i="10"/>
  <c r="AT657" i="10"/>
  <c r="AS657" i="10"/>
  <c r="AT655" i="10"/>
  <c r="S656" i="10"/>
  <c r="S657" i="10"/>
  <c r="S655" i="10"/>
  <c r="R657" i="10"/>
  <c r="M1127" i="10"/>
  <c r="M1128" i="10"/>
  <c r="L1129" i="10"/>
  <c r="M1129" i="10"/>
  <c r="J1127" i="10"/>
  <c r="S1128" i="10"/>
  <c r="S1129" i="10"/>
  <c r="S1127" i="10"/>
  <c r="R1129" i="10"/>
  <c r="AH1129" i="10"/>
  <c r="AH1128" i="10"/>
  <c r="AH1127" i="10"/>
  <c r="AG1129" i="10"/>
  <c r="V1600" i="10"/>
  <c r="V1601" i="10"/>
  <c r="U1601" i="10"/>
  <c r="V1599" i="10"/>
  <c r="AG1601" i="10"/>
  <c r="AH1601" i="10"/>
  <c r="AH1600" i="10"/>
  <c r="AH1599" i="10"/>
  <c r="AE1599" i="10"/>
  <c r="AE1600" i="10"/>
  <c r="AD1601" i="10"/>
  <c r="AE1601" i="10"/>
  <c r="AN1424" i="10"/>
  <c r="AM1424" i="10"/>
  <c r="AN1423" i="10"/>
  <c r="AN1422" i="10"/>
  <c r="S1423" i="10"/>
  <c r="S1422" i="10"/>
  <c r="R1424" i="10"/>
  <c r="S1424" i="10"/>
  <c r="AE1423" i="10"/>
  <c r="AD1424" i="10"/>
  <c r="AE1424" i="10"/>
  <c r="AE1422" i="10"/>
  <c r="AP1011" i="10"/>
  <c r="AQ1011" i="10"/>
  <c r="AQ1009" i="10"/>
  <c r="AQ1010" i="10"/>
  <c r="AB1009" i="10"/>
  <c r="AA1011" i="10"/>
  <c r="AB1011" i="10"/>
  <c r="AB1010" i="10"/>
  <c r="AT1009" i="10"/>
  <c r="AT1011" i="10"/>
  <c r="AT1010" i="10"/>
  <c r="AS1011" i="10"/>
  <c r="V1483" i="10"/>
  <c r="V1481" i="10"/>
  <c r="U1483" i="10"/>
  <c r="V1482" i="10"/>
  <c r="AD1483" i="10"/>
  <c r="AE1483" i="10"/>
  <c r="AE1481" i="10"/>
  <c r="AE1482" i="10"/>
  <c r="AQ1482" i="10"/>
  <c r="AP1483" i="10"/>
  <c r="AQ1483" i="10"/>
  <c r="AQ1481" i="10"/>
  <c r="BH4" i="1"/>
  <c r="BF4" i="1" s="1"/>
  <c r="AJ1188" i="10"/>
  <c r="AK1188" i="10"/>
  <c r="AK1186" i="10"/>
  <c r="AK1187" i="10"/>
  <c r="M1187" i="10"/>
  <c r="J1186" i="10"/>
  <c r="M1188" i="10"/>
  <c r="L1188" i="10"/>
  <c r="M1186" i="10"/>
  <c r="AS1188" i="10"/>
  <c r="AT1186" i="10"/>
  <c r="AT1187" i="10"/>
  <c r="AT1188" i="10"/>
  <c r="AM952" i="10"/>
  <c r="AN951" i="10"/>
  <c r="AN952" i="10"/>
  <c r="AN950" i="10"/>
  <c r="AE951" i="10"/>
  <c r="AE952" i="10"/>
  <c r="AE950" i="10"/>
  <c r="AD952" i="10"/>
  <c r="AT950" i="10"/>
  <c r="AS952" i="10"/>
  <c r="AT952" i="10"/>
  <c r="AT951" i="10"/>
  <c r="G20" i="6"/>
  <c r="D20" i="12" s="1"/>
  <c r="G19" i="6"/>
  <c r="D19" i="12" s="1"/>
  <c r="G18" i="6"/>
  <c r="D18" i="12" s="1"/>
  <c r="G17" i="6"/>
  <c r="D17" i="12" s="1"/>
  <c r="G16" i="6"/>
  <c r="D16" i="12" s="1"/>
  <c r="G15" i="6"/>
  <c r="D15" i="12" s="1"/>
  <c r="G14" i="6"/>
  <c r="D14" i="12" s="1"/>
  <c r="G13" i="6"/>
  <c r="D13" i="12" s="1"/>
  <c r="G12" i="6"/>
  <c r="D12" i="12" s="1"/>
  <c r="G11" i="6"/>
  <c r="D11" i="12" s="1"/>
  <c r="I151" i="10"/>
  <c r="J151" i="10"/>
  <c r="T4" i="1"/>
  <c r="R4" i="1" s="1"/>
  <c r="Y4" i="1"/>
  <c r="W4" i="1" s="1"/>
  <c r="FJ9" i="1"/>
  <c r="FI9" i="1"/>
  <c r="AC8" i="1" l="1"/>
  <c r="AB4" i="1"/>
  <c r="C20" i="9"/>
  <c r="C591" i="10"/>
  <c r="Q20" i="9"/>
  <c r="T20" i="9" s="1"/>
  <c r="P244" i="10"/>
  <c r="O244" i="10"/>
  <c r="P243" i="10"/>
  <c r="M244" i="10"/>
  <c r="AQ303" i="10"/>
  <c r="Y362" i="10"/>
  <c r="AT362" i="10"/>
  <c r="V539" i="10"/>
  <c r="V362" i="10"/>
  <c r="AQ185" i="10"/>
  <c r="O539" i="10"/>
  <c r="AQ242" i="10"/>
  <c r="AP243" i="10" s="1"/>
  <c r="AP238" i="10" s="1"/>
  <c r="AB185" i="10"/>
  <c r="AK244" i="10"/>
  <c r="M539" i="10"/>
  <c r="AP244" i="10"/>
  <c r="AT244" i="10"/>
  <c r="V242" i="10"/>
  <c r="V239" i="10" s="1"/>
  <c r="H14" i="9" s="1"/>
  <c r="AH185" i="10"/>
  <c r="AT539" i="10"/>
  <c r="AG244" i="10"/>
  <c r="M242" i="10"/>
  <c r="L243" i="10" s="1"/>
  <c r="L238" i="10" s="1"/>
  <c r="AK242" i="10"/>
  <c r="AK239" i="10" s="1"/>
  <c r="M14" i="9" s="1"/>
  <c r="AH362" i="10"/>
  <c r="AQ244" i="10"/>
  <c r="AK362" i="10"/>
  <c r="AN539" i="10"/>
  <c r="AB539" i="10"/>
  <c r="X244" i="10"/>
  <c r="AB303" i="10"/>
  <c r="P362" i="10"/>
  <c r="AS244" i="10"/>
  <c r="AE185" i="10"/>
  <c r="AN185" i="10"/>
  <c r="AT185" i="10"/>
  <c r="AK185" i="10"/>
  <c r="P303" i="10"/>
  <c r="AT242" i="10"/>
  <c r="AT239" i="10" s="1"/>
  <c r="P14" i="9" s="1"/>
  <c r="AB244" i="10"/>
  <c r="P185" i="10"/>
  <c r="Y242" i="10"/>
  <c r="Y238" i="10" s="1"/>
  <c r="I188" i="10"/>
  <c r="AE242" i="10"/>
  <c r="AD243" i="10" s="1"/>
  <c r="AD238" i="10" s="1"/>
  <c r="AE362" i="10"/>
  <c r="S539" i="10"/>
  <c r="Y244" i="10"/>
  <c r="AE244" i="10"/>
  <c r="AB362" i="10"/>
  <c r="AA244" i="10"/>
  <c r="Y539" i="10"/>
  <c r="AH244" i="10"/>
  <c r="S244" i="10"/>
  <c r="V243" i="10"/>
  <c r="AT303" i="10"/>
  <c r="R244" i="10"/>
  <c r="U244" i="10"/>
  <c r="V185" i="10"/>
  <c r="J375" i="10"/>
  <c r="J196" i="10"/>
  <c r="AN362" i="10"/>
  <c r="AQ539" i="10"/>
  <c r="M243" i="10"/>
  <c r="V303" i="10"/>
  <c r="AE243" i="10"/>
  <c r="AJ244" i="10"/>
  <c r="AB242" i="10"/>
  <c r="AB238" i="10" s="1"/>
  <c r="Y185" i="10"/>
  <c r="AK539" i="10"/>
  <c r="J255" i="10"/>
  <c r="I244" i="10" s="1"/>
  <c r="J314" i="10"/>
  <c r="AH303" i="10"/>
  <c r="J137" i="10"/>
  <c r="J242" i="10"/>
  <c r="J243" i="10" s="1"/>
  <c r="AE303" i="10"/>
  <c r="S243" i="10"/>
  <c r="AH242" i="10"/>
  <c r="AH238" i="10" s="1"/>
  <c r="J550" i="10"/>
  <c r="AK303" i="10"/>
  <c r="AQ362" i="10"/>
  <c r="S303" i="10"/>
  <c r="AE539" i="10"/>
  <c r="AH539" i="10"/>
  <c r="Y303" i="10"/>
  <c r="S185" i="10"/>
  <c r="J10" i="6"/>
  <c r="I135" i="10"/>
  <c r="J74" i="10"/>
  <c r="J82" i="10"/>
  <c r="I139" i="10"/>
  <c r="AJ8" i="1"/>
  <c r="BI8" i="1"/>
  <c r="BG8" i="1"/>
  <c r="AE8" i="1"/>
  <c r="AM8" i="1"/>
  <c r="AH8" i="1"/>
  <c r="U8" i="1"/>
  <c r="S8" i="1"/>
  <c r="AT8" i="1"/>
  <c r="AR8" i="1"/>
  <c r="Z8" i="1"/>
  <c r="X8" i="1"/>
  <c r="J133" i="10"/>
  <c r="J79" i="10"/>
  <c r="J129" i="10"/>
  <c r="J75" i="10"/>
  <c r="J131" i="10"/>
  <c r="L67" i="10"/>
  <c r="J72" i="10"/>
  <c r="J77" i="10"/>
  <c r="J73" i="10"/>
  <c r="J81" i="10"/>
  <c r="P65" i="10"/>
  <c r="P62" i="10" s="1"/>
  <c r="F11" i="9" s="1"/>
  <c r="AE66" i="10"/>
  <c r="J71" i="10"/>
  <c r="J78" i="10"/>
  <c r="AQ67" i="10"/>
  <c r="J130" i="10"/>
  <c r="J80" i="10"/>
  <c r="J76" i="10"/>
  <c r="AP67" i="10"/>
  <c r="AK67" i="10"/>
  <c r="AQ66" i="10"/>
  <c r="AQ65" i="10"/>
  <c r="AQ62" i="10" s="1"/>
  <c r="O11" i="9" s="1"/>
  <c r="AB66" i="10"/>
  <c r="X421" i="10"/>
  <c r="S67" i="10"/>
  <c r="J132" i="10"/>
  <c r="Y66" i="10"/>
  <c r="AQ126" i="10"/>
  <c r="AQ125" i="10"/>
  <c r="P124" i="10"/>
  <c r="P120" i="10" s="1"/>
  <c r="V126" i="10"/>
  <c r="P67" i="10"/>
  <c r="O126" i="10"/>
  <c r="AN125" i="10"/>
  <c r="Y124" i="10"/>
  <c r="Y120" i="10" s="1"/>
  <c r="AB126" i="10"/>
  <c r="M126" i="10"/>
  <c r="I141" i="10"/>
  <c r="I136" i="10"/>
  <c r="I140" i="10"/>
  <c r="R67" i="10"/>
  <c r="S65" i="10"/>
  <c r="S62" i="10" s="1"/>
  <c r="G11" i="9" s="1"/>
  <c r="AP126" i="10"/>
  <c r="AQ124" i="10"/>
  <c r="AQ120" i="10" s="1"/>
  <c r="Y125" i="10"/>
  <c r="AE125" i="10"/>
  <c r="M124" i="10"/>
  <c r="L125" i="10" s="1"/>
  <c r="L120" i="10" s="1"/>
  <c r="P126" i="10"/>
  <c r="AN126" i="10"/>
  <c r="L126" i="10"/>
  <c r="AT65" i="10"/>
  <c r="AT61" i="10" s="1"/>
  <c r="AE124" i="10"/>
  <c r="AE120" i="10" s="1"/>
  <c r="S124" i="10"/>
  <c r="R125" i="10" s="1"/>
  <c r="R120" i="10" s="1"/>
  <c r="S125" i="10"/>
  <c r="AT126" i="10"/>
  <c r="V124" i="10"/>
  <c r="V121" i="10" s="1"/>
  <c r="H12" i="9" s="1"/>
  <c r="M125" i="10"/>
  <c r="V125" i="10"/>
  <c r="U126" i="10"/>
  <c r="Y126" i="10"/>
  <c r="AM126" i="10"/>
  <c r="I137" i="10"/>
  <c r="X126" i="10"/>
  <c r="AH126" i="10"/>
  <c r="P125" i="10"/>
  <c r="AS126" i="10"/>
  <c r="AN124" i="10"/>
  <c r="AN120" i="10" s="1"/>
  <c r="AK126" i="10"/>
  <c r="AB124" i="10"/>
  <c r="AB120" i="10" s="1"/>
  <c r="AT124" i="10"/>
  <c r="AT121" i="10" s="1"/>
  <c r="P12" i="9" s="1"/>
  <c r="R126" i="10"/>
  <c r="AD126" i="10"/>
  <c r="AT125" i="10"/>
  <c r="S126" i="10"/>
  <c r="AE126" i="10"/>
  <c r="I138" i="10"/>
  <c r="AA126" i="10"/>
  <c r="AB125" i="10"/>
  <c r="AK125" i="10"/>
  <c r="AK124" i="10"/>
  <c r="AK121" i="10" s="1"/>
  <c r="M12" i="9" s="1"/>
  <c r="AM67" i="10"/>
  <c r="I134" i="10"/>
  <c r="AH124" i="10"/>
  <c r="AH121" i="10" s="1"/>
  <c r="L12" i="9" s="1"/>
  <c r="AJ126" i="10"/>
  <c r="AG126" i="10"/>
  <c r="J124" i="10"/>
  <c r="J121" i="10" s="1"/>
  <c r="AH125" i="10"/>
  <c r="V66" i="10"/>
  <c r="AT66" i="10"/>
  <c r="AH67" i="10"/>
  <c r="Y421" i="10"/>
  <c r="S66" i="10"/>
  <c r="AE67" i="10"/>
  <c r="AD67" i="10"/>
  <c r="AE65" i="10"/>
  <c r="AE61" i="10" s="1"/>
  <c r="AB421" i="10"/>
  <c r="L421" i="10"/>
  <c r="AS67" i="10"/>
  <c r="AT67" i="10"/>
  <c r="AK66" i="10"/>
  <c r="AP539" i="10"/>
  <c r="AT421" i="10"/>
  <c r="P421" i="10"/>
  <c r="O67" i="10"/>
  <c r="AH66" i="10"/>
  <c r="P66" i="10"/>
  <c r="AH65" i="10"/>
  <c r="AH61" i="10" s="1"/>
  <c r="AB67" i="10"/>
  <c r="AK360" i="10"/>
  <c r="AJ361" i="10" s="1"/>
  <c r="AJ356" i="10" s="1"/>
  <c r="AG67" i="10"/>
  <c r="AG362" i="10"/>
  <c r="AN421" i="10"/>
  <c r="AT537" i="10"/>
  <c r="AT533" i="10" s="1"/>
  <c r="AH421" i="10"/>
  <c r="AK65" i="10"/>
  <c r="AK61" i="10" s="1"/>
  <c r="AE421" i="10"/>
  <c r="AQ421" i="10"/>
  <c r="AN65" i="10"/>
  <c r="AN61" i="10" s="1"/>
  <c r="AN66" i="10"/>
  <c r="AN67" i="10"/>
  <c r="AJ67" i="10"/>
  <c r="I19" i="10"/>
  <c r="J16" i="10"/>
  <c r="J17" i="10"/>
  <c r="J18" i="10"/>
  <c r="I13" i="10"/>
  <c r="AK302" i="10"/>
  <c r="I20" i="10"/>
  <c r="I13" i="6"/>
  <c r="V421" i="10"/>
  <c r="Y8" i="10"/>
  <c r="S8" i="10"/>
  <c r="I21" i="6"/>
  <c r="AK537" i="10"/>
  <c r="AJ538" i="10" s="1"/>
  <c r="AJ533" i="10" s="1"/>
  <c r="V538" i="10"/>
  <c r="I15" i="6"/>
  <c r="AK421" i="10"/>
  <c r="AE8" i="10"/>
  <c r="J21" i="10"/>
  <c r="I12" i="10"/>
  <c r="I17" i="10"/>
  <c r="J21" i="6"/>
  <c r="J20" i="6"/>
  <c r="M362" i="10"/>
  <c r="J368" i="10"/>
  <c r="S421" i="10"/>
  <c r="I18" i="10"/>
  <c r="J19" i="10"/>
  <c r="J22" i="6"/>
  <c r="J15" i="10"/>
  <c r="J13" i="10"/>
  <c r="I16" i="10"/>
  <c r="J23" i="10"/>
  <c r="J12" i="10"/>
  <c r="I15" i="10"/>
  <c r="J22" i="10"/>
  <c r="M303" i="10"/>
  <c r="J308" i="10"/>
  <c r="AN8" i="10"/>
  <c r="AM8" i="10"/>
  <c r="I70" i="10"/>
  <c r="I22" i="6"/>
  <c r="I23" i="6"/>
  <c r="I428" i="10"/>
  <c r="J14" i="10"/>
  <c r="J20" i="10"/>
  <c r="I21" i="10"/>
  <c r="J23" i="6"/>
  <c r="I22" i="10"/>
  <c r="I23" i="10"/>
  <c r="I14" i="10"/>
  <c r="M66" i="10"/>
  <c r="M67" i="10"/>
  <c r="AA67" i="10"/>
  <c r="V65" i="10"/>
  <c r="V61" i="10" s="1"/>
  <c r="AB65" i="10"/>
  <c r="AB62" i="10" s="1"/>
  <c r="J11" i="9" s="1"/>
  <c r="AG8" i="10"/>
  <c r="AH7" i="10"/>
  <c r="U67" i="10"/>
  <c r="AE6" i="10"/>
  <c r="AE3" i="10" s="1"/>
  <c r="K10" i="9" s="1"/>
  <c r="V67" i="10"/>
  <c r="J480" i="10"/>
  <c r="P7" i="10"/>
  <c r="AQ7" i="10"/>
  <c r="AB7" i="10"/>
  <c r="AK8" i="10"/>
  <c r="Y67" i="10"/>
  <c r="X67" i="10"/>
  <c r="J65" i="10"/>
  <c r="J61" i="10" s="1"/>
  <c r="M65" i="10"/>
  <c r="M61" i="10" s="1"/>
  <c r="Y65" i="10"/>
  <c r="X66" i="10" s="1"/>
  <c r="X61" i="10" s="1"/>
  <c r="AQ8" i="10"/>
  <c r="AH8" i="10"/>
  <c r="AN6" i="10"/>
  <c r="AN3" i="10" s="1"/>
  <c r="N10" i="9" s="1"/>
  <c r="AT6" i="10"/>
  <c r="AT3" i="10" s="1"/>
  <c r="P10" i="9" s="1"/>
  <c r="AN7" i="10"/>
  <c r="I1542" i="10"/>
  <c r="X8" i="10"/>
  <c r="S7" i="10"/>
  <c r="R8" i="10"/>
  <c r="S6" i="10"/>
  <c r="S3" i="10" s="1"/>
  <c r="G10" i="9" s="1"/>
  <c r="AK6" i="10"/>
  <c r="AK3" i="10" s="1"/>
  <c r="M10" i="9" s="1"/>
  <c r="J1070" i="10"/>
  <c r="Y7" i="10"/>
  <c r="M7" i="10"/>
  <c r="P6" i="10"/>
  <c r="P3" i="10" s="1"/>
  <c r="F10" i="9" s="1"/>
  <c r="J11" i="10"/>
  <c r="V6" i="10"/>
  <c r="V3" i="10" s="1"/>
  <c r="H10" i="9" s="1"/>
  <c r="Y6" i="10"/>
  <c r="Y3" i="10" s="1"/>
  <c r="I10" i="9" s="1"/>
  <c r="AT8" i="10"/>
  <c r="I1129" i="10"/>
  <c r="V7" i="10"/>
  <c r="AH6" i="10"/>
  <c r="AH3" i="10" s="1"/>
  <c r="L10" i="9" s="1"/>
  <c r="AJ185" i="10"/>
  <c r="AB8" i="10"/>
  <c r="AD8" i="10"/>
  <c r="AP8" i="10"/>
  <c r="AA8" i="10"/>
  <c r="AB6" i="10"/>
  <c r="AB3" i="10" s="1"/>
  <c r="J10" i="9" s="1"/>
  <c r="AQ6" i="10"/>
  <c r="AQ3" i="10" s="1"/>
  <c r="O10" i="9" s="1"/>
  <c r="V8" i="10"/>
  <c r="AS8" i="10"/>
  <c r="M185" i="10"/>
  <c r="J188" i="10"/>
  <c r="P8" i="10"/>
  <c r="O8" i="10"/>
  <c r="AE7" i="10"/>
  <c r="AT7" i="10"/>
  <c r="M6" i="10"/>
  <c r="M3" i="10" s="1"/>
  <c r="E10" i="9" s="1"/>
  <c r="AK7" i="10"/>
  <c r="I11" i="6"/>
  <c r="U8" i="10"/>
  <c r="M8" i="10"/>
  <c r="AJ8" i="10"/>
  <c r="L8" i="10"/>
  <c r="J6" i="10"/>
  <c r="J3" i="10" s="1"/>
  <c r="I11" i="10"/>
  <c r="J1306" i="10"/>
  <c r="I1306" i="10"/>
  <c r="I893" i="10"/>
  <c r="J893" i="10"/>
  <c r="J775" i="10"/>
  <c r="I775" i="10"/>
  <c r="J598" i="10"/>
  <c r="I598" i="10"/>
  <c r="I1424" i="10"/>
  <c r="J1424" i="10"/>
  <c r="I1660" i="10"/>
  <c r="J1660" i="10"/>
  <c r="I834" i="10"/>
  <c r="J834" i="10"/>
  <c r="I657" i="10"/>
  <c r="J657" i="10"/>
  <c r="J1601" i="10"/>
  <c r="I1601" i="10"/>
  <c r="I1247" i="10"/>
  <c r="J1247" i="10"/>
  <c r="I1719" i="10"/>
  <c r="J1719" i="10"/>
  <c r="AK538" i="10"/>
  <c r="AJ539" i="10"/>
  <c r="AD539" i="10"/>
  <c r="V537" i="10"/>
  <c r="U538" i="10" s="1"/>
  <c r="U533" i="10" s="1"/>
  <c r="U539" i="10"/>
  <c r="AQ361" i="10"/>
  <c r="AK301" i="10"/>
  <c r="AJ302" i="10" s="1"/>
  <c r="AJ297" i="10" s="1"/>
  <c r="AJ303" i="10"/>
  <c r="AH538" i="10"/>
  <c r="M183" i="10"/>
  <c r="M180" i="10" s="1"/>
  <c r="E13" i="9" s="1"/>
  <c r="P538" i="10"/>
  <c r="Y419" i="10"/>
  <c r="X420" i="10" s="1"/>
  <c r="X415" i="10" s="1"/>
  <c r="S361" i="10"/>
  <c r="AJ421" i="10"/>
  <c r="AE420" i="10"/>
  <c r="AH537" i="10"/>
  <c r="AH534" i="10" s="1"/>
  <c r="L19" i="9" s="1"/>
  <c r="P537" i="10"/>
  <c r="O538" i="10" s="1"/>
  <c r="O533" i="10" s="1"/>
  <c r="Y420" i="10"/>
  <c r="U362" i="10"/>
  <c r="AK420" i="10"/>
  <c r="AH420" i="10"/>
  <c r="AE537" i="10"/>
  <c r="AD538" i="10" s="1"/>
  <c r="AD533" i="10" s="1"/>
  <c r="L185" i="10"/>
  <c r="AG539" i="10"/>
  <c r="V184" i="10"/>
  <c r="AK419" i="10"/>
  <c r="AK415" i="10" s="1"/>
  <c r="AG421" i="10"/>
  <c r="AE538" i="10"/>
  <c r="Y183" i="10"/>
  <c r="X184" i="10" s="1"/>
  <c r="X179" i="10" s="1"/>
  <c r="M537" i="10"/>
  <c r="M533" i="10" s="1"/>
  <c r="S538" i="10"/>
  <c r="AQ538" i="10"/>
  <c r="M420" i="10"/>
  <c r="P360" i="10"/>
  <c r="O361" i="10" s="1"/>
  <c r="O356" i="10" s="1"/>
  <c r="AK361" i="10"/>
  <c r="O362" i="10"/>
  <c r="AJ362" i="10"/>
  <c r="P361" i="10"/>
  <c r="AS362" i="10"/>
  <c r="S301" i="10"/>
  <c r="R302" i="10" s="1"/>
  <c r="R297" i="10" s="1"/>
  <c r="U303" i="10"/>
  <c r="M301" i="10"/>
  <c r="M297" i="10" s="1"/>
  <c r="AM185" i="10"/>
  <c r="AH183" i="10"/>
  <c r="AH179" i="10" s="1"/>
  <c r="AB184" i="10"/>
  <c r="Q21" i="9"/>
  <c r="T21" i="9" s="1"/>
  <c r="C21" i="9"/>
  <c r="C650" i="10"/>
  <c r="B22" i="9"/>
  <c r="J419" i="10"/>
  <c r="I420" i="10" s="1"/>
  <c r="I415" i="10" s="1"/>
  <c r="V420" i="10"/>
  <c r="M302" i="10"/>
  <c r="Y301" i="10"/>
  <c r="Y298" i="10" s="1"/>
  <c r="I15" i="9" s="1"/>
  <c r="P183" i="10"/>
  <c r="P180" i="10" s="1"/>
  <c r="F13" i="9" s="1"/>
  <c r="U185" i="10"/>
  <c r="AP421" i="10"/>
  <c r="AT420" i="10"/>
  <c r="AK183" i="10"/>
  <c r="AK179" i="10" s="1"/>
  <c r="J183" i="10"/>
  <c r="I184" i="10" s="1"/>
  <c r="I179" i="10" s="1"/>
  <c r="L303" i="10"/>
  <c r="X303" i="10"/>
  <c r="M419" i="10"/>
  <c r="M416" i="10" s="1"/>
  <c r="E17" i="9" s="1"/>
  <c r="O185" i="10"/>
  <c r="AS539" i="10"/>
  <c r="R362" i="10"/>
  <c r="AQ420" i="10"/>
  <c r="AA421" i="10"/>
  <c r="AH419" i="10"/>
  <c r="AH415" i="10" s="1"/>
  <c r="S537" i="10"/>
  <c r="S534" i="10" s="1"/>
  <c r="G19" i="9" s="1"/>
  <c r="Y361" i="10"/>
  <c r="S183" i="10"/>
  <c r="R184" i="10" s="1"/>
  <c r="R179" i="10" s="1"/>
  <c r="AK184" i="10"/>
  <c r="M184" i="10"/>
  <c r="Y302" i="10"/>
  <c r="P184" i="10"/>
  <c r="AT538" i="10"/>
  <c r="AQ537" i="10"/>
  <c r="AP538" i="10" s="1"/>
  <c r="AP533" i="10" s="1"/>
  <c r="V183" i="10"/>
  <c r="V180" i="10" s="1"/>
  <c r="H13" i="9" s="1"/>
  <c r="S360" i="10"/>
  <c r="S356" i="10" s="1"/>
  <c r="L362" i="10"/>
  <c r="O303" i="10"/>
  <c r="AA362" i="10"/>
  <c r="R539" i="10"/>
  <c r="AE184" i="10"/>
  <c r="AQ301" i="10"/>
  <c r="AQ298" i="10" s="1"/>
  <c r="O15" i="9" s="1"/>
  <c r="M1183" i="10"/>
  <c r="M1182" i="10"/>
  <c r="L1187" i="10"/>
  <c r="L1182" i="10" s="1"/>
  <c r="AE1419" i="10"/>
  <c r="AE1418" i="10"/>
  <c r="AD1423" i="10"/>
  <c r="AD1418" i="10" s="1"/>
  <c r="V1301" i="10"/>
  <c r="U1305" i="10"/>
  <c r="U1300" i="10" s="1"/>
  <c r="V1300" i="10"/>
  <c r="M1242" i="10"/>
  <c r="L1246" i="10"/>
  <c r="L1241" i="10" s="1"/>
  <c r="M1241" i="10"/>
  <c r="AM892" i="10"/>
  <c r="AM887" i="10" s="1"/>
  <c r="AN888" i="10"/>
  <c r="AN887" i="10"/>
  <c r="AE652" i="10"/>
  <c r="K21" i="9" s="1"/>
  <c r="AE651" i="10"/>
  <c r="AD656" i="10"/>
  <c r="AD651" i="10" s="1"/>
  <c r="AH1242" i="10"/>
  <c r="AG1246" i="10"/>
  <c r="AG1241" i="10" s="1"/>
  <c r="AH1241" i="10"/>
  <c r="AB1536" i="10"/>
  <c r="AB1537" i="10"/>
  <c r="AA1541" i="10"/>
  <c r="AA1536" i="10" s="1"/>
  <c r="AB1065" i="10"/>
  <c r="AA1069" i="10"/>
  <c r="AA1064" i="10" s="1"/>
  <c r="AB1064" i="10"/>
  <c r="S1714" i="10"/>
  <c r="S1713" i="10"/>
  <c r="R1718" i="10"/>
  <c r="R1713" i="10" s="1"/>
  <c r="M475" i="10"/>
  <c r="E18" i="9" s="1"/>
  <c r="L479" i="10"/>
  <c r="L474" i="10" s="1"/>
  <c r="M474" i="10"/>
  <c r="AT593" i="10"/>
  <c r="P20" i="9" s="1"/>
  <c r="AT592" i="10"/>
  <c r="AS597" i="10"/>
  <c r="AS592" i="10" s="1"/>
  <c r="AN593" i="10"/>
  <c r="N20" i="9" s="1"/>
  <c r="AN592" i="10"/>
  <c r="AM597" i="10"/>
  <c r="AM592" i="10" s="1"/>
  <c r="AN1183" i="10"/>
  <c r="AN1182" i="10"/>
  <c r="AM1187" i="10"/>
  <c r="AM1182" i="10" s="1"/>
  <c r="I1188" i="10"/>
  <c r="J1188" i="10"/>
  <c r="AK1124" i="10"/>
  <c r="AJ1128" i="10"/>
  <c r="AJ1123" i="10" s="1"/>
  <c r="AK1123" i="10"/>
  <c r="AQ1537" i="10"/>
  <c r="AP1541" i="10"/>
  <c r="AP1536" i="10" s="1"/>
  <c r="AQ1536" i="10"/>
  <c r="S947" i="10"/>
  <c r="R951" i="10"/>
  <c r="R946" i="10" s="1"/>
  <c r="S946" i="10"/>
  <c r="AN1124" i="10"/>
  <c r="AN1123" i="10"/>
  <c r="AM1128" i="10"/>
  <c r="AM1123" i="10" s="1"/>
  <c r="J947" i="10"/>
  <c r="J946" i="10"/>
  <c r="I951" i="10"/>
  <c r="I946" i="10" s="1"/>
  <c r="J951" i="10"/>
  <c r="AE1477" i="10"/>
  <c r="AE1478" i="10"/>
  <c r="AD1482" i="10"/>
  <c r="AD1477" i="10" s="1"/>
  <c r="AQ1005" i="10"/>
  <c r="AQ1006" i="10"/>
  <c r="AP1010" i="10"/>
  <c r="AP1005" i="10" s="1"/>
  <c r="AH1124" i="10"/>
  <c r="AH1123" i="10"/>
  <c r="AG1128" i="10"/>
  <c r="AG1123" i="10" s="1"/>
  <c r="AT652" i="10"/>
  <c r="P21" i="9" s="1"/>
  <c r="AS656" i="10"/>
  <c r="AS651" i="10" s="1"/>
  <c r="AT651" i="10"/>
  <c r="M239" i="10"/>
  <c r="E14" i="9" s="1"/>
  <c r="V1655" i="10"/>
  <c r="V1654" i="10"/>
  <c r="U1659" i="10"/>
  <c r="U1654" i="10" s="1"/>
  <c r="AS951" i="10"/>
  <c r="AS946" i="10" s="1"/>
  <c r="AT947" i="10"/>
  <c r="AT946" i="10"/>
  <c r="AA539" i="10"/>
  <c r="AT1183" i="10"/>
  <c r="AT1182" i="10"/>
  <c r="AS1187" i="10"/>
  <c r="AS1182" i="10" s="1"/>
  <c r="AK1183" i="10"/>
  <c r="AJ1187" i="10"/>
  <c r="AJ1182" i="10" s="1"/>
  <c r="AK1182" i="10"/>
  <c r="V1478" i="10"/>
  <c r="U1482" i="10"/>
  <c r="U1477" i="10" s="1"/>
  <c r="V1477" i="10"/>
  <c r="S1419" i="10"/>
  <c r="R1423" i="10"/>
  <c r="R1418" i="10" s="1"/>
  <c r="S1418" i="10"/>
  <c r="S652" i="10"/>
  <c r="G21" i="9" s="1"/>
  <c r="R656" i="10"/>
  <c r="R651" i="10" s="1"/>
  <c r="S651" i="10"/>
  <c r="AQ183" i="10"/>
  <c r="AT1301" i="10"/>
  <c r="AS1305" i="10"/>
  <c r="AS1300" i="10" s="1"/>
  <c r="AT1300" i="10"/>
  <c r="M829" i="10"/>
  <c r="L833" i="10"/>
  <c r="L828" i="10" s="1"/>
  <c r="M828" i="10"/>
  <c r="AH829" i="10"/>
  <c r="AG833" i="10"/>
  <c r="AG828" i="10" s="1"/>
  <c r="AH828" i="10"/>
  <c r="AH360" i="10"/>
  <c r="AP362" i="10"/>
  <c r="S1655" i="10"/>
  <c r="R1659" i="10"/>
  <c r="R1654" i="10" s="1"/>
  <c r="S1654" i="10"/>
  <c r="P1242" i="10"/>
  <c r="P1241" i="10"/>
  <c r="O1246" i="10"/>
  <c r="O1241" i="10" s="1"/>
  <c r="S475" i="10"/>
  <c r="G18" i="9" s="1"/>
  <c r="R479" i="10"/>
  <c r="R474" i="10" s="1"/>
  <c r="S474" i="10"/>
  <c r="AQ475" i="10"/>
  <c r="O18" i="9" s="1"/>
  <c r="AP479" i="10"/>
  <c r="AP474" i="10" s="1"/>
  <c r="AQ474" i="10"/>
  <c r="P1714" i="10"/>
  <c r="O1718" i="10"/>
  <c r="O1713" i="10" s="1"/>
  <c r="P1713" i="10"/>
  <c r="J770" i="10"/>
  <c r="J769" i="10"/>
  <c r="J774" i="10"/>
  <c r="I774" i="10"/>
  <c r="I769" i="10" s="1"/>
  <c r="AM539" i="10"/>
  <c r="P1182" i="10"/>
  <c r="P1183" i="10"/>
  <c r="O1187" i="10"/>
  <c r="O1182" i="10" s="1"/>
  <c r="AB1478" i="10"/>
  <c r="AB1477" i="10"/>
  <c r="AA1482" i="10"/>
  <c r="AA1477" i="10" s="1"/>
  <c r="AK1478" i="10"/>
  <c r="AJ1482" i="10"/>
  <c r="AJ1477" i="10" s="1"/>
  <c r="AK1477" i="10"/>
  <c r="V1006" i="10"/>
  <c r="V1005" i="10"/>
  <c r="U1010" i="10"/>
  <c r="U1005" i="10" s="1"/>
  <c r="AK1419" i="10"/>
  <c r="AJ1423" i="10"/>
  <c r="AJ1418" i="10" s="1"/>
  <c r="AK1418" i="10"/>
  <c r="AT184" i="10"/>
  <c r="J1301" i="10"/>
  <c r="J1305" i="10"/>
  <c r="I1305" i="10"/>
  <c r="I1300" i="10" s="1"/>
  <c r="J1300" i="10"/>
  <c r="V361" i="10"/>
  <c r="M360" i="10"/>
  <c r="M1655" i="10"/>
  <c r="L1659" i="10"/>
  <c r="L1654" i="10" s="1"/>
  <c r="M1654" i="10"/>
  <c r="P1655" i="10"/>
  <c r="O1659" i="10"/>
  <c r="O1654" i="10" s="1"/>
  <c r="P1654" i="10"/>
  <c r="AD1718" i="10"/>
  <c r="AD1713" i="10" s="1"/>
  <c r="AE1714" i="10"/>
  <c r="AE1713" i="10"/>
  <c r="AB770" i="10"/>
  <c r="AB769" i="10"/>
  <c r="AA774" i="10"/>
  <c r="AA769" i="10" s="1"/>
  <c r="P302" i="10"/>
  <c r="AD303" i="10"/>
  <c r="V888" i="10"/>
  <c r="U892" i="10"/>
  <c r="U887" i="10" s="1"/>
  <c r="V887" i="10"/>
  <c r="Y888" i="10"/>
  <c r="Y887" i="10"/>
  <c r="X892" i="10"/>
  <c r="X887" i="10" s="1"/>
  <c r="AQ419" i="10"/>
  <c r="AB420" i="10"/>
  <c r="P1537" i="10"/>
  <c r="P1536" i="10"/>
  <c r="O1541" i="10"/>
  <c r="O1536" i="10" s="1"/>
  <c r="AS1069" i="10"/>
  <c r="AS1064" i="10" s="1"/>
  <c r="AT1065" i="10"/>
  <c r="AT1064" i="10"/>
  <c r="S593" i="10"/>
  <c r="G20" i="9" s="1"/>
  <c r="S592" i="10"/>
  <c r="R597" i="10"/>
  <c r="R592" i="10" s="1"/>
  <c r="AB1242" i="10"/>
  <c r="AB1241" i="10"/>
  <c r="AA1246" i="10"/>
  <c r="AA1241" i="10" s="1"/>
  <c r="AE770" i="10"/>
  <c r="AD774" i="10"/>
  <c r="AD769" i="10" s="1"/>
  <c r="AE769" i="10"/>
  <c r="AN301" i="10"/>
  <c r="AT302" i="10"/>
  <c r="AB887" i="10"/>
  <c r="AB888" i="10"/>
  <c r="AA892" i="10"/>
  <c r="AA887" i="10" s="1"/>
  <c r="AE419" i="10"/>
  <c r="Y1065" i="10"/>
  <c r="Y1064" i="10"/>
  <c r="X1069" i="10"/>
  <c r="X1064" i="10" s="1"/>
  <c r="M593" i="10"/>
  <c r="E20" i="9" s="1"/>
  <c r="L597" i="10"/>
  <c r="L592" i="10" s="1"/>
  <c r="M592" i="10"/>
  <c r="L539" i="10"/>
  <c r="P652" i="10"/>
  <c r="F21" i="9" s="1"/>
  <c r="O656" i="10"/>
  <c r="O651" i="10" s="1"/>
  <c r="P651" i="10"/>
  <c r="AH184" i="10"/>
  <c r="AN361" i="10"/>
  <c r="AB360" i="10"/>
  <c r="AK1655" i="10"/>
  <c r="AK1654" i="10"/>
  <c r="AJ1659" i="10"/>
  <c r="AJ1654" i="10" s="1"/>
  <c r="Y1714" i="10"/>
  <c r="Y1713" i="10"/>
  <c r="X1718" i="10"/>
  <c r="X1713" i="10" s="1"/>
  <c r="Y770" i="10"/>
  <c r="Y769" i="10"/>
  <c r="X774" i="10"/>
  <c r="X769" i="10" s="1"/>
  <c r="AB301" i="10"/>
  <c r="AG303" i="10"/>
  <c r="R421" i="10"/>
  <c r="AT419" i="10"/>
  <c r="P239" i="10"/>
  <c r="F14" i="9" s="1"/>
  <c r="O243" i="10"/>
  <c r="O238" i="10" s="1"/>
  <c r="P238" i="10"/>
  <c r="V1064" i="10"/>
  <c r="V1065" i="10"/>
  <c r="U1069" i="10"/>
  <c r="U1064" i="10" s="1"/>
  <c r="V947" i="10"/>
  <c r="V946" i="10"/>
  <c r="U951" i="10"/>
  <c r="U946" i="10" s="1"/>
  <c r="S1478" i="10"/>
  <c r="S1477" i="10"/>
  <c r="R1482" i="10"/>
  <c r="R1477" i="10" s="1"/>
  <c r="AA185" i="10"/>
  <c r="X185" i="10"/>
  <c r="AQ1301" i="10"/>
  <c r="AP1305" i="10"/>
  <c r="AP1300" i="10" s="1"/>
  <c r="AQ1300" i="10"/>
  <c r="P1301" i="10"/>
  <c r="O1305" i="10"/>
  <c r="O1300" i="10" s="1"/>
  <c r="P1300" i="10"/>
  <c r="AD833" i="10"/>
  <c r="AD828" i="10" s="1"/>
  <c r="AE829" i="10"/>
  <c r="AE828" i="10"/>
  <c r="AK829" i="10"/>
  <c r="AK828" i="10"/>
  <c r="AJ833" i="10"/>
  <c r="AJ828" i="10" s="1"/>
  <c r="AE361" i="10"/>
  <c r="Y360" i="10"/>
  <c r="V1714" i="10"/>
  <c r="U1718" i="10"/>
  <c r="U1713" i="10" s="1"/>
  <c r="V1713" i="10"/>
  <c r="AQ1242" i="10"/>
  <c r="AP1246" i="10"/>
  <c r="AP1241" i="10" s="1"/>
  <c r="AQ1241" i="10"/>
  <c r="AQ302" i="10"/>
  <c r="AE888" i="10"/>
  <c r="AD892" i="10"/>
  <c r="AD887" i="10" s="1"/>
  <c r="AE887" i="10"/>
  <c r="AN420" i="10"/>
  <c r="P420" i="10"/>
  <c r="X539" i="10"/>
  <c r="U1187" i="10"/>
  <c r="U1182" i="10" s="1"/>
  <c r="V1183" i="10"/>
  <c r="V1182" i="10"/>
  <c r="AB1124" i="10"/>
  <c r="AA1128" i="10"/>
  <c r="AA1123" i="10" s="1"/>
  <c r="AB1123" i="10"/>
  <c r="M652" i="10"/>
  <c r="E21" i="9" s="1"/>
  <c r="M651" i="10"/>
  <c r="L656" i="10"/>
  <c r="L651" i="10" s="1"/>
  <c r="AB829" i="10"/>
  <c r="AA833" i="10"/>
  <c r="AA828" i="10" s="1"/>
  <c r="AB828" i="10"/>
  <c r="AB1655" i="10"/>
  <c r="AA1659" i="10"/>
  <c r="AA1654" i="10" s="1"/>
  <c r="AB1654" i="10"/>
  <c r="Y1242" i="10"/>
  <c r="Y1241" i="10"/>
  <c r="X1246" i="10"/>
  <c r="X1241" i="10" s="1"/>
  <c r="V302" i="10"/>
  <c r="AT888" i="10"/>
  <c r="AS892" i="10"/>
  <c r="AS887" i="10" s="1"/>
  <c r="AT887" i="10"/>
  <c r="AE947" i="10"/>
  <c r="AD951" i="10"/>
  <c r="AD946" i="10" s="1"/>
  <c r="AE946" i="10"/>
  <c r="AQ1478" i="10"/>
  <c r="AQ1477" i="10"/>
  <c r="AP1482" i="10"/>
  <c r="AP1477" i="10" s="1"/>
  <c r="AN1419" i="10"/>
  <c r="AN1418" i="10"/>
  <c r="AM1423" i="10"/>
  <c r="AM1418" i="10" s="1"/>
  <c r="AH1596" i="10"/>
  <c r="AG1600" i="10"/>
  <c r="AG1595" i="10" s="1"/>
  <c r="AH1595" i="10"/>
  <c r="V1596" i="10"/>
  <c r="V1595" i="10"/>
  <c r="U1600" i="10"/>
  <c r="U1595" i="10" s="1"/>
  <c r="M1124" i="10"/>
  <c r="L1128" i="10"/>
  <c r="L1123" i="10" s="1"/>
  <c r="M1123" i="10"/>
  <c r="V652" i="10"/>
  <c r="H21" i="9" s="1"/>
  <c r="U656" i="10"/>
  <c r="U651" i="10" s="1"/>
  <c r="V651" i="10"/>
  <c r="J829" i="10"/>
  <c r="J833" i="10"/>
  <c r="I833" i="10"/>
  <c r="I828" i="10" s="1"/>
  <c r="J828" i="10"/>
  <c r="Y1655" i="10"/>
  <c r="X1659" i="10"/>
  <c r="X1654" i="10" s="1"/>
  <c r="Y1654" i="10"/>
  <c r="AT1714" i="10"/>
  <c r="AT1713" i="10"/>
  <c r="AS1718" i="10"/>
  <c r="AS1713" i="10" s="1"/>
  <c r="AH475" i="10"/>
  <c r="L18" i="9" s="1"/>
  <c r="AG479" i="10"/>
  <c r="AG474" i="10" s="1"/>
  <c r="AH474" i="10"/>
  <c r="Y1478" i="10"/>
  <c r="Y1477" i="10"/>
  <c r="X1482" i="10"/>
  <c r="X1477" i="10" s="1"/>
  <c r="M770" i="10"/>
  <c r="L774" i="10"/>
  <c r="L769" i="10" s="1"/>
  <c r="M769" i="10"/>
  <c r="P475" i="10"/>
  <c r="F18" i="9" s="1"/>
  <c r="O479" i="10"/>
  <c r="O474" i="10" s="1"/>
  <c r="P474" i="10"/>
  <c r="AB1183" i="10"/>
  <c r="AB1182" i="10"/>
  <c r="AA1187" i="10"/>
  <c r="AA1182" i="10" s="1"/>
  <c r="I1483" i="10"/>
  <c r="J1483" i="10"/>
  <c r="P1006" i="10"/>
  <c r="P1005" i="10"/>
  <c r="O1010" i="10"/>
  <c r="O1005" i="10" s="1"/>
  <c r="P1124" i="10"/>
  <c r="O1128" i="10"/>
  <c r="O1123" i="10" s="1"/>
  <c r="P1123" i="10"/>
  <c r="AK652" i="10"/>
  <c r="M21" i="9" s="1"/>
  <c r="AJ656" i="10"/>
  <c r="AJ651" i="10" s="1"/>
  <c r="AK651" i="10"/>
  <c r="AQ652" i="10"/>
  <c r="O21" i="9" s="1"/>
  <c r="AQ651" i="10"/>
  <c r="AP656" i="10"/>
  <c r="AP651" i="10" s="1"/>
  <c r="S829" i="10"/>
  <c r="R833" i="10"/>
  <c r="R828" i="10" s="1"/>
  <c r="S828" i="10"/>
  <c r="V1242" i="10"/>
  <c r="U1246" i="10"/>
  <c r="U1241" i="10" s="1"/>
  <c r="V1241" i="10"/>
  <c r="Y475" i="10"/>
  <c r="I18" i="9" s="1"/>
  <c r="Y474" i="10"/>
  <c r="X479" i="10"/>
  <c r="X474" i="10" s="1"/>
  <c r="AK888" i="10"/>
  <c r="AJ892" i="10"/>
  <c r="AJ887" i="10" s="1"/>
  <c r="AK887" i="10"/>
  <c r="AN1242" i="10"/>
  <c r="AN1241" i="10"/>
  <c r="AM1246" i="10"/>
  <c r="AM1241" i="10" s="1"/>
  <c r="AS303" i="10"/>
  <c r="M1065" i="10"/>
  <c r="L1069" i="10"/>
  <c r="L1064" i="10" s="1"/>
  <c r="M1064" i="10"/>
  <c r="M1006" i="10"/>
  <c r="L1010" i="10"/>
  <c r="L1005" i="10" s="1"/>
  <c r="M1005" i="10"/>
  <c r="P1419" i="10"/>
  <c r="O1423" i="10"/>
  <c r="O1418" i="10" s="1"/>
  <c r="P1418" i="10"/>
  <c r="AJ1305" i="10"/>
  <c r="AJ1300" i="10" s="1"/>
  <c r="AK1301" i="10"/>
  <c r="AK1300" i="10"/>
  <c r="J888" i="10"/>
  <c r="J887" i="10"/>
  <c r="I892" i="10"/>
  <c r="I887" i="10" s="1"/>
  <c r="J892" i="10"/>
  <c r="AT1478" i="10"/>
  <c r="AS1482" i="10"/>
  <c r="AS1477" i="10" s="1"/>
  <c r="AT1477" i="10"/>
  <c r="AN1006" i="10"/>
  <c r="AM1010" i="10"/>
  <c r="AM1005" i="10" s="1"/>
  <c r="AN1005" i="10"/>
  <c r="J1596" i="10"/>
  <c r="J1600" i="10"/>
  <c r="I1600" i="10"/>
  <c r="I1595" i="10" s="1"/>
  <c r="J1595" i="10"/>
  <c r="S770" i="10"/>
  <c r="R774" i="10"/>
  <c r="R769" i="10" s="1"/>
  <c r="S769" i="10"/>
  <c r="J1537" i="10"/>
  <c r="J1536" i="10"/>
  <c r="J1541" i="10"/>
  <c r="I1541" i="10"/>
  <c r="I1536" i="10" s="1"/>
  <c r="AN1065" i="10"/>
  <c r="AN1064" i="10"/>
  <c r="AM1069" i="10"/>
  <c r="AM1064" i="10" s="1"/>
  <c r="V593" i="10"/>
  <c r="H20" i="9" s="1"/>
  <c r="V592" i="10"/>
  <c r="U597" i="10"/>
  <c r="U592" i="10" s="1"/>
  <c r="AB538" i="10"/>
  <c r="S1124" i="10"/>
  <c r="S1123" i="10"/>
  <c r="R1128" i="10"/>
  <c r="R1123" i="10" s="1"/>
  <c r="AQ184" i="10"/>
  <c r="AQ360" i="10"/>
  <c r="AQ888" i="10"/>
  <c r="AP892" i="10"/>
  <c r="AP887" i="10" s="1"/>
  <c r="AQ887" i="10"/>
  <c r="AE1065" i="10"/>
  <c r="AD1069" i="10"/>
  <c r="AD1064" i="10" s="1"/>
  <c r="AE1064" i="10"/>
  <c r="AK947" i="10"/>
  <c r="AK946" i="10"/>
  <c r="AJ951" i="10"/>
  <c r="AJ946" i="10" s="1"/>
  <c r="Y1006" i="10"/>
  <c r="Y1005" i="10"/>
  <c r="X1010" i="10"/>
  <c r="X1005" i="10" s="1"/>
  <c r="AT1124" i="10"/>
  <c r="AT1123" i="10"/>
  <c r="AS1128" i="10"/>
  <c r="AS1123" i="10" s="1"/>
  <c r="AN946" i="10"/>
  <c r="AN947" i="10"/>
  <c r="AM951" i="10"/>
  <c r="AM946" i="10" s="1"/>
  <c r="AB537" i="10"/>
  <c r="J1183" i="10"/>
  <c r="J1182" i="10"/>
  <c r="I1187" i="10"/>
  <c r="I1182" i="10" s="1"/>
  <c r="J1187" i="10"/>
  <c r="AT1006" i="10"/>
  <c r="AS1010" i="10"/>
  <c r="AS1005" i="10" s="1"/>
  <c r="AT1005" i="10"/>
  <c r="AB1006" i="10"/>
  <c r="AB1005" i="10"/>
  <c r="AA1010" i="10"/>
  <c r="AA1005" i="10" s="1"/>
  <c r="AE1596" i="10"/>
  <c r="AD1600" i="10"/>
  <c r="AD1595" i="10" s="1"/>
  <c r="AE1595" i="10"/>
  <c r="AP185" i="10"/>
  <c r="AT829" i="10"/>
  <c r="AS833" i="10"/>
  <c r="AS828" i="10" s="1"/>
  <c r="AT828" i="10"/>
  <c r="AH361" i="10"/>
  <c r="AN1655" i="10"/>
  <c r="AN1654" i="10"/>
  <c r="AM1659" i="10"/>
  <c r="AM1654" i="10" s="1"/>
  <c r="S1242" i="10"/>
  <c r="R1246" i="10"/>
  <c r="R1241" i="10" s="1"/>
  <c r="S1241" i="10"/>
  <c r="AE1242" i="10"/>
  <c r="AD1246" i="10"/>
  <c r="AD1241" i="10" s="1"/>
  <c r="AE1241" i="10"/>
  <c r="V770" i="10"/>
  <c r="V769" i="10"/>
  <c r="U774" i="10"/>
  <c r="U769" i="10" s="1"/>
  <c r="AT770" i="10"/>
  <c r="AS774" i="10"/>
  <c r="AS769" i="10" s="1"/>
  <c r="AT769" i="10"/>
  <c r="J301" i="10"/>
  <c r="AH888" i="10"/>
  <c r="AG892" i="10"/>
  <c r="AG887" i="10" s="1"/>
  <c r="AH887" i="10"/>
  <c r="S888" i="10"/>
  <c r="R892" i="10"/>
  <c r="R887" i="10" s="1"/>
  <c r="S887" i="10"/>
  <c r="AS1541" i="10"/>
  <c r="AS1536" i="10" s="1"/>
  <c r="AT1537" i="10"/>
  <c r="AT1536" i="10"/>
  <c r="AQ829" i="10"/>
  <c r="AQ828" i="10"/>
  <c r="AP833" i="10"/>
  <c r="AP828" i="10" s="1"/>
  <c r="S1537" i="10"/>
  <c r="R1541" i="10"/>
  <c r="R1536" i="10" s="1"/>
  <c r="S1536" i="10"/>
  <c r="P1065" i="10"/>
  <c r="P1064" i="10"/>
  <c r="O1069" i="10"/>
  <c r="O1064" i="10" s="1"/>
  <c r="AQ593" i="10"/>
  <c r="O20" i="9" s="1"/>
  <c r="AP597" i="10"/>
  <c r="AP592" i="10" s="1"/>
  <c r="AQ592" i="10"/>
  <c r="P947" i="10"/>
  <c r="O951" i="10"/>
  <c r="O946" i="10" s="1"/>
  <c r="P946" i="10"/>
  <c r="X951" i="10"/>
  <c r="X946" i="10" s="1"/>
  <c r="Y947" i="10"/>
  <c r="Y946" i="10"/>
  <c r="AN538" i="10"/>
  <c r="S1182" i="10"/>
  <c r="S1183" i="10"/>
  <c r="R1187" i="10"/>
  <c r="R1182" i="10" s="1"/>
  <c r="V1419" i="10"/>
  <c r="V1418" i="10"/>
  <c r="U1423" i="10"/>
  <c r="U1418" i="10" s="1"/>
  <c r="AT1419" i="10"/>
  <c r="AT1418" i="10"/>
  <c r="AS1423" i="10"/>
  <c r="AS1418" i="10" s="1"/>
  <c r="Y1124" i="10"/>
  <c r="X1128" i="10"/>
  <c r="X1123" i="10" s="1"/>
  <c r="Y1123" i="10"/>
  <c r="AS185" i="10"/>
  <c r="AN183" i="10"/>
  <c r="AB1301" i="10"/>
  <c r="AA1305" i="10"/>
  <c r="AA1300" i="10" s="1"/>
  <c r="AB1300" i="10"/>
  <c r="M1301" i="10"/>
  <c r="M1300" i="10"/>
  <c r="L1305" i="10"/>
  <c r="L1300" i="10" s="1"/>
  <c r="AH1301" i="10"/>
  <c r="AH1300" i="10"/>
  <c r="AG1305" i="10"/>
  <c r="AG1300" i="10" s="1"/>
  <c r="AN829" i="10"/>
  <c r="AM833" i="10"/>
  <c r="AM828" i="10" s="1"/>
  <c r="AN828" i="10"/>
  <c r="V360" i="10"/>
  <c r="M361" i="10"/>
  <c r="AE1655" i="10"/>
  <c r="AE1654" i="10"/>
  <c r="AD1659" i="10"/>
  <c r="AD1654" i="10" s="1"/>
  <c r="J1714" i="10"/>
  <c r="J1713" i="10"/>
  <c r="J1718" i="10"/>
  <c r="I1718" i="10"/>
  <c r="I1713" i="10" s="1"/>
  <c r="AB1713" i="10"/>
  <c r="AB1714" i="10"/>
  <c r="AA1718" i="10"/>
  <c r="AA1713" i="10" s="1"/>
  <c r="AT1242" i="10"/>
  <c r="AS1246" i="10"/>
  <c r="AS1241" i="10" s="1"/>
  <c r="AT1241" i="10"/>
  <c r="AN770" i="10"/>
  <c r="AN769" i="10"/>
  <c r="AM774" i="10"/>
  <c r="AM769" i="10" s="1"/>
  <c r="P770" i="10"/>
  <c r="O774" i="10"/>
  <c r="O769" i="10" s="1"/>
  <c r="P769" i="10"/>
  <c r="R303" i="10"/>
  <c r="P301" i="10"/>
  <c r="AE302" i="10"/>
  <c r="AN475" i="10"/>
  <c r="N18" i="9" s="1"/>
  <c r="AN474" i="10"/>
  <c r="AM479" i="10"/>
  <c r="AM474" i="10" s="1"/>
  <c r="AK475" i="10"/>
  <c r="M18" i="9" s="1"/>
  <c r="AK474" i="10"/>
  <c r="AJ479" i="10"/>
  <c r="AJ474" i="10" s="1"/>
  <c r="AB419" i="10"/>
  <c r="S239" i="10"/>
  <c r="G14" i="9" s="1"/>
  <c r="R243" i="10"/>
  <c r="R238" i="10" s="1"/>
  <c r="S238" i="10"/>
  <c r="AE1536" i="10"/>
  <c r="AE1537" i="10"/>
  <c r="AD1541" i="10"/>
  <c r="AD1536" i="10" s="1"/>
  <c r="AQ770" i="10"/>
  <c r="AP774" i="10"/>
  <c r="AP769" i="10" s="1"/>
  <c r="AQ769" i="10"/>
  <c r="AM303" i="10"/>
  <c r="P888" i="10"/>
  <c r="P887" i="10"/>
  <c r="O892" i="10"/>
  <c r="O887" i="10" s="1"/>
  <c r="AH1537" i="10"/>
  <c r="AH1536" i="10"/>
  <c r="AG1541" i="10"/>
  <c r="AG1536" i="10" s="1"/>
  <c r="AK1537" i="10"/>
  <c r="AJ1541" i="10"/>
  <c r="AJ1536" i="10" s="1"/>
  <c r="AK1536" i="10"/>
  <c r="J1065" i="10"/>
  <c r="I1069" i="10"/>
  <c r="I1064" i="10" s="1"/>
  <c r="J1069" i="10"/>
  <c r="J1064" i="10"/>
  <c r="U421" i="10"/>
  <c r="J593" i="10"/>
  <c r="J592" i="10"/>
  <c r="I597" i="10"/>
  <c r="I592" i="10" s="1"/>
  <c r="J597" i="10"/>
  <c r="J537" i="10"/>
  <c r="AQ1183" i="10"/>
  <c r="AP1187" i="10"/>
  <c r="AP1182" i="10" s="1"/>
  <c r="AQ1182" i="10"/>
  <c r="M1478" i="10"/>
  <c r="L1482" i="10"/>
  <c r="L1477" i="10" s="1"/>
  <c r="M1477" i="10"/>
  <c r="Y1419" i="10"/>
  <c r="X1423" i="10"/>
  <c r="X1418" i="10" s="1"/>
  <c r="Y1418" i="10"/>
  <c r="Y1596" i="10"/>
  <c r="Y1595" i="10"/>
  <c r="X1600" i="10"/>
  <c r="X1595" i="10" s="1"/>
  <c r="AG185" i="10"/>
  <c r="AN360" i="10"/>
  <c r="AB302" i="10"/>
  <c r="AH301" i="10"/>
  <c r="V475" i="10"/>
  <c r="H18" i="9" s="1"/>
  <c r="V474" i="10"/>
  <c r="U479" i="10"/>
  <c r="U474" i="10" s="1"/>
  <c r="S419" i="10"/>
  <c r="AB593" i="10"/>
  <c r="J20" i="9" s="1"/>
  <c r="AA597" i="10"/>
  <c r="AA592" i="10" s="1"/>
  <c r="AB592" i="10"/>
  <c r="AH947" i="10"/>
  <c r="AH946" i="10"/>
  <c r="AG951" i="10"/>
  <c r="AG946" i="10" s="1"/>
  <c r="AD1187" i="10"/>
  <c r="AD1182" i="10" s="1"/>
  <c r="AE1183" i="10"/>
  <c r="AE1182" i="10"/>
  <c r="P1478" i="10"/>
  <c r="O1482" i="10"/>
  <c r="O1477" i="10" s="1"/>
  <c r="P1477" i="10"/>
  <c r="AH1419" i="10"/>
  <c r="AH1418" i="10"/>
  <c r="AG1423" i="10"/>
  <c r="AG1418" i="10" s="1"/>
  <c r="M1596" i="10"/>
  <c r="M1595" i="10"/>
  <c r="L1600" i="10"/>
  <c r="L1595" i="10" s="1"/>
  <c r="AH652" i="10"/>
  <c r="L21" i="9" s="1"/>
  <c r="AG656" i="10"/>
  <c r="AG651" i="10" s="1"/>
  <c r="AH651" i="10"/>
  <c r="Y652" i="10"/>
  <c r="I21" i="9" s="1"/>
  <c r="X656" i="10"/>
  <c r="X651" i="10" s="1"/>
  <c r="Y651" i="10"/>
  <c r="AD185" i="10"/>
  <c r="Y184" i="10"/>
  <c r="AN1301" i="10"/>
  <c r="AN1300" i="10"/>
  <c r="AM1305" i="10"/>
  <c r="AM1300" i="10" s="1"/>
  <c r="V829" i="10"/>
  <c r="V828" i="10"/>
  <c r="U833" i="10"/>
  <c r="U828" i="10" s="1"/>
  <c r="AE360" i="10"/>
  <c r="AT360" i="10"/>
  <c r="AH1655" i="10"/>
  <c r="AG1659" i="10"/>
  <c r="AG1654" i="10" s="1"/>
  <c r="AH1654" i="10"/>
  <c r="AP303" i="10"/>
  <c r="AN419" i="10"/>
  <c r="P419" i="10"/>
  <c r="S1065" i="10"/>
  <c r="S1064" i="10"/>
  <c r="R1069" i="10"/>
  <c r="R1064" i="10" s="1"/>
  <c r="Y537" i="10"/>
  <c r="AN1478" i="10"/>
  <c r="AM1482" i="10"/>
  <c r="AM1477" i="10" s="1"/>
  <c r="AN1477" i="10"/>
  <c r="AQ1419" i="10"/>
  <c r="AP1423" i="10"/>
  <c r="AP1418" i="10" s="1"/>
  <c r="AQ1418" i="10"/>
  <c r="AB1595" i="10"/>
  <c r="AB1596" i="10"/>
  <c r="AA1600" i="10"/>
  <c r="AA1595" i="10" s="1"/>
  <c r="J652" i="10"/>
  <c r="J656" i="10"/>
  <c r="I656" i="10"/>
  <c r="I651" i="10" s="1"/>
  <c r="J651" i="10"/>
  <c r="S184" i="10"/>
  <c r="V301" i="10"/>
  <c r="J1124" i="10"/>
  <c r="I1128" i="10"/>
  <c r="I1123" i="10" s="1"/>
  <c r="J1123" i="10"/>
  <c r="J1128" i="10"/>
  <c r="AE1301" i="10"/>
  <c r="AE1300" i="10"/>
  <c r="AD1305" i="10"/>
  <c r="AD1300" i="10" s="1"/>
  <c r="AH1714" i="10"/>
  <c r="AH1713" i="10"/>
  <c r="AG1718" i="10"/>
  <c r="AG1713" i="10" s="1"/>
  <c r="AK770" i="10"/>
  <c r="AJ774" i="10"/>
  <c r="AJ769" i="10" s="1"/>
  <c r="AK769" i="10"/>
  <c r="AK1596" i="10"/>
  <c r="AK1595" i="10"/>
  <c r="AJ1600" i="10"/>
  <c r="AJ1595" i="10" s="1"/>
  <c r="AE1124" i="10"/>
  <c r="AE1123" i="10"/>
  <c r="AD1128" i="10"/>
  <c r="AD1123" i="10" s="1"/>
  <c r="Y829" i="10"/>
  <c r="Y828" i="10"/>
  <c r="X833" i="10"/>
  <c r="X828" i="10" s="1"/>
  <c r="M1714" i="10"/>
  <c r="L1718" i="10"/>
  <c r="L1713" i="10" s="1"/>
  <c r="M1713" i="10"/>
  <c r="AN1714" i="10"/>
  <c r="AM1718" i="10"/>
  <c r="AM1713" i="10" s="1"/>
  <c r="AN1713" i="10"/>
  <c r="AE475" i="10"/>
  <c r="K18" i="9" s="1"/>
  <c r="AD479" i="10"/>
  <c r="AD474" i="10" s="1"/>
  <c r="AE474" i="10"/>
  <c r="J1478" i="10"/>
  <c r="J1482" i="10"/>
  <c r="I1482" i="10"/>
  <c r="I1477" i="10" s="1"/>
  <c r="J1477" i="10"/>
  <c r="P829" i="10"/>
  <c r="P828" i="10"/>
  <c r="O833" i="10"/>
  <c r="O828" i="10" s="1"/>
  <c r="AA303" i="10"/>
  <c r="M1419" i="10"/>
  <c r="M1418" i="10"/>
  <c r="L1423" i="10"/>
  <c r="L1418" i="10" s="1"/>
  <c r="AT475" i="10"/>
  <c r="P18" i="9" s="1"/>
  <c r="AS479" i="10"/>
  <c r="AS474" i="10" s="1"/>
  <c r="AT474" i="10"/>
  <c r="M1537" i="10"/>
  <c r="L1541" i="10"/>
  <c r="L1536" i="10" s="1"/>
  <c r="M1536" i="10"/>
  <c r="Y593" i="10"/>
  <c r="I20" i="9" s="1"/>
  <c r="Y592" i="10"/>
  <c r="X597" i="10"/>
  <c r="X592" i="10" s="1"/>
  <c r="M947" i="10"/>
  <c r="M946" i="10"/>
  <c r="L951" i="10"/>
  <c r="L946" i="10" s="1"/>
  <c r="AQ239" i="10"/>
  <c r="O14" i="9" s="1"/>
  <c r="AQ1714" i="10"/>
  <c r="AQ1713" i="10"/>
  <c r="AP1718" i="10"/>
  <c r="AP1713" i="10" s="1"/>
  <c r="AB947" i="10"/>
  <c r="AA951" i="10"/>
  <c r="AA946" i="10" s="1"/>
  <c r="AB946" i="10"/>
  <c r="S1596" i="10"/>
  <c r="R1600" i="10"/>
  <c r="R1595" i="10" s="1"/>
  <c r="S1595" i="10"/>
  <c r="J1242" i="10"/>
  <c r="I1246" i="10"/>
  <c r="I1241" i="10" s="1"/>
  <c r="J1246" i="10"/>
  <c r="J1241" i="10"/>
  <c r="AN239" i="10"/>
  <c r="N14" i="9" s="1"/>
  <c r="AM243" i="10"/>
  <c r="AM238" i="10" s="1"/>
  <c r="AN238" i="10"/>
  <c r="AQ946" i="10"/>
  <c r="AQ947" i="10"/>
  <c r="AP951" i="10"/>
  <c r="AP946" i="10" s="1"/>
  <c r="AN537" i="10"/>
  <c r="AH1478" i="10"/>
  <c r="AH1477" i="10"/>
  <c r="AG1482" i="10"/>
  <c r="AG1477" i="10" s="1"/>
  <c r="AK1005" i="10"/>
  <c r="AK1006" i="10"/>
  <c r="AJ1010" i="10"/>
  <c r="AJ1005" i="10" s="1"/>
  <c r="P1596" i="10"/>
  <c r="O1600" i="10"/>
  <c r="O1595" i="10" s="1"/>
  <c r="P1595" i="10"/>
  <c r="AQ1596" i="10"/>
  <c r="AP1600" i="10"/>
  <c r="AP1595" i="10" s="1"/>
  <c r="AQ1595" i="10"/>
  <c r="AT183" i="10"/>
  <c r="AN184" i="10"/>
  <c r="J360" i="10"/>
  <c r="J1655" i="10"/>
  <c r="J1654" i="10"/>
  <c r="J1659" i="10"/>
  <c r="I1659" i="10"/>
  <c r="I1654" i="10" s="1"/>
  <c r="S302" i="10"/>
  <c r="AE301" i="10"/>
  <c r="AK1065" i="10"/>
  <c r="AK1064" i="10"/>
  <c r="AJ1069" i="10"/>
  <c r="AJ1064" i="10" s="1"/>
  <c r="AE593" i="10"/>
  <c r="K20" i="9" s="1"/>
  <c r="AE592" i="10"/>
  <c r="AD597" i="10"/>
  <c r="AD592" i="10" s="1"/>
  <c r="AH593" i="10"/>
  <c r="L20" i="9" s="1"/>
  <c r="AG597" i="10"/>
  <c r="AG592" i="10" s="1"/>
  <c r="AH592" i="10"/>
  <c r="AN302" i="10"/>
  <c r="AT301" i="10"/>
  <c r="J475" i="10"/>
  <c r="J479" i="10"/>
  <c r="J474" i="10"/>
  <c r="I479" i="10"/>
  <c r="I474" i="10" s="1"/>
  <c r="AD421" i="10"/>
  <c r="J428" i="10"/>
  <c r="M421" i="10"/>
  <c r="AK593" i="10"/>
  <c r="M20" i="9" s="1"/>
  <c r="AJ597" i="10"/>
  <c r="AJ592" i="10" s="1"/>
  <c r="AK592" i="10"/>
  <c r="V419" i="10"/>
  <c r="AN1537" i="10"/>
  <c r="AN1536" i="10"/>
  <c r="AM1541" i="10"/>
  <c r="AM1536" i="10" s="1"/>
  <c r="AQ1065" i="10"/>
  <c r="AP1069" i="10"/>
  <c r="AP1064" i="10" s="1"/>
  <c r="AQ1064" i="10"/>
  <c r="M538" i="10"/>
  <c r="J1006" i="10"/>
  <c r="I1010" i="10"/>
  <c r="I1005" i="10" s="1"/>
  <c r="J1005" i="10"/>
  <c r="J1010" i="10"/>
  <c r="I1011" i="10"/>
  <c r="J1011" i="10"/>
  <c r="S1006" i="10"/>
  <c r="S1005" i="10"/>
  <c r="R1010" i="10"/>
  <c r="R1005" i="10" s="1"/>
  <c r="AN652" i="10"/>
  <c r="N21" i="9" s="1"/>
  <c r="AN651" i="10"/>
  <c r="AM656" i="10"/>
  <c r="AM651" i="10" s="1"/>
  <c r="S1301" i="10"/>
  <c r="S1300" i="10"/>
  <c r="R1305" i="10"/>
  <c r="R1300" i="10" s="1"/>
  <c r="AM362" i="10"/>
  <c r="AB361" i="10"/>
  <c r="AK1242" i="10"/>
  <c r="AK1241" i="10"/>
  <c r="AJ1246" i="10"/>
  <c r="AJ1241" i="10" s="1"/>
  <c r="AH302" i="10"/>
  <c r="AB475" i="10"/>
  <c r="J18" i="9" s="1"/>
  <c r="AA479" i="10"/>
  <c r="AA474" i="10" s="1"/>
  <c r="AB474" i="10"/>
  <c r="M888" i="10"/>
  <c r="L892" i="10"/>
  <c r="L887" i="10" s="1"/>
  <c r="M887" i="10"/>
  <c r="S420" i="10"/>
  <c r="AS421" i="10"/>
  <c r="Y1537" i="10"/>
  <c r="Y1536" i="10"/>
  <c r="X1541" i="10"/>
  <c r="X1536" i="10" s="1"/>
  <c r="P593" i="10"/>
  <c r="F20" i="9" s="1"/>
  <c r="P592" i="10"/>
  <c r="O597" i="10"/>
  <c r="O592" i="10" s="1"/>
  <c r="J952" i="10"/>
  <c r="I952" i="10"/>
  <c r="Y1183" i="10"/>
  <c r="Y1182" i="10"/>
  <c r="X1187" i="10"/>
  <c r="X1182" i="10" s="1"/>
  <c r="AH1183" i="10"/>
  <c r="AG1187" i="10"/>
  <c r="AG1182" i="10" s="1"/>
  <c r="AH1182" i="10"/>
  <c r="J543" i="10"/>
  <c r="P539" i="10"/>
  <c r="AD1010" i="10"/>
  <c r="AD1005" i="10" s="1"/>
  <c r="AE1006" i="10"/>
  <c r="AE1005" i="10"/>
  <c r="AH1005" i="10"/>
  <c r="AH1006" i="10"/>
  <c r="AG1010" i="10"/>
  <c r="AG1005" i="10" s="1"/>
  <c r="AB1419" i="10"/>
  <c r="AA1423" i="10"/>
  <c r="AA1418" i="10" s="1"/>
  <c r="AB1418" i="10"/>
  <c r="J1419" i="10"/>
  <c r="I1423" i="10"/>
  <c r="I1418" i="10" s="1"/>
  <c r="J1423" i="10"/>
  <c r="J1418" i="10"/>
  <c r="AT1596" i="10"/>
  <c r="AS1600" i="10"/>
  <c r="AS1595" i="10" s="1"/>
  <c r="AT1595" i="10"/>
  <c r="AN1595" i="10"/>
  <c r="AN1596" i="10"/>
  <c r="AM1600" i="10"/>
  <c r="AM1595" i="10" s="1"/>
  <c r="V1124" i="10"/>
  <c r="U1128" i="10"/>
  <c r="U1123" i="10" s="1"/>
  <c r="V1123" i="10"/>
  <c r="AQ1124" i="10"/>
  <c r="AP1128" i="10"/>
  <c r="AP1123" i="10" s="1"/>
  <c r="AQ1123" i="10"/>
  <c r="AB652" i="10"/>
  <c r="J21" i="9" s="1"/>
  <c r="AB651" i="10"/>
  <c r="AA656" i="10"/>
  <c r="AA651" i="10" s="1"/>
  <c r="AB183" i="10"/>
  <c r="AE183" i="10"/>
  <c r="AD362" i="10"/>
  <c r="X362" i="10"/>
  <c r="AT361" i="10"/>
  <c r="AQ1655" i="10"/>
  <c r="AP1659" i="10"/>
  <c r="AP1654" i="10" s="1"/>
  <c r="AQ1654" i="10"/>
  <c r="AT1655" i="10"/>
  <c r="AS1659" i="10"/>
  <c r="AS1654" i="10" s="1"/>
  <c r="AT1654" i="10"/>
  <c r="AM421" i="10"/>
  <c r="O421" i="10"/>
  <c r="V1537" i="10"/>
  <c r="U1541" i="10"/>
  <c r="U1536" i="10" s="1"/>
  <c r="V1536" i="10"/>
  <c r="Y538" i="10"/>
  <c r="R185" i="10"/>
  <c r="Y1301" i="10"/>
  <c r="Y1300" i="10"/>
  <c r="X1305" i="10"/>
  <c r="X1300" i="10" s="1"/>
  <c r="AK1713" i="10"/>
  <c r="AK1714" i="10"/>
  <c r="AJ1718" i="10"/>
  <c r="AJ1713" i="10" s="1"/>
  <c r="AH770" i="10"/>
  <c r="AG774" i="10"/>
  <c r="AG769" i="10" s="1"/>
  <c r="AH769" i="10"/>
  <c r="AH1065" i="10"/>
  <c r="AH1064" i="10"/>
  <c r="AG1069" i="10"/>
  <c r="AG1064" i="10" s="1"/>
  <c r="I20" i="6"/>
  <c r="I16" i="6"/>
  <c r="J19" i="6"/>
  <c r="I19" i="6"/>
  <c r="J18" i="6"/>
  <c r="I18" i="6"/>
  <c r="J17" i="6"/>
  <c r="I17" i="6"/>
  <c r="J16" i="6"/>
  <c r="J15" i="6"/>
  <c r="J14" i="6"/>
  <c r="I14" i="6"/>
  <c r="J13" i="6"/>
  <c r="J12" i="6"/>
  <c r="I12" i="6"/>
  <c r="J11" i="6"/>
  <c r="AQ238" i="10" l="1"/>
  <c r="AH239" i="10"/>
  <c r="L14" i="9" s="1"/>
  <c r="AB239" i="10"/>
  <c r="J14" i="9" s="1"/>
  <c r="J362" i="10"/>
  <c r="AA243" i="10"/>
  <c r="AA238" i="10" s="1"/>
  <c r="V238" i="10"/>
  <c r="M238" i="10"/>
  <c r="AS243" i="10"/>
  <c r="AS238" i="10" s="1"/>
  <c r="X243" i="10"/>
  <c r="X238" i="10" s="1"/>
  <c r="AE239" i="10"/>
  <c r="K14" i="9" s="1"/>
  <c r="AT238" i="10"/>
  <c r="U243" i="10"/>
  <c r="U238" i="10" s="1"/>
  <c r="J185" i="10"/>
  <c r="I303" i="10"/>
  <c r="AK238" i="10"/>
  <c r="AJ243" i="10"/>
  <c r="AJ238" i="10" s="1"/>
  <c r="Y239" i="10"/>
  <c r="I14" i="9" s="1"/>
  <c r="AE238" i="10"/>
  <c r="AQ61" i="10"/>
  <c r="AP66" i="10"/>
  <c r="AP61" i="10" s="1"/>
  <c r="J238" i="10"/>
  <c r="J244" i="10"/>
  <c r="J539" i="10"/>
  <c r="I243" i="10"/>
  <c r="I238" i="10" s="1"/>
  <c r="AG243" i="10"/>
  <c r="AG238" i="10" s="1"/>
  <c r="J239" i="10"/>
  <c r="S121" i="10"/>
  <c r="G12" i="9" s="1"/>
  <c r="P121" i="10"/>
  <c r="F12" i="9" s="1"/>
  <c r="P61" i="10"/>
  <c r="AJ125" i="10"/>
  <c r="AJ120" i="10" s="1"/>
  <c r="AM125" i="10"/>
  <c r="AM120" i="10" s="1"/>
  <c r="AQ121" i="10"/>
  <c r="O12" i="9" s="1"/>
  <c r="AK120" i="10"/>
  <c r="AE121" i="10"/>
  <c r="K12" i="9" s="1"/>
  <c r="AD125" i="10"/>
  <c r="AD120" i="10" s="1"/>
  <c r="O66" i="10"/>
  <c r="O61" i="10" s="1"/>
  <c r="J67" i="10"/>
  <c r="V120" i="10"/>
  <c r="U125" i="10"/>
  <c r="U120" i="10" s="1"/>
  <c r="AT120" i="10"/>
  <c r="AP125" i="10"/>
  <c r="AP120" i="10" s="1"/>
  <c r="R66" i="10"/>
  <c r="R61" i="10" s="1"/>
  <c r="J126" i="10"/>
  <c r="O125" i="10"/>
  <c r="O120" i="10" s="1"/>
  <c r="AA125" i="10"/>
  <c r="AA120" i="10" s="1"/>
  <c r="AB121" i="10"/>
  <c r="J12" i="9" s="1"/>
  <c r="S61" i="10"/>
  <c r="M121" i="10"/>
  <c r="E12" i="9" s="1"/>
  <c r="Y121" i="10"/>
  <c r="I12" i="9" s="1"/>
  <c r="M120" i="10"/>
  <c r="I126" i="10"/>
  <c r="X125" i="10"/>
  <c r="X120" i="10" s="1"/>
  <c r="AS66" i="10"/>
  <c r="AS61" i="10" s="1"/>
  <c r="AN121" i="10"/>
  <c r="N12" i="9" s="1"/>
  <c r="AT62" i="10"/>
  <c r="P11" i="9" s="1"/>
  <c r="S120" i="10"/>
  <c r="I67" i="10"/>
  <c r="AS125" i="10"/>
  <c r="AS120" i="10" s="1"/>
  <c r="AG125" i="10"/>
  <c r="AG120" i="10" s="1"/>
  <c r="AH120" i="10"/>
  <c r="I125" i="10"/>
  <c r="I120" i="10" s="1"/>
  <c r="J120" i="10"/>
  <c r="J125" i="10"/>
  <c r="AK62" i="10"/>
  <c r="M11" i="9" s="1"/>
  <c r="AE62" i="10"/>
  <c r="K11" i="9" s="1"/>
  <c r="AD66" i="10"/>
  <c r="AD61" i="10" s="1"/>
  <c r="AK357" i="10"/>
  <c r="M16" i="9" s="1"/>
  <c r="AT534" i="10"/>
  <c r="P19" i="9" s="1"/>
  <c r="AN2" i="10"/>
  <c r="AK356" i="10"/>
  <c r="AD7" i="10"/>
  <c r="AD2" i="10" s="1"/>
  <c r="AT2" i="10"/>
  <c r="Y61" i="10"/>
  <c r="AE2" i="10"/>
  <c r="AJ66" i="10"/>
  <c r="AJ61" i="10" s="1"/>
  <c r="AK534" i="10"/>
  <c r="M19" i="9" s="1"/>
  <c r="AG66" i="10"/>
  <c r="AG61" i="10" s="1"/>
  <c r="AH62" i="10"/>
  <c r="L11" i="9" s="1"/>
  <c r="AS538" i="10"/>
  <c r="AS533" i="10" s="1"/>
  <c r="AK533" i="10"/>
  <c r="AN62" i="10"/>
  <c r="N11" i="9" s="1"/>
  <c r="AM66" i="10"/>
  <c r="AM61" i="10" s="1"/>
  <c r="I362" i="10"/>
  <c r="U66" i="10"/>
  <c r="U61" i="10" s="1"/>
  <c r="AS7" i="10"/>
  <c r="AS2" i="10" s="1"/>
  <c r="J303" i="10"/>
  <c r="AB61" i="10"/>
  <c r="M62" i="10"/>
  <c r="E11" i="9" s="1"/>
  <c r="L66" i="10"/>
  <c r="L61" i="10" s="1"/>
  <c r="AA66" i="10"/>
  <c r="AA61" i="10" s="1"/>
  <c r="V62" i="10"/>
  <c r="H11" i="9" s="1"/>
  <c r="AM7" i="10"/>
  <c r="AM2" i="10" s="1"/>
  <c r="O7" i="10"/>
  <c r="O2" i="10" s="1"/>
  <c r="Y62" i="10"/>
  <c r="I11" i="9" s="1"/>
  <c r="J62" i="10"/>
  <c r="J66" i="10"/>
  <c r="I66" i="10"/>
  <c r="I61" i="10" s="1"/>
  <c r="AK2" i="10"/>
  <c r="I8" i="10"/>
  <c r="AJ7" i="10"/>
  <c r="AJ2" i="10" s="1"/>
  <c r="R7" i="10"/>
  <c r="R2" i="10" s="1"/>
  <c r="Y2" i="10"/>
  <c r="S2" i="10"/>
  <c r="AA7" i="10"/>
  <c r="AA2" i="10" s="1"/>
  <c r="L7" i="10"/>
  <c r="L2" i="10" s="1"/>
  <c r="AG7" i="10"/>
  <c r="AG2" i="10" s="1"/>
  <c r="P2" i="10"/>
  <c r="X7" i="10"/>
  <c r="X2" i="10" s="1"/>
  <c r="V2" i="10"/>
  <c r="AB2" i="10"/>
  <c r="U7" i="10"/>
  <c r="U2" i="10" s="1"/>
  <c r="AH180" i="10"/>
  <c r="L13" i="9" s="1"/>
  <c r="J7" i="10"/>
  <c r="M2" i="10"/>
  <c r="AH2" i="10"/>
  <c r="S533" i="10"/>
  <c r="D10" i="9"/>
  <c r="R10" i="9" s="1"/>
  <c r="S10" i="9" s="1"/>
  <c r="AQ2" i="10"/>
  <c r="J8" i="10"/>
  <c r="AP7" i="10"/>
  <c r="AP2" i="10" s="1"/>
  <c r="J2" i="10"/>
  <c r="I185" i="10"/>
  <c r="I7" i="10"/>
  <c r="I2" i="10" s="1"/>
  <c r="Y415" i="10"/>
  <c r="S298" i="10"/>
  <c r="G15" i="9" s="1"/>
  <c r="L302" i="10"/>
  <c r="L297" i="10" s="1"/>
  <c r="AE534" i="10"/>
  <c r="K19" i="9" s="1"/>
  <c r="AG538" i="10"/>
  <c r="AG533" i="10" s="1"/>
  <c r="R538" i="10"/>
  <c r="R533" i="10" s="1"/>
  <c r="AQ534" i="10"/>
  <c r="O19" i="9" s="1"/>
  <c r="M179" i="10"/>
  <c r="X302" i="10"/>
  <c r="X297" i="10" s="1"/>
  <c r="M298" i="10"/>
  <c r="E15" i="9" s="1"/>
  <c r="AE533" i="10"/>
  <c r="Y416" i="10"/>
  <c r="I17" i="9" s="1"/>
  <c r="V533" i="10"/>
  <c r="P357" i="10"/>
  <c r="F16" i="9" s="1"/>
  <c r="M534" i="10"/>
  <c r="E19" i="9" s="1"/>
  <c r="AK297" i="10"/>
  <c r="AH416" i="10"/>
  <c r="L17" i="9" s="1"/>
  <c r="V534" i="10"/>
  <c r="H19" i="9" s="1"/>
  <c r="S297" i="10"/>
  <c r="AK298" i="10"/>
  <c r="M15" i="9" s="1"/>
  <c r="AH533" i="10"/>
  <c r="AQ533" i="10"/>
  <c r="P356" i="10"/>
  <c r="L184" i="10"/>
  <c r="L179" i="10" s="1"/>
  <c r="L538" i="10"/>
  <c r="L533" i="10" s="1"/>
  <c r="V179" i="10"/>
  <c r="P533" i="10"/>
  <c r="P179" i="10"/>
  <c r="AP302" i="10"/>
  <c r="AP297" i="10" s="1"/>
  <c r="AK180" i="10"/>
  <c r="M13" i="9" s="1"/>
  <c r="P534" i="10"/>
  <c r="F19" i="9" s="1"/>
  <c r="J420" i="10"/>
  <c r="U184" i="10"/>
  <c r="U179" i="10" s="1"/>
  <c r="L420" i="10"/>
  <c r="L415" i="10" s="1"/>
  <c r="J416" i="10"/>
  <c r="AJ420" i="10"/>
  <c r="AJ415" i="10" s="1"/>
  <c r="Y180" i="10"/>
  <c r="I13" i="9" s="1"/>
  <c r="AK416" i="10"/>
  <c r="M17" i="9" s="1"/>
  <c r="Y179" i="10"/>
  <c r="AG420" i="10"/>
  <c r="AG415" i="10" s="1"/>
  <c r="M415" i="10"/>
  <c r="J415" i="10"/>
  <c r="AQ297" i="10"/>
  <c r="Y297" i="10"/>
  <c r="S180" i="10"/>
  <c r="G13" i="9" s="1"/>
  <c r="AG184" i="10"/>
  <c r="AG179" i="10" s="1"/>
  <c r="AJ184" i="10"/>
  <c r="AJ179" i="10" s="1"/>
  <c r="O184" i="10"/>
  <c r="O179" i="10" s="1"/>
  <c r="Q22" i="9"/>
  <c r="T22" i="9" s="1"/>
  <c r="C22" i="9"/>
  <c r="C709" i="10"/>
  <c r="J22" i="9"/>
  <c r="G22" i="9"/>
  <c r="I22" i="9"/>
  <c r="M22" i="9"/>
  <c r="P22" i="9"/>
  <c r="H22" i="9"/>
  <c r="F22" i="9"/>
  <c r="O22" i="9"/>
  <c r="L22" i="9"/>
  <c r="N22" i="9"/>
  <c r="E22" i="9"/>
  <c r="K22" i="9"/>
  <c r="S357" i="10"/>
  <c r="G16" i="9" s="1"/>
  <c r="S179" i="10"/>
  <c r="J180" i="10"/>
  <c r="J179" i="10"/>
  <c r="R361" i="10"/>
  <c r="R356" i="10" s="1"/>
  <c r="J184" i="10"/>
  <c r="D18" i="9"/>
  <c r="R18" i="9" s="1"/>
  <c r="S18" i="9" s="1"/>
  <c r="J421" i="10"/>
  <c r="I421" i="10"/>
  <c r="AN534" i="10"/>
  <c r="N19" i="9" s="1"/>
  <c r="AN533" i="10"/>
  <c r="AM538" i="10"/>
  <c r="AM533" i="10" s="1"/>
  <c r="AE357" i="10"/>
  <c r="K16" i="9" s="1"/>
  <c r="AE356" i="10"/>
  <c r="AD361" i="10"/>
  <c r="AD356" i="10" s="1"/>
  <c r="S416" i="10"/>
  <c r="G17" i="9" s="1"/>
  <c r="S415" i="10"/>
  <c r="R420" i="10"/>
  <c r="R415" i="10" s="1"/>
  <c r="I539" i="10"/>
  <c r="AB416" i="10"/>
  <c r="J17" i="9" s="1"/>
  <c r="AB415" i="10"/>
  <c r="AA420" i="10"/>
  <c r="AA415" i="10" s="1"/>
  <c r="Y357" i="10"/>
  <c r="I16" i="9" s="1"/>
  <c r="X361" i="10"/>
  <c r="X356" i="10" s="1"/>
  <c r="Y356" i="10"/>
  <c r="D20" i="9"/>
  <c r="R20" i="9" s="1"/>
  <c r="S20" i="9" s="1"/>
  <c r="M357" i="10"/>
  <c r="E16" i="9" s="1"/>
  <c r="L361" i="10"/>
  <c r="L356" i="10" s="1"/>
  <c r="M356" i="10"/>
  <c r="AH357" i="10"/>
  <c r="L16" i="9" s="1"/>
  <c r="AH356" i="10"/>
  <c r="AG361" i="10"/>
  <c r="AG356" i="10" s="1"/>
  <c r="AB180" i="10"/>
  <c r="J13" i="9" s="1"/>
  <c r="AB179" i="10"/>
  <c r="AA184" i="10"/>
  <c r="AA179" i="10" s="1"/>
  <c r="V416" i="10"/>
  <c r="H17" i="9" s="1"/>
  <c r="U420" i="10"/>
  <c r="U415" i="10" s="1"/>
  <c r="V415" i="10"/>
  <c r="P298" i="10"/>
  <c r="F15" i="9" s="1"/>
  <c r="O302" i="10"/>
  <c r="O297" i="10" s="1"/>
  <c r="P297" i="10"/>
  <c r="AB534" i="10"/>
  <c r="J19" i="9" s="1"/>
  <c r="AA538" i="10"/>
  <c r="AA533" i="10" s="1"/>
  <c r="AB533" i="10"/>
  <c r="AQ356" i="10"/>
  <c r="AQ357" i="10"/>
  <c r="O16" i="9" s="1"/>
  <c r="AP361" i="10"/>
  <c r="AP356" i="10" s="1"/>
  <c r="AE180" i="10"/>
  <c r="K13" i="9" s="1"/>
  <c r="AD184" i="10"/>
  <c r="AD179" i="10" s="1"/>
  <c r="AE179" i="10"/>
  <c r="I361" i="10"/>
  <c r="I356" i="10" s="1"/>
  <c r="J357" i="10"/>
  <c r="J361" i="10"/>
  <c r="J356" i="10"/>
  <c r="Y534" i="10"/>
  <c r="I19" i="9" s="1"/>
  <c r="Y533" i="10"/>
  <c r="X538" i="10"/>
  <c r="X533" i="10" s="1"/>
  <c r="AG302" i="10"/>
  <c r="AG297" i="10" s="1"/>
  <c r="AH298" i="10"/>
  <c r="L15" i="9" s="1"/>
  <c r="AH297" i="10"/>
  <c r="J534" i="10"/>
  <c r="I538" i="10"/>
  <c r="I533" i="10" s="1"/>
  <c r="J538" i="10"/>
  <c r="J533" i="10"/>
  <c r="V357" i="10"/>
  <c r="H16" i="9" s="1"/>
  <c r="U361" i="10"/>
  <c r="U356" i="10" s="1"/>
  <c r="V356" i="10"/>
  <c r="AE416" i="10"/>
  <c r="K17" i="9" s="1"/>
  <c r="AD420" i="10"/>
  <c r="AD415" i="10" s="1"/>
  <c r="AE415" i="10"/>
  <c r="AQ416" i="10"/>
  <c r="O17" i="9" s="1"/>
  <c r="AP420" i="10"/>
  <c r="AP415" i="10" s="1"/>
  <c r="AQ415" i="10"/>
  <c r="AQ179" i="10"/>
  <c r="AQ180" i="10"/>
  <c r="O13" i="9" s="1"/>
  <c r="AP184" i="10"/>
  <c r="AP179" i="10" s="1"/>
  <c r="AS302" i="10"/>
  <c r="AS297" i="10" s="1"/>
  <c r="AT298" i="10"/>
  <c r="P15" i="9" s="1"/>
  <c r="AT297" i="10"/>
  <c r="P416" i="10"/>
  <c r="F17" i="9" s="1"/>
  <c r="O420" i="10"/>
  <c r="O415" i="10" s="1"/>
  <c r="P415" i="10"/>
  <c r="AN179" i="10"/>
  <c r="AN180" i="10"/>
  <c r="N13" i="9" s="1"/>
  <c r="AM184" i="10"/>
  <c r="AM179" i="10" s="1"/>
  <c r="AB298" i="10"/>
  <c r="J15" i="9" s="1"/>
  <c r="AA302" i="10"/>
  <c r="AA297" i="10" s="1"/>
  <c r="AB297" i="10"/>
  <c r="AE298" i="10"/>
  <c r="K15" i="9" s="1"/>
  <c r="AE297" i="10"/>
  <c r="AD302" i="10"/>
  <c r="AD297" i="10" s="1"/>
  <c r="AT180" i="10"/>
  <c r="P13" i="9" s="1"/>
  <c r="AS184" i="10"/>
  <c r="AS179" i="10" s="1"/>
  <c r="AT179" i="10"/>
  <c r="V298" i="10"/>
  <c r="H15" i="9" s="1"/>
  <c r="V297" i="10"/>
  <c r="U302" i="10"/>
  <c r="U297" i="10" s="1"/>
  <c r="AN415" i="10"/>
  <c r="AN416" i="10"/>
  <c r="N17" i="9" s="1"/>
  <c r="AM420" i="10"/>
  <c r="AM415" i="10" s="1"/>
  <c r="AT357" i="10"/>
  <c r="P16" i="9" s="1"/>
  <c r="AT356" i="10"/>
  <c r="AS361" i="10"/>
  <c r="AS356" i="10" s="1"/>
  <c r="AN357" i="10"/>
  <c r="N16" i="9" s="1"/>
  <c r="AN356" i="10"/>
  <c r="AM361" i="10"/>
  <c r="AM356" i="10" s="1"/>
  <c r="J298" i="10"/>
  <c r="I302" i="10"/>
  <c r="I297" i="10" s="1"/>
  <c r="J297" i="10"/>
  <c r="J302" i="10"/>
  <c r="D21" i="9"/>
  <c r="R21" i="9" s="1"/>
  <c r="S21" i="9" s="1"/>
  <c r="AT415" i="10"/>
  <c r="AT416" i="10"/>
  <c r="P17" i="9" s="1"/>
  <c r="AS420" i="10"/>
  <c r="AS415" i="10" s="1"/>
  <c r="AB357" i="10"/>
  <c r="J16" i="9" s="1"/>
  <c r="AA361" i="10"/>
  <c r="AA356" i="10" s="1"/>
  <c r="AB356" i="10"/>
  <c r="AN298" i="10"/>
  <c r="N15" i="9" s="1"/>
  <c r="AN297" i="10"/>
  <c r="AM302" i="10"/>
  <c r="AM297" i="10" s="1"/>
  <c r="N7" i="1"/>
  <c r="M4" i="1" s="1"/>
  <c r="K9" i="15"/>
  <c r="J10" i="1"/>
  <c r="I10" i="12" s="1"/>
  <c r="E10" i="6"/>
  <c r="AM10" i="6" l="1"/>
  <c r="AS10" i="6"/>
  <c r="AG10" i="6"/>
  <c r="AA10" i="6"/>
  <c r="U10" i="6"/>
  <c r="O10" i="6"/>
  <c r="AP10" i="6"/>
  <c r="AJ10" i="6"/>
  <c r="AD10" i="6"/>
  <c r="X10" i="6"/>
  <c r="R10" i="6"/>
  <c r="L10" i="6"/>
  <c r="D14" i="9"/>
  <c r="R14" i="9" s="1"/>
  <c r="S14" i="9" s="1"/>
  <c r="Q8" i="1"/>
  <c r="Q7" i="1"/>
  <c r="G10" i="12"/>
  <c r="H10" i="12"/>
  <c r="G23" i="9"/>
  <c r="B23" i="9"/>
  <c r="D12" i="9"/>
  <c r="R12" i="9" s="1"/>
  <c r="S12" i="9" s="1"/>
  <c r="D11" i="9"/>
  <c r="R11" i="9" s="1"/>
  <c r="S11" i="9" s="1"/>
  <c r="F10" i="12"/>
  <c r="E10" i="12"/>
  <c r="D19" i="9"/>
  <c r="R19" i="9" s="1"/>
  <c r="S19" i="9" s="1"/>
  <c r="D22" i="9"/>
  <c r="R22" i="9" s="1"/>
  <c r="S22" i="9" s="1"/>
  <c r="J23" i="9"/>
  <c r="K23" i="9"/>
  <c r="L23" i="9"/>
  <c r="N23" i="9"/>
  <c r="E23" i="9"/>
  <c r="D17" i="9"/>
  <c r="R17" i="9" s="1"/>
  <c r="S17" i="9" s="1"/>
  <c r="O23" i="9"/>
  <c r="M23" i="9"/>
  <c r="I23" i="9"/>
  <c r="P23" i="9"/>
  <c r="Q23" i="9"/>
  <c r="T23" i="9" s="1"/>
  <c r="C23" i="9"/>
  <c r="C768" i="10"/>
  <c r="B24" i="9"/>
  <c r="F23" i="9"/>
  <c r="H23" i="9"/>
  <c r="D15" i="9"/>
  <c r="R15" i="9" s="1"/>
  <c r="S15" i="9" s="1"/>
  <c r="D13" i="9"/>
  <c r="R13" i="9" s="1"/>
  <c r="S13" i="9" s="1"/>
  <c r="D16" i="9"/>
  <c r="R16" i="9" s="1"/>
  <c r="S16" i="9" s="1"/>
  <c r="G10" i="6"/>
  <c r="D10" i="12" s="1"/>
  <c r="FG9" i="1"/>
  <c r="Q9" i="1"/>
  <c r="G3" i="1"/>
  <c r="O4" i="1"/>
  <c r="H4" i="5" l="1"/>
  <c r="K15" i="15"/>
  <c r="K14" i="15"/>
  <c r="F14" i="15"/>
  <c r="F18" i="15"/>
  <c r="F22" i="15"/>
  <c r="F10" i="15"/>
  <c r="K6" i="15"/>
  <c r="F16" i="15"/>
  <c r="F20" i="15"/>
  <c r="F8" i="15"/>
  <c r="F17" i="15"/>
  <c r="F21" i="15"/>
  <c r="F9" i="15"/>
  <c r="F15" i="15"/>
  <c r="F19" i="15"/>
  <c r="F13" i="15"/>
  <c r="P8" i="1"/>
  <c r="N8" i="1"/>
  <c r="O8" i="6"/>
  <c r="P8" i="6"/>
  <c r="X8" i="6"/>
  <c r="Y8" i="6"/>
  <c r="AJ8" i="6"/>
  <c r="AK8" i="6"/>
  <c r="AG8" i="6"/>
  <c r="AH8" i="6"/>
  <c r="L8" i="6"/>
  <c r="M8" i="6"/>
  <c r="AD8" i="6"/>
  <c r="AE8" i="6"/>
  <c r="AA8" i="6"/>
  <c r="AB8" i="6"/>
  <c r="R8" i="6"/>
  <c r="S8" i="6"/>
  <c r="AM8" i="6"/>
  <c r="AN8" i="6"/>
  <c r="U8" i="6"/>
  <c r="V8" i="6"/>
  <c r="AP8" i="6"/>
  <c r="AQ8" i="6"/>
  <c r="AS8" i="6"/>
  <c r="AT8" i="6"/>
  <c r="D23" i="9"/>
  <c r="R23" i="9" s="1"/>
  <c r="S23" i="9" s="1"/>
  <c r="Q24" i="9"/>
  <c r="T24" i="9" s="1"/>
  <c r="C24" i="9"/>
  <c r="C827" i="10"/>
  <c r="B25" i="9"/>
  <c r="P24" i="9"/>
  <c r="F24" i="9"/>
  <c r="O24" i="9"/>
  <c r="K24" i="9"/>
  <c r="N24" i="9"/>
  <c r="L24" i="9"/>
  <c r="I24" i="9"/>
  <c r="J24" i="9"/>
  <c r="G24" i="9"/>
  <c r="H24" i="9"/>
  <c r="M24" i="9"/>
  <c r="E24" i="9"/>
  <c r="AE2" i="6"/>
  <c r="AD7" i="6"/>
  <c r="AD2" i="6" s="1"/>
  <c r="P2" i="6"/>
  <c r="O7" i="6"/>
  <c r="O2" i="6" s="1"/>
  <c r="Y2" i="6"/>
  <c r="X7" i="6"/>
  <c r="X2" i="6" s="1"/>
  <c r="AK2" i="6"/>
  <c r="AJ7" i="6"/>
  <c r="AJ2" i="6" s="1"/>
  <c r="AH2" i="6"/>
  <c r="AG7" i="6"/>
  <c r="AG2" i="6" s="1"/>
  <c r="M2" i="6"/>
  <c r="L7" i="6"/>
  <c r="L2" i="6" s="1"/>
  <c r="J6" i="6"/>
  <c r="J7" i="6"/>
  <c r="I7" i="6"/>
  <c r="I2" i="6" s="1"/>
  <c r="J2" i="6"/>
  <c r="I10" i="6"/>
  <c r="AB2" i="6"/>
  <c r="AA7" i="6"/>
  <c r="AA2" i="6" s="1"/>
  <c r="S2" i="6"/>
  <c r="R7" i="6"/>
  <c r="R2" i="6" s="1"/>
  <c r="AN2" i="6"/>
  <c r="AM7" i="6"/>
  <c r="AM2" i="6" s="1"/>
  <c r="V2" i="6"/>
  <c r="U7" i="6"/>
  <c r="U2" i="6" s="1"/>
  <c r="AQ2" i="6"/>
  <c r="AP7" i="6"/>
  <c r="AP2" i="6" s="1"/>
  <c r="AT2" i="6"/>
  <c r="AS7" i="6"/>
  <c r="AS2" i="6" s="1"/>
  <c r="AT7" i="6"/>
  <c r="AN7" i="6"/>
  <c r="AH7" i="6"/>
  <c r="AB7" i="6"/>
  <c r="V7" i="6"/>
  <c r="M7" i="6"/>
  <c r="AK7" i="6"/>
  <c r="Y7" i="6"/>
  <c r="AQ7" i="6"/>
  <c r="S7" i="6"/>
  <c r="AE7" i="6"/>
  <c r="P7" i="6"/>
  <c r="L3" i="5"/>
  <c r="D4" i="1"/>
  <c r="I7" i="15" s="1"/>
  <c r="D3" i="1"/>
  <c r="H3" i="1"/>
  <c r="G4" i="1"/>
  <c r="K7" i="15" s="1"/>
  <c r="L4" i="5" l="1"/>
  <c r="I8" i="6"/>
  <c r="J8" i="6"/>
  <c r="D24" i="9"/>
  <c r="R24" i="9" s="1"/>
  <c r="S24" i="9" s="1"/>
  <c r="Q25" i="9"/>
  <c r="T25" i="9" s="1"/>
  <c r="C25" i="9"/>
  <c r="C886" i="10"/>
  <c r="B26" i="9"/>
  <c r="E25" i="9"/>
  <c r="K25" i="9"/>
  <c r="J25" i="9"/>
  <c r="M25" i="9"/>
  <c r="P25" i="9"/>
  <c r="O25" i="9"/>
  <c r="H25" i="9"/>
  <c r="F25" i="9"/>
  <c r="G25" i="9"/>
  <c r="L25" i="9"/>
  <c r="N25" i="9"/>
  <c r="I25" i="9"/>
  <c r="M6" i="6"/>
  <c r="AE6" i="6"/>
  <c r="AH6" i="6"/>
  <c r="AK6" i="6"/>
  <c r="AT6" i="6"/>
  <c r="Y6" i="6"/>
  <c r="AQ6" i="6"/>
  <c r="V6" i="6"/>
  <c r="AN6" i="6"/>
  <c r="S6" i="6"/>
  <c r="P6" i="6"/>
  <c r="AB6" i="6"/>
  <c r="D2" i="1"/>
  <c r="H4" i="1"/>
  <c r="D25" i="9" l="1"/>
  <c r="R25" i="9" s="1"/>
  <c r="S25" i="9" s="1"/>
  <c r="Q26" i="9"/>
  <c r="T26" i="9" s="1"/>
  <c r="C26" i="9"/>
  <c r="C945" i="10"/>
  <c r="B27" i="9"/>
  <c r="I26" i="9"/>
  <c r="E26" i="9"/>
  <c r="H26" i="9"/>
  <c r="J26" i="9"/>
  <c r="O26" i="9"/>
  <c r="G26" i="9"/>
  <c r="N26" i="9"/>
  <c r="F26" i="9"/>
  <c r="P26" i="9"/>
  <c r="K26" i="9"/>
  <c r="M26" i="9"/>
  <c r="L26" i="9"/>
  <c r="D26" i="9" l="1"/>
  <c r="R26" i="9" s="1"/>
  <c r="S26" i="9" s="1"/>
  <c r="C27" i="9"/>
  <c r="C1004" i="10"/>
  <c r="Q27" i="9"/>
  <c r="T27" i="9" s="1"/>
  <c r="B28" i="9"/>
  <c r="P27" i="9"/>
  <c r="G27" i="9"/>
  <c r="J27" i="9"/>
  <c r="L27" i="9"/>
  <c r="H27" i="9"/>
  <c r="K27" i="9"/>
  <c r="I27" i="9"/>
  <c r="N27" i="9"/>
  <c r="O27" i="9"/>
  <c r="E27" i="9"/>
  <c r="F27" i="9"/>
  <c r="M27" i="9"/>
  <c r="C28" i="9" l="1"/>
  <c r="Q28" i="9"/>
  <c r="T28" i="9" s="1"/>
  <c r="C1063" i="10"/>
  <c r="B29" i="9"/>
  <c r="G28" i="9"/>
  <c r="L28" i="9"/>
  <c r="E28" i="9"/>
  <c r="N28" i="9"/>
  <c r="O28" i="9"/>
  <c r="K28" i="9"/>
  <c r="J28" i="9"/>
  <c r="M28" i="9"/>
  <c r="H28" i="9"/>
  <c r="I28" i="9"/>
  <c r="F28" i="9"/>
  <c r="P28" i="9"/>
  <c r="D27" i="9"/>
  <c r="R27" i="9" s="1"/>
  <c r="S27" i="9" s="1"/>
  <c r="BS59" i="2" l="1"/>
  <c r="BS58" i="2"/>
  <c r="BS24" i="2"/>
  <c r="BS101" i="2"/>
  <c r="BS108" i="2"/>
  <c r="BS47" i="2"/>
  <c r="BS84" i="2"/>
  <c r="BS55" i="2"/>
  <c r="BS64" i="2"/>
  <c r="BS68" i="2"/>
  <c r="BS81" i="2"/>
  <c r="BS99" i="2"/>
  <c r="BS40" i="2"/>
  <c r="BS105" i="2"/>
  <c r="BS35" i="2"/>
  <c r="BS17" i="2"/>
  <c r="BS56" i="2"/>
  <c r="BS72" i="2"/>
  <c r="BS34" i="2"/>
  <c r="BS91" i="2"/>
  <c r="BS26" i="2"/>
  <c r="BS94" i="2"/>
  <c r="BS28" i="2"/>
  <c r="BS87" i="2"/>
  <c r="BS79" i="2"/>
  <c r="BS95" i="2"/>
  <c r="BS104" i="2"/>
  <c r="BS46" i="2"/>
  <c r="BS100" i="2"/>
  <c r="BS102" i="2"/>
  <c r="BS36" i="2"/>
  <c r="BS41" i="2"/>
  <c r="BS74" i="2"/>
  <c r="BS33" i="2"/>
  <c r="BS20" i="2"/>
  <c r="BS51" i="2"/>
  <c r="BS93" i="2"/>
  <c r="BS106" i="2"/>
  <c r="BS69" i="2"/>
  <c r="D28" i="9"/>
  <c r="R28" i="9" s="1"/>
  <c r="S28" i="9" s="1"/>
  <c r="C29" i="9"/>
  <c r="C1122" i="10"/>
  <c r="Q29" i="9"/>
  <c r="T29" i="9" s="1"/>
  <c r="B30" i="9"/>
  <c r="K29" i="9"/>
  <c r="I29" i="9"/>
  <c r="G29" i="9"/>
  <c r="J29" i="9"/>
  <c r="L29" i="9"/>
  <c r="O29" i="9"/>
  <c r="F29" i="9"/>
  <c r="E29" i="9"/>
  <c r="P29" i="9"/>
  <c r="M29" i="9"/>
  <c r="H29" i="9"/>
  <c r="N29" i="9"/>
  <c r="R12" i="7" l="1"/>
  <c r="U12" i="7"/>
  <c r="K12" i="7"/>
  <c r="O12" i="7"/>
  <c r="F12" i="7"/>
  <c r="B12" i="7"/>
  <c r="J12" i="7"/>
  <c r="M12" i="7"/>
  <c r="G12" i="7"/>
  <c r="H12" i="7"/>
  <c r="Q12" i="7"/>
  <c r="P12" i="7"/>
  <c r="D12" i="7"/>
  <c r="J14" i="7"/>
  <c r="C12" i="7"/>
  <c r="I12" i="7"/>
  <c r="N12" i="7"/>
  <c r="S14" i="7"/>
  <c r="T14" i="7"/>
  <c r="Q14" i="7"/>
  <c r="L13" i="7"/>
  <c r="I13" i="7"/>
  <c r="E12" i="7"/>
  <c r="B13" i="7"/>
  <c r="T13" i="7"/>
  <c r="D13" i="7"/>
  <c r="Q16" i="7"/>
  <c r="S13" i="7"/>
  <c r="L12" i="7"/>
  <c r="S12" i="7"/>
  <c r="C14" i="7"/>
  <c r="E13" i="7"/>
  <c r="O14" i="7"/>
  <c r="P14" i="7"/>
  <c r="U13" i="7"/>
  <c r="T12" i="7"/>
  <c r="H13" i="7"/>
  <c r="F13" i="7"/>
  <c r="J13" i="7"/>
  <c r="N13" i="7"/>
  <c r="R13" i="7"/>
  <c r="G14" i="7"/>
  <c r="K13" i="7"/>
  <c r="G15" i="7"/>
  <c r="C13" i="7"/>
  <c r="R14" i="7"/>
  <c r="Q13" i="7"/>
  <c r="O13" i="7"/>
  <c r="I14" i="7"/>
  <c r="H14" i="7"/>
  <c r="B14" i="7"/>
  <c r="F14" i="7"/>
  <c r="M14" i="7"/>
  <c r="G13" i="7"/>
  <c r="B15" i="7"/>
  <c r="M13" i="7"/>
  <c r="P13" i="7"/>
  <c r="D14" i="7"/>
  <c r="S15" i="7"/>
  <c r="E16" i="7"/>
  <c r="D16" i="7"/>
  <c r="N14" i="7"/>
  <c r="G16" i="7"/>
  <c r="F16" i="7"/>
  <c r="E14" i="7"/>
  <c r="U14" i="7"/>
  <c r="L14" i="7"/>
  <c r="K14" i="7"/>
  <c r="T16" i="7"/>
  <c r="U15" i="7"/>
  <c r="M15" i="7"/>
  <c r="C15" i="7"/>
  <c r="H16" i="7"/>
  <c r="R15" i="7"/>
  <c r="K16" i="7"/>
  <c r="U16" i="7"/>
  <c r="F15" i="7"/>
  <c r="P16" i="7"/>
  <c r="P15" i="7"/>
  <c r="H15" i="7"/>
  <c r="E15" i="7"/>
  <c r="T15" i="7"/>
  <c r="N16" i="7"/>
  <c r="D15" i="7"/>
  <c r="B16" i="7"/>
  <c r="Q15" i="7"/>
  <c r="O16" i="7"/>
  <c r="R16" i="7"/>
  <c r="I15" i="7"/>
  <c r="E17" i="7"/>
  <c r="T17" i="7"/>
  <c r="J15" i="7"/>
  <c r="M16" i="7"/>
  <c r="I16" i="7"/>
  <c r="F18" i="7"/>
  <c r="N15" i="7"/>
  <c r="C17" i="7"/>
  <c r="T18" i="7"/>
  <c r="O15" i="7"/>
  <c r="C16" i="7"/>
  <c r="J16" i="7"/>
  <c r="B18" i="7"/>
  <c r="B17" i="7"/>
  <c r="G18" i="7"/>
  <c r="P17" i="7"/>
  <c r="E18" i="7"/>
  <c r="I18" i="7"/>
  <c r="L16" i="7"/>
  <c r="D17" i="7"/>
  <c r="N18" i="7"/>
  <c r="C18" i="7"/>
  <c r="R17" i="7"/>
  <c r="S16" i="7"/>
  <c r="M17" i="7"/>
  <c r="H17" i="7"/>
  <c r="N17" i="7"/>
  <c r="K15" i="7"/>
  <c r="L17" i="7"/>
  <c r="G17" i="7"/>
  <c r="J17" i="7"/>
  <c r="O17" i="7"/>
  <c r="K18" i="7"/>
  <c r="F17" i="7"/>
  <c r="U17" i="7"/>
  <c r="D18" i="7"/>
  <c r="Q18" i="7"/>
  <c r="U18" i="7"/>
  <c r="L18" i="7"/>
  <c r="O18" i="7"/>
  <c r="R18" i="7"/>
  <c r="P18" i="7"/>
  <c r="L15" i="7"/>
  <c r="S17" i="7"/>
  <c r="M18" i="7"/>
  <c r="H18" i="7"/>
  <c r="K27" i="7"/>
  <c r="I17" i="7"/>
  <c r="Q17" i="7"/>
  <c r="U32" i="7"/>
  <c r="F26" i="7"/>
  <c r="K17" i="7"/>
  <c r="N25" i="7"/>
  <c r="J20" i="7"/>
  <c r="D30" i="7"/>
  <c r="Q43" i="7"/>
  <c r="K36" i="7"/>
  <c r="B54" i="7"/>
  <c r="O37" i="7"/>
  <c r="I36" i="7"/>
  <c r="H22" i="7"/>
  <c r="C39" i="7"/>
  <c r="J46" i="7"/>
  <c r="G20" i="7"/>
  <c r="H26" i="7"/>
  <c r="M31" i="7"/>
  <c r="B24" i="7"/>
  <c r="C35" i="7"/>
  <c r="S42" i="7"/>
  <c r="J18" i="7"/>
  <c r="R39" i="7"/>
  <c r="H28" i="7"/>
  <c r="F39" i="7"/>
  <c r="B21" i="7"/>
  <c r="M27" i="7"/>
  <c r="D54" i="7"/>
  <c r="T36" i="7"/>
  <c r="T42" i="7"/>
  <c r="T21" i="7"/>
  <c r="B26" i="7"/>
  <c r="L25" i="7"/>
  <c r="L37" i="7"/>
  <c r="T25" i="7"/>
  <c r="K49" i="7"/>
  <c r="N47" i="7"/>
  <c r="Q54" i="7"/>
  <c r="N31" i="7"/>
  <c r="U21" i="7"/>
  <c r="B51" i="7"/>
  <c r="B19" i="7"/>
  <c r="F33" i="7"/>
  <c r="R25" i="7"/>
  <c r="C19" i="7"/>
  <c r="N26" i="7"/>
  <c r="L22" i="7"/>
  <c r="M43" i="7"/>
  <c r="H52" i="7"/>
  <c r="S18" i="7"/>
  <c r="B49" i="7"/>
  <c r="O52" i="7"/>
  <c r="O20" i="7"/>
  <c r="K20" i="7"/>
  <c r="M25" i="7"/>
  <c r="E35" i="7"/>
  <c r="P21" i="7"/>
  <c r="F44" i="7"/>
  <c r="L49" i="7"/>
  <c r="B50" i="7"/>
  <c r="H36" i="7"/>
  <c r="L46" i="7"/>
  <c r="D29" i="7"/>
  <c r="G30" i="7"/>
  <c r="I22" i="7"/>
  <c r="M41" i="7"/>
  <c r="G48" i="7"/>
  <c r="C47" i="7"/>
  <c r="H39" i="7"/>
  <c r="K38" i="7"/>
  <c r="P48" i="7"/>
  <c r="H51" i="7"/>
  <c r="U25" i="7"/>
  <c r="U44" i="7"/>
  <c r="T31" i="7"/>
  <c r="C28" i="7"/>
  <c r="I48" i="7"/>
  <c r="P49" i="7"/>
  <c r="H21" i="7"/>
  <c r="K28" i="7"/>
  <c r="P43" i="7"/>
  <c r="L45" i="7"/>
  <c r="D28" i="7"/>
  <c r="D26" i="7"/>
  <c r="O30" i="7"/>
  <c r="U29" i="7"/>
  <c r="G22" i="7"/>
  <c r="M37" i="7"/>
  <c r="R53" i="7"/>
  <c r="T45" i="7"/>
  <c r="G41" i="7"/>
  <c r="U40" i="7"/>
  <c r="S37" i="7"/>
  <c r="S49" i="7"/>
  <c r="B48" i="7"/>
  <c r="H32" i="7"/>
  <c r="H42" i="7"/>
  <c r="O46" i="7"/>
  <c r="O47" i="7"/>
  <c r="S29" i="7"/>
  <c r="I31" i="7"/>
  <c r="G42" i="7"/>
  <c r="S40" i="7"/>
  <c r="D35" i="7"/>
  <c r="G34" i="7"/>
  <c r="P32" i="7"/>
  <c r="C51" i="7"/>
  <c r="H47" i="7"/>
  <c r="Q50" i="7"/>
  <c r="Q42" i="7"/>
  <c r="T48" i="7"/>
  <c r="R46" i="7"/>
  <c r="U50" i="7"/>
  <c r="K35" i="7"/>
  <c r="N52" i="7"/>
  <c r="B45" i="7"/>
  <c r="M49" i="7"/>
  <c r="P34" i="7"/>
  <c r="J28" i="7"/>
  <c r="I38" i="7"/>
  <c r="O39" i="7"/>
  <c r="E54" i="7"/>
  <c r="S47" i="7"/>
  <c r="J48" i="7"/>
  <c r="L36" i="7"/>
  <c r="D36" i="7"/>
  <c r="U20" i="7"/>
  <c r="K44" i="7"/>
  <c r="J42" i="7"/>
  <c r="E46" i="7"/>
  <c r="N23" i="7"/>
  <c r="I47" i="7"/>
  <c r="O45" i="7"/>
  <c r="J25" i="7"/>
  <c r="F25" i="7"/>
  <c r="U52" i="7"/>
  <c r="I25" i="7"/>
  <c r="D21" i="7"/>
  <c r="J53" i="7"/>
  <c r="C48" i="7"/>
  <c r="M33" i="7"/>
  <c r="P51" i="7"/>
  <c r="F24" i="7"/>
  <c r="J19" i="7"/>
  <c r="O29" i="7"/>
  <c r="G50" i="7"/>
  <c r="T30" i="7"/>
  <c r="C50" i="7"/>
  <c r="P42" i="7"/>
  <c r="P22" i="7"/>
  <c r="B35" i="7"/>
  <c r="K40" i="7"/>
  <c r="F41" i="7"/>
  <c r="E53" i="7"/>
  <c r="U19" i="7"/>
  <c r="S26" i="7"/>
  <c r="U22" i="7"/>
  <c r="M21" i="7"/>
  <c r="R45" i="7"/>
  <c r="G53" i="7"/>
  <c r="U43" i="7"/>
  <c r="C44" i="7"/>
  <c r="G21" i="7"/>
  <c r="E30" i="7"/>
  <c r="K29" i="7"/>
  <c r="L52" i="7"/>
  <c r="H24" i="7"/>
  <c r="Q28" i="7"/>
  <c r="L40" i="7"/>
  <c r="T54" i="7"/>
  <c r="T34" i="7"/>
  <c r="L21" i="7"/>
  <c r="J33" i="7"/>
  <c r="B28" i="7"/>
  <c r="R33" i="7"/>
  <c r="P26" i="7"/>
  <c r="P29" i="7"/>
  <c r="L20" i="7"/>
  <c r="M42" i="7"/>
  <c r="J51" i="7"/>
  <c r="M51" i="7"/>
  <c r="G39" i="7"/>
  <c r="O31" i="7"/>
  <c r="R43" i="7"/>
  <c r="P35" i="7"/>
  <c r="K46" i="7"/>
  <c r="D46" i="7"/>
  <c r="F21" i="7"/>
  <c r="J54" i="7"/>
  <c r="S46" i="7"/>
  <c r="T37" i="7"/>
  <c r="P24" i="7"/>
  <c r="D44" i="7"/>
  <c r="N20" i="7"/>
  <c r="R23" i="7"/>
  <c r="J52" i="7"/>
  <c r="D48" i="7"/>
  <c r="S20" i="7"/>
  <c r="E47" i="7"/>
  <c r="F28" i="7"/>
  <c r="H34" i="7"/>
  <c r="G54" i="7"/>
  <c r="B23" i="7"/>
  <c r="Q48" i="7"/>
  <c r="G43" i="7"/>
  <c r="K54" i="7"/>
  <c r="U26" i="7"/>
  <c r="H19" i="7"/>
  <c r="H27" i="7"/>
  <c r="M39" i="7"/>
  <c r="T38" i="7"/>
  <c r="S41" i="7"/>
  <c r="J29" i="7"/>
  <c r="G23" i="7"/>
  <c r="M52" i="7"/>
  <c r="R30" i="7"/>
  <c r="B33" i="7"/>
  <c r="N53" i="7"/>
  <c r="I29" i="7"/>
  <c r="H37" i="7"/>
  <c r="E34" i="7"/>
  <c r="E22" i="7"/>
  <c r="T32" i="7"/>
  <c r="E49" i="7"/>
  <c r="G36" i="7"/>
  <c r="Q33" i="7"/>
  <c r="H48" i="7"/>
  <c r="E39" i="7"/>
  <c r="I46" i="7"/>
  <c r="O42" i="7"/>
  <c r="M53" i="7"/>
  <c r="L43" i="7"/>
  <c r="G45" i="7"/>
  <c r="Q34" i="7"/>
  <c r="T39" i="7"/>
  <c r="R38" i="7"/>
  <c r="D25" i="7"/>
  <c r="J40" i="7"/>
  <c r="I20" i="7"/>
  <c r="L44" i="7"/>
  <c r="T29" i="7"/>
  <c r="Q25" i="7"/>
  <c r="S33" i="7"/>
  <c r="S27" i="7"/>
  <c r="I45" i="7"/>
  <c r="P31" i="7"/>
  <c r="C36" i="7"/>
  <c r="P50" i="7"/>
  <c r="G38" i="7"/>
  <c r="F49" i="7"/>
  <c r="Q51" i="7"/>
  <c r="U46" i="7"/>
  <c r="B20" i="7"/>
  <c r="F36" i="7"/>
  <c r="T46" i="7"/>
  <c r="I33" i="7"/>
  <c r="J23" i="7"/>
  <c r="G44" i="7"/>
  <c r="M40" i="7"/>
  <c r="H40" i="7"/>
  <c r="S35" i="7"/>
  <c r="B32" i="7"/>
  <c r="B29" i="7"/>
  <c r="O41" i="7"/>
  <c r="K30" i="7"/>
  <c r="N28" i="7"/>
  <c r="T27" i="7"/>
  <c r="S51" i="7"/>
  <c r="K50" i="7"/>
  <c r="C23" i="7"/>
  <c r="P20" i="7"/>
  <c r="C46" i="7"/>
  <c r="Q20" i="7"/>
  <c r="N19" i="7"/>
  <c r="Q36" i="7"/>
  <c r="J26" i="7"/>
  <c r="O19" i="7"/>
  <c r="U30" i="7"/>
  <c r="C41" i="7"/>
  <c r="O43" i="7"/>
  <c r="D19" i="7"/>
  <c r="Q32" i="7"/>
  <c r="K34" i="7"/>
  <c r="B43" i="7"/>
  <c r="P54" i="7"/>
  <c r="F29" i="7"/>
  <c r="P33" i="7"/>
  <c r="D41" i="7"/>
  <c r="R51" i="7"/>
  <c r="E26" i="7"/>
  <c r="T52" i="7"/>
  <c r="U35" i="7"/>
  <c r="T24" i="7"/>
  <c r="I35" i="7"/>
  <c r="H25" i="7"/>
  <c r="N35" i="7"/>
  <c r="B27" i="7"/>
  <c r="L47" i="7"/>
  <c r="I51" i="7"/>
  <c r="C43" i="7"/>
  <c r="S34" i="7"/>
  <c r="H45" i="7"/>
  <c r="P44" i="7"/>
  <c r="O53" i="7"/>
  <c r="R42" i="7"/>
  <c r="B38" i="7"/>
  <c r="K41" i="7"/>
  <c r="R34" i="7"/>
  <c r="N34" i="7"/>
  <c r="Q24" i="7"/>
  <c r="C38" i="7"/>
  <c r="N43" i="7"/>
  <c r="H38" i="7"/>
  <c r="P19" i="7"/>
  <c r="T33" i="7"/>
  <c r="N27" i="7"/>
  <c r="D39" i="7"/>
  <c r="K31" i="7"/>
  <c r="B34" i="7"/>
  <c r="Q38" i="7"/>
  <c r="D24" i="7"/>
  <c r="U41" i="7"/>
  <c r="C21" i="7"/>
  <c r="L51" i="7"/>
  <c r="H43" i="7"/>
  <c r="U34" i="7"/>
  <c r="S38" i="7"/>
  <c r="K47" i="7"/>
  <c r="R50" i="7"/>
  <c r="Q23" i="7"/>
  <c r="C40" i="7"/>
  <c r="B37" i="7"/>
  <c r="L19" i="7"/>
  <c r="E51" i="7"/>
  <c r="C37" i="7"/>
  <c r="C33" i="7"/>
  <c r="T49" i="7"/>
  <c r="K42" i="7"/>
  <c r="N38" i="7"/>
  <c r="T40" i="7"/>
  <c r="L48" i="7"/>
  <c r="J27" i="7"/>
  <c r="E25" i="7"/>
  <c r="L34" i="7"/>
  <c r="F23" i="7"/>
  <c r="J47" i="7"/>
  <c r="R54" i="7"/>
  <c r="R27" i="7"/>
  <c r="R40" i="7"/>
  <c r="I40" i="7"/>
  <c r="H41" i="7"/>
  <c r="C31" i="7"/>
  <c r="M35" i="7"/>
  <c r="F54" i="7"/>
  <c r="O44" i="7"/>
  <c r="C20" i="7"/>
  <c r="E43" i="7"/>
  <c r="U53" i="7"/>
  <c r="I34" i="7"/>
  <c r="U23" i="7"/>
  <c r="G47" i="7"/>
  <c r="R26" i="7"/>
  <c r="P53" i="7"/>
  <c r="K25" i="7"/>
  <c r="E33" i="7"/>
  <c r="G33" i="7"/>
  <c r="R31" i="7"/>
  <c r="F27" i="7"/>
  <c r="J45" i="7"/>
  <c r="P28" i="7"/>
  <c r="O24" i="7"/>
  <c r="L29" i="7"/>
  <c r="L28" i="7"/>
  <c r="R28" i="7"/>
  <c r="C42" i="7"/>
  <c r="I21" i="7"/>
  <c r="N41" i="7"/>
  <c r="T53" i="7"/>
  <c r="E50" i="7"/>
  <c r="H54" i="7"/>
  <c r="R21" i="7"/>
  <c r="L23" i="7"/>
  <c r="S44" i="7"/>
  <c r="H23" i="7"/>
  <c r="U54" i="7"/>
  <c r="Q26" i="7"/>
  <c r="U49" i="7"/>
  <c r="N50" i="7"/>
  <c r="O32" i="7"/>
  <c r="S25" i="7"/>
  <c r="D40" i="7"/>
  <c r="R47" i="7"/>
  <c r="E27" i="7"/>
  <c r="T51" i="7"/>
  <c r="D38" i="7"/>
  <c r="M19" i="7"/>
  <c r="M36" i="7"/>
  <c r="R29" i="7"/>
  <c r="Q37" i="7"/>
  <c r="J43" i="7"/>
  <c r="J44" i="7"/>
  <c r="F51" i="7"/>
  <c r="H35" i="7"/>
  <c r="B36" i="7"/>
  <c r="Q53" i="7"/>
  <c r="I19" i="7"/>
  <c r="M22" i="7"/>
  <c r="G51" i="7"/>
  <c r="S45" i="7"/>
  <c r="P46" i="7"/>
  <c r="G35" i="7"/>
  <c r="S24" i="7"/>
  <c r="B46" i="7"/>
  <c r="Q44" i="7"/>
  <c r="P37" i="7"/>
  <c r="I37" i="7"/>
  <c r="O27" i="7"/>
  <c r="P45" i="7"/>
  <c r="F38" i="7"/>
  <c r="K52" i="7"/>
  <c r="L26" i="7"/>
  <c r="K21" i="7"/>
  <c r="S54" i="7"/>
  <c r="M24" i="7"/>
  <c r="N36" i="7"/>
  <c r="U33" i="7"/>
  <c r="S28" i="7"/>
  <c r="T26" i="7"/>
  <c r="F34" i="7"/>
  <c r="M38" i="7"/>
  <c r="E20" i="7"/>
  <c r="F30" i="7"/>
  <c r="I43" i="7"/>
  <c r="C49" i="7"/>
  <c r="G31" i="7"/>
  <c r="F47" i="7"/>
  <c r="E48" i="7"/>
  <c r="P25" i="7"/>
  <c r="D51" i="7"/>
  <c r="G37" i="7"/>
  <c r="R44" i="7"/>
  <c r="K24" i="7"/>
  <c r="D53" i="7"/>
  <c r="H20" i="7"/>
  <c r="S23" i="7"/>
  <c r="F19" i="7"/>
  <c r="N32" i="7"/>
  <c r="F46" i="7"/>
  <c r="C24" i="7"/>
  <c r="S39" i="7"/>
  <c r="N49" i="7"/>
  <c r="J22" i="7"/>
  <c r="M32" i="7"/>
  <c r="O26" i="7"/>
  <c r="I44" i="7"/>
  <c r="F42" i="7"/>
  <c r="K26" i="7"/>
  <c r="T41" i="7"/>
  <c r="L30" i="7"/>
  <c r="B52" i="7"/>
  <c r="P27" i="7"/>
  <c r="L41" i="7"/>
  <c r="O22" i="7"/>
  <c r="L27" i="7"/>
  <c r="F32" i="7"/>
  <c r="J39" i="7"/>
  <c r="G40" i="7"/>
  <c r="H44" i="7"/>
  <c r="O33" i="7"/>
  <c r="C27" i="7"/>
  <c r="O23" i="7"/>
  <c r="M23" i="7"/>
  <c r="S36" i="7"/>
  <c r="J36" i="7"/>
  <c r="R36" i="7"/>
  <c r="L42" i="7"/>
  <c r="L24" i="7"/>
  <c r="U47" i="7"/>
  <c r="E19" i="7"/>
  <c r="H33" i="7"/>
  <c r="O35" i="7"/>
  <c r="K43" i="7"/>
  <c r="Q40" i="7"/>
  <c r="E29" i="7"/>
  <c r="D23" i="7"/>
  <c r="D49" i="7"/>
  <c r="T43" i="7"/>
  <c r="S30" i="7"/>
  <c r="F53" i="7"/>
  <c r="K37" i="7"/>
  <c r="K53" i="7"/>
  <c r="K33" i="7"/>
  <c r="U48" i="7"/>
  <c r="N33" i="7"/>
  <c r="U36" i="7"/>
  <c r="J32" i="7"/>
  <c r="I50" i="7"/>
  <c r="U38" i="7"/>
  <c r="P41" i="7"/>
  <c r="U28" i="7"/>
  <c r="F31" i="7"/>
  <c r="S48" i="7"/>
  <c r="F45" i="7"/>
  <c r="K32" i="7"/>
  <c r="E38" i="7"/>
  <c r="D37" i="7"/>
  <c r="B22" i="7"/>
  <c r="R52" i="7"/>
  <c r="P30" i="7"/>
  <c r="U51" i="7"/>
  <c r="D20" i="7"/>
  <c r="G24" i="7"/>
  <c r="R37" i="7"/>
  <c r="N37" i="7"/>
  <c r="N42" i="7"/>
  <c r="D45" i="7"/>
  <c r="O25" i="7"/>
  <c r="N39" i="7"/>
  <c r="S32" i="7"/>
  <c r="O38" i="7"/>
  <c r="J24" i="7"/>
  <c r="G28" i="7"/>
  <c r="I23" i="7"/>
  <c r="N45" i="7"/>
  <c r="C22" i="7"/>
  <c r="G27" i="7"/>
  <c r="Q29" i="7"/>
  <c r="J30" i="7"/>
  <c r="D31" i="7"/>
  <c r="H53" i="7"/>
  <c r="G25" i="7"/>
  <c r="D50" i="7"/>
  <c r="H46" i="7"/>
  <c r="S21" i="7"/>
  <c r="E45" i="7"/>
  <c r="N44" i="7"/>
  <c r="I41" i="7"/>
  <c r="P47" i="7"/>
  <c r="M50" i="7"/>
  <c r="K45" i="7"/>
  <c r="O36" i="7"/>
  <c r="J37" i="7"/>
  <c r="C34" i="7"/>
  <c r="N51" i="7"/>
  <c r="O40" i="7"/>
  <c r="M34" i="7"/>
  <c r="Q31" i="7"/>
  <c r="E28" i="7"/>
  <c r="S52" i="7"/>
  <c r="T47" i="7"/>
  <c r="O21" i="7"/>
  <c r="J21" i="7"/>
  <c r="G32" i="7"/>
  <c r="L53" i="7"/>
  <c r="Q22" i="7"/>
  <c r="B31" i="7"/>
  <c r="G26" i="7"/>
  <c r="I24" i="7"/>
  <c r="P23" i="7"/>
  <c r="J38" i="7"/>
  <c r="B30" i="7"/>
  <c r="Q27" i="7"/>
  <c r="F35" i="7"/>
  <c r="H50" i="7"/>
  <c r="M26" i="7"/>
  <c r="D33" i="7"/>
  <c r="E42" i="7"/>
  <c r="U39" i="7"/>
  <c r="K51" i="7"/>
  <c r="N48" i="7"/>
  <c r="S43" i="7"/>
  <c r="J49" i="7"/>
  <c r="N21" i="7"/>
  <c r="I53" i="7"/>
  <c r="J34" i="7"/>
  <c r="U27" i="7"/>
  <c r="S50" i="7"/>
  <c r="C53" i="7"/>
  <c r="F20" i="7"/>
  <c r="G19" i="7"/>
  <c r="B39" i="7"/>
  <c r="L32" i="7"/>
  <c r="Q41" i="7"/>
  <c r="T35" i="7"/>
  <c r="T50" i="7"/>
  <c r="C54" i="7"/>
  <c r="E36" i="7"/>
  <c r="I28" i="7"/>
  <c r="L35" i="7"/>
  <c r="B41" i="7"/>
  <c r="E23" i="7"/>
  <c r="E37" i="7"/>
  <c r="D47" i="7"/>
  <c r="C32" i="7"/>
  <c r="B42" i="7"/>
  <c r="H29" i="7"/>
  <c r="Q35" i="7"/>
  <c r="M29" i="7"/>
  <c r="P52" i="7"/>
  <c r="Q21" i="7"/>
  <c r="F43" i="7"/>
  <c r="N30" i="7"/>
  <c r="U31" i="7"/>
  <c r="M28" i="7"/>
  <c r="M44" i="7"/>
  <c r="I54" i="7"/>
  <c r="O51" i="7"/>
  <c r="T20" i="7"/>
  <c r="R32" i="7"/>
  <c r="J41" i="7"/>
  <c r="T22" i="7"/>
  <c r="F50" i="7"/>
  <c r="E21" i="7"/>
  <c r="M45" i="7"/>
  <c r="L50" i="7"/>
  <c r="C25" i="7"/>
  <c r="J31" i="7"/>
  <c r="U37" i="7"/>
  <c r="P39" i="7"/>
  <c r="H31" i="7"/>
  <c r="D32" i="7"/>
  <c r="L39" i="7"/>
  <c r="R35" i="7"/>
  <c r="P36" i="7"/>
  <c r="R49" i="7"/>
  <c r="C26" i="7"/>
  <c r="K22" i="7"/>
  <c r="L33" i="7"/>
  <c r="B25" i="7"/>
  <c r="D42" i="7"/>
  <c r="E52" i="7"/>
  <c r="I49" i="7"/>
  <c r="Q52" i="7"/>
  <c r="I39" i="7"/>
  <c r="H30" i="7"/>
  <c r="E32" i="7"/>
  <c r="L31" i="7"/>
  <c r="N40" i="7"/>
  <c r="E40" i="7"/>
  <c r="E24" i="7"/>
  <c r="O49" i="7"/>
  <c r="J50" i="7"/>
  <c r="K39" i="7"/>
  <c r="I27" i="7"/>
  <c r="Q47" i="7"/>
  <c r="S53" i="7"/>
  <c r="R19" i="7"/>
  <c r="F52" i="7"/>
  <c r="B40" i="7"/>
  <c r="C29" i="7"/>
  <c r="Q39" i="7"/>
  <c r="G29" i="7"/>
  <c r="R41" i="7"/>
  <c r="C30" i="7"/>
  <c r="I26" i="7"/>
  <c r="Q45" i="7"/>
  <c r="T28" i="7"/>
  <c r="P38" i="7"/>
  <c r="S19" i="7"/>
  <c r="S22" i="7"/>
  <c r="O54" i="7"/>
  <c r="B47" i="7"/>
  <c r="P40" i="7"/>
  <c r="D43" i="7"/>
  <c r="N54" i="7"/>
  <c r="M47" i="7"/>
  <c r="U24" i="7"/>
  <c r="E31" i="7"/>
  <c r="I30" i="7"/>
  <c r="Q46" i="7"/>
  <c r="D52" i="7"/>
  <c r="D22" i="7"/>
  <c r="R20" i="7"/>
  <c r="G46" i="7"/>
  <c r="O48" i="7"/>
  <c r="O50" i="7"/>
  <c r="M20" i="7"/>
  <c r="R24" i="7"/>
  <c r="F48" i="7"/>
  <c r="T44" i="7"/>
  <c r="C45" i="7"/>
  <c r="T19" i="7"/>
  <c r="H49" i="7"/>
  <c r="F37" i="7"/>
  <c r="U45" i="7"/>
  <c r="G49" i="7"/>
  <c r="R22" i="7"/>
  <c r="L54" i="7"/>
  <c r="Q19" i="7"/>
  <c r="M46" i="7"/>
  <c r="E41" i="7"/>
  <c r="M48" i="7"/>
  <c r="I32" i="7"/>
  <c r="G52" i="7"/>
  <c r="T23" i="7"/>
  <c r="R48" i="7"/>
  <c r="N29" i="7"/>
  <c r="K19" i="7"/>
  <c r="M30" i="7"/>
  <c r="I52" i="7"/>
  <c r="Q49" i="7"/>
  <c r="M54" i="7"/>
  <c r="E44" i="7"/>
  <c r="I42" i="7"/>
  <c r="K23" i="7"/>
  <c r="D34" i="7"/>
  <c r="N24" i="7"/>
  <c r="D27" i="7"/>
  <c r="Q30" i="7"/>
  <c r="N22" i="7"/>
  <c r="F40" i="7"/>
  <c r="O28" i="7"/>
  <c r="J35" i="7"/>
  <c r="L38" i="7"/>
  <c r="B44" i="7"/>
  <c r="C52" i="7"/>
  <c r="S31" i="7"/>
  <c r="K48" i="7"/>
  <c r="O34" i="7"/>
  <c r="B53" i="7"/>
  <c r="N46" i="7"/>
  <c r="U42" i="7"/>
  <c r="F22" i="7"/>
  <c r="BS9" i="2"/>
  <c r="BS2" i="2"/>
  <c r="BS4" i="2"/>
  <c r="BS7" i="2"/>
  <c r="BS3" i="2"/>
  <c r="BS6" i="2"/>
  <c r="BS10" i="2"/>
  <c r="BS8" i="2"/>
  <c r="BS12" i="2"/>
  <c r="BS11" i="2"/>
  <c r="BS5" i="2"/>
  <c r="BS13" i="2"/>
  <c r="BS14" i="2"/>
  <c r="BS82" i="2"/>
  <c r="BS16" i="2"/>
  <c r="BS96" i="2"/>
  <c r="BS39" i="2"/>
  <c r="BS15" i="2"/>
  <c r="BS76" i="2"/>
  <c r="BS73" i="2"/>
  <c r="BS75" i="2"/>
  <c r="BS32" i="2"/>
  <c r="BS49" i="2"/>
  <c r="BS77" i="2"/>
  <c r="BS25" i="2"/>
  <c r="BS88" i="2"/>
  <c r="BS21" i="2"/>
  <c r="BS70" i="2"/>
  <c r="BS90" i="2"/>
  <c r="BS103" i="2"/>
  <c r="BS30" i="2"/>
  <c r="BS62" i="2"/>
  <c r="BS61" i="2"/>
  <c r="BS22" i="2"/>
  <c r="BS19" i="2"/>
  <c r="BS65" i="2"/>
  <c r="BS80" i="2"/>
  <c r="BS97" i="2"/>
  <c r="BS86" i="2"/>
  <c r="BS52" i="2"/>
  <c r="BS78" i="2"/>
  <c r="BS44" i="2"/>
  <c r="BS89" i="2"/>
  <c r="BS92" i="2"/>
  <c r="BS63" i="2"/>
  <c r="BS53" i="2"/>
  <c r="BS60" i="2"/>
  <c r="BS48" i="2"/>
  <c r="BS54" i="2"/>
  <c r="BS107" i="2"/>
  <c r="BS29" i="2"/>
  <c r="BS66" i="2"/>
  <c r="BS85" i="2"/>
  <c r="BS50" i="2"/>
  <c r="BS38" i="2"/>
  <c r="BS98" i="2"/>
  <c r="BS23" i="2"/>
  <c r="BS45" i="2"/>
  <c r="BS67" i="2"/>
  <c r="BS83" i="2"/>
  <c r="BS43" i="2"/>
  <c r="BS71" i="2"/>
  <c r="BS57" i="2"/>
  <c r="BS42" i="2"/>
  <c r="BS37" i="2"/>
  <c r="BS27" i="2"/>
  <c r="BS18" i="2"/>
  <c r="BS31" i="2"/>
  <c r="D29" i="9"/>
  <c r="R29" i="9" s="1"/>
  <c r="S29" i="9" s="1"/>
  <c r="Q30" i="9"/>
  <c r="T30" i="9" s="1"/>
  <c r="C30" i="9"/>
  <c r="C1181" i="10"/>
  <c r="B31" i="9"/>
  <c r="H30" i="9"/>
  <c r="G30" i="9"/>
  <c r="F30" i="9"/>
  <c r="P30" i="9"/>
  <c r="N30" i="9"/>
  <c r="J30" i="9"/>
  <c r="I30" i="9"/>
  <c r="L30" i="9"/>
  <c r="O30" i="9"/>
  <c r="K30" i="9"/>
  <c r="M30" i="9"/>
  <c r="E30" i="9"/>
  <c r="D30" i="9" l="1"/>
  <c r="R30" i="9" s="1"/>
  <c r="S30" i="9" s="1"/>
  <c r="Q31" i="9"/>
  <c r="T31" i="9" s="1"/>
  <c r="C1240" i="10"/>
  <c r="C31" i="9"/>
  <c r="B32" i="9"/>
  <c r="I31" i="9"/>
  <c r="O31" i="9"/>
  <c r="F31" i="9"/>
  <c r="L31" i="9"/>
  <c r="N31" i="9"/>
  <c r="K31" i="9"/>
  <c r="G31" i="9"/>
  <c r="J31" i="9"/>
  <c r="E31" i="9"/>
  <c r="M31" i="9"/>
  <c r="P31" i="9"/>
  <c r="H31" i="9"/>
  <c r="D31" i="9" l="1"/>
  <c r="R31" i="9" s="1"/>
  <c r="S31" i="9" s="1"/>
  <c r="Q32" i="9"/>
  <c r="T32" i="9" s="1"/>
  <c r="C32" i="9"/>
  <c r="C1299" i="10"/>
  <c r="B33" i="9"/>
  <c r="N32" i="9"/>
  <c r="M32" i="9"/>
  <c r="P32" i="9"/>
  <c r="J32" i="9"/>
  <c r="O32" i="9"/>
  <c r="K32" i="9"/>
  <c r="E32" i="9"/>
  <c r="G32" i="9"/>
  <c r="L32" i="9"/>
  <c r="F32" i="9"/>
  <c r="I32" i="9"/>
  <c r="H32" i="9"/>
  <c r="D32" i="9" l="1"/>
  <c r="R32" i="9" s="1"/>
  <c r="S32" i="9" s="1"/>
  <c r="C33" i="9"/>
  <c r="C1358" i="10"/>
  <c r="Q33" i="9"/>
  <c r="T33" i="9" s="1"/>
  <c r="H33" i="9"/>
  <c r="L33" i="9"/>
  <c r="M33" i="9"/>
  <c r="E33" i="9"/>
  <c r="P33" i="9"/>
  <c r="F33" i="9"/>
  <c r="J33" i="9"/>
  <c r="N33" i="9"/>
  <c r="K33" i="9"/>
  <c r="I33" i="9"/>
  <c r="G33" i="9"/>
  <c r="O33" i="9"/>
  <c r="B34" i="9"/>
  <c r="C1417" i="10" l="1"/>
  <c r="C34" i="9"/>
  <c r="Q34" i="9"/>
  <c r="T34" i="9" s="1"/>
  <c r="B35" i="9"/>
  <c r="O34" i="9"/>
  <c r="M34" i="9"/>
  <c r="L34" i="9"/>
  <c r="N34" i="9"/>
  <c r="G34" i="9"/>
  <c r="J34" i="9"/>
  <c r="K34" i="9"/>
  <c r="P34" i="9"/>
  <c r="I34" i="9"/>
  <c r="H34" i="9"/>
  <c r="E34" i="9"/>
  <c r="F34" i="9"/>
  <c r="D33" i="9"/>
  <c r="R33" i="9" s="1"/>
  <c r="S33" i="9" s="1"/>
  <c r="D34" i="9" l="1"/>
  <c r="R34" i="9" s="1"/>
  <c r="S34" i="9" s="1"/>
  <c r="Q35" i="9"/>
  <c r="T35" i="9" s="1"/>
  <c r="C35" i="9"/>
  <c r="C1476" i="10"/>
  <c r="B36" i="9"/>
  <c r="P35" i="9"/>
  <c r="G35" i="9"/>
  <c r="K35" i="9"/>
  <c r="N35" i="9"/>
  <c r="J35" i="9"/>
  <c r="L35" i="9"/>
  <c r="I35" i="9"/>
  <c r="F35" i="9"/>
  <c r="E35" i="9"/>
  <c r="O35" i="9"/>
  <c r="M35" i="9"/>
  <c r="H35" i="9"/>
  <c r="D35" i="9" l="1"/>
  <c r="R35" i="9" s="1"/>
  <c r="S35" i="9" s="1"/>
  <c r="C1535" i="10"/>
  <c r="Q36" i="9"/>
  <c r="T36" i="9" s="1"/>
  <c r="C36" i="9"/>
  <c r="B37" i="9"/>
  <c r="F36" i="9"/>
  <c r="M36" i="9"/>
  <c r="I36" i="9"/>
  <c r="H36" i="9"/>
  <c r="K36" i="9"/>
  <c r="P36" i="9"/>
  <c r="J36" i="9"/>
  <c r="O36" i="9"/>
  <c r="L36" i="9"/>
  <c r="G36" i="9"/>
  <c r="E36" i="9"/>
  <c r="N36" i="9"/>
  <c r="C1594" i="10" l="1"/>
  <c r="C37" i="9"/>
  <c r="Q37" i="9"/>
  <c r="T37" i="9" s="1"/>
  <c r="B38" i="9"/>
  <c r="H37" i="9"/>
  <c r="N37" i="9"/>
  <c r="G37" i="9"/>
  <c r="I37" i="9"/>
  <c r="M37" i="9"/>
  <c r="O37" i="9"/>
  <c r="L37" i="9"/>
  <c r="F37" i="9"/>
  <c r="J37" i="9"/>
  <c r="K37" i="9"/>
  <c r="E37" i="9"/>
  <c r="P37" i="9"/>
  <c r="D36" i="9"/>
  <c r="R36" i="9" s="1"/>
  <c r="S36" i="9" s="1"/>
  <c r="D37" i="9" l="1"/>
  <c r="R37" i="9" s="1"/>
  <c r="S37" i="9" s="1"/>
  <c r="Q38" i="9"/>
  <c r="T38" i="9" s="1"/>
  <c r="C38" i="9"/>
  <c r="C1653" i="10"/>
  <c r="B39" i="9"/>
  <c r="I38" i="9"/>
  <c r="O38" i="9"/>
  <c r="F38" i="9"/>
  <c r="J38" i="9"/>
  <c r="N38" i="9"/>
  <c r="P38" i="9"/>
  <c r="K38" i="9"/>
  <c r="H38" i="9"/>
  <c r="M38" i="9"/>
  <c r="G38" i="9"/>
  <c r="E38" i="9"/>
  <c r="L38" i="9"/>
  <c r="D38" i="9" l="1"/>
  <c r="R38" i="9" s="1"/>
  <c r="S38" i="9" s="1"/>
  <c r="Q39" i="9"/>
  <c r="T39" i="9" s="1"/>
  <c r="C1712" i="10"/>
  <c r="C39" i="9"/>
  <c r="I39" i="9"/>
  <c r="L39" i="9"/>
  <c r="H39" i="9"/>
  <c r="K2" i="1"/>
  <c r="B5" i="15" s="1"/>
  <c r="O39" i="9"/>
  <c r="P39" i="9"/>
  <c r="K39" i="9"/>
  <c r="F39" i="9"/>
  <c r="M39" i="9"/>
  <c r="N39" i="9"/>
  <c r="E39" i="9"/>
  <c r="G39" i="9"/>
  <c r="J39" i="9"/>
  <c r="K3" i="1" l="1"/>
  <c r="K4" i="1" s="1"/>
  <c r="K5" i="1" s="1"/>
  <c r="D39" i="9"/>
  <c r="R39" i="9" s="1"/>
  <c r="S39" i="9" s="1"/>
</calcChain>
</file>

<file path=xl/comments1.xml><?xml version="1.0" encoding="utf-8"?>
<comments xmlns="http://schemas.openxmlformats.org/spreadsheetml/2006/main">
  <authors>
    <author>User</author>
  </authors>
  <commentList>
    <comment ref="F6" authorId="0" shapeId="0">
      <text>
        <r>
          <rPr>
            <sz val="8"/>
            <color indexed="81"/>
            <rFont val="Microsoft Sans Serif"/>
            <family val="2"/>
          </rPr>
          <t xml:space="preserve">Ganho de produtividade esperado para o Teletrabalho em relação ao trabalho Presencial. O incremento de será aplicado apenas na modalidade de Teletrabalho. Default = 15%
Existirão processos (ex.: reunião, video-chamadas, telefonemas, etc.) onde o fator de incremento de produtividade poderá ser reduzido ou zerado (igualando os fatores de ajuste que afetariam a produtividade na modalidade Presencial e de Telebalho). </t>
        </r>
      </text>
    </comment>
    <comment ref="J6" authorId="0" shapeId="0">
      <text>
        <r>
          <rPr>
            <sz val="8"/>
            <color indexed="81"/>
            <rFont val="Microsoft Sans Serif"/>
            <family val="2"/>
          </rPr>
          <t>O tempo do processo/atividade deve ser em relação a periodicidade declarada (E.g.i: se a periodicidade for semestral 2, indicar quanto tempo aquele processo/atividade consumirá ao longo daqueles 2 meses - Fev/Ago).
(E.g.ii: se a periodicidade for quinzenal, indicar quanto tempo aquele processo/atividade consumirá a cada 15 dias).</t>
        </r>
      </text>
    </comment>
    <comment ref="L6" authorId="0" shapeId="0">
      <text>
        <r>
          <rPr>
            <sz val="8"/>
            <color indexed="81"/>
            <rFont val="Microsoft Sans Serif"/>
            <family val="2"/>
          </rPr>
          <t>O número de repetições do processo/atividade deve ser em relação a periodicidade declarada (E.g.: se a periodicidade for semanal, indicar quantas repetições daquele processo/atividade acontecem por semana ).</t>
        </r>
      </text>
    </comment>
    <comment ref="N6" authorId="0" shapeId="0">
      <text>
        <r>
          <rPr>
            <sz val="8"/>
            <color indexed="81"/>
            <rFont val="Microsoft Sans Serif"/>
            <family val="2"/>
          </rPr>
          <t>Número de pessoas que participam do processo/atividade na repetição simultânea (para efeito de cálculo to TAPP do Programa de Gestão do ME).</t>
        </r>
      </text>
    </comment>
    <comment ref="P6" authorId="0" shapeId="0">
      <text>
        <r>
          <rPr>
            <sz val="8"/>
            <color indexed="81"/>
            <rFont val="Microsoft Sans Serif"/>
            <family val="2"/>
          </rPr>
          <t>Os valores aqui são apenas referencias para a escolha das modalidades (P e/ou T). A combinação de modalidades gerará um número intermediário entre esses valores, com o peso tendendo à modalidade mais demandada.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F2" authorId="0" shapeId="0">
      <text>
        <r>
          <rPr>
            <sz val="8"/>
            <color indexed="81"/>
            <rFont val="Microsoft Sans Serif"/>
            <family val="2"/>
          </rPr>
          <t>Todos os campos das respectivas colunas foram preenchidos</t>
        </r>
      </text>
    </comment>
    <comment ref="K2" authorId="0" shapeId="0">
      <text>
        <r>
          <rPr>
            <sz val="8"/>
            <color indexed="81"/>
            <rFont val="Microsoft Sans Serif"/>
            <family val="2"/>
          </rPr>
          <t>Os valores que preenchem os campos são numéricos</t>
        </r>
      </text>
    </comment>
    <comment ref="G6" authorId="0" shapeId="0">
      <text>
        <r>
          <rPr>
            <sz val="8"/>
            <color indexed="81"/>
            <rFont val="Microsoft Sans Serif"/>
            <family val="2"/>
          </rPr>
          <t>São todos valores numéricos</t>
        </r>
      </text>
    </comment>
  </commentList>
</comments>
</file>

<file path=xl/comments3.xml><?xml version="1.0" encoding="utf-8"?>
<comments xmlns="http://schemas.openxmlformats.org/spreadsheetml/2006/main">
  <authors>
    <author>User</author>
  </authors>
  <commentList>
    <comment ref="AM1" authorId="0" shapeId="0">
      <text>
        <r>
          <rPr>
            <sz val="8"/>
            <color indexed="81"/>
            <rFont val="Microsoft Sans Serif"/>
            <family val="2"/>
          </rPr>
          <t>Oriundo do CADGER</t>
        </r>
      </text>
    </comment>
    <comment ref="AN1" authorId="0" shapeId="0">
      <text>
        <r>
          <rPr>
            <sz val="8"/>
            <color indexed="81"/>
            <rFont val="Microsoft Sans Serif"/>
            <family val="2"/>
          </rPr>
          <t>Oriundo do CADGER</t>
        </r>
      </text>
    </comment>
    <comment ref="AO1" authorId="0" shapeId="0">
      <text>
        <r>
          <rPr>
            <sz val="8"/>
            <color indexed="81"/>
            <rFont val="Microsoft Sans Serif"/>
            <family val="2"/>
          </rPr>
          <t>Oriundo do CADGER</t>
        </r>
      </text>
    </comment>
    <comment ref="AP1" authorId="0" shapeId="0">
      <text>
        <r>
          <rPr>
            <sz val="8"/>
            <color indexed="81"/>
            <rFont val="Microsoft Sans Serif"/>
            <family val="2"/>
          </rPr>
          <t>Oriundo do CADGER</t>
        </r>
      </text>
    </comment>
  </commentList>
</comments>
</file>

<file path=xl/sharedStrings.xml><?xml version="1.0" encoding="utf-8"?>
<sst xmlns="http://schemas.openxmlformats.org/spreadsheetml/2006/main" count="18795" uniqueCount="5285">
  <si>
    <t>Macroprocesso</t>
  </si>
  <si>
    <t>Tipo de Processo</t>
  </si>
  <si>
    <t>Sazonalidade</t>
  </si>
  <si>
    <t>Processo</t>
  </si>
  <si>
    <t>Coordenação:</t>
  </si>
  <si>
    <t>SEP</t>
  </si>
  <si>
    <t>CRG</t>
  </si>
  <si>
    <t>DG</t>
  </si>
  <si>
    <t>DIR-1</t>
  </si>
  <si>
    <t>DIR-3</t>
  </si>
  <si>
    <t>DIR-4</t>
  </si>
  <si>
    <t>GAB</t>
  </si>
  <si>
    <t>NFP</t>
  </si>
  <si>
    <t>NMA</t>
  </si>
  <si>
    <t>NPA</t>
  </si>
  <si>
    <t>NSA</t>
  </si>
  <si>
    <t>NSP</t>
  </si>
  <si>
    <t>SBQ</t>
  </si>
  <si>
    <t>SCI</t>
  </si>
  <si>
    <t>SCL</t>
  </si>
  <si>
    <t>SDL</t>
  </si>
  <si>
    <t>SDP</t>
  </si>
  <si>
    <t>SDT</t>
  </si>
  <si>
    <t>SGA</t>
  </si>
  <si>
    <t>SGP</t>
  </si>
  <si>
    <t>SIM</t>
  </si>
  <si>
    <t>SPC</t>
  </si>
  <si>
    <t>SPD</t>
  </si>
  <si>
    <t>SPG</t>
  </si>
  <si>
    <t>SPL</t>
  </si>
  <si>
    <t>SSM</t>
  </si>
  <si>
    <t>STI</t>
  </si>
  <si>
    <t>DOWN</t>
  </si>
  <si>
    <t>MEIO</t>
  </si>
  <si>
    <t>DIR</t>
  </si>
  <si>
    <t>UP</t>
  </si>
  <si>
    <t>MID</t>
  </si>
  <si>
    <t>Sigla</t>
  </si>
  <si>
    <t>Segmento</t>
  </si>
  <si>
    <t>Nome</t>
  </si>
  <si>
    <t>APOIO</t>
  </si>
  <si>
    <t>AUD</t>
  </si>
  <si>
    <t>DIR-2</t>
  </si>
  <si>
    <t>EDF</t>
  </si>
  <si>
    <t>ESA</t>
  </si>
  <si>
    <t>ESP</t>
  </si>
  <si>
    <t>NRJ</t>
  </si>
  <si>
    <t>OUV</t>
  </si>
  <si>
    <t>OUVIDORIA</t>
  </si>
  <si>
    <t>TERCEIRIZADOS DE APOIO</t>
  </si>
  <si>
    <t>AUDITORIA</t>
  </si>
  <si>
    <t>CORREGEDORIA</t>
  </si>
  <si>
    <t>DIRETORIA GERAL</t>
  </si>
  <si>
    <t>DIRETORIA 1</t>
  </si>
  <si>
    <t>DIRETORIA 2</t>
  </si>
  <si>
    <t>DIRETORIA 3</t>
  </si>
  <si>
    <t>DIRETORIA 4</t>
  </si>
  <si>
    <t>GABINETE</t>
  </si>
  <si>
    <t>PROCURADORIA GERAL</t>
  </si>
  <si>
    <t>Setup</t>
  </si>
  <si>
    <t>Rendimento Laboral</t>
  </si>
  <si>
    <t>Absenteismo</t>
  </si>
  <si>
    <t>Afastamento</t>
  </si>
  <si>
    <t>Capacitação</t>
  </si>
  <si>
    <t>Licença Maternidade Paternidade</t>
  </si>
  <si>
    <t>IST - Indice de Segurança Técnica</t>
  </si>
  <si>
    <t>Total</t>
  </si>
  <si>
    <t>Sigla:</t>
  </si>
  <si>
    <t>#</t>
  </si>
  <si>
    <t>Servidor 4h</t>
  </si>
  <si>
    <t>Servidor 5h</t>
  </si>
  <si>
    <t>Servidor 6h</t>
  </si>
  <si>
    <t>Servidor 7h</t>
  </si>
  <si>
    <t>Servidor 8h</t>
  </si>
  <si>
    <t>Terceirizado 8h</t>
  </si>
  <si>
    <t>Função</t>
  </si>
  <si>
    <t>Presencial</t>
  </si>
  <si>
    <t>Carga Horária</t>
  </si>
  <si>
    <t>Servidor</t>
  </si>
  <si>
    <t>Terceirizado</t>
  </si>
  <si>
    <t>Regime CH</t>
  </si>
  <si>
    <t>CENTRO DE PESQUISAS E ANALISES TECNOLOGICAS</t>
  </si>
  <si>
    <t>ESCRITORIO REGIONAL DE SALVADOR</t>
  </si>
  <si>
    <t>SUP. DE PESQUISA E DESENVOLVIMENTO TECNOLOGICO</t>
  </si>
  <si>
    <t>ESCRITORIO REGIONAL DE SAO PAULO</t>
  </si>
  <si>
    <t>SUP. DE GESTAO DE PESSOAS</t>
  </si>
  <si>
    <t>SUP. DE DESENVOLVIMENTO E PRODUCAO</t>
  </si>
  <si>
    <t>SUP. DE EXPLORACAO</t>
  </si>
  <si>
    <t>SUP. DE FISCALIZACAO DO ABASTECIMENTO</t>
  </si>
  <si>
    <t>SUP. DE INFRAESTRUTURA E MOVIMENTACAO</t>
  </si>
  <si>
    <t>SUP. DE SEGURANCA OPERACIONAL E MEIO AMBIENTE</t>
  </si>
  <si>
    <t>SUP. DE TECNOLOGIA DA INFORMACAO</t>
  </si>
  <si>
    <t>SUP. DE COMUNICACAO E RELACOES INSTITUCIONAIS</t>
  </si>
  <si>
    <t>SUP. DE GESTAO ADMINISTRATIVA E AQUISICOES</t>
  </si>
  <si>
    <t>SUP. DE PARTICIPACOES GOVERNAMENTAIS</t>
  </si>
  <si>
    <t>SUP. DE PROMOCAO DE LICITACOES</t>
  </si>
  <si>
    <t>SUP. DE DADOS TECNICOS</t>
  </si>
  <si>
    <t>SUP DE BIOCOMBUSTIVEIS E DE QUALIDADE DE PRODUTOS</t>
  </si>
  <si>
    <t>SUP. DE DISTRIBUICAO E LOGISTICA</t>
  </si>
  <si>
    <t>SUP. DE PRODUCAO DE COMBUSTIVEIS</t>
  </si>
  <si>
    <t>NUCLEO DE GESTAO DE CREDITOS</t>
  </si>
  <si>
    <t>NUCLEO REGINAL DE FESCALIZACAO DO ABASTECIMENTO</t>
  </si>
  <si>
    <t>NUCLEO REGIONAL DE FISCALIZACAO DO ABASTECIMENTO</t>
  </si>
  <si>
    <t>SUP. DE CONTEUDO LOCAL</t>
  </si>
  <si>
    <t>NUCLEO DE FISC. DA MEDICAO PRODUCAO DE PETR. E GAS NAT</t>
  </si>
  <si>
    <t>SUP. DE GESTAO FINANCEIRA E ORCAMENTARIA</t>
  </si>
  <si>
    <t>Estagiario</t>
  </si>
  <si>
    <t>Estagiario 4h</t>
  </si>
  <si>
    <t>Estagiario 6h</t>
  </si>
  <si>
    <t>CH Mensal (min)</t>
  </si>
  <si>
    <t>Diária</t>
  </si>
  <si>
    <t>Semanal</t>
  </si>
  <si>
    <t>Quinzenal</t>
  </si>
  <si>
    <t>Mensal</t>
  </si>
  <si>
    <t>Bimestral</t>
  </si>
  <si>
    <t>Trimestral</t>
  </si>
  <si>
    <t>Quadrimestral</t>
  </si>
  <si>
    <t>Semestral</t>
  </si>
  <si>
    <t>Anual</t>
  </si>
  <si>
    <t>Períodos</t>
  </si>
  <si>
    <t>Periodicidade</t>
  </si>
  <si>
    <t>Ajuste</t>
  </si>
  <si>
    <t>Superintendências</t>
  </si>
  <si>
    <t>Representação</t>
  </si>
  <si>
    <t>Base Mensal</t>
  </si>
  <si>
    <t>Jan</t>
  </si>
  <si>
    <t>Mar</t>
  </si>
  <si>
    <t>Jun</t>
  </si>
  <si>
    <t>Jul</t>
  </si>
  <si>
    <t>Nov</t>
  </si>
  <si>
    <t>Jan-Mar-Mai-Jul-Set-Nov</t>
  </si>
  <si>
    <t>Feb-Abr-Jun-Ago-Out-Dez</t>
  </si>
  <si>
    <t>Jan-Abr-Jul-Out</t>
  </si>
  <si>
    <t>Fev-Mai-Ago-Nov</t>
  </si>
  <si>
    <t>Mar-Jun-Set-Dez</t>
  </si>
  <si>
    <t>Jan-Mai-Set</t>
  </si>
  <si>
    <t>Fev-Jun-Out</t>
  </si>
  <si>
    <t>Mar-Jul-Nov</t>
  </si>
  <si>
    <t>Abr-Ago-Dez</t>
  </si>
  <si>
    <t>Jan-Jul</t>
  </si>
  <si>
    <t>Fev-Ago</t>
  </si>
  <si>
    <t>Mar-Set</t>
  </si>
  <si>
    <t>Abr-Out</t>
  </si>
  <si>
    <t>Fev</t>
  </si>
  <si>
    <t>Abr</t>
  </si>
  <si>
    <t>Mai</t>
  </si>
  <si>
    <t>Ago</t>
  </si>
  <si>
    <t>Set</t>
  </si>
  <si>
    <t>Out</t>
  </si>
  <si>
    <t>Dez</t>
  </si>
  <si>
    <t>Jun-Dez</t>
  </si>
  <si>
    <t>Mai-Nov</t>
  </si>
  <si>
    <t>Bimestral 1</t>
  </si>
  <si>
    <t>Bimestral 2</t>
  </si>
  <si>
    <t>Trimestral 1</t>
  </si>
  <si>
    <t>Trimestral 2</t>
  </si>
  <si>
    <t>Trimestral 3</t>
  </si>
  <si>
    <t>Quadrimestral 1</t>
  </si>
  <si>
    <t>Quadrimestral 2</t>
  </si>
  <si>
    <t>Quadrimestral 3</t>
  </si>
  <si>
    <t>Quadrimestral 4</t>
  </si>
  <si>
    <t>Semestral 1</t>
  </si>
  <si>
    <t>Semestral 2</t>
  </si>
  <si>
    <t>Semestral 3</t>
  </si>
  <si>
    <t>Semestral 4</t>
  </si>
  <si>
    <t>Semestral 5</t>
  </si>
  <si>
    <t>Semestral 6</t>
  </si>
  <si>
    <t>Anual 1</t>
  </si>
  <si>
    <t>Anual 2</t>
  </si>
  <si>
    <t>Anual 3</t>
  </si>
  <si>
    <t>Anual 4</t>
  </si>
  <si>
    <t>Anual 5</t>
  </si>
  <si>
    <t>Anual 6</t>
  </si>
  <si>
    <t>Anual 7</t>
  </si>
  <si>
    <t>Anual 8</t>
  </si>
  <si>
    <t>Anual 9</t>
  </si>
  <si>
    <t>Anual 10</t>
  </si>
  <si>
    <t>Anual 11</t>
  </si>
  <si>
    <t>Anual 12</t>
  </si>
  <si>
    <t>1b</t>
  </si>
  <si>
    <t>2b</t>
  </si>
  <si>
    <t>1t</t>
  </si>
  <si>
    <t>2t</t>
  </si>
  <si>
    <t>3t</t>
  </si>
  <si>
    <t>1q</t>
  </si>
  <si>
    <t>2q</t>
  </si>
  <si>
    <t>3q</t>
  </si>
  <si>
    <t>1s</t>
  </si>
  <si>
    <t>2s</t>
  </si>
  <si>
    <t>3s</t>
  </si>
  <si>
    <t>4s</t>
  </si>
  <si>
    <t>5s</t>
  </si>
  <si>
    <t>6s</t>
  </si>
  <si>
    <t>1a</t>
  </si>
  <si>
    <t>2a</t>
  </si>
  <si>
    <t>3a</t>
  </si>
  <si>
    <t>4a</t>
  </si>
  <si>
    <t>5a</t>
  </si>
  <si>
    <t>6a</t>
  </si>
  <si>
    <t>7a</t>
  </si>
  <si>
    <t>8a</t>
  </si>
  <si>
    <t>9a</t>
  </si>
  <si>
    <t>10a</t>
  </si>
  <si>
    <t>11a</t>
  </si>
  <si>
    <t>12a</t>
  </si>
  <si>
    <t>4w</t>
  </si>
  <si>
    <t>1m</t>
  </si>
  <si>
    <t>22d</t>
  </si>
  <si>
    <t>Dia</t>
  </si>
  <si>
    <t>Superintendência:</t>
  </si>
  <si>
    <t>Puro</t>
  </si>
  <si>
    <t>Diaria</t>
  </si>
  <si>
    <t>15 dias</t>
  </si>
  <si>
    <t>30 dias</t>
  </si>
  <si>
    <t>5 dias</t>
  </si>
  <si>
    <t>Balanço</t>
  </si>
  <si>
    <t>Base Anual</t>
  </si>
  <si>
    <t>ID</t>
  </si>
  <si>
    <t>Clean</t>
  </si>
  <si>
    <t>Pres%</t>
  </si>
  <si>
    <t>UF</t>
  </si>
  <si>
    <t>Alocação Matricial</t>
  </si>
  <si>
    <t>RJ</t>
  </si>
  <si>
    <t>DF</t>
  </si>
  <si>
    <t>MG</t>
  </si>
  <si>
    <t>RS</t>
  </si>
  <si>
    <t>SP</t>
  </si>
  <si>
    <t>BA</t>
  </si>
  <si>
    <t>Total Anual</t>
  </si>
  <si>
    <t>Teletrabalho</t>
  </si>
  <si>
    <t>48+</t>
  </si>
  <si>
    <t>Base CH</t>
  </si>
  <si>
    <t>Tempo (min)</t>
  </si>
  <si>
    <t>%</t>
  </si>
  <si>
    <t>Tele %</t>
  </si>
  <si>
    <t>Headcount</t>
  </si>
  <si>
    <t>Misto</t>
  </si>
  <si>
    <t>Total (ΣP+ΣT)</t>
  </si>
  <si>
    <t>Totais % Relativos</t>
  </si>
  <si>
    <r>
      <rPr>
        <sz val="11"/>
        <color theme="1"/>
        <rFont val="Wingdings"/>
        <charset val="2"/>
      </rPr>
      <t>ê</t>
    </r>
    <r>
      <rPr>
        <sz val="11"/>
        <color theme="1"/>
        <rFont val="Microsoft Sans Serif"/>
        <family val="2"/>
      </rPr>
      <t xml:space="preserve">  Alocar percentuais</t>
    </r>
  </si>
  <si>
    <r>
      <t xml:space="preserve">tempo </t>
    </r>
    <r>
      <rPr>
        <sz val="11"/>
        <color theme="1"/>
        <rFont val="Wingdings"/>
        <charset val="2"/>
      </rPr>
      <t>ê</t>
    </r>
  </si>
  <si>
    <t>Total Mensal Corrigido</t>
  </si>
  <si>
    <t>Σ</t>
  </si>
  <si>
    <t>4q</t>
  </si>
  <si>
    <t>2w</t>
  </si>
  <si>
    <t>Requerido</t>
  </si>
  <si>
    <t>Base Mista</t>
  </si>
  <si>
    <t>Total Mensal Corrigido (TMC)</t>
  </si>
  <si>
    <t>Aba</t>
  </si>
  <si>
    <t>Tipo</t>
  </si>
  <si>
    <t>Repetição</t>
  </si>
  <si>
    <t>Coluna</t>
  </si>
  <si>
    <t>B</t>
  </si>
  <si>
    <t>C</t>
  </si>
  <si>
    <t>Conteúdo</t>
  </si>
  <si>
    <t>Contagem</t>
  </si>
  <si>
    <t>Listas</t>
  </si>
  <si>
    <t>00-10</t>
  </si>
  <si>
    <t>00/05-15</t>
  </si>
  <si>
    <t>00/10-20</t>
  </si>
  <si>
    <t>00-15</t>
  </si>
  <si>
    <t>00/10-25</t>
  </si>
  <si>
    <t>00/5-25</t>
  </si>
  <si>
    <t>NOME</t>
  </si>
  <si>
    <t>ADEMAR FIGUEIREDO DOS SANTOS</t>
  </si>
  <si>
    <t>ADERSON RODRIGUES PESSOA JUNIOR</t>
  </si>
  <si>
    <t>ADILON VIEIRA DE MELO JUNIOR</t>
  </si>
  <si>
    <t>ADONIAS BARRETO DE PAIVA</t>
  </si>
  <si>
    <t>ADONIRAN BUGALHO</t>
  </si>
  <si>
    <t>ADRIANA CORRÊA MACIEL</t>
  </si>
  <si>
    <t>ADRIANA FERREIRA DOS SANTOS</t>
  </si>
  <si>
    <t>ADRIANA LEITE COSTA SILVA MACHADO</t>
  </si>
  <si>
    <t>ADRIANA MARCELINO FERREIRA</t>
  </si>
  <si>
    <t>ADRIANA MARCÍLIO</t>
  </si>
  <si>
    <t>ADRIANA NICKEL LOURENÇO</t>
  </si>
  <si>
    <t>ADRIANA PEREIRA DE MENDONÇA</t>
  </si>
  <si>
    <t>ADRIANA PIRES ARAUJO</t>
  </si>
  <si>
    <t>ADRIANA SANTIAGO</t>
  </si>
  <si>
    <t>ADRIANO ALVES DE OLIVEIRA</t>
  </si>
  <si>
    <t>ADRIANO REIS DA CUNHA</t>
  </si>
  <si>
    <t>ADRIANO SAMPAIO NUNES</t>
  </si>
  <si>
    <t>ADRIANO SVERBERI ABREU</t>
  </si>
  <si>
    <t>ADRIEL DA SILVA ROSA</t>
  </si>
  <si>
    <t>AELSON LOMONACO PEREIRA</t>
  </si>
  <si>
    <t>AGNALDO TOSHIYUKI TOZAKI</t>
  </si>
  <si>
    <t>AGUEDA ALMEIDA MOREAU</t>
  </si>
  <si>
    <t>AILTON XAVIER DA SILVA JUNIOR</t>
  </si>
  <si>
    <t>AIRTON MARQUES</t>
  </si>
  <si>
    <t>AIRTON SHOITI AKIZAWA</t>
  </si>
  <si>
    <t>ALBERT ADRIANO LIMA PEREIRA</t>
  </si>
  <si>
    <t>ALBERTO RODAMILANS FREIRE DE CARVALHO</t>
  </si>
  <si>
    <t>ALESSANDRA CARVALHO DE ALMEIDA MEDEIROS</t>
  </si>
  <si>
    <t>ALESSANDRA DA SILVA GOMES</t>
  </si>
  <si>
    <t>ALESSANDRA DOS ANJOS ALBUQUERQUE CARDOSO</t>
  </si>
  <si>
    <t>ALESSANDRA DOS SANTOS HENRIQUES</t>
  </si>
  <si>
    <t>ALESSANDRA SILVA MOURA</t>
  </si>
  <si>
    <t>ALESSANDRO FERREIRA DOS PASSOS</t>
  </si>
  <si>
    <t>ALESSANDRO SILVA CUNHA</t>
  </si>
  <si>
    <t>ALETUZA DOS SANTOS CORDEIRO</t>
  </si>
  <si>
    <t>ALEX DE JESUS AUGUSTO ABRANTES</t>
  </si>
  <si>
    <t>ALEX GARCIA DE ALMEIDA</t>
  </si>
  <si>
    <t>ALEX JANUÁRIO DE MENDONÇA</t>
  </si>
  <si>
    <t>ALEX QUINTES DE RESENDE</t>
  </si>
  <si>
    <t>ALEX RODRIGUES BRITO DE MEDEIROS</t>
  </si>
  <si>
    <t>ALEX SANDRO DE MATTOS</t>
  </si>
  <si>
    <t>ALEXANDER TOSO PAESE</t>
  </si>
  <si>
    <t>ALEXANDRE CARDOSO COSTA CALDEIRA</t>
  </si>
  <si>
    <t>ALEXANDRE CARLOS CAMACHO RODRIGUES</t>
  </si>
  <si>
    <t>ALEXANDRE DA SILVA FERREIRA</t>
  </si>
  <si>
    <t>ALEXANDRE DE ARAUJO MARTINS</t>
  </si>
  <si>
    <t>ALEXANDRE DE BARROS SILVA</t>
  </si>
  <si>
    <t>ALEXANDRE DE SOUZA GROSSI</t>
  </si>
  <si>
    <t>ALEXANDRE DE SOUZA LIMA</t>
  </si>
  <si>
    <t>ALEXANDRE DUARTE DA SILVA</t>
  </si>
  <si>
    <t>ALEXANDRE FURTADO DE AZEVEDO</t>
  </si>
  <si>
    <t>ALEXANDRE MACHADO DA SILVA</t>
  </si>
  <si>
    <t>ALEXANDRE MACIEL KOSMALSKI COSTA</t>
  </si>
  <si>
    <t>ALEXANDRE SEIXAS FRANÇA</t>
  </si>
  <si>
    <t>ALEXSANDER DE VASCONCELLOS PIZZOLOTTO</t>
  </si>
  <si>
    <t>ALFREDO RENAULT</t>
  </si>
  <si>
    <t>ALHAN JOSE DOS SANTOS</t>
  </si>
  <si>
    <t>ALINE BAIMA REBOUÇAS</t>
  </si>
  <si>
    <t>ALINE DA SILVA EVANGELISTA GONÇALVES</t>
  </si>
  <si>
    <t>ALINE LISBOA MOULIN</t>
  </si>
  <si>
    <t>ALINE MACHADO FERREIRA CANDIDO</t>
  </si>
  <si>
    <t>ALINE TRINDADE VITO</t>
  </si>
  <si>
    <t>ALMIR BESERRA DOS SANTOS</t>
  </si>
  <si>
    <t>ALUISIO SOARES PEIXOTO</t>
  </si>
  <si>
    <t>AMANDA BANDEIRA GRIGORIADIS</t>
  </si>
  <si>
    <t xml:space="preserve">AMANDA BRASIL CHRISTIANES </t>
  </si>
  <si>
    <t>AMANDA DE SOUSA PEREIRA</t>
  </si>
  <si>
    <t>AMANDA FREZ ESPINDOLA</t>
  </si>
  <si>
    <t>AMANDA LIMEIRA MOREIRA</t>
  </si>
  <si>
    <t>AMANDA WERMELINGER PINTO LIMA</t>
  </si>
  <si>
    <t>ANA AMELIA MAGALHÃES GOMES MARTINI</t>
  </si>
  <si>
    <t>ANA CAROLINA DIAS RIBEIRO</t>
  </si>
  <si>
    <t>ANA CAROLINA XAVIER SILVA FONSECA</t>
  </si>
  <si>
    <t>ANA CLAUDIA DE GÓES PUENTES DA ROCHA</t>
  </si>
  <si>
    <t>ANA CLÁUDIA SILVA DE MENDONÇA</t>
  </si>
  <si>
    <t>ANA ELIZABETH DA COSTA ANDRADE</t>
  </si>
  <si>
    <t>ANA FLAVIA SANTOS DE JESUS</t>
  </si>
  <si>
    <t>ANA HELOISA ESTEVES VIEIRA</t>
  </si>
  <si>
    <t>ANA JULIA OLIVEIRA RAMOS</t>
  </si>
  <si>
    <t>ANA KAROLINA MUNIZ FIGUEREDO</t>
  </si>
  <si>
    <t>ANA LAURA NOGUEIRA VIANNA</t>
  </si>
  <si>
    <t>ANA LUCIA BRANT FERREIRA</t>
  </si>
  <si>
    <t>ANA LUCIA DE SOUZA DIAS</t>
  </si>
  <si>
    <t xml:space="preserve">ANA LUCIA DOS REIS </t>
  </si>
  <si>
    <t>ANA LUCIA FERREIRA DE OLIVEIRA</t>
  </si>
  <si>
    <t>ANA LUCIA JOSE RODRIGUES</t>
  </si>
  <si>
    <t>ANA PAULA ALVES LAVOR</t>
  </si>
  <si>
    <t>ANA PAULA AREDO CASTIGLIONE</t>
  </si>
  <si>
    <t>ANA PAULA MENEGHETTI COELHO</t>
  </si>
  <si>
    <t>ANA PAULA RIBEIRO DA SILVA</t>
  </si>
  <si>
    <t>ANDERSON BARRETO CHAGAS</t>
  </si>
  <si>
    <t>ANDERSON CLAYTON SALES DA SILVA</t>
  </si>
  <si>
    <t>ANDERSON DA CONCEIÇÃO DIAS</t>
  </si>
  <si>
    <t>ANDERSON DE JESUS DA CRUZ</t>
  </si>
  <si>
    <t>ANDERSON DE SOUZA PASSOS</t>
  </si>
  <si>
    <t>ANDERSON GALVÃO DE SOUZA</t>
  </si>
  <si>
    <t>ANDERSON LOPES RODRIGUES DE LIMA</t>
  </si>
  <si>
    <t>ANDERSON LUIZ MAGALHÃES</t>
  </si>
  <si>
    <t>ANDERSON OLIVEIRA DE ALCANTARA</t>
  </si>
  <si>
    <t>ANDERSON SANTOS ABREU</t>
  </si>
  <si>
    <t>ANDRE ALVES DE SOUZA</t>
  </si>
  <si>
    <t>ANDRE BARBOSA DE ALMEIDA</t>
  </si>
  <si>
    <t>ANDRE BARBOZA DA SILVA</t>
  </si>
  <si>
    <t>ANDRE CABRAL GUIMARÃES</t>
  </si>
  <si>
    <t>ANDRÉ DELGADO DE ABREU</t>
  </si>
  <si>
    <t>ANDRE FELLIPE CABRAL DOS SANTOS</t>
  </si>
  <si>
    <t>ANDRE FERREIRA DE ABREU FERNANDES</t>
  </si>
  <si>
    <t>ANDRE GISERMAN</t>
  </si>
  <si>
    <t>ANDRE LOPES DOS SANTOS</t>
  </si>
  <si>
    <t>ANDRE LOPES FERREIRA</t>
  </si>
  <si>
    <t>ANDRE LUIS DE AGUIAR CAVALCANTE</t>
  </si>
  <si>
    <t>ANDRE LUIS DE SOUZA CANELAS</t>
  </si>
  <si>
    <t>ANDRE LUIS FIGUEIRA VALLIM</t>
  </si>
  <si>
    <t>ANDRE LUIS VASCONCELOS DE AZEVEDO</t>
  </si>
  <si>
    <t>ANDRÉ LUIZ BARBOSA</t>
  </si>
  <si>
    <t>ANDRE LUIZ CARVALHO GOIS</t>
  </si>
  <si>
    <t>ANDRE LUIZ DA CRUZ SALDANHA</t>
  </si>
  <si>
    <t>ANDRE LUIZ DE OLIVEIRA CANFORA</t>
  </si>
  <si>
    <t>ANDRE LUIZ DE SOUZA BRITTO</t>
  </si>
  <si>
    <t>ANDRE LUIZ PAIVA DA SILVA</t>
  </si>
  <si>
    <t>ANDRE LUIZ RECKER DIAS</t>
  </si>
  <si>
    <t>ANDRE MOREIRA NASCIMENTO</t>
  </si>
  <si>
    <t>ANDRE NASCIMENTO LOPES</t>
  </si>
  <si>
    <t>ANDRE REGRA</t>
  </si>
  <si>
    <t>ANDRE RUGENSKI</t>
  </si>
  <si>
    <t>ANDRÉ SENA</t>
  </si>
  <si>
    <t>ANDRE SILVEIRA DE MEDEIROS</t>
  </si>
  <si>
    <t>ANDRE TAVARES FERNANDES</t>
  </si>
  <si>
    <t>ANDREA BLOIS RIBEIRO</t>
  </si>
  <si>
    <t>ANDREA CAMBRAIA VIDAL</t>
  </si>
  <si>
    <t>ANDREA DA SILVA FONSECA</t>
  </si>
  <si>
    <t>ANDREA DE ALMEIDA AZEREDO</t>
  </si>
  <si>
    <t>ANDRÉA DOMINGUES CORDEIRO</t>
  </si>
  <si>
    <t>ANDREA FIGUEIREDO DA COSTA</t>
  </si>
  <si>
    <t>ANDREA SOUZA CORDEIRO</t>
  </si>
  <si>
    <t>ANDREI DA SILVA RAMOS</t>
  </si>
  <si>
    <t>ANDREI DE MARCO DIGNART</t>
  </si>
  <si>
    <t>ANDREIA DALAPICULA BRAVIM</t>
  </si>
  <si>
    <t>ANDRÉIA VERAS DA CUNHA TORRES</t>
  </si>
  <si>
    <t>ANDRESSA YUMI PORTELLA</t>
  </si>
  <si>
    <t>ANDRIA DE ALMEIDA</t>
  </si>
  <si>
    <t>ANE CAROLINE BABILON DOS SANTOS</t>
  </si>
  <si>
    <t>ANGELA CAROLINY AGRA PINTO</t>
  </si>
  <si>
    <t>ANGELICA DE ALMEIDA MOREAU FERREIRA</t>
  </si>
  <si>
    <t>ANKE CORDEIRO MORAES</t>
  </si>
  <si>
    <t>ANNA BEATRIZ GARCIA TRAJANO DE SA</t>
  </si>
  <si>
    <t>ANNALINA CAMBOIM DE AZEVEDO</t>
  </si>
  <si>
    <t>ANTENOR TIMO PINHEIRO DE ALMEIDA</t>
  </si>
  <si>
    <t>ANTONELLA BRUNA DA SILVA MELO RORIZ</t>
  </si>
  <si>
    <t>ANTONELLA NUNES CANARIM</t>
  </si>
  <si>
    <t>ANTONIO CARLOS DE SOUSA JUNIOR</t>
  </si>
  <si>
    <t>ANTONIO CARLOS MOREIRA DOS REIS GOMES</t>
  </si>
  <si>
    <t>ANTONIO CARLOS SOARES DOS SANTOS</t>
  </si>
  <si>
    <t>ANTONIO DE JESUS OLIVEIRA JUNIOR</t>
  </si>
  <si>
    <t>ANTONIO EDUARDO MARQUES RICALDI</t>
  </si>
  <si>
    <t>ANTONIO FERNANDO BUENO DE CAMARGO</t>
  </si>
  <si>
    <t>ANTONIO HENRIQUE VAZ SANTOS</t>
  </si>
  <si>
    <t>ANTONIO JOSE VALLERIOTE NASCIMENTO</t>
  </si>
  <si>
    <t>ANTONIO LUIZ FREITAG DE MELLO</t>
  </si>
  <si>
    <t>ARETHA FORTUNATO DA SILVA</t>
  </si>
  <si>
    <t>ARETTA DE ANDRADE ASSIS GOMES</t>
  </si>
  <si>
    <t>ARIANE CRISTINA DE FARIA</t>
  </si>
  <si>
    <t>ARLY VIANNA BARBOSA JUNIOR</t>
  </si>
  <si>
    <t>ARMANDO DE MATTOS PIRES</t>
  </si>
  <si>
    <t>ARMSTRON DA SILVA CEDRIM AZEVEDO</t>
  </si>
  <si>
    <t>ARNALDO SHIOJI FERRADOSA ARCOVERDE</t>
  </si>
  <si>
    <t>ARNALDO WARSZAWSKI</t>
  </si>
  <si>
    <t>AROLDO ALMEIDA CARNEIRO</t>
  </si>
  <si>
    <t>ARTHUR MARTINS HINOJOSA ALMEIDA</t>
  </si>
  <si>
    <t>ARTUR WATT NETO</t>
  </si>
  <si>
    <t>ARY DANTAS DE OLIVEIRA JUNIOR</t>
  </si>
  <si>
    <t>ARY SERGIO DE SOUZA BELLO JUNIOR</t>
  </si>
  <si>
    <t>ARYADNE BORGES VIEIRA</t>
  </si>
  <si>
    <t>AUGUSTO FABIO DOS REIS</t>
  </si>
  <si>
    <t>BARBARA CORDEIRO DIAS SKABA</t>
  </si>
  <si>
    <t>BARBARA FERREIRA DA ROSA SAGIORO</t>
  </si>
  <si>
    <t>BEATRIZ GONÇALVES DIAS CASTRO</t>
  </si>
  <si>
    <t>BEATRIZ MULIN MENDES ROZALINO</t>
  </si>
  <si>
    <t>BEATRIZ SILVA MACHADO DO NASCIMENTO</t>
  </si>
  <si>
    <t>BERNARDO FARIA DE ALMEIDA</t>
  </si>
  <si>
    <t>BIANCA ALVES MACHADO</t>
  </si>
  <si>
    <t>BIANCA CHAKER LUIZ</t>
  </si>
  <si>
    <t>BIANCA CONDE ANDRESANO</t>
  </si>
  <si>
    <t>BIANCA FERNANDES BATISTA</t>
  </si>
  <si>
    <t>BIANCA LAIA BRASIL</t>
  </si>
  <si>
    <t>BIANCA VIEIRA REIS</t>
  </si>
  <si>
    <t>BIANCA VITÓRIA SÁ MORAES</t>
  </si>
  <si>
    <t>BOLIVAR DA SILVA HAESER</t>
  </si>
  <si>
    <t>BRENDON GARCIA REIS</t>
  </si>
  <si>
    <t>BRENO ANICETO GOMES DE NORONHA</t>
  </si>
  <si>
    <t>BRUNA ALVES DA SILVA</t>
  </si>
  <si>
    <t>BRUNA FERREIRA DA SILVA</t>
  </si>
  <si>
    <t>BRUNA NEVES SANTOS</t>
  </si>
  <si>
    <t>BRUNA ROCHA RODRIGUES</t>
  </si>
  <si>
    <t>BRUNNO LOBACK ATALLA</t>
  </si>
  <si>
    <t>BRUNO ALVES DE OLIVEIRA</t>
  </si>
  <si>
    <t>BRUNO AMARAL NUNES</t>
  </si>
  <si>
    <t>BRUNO AUGUSTO DE CASTILHO GUILHERMINO</t>
  </si>
  <si>
    <t>BRUNO AZEVEDO PEIXOTO</t>
  </si>
  <si>
    <t>BRUNO CAMPIO PINHA PAIM</t>
  </si>
  <si>
    <t>BRUNO CONDE CASELLI</t>
  </si>
  <si>
    <t>BRUNO CORDEIRO DE MELLO</t>
  </si>
  <si>
    <t>BRUNO DANTAS DA COSTA</t>
  </si>
  <si>
    <t>BRUNO DE ARAUJO BORGES</t>
  </si>
  <si>
    <t xml:space="preserve">BRUNO DEL CORRAL TURRINI </t>
  </si>
  <si>
    <t>BRUNO DOS SANTOS DE ALMEIDA</t>
  </si>
  <si>
    <t>BRUNO FELIPPE SILVA</t>
  </si>
  <si>
    <t>BRUNO GHISLERI NEVES</t>
  </si>
  <si>
    <t xml:space="preserve">BRUNO HENRIQUE CASTELO BRANCO ARENA </t>
  </si>
  <si>
    <t>BRUNO LOPES DINUCCI</t>
  </si>
  <si>
    <t>BRUNO MASCARENHAS DE ARAUJO</t>
  </si>
  <si>
    <t>BRUNO MONTEIRO DE BARROS BRANCO</t>
  </si>
  <si>
    <t>BRUNO NEUMANN LOUZADA BEZERRA DE OLIVEIRA</t>
  </si>
  <si>
    <t>BRUNO PEREIRA NASCIMENTO</t>
  </si>
  <si>
    <t>BRUNO RANIERI DE MORAES GALVÃO</t>
  </si>
  <si>
    <t>BRUNO RODRIGO DA SILVA E SILVA</t>
  </si>
  <si>
    <t>BRUNO RODRIGUES BISPO</t>
  </si>
  <si>
    <t>BRUNO SALES BERNARDO</t>
  </si>
  <si>
    <t>BRUNO SARDELLA DA SILVA</t>
  </si>
  <si>
    <t>BRUNO SUANE BARBOSA</t>
  </si>
  <si>
    <t>BRUNO VALLE DE MOURA</t>
  </si>
  <si>
    <t>BRUNO VIEIRA GULLO</t>
  </si>
  <si>
    <t>CAIQUE VIEIRA DOS SANTOS BRITO</t>
  </si>
  <si>
    <t>CAMILA ALVES CAMPOS</t>
  </si>
  <si>
    <t>CAMILA CRUZ MELLO PITTA</t>
  </si>
  <si>
    <t>CAMILA DA SILVA COSTA</t>
  </si>
  <si>
    <t>CAMILA DA SILVA GOMES</t>
  </si>
  <si>
    <t>CAMILA GARBIN BEZERRA</t>
  </si>
  <si>
    <t>CAMILA PENIDO GOMES</t>
  </si>
  <si>
    <t>CAMILA ROSA REIS</t>
  </si>
  <si>
    <t>CAMILA VIEIRA DE SOUZA</t>
  </si>
  <si>
    <t>CAREN DAIANE PEGADO DOS SANTOS</t>
  </si>
  <si>
    <t>CARLA DE OLIVEIRA PINHO CARDOSO</t>
  </si>
  <si>
    <t>CARLOS AGENOR ONOFRE CABRAL</t>
  </si>
  <si>
    <t>CARLOS ALBERTO FREIRE COSTA</t>
  </si>
  <si>
    <t>CARLOS ALBERTO SILVA PORTELA</t>
  </si>
  <si>
    <t>CARLOS ALBERTO XAVIER SANCHES</t>
  </si>
  <si>
    <t>CARLOS ANDRÉ JACOMIM DOS SANTOS</t>
  </si>
  <si>
    <t>CARLOS ANTONIO ROCHA</t>
  </si>
  <si>
    <t>CARLOS AUGUSTO SARMENTO FERREIRA</t>
  </si>
  <si>
    <t>CARLOS EDUARDO DE LEMOS MONTEIRO</t>
  </si>
  <si>
    <t>CARLOS EDUARDO MATHIAS NATAL</t>
  </si>
  <si>
    <t>CARLOS EDUARDO NERI DE OLIVEIRA</t>
  </si>
  <si>
    <t>CARLOS EDUARDO VIEIRA BELTRÃO</t>
  </si>
  <si>
    <t>CARLOS FARIAS DOS SANTOS</t>
  </si>
  <si>
    <t>CARLOS FERREIRA DOS SANTOS</t>
  </si>
  <si>
    <t>CARLOS HENRIQUE MEDEIROS DA SILVA</t>
  </si>
  <si>
    <t>CARLOS MIKAEL ARNEMANN BATISTA</t>
  </si>
  <si>
    <t>CARLOS ORLANDO ENRIQUE DA SILVA</t>
  </si>
  <si>
    <t>CARLOS QUINTAS RODAMILANS</t>
  </si>
  <si>
    <t>CARLOS VITOR DUBOC BAHIA</t>
  </si>
  <si>
    <t>CAROLINA MATTOSO DE ALMEIDA</t>
  </si>
  <si>
    <t>CAROLINA RODRIGUES DE CARVALHO DOS SANTOS</t>
  </si>
  <si>
    <t>CAROLINA SANTIAGO DE ASSIS</t>
  </si>
  <si>
    <t>CAROLINE FERREIRA LORENÇÃO</t>
  </si>
  <si>
    <t>CAROLINE LOUISE MARSILLAC FONTES</t>
  </si>
  <si>
    <t>CAROLINE PINHEIRO MAURIELI DE MORAIS</t>
  </si>
  <si>
    <t>CAROLINE SILVA DOS SANTOS</t>
  </si>
  <si>
    <t>CAROLINE VITORIA MOREIRA OLIVEIRA MACHADO</t>
  </si>
  <si>
    <t>CASSIO JOSE BAYMA SIQUEIRO JUNIOR</t>
  </si>
  <si>
    <t>CASSIO LEONARDO BARBOSA</t>
  </si>
  <si>
    <t>CATARINA DE MIRANDA SCHERER</t>
  </si>
  <si>
    <t>CATARINA VALENTIM FERREIRA</t>
  </si>
  <si>
    <t>CATIA SOUZA DA COSTA</t>
  </si>
  <si>
    <t>CECILIA VARELA</t>
  </si>
  <si>
    <t>CELIA MARIA TEIXEIRA ROHENKOHL</t>
  </si>
  <si>
    <t>CELMA DA SILVA ANASTACIO ROCCO</t>
  </si>
  <si>
    <t>CELSO FRAGA DA SILVA</t>
  </si>
  <si>
    <t>CELSO MIGUEL CATARINO RIBEIRO</t>
  </si>
  <si>
    <t>CEZAR CARAM ISSA</t>
  </si>
  <si>
    <t>CHARLEANE DE JESUS SOUSA E SILVA</t>
  </si>
  <si>
    <t>CHARLES DA SILVA MAIA</t>
  </si>
  <si>
    <t>CHEILA MARA PEREIRA DA SILVA</t>
  </si>
  <si>
    <t>CHENIA BARBOSA ALVARENGA</t>
  </si>
  <si>
    <t>CHRISTIANE GONÇALVES BORGES</t>
  </si>
  <si>
    <t>CIBELE SAUDINO</t>
  </si>
  <si>
    <t>CINTIA ITOKAZU COUTINHO</t>
  </si>
  <si>
    <t>CINTIA LEAL NASCIMENTO</t>
  </si>
  <si>
    <t>CIRO CORREIA REBELO FILHO</t>
  </si>
  <si>
    <t>CLARA CARVALHO PEREIRA</t>
  </si>
  <si>
    <t>CLARA DO NASCIMENTO NATALINO</t>
  </si>
  <si>
    <t>CLARISSE DINIZ SEIXAS</t>
  </si>
  <si>
    <t>CLAUDIA FERREIRA FERNANDES</t>
  </si>
  <si>
    <t>CLAUDIA REGINA OLIVEIRA DA FONSECA</t>
  </si>
  <si>
    <t>CLAUDIA SILVEIRA BARROSO</t>
  </si>
  <si>
    <t>CLAUDIA VALÉRIA RIBEIRO MORANDE</t>
  </si>
  <si>
    <t>CLAUDIANE DE ARAUJO LOPES COSTA</t>
  </si>
  <si>
    <t>CLAUDIO ALVES FERREIRA</t>
  </si>
  <si>
    <t>CLAUDIO DE MAGALHÃES GAZINEO</t>
  </si>
  <si>
    <t>CLAUDIO DOS SANTOS DUTRA</t>
  </si>
  <si>
    <t>CLAUDIO EDUARDO LOBATO DE ABREU ROCHA</t>
  </si>
  <si>
    <t>CLAUDIO GONÇALVES DA SILVA</t>
  </si>
  <si>
    <t>CLAUDIO JORGE MARTINS DE SOUZA</t>
  </si>
  <si>
    <t>CLAUDIO PACHECO PEREIRA</t>
  </si>
  <si>
    <t>CLAUDIO SILVA DA CONCEICAO</t>
  </si>
  <si>
    <t>CLAUDIO TORRES MOREIRA</t>
  </si>
  <si>
    <t>CLEBER RIBEIRO DA SILVA COSTA</t>
  </si>
  <si>
    <t>CLEVERSON CASARIN ULIANA</t>
  </si>
  <si>
    <t>CLOVIS FERREIRA MESQUITA</t>
  </si>
  <si>
    <t xml:space="preserve">CRISTIANE BRITO COSTA </t>
  </si>
  <si>
    <t>CRISTIANE PATRICIO MONTEIRO</t>
  </si>
  <si>
    <t>CRISTIANE THALHOFER VIANNA</t>
  </si>
  <si>
    <t>CRISTIANE ZULIVIA DE ANDRADE MONTEIRO</t>
  </si>
  <si>
    <t>CRISTIANO BARBOSA</t>
  </si>
  <si>
    <t>CRISTINA LUCAS BLONGREN</t>
  </si>
  <si>
    <t>CYNTHIA RODOR DE OLIVEIRA MARTINS</t>
  </si>
  <si>
    <t>DALVA XAVIER SAPUCAIA DA SILVA</t>
  </si>
  <si>
    <t>DANIEL ANTONIO PEÇANHA DE MARTINO FERREIRA</t>
  </si>
  <si>
    <t>DANIEL ANTUNES DE OLIVEIRA</t>
  </si>
  <si>
    <t>DANIEL BOECHAT DE MARINS</t>
  </si>
  <si>
    <t>DANIEL BRITO DE ARAUJO</t>
  </si>
  <si>
    <t>DANIEL LOBATO GUIMARAES</t>
  </si>
  <si>
    <t>DANIEL LOPES DE ALMEIDA MENDONÇA</t>
  </si>
  <si>
    <t>DANIEL PAIZANTE SILVA DE CARVALHO</t>
  </si>
  <si>
    <t>DANIEL SANTOS DE CARVALHO</t>
  </si>
  <si>
    <t>DANIEL THEDESCO CORREA</t>
  </si>
  <si>
    <t>DANIEL WENDHAUSEM ENNE</t>
  </si>
  <si>
    <t>DANIELA DA COSTA HAMPSHIRE DE ARAUJO</t>
  </si>
  <si>
    <t>DANIELA GODOY MARTINS CORREA</t>
  </si>
  <si>
    <t>DANIELA GONI COELHO</t>
  </si>
  <si>
    <t>DANIELA MOREIRA DE MELO</t>
  </si>
  <si>
    <t>DANIELE APARECIDA DOS SANTOS VIDAL</t>
  </si>
  <si>
    <t>DANIELE DA CRUZ DAMASCENA</t>
  </si>
  <si>
    <t>DANIELE MONTEIRO FERNANDES</t>
  </si>
  <si>
    <t>DANIELE SALES DA SILVA</t>
  </si>
  <si>
    <t>DANIELLA CHRISTINA XAVIER DE OLIVEIRA</t>
  </si>
  <si>
    <t>DANIELLE BASTOS DA SILVA</t>
  </si>
  <si>
    <t>DANIELLE LANCHARES ORNELAS</t>
  </si>
  <si>
    <t>DANIELLE MACHADO E SILVA CONDE</t>
  </si>
  <si>
    <t>DANIELLE MEDEIROS DA SILVA</t>
  </si>
  <si>
    <t>DANIELLE PERALTA DUARTE</t>
  </si>
  <si>
    <t>DANUSA RAMALHO PONCINELLI DA SILVA</t>
  </si>
  <si>
    <t>DANYELE APARECIDA ALVES GUIMARAES</t>
  </si>
  <si>
    <t>DARIO AUGUSTO LINS NETO</t>
  </si>
  <si>
    <t>DARLENE BATISTA DOS SANTOS</t>
  </si>
  <si>
    <t>DAVI DO NASCIMENTO MACHADO</t>
  </si>
  <si>
    <t>DAVI GONÇALVES DA SILVA</t>
  </si>
  <si>
    <t>DAVI SILVA GONZAGA</t>
  </si>
  <si>
    <t>DAVID DANIEL DA SILVA PINTO</t>
  </si>
  <si>
    <t>DAVID FERNANDES FRANÇA</t>
  </si>
  <si>
    <t>DAYSE PINTO BARROSO</t>
  </si>
  <si>
    <t>DAYVESSON SANTOS DA COSTA</t>
  </si>
  <si>
    <t>DELSON JOSÉ DE ALMEIDA</t>
  </si>
  <si>
    <t>DELZENIRA DE SOUSA RIBEIRO</t>
  </si>
  <si>
    <t>DENISE COUTINHO DA SILVA</t>
  </si>
  <si>
    <t>DENISE MACIEL</t>
  </si>
  <si>
    <t>DIEGO DA FONSECA CARNEIRO</t>
  </si>
  <si>
    <t>DIEGO DE ALMEIDA BAIAO</t>
  </si>
  <si>
    <t>DIEGO DE OLIVEIRA DA ROCHA</t>
  </si>
  <si>
    <t>DIEGO GABRIEL DA COSTA</t>
  </si>
  <si>
    <t>DIEGO GEAQUINTO LEÃO ADRIANO</t>
  </si>
  <si>
    <t>DIEGO LOPES SOARES PINTO</t>
  </si>
  <si>
    <t>DIEGO ROBERTO FORTUNATO PEREIRA</t>
  </si>
  <si>
    <t>DIEGO SOUZA DE OLIVEIRA</t>
  </si>
  <si>
    <t>DIOGO CARVALHO DE MATOS</t>
  </si>
  <si>
    <t>DIOGO FELIN CANTARELLI</t>
  </si>
  <si>
    <t>DIOGO MACEDO DE FREITAS</t>
  </si>
  <si>
    <t>DIOGO RAMOS LIRIO</t>
  </si>
  <si>
    <t>DIOGO VALERIO</t>
  </si>
  <si>
    <t>DIRCEU CARDOSO AMORELLI JUNIOR</t>
  </si>
  <si>
    <t>DOMINGOS MARTINS LEMOS FILHO</t>
  </si>
  <si>
    <t>DONILCE BATISTA TAVARES GARCIA</t>
  </si>
  <si>
    <t>DOUGLAS DIAS DA SILVA</t>
  </si>
  <si>
    <t>DOUGLAS PEREIRA PEDRA</t>
  </si>
  <si>
    <t>DYONE DE ALCANTARA  FARIAS</t>
  </si>
  <si>
    <t>EDELWEISS DE SOUSA GONÇALVES</t>
  </si>
  <si>
    <t>EDEN ROBERTO CAVALCANTE SOUZA</t>
  </si>
  <si>
    <t>EDER MARCIO SILVA DE OLIVEIRA</t>
  </si>
  <si>
    <t>EDGAR DE ABREU QUEIROZ</t>
  </si>
  <si>
    <t>EDIL FARIA DA COSTA</t>
  </si>
  <si>
    <t>EDMILSON RALDENES DE SOUSA COSTA</t>
  </si>
  <si>
    <t>EDNEIA CALIMAN</t>
  </si>
  <si>
    <t>EDSON DE PAULA CANDIDO</t>
  </si>
  <si>
    <t>EDSON MARCELLO PEÇANHA MONTEZ</t>
  </si>
  <si>
    <t>EDSON SIQUEIRA</t>
  </si>
  <si>
    <t>EDUARDO ABOIM SANDE</t>
  </si>
  <si>
    <t>EDUARDO ANTONIO PIRES DO CARMO</t>
  </si>
  <si>
    <t>EDUARDO BARROS NEVES</t>
  </si>
  <si>
    <t>EDUARDO BASILIO INDIANI</t>
  </si>
  <si>
    <t>EDUARDO CAMILO DA SILVA</t>
  </si>
  <si>
    <t>EDUARDO DA SILVA CARVALHO</t>
  </si>
  <si>
    <t>EDUARDO DA SILVA DE PAIVA</t>
  </si>
  <si>
    <t>EDUARDO DA SILVA TORRES</t>
  </si>
  <si>
    <t>EDUARDO DE GODOY ASSUMPÇÃO</t>
  </si>
  <si>
    <t>EDUARDO DE MORAES CASTRO</t>
  </si>
  <si>
    <t>EDUARDO DOS SANTOS BARROSO</t>
  </si>
  <si>
    <t>EDUARDO ERISTÔNIO RAMOS DE SOUSA</t>
  </si>
  <si>
    <t>EDUARDO HOFFMANN PEREIRA PINTO</t>
  </si>
  <si>
    <t>EDUARDO JOSE RODRIGUES LOPES</t>
  </si>
  <si>
    <t>EDUARDO MAROJA SIMÕES</t>
  </si>
  <si>
    <t>EDUARDO PEÇANHA NUNES</t>
  </si>
  <si>
    <t>EDUARDO PEREIRA DE CASTRO</t>
  </si>
  <si>
    <t>EDUARDO PESSANHA CAVALCANTI</t>
  </si>
  <si>
    <t>EDUARDO ROBERTO ZANA</t>
  </si>
  <si>
    <t>EDUARDO TOLEDO NETO</t>
  </si>
  <si>
    <t>EILAN SARAIVA BRITO DA SILVA</t>
  </si>
  <si>
    <t>ELAINE MARIA LOPES LOUREIRO</t>
  </si>
  <si>
    <t>ELAINE ROSA RIOS</t>
  </si>
  <si>
    <t>ELANO MOREIRA SILVEIRA TORRES</t>
  </si>
  <si>
    <t>ELIANE CORDEIRO</t>
  </si>
  <si>
    <t>ELIANE PETERSOHN</t>
  </si>
  <si>
    <t>ELISABETE HILARIO GOMES CANEDO</t>
  </si>
  <si>
    <t>ELISABETH MACHADO LOURENÇO</t>
  </si>
  <si>
    <t>ELISANGELA ALVES DE ASSIS</t>
  </si>
  <si>
    <t>ELISDÍNEY SÉFORA TUCCI DA FROTA</t>
  </si>
  <si>
    <t>ELISIA RODRIGUES DOS SANTOS</t>
  </si>
  <si>
    <t>ELISVALDO PEREIRA DE JESUS</t>
  </si>
  <si>
    <t>ELIZABETH ALMEIDA MARINHO</t>
  </si>
  <si>
    <t>ELIZABETH CHAGAS ALMEIDA DE OLIVEIRA</t>
  </si>
  <si>
    <t>ELIZABETH CONSTANTINO DA SILVA</t>
  </si>
  <si>
    <t>ELIZANGELA ALVES DE SOUZA</t>
  </si>
  <si>
    <t>ELSON MENESES CORREIA</t>
  </si>
  <si>
    <t>EMANUEL PEDRO FERNANDES BATISTA</t>
  </si>
  <si>
    <t>EMERSON DE PAULA DELFINO</t>
  </si>
  <si>
    <t>EMERSON TEIXEIRA DOS SANTOS</t>
  </si>
  <si>
    <t>EMMANUEL FRANCISCO GARCIA MARTINS NETO</t>
  </si>
  <si>
    <t>ENILDA XAVIER</t>
  </si>
  <si>
    <t>ENRICO CAMPOS PEDROSO</t>
  </si>
  <si>
    <t>ERALDO FELIX DA SILVA FILHO</t>
  </si>
  <si>
    <t>ERICA QUEIROZ FERNANDES</t>
  </si>
  <si>
    <t>ERICA VANESSA ALBUQUERQUE DE OLIVEIRA</t>
  </si>
  <si>
    <t>ERICK HENRIQUE PEREIRA COELHO</t>
  </si>
  <si>
    <t>ÉRICK SINGELLO DA FONSECA</t>
  </si>
  <si>
    <t>ERNESTO DUARTE FERREIRA</t>
  </si>
  <si>
    <t>EROS FELIPE CUNHA DOS SANTOS</t>
  </si>
  <si>
    <t>ESTEFANY GONZAGA JERONIMO</t>
  </si>
  <si>
    <t>ESTELA GLEICE RODRIGUES DE CASTRO</t>
  </si>
  <si>
    <t>ESTELA REGINA SILLAS ANDRÉ</t>
  </si>
  <si>
    <t>EULER MARTINS LAGE</t>
  </si>
  <si>
    <t>EVANDRO PEREIRA CALDAS</t>
  </si>
  <si>
    <t>EVANILSON CESAR MARQUES</t>
  </si>
  <si>
    <t>EVERTON DIAS SANTOS</t>
  </si>
  <si>
    <t>EVERTON GEORGE DOS SANTOS</t>
  </si>
  <si>
    <t>FABIANA MARIA DE SOUZA SANTOS</t>
  </si>
  <si>
    <t>FABIANO MARIO DE FARIAS</t>
  </si>
  <si>
    <t>FABIANO SOUZA DA SILVA</t>
  </si>
  <si>
    <t>FABIO AUGUSTO SOUSA DA SILVA</t>
  </si>
  <si>
    <t>FABIO CAVALCANTE MORAES</t>
  </si>
  <si>
    <t>FABIO DA SILVA VINHADO</t>
  </si>
  <si>
    <t>FABIO DE ALBUQUERQUE CALDEIRA BRANT</t>
  </si>
  <si>
    <t xml:space="preserve">FABIO DE OLIVEIRA </t>
  </si>
  <si>
    <t>FABIO LACERDA DE OLIVEIRA</t>
  </si>
  <si>
    <t>FABIO MARQUES CERQUEIRA</t>
  </si>
  <si>
    <t xml:space="preserve">FABIO NUNO MARQUES DA VINHA </t>
  </si>
  <si>
    <t>FABIO PORTNOJ CANTINHO</t>
  </si>
  <si>
    <t>FABIO RAYMUNDO DE MAGALHÃES</t>
  </si>
  <si>
    <t>FÁBIO RODRIGUES TEIXEIRA</t>
  </si>
  <si>
    <t>FABIO SOUZA SILVA</t>
  </si>
  <si>
    <t>FABRICIO BADALOTTI BRANDÃO</t>
  </si>
  <si>
    <t>FABRICIO MATTOS DE OLIVEIRA</t>
  </si>
  <si>
    <t>FABRICIO VIEIRA BALMANT</t>
  </si>
  <si>
    <t>FABRINA MARIA SIDINEY GOTELIPE</t>
  </si>
  <si>
    <t>FÁTIMA CRISTINA MENDES MARQUES</t>
  </si>
  <si>
    <t>FELICISSIMO CARDOSO NETO</t>
  </si>
  <si>
    <t>FELIPE BOTTAS DE OLIVEIRA E SOUZA</t>
  </si>
  <si>
    <t>FELIPE DA SILVA ALVES</t>
  </si>
  <si>
    <t>FELIPE DE ARAUJO LIMA</t>
  </si>
  <si>
    <t>FELIPE DE MATTOS BAKER</t>
  </si>
  <si>
    <t>FELIPE DOS SANTOS ALMEIDA</t>
  </si>
  <si>
    <t>FELIPE ELIAS OLIVEIRA</t>
  </si>
  <si>
    <t>FELIPE ESPOSE SOARES</t>
  </si>
  <si>
    <t>FELIPE FEITOSA DE OLIVEIRA</t>
  </si>
  <si>
    <t>FELIPE PACHECO TORRES BARBOSA</t>
  </si>
  <si>
    <t>FELIPE PEREIRA DE ABREU</t>
  </si>
  <si>
    <t>FELIPE RACHID RODRIGUES</t>
  </si>
  <si>
    <t>FERNANDA CORDEIRO DE SOUZA</t>
  </si>
  <si>
    <t>FERNANDA DOS REIS DOMINGUES</t>
  </si>
  <si>
    <t>FERNANDA GAMA DA SILVA RODRIGUES</t>
  </si>
  <si>
    <t>FERNANDA LUMERTZ MARTELLO</t>
  </si>
  <si>
    <t>FERNANDA MORAES CRUZ</t>
  </si>
  <si>
    <t xml:space="preserve">FERNANDA SANTOS SIQUEIRA ALABY </t>
  </si>
  <si>
    <t>FERNANDA TARDIN MORENO MARTINS</t>
  </si>
  <si>
    <t>FERNANDA VENTURA MOURA LIMA</t>
  </si>
  <si>
    <t>FERNANDA VIEIRA PINTO</t>
  </si>
  <si>
    <t>FERNANDO BONFATTI DE FIGUEIREDO</t>
  </si>
  <si>
    <t>FERNANDO CAVALCANTE DA SILVA</t>
  </si>
  <si>
    <t>FERNANDO CESAR MESQUITA DA SILVA</t>
  </si>
  <si>
    <t>FERNANDO DE GODOY PARENTI</t>
  </si>
  <si>
    <t>FERNANDO GONÇALVES DOS SANTOS</t>
  </si>
  <si>
    <t>FERNANDO MARTINS DE OLIVEIRA</t>
  </si>
  <si>
    <t>FERNANDO NINAUT NICHELLI MACHADO</t>
  </si>
  <si>
    <t>FILIPE DE SOUZA FERREIRA</t>
  </si>
  <si>
    <t>FILIPE SCHMIDT DOS SANTOS</t>
  </si>
  <si>
    <t>FILLIPE AUGUSTO DA COSTA GARCIA</t>
  </si>
  <si>
    <t>FLAVIO BARROSO NEVES</t>
  </si>
  <si>
    <t>FLÁVIO DE SOUZA SILVA</t>
  </si>
  <si>
    <t>FRANCIANE DA SILVA BELFORT</t>
  </si>
  <si>
    <t>FRANCIS ALBER MASO</t>
  </si>
  <si>
    <t>FRANCISCO BENEDITO CRUZ PAIVA</t>
  </si>
  <si>
    <t>FRANCISCO JOSE MARCELO PEREIRA</t>
  </si>
  <si>
    <t>FRANCISCO MATEUS FERNANDES MOURA</t>
  </si>
  <si>
    <t>FRANCISCO NELSON CASTRO NEVES</t>
  </si>
  <si>
    <t>FRANCISCO RIBEIRO GATO</t>
  </si>
  <si>
    <t>FRANCISCO ROBSON LOPES DE MORAES</t>
  </si>
  <si>
    <t>FRANKCILENO DE HOLANDA SANTOS</t>
  </si>
  <si>
    <t>FRANKLIN DE JESUS RIBEIRO</t>
  </si>
  <si>
    <t>FRANKLIN JOSÉ DE SOUZA</t>
  </si>
  <si>
    <t>GABRIEL BASTOS PEREIRA</t>
  </si>
  <si>
    <t>GABRIEL COSTA DA SILVA</t>
  </si>
  <si>
    <t>GABRIEL MORAIS DE LIMA</t>
  </si>
  <si>
    <t>GABRIEL NOGUEIRA FERREIRA</t>
  </si>
  <si>
    <t>GABRIEL SAADI REBELLO</t>
  </si>
  <si>
    <t>GABRIELA CARNEIRO MURITIBA FIGUEREDO</t>
  </si>
  <si>
    <t>GABRIELA MACHADO DE SOUZA</t>
  </si>
  <si>
    <t>GABRIELA SOARES ANTUNES DIAS</t>
  </si>
  <si>
    <t>GABRIELA SOUZA MARQUES</t>
  </si>
  <si>
    <t>GABRIELA TEIXEIRA</t>
  </si>
  <si>
    <t>GABRIELE BEZERRA CRUZ</t>
  </si>
  <si>
    <t xml:space="preserve">GABRIELLE DA SILVA PEREIRA </t>
  </si>
  <si>
    <t>GABRIELLE FIDALGO SENTIEIRO</t>
  </si>
  <si>
    <t>GENIVAL AMANCIO MATOS</t>
  </si>
  <si>
    <t>GEORGE LEITE ALCÂNTARA</t>
  </si>
  <si>
    <t>GEORGES LEE ANTONIO VIEIRA GOMES</t>
  </si>
  <si>
    <t>GEOVANA COELHO SILVA TAVARES VENTURA</t>
  </si>
  <si>
    <t>GEOVANNA SANTOS MACHADO</t>
  </si>
  <si>
    <t>GERALDO ALONSO THOMAZ JUNIOR</t>
  </si>
  <si>
    <t>GERALDO LEAL DE VIVEIROS NETO</t>
  </si>
  <si>
    <t>GIANCARLO DE BARROS LUTTERBACH</t>
  </si>
  <si>
    <t>GIL RIBEIRO FILHO</t>
  </si>
  <si>
    <t>GILBERTO DA SILVA CUNHA</t>
  </si>
  <si>
    <t>GILBERTO DE ARAUJO BRANDÃO COUTO</t>
  </si>
  <si>
    <t>GILBERTO FEITOSA MACEDO</t>
  </si>
  <si>
    <t>GILBERTO HOLLAUER</t>
  </si>
  <si>
    <t>GILCINÉA NOCITO</t>
  </si>
  <si>
    <t>GILCLEA LOPES GRANADA</t>
  </si>
  <si>
    <t>GILLIARD JEFFERSON DA COSTA</t>
  </si>
  <si>
    <t>GILSIMAR SANTANA DOS SANTOS</t>
  </si>
  <si>
    <t>GILSON DA CRUZ SILVA</t>
  </si>
  <si>
    <t>GILSON RODRIGO DE MIRANDA</t>
  </si>
  <si>
    <t>GILVANE DA SILVA CRUZ</t>
  </si>
  <si>
    <t>GIORDANO HENRIQUES PALMA</t>
  </si>
  <si>
    <t>GIOVANNA DA SILVA SOUZA</t>
  </si>
  <si>
    <t>GIOVANNA DE LUCA GUIMARÃES</t>
  </si>
  <si>
    <t>GISELE DUQUE BERNARDES DE SOUSA</t>
  </si>
  <si>
    <t>GISELE GULIAS GOMES</t>
  </si>
  <si>
    <t>GISELLE DE CASTRO DE CARVALHO</t>
  </si>
  <si>
    <t>GISELY LIMA COSTA</t>
  </si>
  <si>
    <t>GISLAINE DE OLIVEIRA REGO</t>
  </si>
  <si>
    <t>GIZELLA SOUZA DOS SANTOS</t>
  </si>
  <si>
    <t>GLAUBER NICIOLI DA SILVA</t>
  </si>
  <si>
    <t>GLAUCIA COUTO CRUZ</t>
  </si>
  <si>
    <t>GLAUCIANE DOS SANTOS SOUZA</t>
  </si>
  <si>
    <t>GLLAUCO CHILELLI MERCADANTE</t>
  </si>
  <si>
    <t>GRAZIELE DUARTE COLBANO</t>
  </si>
  <si>
    <t xml:space="preserve">GUALTER FERNANDO LEMOS DO AMARAL </t>
  </si>
  <si>
    <t>GUILHERME DE BIASI CORDEIRO</t>
  </si>
  <si>
    <t>GUILHERME DE OLIVEIRA FERRONATO</t>
  </si>
  <si>
    <t>GUILHERME DE OLIVEIRA SHINOHARA</t>
  </si>
  <si>
    <t>GUILHERME EDUARDO ZERBINATTI PAPATERRA</t>
  </si>
  <si>
    <t>GUILHERME VIANNA DE MELO JACINTHO</t>
  </si>
  <si>
    <t>GUSTAVO DE FREITAS TINOCO</t>
  </si>
  <si>
    <t>GUSTAVO FRANCO LOPES</t>
  </si>
  <si>
    <t>GUSTAVO GOMES GARCIA</t>
  </si>
  <si>
    <t>GUSTAVO KNAESEL</t>
  </si>
  <si>
    <t>GUSTAVO MAGALHÃES LOPES</t>
  </si>
  <si>
    <t>GUSTAVO MOREIRA MENEZES</t>
  </si>
  <si>
    <t>GUSTAVO PACHECO GONDIM</t>
  </si>
  <si>
    <t>GUSTAVO PAIVA FROTA DE XEREZ</t>
  </si>
  <si>
    <t>GUSTAVO RIBEIRO DE MENEZES</t>
  </si>
  <si>
    <t>GUSTAVO SAMPAIO RIBEIRO DOS SANTOS</t>
  </si>
  <si>
    <t>GUSTAVO SANTANA BARBOSA</t>
  </si>
  <si>
    <t>HAMILTON BRUM DA SILVEIRA</t>
  </si>
  <si>
    <t xml:space="preserve">HANDERSON CLAYSON LIMA NUNES </t>
  </si>
  <si>
    <t>HEBERTON DE SOUZA SOARES</t>
  </si>
  <si>
    <t>HELENA SILVA PEREIRA CARNEIRO</t>
  </si>
  <si>
    <t>HELENICE MARTINS DIAS</t>
  </si>
  <si>
    <t>HELIATRICE DE SOUZA SILVA</t>
  </si>
  <si>
    <t>HELIO DA CUNHA BISAGGIO</t>
  </si>
  <si>
    <t>HELIO DA CUNHA MARTINS</t>
  </si>
  <si>
    <t>HELOISA AZEDIAS DOS SANTOS</t>
  </si>
  <si>
    <t>HELOISA BORGES BASTOS ESTEVES</t>
  </si>
  <si>
    <t>HELOISA HELENA MOREIRA PARAQUETTI</t>
  </si>
  <si>
    <t>HELOISA MOURE MONTEIRO</t>
  </si>
  <si>
    <t>HELOISE HELENA LOPES MAIA DA COSTA</t>
  </si>
  <si>
    <t>HEMERT SANTOS AMORIM</t>
  </si>
  <si>
    <t>HENRI MAX FLORENCIO MACEDO</t>
  </si>
  <si>
    <t>HENRIQUE AUGUSTO BORGES</t>
  </si>
  <si>
    <t>HENRIQUE LAGUARDIA HERINGER FARIA</t>
  </si>
  <si>
    <t>HENRIQUE NELSON PIMENTEL DA SILVA</t>
  </si>
  <si>
    <t>HENRIQUE PASQUINELLI CASTELLO DE A. OLIVEIRA</t>
  </si>
  <si>
    <t>HESLEY DA SILVA PY</t>
  </si>
  <si>
    <t>HEVELYN MARIA RIBEIRO DA SILVA</t>
  </si>
  <si>
    <t>HIGOR GODINHO PEREIRA</t>
  </si>
  <si>
    <t>HILTON BARRANQUEIROS</t>
  </si>
  <si>
    <t>HILTON JOSE FIGUEIRA</t>
  </si>
  <si>
    <t xml:space="preserve">HITALO DA ROCHA ALMEIDA </t>
  </si>
  <si>
    <t>HUDSON DE AZEVEDO OLIVEIRA</t>
  </si>
  <si>
    <t>HUDSON DE MORAES FILADELFO</t>
  </si>
  <si>
    <t>HUGO CANDIA SAAD</t>
  </si>
  <si>
    <t>HUGO LEONARDO SANTOS DA SILVA</t>
  </si>
  <si>
    <t>HUGO MANOEL MARCATO AFFONSO</t>
  </si>
  <si>
    <t>HUGO OLIVEIRA DIAS</t>
  </si>
  <si>
    <t>IGOR BERNARDES CABRAL DE MORAIS</t>
  </si>
  <si>
    <t>IGOR CANDIDO MEIRA RIBEIRO</t>
  </si>
  <si>
    <t>IGOR FREITAS FIGUEIREDO</t>
  </si>
  <si>
    <t>IGOR GUIMARÃES DA SILVA</t>
  </si>
  <si>
    <t>ILDESON PRATES BASTOS</t>
  </si>
  <si>
    <t>INGRID BORBA DO NASCIMENTO BARBOSA</t>
  </si>
  <si>
    <t>INGRID CAMARA GABY</t>
  </si>
  <si>
    <t>INGRID DA SILVA MARTINS</t>
  </si>
  <si>
    <t>IRIS COSTA DEBERGES</t>
  </si>
  <si>
    <t>ISAAC VITORINO BATISTA DE ALMEIDA</t>
  </si>
  <si>
    <t>ISABEL CRISTINA MILLER</t>
  </si>
  <si>
    <t>ISABEL MIKITISCHUK DE FREITAS CRESPO</t>
  </si>
  <si>
    <t>ISABELA DE ARAUJO LIMA RAMOS</t>
  </si>
  <si>
    <t>ISABELLA RODRIGUES VIEIRA UTINGA</t>
  </si>
  <si>
    <t>ISIDORO GARCIA DOS SANTOS</t>
  </si>
  <si>
    <t>ITALO ELCIO MACHADO TEIXEIRA</t>
  </si>
  <si>
    <t>IVAN DA COSTA ARSKY</t>
  </si>
  <si>
    <t>IVAN DA SILVA DIAS</t>
  </si>
  <si>
    <t>IVAN MORAES SÃO BENTO</t>
  </si>
  <si>
    <t>IVANDRO SANT'ANA</t>
  </si>
  <si>
    <t>IVANIR JOSE DE ALMEIDA</t>
  </si>
  <si>
    <t>IVONEIDE FERNANDES DA SILVA</t>
  </si>
  <si>
    <t>JACKSON DA SILVA ALBUQUERQUE</t>
  </si>
  <si>
    <t>JACQUELINE BARBOZA MARIANO</t>
  </si>
  <si>
    <t>JACQUELINE BURICHE MONTEIRO KARATZIOVALIS</t>
  </si>
  <si>
    <t>JACQUELINE CRISTINE TOLENTINO TEMISTOCLES</t>
  </si>
  <si>
    <t>JACQUELINE DOHERTY DO NASCIMENTO</t>
  </si>
  <si>
    <t>JACSON DAMASCENO NUNES</t>
  </si>
  <si>
    <t>JADE RODRIGUES MACHADO</t>
  </si>
  <si>
    <t>JADER CONDE ROCHA</t>
  </si>
  <si>
    <t>JADER PIRES VIEIRA DE SOUZA</t>
  </si>
  <si>
    <t>JALLES DANIEL DO NASCIMENTO BARROS</t>
  </si>
  <si>
    <t>JANAINA MARTINS FERREIRA</t>
  </si>
  <si>
    <t>JANAINA RIBEIRO SACHETTO</t>
  </si>
  <si>
    <t>JANIO MONTEIRO DOS SANTOS</t>
  </si>
  <si>
    <t>JAQUELINE DA SILVA</t>
  </si>
  <si>
    <t>JARDEL FARIAS DUQUE</t>
  </si>
  <si>
    <t>JARF NUNES DOS SANTOS</t>
  </si>
  <si>
    <t>JASUMARI FERNANDES PASSOS</t>
  </si>
  <si>
    <t>JAYME DE ALMEIDA LOPES</t>
  </si>
  <si>
    <t>JAYME LUIZ GOMES FIALHO</t>
  </si>
  <si>
    <t>JEAN DA CRUZ LOPES</t>
  </si>
  <si>
    <t>JEAN FONSECA DA MOTA</t>
  </si>
  <si>
    <t>JEANE MARIA OLIVEIRA DE ALMEIDA PINHEIRO</t>
  </si>
  <si>
    <t>JEANN MARCELL SILVA ANDRADE</t>
  </si>
  <si>
    <t>JEFERSON FONSECA GONÇALVES</t>
  </si>
  <si>
    <t>JEFFERSON LUIS DA SILVA LUCAS</t>
  </si>
  <si>
    <t>JEFFERSON PARANHOS SANTOS</t>
  </si>
  <si>
    <t>JEFFERSON SOTERO DA SILVA</t>
  </si>
  <si>
    <t>JENIFFER PINHEIRO CURA</t>
  </si>
  <si>
    <t>JESSICA BARRETO DE MORAES</t>
  </si>
  <si>
    <t>JESSICA DURÃES DE OLIVEIRA</t>
  </si>
  <si>
    <t>JESSICA GONÇALVES OLIVEIRA</t>
  </si>
  <si>
    <t>JESSICA HONORATO QUEIROZ DOS ANJOS</t>
  </si>
  <si>
    <t>JESSICA KATARINE DE ALBUQUERQUE ROSINDO</t>
  </si>
  <si>
    <t>JÉSSICA MOREIRA DA SILVA</t>
  </si>
  <si>
    <t>JESSICA NOBREGA DA COSTA</t>
  </si>
  <si>
    <t>JOANA BORGES DA ROSA</t>
  </si>
  <si>
    <t>JOANA DUARTE OURO ALVES</t>
  </si>
  <si>
    <t>JOÃO BATISTA GOMES TEIXEIRA DE CARVALHO</t>
  </si>
  <si>
    <t>JOÃO BATISTA MATIAS JUNIOR</t>
  </si>
  <si>
    <t>JOÃO CARLOS DE SOUZA MACHADO</t>
  </si>
  <si>
    <t>JOÃO CASTRO MARTINS</t>
  </si>
  <si>
    <t>JOÃO GABRIEL EVANGELISTA BORGES</t>
  </si>
  <si>
    <t>JOÃO GUILHERME VERLEUN</t>
  </si>
  <si>
    <t>JOÃO HENRIQUE LIMA DO NASCIMENTO</t>
  </si>
  <si>
    <t>JOÃO LUIZ RABELO MARTINS</t>
  </si>
  <si>
    <t>JOÃO OTÁVIO MILAM DE ALBUQUERQUE LINS</t>
  </si>
  <si>
    <t>JOÃO PAULO DUTRA DE ANDRADE</t>
  </si>
  <si>
    <t>JOÃO PAULO MARQUES LOPES PEREIRA</t>
  </si>
  <si>
    <t>JOÃO PEDRO REISS TELLES</t>
  </si>
  <si>
    <t>JOÃO PIZYSIEZNIG FILHO</t>
  </si>
  <si>
    <t>JOÃO RICARDO BRASIL ARCOS</t>
  </si>
  <si>
    <t>JOÃO VICTOR MOREIRA DA SILVA</t>
  </si>
  <si>
    <t>JOAQUIM OLEGÁRIO DE OLIVEIRA NETO</t>
  </si>
  <si>
    <t>JOCELY BRASILIENSE ROZA</t>
  </si>
  <si>
    <t>JOHNY SOARES CORREA</t>
  </si>
  <si>
    <t>JONAS FELIPE DE ARAUJO NUNES</t>
  </si>
  <si>
    <t>JONATHAN DOS SANTOS COSTA</t>
  </si>
  <si>
    <t>JONATHAN FELIX SALLES</t>
  </si>
  <si>
    <t>JONSON ALVES DOS SANTOS</t>
  </si>
  <si>
    <t>JORGE AUGUSTO DAROZ DE MORAIS</t>
  </si>
  <si>
    <t>JORGE DE ARAUJO MACHADO</t>
  </si>
  <si>
    <t>JORGE DIAS JUNIOR</t>
  </si>
  <si>
    <t>JORGE EDUARDO DE CAMPOS PINTO</t>
  </si>
  <si>
    <t>JORGE FURTADO DE OLIVEIRA</t>
  </si>
  <si>
    <t>JORGE LUIS DE ALMEIDA</t>
  </si>
  <si>
    <t>JORGE LUIS RIBEIRO DA SILVA</t>
  </si>
  <si>
    <t>JOSÉ ANTONIO RODRIGUES</t>
  </si>
  <si>
    <t>JOSE CARLOS SOARES TIGRE</t>
  </si>
  <si>
    <t>JOSE CESÁRIO CECCHI</t>
  </si>
  <si>
    <t>JOSE CLAUDIO DAS CHAGAS</t>
  </si>
  <si>
    <t>JOSE CLAUDIO DE OLIVEIRA FILHO</t>
  </si>
  <si>
    <t>JOSE DE RIBAMAR LOPES BEZERRA</t>
  </si>
  <si>
    <t>JOSE ESMERALDO BARRETO NETO</t>
  </si>
  <si>
    <t>JOSE FERNANDO GONÇALVES</t>
  </si>
  <si>
    <t>JOSÉ FERRAZ NETO</t>
  </si>
  <si>
    <t>JOSÉ GUTMAN</t>
  </si>
  <si>
    <t>JOSE HUMBERTO VIEIRA DE ARAUJO</t>
  </si>
  <si>
    <t>JOSÉ LEVI FELISBERTO DE OLIVEIRA</t>
  </si>
  <si>
    <t>JOSE LOPES DE SOUZA</t>
  </si>
  <si>
    <t>JOSE LUIZ DA SILVA GUIMARÃES JUNIOR</t>
  </si>
  <si>
    <t>JOSÉ LUIZ DE SOUZA</t>
  </si>
  <si>
    <t>JOSÉ ROBERTO SANTOS ALVES</t>
  </si>
  <si>
    <t>JOSENIAS VIANA DE OLIVEIRA</t>
  </si>
  <si>
    <t>JOSIANE HORACIO DA SILVA</t>
  </si>
  <si>
    <t>JOSIE RODRIGUES FERRÃO QUINTELLA</t>
  </si>
  <si>
    <t>JOSIVANE CARVALHO SANTOS SILVA</t>
  </si>
  <si>
    <t>JULIA BRAND BRAGANTIN</t>
  </si>
  <si>
    <t>JULIA CHAVES REINOL DA SILVA</t>
  </si>
  <si>
    <t>JULIANA DE ARAUJO CASTELO BRANCO ARENA</t>
  </si>
  <si>
    <t>JULIANA DOS SANTOS RAMOS</t>
  </si>
  <si>
    <t>JULIANA GUIMARÃES MARTINS ERTHAL</t>
  </si>
  <si>
    <t>JULIANA LOPES DE CARVALHO NUNES</t>
  </si>
  <si>
    <t>JULIANA MARTINS DA SILVEIRA</t>
  </si>
  <si>
    <t>JULIANA MATEUS DE MOURA</t>
  </si>
  <si>
    <t>JULIANA PETRONILLIO HERNANDES</t>
  </si>
  <si>
    <t>JULIANA RIBEIRO VIEIRA</t>
  </si>
  <si>
    <t>JULIANA SA DE BARROS</t>
  </si>
  <si>
    <t>JULIANO BERNACCHI</t>
  </si>
  <si>
    <t>JULIANO NILO ESPINDOLA</t>
  </si>
  <si>
    <t>JULIO CARNEIRO SILVEIRA RAMOS</t>
  </si>
  <si>
    <t>JULIO CESAR CANDIA NISHIDA</t>
  </si>
  <si>
    <t>JULIO CESAR DA SILVA FIUZA</t>
  </si>
  <si>
    <t>JULIO CESAR DOS SANTOS VITAL</t>
  </si>
  <si>
    <t>JULIO CESAR LERÁRIO</t>
  </si>
  <si>
    <t>JUNIA FERNANDA GOMES FERREIRA</t>
  </si>
  <si>
    <t>JUPIRA RIBEIRO MAGALHAES</t>
  </si>
  <si>
    <t xml:space="preserve">KAILANY PEREIRA DA SILVA </t>
  </si>
  <si>
    <t>KAMAU HUSSANI PINHO DE OLIVEIRA</t>
  </si>
  <si>
    <t>KAMILA CAMACHO DE SOUZA</t>
  </si>
  <si>
    <t>KAREN ALVES DE SOUZA</t>
  </si>
  <si>
    <t>KARINA CRISTIANE SABINO VIEIRA</t>
  </si>
  <si>
    <t>KARINE ALVES DE SIQUEIRA</t>
  </si>
  <si>
    <t>KARLA CAROLINA PINTO FROTA</t>
  </si>
  <si>
    <t>KARLA FREIRE CURSINO</t>
  </si>
  <si>
    <t>KARYN BESSA VENTURA CARDOSO</t>
  </si>
  <si>
    <t>KATIA BORGES MARTINHO AMARAL DE OLIVEIRA</t>
  </si>
  <si>
    <t>KATIA DA SILVA DUARTE</t>
  </si>
  <si>
    <t>KATIA DE SOUZA ALMEIDA</t>
  </si>
  <si>
    <t>KATY ESTER DA SILVA DE ALBUQUERQUE</t>
  </si>
  <si>
    <t>KELLY DINIZ MAGALHÃES</t>
  </si>
  <si>
    <t>KELLY MOREIRA</t>
  </si>
  <si>
    <t>KERICK ROBERY LEITE DE SOUSA</t>
  </si>
  <si>
    <t>KRISLLAN RODRIGUES NERES</t>
  </si>
  <si>
    <t>KRONGNON WAILAMER DE SOUZA REGUEIRA</t>
  </si>
  <si>
    <t>LAÍS PALAZZO ALMADA</t>
  </si>
  <si>
    <t>LAISE BORGES LIBERATORI</t>
  </si>
  <si>
    <t>LAISE LAGO ARAUJO BOMFIM</t>
  </si>
  <si>
    <t>LANDERSON COSTA SILVA</t>
  </si>
  <si>
    <t>LARISSA NOEMI SILVA FREITAS</t>
  </si>
  <si>
    <t>LAURA DA SILVA RODRIGUES</t>
  </si>
  <si>
    <t>LAURA DIAS FIGUEIREDO BENTO SILVA</t>
  </si>
  <si>
    <t>LAURA RODRIGUES ALVES SOARES</t>
  </si>
  <si>
    <t>LAURA TICIANE BRAZ MONTEIRO PINTO</t>
  </si>
  <si>
    <t>LAURA VELLOSO LEAL MAGALHÃES</t>
  </si>
  <si>
    <t>LAURO FERREIRA ROCHA JUNIOR</t>
  </si>
  <si>
    <t>LEANDRA DE MOURA ROCHA</t>
  </si>
  <si>
    <t>LEANDRO DE MELLO SILVA</t>
  </si>
  <si>
    <t>LEANDRO GUEDES DA FONSECA</t>
  </si>
  <si>
    <t>LEANDRO MIGUEL DOS SANTOS</t>
  </si>
  <si>
    <t>LEANDRO MITRAUD ALVES</t>
  </si>
  <si>
    <t>LEANDRO PEREIRA VAZ</t>
  </si>
  <si>
    <t>LEANDRO SOUSA DA SILVA</t>
  </si>
  <si>
    <t>LEANDRO TRINTA DE FARIAS</t>
  </si>
  <si>
    <t>LEILA DE OLIVEIRA ANDRADE</t>
  </si>
  <si>
    <t>LEILA VIANNA CHAOUI SILVA</t>
  </si>
  <si>
    <t>LENILDO CARQUEIJA SILVA</t>
  </si>
  <si>
    <t>LEONARDO CLEMENTE CARDOSO</t>
  </si>
  <si>
    <t>LEONARDO DA SILVA ALEXANDRE</t>
  </si>
  <si>
    <t xml:space="preserve">LEONARDO DA SILVA PACHECO </t>
  </si>
  <si>
    <t>LEONARDO DE SOUZA HORTOLA</t>
  </si>
  <si>
    <t>LEONARDO DE VASCONCELOS MACHADO RODRIGUES</t>
  </si>
  <si>
    <t>LEONARDO FELIX VIANA</t>
  </si>
  <si>
    <t>LEONARDO GONÇALVES DO NASCIMENTO</t>
  </si>
  <si>
    <t>LEONARDO JARDIM DA SILVA FARIA</t>
  </si>
  <si>
    <t>LEONARDO LUCIANO DE SOUZA</t>
  </si>
  <si>
    <t>LEONARDO MICHELS ROJAS CHRISTO</t>
  </si>
  <si>
    <t>LEONARDO OLIVEIRA DA SILVA</t>
  </si>
  <si>
    <t>LEONARDO PEREIRA DE QUEIROZ</t>
  </si>
  <si>
    <t>LEONARDO PINTO DE SOUZA</t>
  </si>
  <si>
    <t>LEONARDO PORTES PINTO</t>
  </si>
  <si>
    <t>LEONARDO SCAPINI ESCOBAR</t>
  </si>
  <si>
    <t>LEONIDAS ARAUJO VILHENA</t>
  </si>
  <si>
    <t>LETICIA ANDRADE GOMES</t>
  </si>
  <si>
    <t>LETICIA COUTINHO AMBROSIO</t>
  </si>
  <si>
    <t>LETICIA DE CASTRO ALMEIDA</t>
  </si>
  <si>
    <t>LETICIA NIGRO PEREIRA PINHEIRO</t>
  </si>
  <si>
    <t>LIDIANE PEREIRA DAS NEVES</t>
  </si>
  <si>
    <t>LIEGE FONTENELE CRUZ</t>
  </si>
  <si>
    <t xml:space="preserve">LIVIA CARTOLANO DA SILVA FERREIRA </t>
  </si>
  <si>
    <t>LIVIA DE OLIVEIRA BRAGA</t>
  </si>
  <si>
    <t>LIVIA MARIA VIEIRA MATTOS</t>
  </si>
  <si>
    <t>LIVIA ORIZAM SCHIMMELPFENNIG</t>
  </si>
  <si>
    <t>LORENA MENDES DE SOUZA</t>
  </si>
  <si>
    <t>LORENA ROCHA DA COSTA ASSUNÇÃO</t>
  </si>
  <si>
    <t>LORRANE MACHADO</t>
  </si>
  <si>
    <t>LUAN MACHADO CAPOTE</t>
  </si>
  <si>
    <t>LUANA ALMEIDA NUNES GOULART</t>
  </si>
  <si>
    <t>LUANA BARRETO DA MOTTA</t>
  </si>
  <si>
    <t>LUANA DE ALMEIDA AZEVEDO</t>
  </si>
  <si>
    <t>LUANA MAIRA CURVELLO WUTKE</t>
  </si>
  <si>
    <t xml:space="preserve">LUANNA CHRISTINE BARBOSA DA SILVA </t>
  </si>
  <si>
    <t>LUANNA DE OLIVEIRA CARPENTER</t>
  </si>
  <si>
    <t>LUCAS CARDOSO MARTINS ALVES</t>
  </si>
  <si>
    <t>LUCAS LEITE NAPOLEAO</t>
  </si>
  <si>
    <t>LUCAS LOPES DE MACEDO</t>
  </si>
  <si>
    <t>LUCAS NASCIMENTO FEITOSA</t>
  </si>
  <si>
    <t>LUCAS NUNES POTT</t>
  </si>
  <si>
    <t>LUCAS RODRIGUES DE SOUZA</t>
  </si>
  <si>
    <t>LUCAS SOUSA REIS</t>
  </si>
  <si>
    <t>LUCIA DE OLIVEIRA MARTINS</t>
  </si>
  <si>
    <t>LUCIA DOS SANTOS DE ALMEIDA</t>
  </si>
  <si>
    <t>LUCIA FREDERICO DE LYRA VAZ</t>
  </si>
  <si>
    <t>LUCIA HELENA DA COSTA PINTO ZUGLIANI PEREIRA</t>
  </si>
  <si>
    <t>LUCIA MARIA ALVES RÊGO</t>
  </si>
  <si>
    <t>LUCIAN COSTA DANIELS</t>
  </si>
  <si>
    <t>LUCIANA DE ARAUJO FREIRE</t>
  </si>
  <si>
    <t>LUCIANA FONSECA BÔTO GUIMARÃES</t>
  </si>
  <si>
    <t>LUCIANA GONÇALVES KAWAGOE</t>
  </si>
  <si>
    <t>LUCIANA PALMEIRA BRAGA</t>
  </si>
  <si>
    <t>LUCIANA PERES PIMENTEL DE GAY GER</t>
  </si>
  <si>
    <t>LUCIANA ROCHA DE MOURA ESTEVÃO</t>
  </si>
  <si>
    <t>LUCIANA SILVA DE ALMEIDA</t>
  </si>
  <si>
    <t>LUCIANA SILVA DOS MONTES</t>
  </si>
  <si>
    <t>LUCIANA TAVARES DOS SANTOS DE ALMEIDA</t>
  </si>
  <si>
    <t>LUCIANO DA COSTA RIBEIRO</t>
  </si>
  <si>
    <t>LUCIANO DA SILVA PINTO TEIXEIRA</t>
  </si>
  <si>
    <t>LUCIANO DE GUSMÃO VELOSO</t>
  </si>
  <si>
    <t>LUCIANO DOMINGOS DE SOUZA MARGALHO MARTINS</t>
  </si>
  <si>
    <t>LUCIANO HENRIQUE GONÇALVES DE MAGALHÃES</t>
  </si>
  <si>
    <t>LUCIANO JORGE DE CARVALHO JUNIOR</t>
  </si>
  <si>
    <t>LUCIANO JOSE FERNANDES</t>
  </si>
  <si>
    <t>LUCIANO RICARDO DA SILVA LOBO</t>
  </si>
  <si>
    <t>LUCIENE FERREIRA PEDROSA</t>
  </si>
  <si>
    <t>LUCIMAR CESQUIM MEDEIROS</t>
  </si>
  <si>
    <t>LUCINETE MARIA FERREIRA BEZERRA</t>
  </si>
  <si>
    <t>LUDMILA DA SILVA GERALDO</t>
  </si>
  <si>
    <t>LUDMILLA VALENTE VIANA SILVA</t>
  </si>
  <si>
    <t>LUDMYLA CAROLINA MARIANO BARBOSA</t>
  </si>
  <si>
    <t>LUIS CARLOS DE OLIVEIRA</t>
  </si>
  <si>
    <t>LUIS CLAUDIO DA SILVA CARVALHO</t>
  </si>
  <si>
    <t>LUIS EDUARDO ESTEVES</t>
  </si>
  <si>
    <t>LUIS FERNANDO MAIA RODRIGUES</t>
  </si>
  <si>
    <t>LUIS GONZAGA DE MEDEIROS</t>
  </si>
  <si>
    <t>LUIS MANUEL GARCIA REYES</t>
  </si>
  <si>
    <t>LUIS POLYBIO BRASIL TEIXEIRA</t>
  </si>
  <si>
    <t>LUIS RICARDO SANCHES</t>
  </si>
  <si>
    <t>LUIS WOLMER DINIZ MARIANI</t>
  </si>
  <si>
    <t>LUIZ ANTONIO DA SILVA GERMANO</t>
  </si>
  <si>
    <t>LUIZ ANTONIO SÁ CAMPOS</t>
  </si>
  <si>
    <t>LUIZ CARLOS FERREIRA DE SOUZA</t>
  </si>
  <si>
    <t>LUIZ EDUARDO DA COSTA CARLOS</t>
  </si>
  <si>
    <t>LUIZ EDUARDO PAIM VARELLA</t>
  </si>
  <si>
    <t>LUIZ ENRIQUE BRANDÃO GONZALEZ</t>
  </si>
  <si>
    <t>LUIZ FELIPE ARAUJO MODESTO LIMA</t>
  </si>
  <si>
    <t>LUIZ FERNANDO DE SOUZA COELHO</t>
  </si>
  <si>
    <t>LUIZ FERNANDO MANSO DUTRA E SILVA</t>
  </si>
  <si>
    <t>LUIZ FILIPE PAIVA BRANDÃO</t>
  </si>
  <si>
    <t>LUIZ HENRIQUE DE OLIVEIRA BISPO</t>
  </si>
  <si>
    <t>LUIZ HENRIQUE VIDAL FERRAZ</t>
  </si>
  <si>
    <t>LUIZ LIMA DE OLIVEIRA</t>
  </si>
  <si>
    <t>LUIZ NOGUEIRA DE SOUZA</t>
  </si>
  <si>
    <t>LUIZ OMENA DE OLIVEIRA FILHO</t>
  </si>
  <si>
    <t>LUIZ RODRIGO DUTRA NICACIO</t>
  </si>
  <si>
    <t>LUIZ TARGINO DA COSTA</t>
  </si>
  <si>
    <t>LUIZA HELENA THEDESCO DA CUNHA</t>
  </si>
  <si>
    <t>LYDIA HUGUENIN QUEIROZ</t>
  </si>
  <si>
    <t>MAGNO ANTONIO CALIL RESENDE SILVEIRA</t>
  </si>
  <si>
    <t>MAIBY CARESTIATO FROSSARD</t>
  </si>
  <si>
    <t>MAIKE WENDELL DE LIMA</t>
  </si>
  <si>
    <t>MAILSON VIEIRA SILVA DA COSTA</t>
  </si>
  <si>
    <t>MAINÁ BARCELOS DE ANDRADES FERREIRA</t>
  </si>
  <si>
    <t>MAÍRA FORTES BONAFÉ</t>
  </si>
  <si>
    <t>MARCELA DE MIRANDA BARBOSA MOURA</t>
  </si>
  <si>
    <t>MARCELA GANEM FLORES</t>
  </si>
  <si>
    <t>MARCELA RIBEIRO VIANNA</t>
  </si>
  <si>
    <t>MARCELA VILLELA DE SOUZA</t>
  </si>
  <si>
    <t>MARCELLA DE OLIVEIRA ZURLI</t>
  </si>
  <si>
    <t>MARCELLE PEREIRA DE OLIVEIRA DA SILVA</t>
  </si>
  <si>
    <t>MARCELLI JESUS DA CRUZ SANTANA</t>
  </si>
  <si>
    <t>MARCELLO GOMES WEYDT</t>
  </si>
  <si>
    <t>MARCELLO SOBRINHO GIBERTONI</t>
  </si>
  <si>
    <t>MARCELO BUNN BERGAMASCHI</t>
  </si>
  <si>
    <t>MARCELO COP DE SOUZA</t>
  </si>
  <si>
    <t>MARCELO COSTA DAMASO</t>
  </si>
  <si>
    <t>MARCELO DA SILVA</t>
  </si>
  <si>
    <t>MARCELO DA SILVEIRA CARVALHO</t>
  </si>
  <si>
    <t>MARCELO DE VASCONCELOS CRUZ</t>
  </si>
  <si>
    <t>MARCELO FRANCO HENRIQUE</t>
  </si>
  <si>
    <t>MARCELO GONÇALVES DA CUNHA</t>
  </si>
  <si>
    <t>MARCELO JESUS GONÇALVES RIBEIRO</t>
  </si>
  <si>
    <t>MARCELO MACHADO BASTOS</t>
  </si>
  <si>
    <t>MARCELO MACHADO DE MORAES</t>
  </si>
  <si>
    <t>MARCELO MAFRA BORGES DE MACEDO</t>
  </si>
  <si>
    <t>MARCELO MATHIAS DA FONSECA</t>
  </si>
  <si>
    <t>MARCELO MEIRINHO CAETANO</t>
  </si>
  <si>
    <t>MARCELO MORAIS MENDONÇA</t>
  </si>
  <si>
    <t>MARCELO MOREIRA VIEIRA</t>
  </si>
  <si>
    <t>MARCELO PAIVA DE CASTILHO CARNEIRO</t>
  </si>
  <si>
    <t>MARCELO RAYMUNDO RODRIGUES DE MIRANDA</t>
  </si>
  <si>
    <t>MARCELO RODRIGUES FRANÇA</t>
  </si>
  <si>
    <t>MARCELO SILVA VERAS</t>
  </si>
  <si>
    <t>MARCELO TEXEIRA DA COSTA</t>
  </si>
  <si>
    <t>MARCELO VITOR MARTINS DE MENESES</t>
  </si>
  <si>
    <t>MARCIA CRISTINA SANTOS DE MELLO</t>
  </si>
  <si>
    <t>MÁRCIA MARIA DESIGNE</t>
  </si>
  <si>
    <t>MARCIA MARIA TIENGO</t>
  </si>
  <si>
    <t>MARCIA VALÉRIA DE SOUZA ALVES</t>
  </si>
  <si>
    <t>MARCÍLIO CRUZ BARRETO COSTA</t>
  </si>
  <si>
    <t>MARCIO ALEXANDRE DE SOUZA FERREIRA</t>
  </si>
  <si>
    <t>MARCIO ANTONIO DA SILVA DE JESUS</t>
  </si>
  <si>
    <t>MARCIO BEZERRA DE ASSUMPÇÃO</t>
  </si>
  <si>
    <t>MARCIO DE ABREU PINHEIRO</t>
  </si>
  <si>
    <t>MARCIO DE ARAÚJO ALVES DIAS</t>
  </si>
  <si>
    <t>MARCIO GARCIA</t>
  </si>
  <si>
    <t>MARCIO GARCIA FREITAS</t>
  </si>
  <si>
    <t>MARCIO IRAN SALUSTIANO CORREIA</t>
  </si>
  <si>
    <t>MARCIO LOPES ALVES</t>
  </si>
  <si>
    <t>MARCIO PACHECO DE BARROS</t>
  </si>
  <si>
    <t>MARCIO ROBERTO TEIXEIRA DA SILVA JUNIOR</t>
  </si>
  <si>
    <t>MARCIO SANTOS DE MELLO</t>
  </si>
  <si>
    <t>MARCIO UBIRATAN BERNADINO DE FARIAS</t>
  </si>
  <si>
    <t>MARCO ANTONIO BARBOSA FIDELIS</t>
  </si>
  <si>
    <t>MARCO ANTONIO BARNACK ARAUJO</t>
  </si>
  <si>
    <t>MARCO ANTONIO LINS DE SOUZA</t>
  </si>
  <si>
    <t>MARCO ANTONIO MARTINS ALMEIDA</t>
  </si>
  <si>
    <t>MARCO AURELIO SANTI GATTI</t>
  </si>
  <si>
    <t>MARCOS ALEX SILVA DE OLIVEIRA</t>
  </si>
  <si>
    <t>MARCOS ANDRÉ RODRIGUES ALVES</t>
  </si>
  <si>
    <t>MARCOS ANTONIO DE OLIVEIRA ADAO</t>
  </si>
  <si>
    <t>MARCOS ANTONIO SOUZA DE ARAÚJO</t>
  </si>
  <si>
    <t>MARCOS AURELIO AMANCIO SOUZA DA SILVA</t>
  </si>
  <si>
    <t>MARCOS BARRA SOARES</t>
  </si>
  <si>
    <t>MARCOS DE FARIA ASEVEDO</t>
  </si>
  <si>
    <t>MARCOS DIAS</t>
  </si>
  <si>
    <t>MARCOS SOARES RAMOS</t>
  </si>
  <si>
    <t>MARCUS VINICIUS CRUZ SANTOS</t>
  </si>
  <si>
    <t>MARCUS VINICIUS DE LIMA CRESPO</t>
  </si>
  <si>
    <t>MARCUS VINICIUS NEPOMUCENO DE CARVALHO</t>
  </si>
  <si>
    <t>MARCUS VINICIUS QUINTANILHA WERNER</t>
  </si>
  <si>
    <t>MARGARETE DE SOUZA CAMPOS</t>
  </si>
  <si>
    <t>MARIA AUXILIADORA DE ARRUDA NOBRE</t>
  </si>
  <si>
    <t>MARIA CAROLINA MEDEIROS FRANCO</t>
  </si>
  <si>
    <t>MARIA CLARA GALLOULCKYDIO DA GAMA DIAS COSTA</t>
  </si>
  <si>
    <t>MARIA CRISTINA FALCÃO DE ALMEIDA E SILVA</t>
  </si>
  <si>
    <t>MARIA DA CONCEIÇÃO CARVALHO DE PAIVA FRANÇA</t>
  </si>
  <si>
    <t>MARIA DAS MERCÊS MOREIRA GATTO</t>
  </si>
  <si>
    <t>MARIA DO CARMO DA SILVA</t>
  </si>
  <si>
    <t>MARIA DO SOCORRO MAIA QUINTINO</t>
  </si>
  <si>
    <t>MARIA FERREIRA MORRIS</t>
  </si>
  <si>
    <t>MARIA INES SOUZA</t>
  </si>
  <si>
    <t>MARIA LAURA TIMPONI NAHID</t>
  </si>
  <si>
    <t>MARIA LUDMILLA SOARES LINS</t>
  </si>
  <si>
    <t>MARIA LUIZA COSTA MARTINS</t>
  </si>
  <si>
    <t>MARIA LUIZA VIGNOLI CARDIAS</t>
  </si>
  <si>
    <t>MARIA REGINA HORN</t>
  </si>
  <si>
    <t>MARIA TEREZA DE OLIVEIRA REZENDE ALVES</t>
  </si>
  <si>
    <t>MARIANA CAMPOS SAMPAIO</t>
  </si>
  <si>
    <t>MARIANA CAVADINHA COSTA DA SILVA</t>
  </si>
  <si>
    <t>MARIANA DE OLIVEIRA COELHO</t>
  </si>
  <si>
    <t>MARIANA RODRIGUES FRANÇA</t>
  </si>
  <si>
    <t>MARIANNA DA CUNHA LOURENÇO</t>
  </si>
  <si>
    <t>MARILDA BERGMANN MORAES</t>
  </si>
  <si>
    <t>MARINA ABELHA FERREIRA</t>
  </si>
  <si>
    <t>MARIO DOS SANTOS FERNANDES</t>
  </si>
  <si>
    <t>MARIO EMILIANO SOBREIRA DO PRADO</t>
  </si>
  <si>
    <t>MARIO JORGE FIGUEIRA CONFORT</t>
  </si>
  <si>
    <t>MARIO JORGE MENEZES CARDOSO</t>
  </si>
  <si>
    <t>MARIO LUIZ BORGES DA CUNHA</t>
  </si>
  <si>
    <t>MARISTELA LOPES SILVA MELO</t>
  </si>
  <si>
    <t>MARISTELA MINATEL</t>
  </si>
  <si>
    <t>MARTA DA SILVA SANTOS</t>
  </si>
  <si>
    <t xml:space="preserve">MARTA VERÔNICA FERREIRA LIMA </t>
  </si>
  <si>
    <t>MARTINHO SOBRAL ROCHA</t>
  </si>
  <si>
    <t>MATEUS COGO MARQUES</t>
  </si>
  <si>
    <t>MATEUS HENRIQUE DA SILVA ROCHA</t>
  </si>
  <si>
    <t>MATEUS LUIS DE OLIVEIRA</t>
  </si>
  <si>
    <t>MATHEUS DOS SANTOS AMARAL</t>
  </si>
  <si>
    <t>MATHEUS GRIJÓ LIMA</t>
  </si>
  <si>
    <t>MATHEUS GURGEL SERRÃO</t>
  </si>
  <si>
    <t>MATHEUS HENRIQUE DE MOURA</t>
  </si>
  <si>
    <t xml:space="preserve">MATHEUS MARTINS DE ARAUJO </t>
  </si>
  <si>
    <t>MATHEUS OLIVEIRA DA COSTA</t>
  </si>
  <si>
    <t>MATHEUS SILVEIRA CATAULI DOS SANTOS</t>
  </si>
  <si>
    <t>MAURICIO CUNHA ALMEIDA</t>
  </si>
  <si>
    <t>MAURICIO GENTIL FURTADO</t>
  </si>
  <si>
    <t>MAURICIO RODRIGUES PAVAN</t>
  </si>
  <si>
    <t>MAURO MORGADO DA COSTA GADELHA</t>
  </si>
  <si>
    <t>MAURO MOTTA LAPORTE</t>
  </si>
  <si>
    <t>MAURO RICARDO DA SILVA</t>
  </si>
  <si>
    <t>MAX DE LIMA CASTRO</t>
  </si>
  <si>
    <t>MAXIMILIANO GONÇALVES DE ALMEIDA</t>
  </si>
  <si>
    <t>MELISSA CRISTINA PINTO PIRES MATHIAS</t>
  </si>
  <si>
    <t>MERCEDES SANTANA DA SILVA</t>
  </si>
  <si>
    <t>MICHAEL DOUGLAS RAMOS SODRE</t>
  </si>
  <si>
    <t>MICHELE MARIA DANTAS SALOMAO</t>
  </si>
  <si>
    <t>MICHELE TEIXEIRA MONTEIRO</t>
  </si>
  <si>
    <t>MICHELINE BECHTOLD</t>
  </si>
  <si>
    <t>MICHELLE MAXIMIANO STEENHAGEN</t>
  </si>
  <si>
    <t>MIGUEL LUIS DIAS CAMACHO</t>
  </si>
  <si>
    <t>MILENA MENDONÇA GOIS DE CAMPOS</t>
  </si>
  <si>
    <t>MILENA NASCIMENTO SALES</t>
  </si>
  <si>
    <t>MILENA OSÓRIO DA SILVA</t>
  </si>
  <si>
    <t>MILENO DE ARAUJO FEITOSA JUNIOR</t>
  </si>
  <si>
    <t>MINA SAITO</t>
  </si>
  <si>
    <t>MIRIAN REIS DE VASCONCELOS</t>
  </si>
  <si>
    <t>MOACIR AMARO DOS SANTOS FILHO</t>
  </si>
  <si>
    <t>MOISEIS ANDRADE DOS SANTOS REIS</t>
  </si>
  <si>
    <t>MOISES VIEIRA PINTO</t>
  </si>
  <si>
    <t>MONICA APARECIDA ARAUJO GOMES LIMA</t>
  </si>
  <si>
    <t>MONICA CRISTINA COSTA SANTIAGO</t>
  </si>
  <si>
    <t>MONICA FREITAS DOS SANTOS IGNACIO</t>
  </si>
  <si>
    <t>MONICA MENDES DE SOUZA ELIAS</t>
  </si>
  <si>
    <t>MONICA NUNES PEREIRA</t>
  </si>
  <si>
    <t>MONIQUE ELIANE DOS SANTOS SOUSA</t>
  </si>
  <si>
    <t>MONIQUE FONSECA DE RESENDE</t>
  </si>
  <si>
    <t>MONIQUE FORTUNATO DE ARAUJO</t>
  </si>
  <si>
    <t>MORGANA CORREA CAMPOS ALVES</t>
  </si>
  <si>
    <t>MURIEL CORTEZ GUERRERO</t>
  </si>
  <si>
    <t>NADSON LIMA NUNES</t>
  </si>
  <si>
    <t>NALANE LACERDA MOREIRA</t>
  </si>
  <si>
    <t>NATALIA HOFFMANN RAMOS</t>
  </si>
  <si>
    <t>NATALIE FERNANDA FERNANDES SOARES</t>
  </si>
  <si>
    <t>NATHALIA DALBO DE AZEVEDO TRACERA</t>
  </si>
  <si>
    <t>NATHALIA DOS SANTOS LABRE</t>
  </si>
  <si>
    <t>NATHYANE DA SILVA ALMEIDA</t>
  </si>
  <si>
    <t>NAYANI DO NASCIMENTO PORCINO</t>
  </si>
  <si>
    <t>NAYARA DIAS DE AZEVEDO</t>
  </si>
  <si>
    <t xml:space="preserve">NAYARA NUNES FERREIRA </t>
  </si>
  <si>
    <t>NAYARA SOLLIS GROSSI</t>
  </si>
  <si>
    <t>NAYRA LAIS LUSTOSA NEVES MILANEZ</t>
  </si>
  <si>
    <t>NEDSON HUMBERTO FERNANDES</t>
  </si>
  <si>
    <t>NEUCIONE DE MELO</t>
  </si>
  <si>
    <t>NEY CAMARGO DA CRUZ FILHO</t>
  </si>
  <si>
    <t>NILCE HELENA VIDAL</t>
  </si>
  <si>
    <t>NILCE OLIVIER COSTA</t>
  </si>
  <si>
    <t>NILO SERGIO GAIÃO SANTOS</t>
  </si>
  <si>
    <t>NILSON TEIXEIRA FILHO</t>
  </si>
  <si>
    <t>NOEL MOREIRA SANTOS</t>
  </si>
  <si>
    <t>NONATO JOSE REI DA COSTA JUNIOR</t>
  </si>
  <si>
    <t>NORIAKI MANABE</t>
  </si>
  <si>
    <t>ODILÉA DE FREITAS VIEIRA</t>
  </si>
  <si>
    <t>OSWALDO GONÇALVES NETO</t>
  </si>
  <si>
    <t>OTHON LUIZ GUIMARAES DE CARVALHO</t>
  </si>
  <si>
    <t>OTHON MAXIMIANO WILIAM</t>
  </si>
  <si>
    <t>OTTOMAR LUSTOSA MASCARENHAS</t>
  </si>
  <si>
    <t>PABLO EMANUEL FERNANDES MEDEIROS</t>
  </si>
  <si>
    <t>PALOMA NAIARA DE OLIVEIRA FARIA</t>
  </si>
  <si>
    <t>PAMELA JESSICA FERREIRA DA SILVA</t>
  </si>
  <si>
    <t>PATRICIA HUGUENIN BARAN</t>
  </si>
  <si>
    <t>PATRÍCIA MANGIA GARCIA TERRA</t>
  </si>
  <si>
    <t>PATRICIA MANNARINO SILVA</t>
  </si>
  <si>
    <t>PATRICIA POLIANA CONCEIÇÃO DA SILVA</t>
  </si>
  <si>
    <t>PATRICIA PORTELA DE MEDEIROS BRUNALE</t>
  </si>
  <si>
    <t>PATRICIA SANTO CORREA DE MEDEIROS</t>
  </si>
  <si>
    <t>PATRICIA SILVA CASADO LIMA</t>
  </si>
  <si>
    <t>PATRICIA TORRES GONCALVES</t>
  </si>
  <si>
    <t>PATRICK MOREIRA MARTINS</t>
  </si>
  <si>
    <t>PAULA MARIZ DA SILVA</t>
  </si>
  <si>
    <t>PAULO ALEXANDRE SOUZA DA SILVA</t>
  </si>
  <si>
    <t>PAULO AUGUSTO MARCARINI BRAGA</t>
  </si>
  <si>
    <t>PAULO DE TARSO SILVA ANTUNES</t>
  </si>
  <si>
    <t>PAULO FERNANDO MUNIZ COUTINHO</t>
  </si>
  <si>
    <t>PAULO HENRIQUE GONÇALVES FRANÇA</t>
  </si>
  <si>
    <t>PAULO HENRIQUE IUNES PEREIRA</t>
  </si>
  <si>
    <t>PAULO JOSÉ DE OLIVEIRA</t>
  </si>
  <si>
    <t>PAULO MARCELO LIMA VASCONCELOS FILHO</t>
  </si>
  <si>
    <t>PAULO PEREZ MARTINS</t>
  </si>
  <si>
    <t>PAULO RICARDO VERISSIMO CALDOVINO</t>
  </si>
  <si>
    <t>PAULO ROBERTO CHAPADENSE LIBERALESSO</t>
  </si>
  <si>
    <t>PAULO ROBERTO CORREIA FRAGA</t>
  </si>
  <si>
    <t>PAULO ROBERTO MARTINS DE OLIVEIRA</t>
  </si>
  <si>
    <t>PAULO ROBERTO PIVESSO</t>
  </si>
  <si>
    <t>PAULO ROBERTO RODRIGUES DE MATOS</t>
  </si>
  <si>
    <t>PAULO ROBERTO ROFFE BORGES JUNIOR</t>
  </si>
  <si>
    <t>PAULO VICTOR BARBOSA SCHUAB</t>
  </si>
  <si>
    <t>PEDRO ANTONIO PEREIRA DE AZEVEDO</t>
  </si>
  <si>
    <t>PEDRO HENRIQUE GUIMARÃES RAMOS</t>
  </si>
  <si>
    <t>PEDRO HENRIQUE LEMMERS</t>
  </si>
  <si>
    <t>PEDRO HENRIQUE NASCIMENTO DANIEL</t>
  </si>
  <si>
    <t>PEDRO LAURENTINO DASCHIERI</t>
  </si>
  <si>
    <t>PEDRO PAULO MORAES FILHO</t>
  </si>
  <si>
    <t>PEDRO PRUDENCIO DE MORAIS FILHO</t>
  </si>
  <si>
    <t>PHAULA CRYSTINA ALVES GOMES</t>
  </si>
  <si>
    <t>PIETRO ADAMO SAMPAIO MENDES</t>
  </si>
  <si>
    <t>PLINIO RODRIGUES GAMA</t>
  </si>
  <si>
    <t>POLIANA PATROCINIO MIRANDA</t>
  </si>
  <si>
    <t>PRISCILA BASTOS PINHEIRO</t>
  </si>
  <si>
    <t>PRISCILA RAMOS BARRETO</t>
  </si>
  <si>
    <t>PRISCILA RAQUEL KAZMIERCZAK</t>
  </si>
  <si>
    <t>RAFAEL ANDRADE DA CRUZ</t>
  </si>
  <si>
    <t>RAFAEL AUGUSTO DO COUTO ALBUQUERQUE</t>
  </si>
  <si>
    <t>RAFAEL AUGUSTO GIDRA</t>
  </si>
  <si>
    <t>RAFAEL AUGUSTO RIBEIRO</t>
  </si>
  <si>
    <t>RAFAEL BASTOS DA SILVA</t>
  </si>
  <si>
    <t>RAFAEL CHAVES CAMACHO</t>
  </si>
  <si>
    <t>RAFAEL CHAVES FERNANDES DE OLIVEIRA</t>
  </si>
  <si>
    <t>RAFAEL COSTA DA SILVA</t>
  </si>
  <si>
    <t>RAFAEL CRUZ COUTINHO FERREIRA</t>
  </si>
  <si>
    <t>RAFAEL DE CARVALHO LINS</t>
  </si>
  <si>
    <t>RAFAEL DE OLIVEIRA SALGADO</t>
  </si>
  <si>
    <t>RAFAEL DOS SANTOS BOMFIM</t>
  </si>
  <si>
    <t>RAFAEL DUARTE NEVES</t>
  </si>
  <si>
    <t>RAFAEL FERREIRA DA COSTA</t>
  </si>
  <si>
    <t>RAFAEL FERREIRA DE ABREU</t>
  </si>
  <si>
    <t>RAFAEL FILIPE SOUZA DA SILVA</t>
  </si>
  <si>
    <t>RAFAEL HENRIQUE DA SILVA COUTO</t>
  </si>
  <si>
    <t>RAFAEL JARDIM CARDOSO</t>
  </si>
  <si>
    <t>RAFAEL JORGE BARANGERTUSEN DE CARVALHO</t>
  </si>
  <si>
    <t>RAFAEL MARQUES FERNANDES</t>
  </si>
  <si>
    <t>RAFAEL MARTINS MORENO</t>
  </si>
  <si>
    <t>RAFAEL RODRIGUES GALVÃO</t>
  </si>
  <si>
    <t>RAFAEL SILVA DOS SANTOS</t>
  </si>
  <si>
    <t>RAFAEL TARDANI GUIMARÃES SILVA</t>
  </si>
  <si>
    <t>RAFAELA COELHO GUERRANTE GOMES SIQUEIRA MOREIRA</t>
  </si>
  <si>
    <t>RAFAELA PEREIRA DA SILVA</t>
  </si>
  <si>
    <t>RAFAELA VERNIN CARVALHO</t>
  </si>
  <si>
    <t>RAIANE PEREIRA DA SILVA OLIVEIRA</t>
  </si>
  <si>
    <t>RAILTON SOUZA DE SANTANA JUNIOR</t>
  </si>
  <si>
    <t>RAPHAEL BORGES RODRIGUES</t>
  </si>
  <si>
    <t>RAPHAEL GOMES FERNANDES</t>
  </si>
  <si>
    <t>RAPHAEL HENRIQUES QUEIROZ</t>
  </si>
  <si>
    <t>RAPHAEL NEVES MOURA</t>
  </si>
  <si>
    <t>RAPHAEL RANNA THEODORIO DA SILVA</t>
  </si>
  <si>
    <t>RAPHAEL VICTOR ALEIXO VASCONCELLOS</t>
  </si>
  <si>
    <t>RAQUEL BENAYON</t>
  </si>
  <si>
    <t>RAQUEL LIMA FAÇANHA</t>
  </si>
  <si>
    <t>RAQUEL WAYAND SOARES</t>
  </si>
  <si>
    <t>RAYANE MARCELLOS DE LIMA</t>
  </si>
  <si>
    <t>REBECA SANTOS DE ANGELO</t>
  </si>
  <si>
    <t>REBECCA FÉO DE OLIVEIRA</t>
  </si>
  <si>
    <t>REGIANE ALVES PEREIRA</t>
  </si>
  <si>
    <t>REGINA DE MACEDO SANTA RITA OLIVEIRA</t>
  </si>
  <si>
    <t>REGIS DO NASCIMENTO BEVILAQUA</t>
  </si>
  <si>
    <t>REJANE ALVES DE SOUZA</t>
  </si>
  <si>
    <t>RENAN PINTO DE SOUZA</t>
  </si>
  <si>
    <t>RENATA BOMFIM TORRES</t>
  </si>
  <si>
    <t>RENATA BONA MALLEMONT REBELLO</t>
  </si>
  <si>
    <t>RENATA DI SANTO BARBOZA</t>
  </si>
  <si>
    <t>RENATA FERREIRA TORRES DOS SANTOS</t>
  </si>
  <si>
    <t>RENATA GOLDEMBERG CHVAICER</t>
  </si>
  <si>
    <t>RENATA MARIA RIBEIRO DA SILVA</t>
  </si>
  <si>
    <t>RENATA MARQUES ROZENBERG SIQUEIRA</t>
  </si>
  <si>
    <t>RENATA MORAES</t>
  </si>
  <si>
    <t>RENATA RIBEIRO DE LIMA</t>
  </si>
  <si>
    <t>RENATO CABRAL DIAS DUTRA</t>
  </si>
  <si>
    <t>RENATO CAVALCANTI DE LIMA</t>
  </si>
  <si>
    <t>RENATO LOPES SILVEIRA</t>
  </si>
  <si>
    <t>RICARDO ALVES VIEIRA</t>
  </si>
  <si>
    <t>RICARDO DA RIN</t>
  </si>
  <si>
    <t>RICARDO DE JESUS BARBOSA</t>
  </si>
  <si>
    <t>RICARDO DE MORAES TRAVASSOS</t>
  </si>
  <si>
    <t>RICARDO FONSECA SOARES</t>
  </si>
  <si>
    <t>RICARDO FONTENELE CASTRO</t>
  </si>
  <si>
    <t>RICARDO FREIRE DE AGUIAR</t>
  </si>
  <si>
    <t>RICARDO FURTADO</t>
  </si>
  <si>
    <t>RICARDO GANDOLPHO DA ROCHA</t>
  </si>
  <si>
    <t>RICARDO JOSE BARREIROS DE OLIVEIRA LEME</t>
  </si>
  <si>
    <t>RICARDO JOSE GONÇALVES GUIDO</t>
  </si>
  <si>
    <t>RICARDO MARTINS</t>
  </si>
  <si>
    <t>RICARDO NATAL GONCALVES DE ARAUJO</t>
  </si>
  <si>
    <t>RICARDO VILLARDI PEREIRA</t>
  </si>
  <si>
    <t>RICARDO WANDERLEY AMERICANO</t>
  </si>
  <si>
    <t>RICARLOS GRACIANO DE OLIVEIRA</t>
  </si>
  <si>
    <t>RITA CAPRA VIEIRA</t>
  </si>
  <si>
    <t>RITA DE CÁSSIA CAMPOS PEREIRA TORRES</t>
  </si>
  <si>
    <t>RITA DE CASSIA PINHEIRO BORGES</t>
  </si>
  <si>
    <t>RITA HELENA ARAUJO</t>
  </si>
  <si>
    <t>ROBERT ANTHONY CABRERA POAGUE</t>
  </si>
  <si>
    <t>ROBERTA CARVALHO SANTOS</t>
  </si>
  <si>
    <t>ROBERTA DANTAS PEREIRA</t>
  </si>
  <si>
    <t>ROBERTA SALOMÃO MORAES DA SILVA</t>
  </si>
  <si>
    <t>ROBERTO AYRES DE ALMEIDA BIÃO</t>
  </si>
  <si>
    <t>ROBERTO DE CASTRO REBELLO</t>
  </si>
  <si>
    <t>ROBERTO JONAS SALDYS</t>
  </si>
  <si>
    <t>ROBERTO MOREIRA CALDEIRA</t>
  </si>
  <si>
    <t>ROBSON DA SILVA PAIXÃO</t>
  </si>
  <si>
    <t>ROBSON GRANJA CANSANÇÃO</t>
  </si>
  <si>
    <t>ROBSON MOREIRA DA SILVA</t>
  </si>
  <si>
    <t>RODRIGO AMARO DOS SANTOS AMARAL</t>
  </si>
  <si>
    <t>RODRIGO ARAUJO VIANA</t>
  </si>
  <si>
    <t>RODRIGO AYRES PADILHA</t>
  </si>
  <si>
    <t>RODRIGO BRAGA MENDES</t>
  </si>
  <si>
    <t>RODRIGO CANDIDO DA COSTA</t>
  </si>
  <si>
    <t>RODRIGO GAVA</t>
  </si>
  <si>
    <t>RODRIGO MILÃO DE PAIVA</t>
  </si>
  <si>
    <t>RODRIGO MORELATTO</t>
  </si>
  <si>
    <t>RODRIGO PEREIRA CÂMARA</t>
  </si>
  <si>
    <t>RODRIGO RIBEIRO AFFONSO ALVES</t>
  </si>
  <si>
    <t>RODRIGO RIBEIRO DE LUCENA</t>
  </si>
  <si>
    <t>RODRIGO SALOMONI</t>
  </si>
  <si>
    <t>RODRIGO VALENTE SERRA</t>
  </si>
  <si>
    <t>ROGER TADEU BARRETO SANTOS</t>
  </si>
  <si>
    <t>ROGERIO DE ALMEIDA BRANDÃO</t>
  </si>
  <si>
    <t>ROGERIO SALATIEL DE OLIVEIRA</t>
  </si>
  <si>
    <t>ROMEU RICARDO DA SILVA</t>
  </si>
  <si>
    <t>ROMULO PREJIONI HANSEN</t>
  </si>
  <si>
    <t>RONALD SENA SANTIAGO</t>
  </si>
  <si>
    <t>RONALDO MEDEIROS DE BAKKER</t>
  </si>
  <si>
    <t>RONAN MAGALHÃES AVILA</t>
  </si>
  <si>
    <t>RONEY AFONSO POYARES</t>
  </si>
  <si>
    <t>RONEY ANTONIO BARBOSA</t>
  </si>
  <si>
    <t>RONICARLOS MARTINS DA SILVA</t>
  </si>
  <si>
    <t>RONICLEI NUNES PEREIRA</t>
  </si>
  <si>
    <t>RONISIE PEREIRA FRANCO</t>
  </si>
  <si>
    <t>RONY DE LUCAS OLIVEIRA</t>
  </si>
  <si>
    <t>ROQUE DE CARVALHO RODRIGUES</t>
  </si>
  <si>
    <t>ROSANA DE REZENDE ANDRADE</t>
  </si>
  <si>
    <t>ROSANE CORDEIRO LACERDA RAMOS</t>
  </si>
  <si>
    <t>ROSANE VIEIRA DE ANDRADE</t>
  </si>
  <si>
    <t>ROSANGELA MOREIRA DE ARAUJO</t>
  </si>
  <si>
    <t>ROSARIA DE FATIMA CORREA BORGES</t>
  </si>
  <si>
    <t>ROSE MARY PIRES RIBEIRO DA SILVA</t>
  </si>
  <si>
    <t>ROSE PONCIANO DE ARAUJO</t>
  </si>
  <si>
    <t>ROSELANE BENJAMIM XAVIER</t>
  </si>
  <si>
    <t>ROSEMARI FABIANOVICZ</t>
  </si>
  <si>
    <t>ROSILANE DE VASCONCELOS SILVA RIOS MAIA</t>
  </si>
  <si>
    <t>ROSSINE AMORIM MESSIAS</t>
  </si>
  <si>
    <t>RUBENS CERQUEIRA FREITAS</t>
  </si>
  <si>
    <t>RUBIAMAR VIEIRA</t>
  </si>
  <si>
    <t>RUDIMAR VARELLA</t>
  </si>
  <si>
    <t>SABRINA AVELINO DE SOUZA PEREIRA</t>
  </si>
  <si>
    <t>SABRINA SOUTO FERREIRA</t>
  </si>
  <si>
    <t>SAHID DE OLIVEIRA KIK</t>
  </si>
  <si>
    <t>SAMUEL DE CAMARGO SOUZA</t>
  </si>
  <si>
    <t>SAMUEL DE OLIVEIRA COELHO</t>
  </si>
  <si>
    <t>SAMUEL GOMES QUINTANILHA</t>
  </si>
  <si>
    <t>SAMUEL VIEIRA DA SILVA</t>
  </si>
  <si>
    <t>SANDRINE LIMA ULISSES</t>
  </si>
  <si>
    <t>SANDRO CASSIANO DA COSTA</t>
  </si>
  <si>
    <t>SAVIO FERREIRA DA SILVA</t>
  </si>
  <si>
    <t>SEBASTIÃO DA SILVA</t>
  </si>
  <si>
    <t>SERGIO ALEXANDRE DE AGUIAR VAZ</t>
  </si>
  <si>
    <t>SERGIO ALONSO TRIGO</t>
  </si>
  <si>
    <t>SERGIO HENRIQUE SOUSA ALMEIDA</t>
  </si>
  <si>
    <t>SERGIO RICARDO DE ANDRADE SILVA</t>
  </si>
  <si>
    <t>SERGIO TEIXEIRA GONDIM</t>
  </si>
  <si>
    <t>SERGIO VIDAL ARAUJO</t>
  </si>
  <si>
    <t>SEVERINO FERREIRA FILHO</t>
  </si>
  <si>
    <t>SHIRLEI DE OLIVEIRA SOUSA</t>
  </si>
  <si>
    <t>SHIRLEY DE SOUZA NEPOMUCENO</t>
  </si>
  <si>
    <t>SHIRLEY DOS SANTOS BRAVO</t>
  </si>
  <si>
    <t>SIANA SOARES DE OLIVEIRA</t>
  </si>
  <si>
    <t>SIDERVAL VALE MIRANDA</t>
  </si>
  <si>
    <t>SIDICLEI BORGES AZEVEDO</t>
  </si>
  <si>
    <t>SILVANA DA FONSECA AMARAL</t>
  </si>
  <si>
    <t>SILVANI MARQUES JUNIOR</t>
  </si>
  <si>
    <t>SILVIA TOSCANO SANTOS</t>
  </si>
  <si>
    <t>SILVIO FRANK BARBOSA RODRIGUES</t>
  </si>
  <si>
    <t>SILVIO ROBERTO PEREIRA DA COSTA</t>
  </si>
  <si>
    <t>SIMONE DA CUNHA ESTEVES</t>
  </si>
  <si>
    <t>SIMONE MARIA GOMES FERREIRA TEIXEIRA</t>
  </si>
  <si>
    <t>SIMONE REGINA LOMBA ZANETI</t>
  </si>
  <si>
    <t>SONIA MACHADO BARBOSA</t>
  </si>
  <si>
    <t>SORAYA XAVIER FRANCO</t>
  </si>
  <si>
    <t>STEFAN NICOLAS RICHETTI PAUNESCU</t>
  </si>
  <si>
    <t>STEPHANY RIBEIRO RODRIGUES</t>
  </si>
  <si>
    <t>SUZI ANE COSTA BARBOSA SCHERMA</t>
  </si>
  <si>
    <t>TABITA YALING CHENG LOUREIRO</t>
  </si>
  <si>
    <t>TAISSA DE ALBUQUERQUE NORONHA</t>
  </si>
  <si>
    <t>TAMYRES SILVA FERREIRA LOPES</t>
  </si>
  <si>
    <t>TANIA DE MENEZES RODRIGUES</t>
  </si>
  <si>
    <t>TANIA MARIA GOMES FERNANDES</t>
  </si>
  <si>
    <t>TASSILO DUARTE SOUZA</t>
  </si>
  <si>
    <t>TATHIANY RODRIGUES MOREIRA DE CAMARGO</t>
  </si>
  <si>
    <t>TATIANA DOMINGOS ROMAGUERA</t>
  </si>
  <si>
    <t>TATIANA MOTTA VIEIRA</t>
  </si>
  <si>
    <t xml:space="preserve">TATIANA PARANHOS CERQUEIRA DE MACAU  </t>
  </si>
  <si>
    <t>TATIANA PEIXOTO ALVARENGA</t>
  </si>
  <si>
    <t>TATIANA PETRICORENA</t>
  </si>
  <si>
    <t>TELHMA MOTA ROLIM</t>
  </si>
  <si>
    <t>TEREZINHA BATISTA DA CUNHA</t>
  </si>
  <si>
    <t>TEREZINHA RAUTA DIAS DE MORAIS E SILVA</t>
  </si>
  <si>
    <t>THAINA OLIVEIRA MONTEIRO DE SOUSA</t>
  </si>
  <si>
    <t>THAIS DOS SANTOS</t>
  </si>
  <si>
    <t>THAIS MATIAS DOS SANTOS</t>
  </si>
  <si>
    <t>THALITA PEÇANHA MADEIRA</t>
  </si>
  <si>
    <t>THAMILA BASTOS DE MENEZES</t>
  </si>
  <si>
    <t>THARSIANE KONRAD</t>
  </si>
  <si>
    <t>THIAGO ARMANI MIRANDA</t>
  </si>
  <si>
    <t>THIAGO AUGUSTO DE FARIA MAGALHÃES</t>
  </si>
  <si>
    <t>THIAGO DA SILVA ORMONDE</t>
  </si>
  <si>
    <t>THIAGO DA SILVA PEREIRA SOARES</t>
  </si>
  <si>
    <t>THIAGO DA SILVA PIRES</t>
  </si>
  <si>
    <t>THIAGO DA SILVA TELLES CONSTANTINO</t>
  </si>
  <si>
    <t>THIAGO DE OLIVEIRA BARBOSA</t>
  </si>
  <si>
    <t>THIAGO FERNANDES DO PRADO</t>
  </si>
  <si>
    <t>THIAGO LEONARDO ANTUNES LOBO</t>
  </si>
  <si>
    <t>THIAGO LUIS DOS SANTOS PINTO</t>
  </si>
  <si>
    <t>THIAGO MACHADO KARASHIMA</t>
  </si>
  <si>
    <t>THIAGO MAÇOS DE OLIVEIRA MIRANDA</t>
  </si>
  <si>
    <t>THIAGO MARIANO DE SOUZA</t>
  </si>
  <si>
    <t>THIAGO NEVES DE CAMPOS</t>
  </si>
  <si>
    <t>THIAGO ROCHA LADEIRA</t>
  </si>
  <si>
    <t>THIAGO SILVA BELISARIO</t>
  </si>
  <si>
    <t>THIAGO VINICIUS MENDES SANTOS</t>
  </si>
  <si>
    <t>THIERS DE CRUZ E ALVES</t>
  </si>
  <si>
    <t>THYAGO GROTTI VIEIRA</t>
  </si>
  <si>
    <t>TIAGO BARRETO DE MATOS</t>
  </si>
  <si>
    <t>TIAGO LINO XAVIER</t>
  </si>
  <si>
    <t>TIAGO MACHADO DE SOUZA JACQUES</t>
  </si>
  <si>
    <t>TIMOTEO RODRIGUES LEITE DE ALMEIDA</t>
  </si>
  <si>
    <t>TULIO AMORIM BRASILEIRO</t>
  </si>
  <si>
    <t>UBIRAJARA SOUZA DA SILVA</t>
  </si>
  <si>
    <t>URSULA IGNACIO BARCELLOS</t>
  </si>
  <si>
    <t>VAGNER MARQUES MARCOLINO DA SILVA</t>
  </si>
  <si>
    <t>VALDILENE DE JESUS</t>
  </si>
  <si>
    <t>VALERIA SILVA FERREIRA</t>
  </si>
  <si>
    <t>VALMIR DOS SANTOS HENRIQUES</t>
  </si>
  <si>
    <t>VALMIR RAYMUNDO DE OLIVEIRA JUNIOR</t>
  </si>
  <si>
    <t>VALNIRIA AMORIM XAVIER</t>
  </si>
  <si>
    <t>VANDERLEI PERES</t>
  </si>
  <si>
    <t>VANDERLEI SARTORI</t>
  </si>
  <si>
    <t xml:space="preserve">VANDERLEIA BEZERRA DA SILVA </t>
  </si>
  <si>
    <t>VANDILENE GUEDES LINS DOS SANTOS</t>
  </si>
  <si>
    <t>VANESSA DE OLIVEIRA SIRIBRINSKY</t>
  </si>
  <si>
    <t>VANESSA GOUVEIA DOS SANTOS</t>
  </si>
  <si>
    <t>VANIA MARINA CARVALHO COSTA</t>
  </si>
  <si>
    <t>VANJOALDO DOS REIS LOPES NETO</t>
  </si>
  <si>
    <t>VERA LUCIA XAVIER GOMES</t>
  </si>
  <si>
    <t>VERGILIO ANTONIO FERREIRA CONCEIÇÃO</t>
  </si>
  <si>
    <t>VIANNEY OLIVEIRA DOS SANTOS JUNIOR</t>
  </si>
  <si>
    <t>VICTOR BRAZ PINTO</t>
  </si>
  <si>
    <t>VICTOR FERRIERA BARBOSA</t>
  </si>
  <si>
    <t>VICTOR FREIRE RIBEIRO DO VALE</t>
  </si>
  <si>
    <t>VICTOR GOMES SANTOS</t>
  </si>
  <si>
    <t>VICTOR HUGO ARAUJO DA CRUZ</t>
  </si>
  <si>
    <t>VICTOR HUGO GIGANTE CRESPO</t>
  </si>
  <si>
    <t>VICTOR HUGO MARINI DE OLIVEIRA</t>
  </si>
  <si>
    <t>VICTOR LUIS PEREIRA E SILVA</t>
  </si>
  <si>
    <t>VICTOR MANUEL CAMPOS GONÇALO</t>
  </si>
  <si>
    <t>VICTORIA ALESSANDRA DA SILVA AGOSTINI</t>
  </si>
  <si>
    <t>VILSON DA COSTA PEREIRA</t>
  </si>
  <si>
    <t>VINICIUS BARROS DA COSTA</t>
  </si>
  <si>
    <t>VINICIUS DA SILVA VIEIRA</t>
  </si>
  <si>
    <t>VINICIUS DE SÁ</t>
  </si>
  <si>
    <t>VINICIUS LEANDRO SKROBOT</t>
  </si>
  <si>
    <t>VINÍCIUS OLIVEIRA DE ARAUJO</t>
  </si>
  <si>
    <t>VINICIUS SOUZA RODRIGUES</t>
  </si>
  <si>
    <t>VINICIUS TOSTES TOME</t>
  </si>
  <si>
    <t>VITOR JOSE CAMPOS BOURBON</t>
  </si>
  <si>
    <t>VITOR LENON ROCHA DA SILVA</t>
  </si>
  <si>
    <t>VITOR MONTEIRO PESSÔA</t>
  </si>
  <si>
    <t>VITOR MOREIRA MAGALHÃES DE OLIVEIRA</t>
  </si>
  <si>
    <t>VITOR PIMENTEL PEREIRA</t>
  </si>
  <si>
    <t>VITORIA RÉGIA DE FRANÇA DE SOUZA</t>
  </si>
  <si>
    <t>VIVIAN AZOR DE FREITAS</t>
  </si>
  <si>
    <t>VIVIAN BRAZ DOS SANTOS</t>
  </si>
  <si>
    <t xml:space="preserve">VIVIAN CRISTINA SILVA DE QUEIROZ </t>
  </si>
  <si>
    <t>VIVIAN WAINER DA SILVA BUENO</t>
  </si>
  <si>
    <t>VIVIANNE YUKA KANEGAE</t>
  </si>
  <si>
    <t>VLADIMIR SOUSA COSTA</t>
  </si>
  <si>
    <t>WAGNER ALVES VIEIRA</t>
  </si>
  <si>
    <t>WAGNER RODRIGUES MARQUES</t>
  </si>
  <si>
    <t>WALDYR MARTINS BARROSO</t>
  </si>
  <si>
    <t>WALDYR MUNIZ DE MELLO JUNIOR</t>
  </si>
  <si>
    <t>WALLACE ALVES BARBOZA</t>
  </si>
  <si>
    <t>WALLACE NUNES DE MENEZES</t>
  </si>
  <si>
    <t>WALLACE RIBEIRO CESÁRIO</t>
  </si>
  <si>
    <t>WALMIR SILVA MARINHO</t>
  </si>
  <si>
    <t>WANDINHA DE QUEIROZ CESÁRIO</t>
  </si>
  <si>
    <t>WARLEY GOMES DOS SANTOS</t>
  </si>
  <si>
    <t>WASHINGTON LUIS ALVES SOUSA</t>
  </si>
  <si>
    <t>WASHINGTON LUIZ COSTA SILVA</t>
  </si>
  <si>
    <t>WEKISILLEY PEREIRA GONCALVES</t>
  </si>
  <si>
    <t>WELLINGTON BARROS MARQUES AFONSO</t>
  </si>
  <si>
    <t>WELLINGTON DE SOUZA CARVALHO</t>
  </si>
  <si>
    <t>WENDELL BANDEIRA SILVA</t>
  </si>
  <si>
    <t>WESLEY PEREIRA DE OLIVEIRA</t>
  </si>
  <si>
    <t>WESLEY SILVA DE MEIRELES</t>
  </si>
  <si>
    <t>WESLEY SILVA FERNANDES</t>
  </si>
  <si>
    <t>WESLLEY LUCAS ROSENDO</t>
  </si>
  <si>
    <t>WILHELSON VIEIRA DE JESUS</t>
  </si>
  <si>
    <t>WILLIAM DA SILVA CEZÁRIO</t>
  </si>
  <si>
    <t>WILLIAM DOS SANTOS FONTES</t>
  </si>
  <si>
    <t>WILLIAM FERREIRA DE OLIVEIRA</t>
  </si>
  <si>
    <t>WILLY PATRICK DE FREITAS TORRIANI</t>
  </si>
  <si>
    <t>WILSON DE MELO</t>
  </si>
  <si>
    <t>WILSON LEONARDO RIBEIRO ESTEVES</t>
  </si>
  <si>
    <t>WILSON LUIZ FRANÇA</t>
  </si>
  <si>
    <t>WILSON SILVA DA COSTA</t>
  </si>
  <si>
    <t>YAGO LUIS DE JESUS REIS</t>
  </si>
  <si>
    <t>YASMINNE MARIE LOBO ALVES SODRÉ</t>
  </si>
  <si>
    <t>YU CHIU HUNG</t>
  </si>
  <si>
    <t>ZILDA ALVES DUARTE</t>
  </si>
  <si>
    <t>ID/Crachá</t>
  </si>
  <si>
    <r>
      <t xml:space="preserve">ID </t>
    </r>
    <r>
      <rPr>
        <sz val="11"/>
        <color theme="1"/>
        <rFont val="Wingdings"/>
        <charset val="2"/>
      </rPr>
      <t>ê</t>
    </r>
  </si>
  <si>
    <t>Nome:</t>
  </si>
  <si>
    <t>Superindendência</t>
  </si>
  <si>
    <t>Coordenação</t>
  </si>
  <si>
    <t>Total Anual (min)</t>
  </si>
  <si>
    <t>Dec</t>
  </si>
  <si>
    <t>Média</t>
  </si>
  <si>
    <t>Ano:</t>
  </si>
  <si>
    <t>Disponível</t>
  </si>
  <si>
    <t>Mês</t>
  </si>
  <si>
    <t>(min)</t>
  </si>
  <si>
    <t>(h)</t>
  </si>
  <si>
    <t>Disponibilidade VS. Excedente</t>
  </si>
  <si>
    <t>De Apoio</t>
  </si>
  <si>
    <t>Gestão de Pessoas</t>
  </si>
  <si>
    <t>Estratégico</t>
  </si>
  <si>
    <t xml:space="preserve"> Otimista </t>
  </si>
  <si>
    <t xml:space="preserve"> Pessimista </t>
  </si>
  <si>
    <t xml:space="preserve">Provável </t>
  </si>
  <si>
    <t>Tipo Processo</t>
  </si>
  <si>
    <t xml:space="preserve"> Tempo Processo (min) </t>
  </si>
  <si>
    <t>Regime</t>
  </si>
  <si>
    <t>P/T/M</t>
  </si>
  <si>
    <t>Ajustes</t>
  </si>
  <si>
    <t>Definições</t>
  </si>
  <si>
    <t>Organização individual ou de grupo para realização da(s) primeira(s) tarefa(s). Ambiente e acomodação. Localização de material. Scheduling</t>
  </si>
  <si>
    <t>Ausência de pessoal que varia de alguns dias até anos (assuntos particulares, tratamentos de saúde, etc.).</t>
  </si>
  <si>
    <t>Ausência de pessoal que varia de algumas horas até dias.</t>
  </si>
  <si>
    <t>Cansaço ou desgaste resultante da(s) tarefa(s). Interrupções. Considera o tempo compreendido entre a/o primeira/início e última/fim da(s) tarefa(s).</t>
  </si>
  <si>
    <t>Ausência de pessoal para cuidados de recém-nascido(s).</t>
  </si>
  <si>
    <t>Ausência de pessoal que varia de algumas horas até anos (treinamentos, educação continuada, seminários, exposições, etc.).</t>
  </si>
  <si>
    <t>Repetições/Ano</t>
  </si>
  <si>
    <t>Demais extraordinariedades (indisponibilidade elétrica, de rede, interrupções, etc.) que possam eventualmente acrescer tempo/complexidade à(s) tarefa(s).</t>
  </si>
  <si>
    <t>Dimensionamento da Força de Trabalho</t>
  </si>
  <si>
    <t>M-O</t>
  </si>
  <si>
    <t>R-T</t>
  </si>
  <si>
    <t>W-Y</t>
  </si>
  <si>
    <t>AQ-AS</t>
  </si>
  <si>
    <t>AB-AD</t>
  </si>
  <si>
    <t>AG-AI</t>
  </si>
  <si>
    <t>AV-AX</t>
  </si>
  <si>
    <t>BA-BC</t>
  </si>
  <si>
    <t>BF-BH</t>
  </si>
  <si>
    <t>BK-BM</t>
  </si>
  <si>
    <t>BP-BR</t>
  </si>
  <si>
    <t>BU-BW</t>
  </si>
  <si>
    <t>BZ-CB</t>
  </si>
  <si>
    <t>CE-CG</t>
  </si>
  <si>
    <t>CJ-CL</t>
  </si>
  <si>
    <t>CO-CQ</t>
  </si>
  <si>
    <t>CT-CV</t>
  </si>
  <si>
    <t>CY-DA</t>
  </si>
  <si>
    <t>DD-DF</t>
  </si>
  <si>
    <t>DI-DK</t>
  </si>
  <si>
    <t>DN-DP</t>
  </si>
  <si>
    <t>DS-DU</t>
  </si>
  <si>
    <t>DX-DZ</t>
  </si>
  <si>
    <t>EC-EE</t>
  </si>
  <si>
    <t>EM-EO</t>
  </si>
  <si>
    <t>ER-ET</t>
  </si>
  <si>
    <t>EW-EY</t>
  </si>
  <si>
    <t>FB-FD</t>
  </si>
  <si>
    <t>AL-AN</t>
  </si>
  <si>
    <t>EH-EJ</t>
  </si>
  <si>
    <t>Colunas</t>
  </si>
  <si>
    <t>Participação</t>
  </si>
  <si>
    <t>Tempo Total Tarefa (min)</t>
  </si>
  <si>
    <t>m</t>
  </si>
  <si>
    <t>n</t>
  </si>
  <si>
    <t>o</t>
  </si>
  <si>
    <t>p</t>
  </si>
  <si>
    <t>r</t>
  </si>
  <si>
    <t>s</t>
  </si>
  <si>
    <t>t</t>
  </si>
  <si>
    <t>u</t>
  </si>
  <si>
    <t>w</t>
  </si>
  <si>
    <t>x</t>
  </si>
  <si>
    <t>y</t>
  </si>
  <si>
    <t>z</t>
  </si>
  <si>
    <t>ba</t>
  </si>
  <si>
    <t>ca</t>
  </si>
  <si>
    <t>da</t>
  </si>
  <si>
    <t>ea</t>
  </si>
  <si>
    <t>ab</t>
  </si>
  <si>
    <t>bb</t>
  </si>
  <si>
    <t>cb</t>
  </si>
  <si>
    <t>db</t>
  </si>
  <si>
    <t>fb</t>
  </si>
  <si>
    <t>ac</t>
  </si>
  <si>
    <t>bc</t>
  </si>
  <si>
    <t>cc</t>
  </si>
  <si>
    <t>ec</t>
  </si>
  <si>
    <t>fc</t>
  </si>
  <si>
    <t>ad</t>
  </si>
  <si>
    <t>bd</t>
  </si>
  <si>
    <t>dd</t>
  </si>
  <si>
    <t>ed</t>
  </si>
  <si>
    <t>fd</t>
  </si>
  <si>
    <t>ae</t>
  </si>
  <si>
    <t>ce</t>
  </si>
  <si>
    <t>de</t>
  </si>
  <si>
    <t>ee</t>
  </si>
  <si>
    <t>fe</t>
  </si>
  <si>
    <t>bf</t>
  </si>
  <si>
    <t>cf</t>
  </si>
  <si>
    <t>df</t>
  </si>
  <si>
    <t>ef</t>
  </si>
  <si>
    <t>ag</t>
  </si>
  <si>
    <t>bg</t>
  </si>
  <si>
    <t>cg</t>
  </si>
  <si>
    <t>dg</t>
  </si>
  <si>
    <t>ah</t>
  </si>
  <si>
    <t>bh</t>
  </si>
  <si>
    <t>ch</t>
  </si>
  <si>
    <t>eh</t>
  </si>
  <si>
    <t>ai</t>
  </si>
  <si>
    <t>bi</t>
  </si>
  <si>
    <t>di</t>
  </si>
  <si>
    <t>ei</t>
  </si>
  <si>
    <t>aj</t>
  </si>
  <si>
    <t>cj</t>
  </si>
  <si>
    <t>dj</t>
  </si>
  <si>
    <t>ej</t>
  </si>
  <si>
    <t>bk</t>
  </si>
  <si>
    <t>ck</t>
  </si>
  <si>
    <t>dk</t>
  </si>
  <si>
    <t>ek</t>
  </si>
  <si>
    <t>al</t>
  </si>
  <si>
    <t>bl</t>
  </si>
  <si>
    <t>cl</t>
  </si>
  <si>
    <t>dl</t>
  </si>
  <si>
    <t>am</t>
  </si>
  <si>
    <t>bm</t>
  </si>
  <si>
    <t>cm</t>
  </si>
  <si>
    <t>em</t>
  </si>
  <si>
    <t>an</t>
  </si>
  <si>
    <t>bn</t>
  </si>
  <si>
    <t>dn</t>
  </si>
  <si>
    <t>en</t>
  </si>
  <si>
    <t>ao</t>
  </si>
  <si>
    <t>co</t>
  </si>
  <si>
    <t>do</t>
  </si>
  <si>
    <t>eo</t>
  </si>
  <si>
    <t>bp</t>
  </si>
  <si>
    <t>cp</t>
  </si>
  <si>
    <t>dp</t>
  </si>
  <si>
    <t>ep</t>
  </si>
  <si>
    <t>aq</t>
  </si>
  <si>
    <t>bq</t>
  </si>
  <si>
    <t>cq</t>
  </si>
  <si>
    <t>dq</t>
  </si>
  <si>
    <t>ar</t>
  </si>
  <si>
    <t>br</t>
  </si>
  <si>
    <t>cr</t>
  </si>
  <si>
    <t>er</t>
  </si>
  <si>
    <t>as</t>
  </si>
  <si>
    <t>bs</t>
  </si>
  <si>
    <t>ds</t>
  </si>
  <si>
    <t>es</t>
  </si>
  <si>
    <t>at</t>
  </si>
  <si>
    <t>ct</t>
  </si>
  <si>
    <t>dt</t>
  </si>
  <si>
    <t>et</t>
  </si>
  <si>
    <t>bu</t>
  </si>
  <si>
    <t>cu</t>
  </si>
  <si>
    <t>du</t>
  </si>
  <si>
    <t>eu</t>
  </si>
  <si>
    <t>av</t>
  </si>
  <si>
    <t>bv</t>
  </si>
  <si>
    <t>cv</t>
  </si>
  <si>
    <t>dv</t>
  </si>
  <si>
    <t>aw</t>
  </si>
  <si>
    <t>bw</t>
  </si>
  <si>
    <t>cw</t>
  </si>
  <si>
    <t>ew</t>
  </si>
  <si>
    <t>ax</t>
  </si>
  <si>
    <t>bx</t>
  </si>
  <si>
    <t>dx</t>
  </si>
  <si>
    <t>ex</t>
  </si>
  <si>
    <t>ay</t>
  </si>
  <si>
    <t>cy</t>
  </si>
  <si>
    <t>dy</t>
  </si>
  <si>
    <t>ey</t>
  </si>
  <si>
    <t>bz</t>
  </si>
  <si>
    <t>cz</t>
  </si>
  <si>
    <t>dz</t>
  </si>
  <si>
    <t>ez</t>
  </si>
  <si>
    <t>Ordem</t>
  </si>
  <si>
    <t>Outorga</t>
  </si>
  <si>
    <t>SIGLA</t>
  </si>
  <si>
    <t>AM</t>
  </si>
  <si>
    <t>CPT</t>
  </si>
  <si>
    <t>PRG</t>
  </si>
  <si>
    <t>SFI</t>
  </si>
  <si>
    <t>NDF</t>
  </si>
  <si>
    <t>NBH</t>
  </si>
  <si>
    <t>NGC</t>
  </si>
  <si>
    <t>SFO</t>
  </si>
  <si>
    <t>LOT</t>
  </si>
  <si>
    <t>SIG</t>
  </si>
  <si>
    <t>SIGLA*</t>
  </si>
  <si>
    <t>ID*</t>
  </si>
  <si>
    <t>Nome*</t>
  </si>
  <si>
    <t>Separa*</t>
  </si>
  <si>
    <t>Nome Sobrenome</t>
  </si>
  <si>
    <t/>
  </si>
  <si>
    <t>Parâmetros Puros</t>
  </si>
  <si>
    <t>(TAPP)</t>
  </si>
  <si>
    <t>Base cálculo TAPP</t>
  </si>
  <si>
    <t>Headflow:</t>
  </si>
  <si>
    <t>min</t>
  </si>
  <si>
    <t>Finalístico</t>
  </si>
  <si>
    <t>Gestão Estratégica</t>
  </si>
  <si>
    <t>Regulação</t>
  </si>
  <si>
    <t>Fiscalização</t>
  </si>
  <si>
    <t>Gestão da Informação</t>
  </si>
  <si>
    <t>Execução de Contratos</t>
  </si>
  <si>
    <t>Gestão de Tecnologia da Informação</t>
  </si>
  <si>
    <t>Suporte Institucional</t>
  </si>
  <si>
    <t>Gestão da Governança e Relacionamento Sociedade</t>
  </si>
  <si>
    <t>Disponível (CH)</t>
  </si>
  <si>
    <t>Corrigido (C)</t>
  </si>
  <si>
    <t>Tempos Mensais</t>
  </si>
  <si>
    <t>Modalidade</t>
  </si>
  <si>
    <t>Tipificação dos Processos - Distribuição Ponderada</t>
  </si>
  <si>
    <t>Distribuição Ponderada de Macroprocessos</t>
  </si>
  <si>
    <t>Ranking</t>
  </si>
  <si>
    <t>Tarefa mais demorada</t>
  </si>
  <si>
    <t>Tarefa mais rápida</t>
  </si>
  <si>
    <t>Tarefa menor repetição</t>
  </si>
  <si>
    <t>Tarefa maior repetição</t>
  </si>
  <si>
    <t>Medidas</t>
  </si>
  <si>
    <t>Fator Médio Ponderado Correlato</t>
  </si>
  <si>
    <t>DICAS</t>
  </si>
  <si>
    <t>Quantidade de processos</t>
  </si>
  <si>
    <t>1_geral</t>
  </si>
  <si>
    <t>Tempo de Processo (minutos)</t>
  </si>
  <si>
    <t>Tempo Processo</t>
  </si>
  <si>
    <t>J</t>
  </si>
  <si>
    <t>Compartilhado</t>
  </si>
  <si>
    <t>Tipo processo</t>
  </si>
  <si>
    <t>Estratégicos</t>
  </si>
  <si>
    <t>Finalísticos</t>
  </si>
  <si>
    <t>Gestão da Governança e Relacionamento com a Sociedade</t>
  </si>
  <si>
    <t>Tempo de Processo TP (min)</t>
  </si>
  <si>
    <t>Número Repetição Tarefa M (Meta)</t>
  </si>
  <si>
    <t>Total Mensal Nominal TP x M</t>
  </si>
  <si>
    <t>Correção Percentual Regimes (CPR)</t>
  </si>
  <si>
    <t>Assessoria de Inteligência</t>
  </si>
  <si>
    <t>ASSESSORAMENTO À CHEFIA</t>
  </si>
  <si>
    <t>ATIVIDADES ADMINISTRATIVAS</t>
  </si>
  <si>
    <t>ATUAÇÃO EM EVENTOS EXTERNOS</t>
  </si>
  <si>
    <t>ATUAÇÃO EM EVENTOS INTERNOS</t>
  </si>
  <si>
    <t>CONTRAINTELIGÊNCIA</t>
  </si>
  <si>
    <t>GESTÃO</t>
  </si>
  <si>
    <t>INTELIGÊNCIA ESTRATÉGICA</t>
  </si>
  <si>
    <t>INTELIGÊNCIA OPERACIONAL</t>
  </si>
  <si>
    <t>PRODUÇÃO E DIFUSÃO DO CONHECIMENTO</t>
  </si>
  <si>
    <t>Auditoria</t>
  </si>
  <si>
    <t>Não</t>
  </si>
  <si>
    <t xml:space="preserve">ATENDIMENTO AOS ORGÃOS DE CONTROLE EXTERNO </t>
  </si>
  <si>
    <t>CONSULTORIA ADMINISTRATIVA ÀS ÁREAS DA ANP</t>
  </si>
  <si>
    <t>Sim</t>
  </si>
  <si>
    <t>ELABORAÇÃO DO PLANO ANUAL DE AUDITORIA - PAINT</t>
  </si>
  <si>
    <t>ELABORAÇÃO DO RELATÓRIO ANUAL DE DA AUDITORIA INTERNA - RAINT</t>
  </si>
  <si>
    <t>EXECUÇÃO DE AUDITORIAS INTERNAS</t>
  </si>
  <si>
    <t>MONITORAMENTO DAS RECOMENDAÇÕES DA AUDITORIA</t>
  </si>
  <si>
    <t xml:space="preserve">PROGRAMA DE GESTÃO DA MELHORIA DA QUALIDADE  </t>
  </si>
  <si>
    <t>Laboratório, Infraestrutura e Aquisições</t>
  </si>
  <si>
    <t>AQUISIÇÃO DE SERVIÇOS DE MANUTENÇÃO/ACREDITAÇÃO</t>
  </si>
  <si>
    <t xml:space="preserve">AQUISIÇÃO POR CPGF </t>
  </si>
  <si>
    <t>AQUISIÇÕES DE EQUIPAMENTOS E INSTRUMENTOS</t>
  </si>
  <si>
    <t xml:space="preserve">AQUISIÇÕES DE INSUMOS </t>
  </si>
  <si>
    <t>GESTÃO DA CLI</t>
  </si>
  <si>
    <t>GESTÃO DO ALMOXARIFADO</t>
  </si>
  <si>
    <t>MANUTENÇÃO DE EQUIPAMENTOS</t>
  </si>
  <si>
    <t>MANUTENÇÃO PREDIAL</t>
  </si>
  <si>
    <t>PLANEJAMENTO DE AQUISIÇÕES</t>
  </si>
  <si>
    <t>RENOVAÇÃO DE LICENÇA DA POLICIA FEDERAL</t>
  </si>
  <si>
    <t>SANÇÃO DE FORNECEDOR</t>
  </si>
  <si>
    <t>Petróleo, Lubrificantes e Produtos Especiais</t>
  </si>
  <si>
    <t>ASSESSORIA AO SUPERINTENDENTE</t>
  </si>
  <si>
    <t>DESENVOLVIMENTO DE PROJETOS</t>
  </si>
  <si>
    <t>ELABORAÇÃO DE DOCUMENTOS, OFÍCIOS E MEMORANDOS</t>
  </si>
  <si>
    <t>ENSAIOS: IMPLANTAÇÃO DE NOVOS ENSAIOS</t>
  </si>
  <si>
    <t>FISCALIZAÇÃO DE CORRENTES DE PETRÓLEO</t>
  </si>
  <si>
    <t>FISCALIZAÇÃO EM PONTOS DE MARCAÇÃO DE SOLVENTES</t>
  </si>
  <si>
    <t>FISCALIZAÇÃO EM PRODUTORES DE ÓLEOS LUBRIFICANTES ACABADOS</t>
  </si>
  <si>
    <t>GESTÃO (COORDENAÇÃO DE EQUIPE)</t>
  </si>
  <si>
    <t xml:space="preserve">PARTICIPAÇÃO EM EVENTOS </t>
  </si>
  <si>
    <t xml:space="preserve">PETRÓLEO - ANÁLISE FÍSICO QUÍMICA DE AMOSTRAS CONTRATADAS (RANP Nº 24/2011) </t>
  </si>
  <si>
    <t>PETRÓLEO - ANÁLISE FÍSICO QUÍMICA EM AMOSTRAS AMBEINTAIS</t>
  </si>
  <si>
    <t xml:space="preserve">PETRÓLEO - ANÁLISE FÍSICO QUÍMICA EM AMOSTRAS DA FISCALIZAÇÃO </t>
  </si>
  <si>
    <t>PROGRAMA DE MONITORAMENTO DE LUBRIFICANTES</t>
  </si>
  <si>
    <t>PROGRAMA INTERLABORATORIAL DE LUBRIFICANTES</t>
  </si>
  <si>
    <t>PROGRAMA INTERLABORATORIAL DE MARCADOR</t>
  </si>
  <si>
    <t>PROGRAMA INTERLABORATORIAL DE METANOL</t>
  </si>
  <si>
    <t xml:space="preserve">REGISTRO GERAL DE PRODUTOS </t>
  </si>
  <si>
    <t>REVISÃO DE RESOLUÇÃO</t>
  </si>
  <si>
    <t>SOLVENTES - ANÁLISE FÍSICO QUÍMICA DE MARCADOR E METANOL</t>
  </si>
  <si>
    <t>Qualidade de Combustíveis</t>
  </si>
  <si>
    <t>AÇÕES DE FISCALIZAÇÃO/ APOIO À SFI</t>
  </si>
  <si>
    <t>ACOMPANHAMENTO DE EVOLUÇÃO DE NORMALIZAÇÕES NACIONAIS E INTERNACIONAIS</t>
  </si>
  <si>
    <t>ACOMPANHAMENTO DE GRUPOS TÉCNICOS EXTERNOS</t>
  </si>
  <si>
    <t>ACOMPANHAMENTO DE PROSPECÇÃO DE NOVOS PROJETOS</t>
  </si>
  <si>
    <t>Análise de amostras externas</t>
  </si>
  <si>
    <t>ANÁLISE ESTATÍSTICA DE DADOS</t>
  </si>
  <si>
    <t>APOIO A AQUISIÇÃO DE BENS E SERVIÇOS</t>
  </si>
  <si>
    <t>APOIO A JULGAMENTO PROCESSUAL</t>
  </si>
  <si>
    <t>ATIVIDADES DE GESTÃO</t>
  </si>
  <si>
    <t>COLABORAÇÃO PARA O APRIMORAMENTO DO SISTEMA DE GESTÃO DA QUALIDADE</t>
  </si>
  <si>
    <t>COLETA DO PMQC</t>
  </si>
  <si>
    <t>DESENVOLVIMENTO DE ESTUDOS TÉCNICOS INTERNOS DE INTERESSE DA COORDENAÇÃO</t>
  </si>
  <si>
    <t>ELABORAÇÃO E REVISÃO DE ESPECIFICAÇÕES DE COMBUSTÍVEIS</t>
  </si>
  <si>
    <t>ENSAIOS FISICO-QUÍMICOS EM COMBUSTÍVEIS</t>
  </si>
  <si>
    <t>GRUPO DE ESTUDOS – “PARÂMETROS CRÍTICOS BX”</t>
  </si>
  <si>
    <t>IMPLEMENTAÇÃO DE ENSAIOS</t>
  </si>
  <si>
    <t>PMQC</t>
  </si>
  <si>
    <t>PROGRAMA INTERLABORATORIAL DE BIODIESEL</t>
  </si>
  <si>
    <t xml:space="preserve">PROGRAMA INTERLABORATORIAL DE COMBUSTÍVEIS </t>
  </si>
  <si>
    <t>PROJETO “ESTABILIDADE DE AMOSTRAS”</t>
  </si>
  <si>
    <t>PROQR – COMBUSTÍVEIS ALTERNATIVOS SEM IMPACTOS CLIMÁTICOS</t>
  </si>
  <si>
    <t>REGISTRO DE CORANTE PARA ETANOL ANIDRO COMBUSTÍVEL</t>
  </si>
  <si>
    <t>SUPERVISÃO TÉCNICA</t>
  </si>
  <si>
    <t>TRATAMENTO DOCUMENTAL</t>
  </si>
  <si>
    <t>VISTORIAS TÉCNICAS EM LABORATÓRIOS CONTRATADOS DO PMQC</t>
  </si>
  <si>
    <t>Corregedoria</t>
  </si>
  <si>
    <t>ANÁLISE DE PERFIS DE SERVIDORES PARA COMPOSIÇÃO DE COMISSÕES</t>
  </si>
  <si>
    <t>ASSESSORAR O TITULAR DA CORREGEDORIA</t>
  </si>
  <si>
    <t>INVESTIGAÇÃO PRELIMINAR</t>
  </si>
  <si>
    <t>JUÍZO DE ADMISSIBILIDADE</t>
  </si>
  <si>
    <t>PROCESSO ADMINISTRATIVO DE RESPONSABILIZAÇÃO DE PESSOA JURÍDICA</t>
  </si>
  <si>
    <t>PROCESSO ADMINISTRATIVO DISCIPLINAR</t>
  </si>
  <si>
    <t>PROCESSO ADMINISTRATIVO DISCIPLINAR RITO SUMÁRIO</t>
  </si>
  <si>
    <t>SINDICÂNCIA ACUSATÓRIA</t>
  </si>
  <si>
    <t>SINDICÂNCIA INVESTIGATIVA</t>
  </si>
  <si>
    <t>SINDICÂNCIA PATRIMONIAL</t>
  </si>
  <si>
    <t>Administrativo e Autuações</t>
  </si>
  <si>
    <t>AÇÕES REGULATÓRIAS DE ALTA COMPLEXIDADE</t>
  </si>
  <si>
    <t>AÇÕES REGULATÓRIAS DE BAIXA COMPLEXIDADE</t>
  </si>
  <si>
    <t>ATENDIMENTO À DEMANDAS EXTERNAS</t>
  </si>
  <si>
    <t>ATENDIMENTO À DEMANDAS INTERNAS</t>
  </si>
  <si>
    <t>ATENDIMENTO À DEMANDAS SIC E CRC</t>
  </si>
  <si>
    <t>CONTROLE INTERNO</t>
  </si>
  <si>
    <t>DESENVOLVIMENTO DE PROJETOS (NOVA DOSIMETRIA PARA PENALIDADES)</t>
  </si>
  <si>
    <t>GESTÃO ADMINISTRATIVA</t>
  </si>
  <si>
    <t>GESTÃO DOCUMENTAL</t>
  </si>
  <si>
    <t>PARTICIPAÇÃO EM GRUPOS DE TRABALHO E EVENTOS</t>
  </si>
  <si>
    <t>PASSIVO – TRATAMENTO DO ESTOQUE DE PROCESSOS</t>
  </si>
  <si>
    <t>PROCESSOS JUDICIALIZADOS</t>
  </si>
  <si>
    <t>PROCESSOS SANCIONATÓRIOS</t>
  </si>
  <si>
    <t>PROPOSTA E EXECUÇÃO ORÇAMENTÁRIA</t>
  </si>
  <si>
    <t>Fiscalização da Medição da Produção</t>
  </si>
  <si>
    <t>AÇÕES DE FISCALIZAÇÃO DE QUEIMA EXCEDENTE DE GÁS NATURAL</t>
  </si>
  <si>
    <t>AÇÕES DE FISCALIZAÇÃO DE ROTINA DE SISTEMAS DE MEDIÇÃO</t>
  </si>
  <si>
    <t>APRIMORAMENTO DO CHECK LIST DE FISCALIZAÇÃO</t>
  </si>
  <si>
    <t>APROVAÇÃO DE PROJETO E AUTORIZAÇÕES OPERACIONAIS</t>
  </si>
  <si>
    <t>AUTORIZAÇÃO DE USO DE SISTEMAS DE MEDIÇÃO</t>
  </si>
  <si>
    <t>DESENVOLVIMENTO DE PROJETOS (SFP)</t>
  </si>
  <si>
    <t>FALHAS DOS SISTEMAS DE MEDIÇÃO</t>
  </si>
  <si>
    <t>MANUTENÇÃO DO SISTEMA DE FISCALIZAÇÃO DA PRODUÇÃO - SFP</t>
  </si>
  <si>
    <t>PASSIVO - FALHAS DOS SISTEMAS DE MEDIÇÃO</t>
  </si>
  <si>
    <t>PASSIVO – RECÁLCULO DE PRODUÇÃO</t>
  </si>
  <si>
    <t>PLANEJAMENTO DA FISCALIZAÇÃO</t>
  </si>
  <si>
    <t>PLANO DE DESENVOLVIMENTO – CAPÍTULO DE MEDIÇÃO</t>
  </si>
  <si>
    <t>RECÁLCULO DE PRODUÇÃO</t>
  </si>
  <si>
    <t>VALIDAÇÃO DA PRODUÇÃO</t>
  </si>
  <si>
    <t>Coordenação de Gestão da Informação</t>
  </si>
  <si>
    <t>ANÁLISE DE DADOS DO PMQC</t>
  </si>
  <si>
    <t>ANÁLISE DE DADOS DOS IMPORTADORES</t>
  </si>
  <si>
    <t>ANÁLISE DE DADOS DOS PRODUTORES</t>
  </si>
  <si>
    <t>AUTOMAÇÃO DE PROCESSO</t>
  </si>
  <si>
    <t>CONSOLIDAÇÃO DE BASE DE DADOS</t>
  </si>
  <si>
    <t>CREDENCIAMENTO DE FIRMAS INSPETORAS</t>
  </si>
  <si>
    <t>DEMANDAS INTERNAS / EXTERNAS</t>
  </si>
  <si>
    <t>DESENVOLVIMENTO DE PROJETOS - ENGINE</t>
  </si>
  <si>
    <t xml:space="preserve">DESENVOLVIMENTO DE PROJETOS – MAPA INTERATIVO </t>
  </si>
  <si>
    <t>DESENVOLVIMENTO DE PROJETOS – PDA ANP</t>
  </si>
  <si>
    <t>PARTICIPAÇÃO EM EVENTOS / TREINAMENTOS</t>
  </si>
  <si>
    <t>RENOVAÇÃO DO CREDENCIAMENTO DE FIRMAS INSPETORAS</t>
  </si>
  <si>
    <t>Coordenação de Gestão do RenovaBio - CGR</t>
  </si>
  <si>
    <t>ATUALIZAÇÃO DA PÁGINA RENOVABIO NO SITE DA ANP E FAQ</t>
  </si>
  <si>
    <t>CÁLCULO DAS METAS/PUBLICAÇÃO</t>
  </si>
  <si>
    <t>CERTIFICAÇÃO DA PRODUÇÃO E IMPORTAÇÃO EFICIENTE DE BIOCOMBUSTÍVEIS</t>
  </si>
  <si>
    <t>DESENVOLVIMENTO DA RENOVACALC</t>
  </si>
  <si>
    <t>ELABORAÇÃO DE INFORMES TÉCNICOS</t>
  </si>
  <si>
    <t>ELABORAÇÃO DE PROCEDIMENTOS</t>
  </si>
  <si>
    <t>ELABORAÇÃO DE RESOLUÇÕES</t>
  </si>
  <si>
    <t>FISCALIZAÇÃO DE FIRMA INSPETORA</t>
  </si>
  <si>
    <t>GT RENOVABIO</t>
  </si>
  <si>
    <t>RENOVABIO ITINERANTE</t>
  </si>
  <si>
    <t>SISTEMA SERPRO/CONTRATO</t>
  </si>
  <si>
    <t>Gestão de Contratos</t>
  </si>
  <si>
    <t xml:space="preserve">ATENDIMENTO DE DEMANDAS EXTERNAS / INTERNAS </t>
  </si>
  <si>
    <t>CONTRATAÇÕES DIVERSAS</t>
  </si>
  <si>
    <t>ELABORAÇÃO, REVISÃO E ALTERAÇÃO DE RESOLUÇÃO</t>
  </si>
  <si>
    <t>GESTÃO DE DOCUMENTOS - SEI!</t>
  </si>
  <si>
    <t>GESTÃO DO CONTRATO DO LIMS</t>
  </si>
  <si>
    <t>GESTÃO DOS CONTRATOS DO PMQC</t>
  </si>
  <si>
    <t>GESTÃO DOS DADOS DE MARCAÇÃO</t>
  </si>
  <si>
    <t>LICITAÇÃO DO CONTRATO LIMS</t>
  </si>
  <si>
    <t>LICITAÇÃO FORNECEDOR DE MARCADOR</t>
  </si>
  <si>
    <t>LICITAÇÃO PARA PMQC</t>
  </si>
  <si>
    <t>SOLICITAÇÕES DE TRANSPORTE</t>
  </si>
  <si>
    <t>Regulação da Qualidade de Produtos</t>
  </si>
  <si>
    <t>ALTERAÇÃO DE RESOLUÇÃO</t>
  </si>
  <si>
    <t>AUTORIZAÇÃO DE USO DE COMBUSTÍVEL EXPERIMENTAL</t>
  </si>
  <si>
    <t>DEMANDAS INTERNAS/EXTERNAS</t>
  </si>
  <si>
    <t>DISPENSA DE ADIÇÃO DE CORANTE NO ETANOL ANIDRO COMBUSTÍVEL</t>
  </si>
  <si>
    <t>ELABORAÇÃO E REVISÃO DE RESOLUÇÕES</t>
  </si>
  <si>
    <t xml:space="preserve">GESTÃO </t>
  </si>
  <si>
    <t>PARTIPAÇÃO EM REUNIÕES E COMITÊS</t>
  </si>
  <si>
    <t>PRÉVIA ANUÊNCIA DE USO EXPERIMENTAL E DE USO ESPECÍFICO DE BIODIESEL E DIESEL BX</t>
  </si>
  <si>
    <t>Assessoria de Imprensa</t>
  </si>
  <si>
    <t xml:space="preserve">ACOMPANHAMENTO DE DIRETORES EM EVENTOS EXTERNOS </t>
  </si>
  <si>
    <t>ACOMPANHAMENTO DOS MEIOS DE COMUNICAÇÃO</t>
  </si>
  <si>
    <t>ASSESSORIA EM EVENTOS DA ANP</t>
  </si>
  <si>
    <t>ATENDIMENTO A DEMANDAS DE IMPRENSA</t>
  </si>
  <si>
    <t>ATUALIZAÇÃO DO MAILING DA IMPRENSA</t>
  </si>
  <si>
    <t>AVALIAÇÃO DO CONTEÚDO DE PUBLICAÇÕES</t>
  </si>
  <si>
    <t>COBERTURA PRESENCIAL DE EVENTOS DA ANP</t>
  </si>
  <si>
    <t>COLETIVA DE IMPRENSA</t>
  </si>
  <si>
    <t>CONTROLE DOS PEDIDOS DE IMPRENSA</t>
  </si>
  <si>
    <t>ELABORAÇÃO DE ARTIGOS E NOTAS PARA COLUNAS</t>
  </si>
  <si>
    <t>ELABORAÇÃO DE RELATÓRIO MENSAL SOBRE OS PERFIS DA ANP NAS REDES SOCIAIS</t>
  </si>
  <si>
    <t>ELABORAÇÃO DE RELATÓRIO SEMANAL SOBRE OS PERFIS DA ANP NAS REDES SOCIAIS</t>
  </si>
  <si>
    <t>ELABORAÇÃO DE RELEASES E SUGESTÕES DE PAUTA</t>
  </si>
  <si>
    <t>ELABORAÇÃO E PUBLICAÇÃO DE CAMPANHA NAS REDES SOCIAIS</t>
  </si>
  <si>
    <t>ENTREVISTAS</t>
  </si>
  <si>
    <t>GESTÃO DE COORDENAÇÃO</t>
  </si>
  <si>
    <t>GESTÃO DE SERVIÇOS DE CLIPPING</t>
  </si>
  <si>
    <t>MONITORAMENTO E INTERAÇÃO COM RESPOSTAS COMPLEXAS</t>
  </si>
  <si>
    <t>MONITORAMENTO E INTERAÇÃO COM RESPOSTAS SIMPLES</t>
  </si>
  <si>
    <t>NEWSLETTER EXTERNA “NOTÍCIAS DA SEMANA”</t>
  </si>
  <si>
    <t>PLANEJAMENTO SEMANAL DE DIVULGAÇÃO</t>
  </si>
  <si>
    <t>PLANEJAMENTO SEMANAL DE REDES SOCIAIS</t>
  </si>
  <si>
    <t>POSICIONAMENTOS</t>
  </si>
  <si>
    <t>POSTAGEM NAS REDES SOCIAIS</t>
  </si>
  <si>
    <t>PRODUÇÃO DE VÍDEOS PARA AS REDES SOCIAIS E O PORTAL ANP</t>
  </si>
  <si>
    <t>Coordenação de Eventos</t>
  </si>
  <si>
    <t>AUDIÊNCIAS PÚBLICAS E OUTROS EVENTOS REALIZADOS FORA DA ANP</t>
  </si>
  <si>
    <t>AUDIÊNCIAS PÚBLICAS E OUTROS EVENTOS REALIZADOS NO AUDITÓRIO DA ANP</t>
  </si>
  <si>
    <t xml:space="preserve">PARTICIPAÇÃO EM FEIRAS E EXPOSIÇÕES COM ESTANDE INSTITUCIONAL </t>
  </si>
  <si>
    <t>PLANEJAMENTO</t>
  </si>
  <si>
    <t xml:space="preserve">PRODUÇÃO DE MATERIAL PROMOCIONAL </t>
  </si>
  <si>
    <t>RODADAS DE LICITAÇÃO</t>
  </si>
  <si>
    <t>TRADUÇÃO DE MATERIAL DE DIVULGAÇÃO</t>
  </si>
  <si>
    <t>Coordenação de Publicidade</t>
  </si>
  <si>
    <t>DIAGRAMAÇÃO DE CONVITES ELETRÔNICOS PARA EVENTOS DA ANP</t>
  </si>
  <si>
    <t>DIAGRAMAÇÃO DE PROGRAMAS PARA EVENTOS DA ANP</t>
  </si>
  <si>
    <t>ELABORAÇÃO DE APRESENTAÇÕES MULTIMÍDIA PARA ESTANDES ANP</t>
  </si>
  <si>
    <t>ELABORAÇÃO DE PADRÃO VISUAL PARA ESTANDES ANP</t>
  </si>
  <si>
    <t>ELABORAÇÃO DE PUBLICAÇÃO DE ALTA COMPLEXIDADE (LIVRO OU REVISTA)</t>
  </si>
  <si>
    <t>ELABORAÇÃO DE PUBLICAÇÃO DE BAIXA COMPLEXIDADE (LÂMINA OU FOLDER)</t>
  </si>
  <si>
    <t>ELABORAÇÃO DE PUBLICAÇÃO DE MÉDIA COMPLEXIDADE (CARTILHA OU LIVRETO)</t>
  </si>
  <si>
    <t>ELABORAÇÃO DO BOLETIM SEMANAL "SCI INFORMA – DESTAQUES DA SEMANA"</t>
  </si>
  <si>
    <t xml:space="preserve">ELABORAÇÃO DOS DESTAQUES DA SEMANA PARA TV DO HALL </t>
  </si>
  <si>
    <t>GESTÃO DA COORDENAÇÃO</t>
  </si>
  <si>
    <t>IDENTIDADE VISUAL PARA EVENTOS DE MÉDIO OU GRANDE PORTE</t>
  </si>
  <si>
    <t>IDENTIDADE VISUAL PARA EVENTOS DE PEQUENO PORTE OU ROTINEIROS</t>
  </si>
  <si>
    <t>INSCRIÇÃO DE PARTICIPANTES EM EVENTOS DA ANP</t>
  </si>
  <si>
    <t>PRODUÇÃO DE CAMPANHA INTERNA DE COMUNICAÇÃO</t>
  </si>
  <si>
    <t>PRODUÇÃO DE IMAGENS ANIMADAS PARA AS REDES SOCIAIS (CARDS ANIMADOS)</t>
  </si>
  <si>
    <t>PRODUÇÃO DE IMAGENS ESTÁTICAS PARA AS REDES SOCIAIS (CARDS)</t>
  </si>
  <si>
    <t>PRODUÇÃO E DIVULGAÇÃO DE COMUNICADOS POR E-MAIL</t>
  </si>
  <si>
    <t>PUBLICAÇÃO NA INTRANET – BAIXA COMPLEXIDADE</t>
  </si>
  <si>
    <t>PUBLICAÇÃO NA INTRANET – MÉDIA E ALTA COMPLEXIDADE</t>
  </si>
  <si>
    <t>Coordenação de Sites</t>
  </si>
  <si>
    <t>INFOPREÇO – ATUALIZAÇÃO DIÁRIA</t>
  </si>
  <si>
    <t>LINKBUILDING</t>
  </si>
  <si>
    <t>NEWSLETTER</t>
  </si>
  <si>
    <t>PROJETOS DESENVOLVIDOS INTERNAMENTE</t>
  </si>
  <si>
    <t>PROJETOS DESENVOLVIDOS POR TERCEIROS</t>
  </si>
  <si>
    <t>PUBLICAÇÃO DE ALTA COMPLEXIDADE</t>
  </si>
  <si>
    <t>PUBLICAÇÃO DE BAIXA COMPLEXIDADE</t>
  </si>
  <si>
    <t>PUBLICAÇÃO DE MÉDIA COMPLEXIDADE</t>
  </si>
  <si>
    <t>PUBLICAÇÃO DE RESULTADOS DAS RODADAS DE LICITAÇÕES NO DIA DA SESSÃO PÚBLICA DE OFERTAS</t>
  </si>
  <si>
    <t>RELATÓRIOS DE ACESSO/MÉTRICAS DO SITE DA ANP E DO SITE DAS RODADAS DE LICITAÇÕES</t>
  </si>
  <si>
    <t>TAGUEAMENTO</t>
  </si>
  <si>
    <t>WEBDESIGN</t>
  </si>
  <si>
    <t>CRC</t>
  </si>
  <si>
    <t>ANÁLISE DAS RESPOSTAS INSERIDAS NO PAPEL DE CARTA (EMAIL FANP)</t>
  </si>
  <si>
    <t>APLICATIVO ANP E&amp;P</t>
  </si>
  <si>
    <t>ATENDIMENTO  E-SIC</t>
  </si>
  <si>
    <t>ATENDIMENTO - SISTEMA VIACALL</t>
  </si>
  <si>
    <t>ATENDIMENTO E-OUV</t>
  </si>
  <si>
    <t>ATENDIMENTO RECLAME AQUI</t>
  </si>
  <si>
    <t xml:space="preserve">ATENDIMENTO SIMPLIFIQUE </t>
  </si>
  <si>
    <t xml:space="preserve">CORRESPONDÊNCIA DISQUE DENÚNCIA </t>
  </si>
  <si>
    <t>PESQUISA DE SATISFAÇÃO</t>
  </si>
  <si>
    <t xml:space="preserve">RELACIONAMENTO COM OS INTERLOCUTORES CRC E SEUS GESTORES </t>
  </si>
  <si>
    <t>RELATÓRIOS</t>
  </si>
  <si>
    <t>SUPERVISÃO DE ATENDIMENTO – CENTRAL DE ATENDIMENTO/ VIACALL</t>
  </si>
  <si>
    <t>VERIFICAÇÃO NOTA VIACALL</t>
  </si>
  <si>
    <t>Relações Institucionais e Gestão</t>
  </si>
  <si>
    <t>ALTERAÇÕES E PRORROGAÇÕES DOS CONTRATOS DA SCI</t>
  </si>
  <si>
    <t>APOIO À GESTÃO DA SCI</t>
  </si>
  <si>
    <t>APOIO NA REALIZAÇÃO DE GRANDES EVENTOS</t>
  </si>
  <si>
    <t>CONTROLE DO ORÇAMENTO GERAL DA SCI</t>
  </si>
  <si>
    <t>GESTÃO DO MAILING DA SCI</t>
  </si>
  <si>
    <t>GESTÃO E CONTROLE DOS CARTÕES DE VISITA DA ANP</t>
  </si>
  <si>
    <t>GESTÃO E CONTROLE DOS CONVITES PARA PARTCIPAÇÃO DA ANP EM EVENTOS</t>
  </si>
  <si>
    <t>GESTÃO FINANCEIRA DOS CONTRATOS DA SCI</t>
  </si>
  <si>
    <t>ORGANIZAÇÃO E RECEBIMENTO DE DELEGAÇÕES ESTRANGEIRAS NA ANP</t>
  </si>
  <si>
    <t>PLANEJAMENTO E COORDENAÇÃO DAS AQUISIÇÕES E LICITAÇÕES DA ÁREA</t>
  </si>
  <si>
    <t>PLANEJAMENTO E EXECUÇÃO DAS MISSÕES E EVENTOS INTERNACIONAIS PARA ATRAÇÃO DE INEVSTIMENTOS</t>
  </si>
  <si>
    <t>Coordenação de Certificação</t>
  </si>
  <si>
    <t>Certificação</t>
  </si>
  <si>
    <t>Demandas Externas</t>
  </si>
  <si>
    <t>Gestão da Certificação</t>
  </si>
  <si>
    <t>Gestão da Coordenação</t>
  </si>
  <si>
    <t>Planejamento de Auditorias</t>
  </si>
  <si>
    <t>Processo de Auditoria</t>
  </si>
  <si>
    <t>Processo Sancionatório</t>
  </si>
  <si>
    <t>Regulamentação</t>
  </si>
  <si>
    <t>Supervisão de Organismos de Certificação</t>
  </si>
  <si>
    <t>Coordenação de Regulação</t>
  </si>
  <si>
    <t>Aditamento de Contratos</t>
  </si>
  <si>
    <t>Análise de Pedidos de Ajuste</t>
  </si>
  <si>
    <t xml:space="preserve">Análise de Pedidos de Isenção </t>
  </si>
  <si>
    <t>Análise de Pedidos de Transferência de Excedente</t>
  </si>
  <si>
    <t>Assessoria de Meio Ambiente</t>
  </si>
  <si>
    <t xml:space="preserve">Apoio à gestão documental (sigilo, classificação, arquivo, SEI) </t>
  </si>
  <si>
    <t>COMUNICAÇÃO COM A SOCIEDADE</t>
  </si>
  <si>
    <t xml:space="preserve">Demandas de outras UORGs (SGP, GAB, AUD, SEC, SSM, SPL) </t>
  </si>
  <si>
    <t>Elaboração de Notas Técnicas</t>
  </si>
  <si>
    <t>GESTÃO DE DADOS DO SIGEP</t>
  </si>
  <si>
    <t>OUTROS</t>
  </si>
  <si>
    <t>Participação em Grupos de Trabalho</t>
  </si>
  <si>
    <t>Produção de apresentações (gráficos, planilhas, mapas)</t>
  </si>
  <si>
    <t>Revisão de Normativos</t>
  </si>
  <si>
    <t>Geologia e Geofísica</t>
  </si>
  <si>
    <t>AÇÕES DE CAPACITAÇÃO TÉCNICA</t>
  </si>
  <si>
    <t>AVALIAÇÃO GEOLÓGICA</t>
  </si>
  <si>
    <t>GESTÃO DA INFORMAÇÃO / APOIO AOS INTÉRPRETES</t>
  </si>
  <si>
    <t>INTERPRETAÇÃO GEOLÓGICA</t>
  </si>
  <si>
    <t>PLANEJAMENTO DE INTERPRETAÇÃO GEOLÓGICA</t>
  </si>
  <si>
    <t>PRODUTOS FINALÍSTICOS</t>
  </si>
  <si>
    <t>SEMINÁRIO TÉCNICO</t>
  </si>
  <si>
    <t>SUPORTE À SUPERINTENDÊNCIA</t>
  </si>
  <si>
    <t>Licitações e Contratos</t>
  </si>
  <si>
    <t>ACOMPANHAMENTO DE RECLAMAÇÕES TRABALHISTAS RELACIONADAS A CONTRATOS DE PRESTAÇÃO DE SERVIÇO</t>
  </si>
  <si>
    <t>ACOMPANHAMENTO DOS PEDIDOS DE PATENTE REALIZADOS</t>
  </si>
  <si>
    <t>ASSESSORAMENTO A SUPERINTENDENTE E ADJUNTO</t>
  </si>
  <si>
    <t>AUXÍLIO ADMINISTRATIVO AOS TREINAMENTOS CONTRATADOS</t>
  </si>
  <si>
    <t>CONSULTA À  PROCURADORIA</t>
  </si>
  <si>
    <t>DEMANDAS DE OUTRAS UORGS (SGP, GAB, AUD E SEC)</t>
  </si>
  <si>
    <t xml:space="preserve">ELABORAÇÃO DE NOTAS TÉCNICAS, PARECERES, PROPOSTA DE AÇÃO E EXPOSIÇÃO DE ASSUNTO </t>
  </si>
  <si>
    <t>ELABORAÇÃO DE OFÍCIO E MEMORANDOS</t>
  </si>
  <si>
    <t>ELABORAÇÃO DE RELATÓRIOS MENSAIS DE EXECUÇÃO DOS PROJETOS PARA ENVIO AO MME</t>
  </si>
  <si>
    <t>PARTICIPAÇÃO EM GRUPOS DE TRABALHO</t>
  </si>
  <si>
    <t>PLANEJAMENTO DE CONTRATAÇÕES DE TI – DEMANDAS NÃO CORPORATIVAS</t>
  </si>
  <si>
    <t>PLANEJAMENTO DE CONTRATAÇÕES DE TREINAMENTO IN COMPANY PARA SDB</t>
  </si>
  <si>
    <t>PREPARAÇÃO DE SUBSÍDIOS ANTECIPADOS PARA RODADAS</t>
  </si>
  <si>
    <t>REVISÃO DE NORMATIVOS</t>
  </si>
  <si>
    <t>ROTINAS ADMINISTRATIVAS</t>
  </si>
  <si>
    <t>Coordenação de Autorização da Distribuição</t>
  </si>
  <si>
    <t>ALTERAÇÕES CADASTRAIS DOS AGENTES REGULADOS PELA SDL-CRAT</t>
  </si>
  <si>
    <t>ATIVIDADES AVULSAS</t>
  </si>
  <si>
    <t>CADASTRO DE AGENTES REGULADOS PELA SDL-CRAT</t>
  </si>
  <si>
    <t>HOMOLOGAÇÃO DE CONTRATOS DE CESSÃO DE ESPAÇO E CONTRATOS DE CARREGAMENTOS RODOVIÁRIOS PELA SDL-CRAT</t>
  </si>
  <si>
    <t>OUTORGA DE AUTORIZAÇÃO PARA CONTRUÇÃO (AC) DE INSTALAÇÕES DE AGENTES REGULADOS PELA SDL-CRAT</t>
  </si>
  <si>
    <t>OUTORGA DE AUTORIZAÇÃO PARA O EXERCÍCIO DAS ATIVIDADES REGULADAS PELA SDL-CRAT</t>
  </si>
  <si>
    <t>OUTORGA DE AUTORIZAÇÃO PARA OPERAÇÃO (AO) DE INSTALAÇÕES DE AGENTES REGULADOS PELA SDL-CRAT</t>
  </si>
  <si>
    <t>Coordenação de Autorização de Revenda</t>
  </si>
  <si>
    <t>3Processo de Revogação de Posto Revendedor que deixou de atender a pelo menos um dos documentos elencados no § 2º do art. 7º</t>
  </si>
  <si>
    <t>ATUALIZAÇÃO CADASTRAL DE POSTO REVENDEDOR</t>
  </si>
  <si>
    <t>ATUALIZAÇÃO DE GLP</t>
  </si>
  <si>
    <t>AUTORIZAÇÃO DE POSTO REVENDEDOR DE COMBUSTÍVEL</t>
  </si>
  <si>
    <t>AUTORIZAÇÃO DE REVENDA DE GLP</t>
  </si>
  <si>
    <t>CANCELAMENTO DE GLP</t>
  </si>
  <si>
    <t>CANCELAMENTO DE POSTO REVENDEDOR</t>
  </si>
  <si>
    <t>ELABORAÇÃO DE FICHA DE DELEGAÇÃO DE COMPETÊNCIA</t>
  </si>
  <si>
    <t>ELABORAÇÃO DE MEMORANDO</t>
  </si>
  <si>
    <t>ELABORAÇÃO DE OFÍCIO</t>
  </si>
  <si>
    <t>GESTÃO DOCUMENTAL POSTO REVENDEDOR</t>
  </si>
  <si>
    <t>GESTÃO DOCUMENTAL REVENDA DE GLP</t>
  </si>
  <si>
    <t>Processo de Revogação de Posto Revendedor que a atividade está sendo exercida em desacordo com a legislação vigente</t>
  </si>
  <si>
    <t>Processo de Revogação de Posto Revendedor que há fundadas razões de interesse público, justificadas pela autoridade competente</t>
  </si>
  <si>
    <t>Processo de Revogação de Posto Revendedor que houve paralisação injustificada da atividade</t>
  </si>
  <si>
    <t xml:space="preserve">Processo de Revogação de Posto Revendedor que não iniciou as atividades </t>
  </si>
  <si>
    <t>Processo de Revogação de Revenda de GLP que há fundadas razões de interesse público</t>
  </si>
  <si>
    <t>Processo de Revogação de Revenda de GLP que houve paralisação injustificada da atividade</t>
  </si>
  <si>
    <t>Processo de Revogação de Revenda de GLP que não iniciou as atividades em 180 dias após a publicação da autorização</t>
  </si>
  <si>
    <t>Coordenação de Biocombustíveis, Comércio Exterior e Gestão (CBio)</t>
  </si>
  <si>
    <t>ASSESSORAMENTO À SUPERINTENDÊNCIA E DIRETORIA</t>
  </si>
  <si>
    <t xml:space="preserve">CONDUÇÃO DO CERTAME DOS LEILÕES </t>
  </si>
  <si>
    <t>FISCALIZAÇÃO (AUTUAÇÃO OU NOTIFICAÇÃO) BIODIESEL</t>
  </si>
  <si>
    <t xml:space="preserve">FISCALIZAÇÃO ETANOL </t>
  </si>
  <si>
    <t>GERENCIAMENTO DA EQUIPE</t>
  </si>
  <si>
    <t>GESTÃO DA COMERCIALIZAÇÃO</t>
  </si>
  <si>
    <t>GESTÃO DA COMERCIALIZAÇÃO DO BIODIESEL</t>
  </si>
  <si>
    <t>GESTÃO DA COMERCIALIZAÇÃO DO ETANOL</t>
  </si>
  <si>
    <t>GESTÃO DA CONTRATAÇÃO DE ETANOL ANIDRO</t>
  </si>
  <si>
    <t>GESTÃO DA MARCAÇÃO DE SOLVENTES</t>
  </si>
  <si>
    <t>GESTÃO DE ESTOQUES DE ETANOL ANIDRO</t>
  </si>
  <si>
    <t>GESTÃO DO LICENCIAMENTO DE EXPORTAÇÕES</t>
  </si>
  <si>
    <t>GESTÃO DO LICENCIAMENTO DE IMPORTAÇÕES</t>
  </si>
  <si>
    <t>GESTÃO DOCUMENTAL COMERCIO EXTERIOR</t>
  </si>
  <si>
    <t>GESTÃO DOCUMENTAL DO BIODIESEL</t>
  </si>
  <si>
    <t>GESTÃO DOCUMENTAL DO ETANOL</t>
  </si>
  <si>
    <t>IMPLEMENTAÇÃO DO PLANEJAMENTO ESTRATÉGICO NA SUPERINTENDÊNCIA</t>
  </si>
  <si>
    <t xml:space="preserve">MESA DE ABASTECIMENTO DO BIODIESEL </t>
  </si>
  <si>
    <t xml:space="preserve">MESA DE ABASTECIMENTO DO ETANOL </t>
  </si>
  <si>
    <t>PUBLICAÇÕES COMERCIO EXTERIOR</t>
  </si>
  <si>
    <t>PUBLICAÇÕES DO BIODIESEL</t>
  </si>
  <si>
    <t>PUBLICAÇÕES DO ETANOL</t>
  </si>
  <si>
    <t>PUBLICAÇÕES GERAIS DA SUPERINTENDÊNCIA</t>
  </si>
  <si>
    <t>RELACIONAMENTO EXTERNO COMERCIO EXTERIOR</t>
  </si>
  <si>
    <t>RELACIONAMENTO EXTERNO DO SETOR DE BIODIESEL</t>
  </si>
  <si>
    <t>RELACIONAMENTO EXTERNO DO SETOR DE ETANOL</t>
  </si>
  <si>
    <t>SEMINÁRIO ANUAL DE AVALIAÇÃO DO MERCADO DE COMBUSTÍVEIS</t>
  </si>
  <si>
    <t>Coordenação de Gestão Documental</t>
  </si>
  <si>
    <t xml:space="preserve">ABERTURA DE VOLUME DE PROCESSOS </t>
  </si>
  <si>
    <t>ARQUIVAMENTO DE PROCESSOS (NOVOS)</t>
  </si>
  <si>
    <t>ARQUIVAMENTO DE PROCESSOS E DOCUMENTOS (ANTIGOS)</t>
  </si>
  <si>
    <t>AUTUAÇÃO DE PROCESSOS</t>
  </si>
  <si>
    <t>DESANEXAÇÃO DE DOCUMENTOS (PARA DESENTRANHAMENTO)</t>
  </si>
  <si>
    <t>DESANEXAÇÃO DE DOCUMENTOS (PARA DESMEMBRAMENTO)</t>
  </si>
  <si>
    <t>DIGITAIZAÇÃO DE PROCESSOS</t>
  </si>
  <si>
    <t>EMPRÉSTIMO DE PROCESSOS E DOCUMENTOS</t>
  </si>
  <si>
    <t>EXPEDIÇÃO DE DOCUMENTO DE DEVOLUÇÃO</t>
  </si>
  <si>
    <t>EXPEDIÇÃO DE DOCUMENTO DE INFORMAÇÃO</t>
  </si>
  <si>
    <t>EXPEDIÇÃO DE MEMORANDO</t>
  </si>
  <si>
    <t>EXPEDIÇÃO DE NOTA TÉCNICA</t>
  </si>
  <si>
    <t>EXPEDIÇÃO DE OFÍCIO (VIA SEI)</t>
  </si>
  <si>
    <t>EXPEDIÇÃO DE OFÍCIO (VIA SID)</t>
  </si>
  <si>
    <t>GESTÃO DA GUARDA EXTERNA</t>
  </si>
  <si>
    <t>RECEBIMENTO DE PROCESSOS E DOCUMENTOS</t>
  </si>
  <si>
    <t>TRATAMENTO DE DOCUMENTO DE FISCALIZAÇÃO (AUTO DE INFRAÇÃO)</t>
  </si>
  <si>
    <t>TRATAMENTO DE DOCUMENTO DE FISCALIZAÇÃO (NOTIFICAÇÃO)</t>
  </si>
  <si>
    <t>Coordenação de Movimentação de Produto</t>
  </si>
  <si>
    <t>ACOMPANHAMENTO DA MOVIMENTAÇÃO DE METANOL</t>
  </si>
  <si>
    <t>ACOMPANHAMENTO DE CAIXAS DE GRUPO DE E-MAIL</t>
  </si>
  <si>
    <t>ACOMPANHAR/COBRAR ADIMPLÊNCIA AO SIMP</t>
  </si>
  <si>
    <t>ADICIONAL DE QUOTAS DE SOLVENTES</t>
  </si>
  <si>
    <t>ANÁLISE DE AUTORIZAÇÕES DE COMERCIALIZAÇÃO EXCEPCIONAIS</t>
  </si>
  <si>
    <t>ANÁLISE DE TEOR DE BIODIESEL</t>
  </si>
  <si>
    <t xml:space="preserve">ANÁLISE DO PEDIDO DE REVISÃO DO ESTOQUE DE GLP </t>
  </si>
  <si>
    <t>ANÁLISE PEDIDO DE REVISÃO DO ESTOQUE 45/13</t>
  </si>
  <si>
    <t>ASSESSORIA</t>
  </si>
  <si>
    <t xml:space="preserve">ATENDIMENTO AOS AGENTES EXTERNOS </t>
  </si>
  <si>
    <t xml:space="preserve">ATENDIMENTO AOS AGENTES PÚBLICOS EXTERNOS </t>
  </si>
  <si>
    <t>AUDITORIA DAS QUOTAS SOLVENTES</t>
  </si>
  <si>
    <t>AUDITORIAS DO SIMP - LUPA</t>
  </si>
  <si>
    <t>BOLETIM DE LUBRIFICANTES</t>
  </si>
  <si>
    <t>BOLETIM TRR</t>
  </si>
  <si>
    <t>CONSUMO APARENTE DE GLP</t>
  </si>
  <si>
    <t>CONTROLE DE ESTOQUES DE DIESEL, GASOLINA E QAV</t>
  </si>
  <si>
    <t xml:space="preserve">CONTROLE DE ESTOQUES DE GLP </t>
  </si>
  <si>
    <t>CONTROLE DO SISTEMA DE QUOTAS DE SOLVENTES</t>
  </si>
  <si>
    <t>DADOS DE REQUALIFICAÇÃO, INUTILIZAÇÃO E COMPRAS DECLARADOS PELOS DISTRIBUIDORES NO SIMP</t>
  </si>
  <si>
    <t>DADOS MENSAIS DE DESTROCA PARA O SITE</t>
  </si>
  <si>
    <t>DADOS MENSAIS DE REQUALIFICAÇÃO E INUTILIZAÇÃO PARA O SITE</t>
  </si>
  <si>
    <t>ELABORAÇÃO DA CAPACIDADE DE ARMAZENAGEM DE DISTRIBUIDORES DE COMBUSTÍVEIS LÍQUIDOS NA MODALIDADE DE PEDIDOS MENSAIS</t>
  </si>
  <si>
    <t>ELABORAÇÃO DE ESTUDOS SOBRE MOVIMENTAÇÕES DE DERIVADOS</t>
  </si>
  <si>
    <t>ELABORAR E DIVULGAR PERFIL P13</t>
  </si>
  <si>
    <t>ENTREGAS DE GLP DOS PRODUTORES AOS DISTRIBUIDORES</t>
  </si>
  <si>
    <t>ENVIO DE DADOS DE COLETA DE OLUC AO IBAMA</t>
  </si>
  <si>
    <t>FISCALIZAÇÃO</t>
  </si>
  <si>
    <t>GERAR RELATÓRIO DE ADIMPLÊNCIA</t>
  </si>
  <si>
    <t>GESTÃO DA EQUIPE</t>
  </si>
  <si>
    <t>GESTÃO DE MELHORIAS</t>
  </si>
  <si>
    <t>HOMOLOGAÇÃO DE CONTRATOS DE ASFALTOS</t>
  </si>
  <si>
    <t>HOMOLOGAÇÃO DE CONTRATOS DE GASOLINA, DIESEL E AVIAÇÃO</t>
  </si>
  <si>
    <t>HOMOLOGAÇÃO DE CONTRATOS DE GLP</t>
  </si>
  <si>
    <t>HOMOLOGAÇÃO DE PEDIDOS MENSAIS</t>
  </si>
  <si>
    <t>HOMOLOGAÇÃO DE QUOTAS DE SOLVENTES</t>
  </si>
  <si>
    <t>MANUTENÇÃO DAS CARTILHAS DO SIMP</t>
  </si>
  <si>
    <t>MANUTENÇÃO DAS LISTAS DO SIMP</t>
  </si>
  <si>
    <t>MARKET SHARE DE ASFALTO</t>
  </si>
  <si>
    <t>MEDIAÇÕES DE CONFLITO EM CONTRATOS DE FORNECIMENTO</t>
  </si>
  <si>
    <t>MONITORAMENTO DE PROBLEMAS NO FORNECIMENTO DE COMBUSTÍVEIS</t>
  </si>
  <si>
    <t>MONITORAMENTO DO ABASTECIMENTO DE GLP</t>
  </si>
  <si>
    <t>NOTIFICAÇÕES/AUTUAÇÕES DE ESTOQUES</t>
  </si>
  <si>
    <t>NOTIFICAÇÕES/AUTUAÇÕES DO SIMP</t>
  </si>
  <si>
    <t>PARTICIPAÇÃO EM EVENTOS</t>
  </si>
  <si>
    <t>PREVISÃO DE MERCADO DE GLP</t>
  </si>
  <si>
    <t>RECEBIMENTO E DISTRIBUIÇÃO DE DOCUMENTOS</t>
  </si>
  <si>
    <t>RELATÓRIO DE ENTREGAS DE COMBUSTÍVEIS LÍQUIDOS POR PRODUTOR NACIONAL E IMPORTADORES</t>
  </si>
  <si>
    <t>RELATÓRIO DE VENDAS DE GRAXA</t>
  </si>
  <si>
    <t>RESPOSTA A DEMANDAS DA SCI</t>
  </si>
  <si>
    <t>RESPOSTA A MANIFESTAÇÕES SOBRE LICITAÇÕES PORTUÁRIAS</t>
  </si>
  <si>
    <t>REVISÃO DA REGULAÇÃO</t>
  </si>
  <si>
    <t>REVISÃO DE DOCUMENTOS, OFÍCIOS E MEMORANDOS</t>
  </si>
  <si>
    <t>Coordenação de Regulação e Processos Administrativos</t>
  </si>
  <si>
    <t xml:space="preserve">DEMANDAS EXTERNAS </t>
  </si>
  <si>
    <t>ELABORAÇÃO/REVISÃO DE RESOLUÇÃO</t>
  </si>
  <si>
    <t>PROCESSO ADMINISTRATIVOS (REVOGAÇÃO, RECADASTRAMENTO E REQUALIFICAÇÃO)</t>
  </si>
  <si>
    <t xml:space="preserve">SDL      </t>
  </si>
  <si>
    <t>Atualização Cadastral de Posto Revendedor</t>
  </si>
  <si>
    <t>Atualização de GLP</t>
  </si>
  <si>
    <t>Auditoria de Análise</t>
  </si>
  <si>
    <t xml:space="preserve">Autorização de Posto Revendedor de Combustíveis automotivos </t>
  </si>
  <si>
    <t>Autorização de Revenda de GLP</t>
  </si>
  <si>
    <t>Cancelamento de GLP</t>
  </si>
  <si>
    <t>Cancelamento de Posto revendedor de combustíveis</t>
  </si>
  <si>
    <t>Elaboração de Ficha de Delegação de Competência</t>
  </si>
  <si>
    <t>Elaboração de Memorando</t>
  </si>
  <si>
    <t>Elaboração de Ofício</t>
  </si>
  <si>
    <t>Gestão Documental Posto Revendedor</t>
  </si>
  <si>
    <t>Gestão Documental Revenda de GLP</t>
  </si>
  <si>
    <t>Indeferimento de Posto revendedor</t>
  </si>
  <si>
    <t>Processo de Revogação de Posto Revendedor que deixou de atender a pelo menos um dos documentos elencados no § 2º do art. 7º</t>
  </si>
  <si>
    <t>Coordenação Administrativa e Processos</t>
  </si>
  <si>
    <t>ADMINISTRATIVO TECNOLOGIA DA INFORMAÇÃO</t>
  </si>
  <si>
    <t>ATENDIMENTO ÀS DEMANDAS INTERNAS E ASSESSORIA DE IMPRENSA</t>
  </si>
  <si>
    <t>ATENDIMENTO ÀS DEMANDAS SIC e CRC</t>
  </si>
  <si>
    <t>COORDENAR PUBLICAÇÕES SDP</t>
  </si>
  <si>
    <t xml:space="preserve">EXECUÇÃO ORÇAMENTÁRIA </t>
  </si>
  <si>
    <t>GESTÃO ADMNISTRATIVA</t>
  </si>
  <si>
    <t>PROCESSOS e ATOS ADMINISTRATIVOS</t>
  </si>
  <si>
    <t>Coordenação de Produção Marítma</t>
  </si>
  <si>
    <t>ACOMPANHAMENTO DA REALIZAÇÃO DAS ATIVIDADES PREVISTAS NO PAT</t>
  </si>
  <si>
    <t>ACORDO DA INDIVIDUALIZAÇÃO DA PRODUÇÃO (AIP) DE CAMPOS DE GRANDE PRODUÇÃO</t>
  </si>
  <si>
    <t>ACORDO DA INDIVIDUALIZAÇÃO DA PRODUÇÃO (AIP) DE CAMPOS DE PEQUENA PRODUÇÃO</t>
  </si>
  <si>
    <t>ADMINISTRATIVO SANCIONATÓRIO (AUTO DE INFRAÇÃO)</t>
  </si>
  <si>
    <t>ANÁLISE DA SOLICITAÇÃO DE AUTORIZAÇÃO DE QUEIMA EXTRAORDINÁRIA - COM DELEGAÇÃO</t>
  </si>
  <si>
    <t>ANÁLISE DA SOLICITAÇÃO DE AUTORIZAÇÃO DE QUEIMA EXTRAORDINÁRIA - SEM DELEGAÇÃO</t>
  </si>
  <si>
    <t>ANÁLISE DO PROGRAMA ANUAL DE PRODUÇÃO (PAP)</t>
  </si>
  <si>
    <t>ANÁLISE DO PROGRAMA ANUAL DE TRABALHO E ORÇAMENTO (PAT)</t>
  </si>
  <si>
    <t>ANEXAÇÃO DE ÁREAS</t>
  </si>
  <si>
    <t>AUTORIZAÇÃO DE ENVIO DE AMOSTRAS AO EXTERIOR</t>
  </si>
  <si>
    <t xml:space="preserve">AUTORIZAÇÃO DE INÍCIO DE ATIVIDADE ANTECIPADA </t>
  </si>
  <si>
    <t xml:space="preserve">AUTORIZAÇÃO DE INÍCIO DE PRODUÇÃO ANTECIPADA </t>
  </si>
  <si>
    <t>AUTORIZAÇÃO PARA EXPLOTAÇÃO DE CAPA DE GÁS LIVRE ASSOCIADO</t>
  </si>
  <si>
    <t>AUTORIZAÇÃO PARA INTERRUPÇÃO TEMPORÁRIA DA PRODUÇÃO PARA CAMPOS DE GRANDE PRODUÇÃO</t>
  </si>
  <si>
    <t>AUTORIZAÇÃO PARA INTERRUPÇÃO TEMPORÁRIA DA PRODUÇÃO PARA CAMPOS DE PEQUENA PRODUÇÃO</t>
  </si>
  <si>
    <t>BOLETIM ANUAL DE RECURSOS E RESERVAS (BAR)</t>
  </si>
  <si>
    <t>BOLETIM MENSAL DE PRODUÇÃO (BMP)</t>
  </si>
  <si>
    <t>COMPROMISSO DE INDIVIDUALIZAÇÃO DA PRODUÇÃO (CIP)</t>
  </si>
  <si>
    <t>COMUNICAÇÃO DE INÍCIO DE PERFURAÇÃO DE POÇO (CIPP)</t>
  </si>
  <si>
    <t>CONTROLE DE DOCUMENTOS E PROCESSOS</t>
  </si>
  <si>
    <t>CONVALIDAÇÃO DE REALIZAÇÃO DE QUEIMA EXTRAORDINÁRIA - COM DELEGAÇÃO</t>
  </si>
  <si>
    <t>CONVALIDAÇÃO DE REALIZAÇÃO DE QUEIMA EXTRAORDINÁRIA - SEM DELEGAÇÃO</t>
  </si>
  <si>
    <t>FISCALIZAÇÃO EM CAMPO</t>
  </si>
  <si>
    <t>NOTIFICAÇÃO DE PERFURAÇÃO DE POÇO (NPP)</t>
  </si>
  <si>
    <t>PLANO DE DESENVOLVIMENTO (PD) DE CAMPOS DE GRANDE PRODUÇÃO</t>
  </si>
  <si>
    <t>PLANO DE DESENVOLVIMENTO (PD) DE CAMPOS DE PEQUENA PRODUÇÃO</t>
  </si>
  <si>
    <t>PROGRAMA DE DESATIVAÇÃO DE INSTALAÇÕES (PDI)</t>
  </si>
  <si>
    <t>REPROCESSAMENTO SÍSMICO</t>
  </si>
  <si>
    <t>Coordenação de Produção Terrestre</t>
  </si>
  <si>
    <t>Coordenação Regulação e Apoio Jurídico</t>
  </si>
  <si>
    <t>AÇÃO REGULATÓRIA</t>
  </si>
  <si>
    <t>ACORDO DE INDIVIDUALIZAÇÃO DA PRODUÇÃO</t>
  </si>
  <si>
    <t>ADMINISTRATIVO SANCIONATÓRIO</t>
  </si>
  <si>
    <t>APRIMORAMENTOS AOS CONTRATOS</t>
  </si>
  <si>
    <t>AUXÍLIO JURÍDICO EM DEMANDAS VARIADAS</t>
  </si>
  <si>
    <t>COMPROMISSO DE INDIVIDUALIZAÇÃO DA PRODUÇÃO</t>
  </si>
  <si>
    <t>ESTUDO / AIR / GT /  REG OUTRAS UORGS</t>
  </si>
  <si>
    <t>PENHOR DE ÓLEO</t>
  </si>
  <si>
    <t>TERMOS ADITIVOS / RESILIÇÃO</t>
  </si>
  <si>
    <t>Assessoria de Dados</t>
  </si>
  <si>
    <t xml:space="preserve">Anuário Estatístico do Petróleo, Gás Natural e Biocombustíveis </t>
  </si>
  <si>
    <t>Atendimento de demandas de dados pelo público externo e Superintendências, Coordenadorias e Assessoria de Imprensa da ANP</t>
  </si>
  <si>
    <t>Atendimento de Demandas Externas Oriundas do Serviço de Informações ao Cidadão (SIC) e do Centro de Relações com o Consumidor CRC</t>
  </si>
  <si>
    <t>Atualização Mensal da Síntese de Volume</t>
  </si>
  <si>
    <t>Comitê Gestor de Informações EnergéticasE</t>
  </si>
  <si>
    <t xml:space="preserve">Dados Estatísticos Mensais </t>
  </si>
  <si>
    <t>Elaboração de Ofícios e Memorandos</t>
  </si>
  <si>
    <t xml:space="preserve">Grupo de Trabalho de Informações Energéticas - GTE (MME - EPE) </t>
  </si>
  <si>
    <t xml:space="preserve">Mercado Nacional Aparente – MNA </t>
  </si>
  <si>
    <t xml:space="preserve">Oil, Natural Gas and Biofuels Statistical Yearbook </t>
  </si>
  <si>
    <t xml:space="preserve">Relatório Executivo ANP </t>
  </si>
  <si>
    <t>Estudos Econômicos Setoriais e de Mercado</t>
  </si>
  <si>
    <t>BOLETIM TRIMESTRAL DE PREÇOS E ESTUDOS ECONÔMICOS</t>
  </si>
  <si>
    <t>COMPOSIÇÃO PREÇOS COMBUSTÍVEIS</t>
  </si>
  <si>
    <t>COMUNICADOS SDR</t>
  </si>
  <si>
    <t>ELABORAÇÃO APRESENTAÇÕES PARA DIRETORIA</t>
  </si>
  <si>
    <t>ELABORAÇÃO DE GRÁFICOS E TABELAS PARA DIRETORIA</t>
  </si>
  <si>
    <t>ELABORAÇÃO DE PESQUISAS ESPECÍFICAS PARA DIRETORIA</t>
  </si>
  <si>
    <t>ELABORAÇÃO TEXTO ANUÁRIO ESTATÍSTICO</t>
  </si>
  <si>
    <t>ESTUDOS ECONÔMICOS SOLICITADOS PELAS DEMAIS UORGS</t>
  </si>
  <si>
    <t>ESTUDOS RELACIONADOS SUBVENÇÃO DIESEL</t>
  </si>
  <si>
    <t>GESTÂO DA COORDENAÇÃO</t>
  </si>
  <si>
    <t>GESTÃO SERVIDORES DA COORDENAÇÃO</t>
  </si>
  <si>
    <t>PARTICIPAÇÃO NO GT TRIBUTAÇÃO DO PROGRAMA COMBUSTÍVEL BRASIL</t>
  </si>
  <si>
    <t>RECURSOS E PROCESSOS JUDICIAIS - SUBVENÇÃO DIESEL</t>
  </si>
  <si>
    <t>RESPOSTA AUDITORIA E TCU - SUBVENÇÃO DIESEL</t>
  </si>
  <si>
    <t>SINTESE MENSAL  DE COMERCIALIZAÇÃO DE COMBUSTÍVEIS</t>
  </si>
  <si>
    <t xml:space="preserve">SINTESE SEMANAL DO COMPORTAMENTO DOS PREÇOS DOS COMBUSTÍVEIS </t>
  </si>
  <si>
    <t>ACOMPANHAMENTO  APP PESQUISA DE PREÇO</t>
  </si>
  <si>
    <t>ACOMPANHAMENTO/DESENVOLVIMENTO NOVA METODOLOGIA DE PESQ. PREÇO</t>
  </si>
  <si>
    <t xml:space="preserve">ATENDIMENTO DE DEMANDAS EXTERNAS </t>
  </si>
  <si>
    <t>CONTRATAÇÃO/PRORROGAÇÃO DA PESQUISA DO LEVANTAMENTO DE PREÇOS DE REVENDA E DISTRIBUIÇÃO DE COMBUSTÍVEIS AUTOMOTIVOS E GLP</t>
  </si>
  <si>
    <t>ELABORAR O ORÇAMENTO DA UORG</t>
  </si>
  <si>
    <t xml:space="preserve">GESTÃO, FISCALIZAÇÃO E AUDITORIA DO CONTRATO DE PESQUISA DO LEVANTAMENTO DE PREÇOS DE REVENDA E DISTRIBUIÇÃO DE COMBUSTÍVEIS AUTOMOTIVOS E GLP </t>
  </si>
  <si>
    <t xml:space="preserve">MELHORIA DE  PROCESSOS </t>
  </si>
  <si>
    <t>MULTIPLICADOR DO SEI</t>
  </si>
  <si>
    <t>PAGAMENTO MENSAL DO PRESTADOR DE SERVIÇO DA PESQUISA DE PREÇOS</t>
  </si>
  <si>
    <t>REUNIÃO PARA CONSULTAS E TOMADA DE DECISÃO</t>
  </si>
  <si>
    <t>Sistemas de Preços</t>
  </si>
  <si>
    <t>ACOMPANHAMENTO DOS PROCEDIMENTOS REFERENTES À CONCESSÃO DE SUBVENÇÃO ECONÔMICA À COMERCIALIZAÇÃO DO ÓLEO DIESEL</t>
  </si>
  <si>
    <t>ACOMPANHAMENTO MENSAL DOS PREÇOS DE DISTRIBUIÇÃO DE PRODUTOS ASFÁLTICOS</t>
  </si>
  <si>
    <t>ACOMPANHAMENTO MENSAL DOS PREÇOS DE DISTRIBUIÇÃO NO SIMP</t>
  </si>
  <si>
    <t>ACOMPANHAMENTO SEMANAL DOS PREÇOS DE PRODUÇÃO DE DERIVADOS DE PETRÓLEO</t>
  </si>
  <si>
    <t>ACOMPANHAMENTO SEMANAL DOS PREÇOS DE REVENDA E DISTRIBUIÇÃO DE COMBUSTÍVEIS AUTOMOTIVOS E GLP</t>
  </si>
  <si>
    <t xml:space="preserve">ATENDIMENTO DE DEMANDAS EXTERNAS ORIUNDAS DO  SISTEMA ELETRÔNICO DO SERVIÇO DE INFORMAÇÃO AO CIDADÃO </t>
  </si>
  <si>
    <t>ATENDIMENTO DE DEMANDAS EXTERNAS ORIUNDAS DO SERVIÇO DE INFORMAÇÃO AO CIDADÃO E DO CENTRO DE RELAÇÕES COM O CONSUMIDOR</t>
  </si>
  <si>
    <t>ATUALIZAÇÃO DA COMPOSIÇÃO DOS PREÇOS DOS COMBUSTÍVEIS (BRASIL E REGIÕES)</t>
  </si>
  <si>
    <t>ATUALIZAÇÃO DA PLANILHA DE DADOS ABERTOS</t>
  </si>
  <si>
    <t>ATUALIZAÇÃO DE TABELAS E GRÁFICOS DE PREÇOS DE GLP</t>
  </si>
  <si>
    <t>ATUALIZAÇÃO MENSAL DA BASE DE DADOS DO BRASIL NO MERCOSUL</t>
  </si>
  <si>
    <t>ATUALIZAÇÃO MENSAL DA SÉRIE HISTÓRICA DOS PREÇOS DE REVENDA E DISTRIBUIÇÃO DE COMBUSTÍVEIS AUTOMOTIVOS E GLP</t>
  </si>
  <si>
    <t>ATUALIZAÇÃO SEMANAL DA SÍNTESE DE PREÇOS</t>
  </si>
  <si>
    <t>CONTRATAÇÃO E ADITIVAÇÃO DA PESQUISA DO LEVANTAMENTO DE PREÇOS DE REVENDA E DISTRIBUIÇÃO DE COMBUSTÍVEIS AUTOMOTIVOS E GLP</t>
  </si>
  <si>
    <t>DESENVOLVIMENTO DE FERAMENTAS DE OBTENÇÃO E DIVULGAÇÃO DE PREÇOS DE REVENDA</t>
  </si>
  <si>
    <t>ELABORAÇÃO DE OFÍCIOS, NOTAS TÉCNICAS E MEMORANDOS</t>
  </si>
  <si>
    <t>ELABORAÇÃO DO ANUÁRIO ESTATÍSTICO BRASILEIRO DO PETRÓLEO, GÁS NATURAL E BIOCOMBUSTÍVEIS</t>
  </si>
  <si>
    <t>ELABORAÇÃO DO RELATÓRIO EXECUTIVO DAANP</t>
  </si>
  <si>
    <t>MANUTENÇÃO SEMANAL DA PLANILHA DE SÍNTESE DE VOLUME</t>
  </si>
  <si>
    <t>PAGAMENTO MENSAL DE PRESTADOR DE SERVIÇO DE PESQUISA DE PREÇOS (REVENDA E DISTRIBUIDOR)</t>
  </si>
  <si>
    <t>Conformidade de Dados</t>
  </si>
  <si>
    <t>Acompanhamento da nova solução</t>
  </si>
  <si>
    <t>Acompanhamento das equipes de multifísicos, sísmica e poço</t>
  </si>
  <si>
    <t>Atendimento às solicitações do Banco Nacional de Dados Gravimétricos (BNDG)</t>
  </si>
  <si>
    <t>Autorização para Aquisição e Processamento de Dados</t>
  </si>
  <si>
    <t>Auxílio a publicação de dados de poço</t>
  </si>
  <si>
    <t>Avaliação de Dados Eletromagnéticos</t>
  </si>
  <si>
    <t>Avaliação de Dados Gravimétricos, Magnetométricos e Gamaespectométricos</t>
  </si>
  <si>
    <t>Avaliação de Dados Sísmicos</t>
  </si>
  <si>
    <t>Avaliação e carga de dados de poço</t>
  </si>
  <si>
    <t>Cadastro de dados de poço via nova solução</t>
  </si>
  <si>
    <t>Cadastro de programa no SIGEP</t>
  </si>
  <si>
    <t>Carga de dados culturais de poço</t>
  </si>
  <si>
    <t>Controle de acervo</t>
  </si>
  <si>
    <t>Dados para o pacote das rodadas</t>
  </si>
  <si>
    <t>Demandas Internas e Externas</t>
  </si>
  <si>
    <t>Elaboração de Documentos</t>
  </si>
  <si>
    <t>Exposição de Assunto</t>
  </si>
  <si>
    <t>Fazer polígonos dos levantametos para carregar no SIGEP</t>
  </si>
  <si>
    <t>Gerenciamento de titularidade</t>
  </si>
  <si>
    <t>Gestão</t>
  </si>
  <si>
    <t>Gestão da notificação de perfilagem realizada - NPR</t>
  </si>
  <si>
    <t>Gestão do Catálogo de Mnemônicos - CN</t>
  </si>
  <si>
    <t>Habilitação de Empresas de Aquisição de Dados - EAD</t>
  </si>
  <si>
    <t>Multiplicador de Sistema Eletrônico de Informações (SEI) na SDT</t>
  </si>
  <si>
    <t>Participação no Comitê de Análise de Propostas de Parceria - CAPP</t>
  </si>
  <si>
    <t>Remasterização de dados gravimétricos, magnetométricos e gamaespectométricos</t>
  </si>
  <si>
    <t>Revisão de Resoluções</t>
  </si>
  <si>
    <t>Verificação de questionamentos sobre os dados de poço acessados pelos usuários externos e internos</t>
  </si>
  <si>
    <t>Geoprocessamento</t>
  </si>
  <si>
    <t>Atualização do BDEP Webmaps</t>
  </si>
  <si>
    <t>Atualização do GISANP</t>
  </si>
  <si>
    <t>Criação de Mapas para atender demandas internas e externas</t>
  </si>
  <si>
    <t>Desenvolvimento de Aplicativos</t>
  </si>
  <si>
    <t>Suporte as rodadas de licitações de blocos de exploração e produção</t>
  </si>
  <si>
    <t>Processo e Controle</t>
  </si>
  <si>
    <t>Acompanhamento da agenda regulatória</t>
  </si>
  <si>
    <t>Acompanhamento das solicitações de dados para fins acadêmicos</t>
  </si>
  <si>
    <t>Atualização cadastral no SIGEP</t>
  </si>
  <si>
    <t>Atualização contínua do site da ANP</t>
  </si>
  <si>
    <t>Boletim de Dados Técnicos</t>
  </si>
  <si>
    <t>Carta de serviços ao cidadão</t>
  </si>
  <si>
    <t>Demandas Internas / Externas: Analisar regulação do RBL</t>
  </si>
  <si>
    <t>Demandas Internas / Externas: Atender demandas gestores</t>
  </si>
  <si>
    <t>Demandas Internas / Externas: Atualizar listagem de força de trabalho</t>
  </si>
  <si>
    <t>Demandas Internas / Externas: Atualizar processos, projetos, ações</t>
  </si>
  <si>
    <t>Demandas Internas / Externas: Elaborar acordo UFF-ANP</t>
  </si>
  <si>
    <t>Demandas Internas / Externas: Manter dados_tecnicos</t>
  </si>
  <si>
    <t>Demandas Internas / Externas: Organizar drive de rede da SDT</t>
  </si>
  <si>
    <t>Demandas Internas / Externas: Participar GT Julgamento Processos</t>
  </si>
  <si>
    <t>Demandas Internas / Externas: Subsidiar ações regulatórias téc.-jur.</t>
  </si>
  <si>
    <t>Demandas Internas / Externas: Subsidiar Acordo ANP-Petrobras</t>
  </si>
  <si>
    <t>Demandas Internas / Externas: Subsidiar avaliação proc. estratégicos</t>
  </si>
  <si>
    <t>Demandas Internas / Externas: Subsidiar Censo Serviços Cidadão</t>
  </si>
  <si>
    <t>Demandas Internas / Externas: Subsidiar demandas da LAI</t>
  </si>
  <si>
    <t>Demandas Internas / Externas: Subsidiar gestão estratégica</t>
  </si>
  <si>
    <t>Demandas Internas / Externas: Subsidiar Gestão por Competências</t>
  </si>
  <si>
    <t>Demandas Internas / Externas: Subsidiar indicador carga de dados</t>
  </si>
  <si>
    <t>Demandas Internas / Externas: Subsidiar indicadores desempenho</t>
  </si>
  <si>
    <t>Desenvolvimento de Projetos: Implantar o SEI na SDT</t>
  </si>
  <si>
    <t>Desenvolvimento de Projetos: Participar do GT Descomissionamento</t>
  </si>
  <si>
    <t>Desenvolvimento de Projetos: Subsidiar o DFT</t>
  </si>
  <si>
    <t>Elaboração de relatórios</t>
  </si>
  <si>
    <t>Gestão: Aprovar Folha de Ponto</t>
  </si>
  <si>
    <t>Gestão: Elaborar o Plano Individual de Trabalho</t>
  </si>
  <si>
    <t>Julgamento dos processos administrativos sancionatórios</t>
  </si>
  <si>
    <t>Mapeamento de processos</t>
  </si>
  <si>
    <t>Participação no CAPP</t>
  </si>
  <si>
    <t>Publicação por demanda no site da ANP</t>
  </si>
  <si>
    <t>Recebimento de participações em consultas e audiências públicas</t>
  </si>
  <si>
    <t>Subsídios à elaboração do plano anual de capacitação</t>
  </si>
  <si>
    <t>Subsídios às demandas do SIC</t>
  </si>
  <si>
    <t>Rochas e Fluidos</t>
  </si>
  <si>
    <t>Alteração da Resolução ANP nº 71/2014</t>
  </si>
  <si>
    <t>Aprovação de Documentação</t>
  </si>
  <si>
    <t>Atendimento Externo</t>
  </si>
  <si>
    <t>Cadastro de Solicitante (CSOL)</t>
  </si>
  <si>
    <t>Coordenação do Projeto CRF Digital</t>
  </si>
  <si>
    <t>Coordenação do Projeto de Cooperação ANP/CPRM</t>
  </si>
  <si>
    <t>Declaração Anual de Acervo (DAA)</t>
  </si>
  <si>
    <t>Planilha de Controle do Fluxo SAA</t>
  </si>
  <si>
    <t>Recebimento dos resultados de análises em amostras</t>
  </si>
  <si>
    <t>Recebimento e Triagem de Documentação</t>
  </si>
  <si>
    <t>Relatório de Atividades - Contratados</t>
  </si>
  <si>
    <t>Respostas às cartas protocoladas à ANP</t>
  </si>
  <si>
    <t>Reuniões</t>
  </si>
  <si>
    <t>Rotinas Administrativas</t>
  </si>
  <si>
    <t>Solicitação de Acesso a Amostras da União</t>
  </si>
  <si>
    <t>Solicitação de Autorização para análise de amostras fora do padrão</t>
  </si>
  <si>
    <t>Solicitação de Autorização para análise de amostras no exterior</t>
  </si>
  <si>
    <t>Solicitação de Autorização para análise destrutiva em amostras</t>
  </si>
  <si>
    <t>Solicitação de Autorização para transferência de acervo de amostras</t>
  </si>
  <si>
    <t>Solicitação de descarte de amostras da União</t>
  </si>
  <si>
    <t>Solicitação de prorrogação de resultado de análises em amostras</t>
  </si>
  <si>
    <t>Tarifação de atendimento às SAAs</t>
  </si>
  <si>
    <t>Coordenação de Gestão da Estratégia</t>
  </si>
  <si>
    <t>Atualizar a carta de serviços da ANP</t>
  </si>
  <si>
    <t>Auxiliar equipes no mapeamento de processos</t>
  </si>
  <si>
    <t>Consolidar os resultados dos indicadores da estratégia</t>
  </si>
  <si>
    <t>Construir e priorizar a carteira de projetos estratégicos</t>
  </si>
  <si>
    <t>Construir e revisar o painel de indicadores da etsratégia</t>
  </si>
  <si>
    <t xml:space="preserve">Construir em conjunto com os líderes as ferramentas de gestão de projetos </t>
  </si>
  <si>
    <t>Construir os indicadores em conjunto com as UORGs</t>
  </si>
  <si>
    <t>Divulgar e comunicar o novo mapa estratégico da ANP</t>
  </si>
  <si>
    <t>Elaborar capítulos específicos do relatório de gestão anual</t>
  </si>
  <si>
    <t xml:space="preserve">Elaborar conteúdo para a página de gestão de projetos na intranet </t>
  </si>
  <si>
    <t>Elaborar o plano de comunicação da SEC</t>
  </si>
  <si>
    <t>Elaborar relatório de análise da estratégia</t>
  </si>
  <si>
    <t>Entrevistar diretores para a definição das diretrizes estratégicas</t>
  </si>
  <si>
    <t>Executar projetos de curto/médio prazo</t>
  </si>
  <si>
    <t>Processo de Gestão</t>
  </si>
  <si>
    <t>Promover capacitação na temática gestão de processos</t>
  </si>
  <si>
    <t>Promover capacitação na temática gestão de projetos</t>
  </si>
  <si>
    <t>Realizar a priorização de processos da ANP</t>
  </si>
  <si>
    <t>Realizar análise e melhoria de processos com as equipes</t>
  </si>
  <si>
    <t>Realizar oficinas de desdobramento da estratégia para as UORGs</t>
  </si>
  <si>
    <t>Realizar oficnas de revisão do planejamento estratégico</t>
  </si>
  <si>
    <t xml:space="preserve">Realizar reuniões de análise da estratégia - RAE </t>
  </si>
  <si>
    <t>Realizar reuniões de monitoramento da carteira com a DC</t>
  </si>
  <si>
    <t>Revisar a hierarquia de processos da ANP</t>
  </si>
  <si>
    <t>Coordenação de Qualidade Regulatória</t>
  </si>
  <si>
    <t>Agenda Regulatória</t>
  </si>
  <si>
    <t>Atividades de Apoio às Atribuições Regimentais da SEC</t>
  </si>
  <si>
    <t>Banco de Decisões da DC</t>
  </si>
  <si>
    <t>Gestão de Boas Práticas Regulatórias (AIR, ARR, Simplificação Adm)</t>
  </si>
  <si>
    <t>Gestão do Conhecimento</t>
  </si>
  <si>
    <t>Gestão do Estoque Regulatório</t>
  </si>
  <si>
    <t>Processo de Gestão (atividades de coordenação)</t>
  </si>
  <si>
    <t>Processo de Regulamentação</t>
  </si>
  <si>
    <t>Simplificação Administrativa</t>
  </si>
  <si>
    <t>Uso da Técnica Legística</t>
  </si>
  <si>
    <t>Processo Decisório</t>
  </si>
  <si>
    <t xml:space="preserve">ACOMPANHAMENTO DA REUNIÃO DE DIRETORIA </t>
  </si>
  <si>
    <t>ACOMPANHAMENTO DA REUNIÃO DE DIRETORIA EXTRAORDINÁRIA</t>
  </si>
  <si>
    <t>CIRCUITOS DELIBERATIVOS</t>
  </si>
  <si>
    <t>CONTRATO DA EBC E IN</t>
  </si>
  <si>
    <t>DEMANDA INTERNA</t>
  </si>
  <si>
    <t xml:space="preserve">FINALIZAÇÃO DA REUNIÃO DE DIRETORIA </t>
  </si>
  <si>
    <t>FINALIZAÇÃO DA REUNIÃO DE DIRETORIA EXTRAORDINÁRIA</t>
  </si>
  <si>
    <t>ORGANIZAÇÃO DA PAUTA DA REUNIÃO DE DIRETORIA</t>
  </si>
  <si>
    <t>ORGANIZAÇÃO DA PAUTA DA REUNIÃO DE DIRETORIA EXTRAORDINÁRIA</t>
  </si>
  <si>
    <t xml:space="preserve">Organização do Calendário das Reuniões de Diretoria </t>
  </si>
  <si>
    <t>PREPARAÇÃO DA REUNIÃO DE DIRETORIA (RDC)</t>
  </si>
  <si>
    <t>PREPARAÇÃO DA REUNIÃO DE DIRETORIA EXTRAORDINÁRIA</t>
  </si>
  <si>
    <t>PUBLICIDADE LEGAL</t>
  </si>
  <si>
    <t>Coordenação de Engenharia e Avaliação de Formação</t>
  </si>
  <si>
    <t xml:space="preserve">Assessoria a Superintendência </t>
  </si>
  <si>
    <t xml:space="preserve">Atendimento ao público externo </t>
  </si>
  <si>
    <t>Avaliação de formações</t>
  </si>
  <si>
    <t>Gestão  de atividade e dados vinculados a poços exploratórios</t>
  </si>
  <si>
    <t>Gestão da coordenação</t>
  </si>
  <si>
    <t>Participação em eventos, comitês e grupos de trabalho</t>
  </si>
  <si>
    <t>Coordenação de Exploração</t>
  </si>
  <si>
    <t>Acompanhamento de pat/oat anual</t>
  </si>
  <si>
    <t>Acompanhamento do cumprimento do pem</t>
  </si>
  <si>
    <t>Acompanhamento do processo de licenciamento ambiental</t>
  </si>
  <si>
    <t xml:space="preserve">Alteração de objetivo exploratório   </t>
  </si>
  <si>
    <t>Análise do PEM com pleito de redução de garantia financeira</t>
  </si>
  <si>
    <t>Antecipação de pem referente ao x período exploratório</t>
  </si>
  <si>
    <t>Aprofundamento de poço a ser contabilizado com um novo poço para fins de contabilização de pem</t>
  </si>
  <si>
    <t>Avaliação e cadastro de dados exclusivos de aquisição e reprocessamento</t>
  </si>
  <si>
    <t xml:space="preserve">Cobrança pelo não cumprimento do PEM referente ao x Período Exploratório </t>
  </si>
  <si>
    <t>Controle dos contratos e vencimentos para assinatura de termos aditivos nos termos da ranp 708/2017</t>
  </si>
  <si>
    <t>Elaboração de nota técnica sobre temas afins</t>
  </si>
  <si>
    <t>Exoneração do cumprimento de pem - com o envolvimento da ssm</t>
  </si>
  <si>
    <t>Exoneração do cumprimento de pem - sem o envolvimento da ssm</t>
  </si>
  <si>
    <t>Isenção de perfuração pela aplicação da cláusula de contiguidade prevista nos contratos</t>
  </si>
  <si>
    <t>Isenção do cumprimento das condições editálicias da alínea c, anexo xii, rodada 12</t>
  </si>
  <si>
    <t>Prorrogação cautelar do x período exploratório</t>
  </si>
  <si>
    <t xml:space="preserve">Prorrogação do x período exploratório pela aplicação da cláusula de poço em andamento  </t>
  </si>
  <si>
    <t>Prorrogação do x período exploratório por caso fortuito e força maior ou causas similares</t>
  </si>
  <si>
    <t>Restituição de prazo ao x período exploratório</t>
  </si>
  <si>
    <t>Suspensão do x período exploratório</t>
  </si>
  <si>
    <t>Fiscalização RJ-ES</t>
  </si>
  <si>
    <t>Abertura e gestão de processos derivados de DFs no SEI</t>
  </si>
  <si>
    <t>Assessoramento da Superintendência</t>
  </si>
  <si>
    <t>Assessoramento de Sistemas na SFI (SEI, SIGAF e BI)</t>
  </si>
  <si>
    <t>Atividades de Gestão</t>
  </si>
  <si>
    <t>Consolidar dados para missão</t>
  </si>
  <si>
    <t>Consolidar documentação no SEI (notificação OS interna)</t>
  </si>
  <si>
    <t>Controle de demandas e documentos enviados por email</t>
  </si>
  <si>
    <t>Definir equipe e logística</t>
  </si>
  <si>
    <t>Definir prioridades e responsáveis</t>
  </si>
  <si>
    <t>Elaboração de relatórios de gestão e realização de estudos</t>
  </si>
  <si>
    <t>Elaborar ordem de serviço</t>
  </si>
  <si>
    <t>Gestão de documentos, ofícios, memorandos</t>
  </si>
  <si>
    <t>Participação em eventos / reuniões</t>
  </si>
  <si>
    <t>Planejar atuação necessária</t>
  </si>
  <si>
    <t>Realizar ação de fiscalização em campo</t>
  </si>
  <si>
    <t>Realizar ação de fiscalização interna / contraprova / certidão</t>
  </si>
  <si>
    <t>SIGAF (criar denúncias e cadastrar DFs)</t>
  </si>
  <si>
    <t>Solicitação de diárias e passagens</t>
  </si>
  <si>
    <t>Solicitar pessoal externo</t>
  </si>
  <si>
    <t>Tratamento e acompanhamento de pedidos de análise de contraprovas</t>
  </si>
  <si>
    <t>Setor de Julgamento de Processos Sancionadores - RJ</t>
  </si>
  <si>
    <t>Acompanhar processo  "Aguardando Defesa" e direcioná-los para a fase de instrução.</t>
  </si>
  <si>
    <t>Acompanhar processo "Aguardando Alegações Finais" e direcioná-lo para a fase de julgamento.</t>
  </si>
  <si>
    <t>Acompanhar processo "Aguardando Citação".</t>
  </si>
  <si>
    <t>Acompanhar processo "Aguardando Intimação".</t>
  </si>
  <si>
    <t>Analisar as produtividades, individuais e do SJP-RJ, frente às metas.</t>
  </si>
  <si>
    <t>Analisar e autorizar ajustes de frequência.</t>
  </si>
  <si>
    <t>Anexar documentos aos processos físicos.</t>
  </si>
  <si>
    <t>Atender agentes econômicos e outros setores da ANP.</t>
  </si>
  <si>
    <t xml:space="preserve">Atender pedidos de cópias, de andamentos de processos e de outras informações. </t>
  </si>
  <si>
    <t>Atualizar Controle de Atividades Semanais.</t>
  </si>
  <si>
    <t xml:space="preserve">Auxiliar na prepararação de correspondência de citação, intimação ou de comunicação de insubsistência. </t>
  </si>
  <si>
    <t>Auxiliar o acompanhamento de citações, defesas e alegações finais.</t>
  </si>
  <si>
    <t>Consolidar os relatórios de produtividade e estoque de processos dos  SJPs (nacional).</t>
  </si>
  <si>
    <t xml:space="preserve">Controlar a disponibilidade de processos em relação à capacidade de instrução e julgamento. </t>
  </si>
  <si>
    <t xml:space="preserve">Controlar o atendimento de análise de recurso ou pedido de revisão de decisão, por cada Julgador. </t>
  </si>
  <si>
    <t>Direcionar documentos de citação, intimação ou comunicação de insubsistência para preparação de correspondências.</t>
  </si>
  <si>
    <t>Distribuir processos para Julgadores.</t>
  </si>
  <si>
    <t>Elaborar decisão de primeira instância.</t>
  </si>
  <si>
    <t>Elaborar instrução processual.</t>
  </si>
  <si>
    <t xml:space="preserve">Elaborar Ordem de Serviço. </t>
  </si>
  <si>
    <t>Elaborar relatórios de conclusão de Ordens de Serviço e prestar contas à Coordenação.</t>
  </si>
  <si>
    <t>Elaborar Subsídio à PFANP.</t>
  </si>
  <si>
    <t xml:space="preserve">Organizar processos físicos (arrumação nos armários, separação, tramitação etc). </t>
  </si>
  <si>
    <t>Outras atividades de gestão.</t>
  </si>
  <si>
    <t xml:space="preserve">Preparar correspondência de citação, intimação ou de comunicação de insubsistência. </t>
  </si>
  <si>
    <t>Preparar documentos para citação.</t>
  </si>
  <si>
    <t>Preparar e digitalizar processos físicos.</t>
  </si>
  <si>
    <t>Preparar relatório de produtividade e estoque de processos do SJP-RJ.</t>
  </si>
  <si>
    <t>Prestar orientações a equipe do SJP-RJ.</t>
  </si>
  <si>
    <t>Realizar análise de recurso ou de pedido de revisão de decisão.</t>
  </si>
  <si>
    <t>Realizar diligência.</t>
  </si>
  <si>
    <t>Responder ao CRC.</t>
  </si>
  <si>
    <t>Verificar Ficha de Conclusão de Serviços (FCS). Lançar a produtividade em planilha própria.</t>
  </si>
  <si>
    <t xml:space="preserve">Verificar Ordem de Serviço, assinar e lançar em controle próprio. </t>
  </si>
  <si>
    <t>Setor de Medidas Cautelares</t>
  </si>
  <si>
    <t>Análise da medida cautelar aplicada pelos agentes de fiscalização da SFI</t>
  </si>
  <si>
    <t>Análise técnica da decisão oriunda do SJP (transito em julgado)</t>
  </si>
  <si>
    <t>Análise técnica da manifestação do agente econômico</t>
  </si>
  <si>
    <t>Cadastros, registros e procedimentos dos processos internos</t>
  </si>
  <si>
    <t>Demandas por informação</t>
  </si>
  <si>
    <t>Elaboração de relatórios de gestão</t>
  </si>
  <si>
    <t>Participação em Comitês e Grupos de Trabalho</t>
  </si>
  <si>
    <t>Projeto de implantação di SIGAF</t>
  </si>
  <si>
    <t>Setor de Planejamento e Estudos Regulatórios</t>
  </si>
  <si>
    <t xml:space="preserve">Demandas por informação </t>
  </si>
  <si>
    <t>Desenvolvimento e publicação de informações, análises técnicas</t>
  </si>
  <si>
    <t>Elaboração da Minuta</t>
  </si>
  <si>
    <t>Elaboração de estudos diversos</t>
  </si>
  <si>
    <t>Elaboração do Plano Anual de Fiscalização</t>
  </si>
  <si>
    <t>Elaborar relatório anual do plano</t>
  </si>
  <si>
    <t xml:space="preserve">Gestão de Informações Provenientes do CRC </t>
  </si>
  <si>
    <t>Gestão de sistemas de informação</t>
  </si>
  <si>
    <t>Monitorar execução da programação</t>
  </si>
  <si>
    <t>Planejamento da Regulação</t>
  </si>
  <si>
    <t xml:space="preserve">Planejamento do Plano Anual de Fiscalização </t>
  </si>
  <si>
    <t>Publicação da Regulação</t>
  </si>
  <si>
    <t>Publicação Interna do Plano Anual de Fiscalização</t>
  </si>
  <si>
    <t>Contábil</t>
  </si>
  <si>
    <t>Custos</t>
  </si>
  <si>
    <t>Encerramento do Exercício</t>
  </si>
  <si>
    <t>Encerramento Mensal</t>
  </si>
  <si>
    <t>Gestão INTERNA</t>
  </si>
  <si>
    <t>Orientação e Suporte: Contábil e Tributário</t>
  </si>
  <si>
    <t>Registros Contábeis</t>
  </si>
  <si>
    <t>Execução Orçamentária</t>
  </si>
  <si>
    <t>Atualização de Planilhas de Controle</t>
  </si>
  <si>
    <t>Classificação Orçamentária SABS e SPAC</t>
  </si>
  <si>
    <t>Cronograma de Empenho</t>
  </si>
  <si>
    <t>Dotação Orçamentária</t>
  </si>
  <si>
    <t>Elaboração de Relatórios</t>
  </si>
  <si>
    <t>Emissão de Nota de Empenho</t>
  </si>
  <si>
    <t>Solicitação de Recursos / Transferência de Recursos</t>
  </si>
  <si>
    <t>Teto Orçamentário SCDP</t>
  </si>
  <si>
    <t>Gestão Financeira</t>
  </si>
  <si>
    <t>Apropriação da Folha de Pagamento</t>
  </si>
  <si>
    <t>Auxílio Moradia</t>
  </si>
  <si>
    <t>Cadastro de Usuários do SEPRO/SIAFI</t>
  </si>
  <si>
    <t>Concessão e Prestação de Contas de Suprimentos de Fundos</t>
  </si>
  <si>
    <t>Instrução para Pagamento</t>
  </si>
  <si>
    <t>Liberação de Ordem Bancária</t>
  </si>
  <si>
    <t>Liquidação</t>
  </si>
  <si>
    <t>Pagamento</t>
  </si>
  <si>
    <t>Pagamento de Diárias Nacionais, Internacionais e Reembolso</t>
  </si>
  <si>
    <t>Recebimento e Distribuição Documental</t>
  </si>
  <si>
    <t>Planejamento Orçamentário</t>
  </si>
  <si>
    <t>Acompanhamento da Execução Orçamentária</t>
  </si>
  <si>
    <t>Ajuste dos Limites de Empenho</t>
  </si>
  <si>
    <t>Alterações Orçamentárias</t>
  </si>
  <si>
    <t>Captação Orçamentária (PAA)</t>
  </si>
  <si>
    <t>Elaboração de Relatórios da Execução Orçamentária</t>
  </si>
  <si>
    <t>Indicadores Estratégicos</t>
  </si>
  <si>
    <t>Monitoramento do PPA</t>
  </si>
  <si>
    <t>Relatório de Gestão</t>
  </si>
  <si>
    <t>Transferências Voluntárias</t>
  </si>
  <si>
    <t>Acesso à Informação</t>
  </si>
  <si>
    <t>Acompanhamento de Convênio</t>
  </si>
  <si>
    <t>Acompanhamento de TED</t>
  </si>
  <si>
    <t>Cumprimento de Demandas de Órgãos de Controle</t>
  </si>
  <si>
    <t>Execução do Desembolso de Convênio</t>
  </si>
  <si>
    <t>Execução do Desembolso de TED</t>
  </si>
  <si>
    <t>Gestão de Sistema Estruturante</t>
  </si>
  <si>
    <t>Instrução Proposta de Convênio</t>
  </si>
  <si>
    <t>Instrução Proposta de TED</t>
  </si>
  <si>
    <t>Prestação de Contas de Convênio</t>
  </si>
  <si>
    <t>Prestação de Contas de TED</t>
  </si>
  <si>
    <t>Assessor Técnico de Simplificação Administrativa</t>
  </si>
  <si>
    <t>Aplicação das práticas de gestão corporativa e estratégica da ANP</t>
  </si>
  <si>
    <t>Apoio à gestão do projeto anp digital</t>
  </si>
  <si>
    <t>Assessoria a superintendência</t>
  </si>
  <si>
    <t>Demandas internas/ externas</t>
  </si>
  <si>
    <t>Interlocução com canais de atendimento</t>
  </si>
  <si>
    <t>Planejamento orçamentário e financeiro</t>
  </si>
  <si>
    <t>Coordenação de Contratos</t>
  </si>
  <si>
    <t>Consultas e assessoramento (público interno, externo);</t>
  </si>
  <si>
    <t>Coordenação e revisão</t>
  </si>
  <si>
    <t>Desenvolvimento de projetos</t>
  </si>
  <si>
    <t>Elaboração de documentos, planilhas e relatórios diversos</t>
  </si>
  <si>
    <t>Estudos diversos</t>
  </si>
  <si>
    <t>Fiscalização contratual (com dedicação exclusiva de mão de obra)</t>
  </si>
  <si>
    <t>Fiscalização contratual (sem dedicação exclusiva de mão de obra)</t>
  </si>
  <si>
    <t>Gestão contratual (com dedicação exclusiva de mão de obra)</t>
  </si>
  <si>
    <t>Gestão contratual (sem dedicação exclusiva de mão de obra)</t>
  </si>
  <si>
    <t>Participação em eventos, comitês e grupos de tralho</t>
  </si>
  <si>
    <t>Planejamento da contratação</t>
  </si>
  <si>
    <t>Coordenação Geral de Gestão Documental Terceiros</t>
  </si>
  <si>
    <t>Abrir correspondencias</t>
  </si>
  <si>
    <t>Autuação de documentos para formação de processos</t>
  </si>
  <si>
    <t>Cadastrar os processos no SEI, inserir arquivos digitais e elaborar termos</t>
  </si>
  <si>
    <t>Controle da tramitação no SID</t>
  </si>
  <si>
    <t>Desmembramento, desentranhamento, anexação, apensação e abertura de volumes</t>
  </si>
  <si>
    <t>Digitalizar e conferir a digitalização</t>
  </si>
  <si>
    <t>Entrega dos documentos e processos</t>
  </si>
  <si>
    <t>Expedição</t>
  </si>
  <si>
    <t>Gestão negocial do sei (sistema eletrônico de informações)</t>
  </si>
  <si>
    <t>Montar malotes</t>
  </si>
  <si>
    <t>Receber tramitação e arquivar no SID</t>
  </si>
  <si>
    <t>Recebimento de documentos avulsos externos</t>
  </si>
  <si>
    <t>Recepção, arquivamento e empréstimo de documentos e processos</t>
  </si>
  <si>
    <t>Registrar e tramitar os documentos recebidos</t>
  </si>
  <si>
    <t>Coordenação Gestão Documental</t>
  </si>
  <si>
    <t>Atualizar as rotinas de gestão de arquivo segundo as diretrizes do arquivo nacional</t>
  </si>
  <si>
    <t>Cadastrar o processo no SEI e cadastrar documentos novos</t>
  </si>
  <si>
    <t>certificação digital</t>
  </si>
  <si>
    <t>Criar instrumento de controle e monitoramento das idades arquivísticas</t>
  </si>
  <si>
    <t>Desenvolvimento e difusão da política de gestão documental</t>
  </si>
  <si>
    <t xml:space="preserve">Desenvolvimento e manutenção dos instrumentos arquivísticos </t>
  </si>
  <si>
    <t>Fiscalização do contrato de guarda externa</t>
  </si>
  <si>
    <t>Fiscalização do contrato de serviços postais (correios)</t>
  </si>
  <si>
    <t>Gerenciamento do projeto anp digital</t>
  </si>
  <si>
    <t>Gestão de acervos arquivísticos - rj e df</t>
  </si>
  <si>
    <t xml:space="preserve">Gestão de protocolos </t>
  </si>
  <si>
    <t>Gestão do acervo arquivístivo em guarda externa</t>
  </si>
  <si>
    <t>Gestão do protocolo digital - RJ</t>
  </si>
  <si>
    <t>Incluir localizador no SEI e realizar empréstimos</t>
  </si>
  <si>
    <t>Incluir termo de guarda e de encerramento do tramite físico</t>
  </si>
  <si>
    <t>Organizar e atualizar informações no sistema de guarda externa</t>
  </si>
  <si>
    <t xml:space="preserve">Padronização de procedimentos dos protocolos </t>
  </si>
  <si>
    <t>Planejamento de contratação para guarda externa e serviços postais</t>
  </si>
  <si>
    <t>Realizar conferência do arquivo digitalizado</t>
  </si>
  <si>
    <t>Receber e arquivar no SID</t>
  </si>
  <si>
    <t xml:space="preserve">Revisão de procedimentos </t>
  </si>
  <si>
    <t>Rotina de auditoria para acompanhar o uso adequado do serviço de guarda externa pelas UORGs</t>
  </si>
  <si>
    <t>Tratamento de informações sigilosas classificadas ou com restrição de acesso</t>
  </si>
  <si>
    <t>Treinamento aos integrantes da equipe</t>
  </si>
  <si>
    <t>Coordenação SGA DF</t>
  </si>
  <si>
    <t>APOIO À GESTÃO CONTRATUAL</t>
  </si>
  <si>
    <t>ASSESSORIA TÉCNICA</t>
  </si>
  <si>
    <t>COMPRAS DIRETAS</t>
  </si>
  <si>
    <t>DEMANDAS INTERNAS E EXTERNAS</t>
  </si>
  <si>
    <t>FISCALIZAÇÃO CONTRATUAL</t>
  </si>
  <si>
    <t>GESTÃO DO ALMOXARIFADO DA ANP</t>
  </si>
  <si>
    <t>GESTÃO DO PATRIMÔNIO IMOBILIÁRIO DA ANP</t>
  </si>
  <si>
    <t>GESTÃO DOS SERVIÇOS DE APOIO ADMINISTRATIVO</t>
  </si>
  <si>
    <t>PLANEJAMENTO DA CONTRATAÇÃO</t>
  </si>
  <si>
    <t>Adm de Pessoal</t>
  </si>
  <si>
    <t>Admissão e Provimento de Pessoal</t>
  </si>
  <si>
    <t>Aposentadoria</t>
  </si>
  <si>
    <t>Concessão de Direitos e Benefícios</t>
  </si>
  <si>
    <t>Consultas Internass e Externas</t>
  </si>
  <si>
    <t>Desligamento de Pessoal</t>
  </si>
  <si>
    <t>Estágio</t>
  </si>
  <si>
    <t xml:space="preserve">Folha de Pagamento </t>
  </si>
  <si>
    <t>Frequência</t>
  </si>
  <si>
    <t>Gestão Arquivo Técnico</t>
  </si>
  <si>
    <t>Gestão Contrato de Estágio</t>
  </si>
  <si>
    <t>Gestão Contrato de Terceirizado</t>
  </si>
  <si>
    <t>Gestão de Cargos Comissionados</t>
  </si>
  <si>
    <t>Movimentação Externa de Pessoal</t>
  </si>
  <si>
    <t>Publicações</t>
  </si>
  <si>
    <t>Relatórios Gerenciais e de Auditoria</t>
  </si>
  <si>
    <t xml:space="preserve">Remuneração </t>
  </si>
  <si>
    <t>Coordenação de Planejamento</t>
  </si>
  <si>
    <t>Banco de Interesses</t>
  </si>
  <si>
    <t>Banco de Oportunidades</t>
  </si>
  <si>
    <t>Consultas Técnicas</t>
  </si>
  <si>
    <t>Desenvolvimento de Projetos</t>
  </si>
  <si>
    <t>Divulgação de Informações</t>
  </si>
  <si>
    <t>Estruturação de Cargo Comissionado</t>
  </si>
  <si>
    <t>Exoneração de Cargo Comissionado</t>
  </si>
  <si>
    <t>Movimentação Interna</t>
  </si>
  <si>
    <t>Nomeação de Cargo Comissionado</t>
  </si>
  <si>
    <t>Programa de FFT</t>
  </si>
  <si>
    <t>Remoção de Ofício</t>
  </si>
  <si>
    <t>Desenvolvimento</t>
  </si>
  <si>
    <t>Avaliação de Desempenho - Avaliação de desempenho - SAS</t>
  </si>
  <si>
    <t>Avaliação de Desempenho - CAD - reuniões e composição</t>
  </si>
  <si>
    <t>Avaliação de Desempenho - Plano de trabalho - SPT</t>
  </si>
  <si>
    <t xml:space="preserve">Capacitação - Elaboração e Revisão de Normas </t>
  </si>
  <si>
    <t>Capacitação - Pedidos de Informação</t>
  </si>
  <si>
    <t>Capacitação externa - Afastamento para estudo no exterior</t>
  </si>
  <si>
    <t>Capacitação externa - Afastamento para estudo no país</t>
  </si>
  <si>
    <t>Capacitação externa - Afastamento para missão no exterior</t>
  </si>
  <si>
    <t>Capacitação externa - Concessão de licença para capacitação</t>
  </si>
  <si>
    <t>Capacitação externa/interna - Análise de RPAC</t>
  </si>
  <si>
    <t>Capacitação externa/interna - Análise de SPACs</t>
  </si>
  <si>
    <t>Capacitação externa/interna - Banco de Instrutores</t>
  </si>
  <si>
    <t>Capacitação externa/interna - Comitê Gestor de Capacitação</t>
  </si>
  <si>
    <t>Capacitação externa/interna - Contratação de cursos in company</t>
  </si>
  <si>
    <t>Capacitação externa/interna - Eventos internos de capacitação com GECC</t>
  </si>
  <si>
    <t>Capacitação externa/interna - Eventos internos de capacitação sem GECC</t>
  </si>
  <si>
    <t>Capacitação externa/interna - Homologação de Sistemas</t>
  </si>
  <si>
    <t>Capacitação externa/interna - Planejamento de Capacitação</t>
  </si>
  <si>
    <t>Capacitação externa/interna - Reposição ao erário - capacitação</t>
  </si>
  <si>
    <t>Capacitação externa/interna - Solicitações de Pós-graduação</t>
  </si>
  <si>
    <t>Capacitação interna - Organização de cursos - logística e emissão de certificados</t>
  </si>
  <si>
    <t>Consultas internas e externas - Consultas externas - Ministérios</t>
  </si>
  <si>
    <t>Consultas internas e externas - Consultas internas - PRG/CRG</t>
  </si>
  <si>
    <t xml:space="preserve">Contratação de bens e serviços - Contratação de Bens e Serviços </t>
  </si>
  <si>
    <t>Contratação de bens e serviços - Gestão e Fiscalização de Contratos</t>
  </si>
  <si>
    <t>Coordenação - Coordenação</t>
  </si>
  <si>
    <t>Elaboração de relatórios gerenciais e auditoria - Exposição de assuntos de capacitação para a Diretoria Colegiada</t>
  </si>
  <si>
    <t>Elaboração de relatórios gerenciais e auditoria - Relatórios Gerenciais da Capacitação</t>
  </si>
  <si>
    <t>Elaboração do PAC - Plano anual de capacitação - PAC</t>
  </si>
  <si>
    <t>Estágio Probatório - Acompanhamento de estágio probatório</t>
  </si>
  <si>
    <t>Gestão da progressão e promoção - Progressão e promoção</t>
  </si>
  <si>
    <t>Orçamento - Orçamento da Capacitação</t>
  </si>
  <si>
    <t>Publicações no site - Publicação no Blog - SGP E INTRANET</t>
  </si>
  <si>
    <t>Processo Primário</t>
  </si>
  <si>
    <t>GESTÃO DO CONTRATO DE ESTÁGIO</t>
  </si>
  <si>
    <t>SAÚDE E QUALIDADE DE VIDA</t>
  </si>
  <si>
    <t>GESTÃO DO CONTRATO DE APOIO ADMINISTRATIVO</t>
  </si>
  <si>
    <t>CAPACITAÇÃO</t>
  </si>
  <si>
    <t>Processo Estratégico</t>
  </si>
  <si>
    <t>PROJETOS</t>
  </si>
  <si>
    <t>Atendimento ao usuário</t>
  </si>
  <si>
    <t>Atualização de páginas na Intranet</t>
  </si>
  <si>
    <t>Atualização página Produção Intelectual ANP</t>
  </si>
  <si>
    <t>Catalogação de Publicações</t>
  </si>
  <si>
    <t xml:space="preserve">Clipping Temático </t>
  </si>
  <si>
    <t>Contratações e Instrução de Processos Administrativos</t>
  </si>
  <si>
    <t>Controle de doação de publicações à Biblioteca</t>
  </si>
  <si>
    <t xml:space="preserve">Controle de emprestimos e devoluções </t>
  </si>
  <si>
    <t>Digitalização de itens do acervo</t>
  </si>
  <si>
    <t>Disseminação Seletiva de Informação</t>
  </si>
  <si>
    <t>Fiscalização de contratos</t>
  </si>
  <si>
    <t>Fiscalização Mensal do Contrato do Sistema de Legislação</t>
  </si>
  <si>
    <t>Formação e desenvolvimento do acervo</t>
  </si>
  <si>
    <t>Glossário ANP</t>
  </si>
  <si>
    <t>Organização do acervo da biblioteca da ANP</t>
  </si>
  <si>
    <t>Pesquisas e Consultas</t>
  </si>
  <si>
    <t>Relatório Estatístico Mensal da Biblioteca</t>
  </si>
  <si>
    <t>Qualidade de Vida</t>
  </si>
  <si>
    <t>Blog</t>
  </si>
  <si>
    <t xml:space="preserve">Campanhas e Eventos </t>
  </si>
  <si>
    <t>Concessão de Licença</t>
  </si>
  <si>
    <t xml:space="preserve">Desenvolvimento de Novos Projetos </t>
  </si>
  <si>
    <t xml:space="preserve">Gestão Ambulatorial </t>
  </si>
  <si>
    <t>Gestão do Plano de Saúde</t>
  </si>
  <si>
    <t>Gestão do Plano Odontológico</t>
  </si>
  <si>
    <t>Parcerias</t>
  </si>
  <si>
    <t>Periculosidade</t>
  </si>
  <si>
    <t>Projeto: Implantação da Gestão do Clima</t>
  </si>
  <si>
    <t>Projeto: Implantação do Prog. Acessibilidade</t>
  </si>
  <si>
    <t>Administrativa</t>
  </si>
  <si>
    <t>Atendimento à demanda externa via SIC, CRC, e-mail, incluindo concessão de vistas e cópias de processos para a sociedade</t>
  </si>
  <si>
    <t>Atualização das informações relacionadas à SIM no site da ANP</t>
  </si>
  <si>
    <t>Cadastro de Terminais/Autorizações no SIMP</t>
  </si>
  <si>
    <t>Gestão de Processos Organizacionais</t>
  </si>
  <si>
    <t>Processo de Gestão de Pessoas</t>
  </si>
  <si>
    <t>Coordenação de Outorga de Instalações</t>
  </si>
  <si>
    <t>Autorização de Construção e Operação de Gasodutos, conforme casos previstos na Lei 11.909/2009 (Lei do Gás)</t>
  </si>
  <si>
    <t>Autorização de Construção e Operação de Oleodutos</t>
  </si>
  <si>
    <t>Autorização de Construção e Operação de Terminais</t>
  </si>
  <si>
    <t>Autorização de Distribuição de Gás Natural Comprimido (GNC)</t>
  </si>
  <si>
    <t>Autorização de Distribuição de Gás Natural Liquefeito (GNL)</t>
  </si>
  <si>
    <t>Cadastro de Agente Regulado</t>
  </si>
  <si>
    <t>Compartilhamento de Faixas</t>
  </si>
  <si>
    <t>Comunicação de Incidentes</t>
  </si>
  <si>
    <t>Concessão de Gasodutos (técnico)</t>
  </si>
  <si>
    <t>Definição de Gasoduto Integrante de Terminal de GNL</t>
  </si>
  <si>
    <t>Elaboração de resoluções e revisão de resoluções</t>
  </si>
  <si>
    <t>Elaborar notas técnicas e estudos relacionados com a outorga de autorizações, normas, fiscalizações, investigação de incidentes, dentre outros</t>
  </si>
  <si>
    <t>Fiscalização / Auditoria de Regulamentos Técnicos</t>
  </si>
  <si>
    <t>Fiscalização para acompanhamento da segurança e integridade da instalação</t>
  </si>
  <si>
    <t>Fiscalização para outorga de autorização</t>
  </si>
  <si>
    <t>Investigação de incidentes</t>
  </si>
  <si>
    <t>Outorga de Autorização de Navegação</t>
  </si>
  <si>
    <t>Participação em Comitês e Grupos de Trabalho (normativos, de revisão de resoluções, projetos de lei e de discussão de temas)</t>
  </si>
  <si>
    <t>Processo de Declaração de Utilidade Pública</t>
  </si>
  <si>
    <t>Processo de Enquandramento no Regime Especial de Incentivos para o desenvolvimento da Infraestrutura - REIDI</t>
  </si>
  <si>
    <t>Processo de gestão</t>
  </si>
  <si>
    <t>Mediação e Processos Administrativos</t>
  </si>
  <si>
    <t>Apoio à Certificação de Independência do Transportador</t>
  </si>
  <si>
    <t>Elaboração de Notas Técnicas e estudos relacionados com a indústria de gás natural e de movimentação de combustíveis líquidos</t>
  </si>
  <si>
    <t>Elaboração de Resoluções e revisão de resoluções</t>
  </si>
  <si>
    <t>Mediação</t>
  </si>
  <si>
    <t>Orientação legal</t>
  </si>
  <si>
    <t>Paritipação em grupos de trabalho com outras UORGS</t>
  </si>
  <si>
    <t>Processo administrativo sancionador</t>
  </si>
  <si>
    <t>Processo de Gestão de Pessoal</t>
  </si>
  <si>
    <t>Resolução de Conflitos de Acesso em Dutos de Líquidos e Biocombustíveis</t>
  </si>
  <si>
    <t>Resolução de Conflitos de Acesso em Gasodutos</t>
  </si>
  <si>
    <t>Resolução de Conflitos de Acesso em Terminais Aquaviários</t>
  </si>
  <si>
    <t>Respostas aos Órgãos Públicos</t>
  </si>
  <si>
    <t>Regulação Acesso de Terceiros</t>
  </si>
  <si>
    <t>Acompanhamento de Dados do Mercado</t>
  </si>
  <si>
    <t>Análise de viabilidade de fornecimento</t>
  </si>
  <si>
    <t>Aprovação das Minutas de Contrato de Interconexão entre Gasodutos de Transporte</t>
  </si>
  <si>
    <t>Aprovação das Minutas de Termos de Acesso (Gasodutos)</t>
  </si>
  <si>
    <t>Aprovação de Cálculo Tarifário (Gasodutos Autorizados</t>
  </si>
  <si>
    <t>Aprovação de Minutas de Contrato de Serviço de Transporte e suas Alterações (Gasodutos)</t>
  </si>
  <si>
    <t>Autorização de Carregamento</t>
  </si>
  <si>
    <t>Autorização de Comercialização</t>
  </si>
  <si>
    <t>Cálculo da Tarifa Máxima (Gasodutos Concedidos)</t>
  </si>
  <si>
    <t>Coordenação do processo de elaboração dos códigos comuns de rede</t>
  </si>
  <si>
    <t>Deferimento ou Indeferimento de Licença de Importação de GN/GNL</t>
  </si>
  <si>
    <t>Determinação do Valor da Base Regulatória de Ativos para Fins de Cálculo Tarifário e Reversão de Bens para a União</t>
  </si>
  <si>
    <t>Elaboração de Notas Técnicas e Estudos Relacionados com a Indústria de Gás Natural e de Movimentação de Combustíveis Liquidos</t>
  </si>
  <si>
    <t>Elaboração de Resoluções e Revisão de Resoluções</t>
  </si>
  <si>
    <t>Estabelecimento da Preferência do Proprietário em Dutos de Líquidos e Biocombustíveis</t>
  </si>
  <si>
    <t>Estabelecimento da Preferência do Proprietário em Terminais Aquaviários</t>
  </si>
  <si>
    <t>Instrução de Processos de Autorização de Importação de Gás Natural</t>
  </si>
  <si>
    <t>Participação em comitês e grupos de trabalho (normativos, de revisão de resoluções, projetos de lei e discussão de temas)</t>
  </si>
  <si>
    <t>Processo de Gestão de Equipe</t>
  </si>
  <si>
    <t>Registro de Agente</t>
  </si>
  <si>
    <t>Registro de Contratos</t>
  </si>
  <si>
    <t xml:space="preserve">Revisão Tarifária Quinquenal </t>
  </si>
  <si>
    <t>Supervisão/Realização de Processos de Chamada Pública</t>
  </si>
  <si>
    <t>Supervisão da Movimentação</t>
  </si>
  <si>
    <t>Atender demandas internas/externas</t>
  </si>
  <si>
    <t>Elaborar e revisar manuais de procedimento</t>
  </si>
  <si>
    <t>Elaborar e revisar resoluções</t>
  </si>
  <si>
    <t>Elaborar modelos de simulação e otimização de redes de gasodutos</t>
  </si>
  <si>
    <t>Elaborar notas técnicas e estudos relacionadas com a movimentação de gás natural</t>
  </si>
  <si>
    <t>Fiscalizar / Aferir o cálculo de capacidade de movimentação em dutos</t>
  </si>
  <si>
    <t>Fiscalizar a Plataforma Eletrônica de oferecimento de capacidade de transporte dos transportadores de gás natural</t>
  </si>
  <si>
    <t>Fiscalizar o uso eficiente dos sistemas de transporte dos transportadores de gás natural</t>
  </si>
  <si>
    <t>Gerir os dados e infomações relativos à movimentação de gás natural dos agentes regulados</t>
  </si>
  <si>
    <t>Monitorar e Analisar a movimentação de gás natural pelos agentes regulados</t>
  </si>
  <si>
    <t>Participação em comitês e grupos de trabalho (normativos, de revisão de resoluções, projetos de lei e de discussão de temas)</t>
  </si>
  <si>
    <t>Autorizações e Processo Sancionatório</t>
  </si>
  <si>
    <t>Abertura de Processo Administrativo para fins de autorização</t>
  </si>
  <si>
    <t>Abertura de processo administrativo para fins de revogação e cancelamento de autorização</t>
  </si>
  <si>
    <t>Abertura e condução de processo sancionatório</t>
  </si>
  <si>
    <t>Acompanhamento de indicadores e elaboraçao de relatórios</t>
  </si>
  <si>
    <t>Análise de processo administrativo para fins de autorização</t>
  </si>
  <si>
    <t>Análise de processo administrativo para fins de revogação e cancelamento de autorização</t>
  </si>
  <si>
    <t>Análise e condução de demandas jurídicas</t>
  </si>
  <si>
    <t>Apoio na resposta aos contatos de agente da sociedade</t>
  </si>
  <si>
    <t>Conclusão de processo administrativo para fins de autorização</t>
  </si>
  <si>
    <t>Conclusão de processo administrativo para fins de revogação e cancelamento de autorização</t>
  </si>
  <si>
    <t>Consulta ao CADIN</t>
  </si>
  <si>
    <t>Criação de textos padrão, manuais e instruções de trabalho</t>
  </si>
  <si>
    <t>Desenvolvimento de projetos e outras atividades do plano de trabalho</t>
  </si>
  <si>
    <t>Disponibilização de vista de processo eletrônico</t>
  </si>
  <si>
    <t>Participação em reuniões internas e com agentes econômicos</t>
  </si>
  <si>
    <t>Programação de ações de fiscalização (Vistorias)</t>
  </si>
  <si>
    <t>Realização de ações de fiscalização (Vistorias)</t>
  </si>
  <si>
    <t>Gestão da Informação e Administrativa</t>
  </si>
  <si>
    <t>Atendimento à sociedade</t>
  </si>
  <si>
    <t>Atualização de base cadastral do SIMP Cadastro</t>
  </si>
  <si>
    <t>Atualização de base cadastral em controle interno SPC</t>
  </si>
  <si>
    <t>Desenvolvimento de conteúdo e atualização do site (Internet e Intranet)</t>
  </si>
  <si>
    <t>Elaboração e Revisão de Manuais</t>
  </si>
  <si>
    <t>Estudos</t>
  </si>
  <si>
    <t xml:space="preserve">Fiscalização dos dados de produção </t>
  </si>
  <si>
    <t>Gerenciamento dos dados SIMPWEB Biocombustíveis</t>
  </si>
  <si>
    <t>Gerenciamento e análise de dados</t>
  </si>
  <si>
    <t>Gestão da Informação Interna</t>
  </si>
  <si>
    <t>Gestão das ações de fiscalização</t>
  </si>
  <si>
    <t>Gestão das demandas de transporte para ações de fiscalização</t>
  </si>
  <si>
    <t>Gestão Orçamentária da UORG</t>
  </si>
  <si>
    <t>Informe à Diretoria dos atos praticados por delegação de competência</t>
  </si>
  <si>
    <t>Monitoramento dos Indicadores de Desempenho</t>
  </si>
  <si>
    <t xml:space="preserve">Participação em Comitê, GT e Projetos </t>
  </si>
  <si>
    <t>Projeto Piloto SEI</t>
  </si>
  <si>
    <t>Relatórios e Pareceres Institucionais</t>
  </si>
  <si>
    <t>Suporte externo aos sistemas iSIMP e SIMPWEB e indicadores de adimplência</t>
  </si>
  <si>
    <t>Aprovação da minuta de Resolução</t>
  </si>
  <si>
    <t>Consulta PRG</t>
  </si>
  <si>
    <t>Elaboração da minuta de Resolução</t>
  </si>
  <si>
    <t>Estudos Preliminares</t>
  </si>
  <si>
    <t>Publicação da Resolução</t>
  </si>
  <si>
    <t>Realização de consulta e audiência pública</t>
  </si>
  <si>
    <t>Resposta a demandas externas</t>
  </si>
  <si>
    <t>Segurança Operacional</t>
  </si>
  <si>
    <t>Ações de Fiscalização (Vistorias de Operação Segura)</t>
  </si>
  <si>
    <t>Auditorias em Refinarias  - SGSO</t>
  </si>
  <si>
    <t>Elaboração de Treinamentos</t>
  </si>
  <si>
    <t>Investigação de Incidentes</t>
  </si>
  <si>
    <t>Paradas programadas</t>
  </si>
  <si>
    <t>Vistorias de retomada de operação</t>
  </si>
  <si>
    <t>Autorizações e Credenciamentos</t>
  </si>
  <si>
    <t>ATENDIMENTO AOS REGULADOS E SOCIEDADE - CREDENCIAMENTO</t>
  </si>
  <si>
    <t>ATENDIMENTO AOS REGULADOS E SOCIEDADE - PD&amp;I</t>
  </si>
  <si>
    <t>AUTORIZAÇÃO DE PROJETOS DE PD&amp;I</t>
  </si>
  <si>
    <t>CRENDECIAMENTO DE INSTITUIÇÕES</t>
  </si>
  <si>
    <t>GESTÃO DE DADOS DE CREDENCIAMENTO</t>
  </si>
  <si>
    <t xml:space="preserve">GESTÃO DE DADOS DE PD&amp;I </t>
  </si>
  <si>
    <t>GESTÃO DO SISTEMA DE CRENDECIAMENTO DE INSTITUIÇÕES</t>
  </si>
  <si>
    <t>GESTÃO DO SISTEMA DE FORMULÁRIOS PADRÃO</t>
  </si>
  <si>
    <t>PRÊMIO ANO DE TECNOLOGIA</t>
  </si>
  <si>
    <t>REGULAMENTAÇÃO DE CRENDECIAMENTO DE INSTITUIÇÕES</t>
  </si>
  <si>
    <t>REGULAMENTAÇÃO DE INVESTIMENTOS EM PD&amp;I</t>
  </si>
  <si>
    <t>Fiscalização de Investimento em P&amp;D</t>
  </si>
  <si>
    <t>ELABORAR E ATUALIZAR FORMULÁRIOS E MODELOS DE DOCUMENTOS APLICADOS AO PROCESSO DE FISCALIZAÇÃO</t>
  </si>
  <si>
    <t xml:space="preserve">ELABORAR MANUAIS, NOTAS TÉCNICAS E OUTROS DOCUMENTOS </t>
  </si>
  <si>
    <t>MANTER BASE DE DADOS NECESSÁRIA PARA O PROCESSO DE FISCALIZAÇÃO DO INVESTIMENTO EM PDI</t>
  </si>
  <si>
    <t>REALIZAR A FISCALIZAÇÃO DO CUMPRIMENTO DA OBRIGAÇÃO ANUAL DE INVESTIMENTO EM PDI</t>
  </si>
  <si>
    <t>REALIZAR A GESTÃO DOCUMENTAL E A GESTÃO DOS RECURSOS DE TECNOLOGIA DA INFORMAÇÃO APLICADOS AOS PROCESSOS ADMINISTRATIVOS DE FISCALIZAÇÃO DO CUMPRIMENTO DA OBRIGAÇÃO DE INVESTIMENTO EM PDI</t>
  </si>
  <si>
    <t>REALIZAR A INSTRUÇÃO DE PROCESSOS ADMINISTRATIVOS DE APLICAÇÃO DE PENALIDADES, POR EMPRESA PETROLÍFERA/CONTRATO, PARA FINS DE JULGAMENTO EM 1ª E 2ª INSTÂNCIAS</t>
  </si>
  <si>
    <t>REALIZAR ESTUDOS QUALITATIVOS SOBRE OS RESULTADOS DOS INVESTIMENTOS EM PDI E RELATIVOS À CARACTERIZAÇÃO DO AMBIENTE DE PDI NO SETOR DE PETRÓLEO E GÁS NATURAL</t>
  </si>
  <si>
    <t>Programa de Recursos Humanos da ANP</t>
  </si>
  <si>
    <t>AVALIAÇÃO DE DESEMPENHO DOS PROGRAMAS</t>
  </si>
  <si>
    <t>GERENCIAMENTO DE BOLSAS</t>
  </si>
  <si>
    <t xml:space="preserve">INSTRUMENTOS CONTRATUAIS </t>
  </si>
  <si>
    <t>PRESTAÇÃO DE CONTAS</t>
  </si>
  <si>
    <t>SELEÇÃO DE PROGRAMAS</t>
  </si>
  <si>
    <t>TRANSPARÊNCIA E TECNOLOGIA DA INFORMAÇÃO</t>
  </si>
  <si>
    <t>Participação Especial</t>
  </si>
  <si>
    <t>Atendimento aos canais de relacionamento com a sociedade</t>
  </si>
  <si>
    <t>Atendimento das demandas judiciais</t>
  </si>
  <si>
    <t>Auditoria de Gastos Dedutíveis</t>
  </si>
  <si>
    <t>Comitê de Cessão de Direitos (CAPP)</t>
  </si>
  <si>
    <t>Distribuição de Participação Especial</t>
  </si>
  <si>
    <t xml:space="preserve">Gestão </t>
  </si>
  <si>
    <t>Outras atividades</t>
  </si>
  <si>
    <t>Pagamento pela ocupação ou retenção de área</t>
  </si>
  <si>
    <t>Participação de terceiros - Proprietários de terra</t>
  </si>
  <si>
    <t>Recálculo de Participação Especial - Auditoria de Produção</t>
  </si>
  <si>
    <t>Sistemas</t>
  </si>
  <si>
    <t>Preços e Outras Participações</t>
  </si>
  <si>
    <t>Análise de Correntes de Petróleo (Pedidos Spot)</t>
  </si>
  <si>
    <t>Análise de Correntes de Petróleo (Revisão Anual)</t>
  </si>
  <si>
    <t>Análise de Cromatografias</t>
  </si>
  <si>
    <t>Auditoria de notas fiscais de venda</t>
  </si>
  <si>
    <t>Auditoria do preço de referência do petróleo e gás natural</t>
  </si>
  <si>
    <t>Cálculo do preço de referência do gás natural</t>
  </si>
  <si>
    <t>Cálculo do preço de referência do petróleo</t>
  </si>
  <si>
    <t>Cobrança de auditoria do preço de referência do petróleo e gás natural</t>
  </si>
  <si>
    <t>Contratação Agência de Preços de Mercado</t>
  </si>
  <si>
    <t>Demandas internas e externas</t>
  </si>
  <si>
    <t>Royalties</t>
  </si>
  <si>
    <t>Distribuição de Royalties</t>
  </si>
  <si>
    <t>Estimativas da distribuição de royalties e outras participações governamentais</t>
  </si>
  <si>
    <t>Fiscalização das instalações geradoras de Royalties</t>
  </si>
  <si>
    <t>Outras Atividades</t>
  </si>
  <si>
    <t>Recálculos de Royalties - Auditoria de Produção</t>
  </si>
  <si>
    <t>ASSINATURA DOS CONTRATOS</t>
  </si>
  <si>
    <t>COMUNICAÇÃO</t>
  </si>
  <si>
    <t>CONSULTA E AUDIÊNCIA PÚBLICA</t>
  </si>
  <si>
    <t>ELABORAÇÃO DE EDITAIS, CONTRATOS E RESOLUÇÕES</t>
  </si>
  <si>
    <t>FISCALIZAÇÃO TCU</t>
  </si>
  <si>
    <t>HOMOLOGAÇÃO E ADJUDICAÇÃO</t>
  </si>
  <si>
    <t>PLANEJAMENTO E APOIO À GESTÃO</t>
  </si>
  <si>
    <t>SESSÃO PÚBLICA DE APRESENTAÇÃO DE OFERTAS</t>
  </si>
  <si>
    <t>SISTEMAS</t>
  </si>
  <si>
    <t>Cessão de Direitos</t>
  </si>
  <si>
    <t>APRIMORAMENTO DO MANUAL DE PROCEDIMENTO DE CESSÃO</t>
  </si>
  <si>
    <t>CISÃO, FUSÃO E INCORPORAÇÃO</t>
  </si>
  <si>
    <t>ELABORAÇÃO DE RESPOSTAS A CONSULTAS RELATIVAS À CESSÃO DE CONTRATOS</t>
  </si>
  <si>
    <t>ELABORAÇÃO DE SUBSÍDIOS PARA DEFESA JUDICIAL DA ANP EM MATÉRIAS RELACIONADAS A CESSÃO DE CONTRATOS</t>
  </si>
  <si>
    <t>MUDANÇA DE OPERADORA</t>
  </si>
  <si>
    <t xml:space="preserve">PARTICIPAÇÃO EM EVENTOS, COMITÊS E GRUPOS DE TRABALHO </t>
  </si>
  <si>
    <t>PROCESSO DE GESTÃO</t>
  </si>
  <si>
    <t>SUBSTITUIÇÃO OU ISENÇÃO DE GARANTIA DE PERFORMANCE</t>
  </si>
  <si>
    <t>TRANSFERÊNCIA DE TITULARIDADE DE CONTRATOS</t>
  </si>
  <si>
    <t>Coordenação Geral Técnica</t>
  </si>
  <si>
    <t>Apoio às atividades da Superintendência</t>
  </si>
  <si>
    <t>Aprimoramento dos editais de licitações, contratos de concessão e partilha de produção e resoluções</t>
  </si>
  <si>
    <t>Assessoria a Comissão Especial de Licitação</t>
  </si>
  <si>
    <t>Cessão de contratos</t>
  </si>
  <si>
    <t>Coordenação de Equipe</t>
  </si>
  <si>
    <t>Inscrição e Manifestação de Interesse para Rodadas de Licitações</t>
  </si>
  <si>
    <t>Qualificação para as Rodadas de Licitações</t>
  </si>
  <si>
    <t>Sessão pública de apresentação de ofertas</t>
  </si>
  <si>
    <t>Financeiro</t>
  </si>
  <si>
    <t>Acompanhamento e registro de pagamento do bônus de assinatura</t>
  </si>
  <si>
    <t>Acompanhamento e registro do pagamento de taxa de participação de licitante estrangeira</t>
  </si>
  <si>
    <t>Acompanhamento e registro do pagamento de taxa de participação de licitante nacional</t>
  </si>
  <si>
    <t>Análise de garantia de oferta</t>
  </si>
  <si>
    <t>Análise de garantia de programa exploratório mínimo (PEM) e de programa de trabalho inicial (PTI)</t>
  </si>
  <si>
    <t>Análise e Aprovação de contrato de penhor de petróleo e gás natural para garantia do Programa Exploratório Mínimo</t>
  </si>
  <si>
    <t>Análise e definição de parâmetros econômico-financeiros dos pré-editais e dos editais de licitação</t>
  </si>
  <si>
    <t>Análise e qualificação econômico-financeira de empresa (cessão) ou licitante nacionais (rodadas)</t>
  </si>
  <si>
    <t>Análise e qualificação econômico-financeira de licitante estrangeira</t>
  </si>
  <si>
    <t>Análise e revisão de contrato de concessão</t>
  </si>
  <si>
    <t>Análise e revisão de editais de licitações</t>
  </si>
  <si>
    <t>Assessoria ao Superintendente e Adjunto</t>
  </si>
  <si>
    <t>Atualização de base de dados (estatísticas)</t>
  </si>
  <si>
    <t>Cálculo da multa e juros dos pagamentos atrasados de bônus de assinatura</t>
  </si>
  <si>
    <t xml:space="preserve">Devolução às licitantes das garantias de oferta </t>
  </si>
  <si>
    <t>Devolução de Taxa de Administração e Bônus de Assinatura</t>
  </si>
  <si>
    <t>Elaboração de documentos, ofícios, memorandos e notas explicativas</t>
  </si>
  <si>
    <t>Encaminhamento à SDP das Garantias do Programa de Trabalho Inicial (PTI)</t>
  </si>
  <si>
    <t>Encaminhamento à SEP das Garantias do Programa Exploratório Mínimo (PEM)</t>
  </si>
  <si>
    <t>Participação nas sessões públicas de apresentação de ofertas (sala de empresas)</t>
  </si>
  <si>
    <t>Revisão de Resoluções (área de atuação da SPL)</t>
  </si>
  <si>
    <t>Jurídica</t>
  </si>
  <si>
    <t>APURAÇÃO DE INFRAÇÕES E APLICAÇÃO DE PENALIDADES</t>
  </si>
  <si>
    <t>ASSINATURA DE CONTRATOS</t>
  </si>
  <si>
    <t>COORDENAÇÃO DE EQUIPE</t>
  </si>
  <si>
    <t>ELABORAÇÃO DE INSTRUMENTOS REGULATÓRIOS</t>
  </si>
  <si>
    <t>PROPOSTAS DE AGENTES EXTERNOS SOBRE INSTRUMENTOS REGULATÓRIOS</t>
  </si>
  <si>
    <t>QUALIFICAÇÃO DE LICITANTES</t>
  </si>
  <si>
    <t>SUPORTE JURÍDICO À SUPERINTENDÊNCIA</t>
  </si>
  <si>
    <t>Oferta Permanente</t>
  </si>
  <si>
    <t>ACESSO AO PACOTE DE DADOS TÉCNICOS</t>
  </si>
  <si>
    <t>ADJUDICAÇÃO DO OBJETO E HOMOLOGAÇÃO DA LICITAÇÃO</t>
  </si>
  <si>
    <t>ELABORAÇÃO DE RESPOSTAS A CONSULTAS RELATIVAS À OFERTA PERMANENTE</t>
  </si>
  <si>
    <t>ELABORAÇÃO DE SUBSÍDIOS TÉCNICOS PARA DEFESA JUDICIAL DA ANP EM MATÉRIAS RELACIONADAS À OFERTA PERMANENTE</t>
  </si>
  <si>
    <t>ELABORAÇÃO E APRIMORAMENTO DE INSTRUMENTOS LICITATÓRIOS</t>
  </si>
  <si>
    <t>INCLUSÃO DE ÁREAS NO ROL BLOCOS EXPLORATÓRIOS OU ÁREAS COM ACUMULAÇÕES MARGINAIS EM OFERTA</t>
  </si>
  <si>
    <t>INSCRIÇÕES</t>
  </si>
  <si>
    <t>QUALIFICAÇÃO DAS LICITANTES VENCEDORAS</t>
  </si>
  <si>
    <t>REALIZAÇÃO DA SESSÃO PÚBLICA DE APRESENTAÇÃO DE OFERTAS</t>
  </si>
  <si>
    <t>REALIZAÇÃO DOS CICLOS DA OFERTA PERMANENTE</t>
  </si>
  <si>
    <t>Técnica</t>
  </si>
  <si>
    <t>DEMANDAS EXTERNAS</t>
  </si>
  <si>
    <t>ELABORAÇÃO/REVISÃO DE DISPOSITIVOS REGULATÓRIOS</t>
  </si>
  <si>
    <t>QUALIFICAÇÃO DE CESSIONÁRIAS PARA PROCESSO DE CESSÃO</t>
  </si>
  <si>
    <t>QUALIFICAÇÃO DE LICITANTES PARA RODADAS DE LICITAÇÃO</t>
  </si>
  <si>
    <t>RODADA DE LICITAÇÕES</t>
  </si>
  <si>
    <t>Coordenação de Investigação de Incidentes e Análise de Desempenho</t>
  </si>
  <si>
    <t>Acompanhamento de Incidentes</t>
  </si>
  <si>
    <t>Análise de Tendências e Geração de Relatórios</t>
  </si>
  <si>
    <t>Autuação</t>
  </si>
  <si>
    <t>Gestão de Comunicados de Incidentes</t>
  </si>
  <si>
    <t>Manutenção e Desenvolvimento do Sistema SISO-Incidentes</t>
  </si>
  <si>
    <t>Melhoria Contínua</t>
  </si>
  <si>
    <t>Processos Judicializados</t>
  </si>
  <si>
    <t>Coordenação de Meio Ambiente</t>
  </si>
  <si>
    <t>Acompanhamento dos processos de licenciamento ambiental</t>
  </si>
  <si>
    <t xml:space="preserve">Análise de pedidos de prorrogação ou suspensão de prazo contratual por atraso no processo de licenciamento ambiental </t>
  </si>
  <si>
    <t xml:space="preserve">Atualização da base de dados de áreas protegidas </t>
  </si>
  <si>
    <t>Auditoria documental</t>
  </si>
  <si>
    <t>Auditoria in loco</t>
  </si>
  <si>
    <t>Avaliação do capítulo de preservação ambiental do plano de desenvolvimento</t>
  </si>
  <si>
    <t>Elaboração das diretrizes ambientais para as rodadas de licitações</t>
  </si>
  <si>
    <t>Fiscalização de contrato administrativo da empresa de consultoria que elabora a avaliação ambiental de área sedimentar (AAAS)</t>
  </si>
  <si>
    <t xml:space="preserve">Gestão de incidentes com descarga de óleo </t>
  </si>
  <si>
    <t>Gestão de não conformidades</t>
  </si>
  <si>
    <t>Gestão do conhecimento</t>
  </si>
  <si>
    <t>Implementação do SEI</t>
  </si>
  <si>
    <t>Melhoria contínua</t>
  </si>
  <si>
    <t xml:space="preserve">Participação em grupos de trabalho  </t>
  </si>
  <si>
    <t xml:space="preserve">Participação nos comitês técnicos de acompanhamento das  AAAS </t>
  </si>
  <si>
    <t>Planejamento periódico de auditorias</t>
  </si>
  <si>
    <t>Coordenação de Perfuração</t>
  </si>
  <si>
    <t>Abandono de Poços</t>
  </si>
  <si>
    <t>Adequação a novo Regulamento</t>
  </si>
  <si>
    <t>Auditoria Documental</t>
  </si>
  <si>
    <t>Auditoria In Loco</t>
  </si>
  <si>
    <t>Desativação</t>
  </si>
  <si>
    <t>Extensão de Vida Útil</t>
  </si>
  <si>
    <t>Gestão de documentação e Segurança Operacional - DSO</t>
  </si>
  <si>
    <t>Gestão de Incidentes</t>
  </si>
  <si>
    <t>Gestão de Não Conformidades</t>
  </si>
  <si>
    <t>Gestão de Sistemas de Informação</t>
  </si>
  <si>
    <t>Interdição</t>
  </si>
  <si>
    <t>Planejamento Periódico de Fiscalização</t>
  </si>
  <si>
    <t>Produção e Intervenção de Poços</t>
  </si>
  <si>
    <t>Projeto e Construção de Poços</t>
  </si>
  <si>
    <t>Coordenação de Processos Administrativos Sancionatórios</t>
  </si>
  <si>
    <t>Cessão de contrato</t>
  </si>
  <si>
    <t>Implantação do SEI</t>
  </si>
  <si>
    <t>Processo sancionatório</t>
  </si>
  <si>
    <t>Resposta ao crc e sic</t>
  </si>
  <si>
    <t>Coordenação de Produção Offshore</t>
  </si>
  <si>
    <t>Antecipação da produção</t>
  </si>
  <si>
    <t>Cessão de direitos</t>
  </si>
  <si>
    <t>Extensão de vida útil</t>
  </si>
  <si>
    <t>Georreferenciamento</t>
  </si>
  <si>
    <t>Gestão de dso</t>
  </si>
  <si>
    <t>Gestão de incidentes</t>
  </si>
  <si>
    <t>Interrupção da produção</t>
  </si>
  <si>
    <t>Planejamento periódico de fiscalização</t>
  </si>
  <si>
    <t>Processos judicializados</t>
  </si>
  <si>
    <t xml:space="preserve">Descomissionamento e Recuperação de Áreas </t>
  </si>
  <si>
    <t>Análise de programa de desativação de instalações (PDI)</t>
  </si>
  <si>
    <t>Análise de relatório final de desativação de instalações (RDI)</t>
  </si>
  <si>
    <t>Atendimento a demandas externas e internas referentes a informações / denúncias</t>
  </si>
  <si>
    <t>Auditorias dos regulamentos SSM</t>
  </si>
  <si>
    <t>Avaliação técnica e acompanhamento de projetos de recuperação de áreas degradadas</t>
  </si>
  <si>
    <t>Elaboração de resoluções (coordenadas pela CDRA)</t>
  </si>
  <si>
    <t>Elaboração de resoluções (coordenadas por terceiros)</t>
  </si>
  <si>
    <t>Fiscalização referente a recuperação de áreas</t>
  </si>
  <si>
    <t>Implantação SEI</t>
  </si>
  <si>
    <t>Participação em eventos e reuniões nacionais e internacionais</t>
  </si>
  <si>
    <t>Relacionamento com proprietários de áreas visando a solução de conflitos com contratados</t>
  </si>
  <si>
    <t>Dutos, Sistemas Submarinos e Produção Onshore</t>
  </si>
  <si>
    <t>Adequação ao novo regulamento</t>
  </si>
  <si>
    <t>Desenvolvimento de projetos complexos</t>
  </si>
  <si>
    <t>Gestão de DSO</t>
  </si>
  <si>
    <t>Participação em GTs</t>
  </si>
  <si>
    <t>Núcleo Administrativo (Servidores)</t>
  </si>
  <si>
    <t>Atender demandas internas e externas</t>
  </si>
  <si>
    <t>Elaboração de PCDP</t>
  </si>
  <si>
    <t>Elaboração de sabs para aquisição de materiais</t>
  </si>
  <si>
    <t>Elaboração de spac internacional</t>
  </si>
  <si>
    <t>Elaboração de spac nacional</t>
  </si>
  <si>
    <t>Elaboração do relatório de atividades</t>
  </si>
  <si>
    <t>Elaborar PAA</t>
  </si>
  <si>
    <t>Gestão documental</t>
  </si>
  <si>
    <t>Prestação de contas da Bureau Veritas</t>
  </si>
  <si>
    <t>Prestação de contas da marinha</t>
  </si>
  <si>
    <t>Prestação de contas de PCDP</t>
  </si>
  <si>
    <t>Processos de Gestão</t>
  </si>
  <si>
    <t>Publicação de FDC</t>
  </si>
  <si>
    <t>Respostas ao CRC e SIC</t>
  </si>
  <si>
    <t>Núcleo Administrativo (Terceirizados e Estagiários)</t>
  </si>
  <si>
    <t>Solicitação de itens do almoxarifado</t>
  </si>
  <si>
    <t>Coordenação Atendimento - Servidores</t>
  </si>
  <si>
    <t>Gerenciamento Estratégico</t>
  </si>
  <si>
    <t>Coordenação de Atendimento - Terceiros</t>
  </si>
  <si>
    <t>Gerenciamento de Configuração</t>
  </si>
  <si>
    <t>Gerenciamento de Incidente e Solicitação</t>
  </si>
  <si>
    <t>Gerenciamento de Melhoria Contínua</t>
  </si>
  <si>
    <t>Gerenciamento do Conhecimento</t>
  </si>
  <si>
    <t>Suporte a Ferramentas CA</t>
  </si>
  <si>
    <t>Coordenação de Infraestrutura e Operações - Servidores</t>
  </si>
  <si>
    <t>Atendimento às Partes Interessadas</t>
  </si>
  <si>
    <t>Capacitação e Atualização</t>
  </si>
  <si>
    <t>Gerenciamento de Mudanças, Configuração e Melhoria Continua</t>
  </si>
  <si>
    <t>Participação de Grupos de Trabalhos</t>
  </si>
  <si>
    <t>Planejamento, Licitação e Fiscalização dos Contratos</t>
  </si>
  <si>
    <t>Subsídio às Atividades de Auditoria, Tomada de Contas em Geral e Corregedoria</t>
  </si>
  <si>
    <t>Coordenação de Infraestrutura e Operações - Terceiros</t>
  </si>
  <si>
    <t>Administração de Monitoramento da ANP</t>
  </si>
  <si>
    <t>Administração do Backup de Dados da ANP</t>
  </si>
  <si>
    <t>Coordenação de Equipe - Infraestrutura/Operação</t>
  </si>
  <si>
    <t>Gerenciamento de Banco de Dados</t>
  </si>
  <si>
    <t>Gerenciamento de Incidentes, Requisições, Problemas e Mudanças</t>
  </si>
  <si>
    <t>Gerenciamento de Redes Lógicas</t>
  </si>
  <si>
    <t>Gerenciamento de Segurança da Informação</t>
  </si>
  <si>
    <t>Gerenciamento de Sistemas Operacionais</t>
  </si>
  <si>
    <t>Gerenciamento de Suporte a Aplicações</t>
  </si>
  <si>
    <t>Gerenciamento de Suporte a Aplicações Notes</t>
  </si>
  <si>
    <t>Gerenciamento de Virtualização e Armazenamento</t>
  </si>
  <si>
    <t>Gestão de Identidade (Acessos)</t>
  </si>
  <si>
    <t>Gestão de Serviços de Produção</t>
  </si>
  <si>
    <t>Liderança Técnica - Infraestrutura/Operação</t>
  </si>
  <si>
    <t>Serviços de Operações</t>
  </si>
  <si>
    <t>Coordenação Geral de Planejamento - Servidores</t>
  </si>
  <si>
    <t>Aditamentos Contratuais</t>
  </si>
  <si>
    <t>Análise de Sistemas Legados</t>
  </si>
  <si>
    <t>Aquisições de Bens e Serviços da TI</t>
  </si>
  <si>
    <t>Controle Administrativo de Contratos</t>
  </si>
  <si>
    <t>Elaboração e Acompanhamento do Plano de Inov. E Atualiz. Téc.</t>
  </si>
  <si>
    <t>Emissão de Termos de Aceite</t>
  </si>
  <si>
    <t>Fiscalização
(Processo contínuo de fiscalização)</t>
  </si>
  <si>
    <t>Gerenciamento de Projetos</t>
  </si>
  <si>
    <t>Pesquisa e Identificação de Oportunidades</t>
  </si>
  <si>
    <t>Planejamento das Aquisições de Bens e Serviços da TI</t>
  </si>
  <si>
    <t>Coordenação Geral de Planejamento - Terceiros</t>
  </si>
  <si>
    <t>Coordenação Geral de Sistemas em Produção</t>
  </si>
  <si>
    <t>Admitir/Desligar Colaboradores</t>
  </si>
  <si>
    <t>Atendimento da demanda</t>
  </si>
  <si>
    <t>Clasificação da demanda</t>
  </si>
  <si>
    <t>Desenvolver Demandas de BI</t>
  </si>
  <si>
    <t>Fiscalização de Contratos</t>
  </si>
  <si>
    <t>Priorização da demanda</t>
  </si>
  <si>
    <t>Coordenação Geral de Sistemas em Produção - Servidores</t>
  </si>
  <si>
    <t>Coordenação Geral de Sistemas em Produção - Terceiros</t>
  </si>
  <si>
    <t>Liberação da demanda</t>
  </si>
  <si>
    <t>Sazonal</t>
  </si>
  <si>
    <t>Meta</t>
  </si>
  <si>
    <t>Na aba 1_geral:</t>
  </si>
  <si>
    <t>1. Para preencher o campo ID/ Crachá, consultar a listagem de pessoal da aba "ID"</t>
  </si>
  <si>
    <t>Coordenador(a):</t>
  </si>
  <si>
    <t>Superintendente:</t>
  </si>
  <si>
    <t>RO</t>
  </si>
  <si>
    <t>AC</t>
  </si>
  <si>
    <t>RR</t>
  </si>
  <si>
    <t>PA</t>
  </si>
  <si>
    <t>AP</t>
  </si>
  <si>
    <t>TO</t>
  </si>
  <si>
    <t>MA</t>
  </si>
  <si>
    <t>PI</t>
  </si>
  <si>
    <t>CE</t>
  </si>
  <si>
    <t>RN</t>
  </si>
  <si>
    <t>PB</t>
  </si>
  <si>
    <t>PE</t>
  </si>
  <si>
    <t>AL</t>
  </si>
  <si>
    <t>SE</t>
  </si>
  <si>
    <t>ES</t>
  </si>
  <si>
    <t>PR</t>
  </si>
  <si>
    <t>SC</t>
  </si>
  <si>
    <t>MS</t>
  </si>
  <si>
    <t>MT</t>
  </si>
  <si>
    <t>GO</t>
  </si>
  <si>
    <t>Tempo de processo Aproximado por</t>
  </si>
  <si>
    <t>Intervalo Temporal Relativo ao Número de Repetições do Processo</t>
  </si>
  <si>
    <t>UF Moradia</t>
  </si>
  <si>
    <t>Incremento Produtividade Teletrabalho</t>
  </si>
  <si>
    <t>Complexidade</t>
  </si>
  <si>
    <t>Número Repetição Processo (Meta)</t>
  </si>
  <si>
    <t>Produtividade</t>
  </si>
  <si>
    <t>L</t>
  </si>
  <si>
    <t>G</t>
  </si>
  <si>
    <t>F</t>
  </si>
  <si>
    <t>INT</t>
  </si>
  <si>
    <t>INTELIGENCIA</t>
  </si>
  <si>
    <t>SGE</t>
  </si>
  <si>
    <t>SAG</t>
  </si>
  <si>
    <t>SUP. DE AVALIACAO GEOLOGICA E ECONOMICA</t>
  </si>
  <si>
    <t>SUP. DE GOVERNANCA E ESTRATEGIA</t>
  </si>
  <si>
    <t>ESCRITORIO DE BRASILIA</t>
  </si>
  <si>
    <t>BEATRIZ VIEIRA DE OLIVEIRA</t>
  </si>
  <si>
    <t>BRUNO ERTHAL DE ABREU</t>
  </si>
  <si>
    <t>CARLOS BARREIRA MARTINS</t>
  </si>
  <si>
    <t>CAROLINA DUTRA DORNELLES DUARTE</t>
  </si>
  <si>
    <t>CELSO MIGUEL LAGO FILHO</t>
  </si>
  <si>
    <t>EMILAINE MARIA DE SOUZA RANGEL SOARES</t>
  </si>
  <si>
    <t>FELIPE ALVES JANUARIO</t>
  </si>
  <si>
    <t>FRANCISCO FABIANO LITWINCZUK MAGNAN</t>
  </si>
  <si>
    <t>GLAUCIA HELLENA BARBOSA</t>
  </si>
  <si>
    <t>GUSTAVO DE OLIVEIRA BENITES</t>
  </si>
  <si>
    <t xml:space="preserve">HIKARO HAKAWAMA RIBEIRO </t>
  </si>
  <si>
    <t>JULIO CESAR DALA ROSA ABRITTA</t>
  </si>
  <si>
    <t>JULIO CESAR ROSA ABRITTA</t>
  </si>
  <si>
    <t>LUCAS FERNANDES DO AMARAL</t>
  </si>
  <si>
    <t>MARCELO BRUM DOS REIS</t>
  </si>
  <si>
    <t>MARCIO TRINDADE DO COUTO</t>
  </si>
  <si>
    <t>MAURICIO BEDA SIQUEIRA DOS SANTOS</t>
  </si>
  <si>
    <t>MAXWEL GAMA MONTEIRO</t>
  </si>
  <si>
    <t>NADIA SURATY</t>
  </si>
  <si>
    <t>PAULO FERNANDO BAHIA PEREIRA DA SILVA VALENTINO</t>
  </si>
  <si>
    <t>PEDRO HENRIQUE SILVA BONFANT</t>
  </si>
  <si>
    <t>RENATA MONTEIRO FERREIRA DA COSTA</t>
  </si>
  <si>
    <t>RODRIGO BARROS E AZEVEDO PEREIRA DAS NEVES</t>
  </si>
  <si>
    <t>RODRIGO DE LACERDA BAPTISTA</t>
  </si>
  <si>
    <t>RODRIGO JUNQUEIRA DE OLIVEIRA</t>
  </si>
  <si>
    <t>SILVIO CESAR DA SILVA</t>
  </si>
  <si>
    <t>SILVIO MARINHO PEREIRA BOIA FILHO</t>
  </si>
  <si>
    <t>TATIANA AUGUSTA PINHEIRO ALVIS</t>
  </si>
  <si>
    <t>VINICIUS DOS SANTOS SILVA</t>
  </si>
  <si>
    <t>SDC</t>
  </si>
  <si>
    <t>SUP. DE DEFESA DA CONCORRENCIA</t>
  </si>
  <si>
    <t>Descrição</t>
  </si>
  <si>
    <t>ALESSANDRO FELIPE DA FONSECA GOIS</t>
  </si>
  <si>
    <t>ANDERSON DOS SANTOS RODRIGUES</t>
  </si>
  <si>
    <t>ANDRE MARIALVA DA SILVA FERREIRA</t>
  </si>
  <si>
    <t>ANDRESSA GONÇALVES MILANEZ DUARTE</t>
  </si>
  <si>
    <t>ANTONIO CICERO MACHADO RODRIGUES</t>
  </si>
  <si>
    <t>ARLETE VIEIRA LOPES</t>
  </si>
  <si>
    <t>BRUNA PARIZOTTO</t>
  </si>
  <si>
    <t>BRUNO KOPSCHITZ PRAXEDES</t>
  </si>
  <si>
    <t>CARLITA FELCHER LEMES</t>
  </si>
  <si>
    <t>DAISY DA SILVA NOBREGA</t>
  </si>
  <si>
    <t>DANIEL GUIMARÃES CORREA</t>
  </si>
  <si>
    <t>DEBORA AGATHA DA SILVA</t>
  </si>
  <si>
    <t>EDUARDO AUGUSTO COSTA BASTOS</t>
  </si>
  <si>
    <t>FELIPE JOSE GRATON</t>
  </si>
  <si>
    <t>GIANINI AZEVEDO SACILOTO</t>
  </si>
  <si>
    <t>JOYCE MENDES NOGUEIRA</t>
  </si>
  <si>
    <t>JULIANA ALMEIDA FERREIRA</t>
  </si>
  <si>
    <t>LEONARDO BARROSO RODRIGUES</t>
  </si>
  <si>
    <t>LEONARDO DOS SANTOS FREITAS</t>
  </si>
  <si>
    <t>LUCIANO MARTINS FIGUEIRA</t>
  </si>
  <si>
    <t>LUIS CLAUDIO GONÇALVES PROENÇA</t>
  </si>
  <si>
    <t>MARIANA LOPES TABOQUINI</t>
  </si>
  <si>
    <t>RAISSA DA SILVA ZEFERINO</t>
  </si>
  <si>
    <t>RENAN GOMES CARUSO</t>
  </si>
  <si>
    <t>RENAN TERRA DA SILVA</t>
  </si>
  <si>
    <t>RODRIGO DE SOUZA PORTUGAL</t>
  </si>
  <si>
    <t>SABRINA DA SILVA SANTOS</t>
  </si>
  <si>
    <t>TIMOTEO LACERDA BARBOSA</t>
  </si>
  <si>
    <t>URSULA CESAR SANTOS</t>
  </si>
  <si>
    <t>VALERIA CRISTINA PACHECO DA SILVA</t>
  </si>
  <si>
    <t>VITORIA FONSECA CAMPANHA</t>
  </si>
  <si>
    <t>VIVIANE RAMOS SANTIAGO</t>
  </si>
  <si>
    <t>WESLEY BERTOLDO DE LIMA</t>
  </si>
  <si>
    <t>WILLIAM MARINHO RIBEIRO</t>
  </si>
  <si>
    <t>3_pessoal</t>
  </si>
  <si>
    <t>ANDRE PEREIRA DIAS</t>
  </si>
  <si>
    <t>CAROLINE CARNEIRO GUEDES</t>
  </si>
  <si>
    <t>CLEITON NASCIMENTO DO REGO</t>
  </si>
  <si>
    <t>EDIMAR DE SOUZA CARREIRA</t>
  </si>
  <si>
    <t>ELINETE BELISARIO DE ANDRADE E SILVA</t>
  </si>
  <si>
    <t>JOANA LUIZE AUGUSTIN</t>
  </si>
  <si>
    <t>LEANDRO DA COSTA CARVALHO</t>
  </si>
  <si>
    <t>LEONARDO ANDRADE DA SILVA</t>
  </si>
  <si>
    <t>LUCAS BATISTA EZEQUIEL</t>
  </si>
  <si>
    <t>LUCIANA MARIA MESQUITA</t>
  </si>
  <si>
    <t>MARCIA FERNANDES MATERA DIAS</t>
  </si>
  <si>
    <t>MARIANA BITTENCOURT RIBEIRO</t>
  </si>
  <si>
    <t>MILLENE LOPES RIBEIRO</t>
  </si>
  <si>
    <t>NELSON ALVES SANTIAGO NETO</t>
  </si>
  <si>
    <t>RAPHAEL DE OLIVEIRA BANDEIRA</t>
  </si>
  <si>
    <t>RAPHAEL DO NASCIMENTO SILVA</t>
  </si>
  <si>
    <t>RAYAN PAIXAO TAVARES BATISTA</t>
  </si>
  <si>
    <t>RICARDO CICERO MACHADO CRAVO</t>
  </si>
  <si>
    <t>ROBERTA BARCELOS RIBEIRO FERREIRA</t>
  </si>
  <si>
    <t>RODOLFO HENRIQUE DE SABOIA</t>
  </si>
  <si>
    <t>SYMONE CHRISTINE DE SANTANA ARAUJO</t>
  </si>
  <si>
    <t>VINICIUS DE SOUZA TORRES</t>
  </si>
  <si>
    <t xml:space="preserve">WANDERSON FERREIRA ALVES </t>
  </si>
  <si>
    <t>YURI DA SILVEIRA MENDONÇA</t>
  </si>
  <si>
    <t>O preenchimento da planilha deve ser realizado na ordem das abas "1_geral", "2_descrição" e "3_pessoal"</t>
  </si>
  <si>
    <t>Na aba "3_pessoal":</t>
  </si>
  <si>
    <t>Coordenação Administrativa</t>
  </si>
  <si>
    <t>Atendimento e tratamento de demandas administrativas oriundas do CA</t>
  </si>
  <si>
    <t>Atendimento e tratamento de mundaças internas</t>
  </si>
  <si>
    <t>Orientação prestada aos usuários/ANP</t>
  </si>
  <si>
    <t>Interlocução com contratados e CEVI</t>
  </si>
  <si>
    <t>Monitoramento e alimentação de relatórios gerenciais - Serviços Internos</t>
  </si>
  <si>
    <t>Atuação como backup da Telefonia/ANP</t>
  </si>
  <si>
    <t>Tratamento de demandas envolvendo aquisição, movimentação e tranferência de bens móveis e imóveis</t>
  </si>
  <si>
    <t>Abertura de processos de Termo Circunstanciado Administrativo</t>
  </si>
  <si>
    <t xml:space="preserve">Realização do cálculo e lançamento contábil da depreciação mensal dos bens  </t>
  </si>
  <si>
    <t>Elaboração do relatório de gestão para controle externo e interno</t>
  </si>
  <si>
    <t xml:space="preserve">Abertura e instrução de processos de doação de bens, desfazimento de materiais e equipamento em desuso </t>
  </si>
  <si>
    <t>Fiscalização técnica do contrato de sreviço de suporte técnico e de manutenção dos módulos de patrimônio do software ASI</t>
  </si>
  <si>
    <t>Requisição de material de almoxarifado via ASI</t>
  </si>
  <si>
    <t>Controle dos pedidos de compra de material</t>
  </si>
  <si>
    <t>Controle de solicitações de material realizadas aos fornecedores</t>
  </si>
  <si>
    <t>Cadastro do material/fornecedor recebido dos fornecedores contratados</t>
  </si>
  <si>
    <t>Fiscalização técnica de contratos de fornecimento de materiais de almoxarifado</t>
  </si>
  <si>
    <t>Definição da reserva de passagens por meio de Compra Direta para voos domesticos</t>
  </si>
  <si>
    <t>Definição da reserva de passagens por meio de Compra Direta para voos internacionais</t>
  </si>
  <si>
    <t>Participação em grupos e projetos de trabalho - SEI</t>
  </si>
  <si>
    <t>Participação em grupos e projetos de trabalho - TAXI GOV</t>
  </si>
  <si>
    <t>Histórico</t>
  </si>
  <si>
    <t>Qtde. Pessoas Envolvidas por Repetição</t>
  </si>
  <si>
    <t>Processo/Atividade</t>
  </si>
  <si>
    <t>Valor</t>
  </si>
  <si>
    <t>001890</t>
  </si>
  <si>
    <t>000630</t>
  </si>
  <si>
    <t>001822</t>
  </si>
  <si>
    <t>001911</t>
  </si>
  <si>
    <t>001366</t>
  </si>
  <si>
    <t>505814</t>
  </si>
  <si>
    <t>505420</t>
  </si>
  <si>
    <t>000696</t>
  </si>
  <si>
    <t>505421</t>
  </si>
  <si>
    <t>001791</t>
  </si>
  <si>
    <t>001017</t>
  </si>
  <si>
    <t>001546</t>
  </si>
  <si>
    <t>505877</t>
  </si>
  <si>
    <t>505932</t>
  </si>
  <si>
    <t>000771</t>
  </si>
  <si>
    <t>001924</t>
  </si>
  <si>
    <t>001553</t>
  </si>
  <si>
    <t>001018</t>
  </si>
  <si>
    <t>001902</t>
  </si>
  <si>
    <t>001367</t>
  </si>
  <si>
    <t>001562</t>
  </si>
  <si>
    <t>506104</t>
  </si>
  <si>
    <t>401827</t>
  </si>
  <si>
    <t>001638</t>
  </si>
  <si>
    <t>001330</t>
  </si>
  <si>
    <t>506075</t>
  </si>
  <si>
    <t>001579</t>
  </si>
  <si>
    <t>001922</t>
  </si>
  <si>
    <t>001213</t>
  </si>
  <si>
    <t>505423</t>
  </si>
  <si>
    <t>505922</t>
  </si>
  <si>
    <t>001482</t>
  </si>
  <si>
    <t>401917</t>
  </si>
  <si>
    <t>001961</t>
  </si>
  <si>
    <t>505993</t>
  </si>
  <si>
    <t>505424</t>
  </si>
  <si>
    <t>001262</t>
  </si>
  <si>
    <t>001263</t>
  </si>
  <si>
    <t>506134</t>
  </si>
  <si>
    <t>401087</t>
  </si>
  <si>
    <t>000848</t>
  </si>
  <si>
    <t>001299</t>
  </si>
  <si>
    <t>001831</t>
  </si>
  <si>
    <t>000890</t>
  </si>
  <si>
    <t>000891</t>
  </si>
  <si>
    <t>505425</t>
  </si>
  <si>
    <t>001886</t>
  </si>
  <si>
    <t>505920</t>
  </si>
  <si>
    <t>001956</t>
  </si>
  <si>
    <t>000850</t>
  </si>
  <si>
    <t>000892</t>
  </si>
  <si>
    <t>001623</t>
  </si>
  <si>
    <t>001407</t>
  </si>
  <si>
    <t>001841</t>
  </si>
  <si>
    <t>401930</t>
  </si>
  <si>
    <t>001086</t>
  </si>
  <si>
    <t>000808</t>
  </si>
  <si>
    <t>001946</t>
  </si>
  <si>
    <t>001639</t>
  </si>
  <si>
    <t>001748</t>
  </si>
  <si>
    <t>506091</t>
  </si>
  <si>
    <t>001381</t>
  </si>
  <si>
    <t>505427</t>
  </si>
  <si>
    <t>602133</t>
  </si>
  <si>
    <t>506058</t>
  </si>
  <si>
    <t>000893</t>
  </si>
  <si>
    <t>001300</t>
  </si>
  <si>
    <t>602060</t>
  </si>
  <si>
    <t>001862</t>
  </si>
  <si>
    <t>960822</t>
  </si>
  <si>
    <t>506102</t>
  </si>
  <si>
    <t>505428</t>
  </si>
  <si>
    <t>001641</t>
  </si>
  <si>
    <t>000894</t>
  </si>
  <si>
    <t>001897</t>
  </si>
  <si>
    <t>001903</t>
  </si>
  <si>
    <t>000773</t>
  </si>
  <si>
    <t>505430</t>
  </si>
  <si>
    <t>506181</t>
  </si>
  <si>
    <t>505431</t>
  </si>
  <si>
    <t>506014</t>
  </si>
  <si>
    <t>602065</t>
  </si>
  <si>
    <t>504475</t>
  </si>
  <si>
    <t>001887</t>
  </si>
  <si>
    <t>000970</t>
  </si>
  <si>
    <t>000971</t>
  </si>
  <si>
    <t>505432</t>
  </si>
  <si>
    <t>001847</t>
  </si>
  <si>
    <t>000809</t>
  </si>
  <si>
    <t>506097</t>
  </si>
  <si>
    <t>505802</t>
  </si>
  <si>
    <t>001642</t>
  </si>
  <si>
    <t>001643</t>
  </si>
  <si>
    <t>505960</t>
  </si>
  <si>
    <t>001992</t>
  </si>
  <si>
    <t>506032</t>
  </si>
  <si>
    <t>401847</t>
  </si>
  <si>
    <t>401872</t>
  </si>
  <si>
    <t>001987</t>
  </si>
  <si>
    <t>506157</t>
  </si>
  <si>
    <t>000838</t>
  </si>
  <si>
    <t>001255</t>
  </si>
  <si>
    <t>505434</t>
  </si>
  <si>
    <t>505985</t>
  </si>
  <si>
    <t>000819</t>
  </si>
  <si>
    <t>401618</t>
  </si>
  <si>
    <t>506016</t>
  </si>
  <si>
    <t>401554</t>
  </si>
  <si>
    <t>001644</t>
  </si>
  <si>
    <t>001087</t>
  </si>
  <si>
    <t>505435</t>
  </si>
  <si>
    <t>401865</t>
  </si>
  <si>
    <t>001264</t>
  </si>
  <si>
    <t>001768</t>
  </si>
  <si>
    <t>001645</t>
  </si>
  <si>
    <t>000802</t>
  </si>
  <si>
    <t>001021</t>
  </si>
  <si>
    <t>001511</t>
  </si>
  <si>
    <t>001477</t>
  </si>
  <si>
    <t>000896</t>
  </si>
  <si>
    <t>001442</t>
  </si>
  <si>
    <t>401474</t>
  </si>
  <si>
    <t>000810</t>
  </si>
  <si>
    <t>001214</t>
  </si>
  <si>
    <t>506036</t>
  </si>
  <si>
    <t>401790</t>
  </si>
  <si>
    <t>506160</t>
  </si>
  <si>
    <t>001646</t>
  </si>
  <si>
    <t>001993</t>
  </si>
  <si>
    <t>401920</t>
  </si>
  <si>
    <t>001022</t>
  </si>
  <si>
    <t>001237</t>
  </si>
  <si>
    <t>001501</t>
  </si>
  <si>
    <t>001613</t>
  </si>
  <si>
    <t>001648</t>
  </si>
  <si>
    <t>506063</t>
  </si>
  <si>
    <t>001088</t>
  </si>
  <si>
    <t>001649</t>
  </si>
  <si>
    <t>001236</t>
  </si>
  <si>
    <t>001537</t>
  </si>
  <si>
    <t>505438</t>
  </si>
  <si>
    <t>504496</t>
  </si>
  <si>
    <t>000972</t>
  </si>
  <si>
    <t>001089</t>
  </si>
  <si>
    <t>001359</t>
  </si>
  <si>
    <t>505439</t>
  </si>
  <si>
    <t>602113</t>
  </si>
  <si>
    <t>001891</t>
  </si>
  <si>
    <t>000973</t>
  </si>
  <si>
    <t>505440</t>
  </si>
  <si>
    <t>602037</t>
  </si>
  <si>
    <t>506105</t>
  </si>
  <si>
    <t>000656</t>
  </si>
  <si>
    <t>602038</t>
  </si>
  <si>
    <t>002002</t>
  </si>
  <si>
    <t>001852</t>
  </si>
  <si>
    <t>001979</t>
  </si>
  <si>
    <t>001816</t>
  </si>
  <si>
    <t>505442</t>
  </si>
  <si>
    <t>401848</t>
  </si>
  <si>
    <t>505443</t>
  </si>
  <si>
    <t>506166</t>
  </si>
  <si>
    <t>001302</t>
  </si>
  <si>
    <t>000897</t>
  </si>
  <si>
    <t>001024</t>
  </si>
  <si>
    <t>001422</t>
  </si>
  <si>
    <t>001266</t>
  </si>
  <si>
    <t>001025</t>
  </si>
  <si>
    <t>401754</t>
  </si>
  <si>
    <t>002007</t>
  </si>
  <si>
    <t>002011</t>
  </si>
  <si>
    <t>960843</t>
  </si>
  <si>
    <t>001819</t>
  </si>
  <si>
    <t>506127</t>
  </si>
  <si>
    <t>002008</t>
  </si>
  <si>
    <t>001650</t>
  </si>
  <si>
    <t>000899</t>
  </si>
  <si>
    <t>001444</t>
  </si>
  <si>
    <t>602039</t>
  </si>
  <si>
    <t>001593</t>
  </si>
  <si>
    <t>001090</t>
  </si>
  <si>
    <t>001651</t>
  </si>
  <si>
    <t>505355</t>
  </si>
  <si>
    <t>001814</t>
  </si>
  <si>
    <t>001652</t>
  </si>
  <si>
    <t>001653</t>
  </si>
  <si>
    <t>504497</t>
  </si>
  <si>
    <t>506142</t>
  </si>
  <si>
    <t>506163</t>
  </si>
  <si>
    <t>506149</t>
  </si>
  <si>
    <t>000977</t>
  </si>
  <si>
    <t>401730</t>
  </si>
  <si>
    <t>505444</t>
  </si>
  <si>
    <t>401149</t>
  </si>
  <si>
    <t>002017</t>
  </si>
  <si>
    <t>505721</t>
  </si>
  <si>
    <t>401801</t>
  </si>
  <si>
    <t>505948</t>
  </si>
  <si>
    <t>001394</t>
  </si>
  <si>
    <t>506118</t>
  </si>
  <si>
    <t>001385</t>
  </si>
  <si>
    <t>602098</t>
  </si>
  <si>
    <t>401831</t>
  </si>
  <si>
    <t>505943</t>
  </si>
  <si>
    <t>602117</t>
  </si>
  <si>
    <t>001267</t>
  </si>
  <si>
    <t>001238</t>
  </si>
  <si>
    <t>001654</t>
  </si>
  <si>
    <t>505820</t>
  </si>
  <si>
    <t>001882</t>
  </si>
  <si>
    <t>001655</t>
  </si>
  <si>
    <t>001913</t>
  </si>
  <si>
    <t>001027</t>
  </si>
  <si>
    <t>001303</t>
  </si>
  <si>
    <t>505633</t>
  </si>
  <si>
    <t>504559</t>
  </si>
  <si>
    <t>506179</t>
  </si>
  <si>
    <t>001863</t>
  </si>
  <si>
    <t>401232</t>
  </si>
  <si>
    <t>002016</t>
  </si>
  <si>
    <t>001656</t>
  </si>
  <si>
    <t>002010</t>
  </si>
  <si>
    <t>001846</t>
  </si>
  <si>
    <t>401915</t>
  </si>
  <si>
    <t>001456</t>
  </si>
  <si>
    <t>001869</t>
  </si>
  <si>
    <t>505923</t>
  </si>
  <si>
    <t>001091</t>
  </si>
  <si>
    <t>001657</t>
  </si>
  <si>
    <t>401586</t>
  </si>
  <si>
    <t>504476</t>
  </si>
  <si>
    <t>401791</t>
  </si>
  <si>
    <t>001894</t>
  </si>
  <si>
    <t>001304</t>
  </si>
  <si>
    <t>506073</t>
  </si>
  <si>
    <t>001268</t>
  </si>
  <si>
    <t>001658</t>
  </si>
  <si>
    <t>505768</t>
  </si>
  <si>
    <t>960820</t>
  </si>
  <si>
    <t>001873</t>
  </si>
  <si>
    <t>506013</t>
  </si>
  <si>
    <t>602093</t>
  </si>
  <si>
    <t>505663</t>
  </si>
  <si>
    <t>001915</t>
  </si>
  <si>
    <t>505937</t>
  </si>
  <si>
    <t>602066</t>
  </si>
  <si>
    <t>401888</t>
  </si>
  <si>
    <t>001923</t>
  </si>
  <si>
    <t>602107</t>
  </si>
  <si>
    <t>001363</t>
  </si>
  <si>
    <t>000853</t>
  </si>
  <si>
    <t>401728</t>
  </si>
  <si>
    <t>001029</t>
  </si>
  <si>
    <t>505450</t>
  </si>
  <si>
    <t>001386</t>
  </si>
  <si>
    <t>001094</t>
  </si>
  <si>
    <t>506151</t>
  </si>
  <si>
    <t>000900</t>
  </si>
  <si>
    <t>602068</t>
  </si>
  <si>
    <t>001766</t>
  </si>
  <si>
    <t>001565</t>
  </si>
  <si>
    <t>401863</t>
  </si>
  <si>
    <t>401853</t>
  </si>
  <si>
    <t>401788</t>
  </si>
  <si>
    <t>001659</t>
  </si>
  <si>
    <t>000284</t>
  </si>
  <si>
    <t>001804</t>
  </si>
  <si>
    <t>504470</t>
  </si>
  <si>
    <t>602102</t>
  </si>
  <si>
    <t>001813</t>
  </si>
  <si>
    <t>001660</t>
  </si>
  <si>
    <t>000803</t>
  </si>
  <si>
    <t>602126</t>
  </si>
  <si>
    <t>001239</t>
  </si>
  <si>
    <t>001240</t>
  </si>
  <si>
    <t>001269</t>
  </si>
  <si>
    <t>505918</t>
  </si>
  <si>
    <t>960838</t>
  </si>
  <si>
    <t>960827</t>
  </si>
  <si>
    <t>001211</t>
  </si>
  <si>
    <t>001589</t>
  </si>
  <si>
    <t>505976</t>
  </si>
  <si>
    <t>505454</t>
  </si>
  <si>
    <t>001510</t>
  </si>
  <si>
    <t>001792</t>
  </si>
  <si>
    <t>000854</t>
  </si>
  <si>
    <t>001876</t>
  </si>
  <si>
    <t>001095</t>
  </si>
  <si>
    <t>401907</t>
  </si>
  <si>
    <t>001881</t>
  </si>
  <si>
    <t>505886</t>
  </si>
  <si>
    <t>001936</t>
  </si>
  <si>
    <t>506113</t>
  </si>
  <si>
    <t>401479</t>
  </si>
  <si>
    <t>505455</t>
  </si>
  <si>
    <t>602132</t>
  </si>
  <si>
    <t>602067</t>
  </si>
  <si>
    <t>000902</t>
  </si>
  <si>
    <t>505689</t>
  </si>
  <si>
    <t>001305</t>
  </si>
  <si>
    <t>602091</t>
  </si>
  <si>
    <t>001998</t>
  </si>
  <si>
    <t>505808</t>
  </si>
  <si>
    <t>001975</t>
  </si>
  <si>
    <t>401889</t>
  </si>
  <si>
    <t>000980</t>
  </si>
  <si>
    <t>000379</t>
  </si>
  <si>
    <t>001761</t>
  </si>
  <si>
    <t>001878</t>
  </si>
  <si>
    <t>401749</t>
  </si>
  <si>
    <t>001215</t>
  </si>
  <si>
    <t>001241</t>
  </si>
  <si>
    <t>001611</t>
  </si>
  <si>
    <t>000904</t>
  </si>
  <si>
    <t>000981</t>
  </si>
  <si>
    <t>506056</t>
  </si>
  <si>
    <t>401480</t>
  </si>
  <si>
    <t>000855</t>
  </si>
  <si>
    <t>506177</t>
  </si>
  <si>
    <t>001097</t>
  </si>
  <si>
    <t>401787</t>
  </si>
  <si>
    <t>000856</t>
  </si>
  <si>
    <t>001306</t>
  </si>
  <si>
    <t>001081</t>
  </si>
  <si>
    <t>000905</t>
  </si>
  <si>
    <t>506082</t>
  </si>
  <si>
    <t>001942</t>
  </si>
  <si>
    <t>000857</t>
  </si>
  <si>
    <t>506155</t>
  </si>
  <si>
    <t>504513</t>
  </si>
  <si>
    <t>506150</t>
  </si>
  <si>
    <t>001534</t>
  </si>
  <si>
    <t>602009</t>
  </si>
  <si>
    <t>001365</t>
  </si>
  <si>
    <t>602118</t>
  </si>
  <si>
    <t>401782</t>
  </si>
  <si>
    <t>506109</t>
  </si>
  <si>
    <t>401834</t>
  </si>
  <si>
    <t>001949</t>
  </si>
  <si>
    <t>505781</t>
  </si>
  <si>
    <t>602087</t>
  </si>
  <si>
    <t>001099</t>
  </si>
  <si>
    <t>001393</t>
  </si>
  <si>
    <t>001663</t>
  </si>
  <si>
    <t>001664</t>
  </si>
  <si>
    <t>401623</t>
  </si>
  <si>
    <t>506005</t>
  </si>
  <si>
    <t>505906</t>
  </si>
  <si>
    <t>401483</t>
  </si>
  <si>
    <t>001216</t>
  </si>
  <si>
    <t>505753</t>
  </si>
  <si>
    <t>001270</t>
  </si>
  <si>
    <t>001030</t>
  </si>
  <si>
    <t>401562</t>
  </si>
  <si>
    <t>505695</t>
  </si>
  <si>
    <t>000983</t>
  </si>
  <si>
    <t>001665</t>
  </si>
  <si>
    <t>000196</t>
  </si>
  <si>
    <t>505461</t>
  </si>
  <si>
    <t>401642</t>
  </si>
  <si>
    <t>505891</t>
  </si>
  <si>
    <t>505938</t>
  </si>
  <si>
    <t>001892</t>
  </si>
  <si>
    <t>001666</t>
  </si>
  <si>
    <t>505464</t>
  </si>
  <si>
    <t>401485</t>
  </si>
  <si>
    <t>506158</t>
  </si>
  <si>
    <t>506030</t>
  </si>
  <si>
    <t>504474</t>
  </si>
  <si>
    <t>001620</t>
  </si>
  <si>
    <t>504459</t>
  </si>
  <si>
    <t>401487</t>
  </si>
  <si>
    <t>505669</t>
  </si>
  <si>
    <t>505982</t>
  </si>
  <si>
    <t>001810</t>
  </si>
  <si>
    <t>001242</t>
  </si>
  <si>
    <t>001661</t>
  </si>
  <si>
    <t>505469</t>
  </si>
  <si>
    <t>300047</t>
  </si>
  <si>
    <t>401813</t>
  </si>
  <si>
    <t>001668</t>
  </si>
  <si>
    <t>001100</t>
  </si>
  <si>
    <t>506067</t>
  </si>
  <si>
    <t>001585</t>
  </si>
  <si>
    <t>001031</t>
  </si>
  <si>
    <t>000214</t>
  </si>
  <si>
    <t>505805</t>
  </si>
  <si>
    <t>001588</t>
  </si>
  <si>
    <t>001032</t>
  </si>
  <si>
    <t>505471</t>
  </si>
  <si>
    <t>401887</t>
  </si>
  <si>
    <t>001331</t>
  </si>
  <si>
    <t>001487</t>
  </si>
  <si>
    <t>506038</t>
  </si>
  <si>
    <t>401824</t>
  </si>
  <si>
    <t>401923</t>
  </si>
  <si>
    <t>000584</t>
  </si>
  <si>
    <t>001423</t>
  </si>
  <si>
    <t>000380</t>
  </si>
  <si>
    <t>506186</t>
  </si>
  <si>
    <t>000906</t>
  </si>
  <si>
    <t>001931</t>
  </si>
  <si>
    <t>000984</t>
  </si>
  <si>
    <t>000907</t>
  </si>
  <si>
    <t>506168</t>
  </si>
  <si>
    <t>001669</t>
  </si>
  <si>
    <t>401570</t>
  </si>
  <si>
    <t>401616</t>
  </si>
  <si>
    <t>401926</t>
  </si>
  <si>
    <t>401890</t>
  </si>
  <si>
    <t>401909</t>
  </si>
  <si>
    <t>401891</t>
  </si>
  <si>
    <t>001101</t>
  </si>
  <si>
    <t>001033</t>
  </si>
  <si>
    <t>401892</t>
  </si>
  <si>
    <t>001307</t>
  </si>
  <si>
    <t>001793</t>
  </si>
  <si>
    <t>401491</t>
  </si>
  <si>
    <t>001415</t>
  </si>
  <si>
    <t>001379</t>
  </si>
  <si>
    <t>001256</t>
  </si>
  <si>
    <t>400829</t>
  </si>
  <si>
    <t>001380</t>
  </si>
  <si>
    <t>001102</t>
  </si>
  <si>
    <t>000858</t>
  </si>
  <si>
    <t>001424</t>
  </si>
  <si>
    <t>001584</t>
  </si>
  <si>
    <t>001103</t>
  </si>
  <si>
    <t>001202</t>
  </si>
  <si>
    <t>505473</t>
  </si>
  <si>
    <t>001104</t>
  </si>
  <si>
    <t>506176</t>
  </si>
  <si>
    <t>001368</t>
  </si>
  <si>
    <t>506188</t>
  </si>
  <si>
    <t>002001</t>
  </si>
  <si>
    <t>505476</t>
  </si>
  <si>
    <t>001403</t>
  </si>
  <si>
    <t>000107</t>
  </si>
  <si>
    <t>504506</t>
  </si>
  <si>
    <t>401859</t>
  </si>
  <si>
    <t>000610</t>
  </si>
  <si>
    <t>401893</t>
  </si>
  <si>
    <t>505740</t>
  </si>
  <si>
    <t>001798</t>
  </si>
  <si>
    <t>001357</t>
  </si>
  <si>
    <t>401738</t>
  </si>
  <si>
    <t>401894</t>
  </si>
  <si>
    <t>506140</t>
  </si>
  <si>
    <t>505793</t>
  </si>
  <si>
    <t>001575</t>
  </si>
  <si>
    <t>001926</t>
  </si>
  <si>
    <t>401823</t>
  </si>
  <si>
    <t>506128</t>
  </si>
  <si>
    <t>000812</t>
  </si>
  <si>
    <t>506099</t>
  </si>
  <si>
    <t>505867</t>
  </si>
  <si>
    <t>505757</t>
  </si>
  <si>
    <t>401864</t>
  </si>
  <si>
    <t>001909</t>
  </si>
  <si>
    <t>505907</t>
  </si>
  <si>
    <t>505477</t>
  </si>
  <si>
    <t>001775</t>
  </si>
  <si>
    <t>001906</t>
  </si>
  <si>
    <t>505730</t>
  </si>
  <si>
    <t>401303</t>
  </si>
  <si>
    <t>002005</t>
  </si>
  <si>
    <t>602092</t>
  </si>
  <si>
    <t>401750</t>
  </si>
  <si>
    <t>001951</t>
  </si>
  <si>
    <t>401873</t>
  </si>
  <si>
    <t>001233</t>
  </si>
  <si>
    <t>000860</t>
  </si>
  <si>
    <t>000912</t>
  </si>
  <si>
    <t>505479</t>
  </si>
  <si>
    <t>001425</t>
  </si>
  <si>
    <t>506106</t>
  </si>
  <si>
    <t>001919</t>
  </si>
  <si>
    <t>001567</t>
  </si>
  <si>
    <t>401736</t>
  </si>
  <si>
    <t>001106</t>
  </si>
  <si>
    <t>504462</t>
  </si>
  <si>
    <t>001670</t>
  </si>
  <si>
    <t>506100</t>
  </si>
  <si>
    <t>001803</t>
  </si>
  <si>
    <t>001671</t>
  </si>
  <si>
    <t>506129</t>
  </si>
  <si>
    <t>000517</t>
  </si>
  <si>
    <t>401884</t>
  </si>
  <si>
    <t>001455</t>
  </si>
  <si>
    <t>001308</t>
  </si>
  <si>
    <t>001272</t>
  </si>
  <si>
    <t>401852</t>
  </si>
  <si>
    <t>001530</t>
  </si>
  <si>
    <t>001245</t>
  </si>
  <si>
    <t>001208</t>
  </si>
  <si>
    <t>001767</t>
  </si>
  <si>
    <t>602108</t>
  </si>
  <si>
    <t>506053</t>
  </si>
  <si>
    <t>001232</t>
  </si>
  <si>
    <t>001369</t>
  </si>
  <si>
    <t>506012</t>
  </si>
  <si>
    <t>505485</t>
  </si>
  <si>
    <t>505644</t>
  </si>
  <si>
    <t>001672</t>
  </si>
  <si>
    <t>000778</t>
  </si>
  <si>
    <t>002030</t>
  </si>
  <si>
    <t>506137</t>
  </si>
  <si>
    <t>001815</t>
  </si>
  <si>
    <t>505983</t>
  </si>
  <si>
    <t>001673</t>
  </si>
  <si>
    <t>001311</t>
  </si>
  <si>
    <t>506033</t>
  </si>
  <si>
    <t>602026</t>
  </si>
  <si>
    <t>401929</t>
  </si>
  <si>
    <t>001108</t>
  </si>
  <si>
    <t>001343</t>
  </si>
  <si>
    <t>506112</t>
  </si>
  <si>
    <t>001297</t>
  </si>
  <si>
    <t>001109</t>
  </si>
  <si>
    <t>506126</t>
  </si>
  <si>
    <t>001763</t>
  </si>
  <si>
    <t>001807</t>
  </si>
  <si>
    <t>505486</t>
  </si>
  <si>
    <t>505883</t>
  </si>
  <si>
    <t>001309</t>
  </si>
  <si>
    <t>506154</t>
  </si>
  <si>
    <t>401886</t>
  </si>
  <si>
    <t>001994</t>
  </si>
  <si>
    <t>505961</t>
  </si>
  <si>
    <t>000757</t>
  </si>
  <si>
    <t>505981</t>
  </si>
  <si>
    <t>506132</t>
  </si>
  <si>
    <t>000841</t>
  </si>
  <si>
    <t>401781</t>
  </si>
  <si>
    <t>001273</t>
  </si>
  <si>
    <t>001675</t>
  </si>
  <si>
    <t>401933</t>
  </si>
  <si>
    <t>960823</t>
  </si>
  <si>
    <t>001898</t>
  </si>
  <si>
    <t>401783</t>
  </si>
  <si>
    <t>505895</t>
  </si>
  <si>
    <t>506015</t>
  </si>
  <si>
    <t>505803</t>
  </si>
  <si>
    <t>602129</t>
  </si>
  <si>
    <t>505854</t>
  </si>
  <si>
    <t>001995</t>
  </si>
  <si>
    <t>602081</t>
  </si>
  <si>
    <t>000814</t>
  </si>
  <si>
    <t>401779</t>
  </si>
  <si>
    <t>506094</t>
  </si>
  <si>
    <t>000200</t>
  </si>
  <si>
    <t>001533</t>
  </si>
  <si>
    <t>401356</t>
  </si>
  <si>
    <t>505648</t>
  </si>
  <si>
    <t>506083</t>
  </si>
  <si>
    <t>401717</t>
  </si>
  <si>
    <t>401862</t>
  </si>
  <si>
    <t>000989</t>
  </si>
  <si>
    <t>401914</t>
  </si>
  <si>
    <t>000862</t>
  </si>
  <si>
    <t>401114</t>
  </si>
  <si>
    <t>000916</t>
  </si>
  <si>
    <t>000477</t>
  </si>
  <si>
    <t>001948</t>
  </si>
  <si>
    <t>505489</t>
  </si>
  <si>
    <t>001481</t>
  </si>
  <si>
    <t>401849</t>
  </si>
  <si>
    <t>001769</t>
  </si>
  <si>
    <t>001777</t>
  </si>
  <si>
    <t>504466</t>
  </si>
  <si>
    <t>000991</t>
  </si>
  <si>
    <t>960840</t>
  </si>
  <si>
    <t>001333</t>
  </si>
  <si>
    <t>001677</t>
  </si>
  <si>
    <t>001697</t>
  </si>
  <si>
    <t>001035</t>
  </si>
  <si>
    <t>001678</t>
  </si>
  <si>
    <t>506093</t>
  </si>
  <si>
    <t>002026</t>
  </si>
  <si>
    <t>506092</t>
  </si>
  <si>
    <t>001774</t>
  </si>
  <si>
    <t>401759</t>
  </si>
  <si>
    <t>401908</t>
  </si>
  <si>
    <t>401465</t>
  </si>
  <si>
    <t>001940</t>
  </si>
  <si>
    <t>001765</t>
  </si>
  <si>
    <t>000617</t>
  </si>
  <si>
    <t>001036</t>
  </si>
  <si>
    <t>001473</t>
  </si>
  <si>
    <t>001314</t>
  </si>
  <si>
    <t>000918</t>
  </si>
  <si>
    <t>001446</t>
  </si>
  <si>
    <t>001274</t>
  </si>
  <si>
    <t>602103</t>
  </si>
  <si>
    <t>001072</t>
  </si>
  <si>
    <t>001521</t>
  </si>
  <si>
    <t>505780</t>
  </si>
  <si>
    <t>001855</t>
  </si>
  <si>
    <t>001218</t>
  </si>
  <si>
    <t>001351</t>
  </si>
  <si>
    <t>401896</t>
  </si>
  <si>
    <t>001275</t>
  </si>
  <si>
    <t>001834</t>
  </si>
  <si>
    <t>000919</t>
  </si>
  <si>
    <t>001519</t>
  </si>
  <si>
    <t>506130</t>
  </si>
  <si>
    <t>001771</t>
  </si>
  <si>
    <t>000863</t>
  </si>
  <si>
    <t>001178</t>
  </si>
  <si>
    <t>505493</t>
  </si>
  <si>
    <t>001037</t>
  </si>
  <si>
    <t>001996</t>
  </si>
  <si>
    <t>505603</t>
  </si>
  <si>
    <t>001038</t>
  </si>
  <si>
    <t>001296</t>
  </si>
  <si>
    <t>602063</t>
  </si>
  <si>
    <t>001112</t>
  </si>
  <si>
    <t>000921</t>
  </si>
  <si>
    <t>001358</t>
  </si>
  <si>
    <t>001495</t>
  </si>
  <si>
    <t>001680</t>
  </si>
  <si>
    <t>001827</t>
  </si>
  <si>
    <t>000603</t>
  </si>
  <si>
    <t>002012</t>
  </si>
  <si>
    <t>506021</t>
  </si>
  <si>
    <t>506060</t>
  </si>
  <si>
    <t>401879</t>
  </si>
  <si>
    <t>505998</t>
  </si>
  <si>
    <t>001412</t>
  </si>
  <si>
    <t>505964</t>
  </si>
  <si>
    <t>401643</t>
  </si>
  <si>
    <t>001370</t>
  </si>
  <si>
    <t>001681</t>
  </si>
  <si>
    <t>401866</t>
  </si>
  <si>
    <t>001276</t>
  </si>
  <si>
    <t>001496</t>
  </si>
  <si>
    <t>001447</t>
  </si>
  <si>
    <t>401861</t>
  </si>
  <si>
    <t>001914</t>
  </si>
  <si>
    <t>001682</t>
  </si>
  <si>
    <t>001683</t>
  </si>
  <si>
    <t>505714</t>
  </si>
  <si>
    <t>001441</t>
  </si>
  <si>
    <t>401854</t>
  </si>
  <si>
    <t>001684</t>
  </si>
  <si>
    <t>505497</t>
  </si>
  <si>
    <t>505908</t>
  </si>
  <si>
    <t>001857</t>
  </si>
  <si>
    <t>001617</t>
  </si>
  <si>
    <t>602134</t>
  </si>
  <si>
    <t>001277</t>
  </si>
  <si>
    <t>505499</t>
  </si>
  <si>
    <t>001113</t>
  </si>
  <si>
    <t>505707</t>
  </si>
  <si>
    <t>506000</t>
  </si>
  <si>
    <t>001114</t>
  </si>
  <si>
    <t>300048</t>
  </si>
  <si>
    <t>505962</t>
  </si>
  <si>
    <t>001115</t>
  </si>
  <si>
    <t>000922</t>
  </si>
  <si>
    <t>401828</t>
  </si>
  <si>
    <t>001778</t>
  </si>
  <si>
    <t>506061</t>
  </si>
  <si>
    <t>001698</t>
  </si>
  <si>
    <t>602097</t>
  </si>
  <si>
    <t>001039</t>
  </si>
  <si>
    <t>001278</t>
  </si>
  <si>
    <t>504449</t>
  </si>
  <si>
    <t>001686</t>
  </si>
  <si>
    <t>401895</t>
  </si>
  <si>
    <t>001799</t>
  </si>
  <si>
    <t>505503</t>
  </si>
  <si>
    <t>001687</t>
  </si>
  <si>
    <t>505687</t>
  </si>
  <si>
    <t>001844</t>
  </si>
  <si>
    <t>001440</t>
  </si>
  <si>
    <t>001535</t>
  </si>
  <si>
    <t>002013</t>
  </si>
  <si>
    <t>001448</t>
  </si>
  <si>
    <t>401098</t>
  </si>
  <si>
    <t>505851</t>
  </si>
  <si>
    <t>505504</t>
  </si>
  <si>
    <t>000332</t>
  </si>
  <si>
    <t>506068</t>
  </si>
  <si>
    <t>505505</t>
  </si>
  <si>
    <t>001973</t>
  </si>
  <si>
    <t>401624</t>
  </si>
  <si>
    <t>001958</t>
  </si>
  <si>
    <t>602082</t>
  </si>
  <si>
    <t>602023</t>
  </si>
  <si>
    <t>001619</t>
  </si>
  <si>
    <t>401501</t>
  </si>
  <si>
    <t>001688</t>
  </si>
  <si>
    <t>001570</t>
  </si>
  <si>
    <t>602125</t>
  </si>
  <si>
    <t>000257</t>
  </si>
  <si>
    <t>602069</t>
  </si>
  <si>
    <t>000995</t>
  </si>
  <si>
    <t>001544</t>
  </si>
  <si>
    <t>401897</t>
  </si>
  <si>
    <t>001988</t>
  </si>
  <si>
    <t>001279</t>
  </si>
  <si>
    <t>001842</t>
  </si>
  <si>
    <t>000864</t>
  </si>
  <si>
    <t>001475</t>
  </si>
  <si>
    <t>001116</t>
  </si>
  <si>
    <t>602095</t>
  </si>
  <si>
    <t>001538</t>
  </si>
  <si>
    <t>401898</t>
  </si>
  <si>
    <t>960830</t>
  </si>
  <si>
    <t>505892</t>
  </si>
  <si>
    <t>001280</t>
  </si>
  <si>
    <t>000923</t>
  </si>
  <si>
    <t>505507</t>
  </si>
  <si>
    <t>602054</t>
  </si>
  <si>
    <t>001830</t>
  </si>
  <si>
    <t>506182</t>
  </si>
  <si>
    <t>506023</t>
  </si>
  <si>
    <t>000866</t>
  </si>
  <si>
    <t>506024</t>
  </si>
  <si>
    <t>000924</t>
  </si>
  <si>
    <t>001576</t>
  </si>
  <si>
    <t>506110</t>
  </si>
  <si>
    <t>000413</t>
  </si>
  <si>
    <t>506114</t>
  </si>
  <si>
    <t>001999</t>
  </si>
  <si>
    <t>001041</t>
  </si>
  <si>
    <t>000026</t>
  </si>
  <si>
    <t>000478</t>
  </si>
  <si>
    <t>000349</t>
  </si>
  <si>
    <t>000925</t>
  </si>
  <si>
    <t>001417</t>
  </si>
  <si>
    <t>000509</t>
  </si>
  <si>
    <t>001850</t>
  </si>
  <si>
    <t>001042</t>
  </si>
  <si>
    <t>000167</t>
  </si>
  <si>
    <t>000926</t>
  </si>
  <si>
    <t>000176</t>
  </si>
  <si>
    <t>401086</t>
  </si>
  <si>
    <t>000927</t>
  </si>
  <si>
    <t>001883</t>
  </si>
  <si>
    <t>504490</t>
  </si>
  <si>
    <t>506120</t>
  </si>
  <si>
    <t>000928</t>
  </si>
  <si>
    <t>505935</t>
  </si>
  <si>
    <t>506170</t>
  </si>
  <si>
    <t>602070</t>
  </si>
  <si>
    <t>602084</t>
  </si>
  <si>
    <t>602106</t>
  </si>
  <si>
    <t>002023</t>
  </si>
  <si>
    <t>001692</t>
  </si>
  <si>
    <t>602035</t>
  </si>
  <si>
    <t>001693</t>
  </si>
  <si>
    <t>001468</t>
  </si>
  <si>
    <t>401899</t>
  </si>
  <si>
    <t>000437</t>
  </si>
  <si>
    <t>001559</t>
  </si>
  <si>
    <t>000829</t>
  </si>
  <si>
    <t>505664</t>
  </si>
  <si>
    <t>001997</t>
  </si>
  <si>
    <t>001910</t>
  </si>
  <si>
    <t>001694</t>
  </si>
  <si>
    <t>001695</t>
  </si>
  <si>
    <t>002004</t>
  </si>
  <si>
    <t>602105</t>
  </si>
  <si>
    <t>001976</t>
  </si>
  <si>
    <t>000259</t>
  </si>
  <si>
    <t>602104</t>
  </si>
  <si>
    <t>506069</t>
  </si>
  <si>
    <t>505602</t>
  </si>
  <si>
    <t>960809</t>
  </si>
  <si>
    <t>506087</t>
  </si>
  <si>
    <t>506085</t>
  </si>
  <si>
    <t>001118</t>
  </si>
  <si>
    <t>505934</t>
  </si>
  <si>
    <t>001696</t>
  </si>
  <si>
    <t>401900</t>
  </si>
  <si>
    <t>000750</t>
  </si>
  <si>
    <t>506007</t>
  </si>
  <si>
    <t>001848</t>
  </si>
  <si>
    <t>001318</t>
  </si>
  <si>
    <t>000930</t>
  </si>
  <si>
    <t>505798</t>
  </si>
  <si>
    <t>401794</t>
  </si>
  <si>
    <t>506136</t>
  </si>
  <si>
    <t>001587</t>
  </si>
  <si>
    <t>505360</t>
  </si>
  <si>
    <t>001120</t>
  </si>
  <si>
    <t>001219</t>
  </si>
  <si>
    <t>505949</t>
  </si>
  <si>
    <t>001334</t>
  </si>
  <si>
    <t>001592</t>
  </si>
  <si>
    <t>001851</t>
  </si>
  <si>
    <t>505513</t>
  </si>
  <si>
    <t>960834</t>
  </si>
  <si>
    <t>001779</t>
  </si>
  <si>
    <t>001319</t>
  </si>
  <si>
    <t>001854</t>
  </si>
  <si>
    <t>401614</t>
  </si>
  <si>
    <t>505677</t>
  </si>
  <si>
    <t>401922</t>
  </si>
  <si>
    <t>401932</t>
  </si>
  <si>
    <t>001122</t>
  </si>
  <si>
    <t>506180</t>
  </si>
  <si>
    <t>001220</t>
  </si>
  <si>
    <t>505975</t>
  </si>
  <si>
    <t>001699</t>
  </si>
  <si>
    <t>506034</t>
  </si>
  <si>
    <t>506045</t>
  </si>
  <si>
    <t>001281</t>
  </si>
  <si>
    <t>001123</t>
  </si>
  <si>
    <t>001700</t>
  </si>
  <si>
    <t>001124</t>
  </si>
  <si>
    <t>602120</t>
  </si>
  <si>
    <t>506169</t>
  </si>
  <si>
    <t>001527</t>
  </si>
  <si>
    <t>401901</t>
  </si>
  <si>
    <t>401837</t>
  </si>
  <si>
    <t>001702</t>
  </si>
  <si>
    <t>001221</t>
  </si>
  <si>
    <t>506167</t>
  </si>
  <si>
    <t>506047</t>
  </si>
  <si>
    <t>001874</t>
  </si>
  <si>
    <t>001571</t>
  </si>
  <si>
    <t>001703</t>
  </si>
  <si>
    <t>001823</t>
  </si>
  <si>
    <t>001704</t>
  </si>
  <si>
    <t>001247</t>
  </si>
  <si>
    <t>001248</t>
  </si>
  <si>
    <t>001404</t>
  </si>
  <si>
    <t>001985</t>
  </si>
  <si>
    <t>001389</t>
  </si>
  <si>
    <t>960829</t>
  </si>
  <si>
    <t>001982</t>
  </si>
  <si>
    <t>505605</t>
  </si>
  <si>
    <t>401902</t>
  </si>
  <si>
    <t>001125</t>
  </si>
  <si>
    <t>001984</t>
  </si>
  <si>
    <t>602031</t>
  </si>
  <si>
    <t>505618</t>
  </si>
  <si>
    <t>001564</t>
  </si>
  <si>
    <t>001983</t>
  </si>
  <si>
    <t>001706</t>
  </si>
  <si>
    <t>001707</t>
  </si>
  <si>
    <t>506088</t>
  </si>
  <si>
    <t>002022</t>
  </si>
  <si>
    <t>506185</t>
  </si>
  <si>
    <t>505778</t>
  </si>
  <si>
    <t>602002</t>
  </si>
  <si>
    <t>960837</t>
  </si>
  <si>
    <t>506133</t>
  </si>
  <si>
    <t>506070</t>
  </si>
  <si>
    <t>602123</t>
  </si>
  <si>
    <t>602045</t>
  </si>
  <si>
    <t>506175</t>
  </si>
  <si>
    <t>602032</t>
  </si>
  <si>
    <t>602073</t>
  </si>
  <si>
    <t>506138</t>
  </si>
  <si>
    <t>506156</t>
  </si>
  <si>
    <t>602096</t>
  </si>
  <si>
    <t>000147</t>
  </si>
  <si>
    <t>505684</t>
  </si>
  <si>
    <t>000680</t>
  </si>
  <si>
    <t>000694</t>
  </si>
  <si>
    <t>505801</t>
  </si>
  <si>
    <t>505654</t>
  </si>
  <si>
    <t>001502</t>
  </si>
  <si>
    <t>001506</t>
  </si>
  <si>
    <t>960832</t>
  </si>
  <si>
    <t>000933</t>
  </si>
  <si>
    <t>001126</t>
  </si>
  <si>
    <t>001835</t>
  </si>
  <si>
    <t>001127</t>
  </si>
  <si>
    <t>505523</t>
  </si>
  <si>
    <t>001246</t>
  </si>
  <si>
    <t>001128</t>
  </si>
  <si>
    <t>001129</t>
  </si>
  <si>
    <t>000934</t>
  </si>
  <si>
    <t>001045</t>
  </si>
  <si>
    <t>001709</t>
  </si>
  <si>
    <t>001710</t>
  </si>
  <si>
    <t>001451</t>
  </si>
  <si>
    <t>602116</t>
  </si>
  <si>
    <t>000935</t>
  </si>
  <si>
    <t>001711</t>
  </si>
  <si>
    <t>505524</t>
  </si>
  <si>
    <t>506101</t>
  </si>
  <si>
    <t>505526</t>
  </si>
  <si>
    <t>001625</t>
  </si>
  <si>
    <t>602085</t>
  </si>
  <si>
    <t>001712</t>
  </si>
  <si>
    <t>001046</t>
  </si>
  <si>
    <t>401912</t>
  </si>
  <si>
    <t>001405</t>
  </si>
  <si>
    <t>401741</t>
  </si>
  <si>
    <t>000842</t>
  </si>
  <si>
    <t>001335</t>
  </si>
  <si>
    <t>000870</t>
  </si>
  <si>
    <t>000798</t>
  </si>
  <si>
    <t>001390</t>
  </si>
  <si>
    <t>401631</t>
  </si>
  <si>
    <t>001312</t>
  </si>
  <si>
    <t>001616</t>
  </si>
  <si>
    <t>401096</t>
  </si>
  <si>
    <t>001249</t>
  </si>
  <si>
    <t>001372</t>
  </si>
  <si>
    <t>506051</t>
  </si>
  <si>
    <t>000936</t>
  </si>
  <si>
    <t>000642</t>
  </si>
  <si>
    <t>001132</t>
  </si>
  <si>
    <t>001283</t>
  </si>
  <si>
    <t>001517</t>
  </si>
  <si>
    <t>000570</t>
  </si>
  <si>
    <t>000871</t>
  </si>
  <si>
    <t>001344</t>
  </si>
  <si>
    <t>001471</t>
  </si>
  <si>
    <t>000202</t>
  </si>
  <si>
    <t>505919</t>
  </si>
  <si>
    <t>001955</t>
  </si>
  <si>
    <t>001714</t>
  </si>
  <si>
    <t>001000</t>
  </si>
  <si>
    <t>505990</t>
  </si>
  <si>
    <t>505965</t>
  </si>
  <si>
    <t>506044</t>
  </si>
  <si>
    <t>001796</t>
  </si>
  <si>
    <t>001939</t>
  </si>
  <si>
    <t>001435</t>
  </si>
  <si>
    <t>000707</t>
  </si>
  <si>
    <t>001048</t>
  </si>
  <si>
    <t>001321</t>
  </si>
  <si>
    <t>506003</t>
  </si>
  <si>
    <t>001453</t>
  </si>
  <si>
    <t>001716</t>
  </si>
  <si>
    <t>000295</t>
  </si>
  <si>
    <t>506145</t>
  </si>
  <si>
    <t>001391</t>
  </si>
  <si>
    <t>001582</t>
  </si>
  <si>
    <t>000780</t>
  </si>
  <si>
    <t>001322</t>
  </si>
  <si>
    <t>001360</t>
  </si>
  <si>
    <t>001572</t>
  </si>
  <si>
    <t>401874</t>
  </si>
  <si>
    <t>001991</t>
  </si>
  <si>
    <t>001718</t>
  </si>
  <si>
    <t>401903</t>
  </si>
  <si>
    <t>001520</t>
  </si>
  <si>
    <t>001135</t>
  </si>
  <si>
    <t>001833</t>
  </si>
  <si>
    <t>000766</t>
  </si>
  <si>
    <t>001889</t>
  </si>
  <si>
    <t>401803</t>
  </si>
  <si>
    <t>000831</t>
  </si>
  <si>
    <t>001760</t>
  </si>
  <si>
    <t>001323</t>
  </si>
  <si>
    <t>401506</t>
  </si>
  <si>
    <t>001719</t>
  </si>
  <si>
    <t>001720</t>
  </si>
  <si>
    <t>401918</t>
  </si>
  <si>
    <t>505532</t>
  </si>
  <si>
    <t>001336</t>
  </si>
  <si>
    <t>000872</t>
  </si>
  <si>
    <t>001136</t>
  </si>
  <si>
    <t>001828</t>
  </si>
  <si>
    <t>505533</t>
  </si>
  <si>
    <t>001503</t>
  </si>
  <si>
    <t>001721</t>
  </si>
  <si>
    <t>001137</t>
  </si>
  <si>
    <t>001470</t>
  </si>
  <si>
    <t>001138</t>
  </si>
  <si>
    <t>401095</t>
  </si>
  <si>
    <t>002025</t>
  </si>
  <si>
    <t>506049</t>
  </si>
  <si>
    <t>602079</t>
  </si>
  <si>
    <t>001222</t>
  </si>
  <si>
    <t>401880</t>
  </si>
  <si>
    <t>506089</t>
  </si>
  <si>
    <t>001284</t>
  </si>
  <si>
    <t>001464</t>
  </si>
  <si>
    <t>300050</t>
  </si>
  <si>
    <t>001868</t>
  </si>
  <si>
    <t>001722</t>
  </si>
  <si>
    <t>602058</t>
  </si>
  <si>
    <t>001139</t>
  </si>
  <si>
    <t>001463</t>
  </si>
  <si>
    <t>001980</t>
  </si>
  <si>
    <t>506107</t>
  </si>
  <si>
    <t>001426</t>
  </si>
  <si>
    <t>001049</t>
  </si>
  <si>
    <t>001723</t>
  </si>
  <si>
    <t>001561</t>
  </si>
  <si>
    <t>401931</t>
  </si>
  <si>
    <t>000800</t>
  </si>
  <si>
    <t>505988</t>
  </si>
  <si>
    <t>001181</t>
  </si>
  <si>
    <t>000940</t>
  </si>
  <si>
    <t>500763</t>
  </si>
  <si>
    <t>001409</t>
  </si>
  <si>
    <t>505987</t>
  </si>
  <si>
    <t>602094</t>
  </si>
  <si>
    <t>001183</t>
  </si>
  <si>
    <t>000874</t>
  </si>
  <si>
    <t>506108</t>
  </si>
  <si>
    <t>505735</t>
  </si>
  <si>
    <t>001489</t>
  </si>
  <si>
    <t>001786</t>
  </si>
  <si>
    <t>001234</t>
  </si>
  <si>
    <t>001866</t>
  </si>
  <si>
    <t>505416</t>
  </si>
  <si>
    <t>002003</t>
  </si>
  <si>
    <t>602046</t>
  </si>
  <si>
    <t>001724</t>
  </si>
  <si>
    <t>001395</t>
  </si>
  <si>
    <t>506174</t>
  </si>
  <si>
    <t>506119</t>
  </si>
  <si>
    <t>001853</t>
  </si>
  <si>
    <t>001374</t>
  </si>
  <si>
    <t>506165</t>
  </si>
  <si>
    <t>602131</t>
  </si>
  <si>
    <t>001725</t>
  </si>
  <si>
    <t>602086</t>
  </si>
  <si>
    <t>401809</t>
  </si>
  <si>
    <t>001362</t>
  </si>
  <si>
    <t>001250</t>
  </si>
  <si>
    <t>506074</t>
  </si>
  <si>
    <t>000941</t>
  </si>
  <si>
    <t>001974</t>
  </si>
  <si>
    <t>001968</t>
  </si>
  <si>
    <t>000877</t>
  </si>
  <si>
    <t>001555</t>
  </si>
  <si>
    <t>001937</t>
  </si>
  <si>
    <t>001051</t>
  </si>
  <si>
    <t>001285</t>
  </si>
  <si>
    <t>001398</t>
  </si>
  <si>
    <t>506002</t>
  </si>
  <si>
    <t>505991</t>
  </si>
  <si>
    <t>602059</t>
  </si>
  <si>
    <t>001930</t>
  </si>
  <si>
    <t>960824</t>
  </si>
  <si>
    <t>506187</t>
  </si>
  <si>
    <t>602048</t>
  </si>
  <si>
    <t>960831</t>
  </si>
  <si>
    <t>506040</t>
  </si>
  <si>
    <t>001286</t>
  </si>
  <si>
    <t>401877</t>
  </si>
  <si>
    <t>000729</t>
  </si>
  <si>
    <t>505984</t>
  </si>
  <si>
    <t>001957</t>
  </si>
  <si>
    <t>001860</t>
  </si>
  <si>
    <t>000878</t>
  </si>
  <si>
    <t>001726</t>
  </si>
  <si>
    <t>506026</t>
  </si>
  <si>
    <t>000817</t>
  </si>
  <si>
    <t>506143</t>
  </si>
  <si>
    <t>001287</t>
  </si>
  <si>
    <t>001595</t>
  </si>
  <si>
    <t>506031</t>
  </si>
  <si>
    <t>505545</t>
  </si>
  <si>
    <t>505546</t>
  </si>
  <si>
    <t>001727</t>
  </si>
  <si>
    <t>001141</t>
  </si>
  <si>
    <t>000942</t>
  </si>
  <si>
    <t>602012</t>
  </si>
  <si>
    <t>001345</t>
  </si>
  <si>
    <t>001514</t>
  </si>
  <si>
    <t>001485</t>
  </si>
  <si>
    <t>960846</t>
  </si>
  <si>
    <t>001251</t>
  </si>
  <si>
    <t>001004</t>
  </si>
  <si>
    <t>001361</t>
  </si>
  <si>
    <t>504511</t>
  </si>
  <si>
    <t>001375</t>
  </si>
  <si>
    <t>506122</t>
  </si>
  <si>
    <t>001353</t>
  </si>
  <si>
    <t>505997</t>
  </si>
  <si>
    <t>505868</t>
  </si>
  <si>
    <t>504487</t>
  </si>
  <si>
    <t>506080</t>
  </si>
  <si>
    <t>001728</t>
  </si>
  <si>
    <t>001824</t>
  </si>
  <si>
    <t>506146</t>
  </si>
  <si>
    <t>506018</t>
  </si>
  <si>
    <t>506111</t>
  </si>
  <si>
    <t>001977</t>
  </si>
  <si>
    <t>001888</t>
  </si>
  <si>
    <t>506008</t>
  </si>
  <si>
    <t>401904</t>
  </si>
  <si>
    <t>960819</t>
  </si>
  <si>
    <t>602080</t>
  </si>
  <si>
    <t>401905</t>
  </si>
  <si>
    <t>001729</t>
  </si>
  <si>
    <t>506004</t>
  </si>
  <si>
    <t>001730</t>
  </si>
  <si>
    <t>000833</t>
  </si>
  <si>
    <t>002021</t>
  </si>
  <si>
    <t>001346</t>
  </si>
  <si>
    <t>001005</t>
  </si>
  <si>
    <t>002029</t>
  </si>
  <si>
    <t>000120</t>
  </si>
  <si>
    <t>001418</t>
  </si>
  <si>
    <t>001006</t>
  </si>
  <si>
    <t>000880</t>
  </si>
  <si>
    <t>001324</t>
  </si>
  <si>
    <t>000781</t>
  </si>
  <si>
    <t>505551</t>
  </si>
  <si>
    <t>000845</t>
  </si>
  <si>
    <t>001338</t>
  </si>
  <si>
    <t>000782</t>
  </si>
  <si>
    <t>000881</t>
  </si>
  <si>
    <t>001427</t>
  </si>
  <si>
    <t>505745</t>
  </si>
  <si>
    <t>505553</t>
  </si>
  <si>
    <t>001055</t>
  </si>
  <si>
    <t>401722</t>
  </si>
  <si>
    <t>000944</t>
  </si>
  <si>
    <t>505554</t>
  </si>
  <si>
    <t>001849</t>
  </si>
  <si>
    <t>506123</t>
  </si>
  <si>
    <t>001908</t>
  </si>
  <si>
    <t>506103</t>
  </si>
  <si>
    <t>001223</t>
  </si>
  <si>
    <t>001144</t>
  </si>
  <si>
    <t>000945</t>
  </si>
  <si>
    <t>001838</t>
  </si>
  <si>
    <t>000946</t>
  </si>
  <si>
    <t>401910</t>
  </si>
  <si>
    <t>001252</t>
  </si>
  <si>
    <t>401596</t>
  </si>
  <si>
    <t>000218</t>
  </si>
  <si>
    <t>000207</t>
  </si>
  <si>
    <t>001580</t>
  </si>
  <si>
    <t>001146</t>
  </si>
  <si>
    <t>602050</t>
  </si>
  <si>
    <t>001770</t>
  </si>
  <si>
    <t>001339</t>
  </si>
  <si>
    <t>001731</t>
  </si>
  <si>
    <t>000883</t>
  </si>
  <si>
    <t>001147</t>
  </si>
  <si>
    <t>001478</t>
  </si>
  <si>
    <t>001452</t>
  </si>
  <si>
    <t>602130</t>
  </si>
  <si>
    <t>401836</t>
  </si>
  <si>
    <t>000947</t>
  </si>
  <si>
    <t>505871</t>
  </si>
  <si>
    <t>401883</t>
  </si>
  <si>
    <t>001253</t>
  </si>
  <si>
    <t>001406</t>
  </si>
  <si>
    <t>001978</t>
  </si>
  <si>
    <t>506042</t>
  </si>
  <si>
    <t>001148</t>
  </si>
  <si>
    <t>505963</t>
  </si>
  <si>
    <t>506057</t>
  </si>
  <si>
    <t>001952</t>
  </si>
  <si>
    <t>001895</t>
  </si>
  <si>
    <t>001289</t>
  </si>
  <si>
    <t>001934</t>
  </si>
  <si>
    <t>001843</t>
  </si>
  <si>
    <t>001226</t>
  </si>
  <si>
    <t>401511</t>
  </si>
  <si>
    <t>000834</t>
  </si>
  <si>
    <t>001399</t>
  </si>
  <si>
    <t>401832</t>
  </si>
  <si>
    <t>506098</t>
  </si>
  <si>
    <t>001224</t>
  </si>
  <si>
    <t>001008</t>
  </si>
  <si>
    <t>001290</t>
  </si>
  <si>
    <t>001858</t>
  </si>
  <si>
    <t>001732</t>
  </si>
  <si>
    <t>504491</t>
  </si>
  <si>
    <t>001753</t>
  </si>
  <si>
    <t>001821</t>
  </si>
  <si>
    <t>401810</t>
  </si>
  <si>
    <t>000784</t>
  </si>
  <si>
    <t>002014</t>
  </si>
  <si>
    <t>401155</t>
  </si>
  <si>
    <t>001413</t>
  </si>
  <si>
    <t>505894</t>
  </si>
  <si>
    <t>602021</t>
  </si>
  <si>
    <t>000788</t>
  </si>
  <si>
    <t>001790</t>
  </si>
  <si>
    <t>505755</t>
  </si>
  <si>
    <t>002024</t>
  </si>
  <si>
    <t>401829</t>
  </si>
  <si>
    <t>505815</t>
  </si>
  <si>
    <t>505951</t>
  </si>
  <si>
    <t>602111</t>
  </si>
  <si>
    <t>001377</t>
  </si>
  <si>
    <t>401919</t>
  </si>
  <si>
    <t>602119</t>
  </si>
  <si>
    <t>401757</t>
  </si>
  <si>
    <t>000950</t>
  </si>
  <si>
    <t>000951</t>
  </si>
  <si>
    <t>001354</t>
  </si>
  <si>
    <t>001291</t>
  </si>
  <si>
    <t>001990</t>
  </si>
  <si>
    <t>001809</t>
  </si>
  <si>
    <t>001150</t>
  </si>
  <si>
    <t>602124</t>
  </si>
  <si>
    <t>505558</t>
  </si>
  <si>
    <t>602064</t>
  </si>
  <si>
    <t>001829</t>
  </si>
  <si>
    <t>506065</t>
  </si>
  <si>
    <t>506139</t>
  </si>
  <si>
    <t>001733</t>
  </si>
  <si>
    <t>401913</t>
  </si>
  <si>
    <t>001734</t>
  </si>
  <si>
    <t>506172</t>
  </si>
  <si>
    <t>505787</t>
  </si>
  <si>
    <t>000952</t>
  </si>
  <si>
    <t>401309</t>
  </si>
  <si>
    <t>000159</t>
  </si>
  <si>
    <t>001254</t>
  </si>
  <si>
    <t>506072</t>
  </si>
  <si>
    <t>001436</t>
  </si>
  <si>
    <t>401885</t>
  </si>
  <si>
    <t>001009</t>
  </si>
  <si>
    <t>401906</t>
  </si>
  <si>
    <t>001735</t>
  </si>
  <si>
    <t>505638</t>
  </si>
  <si>
    <t>001315</t>
  </si>
  <si>
    <t>602167</t>
  </si>
  <si>
    <t>506037</t>
  </si>
  <si>
    <t>401921</t>
  </si>
  <si>
    <t>001647</t>
  </si>
  <si>
    <t>506096</t>
  </si>
  <si>
    <t>001945</t>
  </si>
  <si>
    <t>001578</t>
  </si>
  <si>
    <t>001705</t>
  </si>
  <si>
    <t>001574</t>
  </si>
  <si>
    <t>001355</t>
  </si>
  <si>
    <t>001010</t>
  </si>
  <si>
    <t>000174</t>
  </si>
  <si>
    <t>000370</t>
  </si>
  <si>
    <t>000041</t>
  </si>
  <si>
    <t>001400</t>
  </si>
  <si>
    <t>001151</t>
  </si>
  <si>
    <t>505931</t>
  </si>
  <si>
    <t>506035</t>
  </si>
  <si>
    <t>001225</t>
  </si>
  <si>
    <t>001152</t>
  </si>
  <si>
    <t>505562</t>
  </si>
  <si>
    <t>000059</t>
  </si>
  <si>
    <t>505870</t>
  </si>
  <si>
    <t>602122</t>
  </si>
  <si>
    <t>505977</t>
  </si>
  <si>
    <t>401857</t>
  </si>
  <si>
    <t>001552</t>
  </si>
  <si>
    <t>001573</t>
  </si>
  <si>
    <t>001154</t>
  </si>
  <si>
    <t>000886</t>
  </si>
  <si>
    <t>001155</t>
  </si>
  <si>
    <t>001508</t>
  </si>
  <si>
    <t>506025</t>
  </si>
  <si>
    <t>505839</t>
  </si>
  <si>
    <t>002020</t>
  </si>
  <si>
    <t>401817</t>
  </si>
  <si>
    <t>401620</t>
  </si>
  <si>
    <t>001981</t>
  </si>
  <si>
    <t>002028</t>
  </si>
  <si>
    <t>506144</t>
  </si>
  <si>
    <t>001057</t>
  </si>
  <si>
    <t>401860</t>
  </si>
  <si>
    <t>506141</t>
  </si>
  <si>
    <t>506153</t>
  </si>
  <si>
    <t>002000</t>
  </si>
  <si>
    <t>401881</t>
  </si>
  <si>
    <t>001059</t>
  </si>
  <si>
    <t>001736</t>
  </si>
  <si>
    <t>001525</t>
  </si>
  <si>
    <t>001839</t>
  </si>
  <si>
    <t>001737</t>
  </si>
  <si>
    <t>001837</t>
  </si>
  <si>
    <t>001411</t>
  </si>
  <si>
    <t>401870</t>
  </si>
  <si>
    <t>505945</t>
  </si>
  <si>
    <t>401927</t>
  </si>
  <si>
    <t>001340</t>
  </si>
  <si>
    <t>001782</t>
  </si>
  <si>
    <t>001349</t>
  </si>
  <si>
    <t>001461</t>
  </si>
  <si>
    <t>001012</t>
  </si>
  <si>
    <t>001738</t>
  </si>
  <si>
    <t>001542</t>
  </si>
  <si>
    <t>001739</t>
  </si>
  <si>
    <t>505784</t>
  </si>
  <si>
    <t>505758</t>
  </si>
  <si>
    <t>001870</t>
  </si>
  <si>
    <t>401628</t>
  </si>
  <si>
    <t>506052</t>
  </si>
  <si>
    <t>001797</t>
  </si>
  <si>
    <t>505569</t>
  </si>
  <si>
    <t>505570</t>
  </si>
  <si>
    <t>000958</t>
  </si>
  <si>
    <t>505571</t>
  </si>
  <si>
    <t>001228</t>
  </si>
  <si>
    <t>504560</t>
  </si>
  <si>
    <t>505572</t>
  </si>
  <si>
    <t>001326</t>
  </si>
  <si>
    <t>505905</t>
  </si>
  <si>
    <t>000887</t>
  </si>
  <si>
    <t>001060</t>
  </si>
  <si>
    <t>504501</t>
  </si>
  <si>
    <t>001235</t>
  </si>
  <si>
    <t>401819</t>
  </si>
  <si>
    <t>506161</t>
  </si>
  <si>
    <t>001158</t>
  </si>
  <si>
    <t>001840</t>
  </si>
  <si>
    <t>001912</t>
  </si>
  <si>
    <t>505936</t>
  </si>
  <si>
    <t>001900</t>
  </si>
  <si>
    <t>001776</t>
  </si>
  <si>
    <t>505130</t>
  </si>
  <si>
    <t>001826</t>
  </si>
  <si>
    <t>001518</t>
  </si>
  <si>
    <t>000191</t>
  </si>
  <si>
    <t>401820</t>
  </si>
  <si>
    <t>000794</t>
  </si>
  <si>
    <t>000960</t>
  </si>
  <si>
    <t>001513</t>
  </si>
  <si>
    <t>002027</t>
  </si>
  <si>
    <t>001230</t>
  </si>
  <si>
    <t>001560</t>
  </si>
  <si>
    <t>000219</t>
  </si>
  <si>
    <t>505765</t>
  </si>
  <si>
    <t>401755</t>
  </si>
  <si>
    <t>505576</t>
  </si>
  <si>
    <t>000961</t>
  </si>
  <si>
    <t>001341</t>
  </si>
  <si>
    <t>505902</t>
  </si>
  <si>
    <t>001893</t>
  </si>
  <si>
    <t>001740</t>
  </si>
  <si>
    <t>001969</t>
  </si>
  <si>
    <t>401876</t>
  </si>
  <si>
    <t>001437</t>
  </si>
  <si>
    <t>401911</t>
  </si>
  <si>
    <t>001615</t>
  </si>
  <si>
    <t>001190</t>
  </si>
  <si>
    <t>401362</t>
  </si>
  <si>
    <t>401838</t>
  </si>
  <si>
    <t>000590</t>
  </si>
  <si>
    <t>001505</t>
  </si>
  <si>
    <t>001383</t>
  </si>
  <si>
    <t>960839</t>
  </si>
  <si>
    <t>001741</t>
  </si>
  <si>
    <t>002018</t>
  </si>
  <si>
    <t>001292</t>
  </si>
  <si>
    <t>505856</t>
  </si>
  <si>
    <t>505621</t>
  </si>
  <si>
    <t>505600</t>
  </si>
  <si>
    <t>001160</t>
  </si>
  <si>
    <t>506178</t>
  </si>
  <si>
    <t>401814</t>
  </si>
  <si>
    <t>001161</t>
  </si>
  <si>
    <t>401878</t>
  </si>
  <si>
    <t>001960</t>
  </si>
  <si>
    <t>001612</t>
  </si>
  <si>
    <t>001962</t>
  </si>
  <si>
    <t>001013</t>
  </si>
  <si>
    <t>000964</t>
  </si>
  <si>
    <t>000624</t>
  </si>
  <si>
    <t>000170</t>
  </si>
  <si>
    <t>001179</t>
  </si>
  <si>
    <t>506121</t>
  </si>
  <si>
    <t>505944</t>
  </si>
  <si>
    <t>002006</t>
  </si>
  <si>
    <t>505738</t>
  </si>
  <si>
    <t>001947</t>
  </si>
  <si>
    <t>001350</t>
  </si>
  <si>
    <t>001759</t>
  </si>
  <si>
    <t>001820</t>
  </si>
  <si>
    <t>001742</t>
  </si>
  <si>
    <t>001817</t>
  </si>
  <si>
    <t>001743</t>
  </si>
  <si>
    <t>001261</t>
  </si>
  <si>
    <t>401396</t>
  </si>
  <si>
    <t>001438</t>
  </si>
  <si>
    <t>401833</t>
  </si>
  <si>
    <t>001014</t>
  </si>
  <si>
    <t>001476</t>
  </si>
  <si>
    <t>001328</t>
  </si>
  <si>
    <t>001557</t>
  </si>
  <si>
    <t>001061</t>
  </si>
  <si>
    <t>001432</t>
  </si>
  <si>
    <t>001327</t>
  </si>
  <si>
    <t>401438</t>
  </si>
  <si>
    <t>000791</t>
  </si>
  <si>
    <t>001420</t>
  </si>
  <si>
    <t>505741</t>
  </si>
  <si>
    <t>001836</t>
  </si>
  <si>
    <t>506159</t>
  </si>
  <si>
    <t>401518</t>
  </si>
  <si>
    <t>401830</t>
  </si>
  <si>
    <t>001342</t>
  </si>
  <si>
    <t>602112</t>
  </si>
  <si>
    <t>001577</t>
  </si>
  <si>
    <t>505587</t>
  </si>
  <si>
    <t>000069</t>
  </si>
  <si>
    <t>506184</t>
  </si>
  <si>
    <t>506164</t>
  </si>
  <si>
    <t>001772</t>
  </si>
  <si>
    <t>401519</t>
  </si>
  <si>
    <t>401529</t>
  </si>
  <si>
    <t>506017</t>
  </si>
  <si>
    <t>001901</t>
  </si>
  <si>
    <t>001164</t>
  </si>
  <si>
    <t>506131</t>
  </si>
  <si>
    <t>505816</t>
  </si>
  <si>
    <t>505941</t>
  </si>
  <si>
    <t>401846</t>
  </si>
  <si>
    <t>505591</t>
  </si>
  <si>
    <t>001382</t>
  </si>
  <si>
    <t>001806</t>
  </si>
  <si>
    <t>506048</t>
  </si>
  <si>
    <t>001764</t>
  </si>
  <si>
    <t>506046</t>
  </si>
  <si>
    <t>401934</t>
  </si>
  <si>
    <t>602083</t>
  </si>
  <si>
    <t>001329</t>
  </si>
  <si>
    <t>960828</t>
  </si>
  <si>
    <t>506054</t>
  </si>
  <si>
    <t>506066</t>
  </si>
  <si>
    <t>602057</t>
  </si>
  <si>
    <t>506115</t>
  </si>
  <si>
    <t>001454</t>
  </si>
  <si>
    <t>001231</t>
  </si>
  <si>
    <t>506077</t>
  </si>
  <si>
    <t>001466</t>
  </si>
  <si>
    <t>401552</t>
  </si>
  <si>
    <t>960845</t>
  </si>
  <si>
    <t>401882</t>
  </si>
  <si>
    <t>000888</t>
  </si>
  <si>
    <t>400546</t>
  </si>
  <si>
    <t>602076</t>
  </si>
  <si>
    <t>001569</t>
  </si>
  <si>
    <t>001800</t>
  </si>
  <si>
    <t>001925</t>
  </si>
  <si>
    <t>001899</t>
  </si>
  <si>
    <t>001293</t>
  </si>
  <si>
    <t>505690</t>
  </si>
  <si>
    <t>001744</t>
  </si>
  <si>
    <t>505952</t>
  </si>
  <si>
    <t>960835</t>
  </si>
  <si>
    <t>001950</t>
  </si>
  <si>
    <t>506162</t>
  </si>
  <si>
    <t>001581</t>
  </si>
  <si>
    <t>000801</t>
  </si>
  <si>
    <t>401551</t>
  </si>
  <si>
    <t>001959</t>
  </si>
  <si>
    <t>000966</t>
  </si>
  <si>
    <t>001986</t>
  </si>
  <si>
    <t>506116</t>
  </si>
  <si>
    <t>001479</t>
  </si>
  <si>
    <t>401520</t>
  </si>
  <si>
    <t>001294</t>
  </si>
  <si>
    <t>960844</t>
  </si>
  <si>
    <t>001167</t>
  </si>
  <si>
    <t>001549</t>
  </si>
  <si>
    <t>000334</t>
  </si>
  <si>
    <t>001356</t>
  </si>
  <si>
    <t>001392</t>
  </si>
  <si>
    <t>505924</t>
  </si>
  <si>
    <t>505626</t>
  </si>
  <si>
    <t>506039</t>
  </si>
  <si>
    <t>506173</t>
  </si>
  <si>
    <t>504455</t>
  </si>
  <si>
    <t>506055</t>
  </si>
  <si>
    <t>001746</t>
  </si>
  <si>
    <t>505739</t>
  </si>
  <si>
    <t>001016</t>
  </si>
  <si>
    <t>506095</t>
  </si>
  <si>
    <t>505675</t>
  </si>
  <si>
    <t>401091</t>
  </si>
  <si>
    <t>506171</t>
  </si>
  <si>
    <t>001747</t>
  </si>
  <si>
    <t>000186</t>
  </si>
  <si>
    <t>401928</t>
  </si>
  <si>
    <t>001168</t>
  </si>
  <si>
    <t>000481</t>
  </si>
  <si>
    <t>001989</t>
  </si>
  <si>
    <t>506076</t>
  </si>
  <si>
    <t>001885</t>
  </si>
  <si>
    <t>001795</t>
  </si>
  <si>
    <t>602121</t>
  </si>
  <si>
    <t>505598</t>
  </si>
  <si>
    <t>ALEXANDRE MAGNO MELLO DOS SANTOS</t>
  </si>
  <si>
    <t>ALINE PEREIRA DOS SANTOS</t>
  </si>
  <si>
    <t>ANA CLAUDIA SOARES BARBOSA</t>
  </si>
  <si>
    <t>BRUNO DE CARVALHO BARBOSA</t>
  </si>
  <si>
    <t>CHRISTINE DUTRA DA SILVA</t>
  </si>
  <si>
    <t>EDSON ERLI DE ABREU JUNIOR</t>
  </si>
  <si>
    <t>EDUARDO CRUZ DE LIMA</t>
  </si>
  <si>
    <t>ELISABETH DANTAS NEZI</t>
  </si>
  <si>
    <t>FERNANDA SANTOS SÁTYRO GUIMARÃES</t>
  </si>
  <si>
    <t>FERNANDO DE ARAUJO CRUZ</t>
  </si>
  <si>
    <t>GABRIEL BULOS ALBUQUERQUE</t>
  </si>
  <si>
    <t>GABRIELA ROMAN MICHALOWSKI</t>
  </si>
  <si>
    <t>GIULIO CORSI</t>
  </si>
  <si>
    <t>ISABELA DO NASCIMENTO PENA</t>
  </si>
  <si>
    <t>ISABELLE DE ALMEIDA FREITAS</t>
  </si>
  <si>
    <t>JONATHAS LOBESTEN DA SILVA SAMPAIO</t>
  </si>
  <si>
    <t>JULIANA DA SILVA MORETO</t>
  </si>
  <si>
    <t>LEANDRO DA SILVA LOPES</t>
  </si>
  <si>
    <t>LEANDRO DE OLIVEIRA NUNES</t>
  </si>
  <si>
    <t>LUAN SILVA DE JESUS</t>
  </si>
  <si>
    <t>MARCIO MANTOANO DE SOUZA</t>
  </si>
  <si>
    <t>MARCOS TEIXEIRA DA SILVA</t>
  </si>
  <si>
    <t>MARIANA LOUREIRO ESTEVES</t>
  </si>
  <si>
    <t>MATHEUS HENRIQUE ANSELMO DOS SANTOS</t>
  </si>
  <si>
    <t>NIELSEN OLIVEIRA COSTA</t>
  </si>
  <si>
    <t>PEDRO FELICIO CARDOSO JORGE</t>
  </si>
  <si>
    <t>RAFAELA TAVARES MARQUES DA SILVA</t>
  </si>
  <si>
    <t>RHENZO DE OLIVIERA LORO DA COSTA SIMAS</t>
  </si>
  <si>
    <t>RODRIGO BAPTISTA PESSANHA</t>
  </si>
  <si>
    <t>ROGERIO PEREIRA DO AMARAL</t>
  </si>
  <si>
    <t>SERGIO RICARDO MUNIZ DE OLIVEIRA</t>
  </si>
  <si>
    <t>TANIA SALGADO PEREIRA</t>
  </si>
  <si>
    <t>VALERIA ANDRADE ORNELAS</t>
  </si>
  <si>
    <t>VICTOR DOS SANTOS ZEITUNE</t>
  </si>
  <si>
    <t>WILSON FREITAS DE ALMEIDA</t>
  </si>
  <si>
    <t>AILTON CARLOS MACHADO GABRIEL</t>
  </si>
  <si>
    <t>ANA PAULA DA CONCEIÇÃO DE BRAGA</t>
  </si>
  <si>
    <t>ANA PAULA DIAS JOSELLI</t>
  </si>
  <si>
    <t>ANDRÉIA CANDIDO VIEIRA</t>
  </si>
  <si>
    <t>ANTONIO FELIPE AGUIAR DE OLIVEIRA</t>
  </si>
  <si>
    <t>CARLOS EDUARDO PORTELLA AMORIM</t>
  </si>
  <si>
    <t>CAROLINA FONSECA DE ABREU</t>
  </si>
  <si>
    <t>DALTON JOSE CORREA LIMA</t>
  </si>
  <si>
    <t>DANIELLE ALVES DE OLIVEIRA</t>
  </si>
  <si>
    <t>DEBORAH PINTO MARGALHO MARTINS</t>
  </si>
  <si>
    <t>EVERTON CARDOSO LOPES</t>
  </si>
  <si>
    <t>FÁBIO BARBOSA PIRES</t>
  </si>
  <si>
    <t>HAROLDO MANSUR FRANCO</t>
  </si>
  <si>
    <t>JEFERSON REZK DE OLIVEIRA</t>
  </si>
  <si>
    <t>JEFFERSON DOS SANTOS BRITO</t>
  </si>
  <si>
    <t>JOAN LOPES LIMEIRA</t>
  </si>
  <si>
    <t>JOSE FRANCISCO ALMEIDA DE ANDRADE</t>
  </si>
  <si>
    <t>LIVIA DO NASCIMENTO</t>
  </si>
  <si>
    <t>LORENA ALVES DAMACENA BASILIO</t>
  </si>
  <si>
    <t>LUCAS DOS SANTOS SAMEL</t>
  </si>
  <si>
    <t>MARCO ANTONIO GAMA DE MELO</t>
  </si>
  <si>
    <t>MARCO AURÉLIO MELLUCCI E FIGUEIREDO</t>
  </si>
  <si>
    <t>MARIA DO CARMO CASTRO DOS SANTOS</t>
  </si>
  <si>
    <t>MARIANA RAMOS GOMES</t>
  </si>
  <si>
    <t>MARILIA ROCHA ZIMMERMANN</t>
  </si>
  <si>
    <t>MAURO BARBOSA DO NASCIMENTO</t>
  </si>
  <si>
    <t>MICHELLE MIRANDA DO NASCIMENTO</t>
  </si>
  <si>
    <t>PAULO SERGIO BATISTA</t>
  </si>
  <si>
    <t>RAFAEL PAES SALLES ROSA</t>
  </si>
  <si>
    <t>RAQUEL DE SOUZA PEREIRA</t>
  </si>
  <si>
    <t>RENATO MENEZES MOREIRA</t>
  </si>
  <si>
    <t>ROSANE DOS SANTOS EUZEBIO</t>
  </si>
  <si>
    <t>SANTRO BRAGA DE ALCANTARA</t>
  </si>
  <si>
    <t>THALIA SOARES FRAGOSO</t>
  </si>
  <si>
    <t>THIAGO MALHEIRO LEITAO</t>
  </si>
  <si>
    <t>VANESSA NUPCIAS SANTOS</t>
  </si>
  <si>
    <t>VERÔNICA SALES DA SILVA</t>
  </si>
  <si>
    <t>WELLINGTON CARVALHO DOS SANTOS</t>
  </si>
  <si>
    <t>YURI ALLISON SOUZA DE FREITAS</t>
  </si>
  <si>
    <t>401954</t>
  </si>
  <si>
    <t>401956</t>
  </si>
  <si>
    <t>602140</t>
  </si>
  <si>
    <t>401946</t>
  </si>
  <si>
    <t>401948</t>
  </si>
  <si>
    <t>401940</t>
  </si>
  <si>
    <t>602136</t>
  </si>
  <si>
    <t>002032</t>
  </si>
  <si>
    <t>401937</t>
  </si>
  <si>
    <t>401958</t>
  </si>
  <si>
    <t>506189</t>
  </si>
  <si>
    <t>002033</t>
  </si>
  <si>
    <t>401967</t>
  </si>
  <si>
    <t>401951</t>
  </si>
  <si>
    <t>401964</t>
  </si>
  <si>
    <t>401970</t>
  </si>
  <si>
    <t>401947</t>
  </si>
  <si>
    <t>401950</t>
  </si>
  <si>
    <t>401936</t>
  </si>
  <si>
    <t>401955</t>
  </si>
  <si>
    <t>401949</t>
  </si>
  <si>
    <t>602141</t>
  </si>
  <si>
    <t>602139</t>
  </si>
  <si>
    <t>401968</t>
  </si>
  <si>
    <t>401962</t>
  </si>
  <si>
    <t>401971</t>
  </si>
  <si>
    <t>401959</t>
  </si>
  <si>
    <t>002034</t>
  </si>
  <si>
    <t>002036</t>
  </si>
  <si>
    <t>960847</t>
  </si>
  <si>
    <t>401945</t>
  </si>
  <si>
    <t>602142</t>
  </si>
  <si>
    <t>401957</t>
  </si>
  <si>
    <t>401952</t>
  </si>
  <si>
    <t>401963</t>
  </si>
  <si>
    <t>401960</t>
  </si>
  <si>
    <t>401942</t>
  </si>
  <si>
    <t>401972</t>
  </si>
  <si>
    <t>401944</t>
  </si>
  <si>
    <t>002031</t>
  </si>
  <si>
    <t>401966</t>
  </si>
  <si>
    <t>401941</t>
  </si>
  <si>
    <t>506190</t>
  </si>
  <si>
    <t>401943</t>
  </si>
  <si>
    <t>602137</t>
  </si>
  <si>
    <t>602135</t>
  </si>
  <si>
    <t>401965</t>
  </si>
  <si>
    <t>002035</t>
  </si>
  <si>
    <t>401953</t>
  </si>
  <si>
    <t>401961</t>
  </si>
  <si>
    <t>401969</t>
  </si>
  <si>
    <t>401939</t>
  </si>
  <si>
    <t>506191</t>
  </si>
  <si>
    <t>602146</t>
  </si>
  <si>
    <t>BIANCA SILVEIRA ROCHA VEIGA</t>
  </si>
  <si>
    <t>506194</t>
  </si>
  <si>
    <t>FLAVIA LOPES PEREIRA DA SILVA</t>
  </si>
  <si>
    <t>602144</t>
  </si>
  <si>
    <t>KARINE AMARO DE ALMEIDA</t>
  </si>
  <si>
    <t>506192</t>
  </si>
  <si>
    <t>LUCIANO SILVA LEITE</t>
  </si>
  <si>
    <t>602143</t>
  </si>
  <si>
    <t>LUIZ FELIPE RODRIGUES DE MORAES</t>
  </si>
  <si>
    <t>602145</t>
  </si>
  <si>
    <t>NATHALIA DOS SANTOS NICOLAU</t>
  </si>
  <si>
    <t>002037</t>
  </si>
  <si>
    <t>506193</t>
  </si>
  <si>
    <t>RAPHAEL FERNANDES VILELA</t>
  </si>
  <si>
    <t>506195</t>
  </si>
  <si>
    <t>SIMONE RANGEL MAROTTA</t>
  </si>
  <si>
    <t>506196</t>
  </si>
  <si>
    <t>ALINE MOUZINHO DE SOUZA</t>
  </si>
  <si>
    <t>002038</t>
  </si>
  <si>
    <t>ALISSON CHRISTI VIEIRA ROCHA</t>
  </si>
  <si>
    <t>401975</t>
  </si>
  <si>
    <t>CAROLINA ANTONIOLI MEIRIM COUTINHO</t>
  </si>
  <si>
    <t>960850</t>
  </si>
  <si>
    <t>CAUÃ HENRIQUE MOURA RODRIGUES</t>
  </si>
  <si>
    <t>401976</t>
  </si>
  <si>
    <t>FLAVIO DE SOUZA SANTIAGO</t>
  </si>
  <si>
    <t>002039</t>
  </si>
  <si>
    <t>JOÃO MARCELO DOS SANTOS MARQUES</t>
  </si>
  <si>
    <t>960851</t>
  </si>
  <si>
    <t>LUÍS EDUARDO RODRIGUES MIRANDA</t>
  </si>
  <si>
    <t>506199</t>
  </si>
  <si>
    <t>MARIA HELENA DE OLIVEIRA</t>
  </si>
  <si>
    <t>002040</t>
  </si>
  <si>
    <t>MARIANA MIGUENS ITAJAHY</t>
  </si>
  <si>
    <t>960849</t>
  </si>
  <si>
    <t>MATHEUS FONSECA MENDONÇA</t>
  </si>
  <si>
    <t>401973</t>
  </si>
  <si>
    <t>NATHALIA FERREIRA BEZERRA</t>
  </si>
  <si>
    <t>401974</t>
  </si>
  <si>
    <t>RICARDO DOS SANTOS LOBO</t>
  </si>
  <si>
    <t>960848</t>
  </si>
  <si>
    <t>SAMIA SAYEGH AL KAS</t>
  </si>
  <si>
    <t>506198</t>
  </si>
  <si>
    <t>SCHEILA PATRICIA FONSECA DE FIGUEIRÊDO</t>
  </si>
  <si>
    <t>506197</t>
  </si>
  <si>
    <t>001635</t>
  </si>
  <si>
    <t>ABEL ABDALLA TORRES</t>
  </si>
  <si>
    <t>000889</t>
  </si>
  <si>
    <t>ABRÃO ANTONIO JUNIOR</t>
  </si>
  <si>
    <t>505882</t>
  </si>
  <si>
    <t>ADEILDO GERALDO MAGALHÃES</t>
  </si>
  <si>
    <t>602148</t>
  </si>
  <si>
    <t>401978</t>
  </si>
  <si>
    <t>ANDRE JUSTINO DO CARMO</t>
  </si>
  <si>
    <t>506203</t>
  </si>
  <si>
    <t>ANTONIO FABIO BANDEIRA SILVA</t>
  </si>
  <si>
    <t>602149</t>
  </si>
  <si>
    <t>BEATRIZ DOS SANTOS MARINS</t>
  </si>
  <si>
    <t>506204</t>
  </si>
  <si>
    <t>FRANCISCO DANUBIO RODRIGUES DOS SANTOS</t>
  </si>
  <si>
    <t>960852</t>
  </si>
  <si>
    <t>GABRIELA CAVALCANTI ALVIM</t>
  </si>
  <si>
    <t>506205</t>
  </si>
  <si>
    <t>GUSTAVO CORREA DE SOUZA</t>
  </si>
  <si>
    <t>602151</t>
  </si>
  <si>
    <t>506202</t>
  </si>
  <si>
    <t>960853</t>
  </si>
  <si>
    <t>LUARA SATO DE MORAES</t>
  </si>
  <si>
    <t>602150</t>
  </si>
  <si>
    <t>LUCAS JORGE MENDES SPELTA</t>
  </si>
  <si>
    <t>401977</t>
  </si>
  <si>
    <t>PAULO ROBERTO DO NASCIMENTO JUNIOR</t>
  </si>
  <si>
    <t>402147</t>
  </si>
  <si>
    <t>TIAGO RODRIGUES DE CASTRO</t>
  </si>
  <si>
    <t>Estágiário(a) 1</t>
  </si>
  <si>
    <t>Estágiário(a) 2</t>
  </si>
  <si>
    <t>Estágiário(a) 3</t>
  </si>
  <si>
    <t>Terceirizado(a) 1</t>
  </si>
  <si>
    <t>Terceirizado(a) 2</t>
  </si>
  <si>
    <t>Terceirizado(a) 3</t>
  </si>
  <si>
    <t>Servidor(a) 1</t>
  </si>
  <si>
    <t>Servidor(a) 2</t>
  </si>
  <si>
    <t>Servidor(a) 3</t>
  </si>
  <si>
    <t xml:space="preserve">    Resultados abaixo de 100% resultarão em PASSIVOS. Acima de 100% deverão ter seus tempos ajustados na aba 1_geral</t>
  </si>
  <si>
    <t>1o Bimestre</t>
  </si>
  <si>
    <t>Jan-Fev</t>
  </si>
  <si>
    <t>b1</t>
  </si>
  <si>
    <t>2o Bimestre</t>
  </si>
  <si>
    <t>Mar-Abr</t>
  </si>
  <si>
    <t>b2</t>
  </si>
  <si>
    <t>3o Bimestre</t>
  </si>
  <si>
    <t>Mai-Jun</t>
  </si>
  <si>
    <t>b3</t>
  </si>
  <si>
    <t>4o Bimestre</t>
  </si>
  <si>
    <t>Jul-Ago</t>
  </si>
  <si>
    <t>b4</t>
  </si>
  <si>
    <t>5o Bimestre</t>
  </si>
  <si>
    <t>Set-Out</t>
  </si>
  <si>
    <t>b5</t>
  </si>
  <si>
    <t>6o Bimestre</t>
  </si>
  <si>
    <t>Nov-Dez</t>
  </si>
  <si>
    <t>b6</t>
  </si>
  <si>
    <t>1o Trimestre</t>
  </si>
  <si>
    <t>Jan-Fev-Mar</t>
  </si>
  <si>
    <t>t1</t>
  </si>
  <si>
    <t>2o Trimestre</t>
  </si>
  <si>
    <t>Abr-Mai-Jun</t>
  </si>
  <si>
    <t>t2</t>
  </si>
  <si>
    <t>3o Trimestre</t>
  </si>
  <si>
    <t>Jul-Ago-Set</t>
  </si>
  <si>
    <t>t3</t>
  </si>
  <si>
    <t>4o Trimestre</t>
  </si>
  <si>
    <t>Out-Nov-Dez</t>
  </si>
  <si>
    <t>t4</t>
  </si>
  <si>
    <t>1o Quadrimestre</t>
  </si>
  <si>
    <t>Jan-Fev-Mar-Abr</t>
  </si>
  <si>
    <t>q1</t>
  </si>
  <si>
    <t>2o Quadrimestre</t>
  </si>
  <si>
    <t>Mai-Jun-Jul-Ago</t>
  </si>
  <si>
    <t>q2</t>
  </si>
  <si>
    <t>3o Quadrimestre</t>
  </si>
  <si>
    <t>Set-Out-Nov-Dez</t>
  </si>
  <si>
    <t>q3</t>
  </si>
  <si>
    <t>1o Semestre</t>
  </si>
  <si>
    <t>Jan-Fev-Mar-Abr-Mai-Jun</t>
  </si>
  <si>
    <t>s1</t>
  </si>
  <si>
    <t>2o Semestre</t>
  </si>
  <si>
    <t>Jul-Ago-Set-Out-Nov-Dez</t>
  </si>
  <si>
    <t>s2</t>
  </si>
  <si>
    <t>Dez-Jan</t>
  </si>
  <si>
    <t>1b1</t>
  </si>
  <si>
    <t>Fev-Mar</t>
  </si>
  <si>
    <t>Abr-Mai</t>
  </si>
  <si>
    <t>Jun-Jul</t>
  </si>
  <si>
    <t>Ago-Set</t>
  </si>
  <si>
    <t>Out-Nov</t>
  </si>
  <si>
    <t>2b2</t>
  </si>
  <si>
    <t>3b3</t>
  </si>
  <si>
    <t>4b4</t>
  </si>
  <si>
    <t>5b5</t>
  </si>
  <si>
    <t>6b6</t>
  </si>
  <si>
    <t>Esta planilha não possui macros</t>
  </si>
  <si>
    <t>A planilha deve ser aberta na versão do excel instalada no computador. A versão online possui limitação de funcionalidade</t>
  </si>
  <si>
    <t>Na coluna aba "1_geral", "Processo" (coluna D) deverão ser incluídos os nomes dos processos que serão dimensionandos</t>
  </si>
  <si>
    <t>Exemplo: Autorizações de revenda, análise de processos, nomeação de servidores, contratação de serviços de TI</t>
  </si>
  <si>
    <t>Obs 1: um mesmo tipo de processo que requeira análises com complexidades e tempos de execução diversos pode ser dividido em 2 ou mais processos</t>
  </si>
  <si>
    <t>2. Deverá ser distribuido, em cada processo, o percentual de atuação de envolvido. O somatório das alocações dos participantes pode ser visualizado na coluna (K)</t>
  </si>
  <si>
    <t>4. Os valores percentuais verticais (colunas M e O, S e U, X e Z, etc.), informados para um mesmo integrante, não apresenta limitação de somatório</t>
  </si>
  <si>
    <t>3. Um mesmo processo pode ser realizado parte em teletrabalho e parte presencial, o rateio deve ser representado nas colunas apresentadas para cada integrante da equipe</t>
  </si>
  <si>
    <t>Obs 2: o tempo de execução do processo deve englobar o tempo que a equipe está desenvolvendo as atividades e não incluir tempos de espera, parada, descanso ou interrupção</t>
  </si>
  <si>
    <t>Após a conclusão do preenchimento, essa planilha deve ser enviada através do e-mail planejamentosgp@anp.gov.br</t>
  </si>
  <si>
    <t>Em caso de erros/bugs, queira por gentileza contactar: planejamentosgp@anp.gov.br</t>
  </si>
  <si>
    <t>602159</t>
  </si>
  <si>
    <t>ADALBERTO SANTOS DE JESUS JUNIOR</t>
  </si>
  <si>
    <t>506207</t>
  </si>
  <si>
    <t>AMANDA DO NASCIMENTO BARROS</t>
  </si>
  <si>
    <t>ANA LUIZA GALINDO DE OLIVEIRA OVELAR</t>
  </si>
  <si>
    <t>602157</t>
  </si>
  <si>
    <t>BARBARA FORTES PONTES DA SILVA</t>
  </si>
  <si>
    <t>506206</t>
  </si>
  <si>
    <t>ISRAEL ARAGAO FURTADO</t>
  </si>
  <si>
    <t>602156</t>
  </si>
  <si>
    <t>JOAO PAULO PEREIRA DUARTE</t>
  </si>
  <si>
    <t>506200</t>
  </si>
  <si>
    <t>LAÍS BENITES DA SILVA PEREIRA</t>
  </si>
  <si>
    <t>602152</t>
  </si>
  <si>
    <t>LARISSA NATALI MENEZES COSTA</t>
  </si>
  <si>
    <t>401981</t>
  </si>
  <si>
    <t>LEANDRO SILVA DE SOUZA</t>
  </si>
  <si>
    <t>002041</t>
  </si>
  <si>
    <t>MYRIAN ADENILA SODRÉ</t>
  </si>
  <si>
    <t>602158</t>
  </si>
  <si>
    <t>PAULA RAMOS SOUZA SANTOS</t>
  </si>
  <si>
    <t>960855</t>
  </si>
  <si>
    <t>REBECA DA SILVA ALVES</t>
  </si>
  <si>
    <t>401979</t>
  </si>
  <si>
    <t>RENATO DE CARVALHO ALBUQUERQUE</t>
  </si>
  <si>
    <t>401980</t>
  </si>
  <si>
    <t>RODRIGO CORREIA</t>
  </si>
  <si>
    <t>401982</t>
  </si>
  <si>
    <t>RONALD DA SILVA</t>
  </si>
  <si>
    <t>602153</t>
  </si>
  <si>
    <t>SARAH DE OLIVEIRA SANT'ANNA</t>
  </si>
  <si>
    <t>960854</t>
  </si>
  <si>
    <t>VINÍCIUS DE MOURA PEREIRA</t>
  </si>
  <si>
    <t>602154</t>
  </si>
  <si>
    <t>VINICIUS MONTEIRO CLEIMENTINO DA SILVA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</si>
</sst>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164" formatCode="0.000%"/>
    <numFmt numFmtId="165" formatCode="0.0%"/>
    <numFmt numFmtId="166" formatCode="0.000"/>
    <numFmt numFmtId="167" formatCode="0%;[Red]&quot;-&quot;0%"/>
    <numFmt numFmtId="168" formatCode="#,#00;[Red]&quot;-&quot;#,#00"/>
    <numFmt numFmtId="169" formatCode="#,##0.0"/>
    <numFmt numFmtId="170" formatCode="#,##0.000"/>
    <numFmt numFmtId="171" formatCode="0.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Microsoft Sans Serif"/>
      <family val="2"/>
    </font>
    <font>
      <sz val="11"/>
      <color theme="1"/>
      <name val="Calibri"/>
      <family val="2"/>
      <scheme val="minor"/>
    </font>
    <font>
      <sz val="11"/>
      <color theme="0"/>
      <name val="Microsoft Sans Serif"/>
      <family val="2"/>
    </font>
    <font>
      <sz val="9"/>
      <color theme="0" tint="-0.34998626667073579"/>
      <name val="Microsoft Sans Serif"/>
      <family val="2"/>
    </font>
    <font>
      <sz val="11"/>
      <color theme="1"/>
      <name val="Wingdings"/>
      <charset val="2"/>
    </font>
    <font>
      <sz val="11"/>
      <color theme="1"/>
      <name val="Calibri"/>
      <family val="2"/>
    </font>
    <font>
      <sz val="10"/>
      <color theme="1"/>
      <name val="Microsoft Sans Serif"/>
      <family val="2"/>
    </font>
    <font>
      <sz val="9"/>
      <color theme="1"/>
      <name val="Microsoft Sans Serif"/>
      <family val="2"/>
    </font>
    <font>
      <sz val="20"/>
      <color theme="1"/>
      <name val="Microsoft Sans Serif"/>
      <family val="2"/>
    </font>
    <font>
      <sz val="8"/>
      <color indexed="81"/>
      <name val="Microsoft Sans Serif"/>
      <family val="2"/>
    </font>
    <font>
      <sz val="9"/>
      <name val="Microsoft Sans Serif"/>
      <family val="2"/>
    </font>
    <font>
      <sz val="14"/>
      <color theme="1"/>
      <name val="Microsoft Sans Serif"/>
      <family val="2"/>
    </font>
    <font>
      <sz val="11"/>
      <name val="Microsoft Sans Serif"/>
      <family val="2"/>
    </font>
    <font>
      <sz val="36"/>
      <color theme="0"/>
      <name val="Microsoft Sans Serif"/>
      <family val="2"/>
    </font>
    <font>
      <sz val="9"/>
      <color theme="0"/>
      <name val="Microsoft Sans Serif"/>
      <family val="2"/>
    </font>
    <font>
      <u/>
      <sz val="11"/>
      <color theme="1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9" fontId="2" fillId="0" borderId="0" applyFont="0" applyFill="0" applyBorder="0" applyAlignment="0" applyProtection="0"/>
    <xf numFmtId="0" fontId="16" fillId="0" borderId="0" applyNumberFormat="0" applyFill="0" applyBorder="0" applyAlignment="0" applyProtection="0"/>
  </cellStyleXfs>
  <cellXfs count="649">
    <xf numFmtId="0" fontId="0" fillId="0" borderId="0" xfId="0"/>
    <xf numFmtId="0" fontId="1" fillId="2" borderId="0" xfId="0" applyFont="1" applyFill="1" applyAlignment="1">
      <alignment vertical="center"/>
    </xf>
    <xf numFmtId="0" fontId="1" fillId="2" borderId="0" xfId="0" applyFont="1" applyFill="1" applyAlignment="1">
      <alignment vertical="center" wrapText="1"/>
    </xf>
    <xf numFmtId="0" fontId="1" fillId="2" borderId="0" xfId="0" applyFont="1" applyFill="1" applyAlignment="1">
      <alignment horizontal="right" vertical="center" wrapText="1"/>
    </xf>
    <xf numFmtId="0" fontId="1" fillId="2" borderId="14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Border="1" applyAlignment="1" applyProtection="1">
      <alignment horizontal="left" vertical="center" wrapText="1"/>
    </xf>
    <xf numFmtId="0" fontId="1" fillId="2" borderId="6" xfId="0" applyFont="1" applyFill="1" applyBorder="1" applyAlignment="1">
      <alignment vertical="center" wrapText="1"/>
    </xf>
    <xf numFmtId="0" fontId="1" fillId="2" borderId="0" xfId="0" applyFont="1" applyFill="1" applyBorder="1" applyAlignment="1">
      <alignment vertical="center" wrapText="1"/>
    </xf>
    <xf numFmtId="0" fontId="1" fillId="2" borderId="0" xfId="0" applyFont="1" applyFill="1" applyBorder="1" applyAlignment="1" applyProtection="1">
      <alignment horizontal="left" vertical="center" wrapText="1"/>
      <protection locked="0"/>
    </xf>
    <xf numFmtId="0" fontId="1" fillId="5" borderId="6" xfId="0" applyFont="1" applyFill="1" applyBorder="1" applyAlignment="1">
      <alignment vertical="center" wrapText="1"/>
    </xf>
    <xf numFmtId="3" fontId="1" fillId="5" borderId="0" xfId="0" applyNumberFormat="1" applyFont="1" applyFill="1" applyAlignment="1">
      <alignment vertical="center" wrapText="1"/>
    </xf>
    <xf numFmtId="3" fontId="1" fillId="2" borderId="0" xfId="0" applyNumberFormat="1" applyFont="1" applyFill="1" applyAlignment="1">
      <alignment vertical="center" wrapText="1"/>
    </xf>
    <xf numFmtId="3" fontId="1" fillId="2" borderId="14" xfId="0" applyNumberFormat="1" applyFont="1" applyFill="1" applyBorder="1" applyAlignment="1">
      <alignment vertical="center" wrapText="1"/>
    </xf>
    <xf numFmtId="3" fontId="1" fillId="2" borderId="0" xfId="0" applyNumberFormat="1" applyFont="1" applyFill="1" applyBorder="1" applyAlignment="1">
      <alignment vertical="center" wrapText="1"/>
    </xf>
    <xf numFmtId="0" fontId="1" fillId="5" borderId="6" xfId="0" applyFont="1" applyFill="1" applyBorder="1" applyAlignment="1" applyProtection="1">
      <alignment vertical="center"/>
      <protection locked="0"/>
    </xf>
    <xf numFmtId="0" fontId="1" fillId="5" borderId="15" xfId="0" applyFont="1" applyFill="1" applyBorder="1" applyAlignment="1" applyProtection="1">
      <alignment vertical="center"/>
      <protection locked="0"/>
    </xf>
    <xf numFmtId="0" fontId="1" fillId="5" borderId="0" xfId="0" applyFont="1" applyFill="1" applyBorder="1" applyAlignment="1" applyProtection="1">
      <alignment vertical="center"/>
      <protection locked="0"/>
    </xf>
    <xf numFmtId="0" fontId="1" fillId="5" borderId="8" xfId="0" applyFont="1" applyFill="1" applyBorder="1" applyAlignment="1" applyProtection="1">
      <alignment vertical="center"/>
      <protection locked="0"/>
    </xf>
    <xf numFmtId="0" fontId="1" fillId="5" borderId="2" xfId="0" applyFont="1" applyFill="1" applyBorder="1" applyAlignment="1" applyProtection="1">
      <alignment vertical="center"/>
      <protection locked="0"/>
    </xf>
    <xf numFmtId="0" fontId="1" fillId="5" borderId="14" xfId="0" applyFont="1" applyFill="1" applyBorder="1" applyAlignment="1" applyProtection="1">
      <alignment vertical="center"/>
      <protection locked="0"/>
    </xf>
    <xf numFmtId="0" fontId="1" fillId="5" borderId="15" xfId="0" applyFont="1" applyFill="1" applyBorder="1" applyAlignment="1" applyProtection="1">
      <alignment horizontal="center" vertical="center"/>
      <protection locked="0"/>
    </xf>
    <xf numFmtId="0" fontId="1" fillId="5" borderId="2" xfId="0" applyFont="1" applyFill="1" applyBorder="1" applyAlignment="1" applyProtection="1">
      <alignment horizontal="center" vertical="center"/>
      <protection locked="0"/>
    </xf>
    <xf numFmtId="0" fontId="1" fillId="5" borderId="6" xfId="0" applyFont="1" applyFill="1" applyBorder="1" applyAlignment="1" applyProtection="1">
      <alignment horizontal="center" vertical="center"/>
      <protection locked="0"/>
    </xf>
    <xf numFmtId="0" fontId="1" fillId="5" borderId="7" xfId="0" applyFont="1" applyFill="1" applyBorder="1" applyAlignment="1" applyProtection="1">
      <alignment horizontal="center" vertical="center"/>
      <protection locked="0"/>
    </xf>
    <xf numFmtId="0" fontId="1" fillId="5" borderId="8" xfId="0" applyFont="1" applyFill="1" applyBorder="1" applyAlignment="1" applyProtection="1">
      <alignment horizontal="center" vertical="center"/>
      <protection locked="0"/>
    </xf>
    <xf numFmtId="0" fontId="1" fillId="5" borderId="9" xfId="0" applyFont="1" applyFill="1" applyBorder="1" applyAlignment="1" applyProtection="1">
      <alignment horizontal="center" vertical="center"/>
      <protection locked="0"/>
    </xf>
    <xf numFmtId="0" fontId="1" fillId="2" borderId="0" xfId="0" applyFont="1" applyFill="1" applyAlignment="1">
      <alignment horizontal="right" vertical="center"/>
    </xf>
    <xf numFmtId="3" fontId="1" fillId="3" borderId="0" xfId="0" applyNumberFormat="1" applyFont="1" applyFill="1" applyAlignment="1" applyProtection="1">
      <alignment vertical="center" wrapText="1"/>
      <protection locked="0"/>
    </xf>
    <xf numFmtId="3" fontId="1" fillId="5" borderId="0" xfId="0" applyNumberFormat="1" applyFont="1" applyFill="1" applyAlignment="1" applyProtection="1">
      <alignment vertical="center" wrapText="1"/>
      <protection locked="0"/>
    </xf>
    <xf numFmtId="3" fontId="1" fillId="5" borderId="14" xfId="0" applyNumberFormat="1" applyFont="1" applyFill="1" applyBorder="1" applyAlignment="1" applyProtection="1">
      <alignment vertical="center" wrapText="1"/>
      <protection locked="0"/>
    </xf>
    <xf numFmtId="3" fontId="1" fillId="2" borderId="0" xfId="0" applyNumberFormat="1" applyFont="1" applyFill="1" applyBorder="1" applyAlignment="1" applyProtection="1">
      <alignment horizontal="center" vertical="center" wrapText="1"/>
    </xf>
    <xf numFmtId="164" fontId="1" fillId="2" borderId="0" xfId="0" applyNumberFormat="1" applyFont="1" applyFill="1" applyBorder="1" applyAlignment="1">
      <alignment horizontal="center" vertical="center" wrapText="1"/>
    </xf>
    <xf numFmtId="3" fontId="1" fillId="2" borderId="6" xfId="0" applyNumberFormat="1" applyFont="1" applyFill="1" applyBorder="1" applyAlignment="1">
      <alignment vertical="center" wrapText="1"/>
    </xf>
    <xf numFmtId="3" fontId="1" fillId="2" borderId="8" xfId="0" applyNumberFormat="1" applyFont="1" applyFill="1" applyBorder="1" applyAlignment="1">
      <alignment vertical="center" wrapText="1"/>
    </xf>
    <xf numFmtId="0" fontId="3" fillId="2" borderId="0" xfId="0" applyFont="1" applyFill="1" applyAlignment="1">
      <alignment vertical="center" wrapText="1"/>
    </xf>
    <xf numFmtId="0" fontId="1" fillId="3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3" borderId="0" xfId="0" applyFont="1" applyFill="1" applyAlignment="1" applyProtection="1">
      <alignment vertical="center"/>
      <protection locked="0"/>
    </xf>
    <xf numFmtId="0" fontId="1" fillId="5" borderId="0" xfId="0" applyFont="1" applyFill="1" applyAlignment="1" applyProtection="1">
      <alignment vertical="center"/>
      <protection locked="0"/>
    </xf>
    <xf numFmtId="0" fontId="1" fillId="3" borderId="0" xfId="0" applyFont="1" applyFill="1" applyAlignment="1" applyProtection="1">
      <alignment horizontal="left" vertical="center"/>
      <protection locked="0"/>
    </xf>
    <xf numFmtId="0" fontId="1" fillId="5" borderId="0" xfId="0" applyFont="1" applyFill="1" applyAlignment="1" applyProtection="1">
      <alignment horizontal="left" vertical="center"/>
      <protection locked="0"/>
    </xf>
    <xf numFmtId="0" fontId="1" fillId="5" borderId="14" xfId="0" applyFont="1" applyFill="1" applyBorder="1" applyAlignment="1" applyProtection="1">
      <alignment horizontal="left" vertical="center"/>
      <protection locked="0"/>
    </xf>
    <xf numFmtId="9" fontId="1" fillId="3" borderId="0" xfId="0" applyNumberFormat="1" applyFont="1" applyFill="1" applyBorder="1" applyAlignment="1" applyProtection="1">
      <alignment horizontal="center" vertical="center" wrapText="1"/>
      <protection locked="0"/>
    </xf>
    <xf numFmtId="9" fontId="1" fillId="5" borderId="14" xfId="0" applyNumberFormat="1" applyFont="1" applyFill="1" applyBorder="1" applyAlignment="1" applyProtection="1">
      <alignment horizontal="center" vertical="center" wrapText="1"/>
      <protection locked="0"/>
    </xf>
    <xf numFmtId="9" fontId="1" fillId="5" borderId="1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vertical="center"/>
    </xf>
    <xf numFmtId="0" fontId="1" fillId="2" borderId="8" xfId="0" applyFont="1" applyFill="1" applyBorder="1" applyAlignment="1">
      <alignment vertical="center" wrapText="1"/>
    </xf>
    <xf numFmtId="0" fontId="1" fillId="5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1" fillId="2" borderId="1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vertical="center" wrapText="1"/>
    </xf>
    <xf numFmtId="9" fontId="1" fillId="5" borderId="2" xfId="0" applyNumberFormat="1" applyFont="1" applyFill="1" applyBorder="1" applyAlignment="1" applyProtection="1">
      <alignment vertical="center"/>
      <protection locked="0"/>
    </xf>
    <xf numFmtId="2" fontId="3" fillId="2" borderId="0" xfId="0" applyNumberFormat="1" applyFont="1" applyFill="1" applyAlignment="1">
      <alignment vertical="center" wrapText="1"/>
    </xf>
    <xf numFmtId="0" fontId="1" fillId="2" borderId="0" xfId="0" applyFont="1" applyFill="1" applyBorder="1" applyAlignment="1">
      <alignment horizontal="left" vertical="center" wrapText="1"/>
    </xf>
    <xf numFmtId="9" fontId="1" fillId="4" borderId="1" xfId="0" applyNumberFormat="1" applyFont="1" applyFill="1" applyBorder="1" applyAlignment="1" applyProtection="1">
      <alignment vertical="center"/>
      <protection locked="0"/>
    </xf>
    <xf numFmtId="9" fontId="1" fillId="7" borderId="1" xfId="1" applyFont="1" applyFill="1" applyBorder="1" applyAlignment="1">
      <alignment horizontal="center" vertical="center"/>
    </xf>
    <xf numFmtId="9" fontId="1" fillId="6" borderId="6" xfId="0" applyNumberFormat="1" applyFont="1" applyFill="1" applyBorder="1" applyAlignment="1" applyProtection="1">
      <alignment horizontal="center" vertical="center" wrapText="1"/>
      <protection locked="0"/>
    </xf>
    <xf numFmtId="9" fontId="1" fillId="4" borderId="6" xfId="0" applyNumberFormat="1" applyFont="1" applyFill="1" applyBorder="1" applyAlignment="1" applyProtection="1">
      <alignment horizontal="center" vertical="center" wrapText="1"/>
      <protection locked="0"/>
    </xf>
    <xf numFmtId="9" fontId="1" fillId="6" borderId="8" xfId="0" applyNumberFormat="1" applyFont="1" applyFill="1" applyBorder="1" applyAlignment="1" applyProtection="1">
      <alignment horizontal="center" vertical="center" wrapText="1"/>
      <protection locked="0"/>
    </xf>
    <xf numFmtId="9" fontId="1" fillId="5" borderId="0" xfId="1" applyNumberFormat="1" applyFont="1" applyFill="1" applyAlignment="1" applyProtection="1">
      <alignment horizontal="center" vertical="center" wrapText="1"/>
    </xf>
    <xf numFmtId="9" fontId="1" fillId="2" borderId="0" xfId="1" applyNumberFormat="1" applyFont="1" applyFill="1" applyAlignment="1" applyProtection="1">
      <alignment horizontal="center" vertical="center" wrapText="1"/>
    </xf>
    <xf numFmtId="9" fontId="1" fillId="2" borderId="14" xfId="1" applyNumberFormat="1" applyFont="1" applyFill="1" applyBorder="1" applyAlignment="1" applyProtection="1">
      <alignment horizontal="center" vertical="center" wrapText="1"/>
    </xf>
    <xf numFmtId="9" fontId="1" fillId="5" borderId="0" xfId="0" applyNumberFormat="1" applyFont="1" applyFill="1" applyBorder="1" applyAlignment="1" applyProtection="1">
      <alignment horizontal="center" vertical="center" wrapText="1"/>
      <protection locked="0"/>
    </xf>
    <xf numFmtId="3" fontId="1" fillId="5" borderId="0" xfId="0" applyNumberFormat="1" applyFont="1" applyFill="1" applyBorder="1" applyAlignment="1" applyProtection="1">
      <alignment horizontal="center" vertical="center" wrapText="1"/>
    </xf>
    <xf numFmtId="3" fontId="1" fillId="5" borderId="0" xfId="1" applyNumberFormat="1" applyFont="1" applyFill="1" applyAlignment="1" applyProtection="1">
      <alignment horizontal="center" vertical="center" wrapText="1"/>
    </xf>
    <xf numFmtId="3" fontId="1" fillId="7" borderId="0" xfId="0" applyNumberFormat="1" applyFont="1" applyFill="1" applyBorder="1" applyAlignment="1" applyProtection="1">
      <alignment horizontal="center" vertical="center" wrapText="1"/>
    </xf>
    <xf numFmtId="3" fontId="1" fillId="2" borderId="0" xfId="1" applyNumberFormat="1" applyFont="1" applyFill="1" applyAlignment="1" applyProtection="1">
      <alignment horizontal="center" vertical="center" wrapText="1"/>
    </xf>
    <xf numFmtId="3" fontId="1" fillId="2" borderId="14" xfId="1" applyNumberFormat="1" applyFont="1" applyFill="1" applyBorder="1" applyAlignment="1" applyProtection="1">
      <alignment horizontal="center" vertical="center" wrapText="1"/>
    </xf>
    <xf numFmtId="3" fontId="1" fillId="2" borderId="14" xfId="0" applyNumberFormat="1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/>
    </xf>
    <xf numFmtId="10" fontId="1" fillId="2" borderId="1" xfId="0" applyNumberFormat="1" applyFont="1" applyFill="1" applyBorder="1" applyAlignment="1" applyProtection="1">
      <alignment horizontal="center" vertical="center" wrapText="1"/>
    </xf>
    <xf numFmtId="3" fontId="1" fillId="4" borderId="13" xfId="0" applyNumberFormat="1" applyFont="1" applyFill="1" applyBorder="1" applyAlignment="1" applyProtection="1">
      <alignment horizontal="center" vertical="center" wrapText="1"/>
    </xf>
    <xf numFmtId="3" fontId="1" fillId="4" borderId="0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Border="1" applyAlignment="1">
      <alignment vertical="center" wrapText="1"/>
    </xf>
    <xf numFmtId="0" fontId="1" fillId="2" borderId="0" xfId="0" applyNumberFormat="1" applyFont="1" applyFill="1" applyBorder="1" applyAlignment="1" applyProtection="1">
      <alignment horizontal="left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/>
    </xf>
    <xf numFmtId="3" fontId="1" fillId="5" borderId="1" xfId="1" applyNumberFormat="1" applyFont="1" applyFill="1" applyBorder="1" applyAlignment="1" applyProtection="1">
      <alignment horizontal="center" vertical="center" wrapText="1"/>
    </xf>
    <xf numFmtId="3" fontId="1" fillId="3" borderId="13" xfId="1" applyNumberFormat="1" applyFont="1" applyFill="1" applyBorder="1" applyAlignment="1" applyProtection="1">
      <alignment horizontal="center" vertical="center" wrapText="1"/>
    </xf>
    <xf numFmtId="3" fontId="1" fillId="2" borderId="0" xfId="1" applyNumberFormat="1" applyFont="1" applyFill="1" applyBorder="1" applyAlignment="1" applyProtection="1">
      <alignment horizontal="center" vertical="center" wrapText="1"/>
    </xf>
    <xf numFmtId="3" fontId="1" fillId="3" borderId="0" xfId="1" applyNumberFormat="1" applyFont="1" applyFill="1" applyBorder="1" applyAlignment="1" applyProtection="1">
      <alignment horizontal="center" vertical="center" wrapText="1"/>
    </xf>
    <xf numFmtId="3" fontId="1" fillId="7" borderId="1" xfId="1" applyNumberFormat="1" applyFont="1" applyFill="1" applyBorder="1" applyAlignment="1" applyProtection="1">
      <alignment horizontal="center" vertical="center" wrapText="1"/>
    </xf>
    <xf numFmtId="10" fontId="1" fillId="4" borderId="13" xfId="0" applyNumberFormat="1" applyFont="1" applyFill="1" applyBorder="1" applyAlignment="1" applyProtection="1">
      <alignment horizontal="center" vertical="center" wrapText="1"/>
    </xf>
    <xf numFmtId="10" fontId="1" fillId="2" borderId="0" xfId="0" applyNumberFormat="1" applyFont="1" applyFill="1" applyBorder="1" applyAlignment="1" applyProtection="1">
      <alignment horizontal="center" vertical="center" wrapText="1"/>
    </xf>
    <xf numFmtId="10" fontId="1" fillId="4" borderId="0" xfId="0" applyNumberFormat="1" applyFont="1" applyFill="1" applyBorder="1" applyAlignment="1" applyProtection="1">
      <alignment horizontal="center" vertical="center" wrapText="1"/>
    </xf>
    <xf numFmtId="10" fontId="1" fillId="2" borderId="14" xfId="0" applyNumberFormat="1" applyFont="1" applyFill="1" applyBorder="1" applyAlignment="1" applyProtection="1">
      <alignment horizontal="center" vertical="center" wrapText="1"/>
    </xf>
    <xf numFmtId="10" fontId="1" fillId="5" borderId="1" xfId="1" applyNumberFormat="1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horizontal="center" vertical="center"/>
    </xf>
    <xf numFmtId="0" fontId="1" fillId="2" borderId="4" xfId="0" applyNumberFormat="1" applyFont="1" applyFill="1" applyBorder="1" applyAlignment="1">
      <alignment vertical="center" wrapText="1"/>
    </xf>
    <xf numFmtId="0" fontId="1" fillId="2" borderId="13" xfId="0" applyNumberFormat="1" applyFont="1" applyFill="1" applyBorder="1" applyAlignment="1">
      <alignment vertical="center" wrapText="1"/>
    </xf>
    <xf numFmtId="0" fontId="1" fillId="2" borderId="5" xfId="0" applyNumberFormat="1" applyFont="1" applyFill="1" applyBorder="1" applyAlignment="1">
      <alignment vertical="center" wrapText="1"/>
    </xf>
    <xf numFmtId="0" fontId="1" fillId="2" borderId="6" xfId="0" applyNumberFormat="1" applyFont="1" applyFill="1" applyBorder="1" applyAlignment="1">
      <alignment vertical="center" wrapText="1"/>
    </xf>
    <xf numFmtId="0" fontId="1" fillId="2" borderId="7" xfId="0" applyNumberFormat="1" applyFont="1" applyFill="1" applyBorder="1" applyAlignment="1">
      <alignment vertical="center" wrapText="1"/>
    </xf>
    <xf numFmtId="0" fontId="1" fillId="2" borderId="0" xfId="0" applyNumberFormat="1" applyFont="1" applyFill="1" applyBorder="1" applyAlignment="1" applyProtection="1">
      <alignment horizontal="center" vertical="center"/>
    </xf>
    <xf numFmtId="0" fontId="1" fillId="2" borderId="0" xfId="0" applyNumberFormat="1" applyFont="1" applyFill="1" applyBorder="1" applyAlignment="1" applyProtection="1">
      <alignment horizontal="center" vertical="center" wrapText="1"/>
    </xf>
    <xf numFmtId="0" fontId="1" fillId="2" borderId="7" xfId="0" applyNumberFormat="1" applyFont="1" applyFill="1" applyBorder="1" applyAlignment="1" applyProtection="1">
      <alignment horizontal="center" vertical="center" wrapText="1"/>
    </xf>
    <xf numFmtId="0" fontId="1" fillId="2" borderId="8" xfId="0" applyNumberFormat="1" applyFont="1" applyFill="1" applyBorder="1" applyAlignment="1">
      <alignment vertical="center" wrapText="1"/>
    </xf>
    <xf numFmtId="0" fontId="1" fillId="2" borderId="14" xfId="0" applyNumberFormat="1" applyFont="1" applyFill="1" applyBorder="1" applyAlignment="1" applyProtection="1">
      <alignment horizontal="center" vertical="center"/>
    </xf>
    <xf numFmtId="0" fontId="1" fillId="2" borderId="9" xfId="0" applyNumberFormat="1" applyFont="1" applyFill="1" applyBorder="1" applyAlignment="1" applyProtection="1">
      <alignment horizontal="center" vertical="center"/>
    </xf>
    <xf numFmtId="10" fontId="1" fillId="3" borderId="5" xfId="1" applyNumberFormat="1" applyFont="1" applyFill="1" applyBorder="1" applyAlignment="1" applyProtection="1">
      <alignment horizontal="center" vertical="center" wrapText="1"/>
    </xf>
    <xf numFmtId="10" fontId="1" fillId="2" borderId="7" xfId="1" applyNumberFormat="1" applyFont="1" applyFill="1" applyBorder="1" applyAlignment="1" applyProtection="1">
      <alignment horizontal="center" vertical="center" wrapText="1"/>
    </xf>
    <xf numFmtId="10" fontId="1" fillId="3" borderId="7" xfId="1" applyNumberFormat="1" applyFont="1" applyFill="1" applyBorder="1" applyAlignment="1" applyProtection="1">
      <alignment horizontal="center" vertical="center" wrapText="1"/>
    </xf>
    <xf numFmtId="10" fontId="1" fillId="2" borderId="9" xfId="1" applyNumberFormat="1" applyFont="1" applyFill="1" applyBorder="1" applyAlignment="1" applyProtection="1">
      <alignment horizontal="center" vertical="center" wrapText="1"/>
    </xf>
    <xf numFmtId="0" fontId="1" fillId="2" borderId="10" xfId="0" applyFont="1" applyFill="1" applyBorder="1" applyAlignment="1">
      <alignment horizontal="right" vertical="center" wrapText="1"/>
    </xf>
    <xf numFmtId="3" fontId="1" fillId="2" borderId="12" xfId="0" applyNumberFormat="1" applyFont="1" applyFill="1" applyBorder="1" applyAlignment="1">
      <alignment horizontal="left" vertical="center" wrapText="1"/>
    </xf>
    <xf numFmtId="3" fontId="1" fillId="7" borderId="4" xfId="0" applyNumberFormat="1" applyFont="1" applyFill="1" applyBorder="1" applyAlignment="1">
      <alignment vertical="center" wrapText="1"/>
    </xf>
    <xf numFmtId="3" fontId="1" fillId="7" borderId="6" xfId="0" applyNumberFormat="1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center" vertical="center" wrapText="1"/>
    </xf>
    <xf numFmtId="165" fontId="1" fillId="5" borderId="1" xfId="1" applyNumberFormat="1" applyFont="1" applyFill="1" applyBorder="1" applyAlignment="1">
      <alignment horizontal="center" vertical="center" wrapText="1"/>
    </xf>
    <xf numFmtId="165" fontId="1" fillId="7" borderId="1" xfId="1" applyNumberFormat="1" applyFont="1" applyFill="1" applyBorder="1" applyAlignment="1">
      <alignment horizontal="center" vertical="center" wrapText="1"/>
    </xf>
    <xf numFmtId="3" fontId="1" fillId="7" borderId="0" xfId="0" applyNumberFormat="1" applyFont="1" applyFill="1" applyAlignment="1">
      <alignment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2" borderId="0" xfId="0" applyFont="1" applyFill="1" applyAlignment="1" applyProtection="1">
      <alignment vertical="center"/>
    </xf>
    <xf numFmtId="0" fontId="1" fillId="3" borderId="10" xfId="0" applyFont="1" applyFill="1" applyBorder="1" applyAlignment="1" applyProtection="1">
      <alignment horizontal="center" vertical="center"/>
    </xf>
    <xf numFmtId="0" fontId="1" fillId="2" borderId="4" xfId="0" applyFont="1" applyFill="1" applyBorder="1" applyAlignment="1" applyProtection="1">
      <alignment vertical="center"/>
    </xf>
    <xf numFmtId="0" fontId="1" fillId="2" borderId="3" xfId="0" applyFont="1" applyFill="1" applyBorder="1" applyAlignment="1" applyProtection="1">
      <alignment vertical="center"/>
    </xf>
    <xf numFmtId="16" fontId="1" fillId="2" borderId="3" xfId="0" applyNumberFormat="1" applyFont="1" applyFill="1" applyBorder="1" applyAlignment="1" applyProtection="1">
      <alignment horizontal="center" vertical="center"/>
    </xf>
    <xf numFmtId="4" fontId="1" fillId="2" borderId="3" xfId="0" applyNumberFormat="1" applyFont="1" applyFill="1" applyBorder="1" applyAlignment="1" applyProtection="1">
      <alignment vertical="center"/>
    </xf>
    <xf numFmtId="4" fontId="1" fillId="2" borderId="13" xfId="0" applyNumberFormat="1" applyFont="1" applyFill="1" applyBorder="1" applyAlignment="1" applyProtection="1">
      <alignment vertical="center"/>
    </xf>
    <xf numFmtId="3" fontId="1" fillId="2" borderId="3" xfId="0" applyNumberFormat="1" applyFont="1" applyFill="1" applyBorder="1" applyAlignment="1" applyProtection="1">
      <alignment vertical="center"/>
    </xf>
    <xf numFmtId="3" fontId="1" fillId="2" borderId="4" xfId="0" applyNumberFormat="1" applyFont="1" applyFill="1" applyBorder="1" applyAlignment="1" applyProtection="1">
      <alignment vertical="center"/>
    </xf>
    <xf numFmtId="0" fontId="1" fillId="2" borderId="4" xfId="0" applyFont="1" applyFill="1" applyBorder="1" applyAlignment="1" applyProtection="1">
      <alignment horizontal="center" vertical="center"/>
    </xf>
    <xf numFmtId="0" fontId="1" fillId="2" borderId="13" xfId="0" applyFont="1" applyFill="1" applyBorder="1" applyAlignment="1" applyProtection="1">
      <alignment horizontal="center" vertical="center"/>
    </xf>
    <xf numFmtId="0" fontId="1" fillId="2" borderId="5" xfId="0" applyFont="1" applyFill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vertical="center"/>
    </xf>
    <xf numFmtId="0" fontId="1" fillId="2" borderId="15" xfId="0" applyFont="1" applyFill="1" applyBorder="1" applyAlignment="1" applyProtection="1">
      <alignment vertical="center"/>
    </xf>
    <xf numFmtId="0" fontId="1" fillId="2" borderId="15" xfId="0" applyFont="1" applyFill="1" applyBorder="1" applyAlignment="1" applyProtection="1">
      <alignment horizontal="center" vertical="center"/>
    </xf>
    <xf numFmtId="4" fontId="1" fillId="2" borderId="15" xfId="0" applyNumberFormat="1" applyFont="1" applyFill="1" applyBorder="1" applyAlignment="1" applyProtection="1">
      <alignment vertical="center"/>
    </xf>
    <xf numFmtId="4" fontId="1" fillId="2" borderId="0" xfId="0" applyNumberFormat="1" applyFont="1" applyFill="1" applyBorder="1" applyAlignment="1" applyProtection="1">
      <alignment vertical="center"/>
    </xf>
    <xf numFmtId="3" fontId="1" fillId="2" borderId="15" xfId="0" applyNumberFormat="1" applyFont="1" applyFill="1" applyBorder="1" applyAlignment="1" applyProtection="1">
      <alignment vertical="center"/>
    </xf>
    <xf numFmtId="3" fontId="1" fillId="2" borderId="6" xfId="0" applyNumberFormat="1" applyFont="1" applyFill="1" applyBorder="1" applyAlignment="1" applyProtection="1">
      <alignment vertical="center"/>
    </xf>
    <xf numFmtId="0" fontId="1" fillId="2" borderId="6" xfId="0" applyFont="1" applyFill="1" applyBorder="1" applyAlignment="1" applyProtection="1">
      <alignment horizontal="center" vertical="center"/>
    </xf>
    <xf numFmtId="0" fontId="1" fillId="2" borderId="7" xfId="0" applyFont="1" applyFill="1" applyBorder="1" applyAlignment="1" applyProtection="1">
      <alignment horizontal="center" vertical="center"/>
    </xf>
    <xf numFmtId="16" fontId="1" fillId="2" borderId="15" xfId="0" applyNumberFormat="1" applyFont="1" applyFill="1" applyBorder="1" applyAlignment="1" applyProtection="1">
      <alignment horizontal="center" vertical="center"/>
    </xf>
    <xf numFmtId="0" fontId="1" fillId="2" borderId="0" xfId="0" applyFont="1" applyFill="1" applyAlignment="1" applyProtection="1">
      <alignment horizontal="center" vertical="center"/>
    </xf>
    <xf numFmtId="0" fontId="3" fillId="2" borderId="14" xfId="0" applyFont="1" applyFill="1" applyBorder="1" applyAlignment="1">
      <alignment vertical="center" wrapText="1"/>
    </xf>
    <xf numFmtId="0" fontId="1" fillId="2" borderId="0" xfId="0" applyFont="1" applyFill="1" applyAlignment="1">
      <alignment horizontal="center" vertical="center"/>
    </xf>
    <xf numFmtId="0" fontId="1" fillId="2" borderId="7" xfId="0" applyFont="1" applyFill="1" applyBorder="1" applyAlignment="1">
      <alignment horizontal="center" vertical="center"/>
    </xf>
    <xf numFmtId="0" fontId="1" fillId="2" borderId="9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right" vertical="center"/>
    </xf>
    <xf numFmtId="0" fontId="1" fillId="2" borderId="4" xfId="0" applyFont="1" applyFill="1" applyBorder="1" applyAlignment="1">
      <alignment horizontal="right" vertical="center"/>
    </xf>
    <xf numFmtId="0" fontId="1" fillId="2" borderId="13" xfId="0" applyFont="1" applyFill="1" applyBorder="1" applyAlignment="1">
      <alignment vertical="center"/>
    </xf>
    <xf numFmtId="0" fontId="1" fillId="2" borderId="13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vertical="center"/>
    </xf>
    <xf numFmtId="0" fontId="1" fillId="2" borderId="0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14" xfId="0" applyFont="1" applyFill="1" applyBorder="1" applyAlignment="1">
      <alignment horizontal="center" vertical="center"/>
    </xf>
    <xf numFmtId="0" fontId="1" fillId="3" borderId="1" xfId="0" applyFont="1" applyFill="1" applyBorder="1" applyAlignment="1" applyProtection="1">
      <alignment horizontal="center" vertical="center"/>
    </xf>
    <xf numFmtId="16" fontId="1" fillId="5" borderId="1" xfId="0" quotePrefix="1" applyNumberFormat="1" applyFont="1" applyFill="1" applyBorder="1" applyAlignment="1" applyProtection="1">
      <alignment horizontal="center" vertical="center"/>
    </xf>
    <xf numFmtId="0" fontId="1" fillId="5" borderId="1" xfId="0" quotePrefix="1" applyFont="1" applyFill="1" applyBorder="1" applyAlignment="1" applyProtection="1">
      <alignment horizontal="center" vertical="center"/>
    </xf>
    <xf numFmtId="0" fontId="1" fillId="5" borderId="1" xfId="0" applyFont="1" applyFill="1" applyBorder="1" applyAlignment="1" applyProtection="1">
      <alignment horizontal="center" vertical="center"/>
      <protection locked="0"/>
    </xf>
    <xf numFmtId="3" fontId="1" fillId="2" borderId="10" xfId="0" applyNumberFormat="1" applyFont="1" applyFill="1" applyBorder="1" applyAlignment="1">
      <alignment horizontal="center" vertical="center"/>
    </xf>
    <xf numFmtId="9" fontId="1" fillId="2" borderId="12" xfId="1" applyFont="1" applyFill="1" applyBorder="1" applyAlignment="1">
      <alignment horizontal="center" vertical="center" wrapText="1"/>
    </xf>
    <xf numFmtId="0" fontId="3" fillId="2" borderId="0" xfId="0" applyNumberFormat="1" applyFont="1" applyFill="1" applyAlignment="1">
      <alignment vertical="center" wrapText="1"/>
    </xf>
    <xf numFmtId="0" fontId="1" fillId="8" borderId="10" xfId="0" applyFont="1" applyFill="1" applyBorder="1" applyAlignment="1">
      <alignment horizontal="right" vertical="center" wrapText="1"/>
    </xf>
    <xf numFmtId="9" fontId="1" fillId="8" borderId="12" xfId="1" applyFont="1" applyFill="1" applyBorder="1" applyAlignment="1">
      <alignment horizontal="center" vertical="center" wrapText="1"/>
    </xf>
    <xf numFmtId="165" fontId="1" fillId="8" borderId="1" xfId="1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right" vertical="center" wrapText="1"/>
    </xf>
    <xf numFmtId="0" fontId="1" fillId="2" borderId="0" xfId="0" applyFont="1" applyFill="1" applyAlignment="1">
      <alignment horizontal="left" vertical="center" wrapText="1"/>
    </xf>
    <xf numFmtId="0" fontId="7" fillId="2" borderId="0" xfId="0" applyFont="1" applyFill="1" applyBorder="1" applyAlignment="1" applyProtection="1">
      <alignment horizontal="center" vertical="center" wrapText="1"/>
    </xf>
    <xf numFmtId="166" fontId="3" fillId="2" borderId="0" xfId="0" applyNumberFormat="1" applyFont="1" applyFill="1" applyAlignment="1">
      <alignment vertical="center" wrapText="1"/>
    </xf>
    <xf numFmtId="0" fontId="8" fillId="2" borderId="0" xfId="0" applyFont="1" applyFill="1" applyAlignment="1">
      <alignment vertical="center"/>
    </xf>
    <xf numFmtId="0" fontId="8" fillId="2" borderId="0" xfId="0" applyFont="1" applyFill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7" fillId="2" borderId="0" xfId="0" applyFont="1" applyFill="1" applyAlignment="1" applyProtection="1">
      <alignment horizontal="center" vertical="center"/>
    </xf>
    <xf numFmtId="0" fontId="7" fillId="2" borderId="0" xfId="0" applyFont="1" applyFill="1" applyAlignment="1" applyProtection="1">
      <alignment horizontal="right" vertical="center"/>
    </xf>
    <xf numFmtId="0" fontId="7" fillId="2" borderId="0" xfId="0" applyFont="1" applyFill="1" applyAlignment="1" applyProtection="1">
      <alignment vertical="center"/>
    </xf>
    <xf numFmtId="0" fontId="7" fillId="2" borderId="0" xfId="0" applyFont="1" applyFill="1" applyBorder="1" applyAlignment="1" applyProtection="1">
      <alignment horizontal="center" vertical="center"/>
    </xf>
    <xf numFmtId="0" fontId="7" fillId="2" borderId="4" xfId="0" applyFont="1" applyFill="1" applyBorder="1" applyAlignment="1" applyProtection="1">
      <alignment horizontal="center" vertical="center"/>
    </xf>
    <xf numFmtId="0" fontId="7" fillId="2" borderId="2" xfId="0" applyFont="1" applyFill="1" applyBorder="1" applyAlignment="1" applyProtection="1">
      <alignment horizontal="center" vertical="center"/>
    </xf>
    <xf numFmtId="0" fontId="7" fillId="3" borderId="4" xfId="0" applyFont="1" applyFill="1" applyBorder="1" applyAlignment="1" applyProtection="1">
      <alignment horizontal="center" vertical="center"/>
    </xf>
    <xf numFmtId="3" fontId="7" fillId="3" borderId="5" xfId="0" applyNumberFormat="1" applyFont="1" applyFill="1" applyBorder="1" applyAlignment="1" applyProtection="1">
      <alignment vertical="center"/>
    </xf>
    <xf numFmtId="0" fontId="7" fillId="3" borderId="4" xfId="0" applyFont="1" applyFill="1" applyBorder="1" applyAlignment="1" applyProtection="1">
      <alignment vertical="center"/>
    </xf>
    <xf numFmtId="167" fontId="7" fillId="3" borderId="3" xfId="0" applyNumberFormat="1" applyFont="1" applyFill="1" applyBorder="1" applyAlignment="1" applyProtection="1">
      <alignment vertical="center"/>
    </xf>
    <xf numFmtId="167" fontId="7" fillId="3" borderId="13" xfId="0" applyNumberFormat="1" applyFont="1" applyFill="1" applyBorder="1" applyAlignment="1" applyProtection="1">
      <alignment vertical="center"/>
    </xf>
    <xf numFmtId="3" fontId="7" fillId="3" borderId="3" xfId="0" applyNumberFormat="1" applyFont="1" applyFill="1" applyBorder="1" applyAlignment="1" applyProtection="1">
      <alignment vertical="center"/>
    </xf>
    <xf numFmtId="168" fontId="7" fillId="3" borderId="13" xfId="0" applyNumberFormat="1" applyFont="1" applyFill="1" applyBorder="1" applyAlignment="1" applyProtection="1">
      <alignment vertical="center"/>
    </xf>
    <xf numFmtId="168" fontId="7" fillId="3" borderId="3" xfId="0" applyNumberFormat="1" applyFont="1" applyFill="1" applyBorder="1" applyAlignment="1" applyProtection="1">
      <alignment vertical="center"/>
    </xf>
    <xf numFmtId="0" fontId="7" fillId="2" borderId="6" xfId="0" applyFont="1" applyFill="1" applyBorder="1" applyAlignment="1" applyProtection="1">
      <alignment horizontal="center" vertical="center"/>
    </xf>
    <xf numFmtId="3" fontId="7" fillId="2" borderId="7" xfId="0" applyNumberFormat="1" applyFont="1" applyFill="1" applyBorder="1" applyAlignment="1" applyProtection="1">
      <alignment vertical="center"/>
    </xf>
    <xf numFmtId="0" fontId="7" fillId="2" borderId="6" xfId="0" applyFont="1" applyFill="1" applyBorder="1" applyAlignment="1" applyProtection="1">
      <alignment vertical="center"/>
    </xf>
    <xf numFmtId="167" fontId="7" fillId="2" borderId="15" xfId="0" applyNumberFormat="1" applyFont="1" applyFill="1" applyBorder="1" applyAlignment="1" applyProtection="1">
      <alignment vertical="center"/>
    </xf>
    <xf numFmtId="167" fontId="7" fillId="2" borderId="0" xfId="0" applyNumberFormat="1" applyFont="1" applyFill="1" applyBorder="1" applyAlignment="1" applyProtection="1">
      <alignment vertical="center"/>
    </xf>
    <xf numFmtId="3" fontId="7" fillId="2" borderId="15" xfId="0" applyNumberFormat="1" applyFont="1" applyFill="1" applyBorder="1" applyAlignment="1" applyProtection="1">
      <alignment vertical="center"/>
    </xf>
    <xf numFmtId="168" fontId="7" fillId="2" borderId="0" xfId="0" applyNumberFormat="1" applyFont="1" applyFill="1" applyBorder="1" applyAlignment="1" applyProtection="1">
      <alignment vertical="center"/>
    </xf>
    <xf numFmtId="168" fontId="7" fillId="2" borderId="15" xfId="0" applyNumberFormat="1" applyFont="1" applyFill="1" applyBorder="1" applyAlignment="1" applyProtection="1">
      <alignment vertical="center"/>
    </xf>
    <xf numFmtId="0" fontId="7" fillId="3" borderId="6" xfId="0" applyFont="1" applyFill="1" applyBorder="1" applyAlignment="1" applyProtection="1">
      <alignment horizontal="center" vertical="center"/>
    </xf>
    <xf numFmtId="3" fontId="7" fillId="3" borderId="7" xfId="0" applyNumberFormat="1" applyFont="1" applyFill="1" applyBorder="1" applyAlignment="1" applyProtection="1">
      <alignment vertical="center"/>
    </xf>
    <xf numFmtId="0" fontId="7" fillId="3" borderId="6" xfId="0" applyFont="1" applyFill="1" applyBorder="1" applyAlignment="1" applyProtection="1">
      <alignment vertical="center"/>
    </xf>
    <xf numFmtId="167" fontId="7" fillId="3" borderId="15" xfId="0" applyNumberFormat="1" applyFont="1" applyFill="1" applyBorder="1" applyAlignment="1" applyProtection="1">
      <alignment vertical="center"/>
    </xf>
    <xf numFmtId="167" fontId="7" fillId="3" borderId="0" xfId="0" applyNumberFormat="1" applyFont="1" applyFill="1" applyBorder="1" applyAlignment="1" applyProtection="1">
      <alignment vertical="center"/>
    </xf>
    <xf numFmtId="3" fontId="7" fillId="3" borderId="15" xfId="0" applyNumberFormat="1" applyFont="1" applyFill="1" applyBorder="1" applyAlignment="1" applyProtection="1">
      <alignment vertical="center"/>
    </xf>
    <xf numFmtId="168" fontId="7" fillId="3" borderId="0" xfId="0" applyNumberFormat="1" applyFont="1" applyFill="1" applyBorder="1" applyAlignment="1" applyProtection="1">
      <alignment vertical="center"/>
    </xf>
    <xf numFmtId="168" fontId="7" fillId="3" borderId="15" xfId="0" applyNumberFormat="1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horizontal="center" vertical="center"/>
    </xf>
    <xf numFmtId="3" fontId="7" fillId="2" borderId="9" xfId="0" applyNumberFormat="1" applyFont="1" applyFill="1" applyBorder="1" applyAlignment="1" applyProtection="1">
      <alignment vertical="center"/>
    </xf>
    <xf numFmtId="0" fontId="7" fillId="2" borderId="8" xfId="0" applyFont="1" applyFill="1" applyBorder="1" applyAlignment="1" applyProtection="1">
      <alignment vertical="center"/>
    </xf>
    <xf numFmtId="167" fontId="7" fillId="2" borderId="2" xfId="0" applyNumberFormat="1" applyFont="1" applyFill="1" applyBorder="1" applyAlignment="1" applyProtection="1">
      <alignment vertical="center"/>
    </xf>
    <xf numFmtId="167" fontId="7" fillId="2" borderId="14" xfId="0" applyNumberFormat="1" applyFont="1" applyFill="1" applyBorder="1" applyAlignment="1" applyProtection="1">
      <alignment vertical="center"/>
    </xf>
    <xf numFmtId="3" fontId="7" fillId="2" borderId="2" xfId="0" applyNumberFormat="1" applyFont="1" applyFill="1" applyBorder="1" applyAlignment="1" applyProtection="1">
      <alignment vertical="center"/>
    </xf>
    <xf numFmtId="168" fontId="7" fillId="2" borderId="14" xfId="0" applyNumberFormat="1" applyFont="1" applyFill="1" applyBorder="1" applyAlignment="1" applyProtection="1">
      <alignment vertical="center"/>
    </xf>
    <xf numFmtId="168" fontId="7" fillId="2" borderId="2" xfId="0" applyNumberFormat="1" applyFont="1" applyFill="1" applyBorder="1" applyAlignment="1" applyProtection="1">
      <alignment vertical="center"/>
    </xf>
    <xf numFmtId="3" fontId="1" fillId="2" borderId="1" xfId="0" quotePrefix="1" applyNumberFormat="1" applyFont="1" applyFill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 applyProtection="1">
      <alignment vertical="center"/>
    </xf>
    <xf numFmtId="9" fontId="1" fillId="2" borderId="1" xfId="0" applyNumberFormat="1" applyFont="1" applyFill="1" applyBorder="1" applyAlignment="1" applyProtection="1">
      <alignment vertical="center"/>
    </xf>
    <xf numFmtId="0" fontId="1" fillId="2" borderId="13" xfId="0" applyFont="1" applyFill="1" applyBorder="1" applyAlignment="1" applyProtection="1">
      <alignment vertical="center"/>
    </xf>
    <xf numFmtId="0" fontId="1" fillId="2" borderId="13" xfId="0" applyFont="1" applyFill="1" applyBorder="1" applyAlignment="1" applyProtection="1">
      <alignment horizontal="right" vertical="center"/>
    </xf>
    <xf numFmtId="0" fontId="1" fillId="8" borderId="4" xfId="0" applyFont="1" applyFill="1" applyBorder="1" applyAlignment="1" applyProtection="1">
      <alignment vertical="center"/>
    </xf>
    <xf numFmtId="0" fontId="1" fillId="8" borderId="13" xfId="0" applyFont="1" applyFill="1" applyBorder="1" applyAlignment="1" applyProtection="1">
      <alignment vertical="center"/>
    </xf>
    <xf numFmtId="0" fontId="1" fillId="8" borderId="13" xfId="0" applyFont="1" applyFill="1" applyBorder="1" applyAlignment="1" applyProtection="1">
      <alignment horizontal="right" vertical="center"/>
    </xf>
    <xf numFmtId="0" fontId="1" fillId="8" borderId="5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horizontal="right" vertical="center"/>
    </xf>
    <xf numFmtId="0" fontId="1" fillId="2" borderId="7" xfId="0" applyFont="1" applyFill="1" applyBorder="1" applyAlignment="1" applyProtection="1">
      <alignment vertical="center"/>
    </xf>
    <xf numFmtId="0" fontId="1" fillId="8" borderId="6" xfId="0" applyFont="1" applyFill="1" applyBorder="1" applyAlignment="1" applyProtection="1">
      <alignment vertical="center"/>
    </xf>
    <xf numFmtId="0" fontId="1" fillId="8" borderId="0" xfId="0" applyFont="1" applyFill="1" applyBorder="1" applyAlignment="1" applyProtection="1">
      <alignment vertical="center"/>
    </xf>
    <xf numFmtId="0" fontId="1" fillId="8" borderId="8" xfId="0" applyFont="1" applyFill="1" applyBorder="1" applyAlignment="1" applyProtection="1">
      <alignment vertical="center"/>
    </xf>
    <xf numFmtId="0" fontId="1" fillId="8" borderId="14" xfId="0" applyFont="1" applyFill="1" applyBorder="1" applyAlignment="1" applyProtection="1">
      <alignment vertical="center"/>
    </xf>
    <xf numFmtId="0" fontId="1" fillId="8" borderId="0" xfId="0" applyFont="1" applyFill="1" applyBorder="1" applyAlignment="1" applyProtection="1">
      <alignment horizontal="right" vertical="center"/>
      <protection locked="0"/>
    </xf>
    <xf numFmtId="0" fontId="1" fillId="8" borderId="14" xfId="0" applyFont="1" applyFill="1" applyBorder="1" applyAlignment="1" applyProtection="1">
      <alignment horizontal="right" vertical="center"/>
      <protection locked="0"/>
    </xf>
    <xf numFmtId="9" fontId="1" fillId="2" borderId="3" xfId="0" applyNumberFormat="1" applyFont="1" applyFill="1" applyBorder="1" applyAlignment="1">
      <alignment horizontal="center" vertical="center"/>
    </xf>
    <xf numFmtId="9" fontId="1" fillId="2" borderId="15" xfId="0" applyNumberFormat="1" applyFont="1" applyFill="1" applyBorder="1" applyAlignment="1">
      <alignment horizontal="center" vertical="center"/>
    </xf>
    <xf numFmtId="9" fontId="1" fillId="2" borderId="2" xfId="0" applyNumberFormat="1" applyFont="1" applyFill="1" applyBorder="1" applyAlignment="1">
      <alignment horizontal="center" vertical="center"/>
    </xf>
    <xf numFmtId="0" fontId="1" fillId="2" borderId="5" xfId="0" applyFont="1" applyFill="1" applyBorder="1" applyAlignment="1">
      <alignment horizontal="center" vertical="center"/>
    </xf>
    <xf numFmtId="0" fontId="7" fillId="2" borderId="3" xfId="0" applyFont="1" applyFill="1" applyBorder="1" applyAlignment="1" applyProtection="1">
      <alignment horizontal="center" vertical="center"/>
    </xf>
    <xf numFmtId="0" fontId="7" fillId="2" borderId="15" xfId="0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/>
    </xf>
    <xf numFmtId="0" fontId="1" fillId="2" borderId="3" xfId="0" applyFont="1" applyFill="1" applyBorder="1" applyAlignment="1" applyProtection="1">
      <alignment horizontal="center" vertical="center" wrapText="1"/>
    </xf>
    <xf numFmtId="10" fontId="1" fillId="2" borderId="15" xfId="0" applyNumberFormat="1" applyFont="1" applyFill="1" applyBorder="1" applyAlignment="1" applyProtection="1">
      <alignment horizontal="center" vertical="center" wrapText="1"/>
    </xf>
    <xf numFmtId="10" fontId="1" fillId="2" borderId="10" xfId="0" applyNumberFormat="1" applyFont="1" applyFill="1" applyBorder="1" applyAlignment="1" applyProtection="1">
      <alignment horizontal="center" vertical="center" wrapText="1"/>
    </xf>
    <xf numFmtId="10" fontId="1" fillId="7" borderId="10" xfId="1" applyNumberFormat="1" applyFont="1" applyFill="1" applyBorder="1" applyAlignment="1" applyProtection="1">
      <alignment horizontal="center" vertical="center" wrapText="1"/>
    </xf>
    <xf numFmtId="10" fontId="1" fillId="2" borderId="2" xfId="1" applyNumberFormat="1" applyFont="1" applyFill="1" applyBorder="1" applyAlignment="1" applyProtection="1">
      <alignment horizontal="center" vertical="center" wrapText="1"/>
    </xf>
    <xf numFmtId="3" fontId="1" fillId="2" borderId="15" xfId="0" applyNumberFormat="1" applyFont="1" applyFill="1" applyBorder="1" applyAlignment="1" applyProtection="1">
      <alignment horizontal="center" vertical="center" wrapText="1"/>
    </xf>
    <xf numFmtId="3" fontId="1" fillId="2" borderId="2" xfId="0" applyNumberFormat="1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vertical="center" wrapText="1"/>
    </xf>
    <xf numFmtId="0" fontId="7" fillId="2" borderId="3" xfId="0" applyFont="1" applyFill="1" applyBorder="1" applyAlignment="1" applyProtection="1">
      <alignment horizontal="center" textRotation="90"/>
    </xf>
    <xf numFmtId="3" fontId="7" fillId="3" borderId="0" xfId="0" applyNumberFormat="1" applyFont="1" applyFill="1" applyBorder="1" applyAlignment="1" applyProtection="1">
      <alignment vertical="center"/>
    </xf>
    <xf numFmtId="9" fontId="7" fillId="3" borderId="0" xfId="0" applyNumberFormat="1" applyFont="1" applyFill="1" applyBorder="1" applyAlignment="1" applyProtection="1">
      <alignment vertical="center"/>
    </xf>
    <xf numFmtId="9" fontId="7" fillId="2" borderId="0" xfId="0" applyNumberFormat="1" applyFont="1" applyFill="1" applyBorder="1" applyAlignment="1" applyProtection="1">
      <alignment vertical="center"/>
    </xf>
    <xf numFmtId="3" fontId="7" fillId="2" borderId="0" xfId="0" applyNumberFormat="1" applyFont="1" applyFill="1" applyBorder="1" applyAlignment="1" applyProtection="1">
      <alignment vertical="center"/>
    </xf>
    <xf numFmtId="9" fontId="7" fillId="3" borderId="13" xfId="0" applyNumberFormat="1" applyFont="1" applyFill="1" applyBorder="1" applyAlignment="1" applyProtection="1">
      <alignment vertical="center"/>
    </xf>
    <xf numFmtId="9" fontId="7" fillId="2" borderId="7" xfId="0" applyNumberFormat="1" applyFont="1" applyFill="1" applyBorder="1" applyAlignment="1" applyProtection="1">
      <alignment vertical="center"/>
    </xf>
    <xf numFmtId="3" fontId="7" fillId="2" borderId="14" xfId="0" applyNumberFormat="1" applyFont="1" applyFill="1" applyBorder="1" applyAlignment="1" applyProtection="1">
      <alignment vertical="center"/>
    </xf>
    <xf numFmtId="9" fontId="7" fillId="2" borderId="14" xfId="0" applyNumberFormat="1" applyFont="1" applyFill="1" applyBorder="1" applyAlignment="1" applyProtection="1">
      <alignment vertical="center"/>
    </xf>
    <xf numFmtId="9" fontId="7" fillId="2" borderId="9" xfId="0" applyNumberFormat="1" applyFont="1" applyFill="1" applyBorder="1" applyAlignment="1" applyProtection="1">
      <alignment vertical="center"/>
    </xf>
    <xf numFmtId="9" fontId="7" fillId="3" borderId="5" xfId="0" applyNumberFormat="1" applyFont="1" applyFill="1" applyBorder="1" applyAlignment="1" applyProtection="1">
      <alignment vertical="center"/>
    </xf>
    <xf numFmtId="9" fontId="7" fillId="3" borderId="7" xfId="0" applyNumberFormat="1" applyFont="1" applyFill="1" applyBorder="1" applyAlignment="1" applyProtection="1">
      <alignment vertical="center"/>
    </xf>
    <xf numFmtId="0" fontId="1" fillId="3" borderId="1" xfId="0" applyFont="1" applyFill="1" applyBorder="1" applyAlignment="1" applyProtection="1">
      <alignment horizontal="center" vertical="center"/>
    </xf>
    <xf numFmtId="3" fontId="1" fillId="8" borderId="15" xfId="0" applyNumberFormat="1" applyFont="1" applyFill="1" applyBorder="1" applyAlignment="1" applyProtection="1">
      <alignment horizontal="center" vertical="center" wrapText="1"/>
    </xf>
    <xf numFmtId="3" fontId="7" fillId="3" borderId="13" xfId="0" applyNumberFormat="1" applyFont="1" applyFill="1" applyBorder="1" applyAlignment="1" applyProtection="1">
      <alignment horizontal="left" vertical="center"/>
    </xf>
    <xf numFmtId="3" fontId="7" fillId="2" borderId="0" xfId="0" applyNumberFormat="1" applyFont="1" applyFill="1" applyBorder="1" applyAlignment="1" applyProtection="1">
      <alignment horizontal="left" vertical="center"/>
    </xf>
    <xf numFmtId="0" fontId="1" fillId="3" borderId="1" xfId="0" applyFont="1" applyFill="1" applyBorder="1" applyAlignment="1" applyProtection="1">
      <alignment vertical="center"/>
    </xf>
    <xf numFmtId="0" fontId="7" fillId="2" borderId="13" xfId="0" applyFont="1" applyFill="1" applyBorder="1" applyAlignment="1" applyProtection="1">
      <alignment horizontal="center" vertical="center"/>
    </xf>
    <xf numFmtId="0" fontId="7" fillId="2" borderId="5" xfId="0" applyFont="1" applyFill="1" applyBorder="1" applyAlignment="1" applyProtection="1">
      <alignment horizontal="center" vertical="center"/>
    </xf>
    <xf numFmtId="0" fontId="7" fillId="2" borderId="7" xfId="0" applyFont="1" applyFill="1" applyBorder="1" applyAlignment="1" applyProtection="1">
      <alignment horizontal="center" vertical="center"/>
    </xf>
    <xf numFmtId="0" fontId="7" fillId="2" borderId="14" xfId="0" applyFont="1" applyFill="1" applyBorder="1" applyAlignment="1" applyProtection="1">
      <alignment horizontal="center" vertical="center"/>
    </xf>
    <xf numFmtId="0" fontId="7" fillId="2" borderId="9" xfId="0" applyFont="1" applyFill="1" applyBorder="1" applyAlignment="1" applyProtection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5" borderId="0" xfId="0" applyFont="1" applyFill="1" applyAlignment="1">
      <alignment horizontal="center" vertical="center"/>
    </xf>
    <xf numFmtId="3" fontId="1" fillId="5" borderId="0" xfId="0" applyNumberFormat="1" applyFont="1" applyFill="1" applyAlignment="1" applyProtection="1">
      <alignment vertical="center" wrapText="1"/>
    </xf>
    <xf numFmtId="0" fontId="1" fillId="3" borderId="3" xfId="0" applyFont="1" applyFill="1" applyBorder="1" applyAlignment="1" applyProtection="1">
      <alignment vertical="center"/>
    </xf>
    <xf numFmtId="0" fontId="1" fillId="2" borderId="3" xfId="0" applyFont="1" applyFill="1" applyBorder="1" applyAlignment="1" applyProtection="1">
      <alignment vertical="center"/>
      <protection locked="0"/>
    </xf>
    <xf numFmtId="0" fontId="1" fillId="2" borderId="15" xfId="0" applyFont="1" applyFill="1" applyBorder="1" applyAlignment="1" applyProtection="1">
      <alignment vertical="center"/>
      <protection locked="0"/>
    </xf>
    <xf numFmtId="0" fontId="1" fillId="2" borderId="2" xfId="0" applyFont="1" applyFill="1" applyBorder="1" applyAlignment="1" applyProtection="1">
      <alignment vertical="center"/>
      <protection locked="0"/>
    </xf>
    <xf numFmtId="0" fontId="1" fillId="3" borderId="15" xfId="0" applyFont="1" applyFill="1" applyBorder="1" applyAlignment="1" applyProtection="1">
      <alignment vertical="center"/>
    </xf>
    <xf numFmtId="0" fontId="1" fillId="3" borderId="2" xfId="0" applyFont="1" applyFill="1" applyBorder="1" applyAlignment="1" applyProtection="1">
      <alignment vertical="center"/>
    </xf>
    <xf numFmtId="0" fontId="1" fillId="3" borderId="0" xfId="0" applyFont="1" applyFill="1" applyAlignment="1" applyProtection="1">
      <alignment vertical="center"/>
    </xf>
    <xf numFmtId="0" fontId="1" fillId="5" borderId="0" xfId="0" applyFont="1" applyFill="1" applyAlignment="1" applyProtection="1">
      <alignment vertical="center"/>
    </xf>
    <xf numFmtId="0" fontId="1" fillId="9" borderId="0" xfId="0" applyFont="1" applyFill="1" applyAlignment="1" applyProtection="1">
      <alignment vertical="center"/>
    </xf>
    <xf numFmtId="0" fontId="1" fillId="10" borderId="0" xfId="0" applyFont="1" applyFill="1" applyAlignment="1">
      <alignment horizontal="right" vertical="center"/>
    </xf>
    <xf numFmtId="0" fontId="1" fillId="8" borderId="0" xfId="0" applyFont="1" applyFill="1" applyAlignment="1">
      <alignment vertical="center"/>
    </xf>
    <xf numFmtId="0" fontId="1" fillId="2" borderId="7" xfId="0" applyFont="1" applyFill="1" applyBorder="1" applyAlignment="1">
      <alignment vertical="center"/>
    </xf>
    <xf numFmtId="0" fontId="1" fillId="8" borderId="6" xfId="0" applyFont="1" applyFill="1" applyBorder="1" applyAlignment="1">
      <alignment vertical="center"/>
    </xf>
    <xf numFmtId="0" fontId="1" fillId="2" borderId="5" xfId="0" applyFont="1" applyFill="1" applyBorder="1" applyAlignment="1">
      <alignment vertical="center"/>
    </xf>
    <xf numFmtId="0" fontId="1" fillId="8" borderId="0" xfId="0" applyFont="1" applyFill="1" applyBorder="1" applyAlignment="1">
      <alignment vertical="center"/>
    </xf>
    <xf numFmtId="0" fontId="1" fillId="8" borderId="7" xfId="0" applyFont="1" applyFill="1" applyBorder="1" applyAlignment="1">
      <alignment vertical="center"/>
    </xf>
    <xf numFmtId="0" fontId="1" fillId="8" borderId="8" xfId="0" applyFont="1" applyFill="1" applyBorder="1" applyAlignment="1">
      <alignment vertical="center"/>
    </xf>
    <xf numFmtId="0" fontId="1" fillId="8" borderId="14" xfId="0" applyFont="1" applyFill="1" applyBorder="1" applyAlignment="1">
      <alignment vertical="center"/>
    </xf>
    <xf numFmtId="0" fontId="1" fillId="8" borderId="9" xfId="0" applyFont="1" applyFill="1" applyBorder="1" applyAlignment="1">
      <alignment vertical="center"/>
    </xf>
    <xf numFmtId="0" fontId="1" fillId="10" borderId="4" xfId="0" applyFont="1" applyFill="1" applyBorder="1" applyAlignment="1">
      <alignment horizontal="right" vertical="center"/>
    </xf>
    <xf numFmtId="0" fontId="1" fillId="2" borderId="9" xfId="0" applyFont="1" applyFill="1" applyBorder="1" applyAlignment="1">
      <alignment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1" xfId="0" applyFont="1" applyFill="1" applyBorder="1" applyAlignment="1">
      <alignment horizontal="center" vertical="center"/>
    </xf>
    <xf numFmtId="0" fontId="7" fillId="2" borderId="3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</xf>
    <xf numFmtId="168" fontId="7" fillId="3" borderId="3" xfId="0" applyNumberFormat="1" applyFont="1" applyFill="1" applyBorder="1" applyAlignment="1" applyProtection="1">
      <alignment horizontal="center" vertical="center"/>
    </xf>
    <xf numFmtId="168" fontId="7" fillId="2" borderId="15" xfId="0" applyNumberFormat="1" applyFont="1" applyFill="1" applyBorder="1" applyAlignment="1" applyProtection="1">
      <alignment horizontal="center" vertical="center"/>
    </xf>
    <xf numFmtId="168" fontId="7" fillId="3" borderId="15" xfId="0" applyNumberFormat="1" applyFont="1" applyFill="1" applyBorder="1" applyAlignment="1" applyProtection="1">
      <alignment horizontal="center" vertical="center"/>
    </xf>
    <xf numFmtId="168" fontId="7" fillId="2" borderId="2" xfId="0" applyNumberFormat="1" applyFont="1" applyFill="1" applyBorder="1" applyAlignment="1" applyProtection="1">
      <alignment horizontal="center" vertical="center"/>
    </xf>
    <xf numFmtId="3" fontId="1" fillId="7" borderId="0" xfId="0" applyNumberFormat="1" applyFont="1" applyFill="1" applyAlignment="1" applyProtection="1">
      <alignment vertical="center" wrapText="1"/>
    </xf>
    <xf numFmtId="2" fontId="3" fillId="2" borderId="14" xfId="0" applyNumberFormat="1" applyFont="1" applyFill="1" applyBorder="1" applyAlignment="1">
      <alignment vertical="center" wrapText="1"/>
    </xf>
    <xf numFmtId="0" fontId="1" fillId="2" borderId="15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/>
    </xf>
    <xf numFmtId="9" fontId="1" fillId="2" borderId="3" xfId="0" applyNumberFormat="1" applyFont="1" applyFill="1" applyBorder="1" applyAlignment="1" applyProtection="1">
      <alignment horizontal="center" vertical="center"/>
    </xf>
    <xf numFmtId="9" fontId="1" fillId="2" borderId="3" xfId="0" applyNumberFormat="1" applyFont="1" applyFill="1" applyBorder="1" applyAlignment="1" applyProtection="1">
      <alignment horizontal="center" vertical="center"/>
      <protection locked="0"/>
    </xf>
    <xf numFmtId="9" fontId="1" fillId="2" borderId="15" xfId="0" applyNumberFormat="1" applyFont="1" applyFill="1" applyBorder="1" applyAlignment="1" applyProtection="1">
      <alignment horizontal="center" vertical="center"/>
    </xf>
    <xf numFmtId="9" fontId="1" fillId="2" borderId="0" xfId="0" applyNumberFormat="1" applyFont="1" applyFill="1" applyBorder="1" applyAlignment="1" applyProtection="1">
      <alignment horizontal="center" vertical="center"/>
    </xf>
    <xf numFmtId="9" fontId="1" fillId="2" borderId="15" xfId="0" applyNumberFormat="1" applyFont="1" applyFill="1" applyBorder="1" applyAlignment="1" applyProtection="1">
      <alignment horizontal="center" vertical="center"/>
      <protection locked="0"/>
    </xf>
    <xf numFmtId="9" fontId="1" fillId="2" borderId="2" xfId="0" applyNumberFormat="1" applyFont="1" applyFill="1" applyBorder="1" applyAlignment="1" applyProtection="1">
      <alignment horizontal="center" vertical="center"/>
    </xf>
    <xf numFmtId="9" fontId="1" fillId="2" borderId="2" xfId="0" applyNumberFormat="1" applyFont="1" applyFill="1" applyBorder="1" applyAlignment="1" applyProtection="1">
      <alignment horizontal="center" vertical="center"/>
      <protection locked="0"/>
    </xf>
    <xf numFmtId="9" fontId="1" fillId="3" borderId="2" xfId="1" applyFont="1" applyFill="1" applyBorder="1" applyAlignment="1" applyProtection="1">
      <alignment vertical="center"/>
      <protection locked="0"/>
    </xf>
    <xf numFmtId="9" fontId="1" fillId="3" borderId="1" xfId="1" applyFont="1" applyFill="1" applyBorder="1" applyAlignment="1" applyProtection="1">
      <alignment vertical="center"/>
      <protection locked="0"/>
    </xf>
    <xf numFmtId="165" fontId="1" fillId="2" borderId="0" xfId="1" applyNumberFormat="1" applyFont="1" applyFill="1" applyAlignment="1">
      <alignment vertical="center"/>
    </xf>
    <xf numFmtId="0" fontId="1" fillId="8" borderId="10" xfId="0" applyFont="1" applyFill="1" applyBorder="1" applyAlignment="1">
      <alignment vertical="center"/>
    </xf>
    <xf numFmtId="169" fontId="1" fillId="8" borderId="11" xfId="1" applyNumberFormat="1" applyFont="1" applyFill="1" applyBorder="1" applyAlignment="1">
      <alignment horizontal="right" vertical="center" wrapText="1"/>
    </xf>
    <xf numFmtId="9" fontId="1" fillId="8" borderId="12" xfId="1" applyFont="1" applyFill="1" applyBorder="1" applyAlignment="1">
      <alignment horizontal="left" vertical="center" wrapText="1"/>
    </xf>
    <xf numFmtId="0" fontId="12" fillId="2" borderId="0" xfId="0" applyFont="1" applyFill="1" applyAlignment="1">
      <alignment vertical="center"/>
    </xf>
    <xf numFmtId="3" fontId="1" fillId="2" borderId="13" xfId="0" applyNumberFormat="1" applyFont="1" applyFill="1" applyBorder="1" applyAlignment="1">
      <alignment horizontal="right" vertical="center" wrapText="1"/>
    </xf>
    <xf numFmtId="0" fontId="3" fillId="2" borderId="0" xfId="0" applyFont="1" applyFill="1" applyAlignment="1">
      <alignment vertical="center"/>
    </xf>
    <xf numFmtId="3" fontId="1" fillId="2" borderId="13" xfId="0" applyNumberFormat="1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/>
    </xf>
    <xf numFmtId="3" fontId="1" fillId="2" borderId="13" xfId="0" applyNumberFormat="1" applyFont="1" applyFill="1" applyBorder="1" applyAlignment="1">
      <alignment horizontal="center" vertical="center"/>
    </xf>
    <xf numFmtId="169" fontId="1" fillId="2" borderId="13" xfId="0" applyNumberFormat="1" applyFont="1" applyFill="1" applyBorder="1" applyAlignment="1">
      <alignment vertical="center"/>
    </xf>
    <xf numFmtId="169" fontId="1" fillId="2" borderId="0" xfId="0" applyNumberFormat="1" applyFont="1" applyFill="1" applyBorder="1" applyAlignment="1">
      <alignment vertical="center"/>
    </xf>
    <xf numFmtId="3" fontId="1" fillId="2" borderId="13" xfId="0" applyNumberFormat="1" applyFont="1" applyFill="1" applyBorder="1" applyAlignment="1">
      <alignment horizontal="left" vertical="center" wrapText="1"/>
    </xf>
    <xf numFmtId="0" fontId="1" fillId="8" borderId="3" xfId="0" applyFont="1" applyFill="1" applyBorder="1" applyAlignment="1">
      <alignment horizontal="center" vertical="center"/>
    </xf>
    <xf numFmtId="0" fontId="1" fillId="2" borderId="0" xfId="0" applyFont="1" applyFill="1" applyAlignment="1" applyProtection="1">
      <alignment vertical="center"/>
      <protection locked="0"/>
    </xf>
    <xf numFmtId="0" fontId="1" fillId="8" borderId="15" xfId="0" applyFont="1" applyFill="1" applyBorder="1" applyAlignment="1">
      <alignment horizontal="center" vertical="center"/>
    </xf>
    <xf numFmtId="0" fontId="1" fillId="2" borderId="0" xfId="0" applyFont="1" applyFill="1" applyAlignment="1" applyProtection="1">
      <alignment vertical="center" wrapText="1"/>
    </xf>
    <xf numFmtId="0" fontId="1" fillId="2" borderId="0" xfId="0" applyFont="1" applyFill="1" applyBorder="1" applyAlignment="1" applyProtection="1">
      <alignment vertical="center" wrapText="1"/>
    </xf>
    <xf numFmtId="0" fontId="1" fillId="2" borderId="0" xfId="0" applyNumberFormat="1" applyFont="1" applyFill="1" applyBorder="1" applyAlignment="1" applyProtection="1">
      <alignment vertical="center" wrapText="1"/>
    </xf>
    <xf numFmtId="3" fontId="1" fillId="5" borderId="11" xfId="0" applyNumberFormat="1" applyFont="1" applyFill="1" applyBorder="1" applyAlignment="1" applyProtection="1">
      <alignment horizontal="right" vertical="center" wrapText="1"/>
    </xf>
    <xf numFmtId="3" fontId="1" fillId="5" borderId="12" xfId="0" applyNumberFormat="1" applyFont="1" applyFill="1" applyBorder="1" applyAlignment="1" applyProtection="1">
      <alignment horizontal="left" vertical="center" wrapText="1"/>
    </xf>
    <xf numFmtId="0" fontId="1" fillId="3" borderId="10" xfId="0" applyNumberFormat="1" applyFont="1" applyFill="1" applyBorder="1" applyAlignment="1" applyProtection="1">
      <alignment horizontal="right" vertical="center"/>
    </xf>
    <xf numFmtId="0" fontId="1" fillId="3" borderId="1" xfId="0" applyNumberFormat="1" applyFont="1" applyFill="1" applyBorder="1" applyAlignment="1" applyProtection="1">
      <alignment horizontal="center" vertical="center" wrapText="1"/>
    </xf>
    <xf numFmtId="0" fontId="1" fillId="5" borderId="12" xfId="0" applyFont="1" applyFill="1" applyBorder="1" applyAlignment="1" applyProtection="1">
      <alignment horizontal="left" vertical="center" wrapText="1"/>
    </xf>
    <xf numFmtId="0" fontId="1" fillId="3" borderId="6" xfId="0" applyFont="1" applyFill="1" applyBorder="1" applyAlignment="1" applyProtection="1">
      <alignment horizontal="right" vertical="center"/>
    </xf>
    <xf numFmtId="0" fontId="1" fillId="5" borderId="3" xfId="0" applyNumberFormat="1" applyFont="1" applyFill="1" applyBorder="1" applyAlignment="1" applyProtection="1">
      <alignment horizontal="center" vertical="center" wrapText="1"/>
    </xf>
    <xf numFmtId="3" fontId="1" fillId="5" borderId="11" xfId="1" applyNumberFormat="1" applyFont="1" applyFill="1" applyBorder="1" applyAlignment="1" applyProtection="1">
      <alignment horizontal="right" vertical="center" wrapText="1"/>
    </xf>
    <xf numFmtId="9" fontId="1" fillId="5" borderId="12" xfId="1" applyFont="1" applyFill="1" applyBorder="1" applyAlignment="1" applyProtection="1">
      <alignment horizontal="left" vertical="center" wrapText="1"/>
    </xf>
    <xf numFmtId="0" fontId="1" fillId="2" borderId="0" xfId="1" applyNumberFormat="1" applyFont="1" applyFill="1" applyBorder="1" applyAlignment="1" applyProtection="1">
      <alignment horizontal="left" vertical="center" wrapText="1"/>
    </xf>
    <xf numFmtId="0" fontId="1" fillId="3" borderId="6" xfId="0" applyNumberFormat="1" applyFont="1" applyFill="1" applyBorder="1" applyAlignment="1" applyProtection="1">
      <alignment horizontal="right" vertical="center"/>
    </xf>
    <xf numFmtId="0" fontId="1" fillId="5" borderId="15" xfId="0" applyNumberFormat="1" applyFont="1" applyFill="1" applyBorder="1" applyAlignment="1" applyProtection="1">
      <alignment horizontal="center" vertical="center" wrapText="1"/>
    </xf>
    <xf numFmtId="0" fontId="1" fillId="2" borderId="11" xfId="0" applyFont="1" applyFill="1" applyBorder="1" applyAlignment="1" applyProtection="1">
      <alignment vertical="center" wrapText="1"/>
    </xf>
    <xf numFmtId="0" fontId="4" fillId="2" borderId="11" xfId="0" applyFont="1" applyFill="1" applyBorder="1" applyAlignment="1" applyProtection="1">
      <alignment horizontal="right" vertical="center" wrapText="1"/>
    </xf>
    <xf numFmtId="0" fontId="4" fillId="2" borderId="0" xfId="0" applyNumberFormat="1" applyFont="1" applyFill="1" applyBorder="1" applyAlignment="1" applyProtection="1">
      <alignment horizontal="right" vertical="center" wrapText="1"/>
    </xf>
    <xf numFmtId="0" fontId="1" fillId="3" borderId="8" xfId="1" applyNumberFormat="1" applyFont="1" applyFill="1" applyBorder="1" applyAlignment="1" applyProtection="1">
      <alignment horizontal="right" vertical="center"/>
    </xf>
    <xf numFmtId="0" fontId="1" fillId="5" borderId="2" xfId="0" applyNumberFormat="1" applyFont="1" applyFill="1" applyBorder="1" applyAlignment="1" applyProtection="1">
      <alignment horizontal="center" vertical="center" wrapText="1"/>
    </xf>
    <xf numFmtId="0" fontId="1" fillId="2" borderId="0" xfId="0" applyNumberFormat="1" applyFont="1" applyFill="1" applyAlignment="1" applyProtection="1">
      <alignment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4" fontId="1" fillId="2" borderId="0" xfId="0" applyNumberFormat="1" applyFont="1" applyFill="1" applyBorder="1" applyAlignment="1" applyProtection="1">
      <alignment horizontal="center" vertical="center" wrapText="1"/>
    </xf>
    <xf numFmtId="0" fontId="1" fillId="5" borderId="0" xfId="0" applyFont="1" applyFill="1" applyAlignment="1" applyProtection="1">
      <alignment vertical="center" wrapText="1"/>
    </xf>
    <xf numFmtId="0" fontId="3" fillId="2" borderId="0" xfId="0" applyFont="1" applyFill="1" applyAlignment="1" applyProtection="1">
      <alignment vertical="center" wrapText="1"/>
    </xf>
    <xf numFmtId="4" fontId="3" fillId="2" borderId="0" xfId="0" applyNumberFormat="1" applyFont="1" applyFill="1" applyAlignment="1" applyProtection="1">
      <alignment vertical="center" wrapText="1"/>
    </xf>
    <xf numFmtId="3" fontId="1" fillId="2" borderId="0" xfId="0" applyNumberFormat="1" applyFont="1" applyFill="1" applyAlignment="1" applyProtection="1">
      <alignment vertical="center" wrapText="1"/>
    </xf>
    <xf numFmtId="0" fontId="1" fillId="2" borderId="14" xfId="0" applyFont="1" applyFill="1" applyBorder="1" applyAlignment="1" applyProtection="1">
      <alignment vertical="center" wrapText="1"/>
    </xf>
    <xf numFmtId="0" fontId="1" fillId="2" borderId="14" xfId="0" applyFont="1" applyFill="1" applyBorder="1" applyAlignment="1" applyProtection="1">
      <alignment vertical="center"/>
    </xf>
    <xf numFmtId="0" fontId="3" fillId="2" borderId="14" xfId="0" applyFont="1" applyFill="1" applyBorder="1" applyAlignment="1" applyProtection="1">
      <alignment vertical="center" wrapText="1"/>
    </xf>
    <xf numFmtId="3" fontId="1" fillId="2" borderId="14" xfId="0" applyNumberFormat="1" applyFont="1" applyFill="1" applyBorder="1" applyAlignment="1" applyProtection="1">
      <alignment vertical="center" wrapText="1"/>
    </xf>
    <xf numFmtId="0" fontId="1" fillId="8" borderId="10" xfId="0" applyFont="1" applyFill="1" applyBorder="1" applyAlignment="1" applyProtection="1">
      <alignment horizontal="right" vertical="center" wrapText="1"/>
    </xf>
    <xf numFmtId="9" fontId="1" fillId="8" borderId="12" xfId="1" applyNumberFormat="1" applyFont="1" applyFill="1" applyBorder="1" applyAlignment="1" applyProtection="1">
      <alignment horizontal="center" vertical="center" wrapText="1"/>
    </xf>
    <xf numFmtId="0" fontId="1" fillId="2" borderId="10" xfId="0" applyFont="1" applyFill="1" applyBorder="1" applyAlignment="1" applyProtection="1">
      <alignment horizontal="right" vertical="center" wrapText="1"/>
    </xf>
    <xf numFmtId="9" fontId="1" fillId="2" borderId="12" xfId="1" applyFont="1" applyFill="1" applyBorder="1" applyAlignment="1" applyProtection="1">
      <alignment horizontal="center" vertical="center" wrapText="1"/>
    </xf>
    <xf numFmtId="164" fontId="1" fillId="2" borderId="0" xfId="0" applyNumberFormat="1" applyFont="1" applyFill="1" applyBorder="1" applyAlignment="1" applyProtection="1">
      <alignment horizontal="center" vertical="center" wrapText="1"/>
    </xf>
    <xf numFmtId="3" fontId="1" fillId="2" borderId="12" xfId="0" applyNumberFormat="1" applyFont="1" applyFill="1" applyBorder="1" applyAlignment="1" applyProtection="1">
      <alignment horizontal="left" vertical="center" wrapText="1"/>
    </xf>
    <xf numFmtId="165" fontId="1" fillId="5" borderId="1" xfId="1" applyNumberFormat="1" applyFont="1" applyFill="1" applyBorder="1" applyAlignment="1" applyProtection="1">
      <alignment horizontal="center" vertical="center" wrapText="1"/>
    </xf>
    <xf numFmtId="165" fontId="1" fillId="7" borderId="1" xfId="1" applyNumberFormat="1" applyFont="1" applyFill="1" applyBorder="1" applyAlignment="1" applyProtection="1">
      <alignment horizontal="center" vertical="center" wrapText="1"/>
    </xf>
    <xf numFmtId="0" fontId="1" fillId="5" borderId="6" xfId="0" applyFont="1" applyFill="1" applyBorder="1" applyAlignment="1" applyProtection="1">
      <alignment vertical="center" wrapText="1"/>
    </xf>
    <xf numFmtId="0" fontId="1" fillId="5" borderId="0" xfId="0" applyFont="1" applyFill="1" applyAlignment="1" applyProtection="1">
      <alignment horizontal="left" vertical="center"/>
    </xf>
    <xf numFmtId="3" fontId="1" fillId="7" borderId="4" xfId="0" applyNumberFormat="1" applyFont="1" applyFill="1" applyBorder="1" applyAlignment="1" applyProtection="1">
      <alignment vertical="center" wrapText="1"/>
    </xf>
    <xf numFmtId="0" fontId="1" fillId="2" borderId="6" xfId="0" applyFont="1" applyFill="1" applyBorder="1" applyAlignment="1" applyProtection="1">
      <alignment vertical="center" wrapText="1"/>
    </xf>
    <xf numFmtId="0" fontId="1" fillId="2" borderId="0" xfId="0" applyFont="1" applyFill="1" applyAlignment="1" applyProtection="1">
      <alignment horizontal="left" vertical="center"/>
    </xf>
    <xf numFmtId="3" fontId="1" fillId="2" borderId="6" xfId="0" applyNumberFormat="1" applyFont="1" applyFill="1" applyBorder="1" applyAlignment="1" applyProtection="1">
      <alignment vertical="center" wrapText="1"/>
    </xf>
    <xf numFmtId="3" fontId="1" fillId="7" borderId="6" xfId="0" applyNumberFormat="1" applyFont="1" applyFill="1" applyBorder="1" applyAlignment="1" applyProtection="1">
      <alignment vertical="center" wrapText="1"/>
    </xf>
    <xf numFmtId="0" fontId="1" fillId="2" borderId="8" xfId="0" applyFont="1" applyFill="1" applyBorder="1" applyAlignment="1" applyProtection="1">
      <alignment vertical="center" wrapText="1"/>
    </xf>
    <xf numFmtId="0" fontId="1" fillId="2" borderId="14" xfId="0" applyFont="1" applyFill="1" applyBorder="1" applyAlignment="1" applyProtection="1">
      <alignment horizontal="left" vertical="center"/>
    </xf>
    <xf numFmtId="3" fontId="1" fillId="2" borderId="8" xfId="0" applyNumberFormat="1" applyFont="1" applyFill="1" applyBorder="1" applyAlignment="1" applyProtection="1">
      <alignment vertical="center" wrapText="1"/>
    </xf>
    <xf numFmtId="0" fontId="1" fillId="2" borderId="15" xfId="0" quotePrefix="1" applyFont="1" applyFill="1" applyBorder="1" applyAlignment="1">
      <alignment horizontal="center" vertical="center"/>
    </xf>
    <xf numFmtId="3" fontId="1" fillId="5" borderId="0" xfId="0" applyNumberFormat="1" applyFont="1" applyFill="1" applyAlignment="1">
      <alignment horizontal="right" vertical="center"/>
    </xf>
    <xf numFmtId="3" fontId="1" fillId="2" borderId="0" xfId="0" applyNumberFormat="1" applyFont="1" applyFill="1" applyAlignment="1">
      <alignment horizontal="right" vertical="center"/>
    </xf>
    <xf numFmtId="3" fontId="1" fillId="2" borderId="14" xfId="0" applyNumberFormat="1" applyFont="1" applyFill="1" applyBorder="1" applyAlignment="1">
      <alignment horizontal="right" vertical="center"/>
    </xf>
    <xf numFmtId="0" fontId="1" fillId="2" borderId="1" xfId="0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/>
    </xf>
    <xf numFmtId="0" fontId="9" fillId="2" borderId="0" xfId="0" applyFont="1" applyFill="1" applyAlignment="1" applyProtection="1">
      <alignment horizontal="left" vertical="center"/>
    </xf>
    <xf numFmtId="3" fontId="1" fillId="2" borderId="0" xfId="0" applyNumberFormat="1" applyFont="1" applyFill="1" applyBorder="1" applyAlignment="1">
      <alignment horizontal="right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 applyProtection="1">
      <alignment horizontal="center" vertical="center"/>
    </xf>
    <xf numFmtId="0" fontId="0" fillId="0" borderId="11" xfId="0" applyBorder="1"/>
    <xf numFmtId="0" fontId="0" fillId="0" borderId="12" xfId="0" applyBorder="1"/>
    <xf numFmtId="0" fontId="3" fillId="2" borderId="0" xfId="0" applyFont="1" applyFill="1" applyBorder="1" applyAlignment="1">
      <alignment horizontal="center" vertical="center"/>
    </xf>
    <xf numFmtId="9" fontId="1" fillId="2" borderId="3" xfId="0" applyNumberFormat="1" applyFont="1" applyFill="1" applyBorder="1" applyAlignment="1" applyProtection="1">
      <alignment vertical="center"/>
    </xf>
    <xf numFmtId="9" fontId="1" fillId="2" borderId="15" xfId="0" applyNumberFormat="1" applyFont="1" applyFill="1" applyBorder="1" applyAlignment="1" applyProtection="1">
      <alignment vertical="center"/>
    </xf>
    <xf numFmtId="9" fontId="1" fillId="3" borderId="1" xfId="1" applyFont="1" applyFill="1" applyBorder="1" applyAlignment="1" applyProtection="1">
      <alignment horizontal="center" vertical="center"/>
      <protection locked="0"/>
    </xf>
    <xf numFmtId="9" fontId="1" fillId="5" borderId="15" xfId="0" applyNumberFormat="1" applyFont="1" applyFill="1" applyBorder="1" applyAlignment="1" applyProtection="1">
      <alignment vertical="center"/>
      <protection locked="0"/>
    </xf>
    <xf numFmtId="0" fontId="7" fillId="2" borderId="0" xfId="0" applyFont="1" applyFill="1" applyBorder="1" applyAlignment="1" applyProtection="1">
      <alignment horizontal="left" vertical="center"/>
    </xf>
    <xf numFmtId="0" fontId="7" fillId="2" borderId="0" xfId="0" applyFont="1" applyFill="1" applyBorder="1" applyAlignment="1" applyProtection="1">
      <alignment horizontal="left" vertical="center" wrapText="1"/>
    </xf>
    <xf numFmtId="0" fontId="7" fillId="2" borderId="0" xfId="0" applyFont="1" applyFill="1" applyBorder="1" applyAlignment="1" applyProtection="1">
      <alignment vertical="center"/>
    </xf>
    <xf numFmtId="0" fontId="7" fillId="3" borderId="0" xfId="0" applyFont="1" applyFill="1" applyBorder="1" applyAlignment="1" applyProtection="1">
      <alignment horizontal="center" vertical="center"/>
    </xf>
    <xf numFmtId="165" fontId="1" fillId="5" borderId="2" xfId="0" applyNumberFormat="1" applyFont="1" applyFill="1" applyBorder="1" applyAlignment="1" applyProtection="1">
      <alignment vertical="center"/>
    </xf>
    <xf numFmtId="165" fontId="1" fillId="5" borderId="1" xfId="0" applyNumberFormat="1" applyFont="1" applyFill="1" applyBorder="1" applyAlignment="1" applyProtection="1">
      <alignment vertical="center"/>
    </xf>
    <xf numFmtId="165" fontId="1" fillId="2" borderId="1" xfId="0" applyNumberFormat="1" applyFont="1" applyFill="1" applyBorder="1" applyAlignment="1" applyProtection="1">
      <alignment vertical="center"/>
    </xf>
    <xf numFmtId="165" fontId="1" fillId="7" borderId="2" xfId="0" applyNumberFormat="1" applyFont="1" applyFill="1" applyBorder="1" applyAlignment="1" applyProtection="1">
      <alignment vertical="center"/>
    </xf>
    <xf numFmtId="165" fontId="1" fillId="7" borderId="1" xfId="0" applyNumberFormat="1" applyFont="1" applyFill="1" applyBorder="1" applyAlignment="1" applyProtection="1">
      <alignment vertical="center"/>
    </xf>
    <xf numFmtId="0" fontId="1" fillId="2" borderId="0" xfId="0" applyFont="1" applyFill="1" applyAlignment="1" applyProtection="1">
      <alignment vertical="center" wrapText="1"/>
      <protection locked="0"/>
    </xf>
    <xf numFmtId="3" fontId="1" fillId="8" borderId="11" xfId="1" applyNumberFormat="1" applyFont="1" applyFill="1" applyBorder="1" applyAlignment="1">
      <alignment horizontal="right" vertical="center" wrapText="1"/>
    </xf>
    <xf numFmtId="0" fontId="7" fillId="2" borderId="0" xfId="0" applyFont="1" applyFill="1" applyAlignment="1" applyProtection="1">
      <alignment horizontal="center" vertical="center"/>
      <protection locked="0"/>
    </xf>
    <xf numFmtId="170" fontId="8" fillId="2" borderId="0" xfId="0" applyNumberFormat="1" applyFont="1" applyFill="1" applyAlignment="1">
      <alignment horizontal="center" vertical="center"/>
    </xf>
    <xf numFmtId="170" fontId="8" fillId="2" borderId="1" xfId="0" applyNumberFormat="1" applyFont="1" applyFill="1" applyBorder="1" applyAlignment="1">
      <alignment horizontal="center" vertical="center"/>
    </xf>
    <xf numFmtId="170" fontId="8" fillId="2" borderId="10" xfId="0" applyNumberFormat="1" applyFont="1" applyFill="1" applyBorder="1" applyAlignment="1">
      <alignment horizontal="center" vertical="center"/>
    </xf>
    <xf numFmtId="170" fontId="8" fillId="2" borderId="12" xfId="0" applyNumberFormat="1" applyFont="1" applyFill="1" applyBorder="1" applyAlignment="1">
      <alignment horizontal="center" vertical="center"/>
    </xf>
    <xf numFmtId="3" fontId="8" fillId="2" borderId="0" xfId="0" applyNumberFormat="1" applyFont="1" applyFill="1" applyAlignment="1">
      <alignment vertical="center"/>
    </xf>
    <xf numFmtId="170" fontId="8" fillId="2" borderId="0" xfId="0" applyNumberFormat="1" applyFont="1" applyFill="1" applyAlignment="1">
      <alignment vertical="center"/>
    </xf>
    <xf numFmtId="0" fontId="8" fillId="8" borderId="0" xfId="0" applyFont="1" applyFill="1" applyAlignment="1">
      <alignment vertical="center"/>
    </xf>
    <xf numFmtId="0" fontId="8" fillId="12" borderId="0" xfId="0" applyFont="1" applyFill="1" applyAlignment="1">
      <alignment vertical="center"/>
    </xf>
    <xf numFmtId="0" fontId="8" fillId="13" borderId="0" xfId="0" applyFont="1" applyFill="1" applyAlignment="1">
      <alignment vertical="center"/>
    </xf>
    <xf numFmtId="0" fontId="8" fillId="2" borderId="8" xfId="0" applyFont="1" applyFill="1" applyBorder="1" applyAlignment="1">
      <alignment horizontal="center" vertical="center"/>
    </xf>
    <xf numFmtId="170" fontId="8" fillId="2" borderId="1" xfId="0" applyNumberFormat="1" applyFont="1" applyFill="1" applyBorder="1" applyAlignment="1">
      <alignment horizontal="center" vertical="center" wrapText="1"/>
    </xf>
    <xf numFmtId="0" fontId="8" fillId="3" borderId="3" xfId="0" applyFont="1" applyFill="1" applyBorder="1" applyAlignment="1">
      <alignment horizontal="center" vertical="center"/>
    </xf>
    <xf numFmtId="0" fontId="8" fillId="3" borderId="15" xfId="0" applyFont="1" applyFill="1" applyBorder="1" applyAlignment="1">
      <alignment horizontal="center" vertical="center"/>
    </xf>
    <xf numFmtId="0" fontId="8" fillId="5" borderId="15" xfId="0" applyFont="1" applyFill="1" applyBorder="1" applyAlignment="1">
      <alignment horizontal="center" vertical="center"/>
    </xf>
    <xf numFmtId="0" fontId="8" fillId="5" borderId="2" xfId="0" applyFont="1" applyFill="1" applyBorder="1" applyAlignment="1">
      <alignment horizontal="center" vertical="center"/>
    </xf>
    <xf numFmtId="170" fontId="8" fillId="2" borderId="13" xfId="0" applyNumberFormat="1" applyFont="1" applyFill="1" applyBorder="1" applyAlignment="1">
      <alignment horizontal="center" vertical="center"/>
    </xf>
    <xf numFmtId="170" fontId="8" fillId="2" borderId="5" xfId="0" applyNumberFormat="1" applyFont="1" applyFill="1" applyBorder="1" applyAlignment="1">
      <alignment horizontal="center" vertical="center"/>
    </xf>
    <xf numFmtId="170" fontId="8" fillId="2" borderId="0" xfId="0" applyNumberFormat="1" applyFont="1" applyFill="1" applyBorder="1" applyAlignment="1">
      <alignment horizontal="center" vertical="center"/>
    </xf>
    <xf numFmtId="170" fontId="8" fillId="2" borderId="7" xfId="0" applyNumberFormat="1" applyFont="1" applyFill="1" applyBorder="1" applyAlignment="1">
      <alignment horizontal="center" vertical="center"/>
    </xf>
    <xf numFmtId="0" fontId="1" fillId="2" borderId="0" xfId="0" applyFont="1" applyFill="1"/>
    <xf numFmtId="0" fontId="8" fillId="7" borderId="0" xfId="0" applyFont="1" applyFill="1" applyAlignment="1">
      <alignment vertical="center"/>
    </xf>
    <xf numFmtId="0" fontId="15" fillId="2" borderId="0" xfId="0" applyFont="1" applyFill="1" applyAlignment="1">
      <alignment horizontal="center" vertical="center"/>
    </xf>
    <xf numFmtId="0" fontId="8" fillId="3" borderId="3" xfId="0" applyFont="1" applyFill="1" applyBorder="1" applyAlignment="1" applyProtection="1">
      <alignment vertical="center"/>
      <protection locked="0"/>
    </xf>
    <xf numFmtId="0" fontId="8" fillId="3" borderId="3" xfId="0" applyFont="1" applyFill="1" applyBorder="1" applyAlignment="1" applyProtection="1">
      <alignment horizontal="center" vertical="center"/>
      <protection locked="0"/>
    </xf>
    <xf numFmtId="170" fontId="8" fillId="3" borderId="3" xfId="0" applyNumberFormat="1" applyFont="1" applyFill="1" applyBorder="1" applyAlignment="1" applyProtection="1">
      <alignment horizontal="center" vertical="center"/>
      <protection locked="0"/>
    </xf>
    <xf numFmtId="0" fontId="8" fillId="5" borderId="15" xfId="0" applyFont="1" applyFill="1" applyBorder="1" applyAlignment="1" applyProtection="1">
      <alignment vertical="center"/>
      <protection locked="0"/>
    </xf>
    <xf numFmtId="0" fontId="8" fillId="5" borderId="15" xfId="0" applyFont="1" applyFill="1" applyBorder="1" applyAlignment="1" applyProtection="1">
      <alignment horizontal="center" vertical="center"/>
      <protection locked="0"/>
    </xf>
    <xf numFmtId="170" fontId="8" fillId="5" borderId="15" xfId="0" applyNumberFormat="1" applyFont="1" applyFill="1" applyBorder="1" applyAlignment="1" applyProtection="1">
      <alignment horizontal="center" vertical="center"/>
      <protection locked="0"/>
    </xf>
    <xf numFmtId="0" fontId="8" fillId="3" borderId="15" xfId="0" applyFont="1" applyFill="1" applyBorder="1" applyAlignment="1" applyProtection="1">
      <alignment vertical="center"/>
      <protection locked="0"/>
    </xf>
    <xf numFmtId="0" fontId="8" fillId="3" borderId="15" xfId="0" applyFont="1" applyFill="1" applyBorder="1" applyAlignment="1" applyProtection="1">
      <alignment horizontal="center" vertical="center"/>
      <protection locked="0"/>
    </xf>
    <xf numFmtId="170" fontId="8" fillId="3" borderId="15" xfId="0" applyNumberFormat="1" applyFont="1" applyFill="1" applyBorder="1" applyAlignment="1" applyProtection="1">
      <alignment horizontal="center" vertical="center"/>
      <protection locked="0"/>
    </xf>
    <xf numFmtId="0" fontId="8" fillId="5" borderId="2" xfId="0" applyFont="1" applyFill="1" applyBorder="1" applyAlignment="1" applyProtection="1">
      <alignment vertical="center"/>
      <protection locked="0"/>
    </xf>
    <xf numFmtId="0" fontId="8" fillId="5" borderId="2" xfId="0" applyFont="1" applyFill="1" applyBorder="1" applyAlignment="1" applyProtection="1">
      <alignment horizontal="center" vertical="center"/>
      <protection locked="0"/>
    </xf>
    <xf numFmtId="170" fontId="8" fillId="5" borderId="2" xfId="0" applyNumberFormat="1" applyFont="1" applyFill="1" applyBorder="1" applyAlignment="1" applyProtection="1">
      <alignment horizontal="center" vertical="center"/>
      <protection locked="0"/>
    </xf>
    <xf numFmtId="0" fontId="13" fillId="2" borderId="0" xfId="0" applyFont="1" applyFill="1" applyAlignment="1" applyProtection="1">
      <alignment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10" xfId="0" applyFont="1" applyFill="1" applyBorder="1" applyAlignment="1">
      <alignment horizontal="right" vertical="center" wrapText="1"/>
    </xf>
    <xf numFmtId="0" fontId="1" fillId="2" borderId="10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/>
    </xf>
    <xf numFmtId="0" fontId="1" fillId="2" borderId="10" xfId="0" applyFont="1" applyFill="1" applyBorder="1" applyAlignment="1">
      <alignment horizontal="right" vertical="center" wrapText="1"/>
    </xf>
    <xf numFmtId="0" fontId="1" fillId="2" borderId="2" xfId="0" applyFont="1" applyFill="1" applyBorder="1" applyAlignment="1" applyProtection="1">
      <alignment horizontal="center" vertical="center"/>
    </xf>
    <xf numFmtId="0" fontId="1" fillId="2" borderId="0" xfId="0" applyFont="1" applyFill="1" applyBorder="1" applyAlignment="1" applyProtection="1">
      <alignment vertical="center"/>
      <protection locked="0"/>
    </xf>
    <xf numFmtId="0" fontId="1" fillId="2" borderId="0" xfId="0" applyFont="1" applyFill="1" applyBorder="1" applyAlignment="1" applyProtection="1">
      <alignment horizontal="left" vertical="center"/>
      <protection locked="0"/>
    </xf>
    <xf numFmtId="0" fontId="1" fillId="12" borderId="0" xfId="0" applyFont="1" applyFill="1" applyAlignment="1" applyProtection="1">
      <alignment horizontal="left" vertical="center"/>
      <protection locked="0"/>
    </xf>
    <xf numFmtId="0" fontId="1" fillId="8" borderId="14" xfId="0" applyFont="1" applyFill="1" applyBorder="1" applyAlignment="1" applyProtection="1">
      <alignment horizontal="left" vertical="center"/>
      <protection locked="0"/>
    </xf>
    <xf numFmtId="0" fontId="1" fillId="8" borderId="0" xfId="0" applyFont="1" applyFill="1" applyAlignment="1" applyProtection="1">
      <alignment horizontal="left" vertical="center"/>
      <protection locked="0"/>
    </xf>
    <xf numFmtId="0" fontId="1" fillId="2" borderId="15" xfId="0" applyFont="1" applyFill="1" applyBorder="1" applyAlignment="1" applyProtection="1">
      <alignment vertical="center" wrapText="1"/>
    </xf>
    <xf numFmtId="0" fontId="1" fillId="2" borderId="0" xfId="0" applyFont="1" applyFill="1" applyBorder="1" applyAlignment="1">
      <alignment horizontal="center" vertical="center" wrapText="1"/>
    </xf>
    <xf numFmtId="3" fontId="11" fillId="2" borderId="1" xfId="0" applyNumberFormat="1" applyFont="1" applyFill="1" applyBorder="1" applyAlignment="1">
      <alignment horizontal="center" vertical="center"/>
    </xf>
    <xf numFmtId="3" fontId="11" fillId="3" borderId="1" xfId="0" applyNumberFormat="1" applyFont="1" applyFill="1" applyBorder="1" applyAlignment="1">
      <alignment horizontal="center" vertical="center"/>
    </xf>
    <xf numFmtId="3" fontId="8" fillId="3" borderId="3" xfId="0" applyNumberFormat="1" applyFont="1" applyFill="1" applyBorder="1" applyAlignment="1" applyProtection="1">
      <alignment horizontal="center" vertical="center"/>
      <protection locked="0"/>
    </xf>
    <xf numFmtId="3" fontId="8" fillId="5" borderId="15" xfId="0" applyNumberFormat="1" applyFont="1" applyFill="1" applyBorder="1" applyAlignment="1" applyProtection="1">
      <alignment horizontal="center" vertical="center"/>
      <protection locked="0"/>
    </xf>
    <xf numFmtId="3" fontId="8" fillId="3" borderId="15" xfId="0" applyNumberFormat="1" applyFont="1" applyFill="1" applyBorder="1" applyAlignment="1" applyProtection="1">
      <alignment horizontal="center" vertical="center"/>
      <protection locked="0"/>
    </xf>
    <xf numFmtId="3" fontId="8" fillId="5" borderId="2" xfId="0" applyNumberFormat="1" applyFont="1" applyFill="1" applyBorder="1" applyAlignment="1" applyProtection="1">
      <alignment horizontal="center" vertical="center"/>
      <protection locked="0"/>
    </xf>
    <xf numFmtId="3" fontId="15" fillId="2" borderId="0" xfId="0" applyNumberFormat="1" applyFont="1" applyFill="1" applyAlignment="1">
      <alignment horizontal="center" vertical="center"/>
    </xf>
    <xf numFmtId="3" fontId="8" fillId="2" borderId="0" xfId="0" applyNumberFormat="1" applyFont="1" applyFill="1" applyAlignment="1">
      <alignment horizontal="center" vertical="center"/>
    </xf>
    <xf numFmtId="3" fontId="1" fillId="2" borderId="0" xfId="1" applyNumberFormat="1" applyFont="1" applyFill="1" applyBorder="1" applyAlignment="1">
      <alignment horizontal="right" vertical="center" wrapText="1"/>
    </xf>
    <xf numFmtId="0" fontId="1" fillId="12" borderId="0" xfId="0" applyFont="1" applyFill="1" applyAlignment="1" applyProtection="1">
      <alignment horizontal="center" vertical="center"/>
      <protection locked="0"/>
    </xf>
    <xf numFmtId="0" fontId="1" fillId="8" borderId="0" xfId="0" applyFont="1" applyFill="1" applyAlignment="1" applyProtection="1">
      <alignment horizontal="center" vertical="center"/>
      <protection locked="0"/>
    </xf>
    <xf numFmtId="0" fontId="1" fillId="8" borderId="14" xfId="0" applyFont="1" applyFill="1" applyBorder="1" applyAlignment="1" applyProtection="1">
      <alignment horizontal="center" vertical="center"/>
      <protection locked="0"/>
    </xf>
    <xf numFmtId="2" fontId="1" fillId="2" borderId="15" xfId="0" applyNumberFormat="1" applyFont="1" applyFill="1" applyBorder="1" applyAlignment="1" applyProtection="1">
      <alignment horizontal="right" vertical="center"/>
      <protection locked="0"/>
    </xf>
    <xf numFmtId="2" fontId="1" fillId="2" borderId="2" xfId="0" applyNumberFormat="1" applyFont="1" applyFill="1" applyBorder="1" applyAlignment="1" applyProtection="1">
      <alignment horizontal="right" vertical="center"/>
      <protection locked="0"/>
    </xf>
    <xf numFmtId="2" fontId="1" fillId="2" borderId="0" xfId="0" applyNumberFormat="1" applyFont="1" applyFill="1" applyAlignment="1" applyProtection="1">
      <alignment horizontal="right" vertical="center"/>
    </xf>
    <xf numFmtId="2" fontId="1" fillId="3" borderId="1" xfId="0" applyNumberFormat="1" applyFont="1" applyFill="1" applyBorder="1" applyAlignment="1" applyProtection="1">
      <alignment horizontal="center" vertical="center"/>
    </xf>
    <xf numFmtId="169" fontId="1" fillId="3" borderId="0" xfId="0" applyNumberFormat="1" applyFont="1" applyFill="1" applyAlignment="1" applyProtection="1">
      <alignment vertical="center" wrapText="1"/>
      <protection locked="0"/>
    </xf>
    <xf numFmtId="169" fontId="1" fillId="5" borderId="0" xfId="0" applyNumberFormat="1" applyFont="1" applyFill="1" applyAlignment="1" applyProtection="1">
      <alignment vertical="center" wrapText="1"/>
      <protection locked="0"/>
    </xf>
    <xf numFmtId="169" fontId="1" fillId="5" borderId="14" xfId="0" applyNumberFormat="1" applyFont="1" applyFill="1" applyBorder="1" applyAlignment="1" applyProtection="1">
      <alignment vertical="center" wrapText="1"/>
      <protection locked="0"/>
    </xf>
    <xf numFmtId="169" fontId="1" fillId="5" borderId="0" xfId="0" applyNumberFormat="1" applyFont="1" applyFill="1" applyAlignment="1" applyProtection="1">
      <alignment vertical="center" wrapText="1"/>
    </xf>
    <xf numFmtId="169" fontId="1" fillId="2" borderId="0" xfId="0" applyNumberFormat="1" applyFont="1" applyFill="1" applyAlignment="1" applyProtection="1">
      <alignment vertical="center" wrapText="1"/>
    </xf>
    <xf numFmtId="169" fontId="1" fillId="2" borderId="14" xfId="0" applyNumberFormat="1" applyFont="1" applyFill="1" applyBorder="1" applyAlignment="1" applyProtection="1">
      <alignment vertical="center" wrapText="1"/>
    </xf>
    <xf numFmtId="0" fontId="7" fillId="2" borderId="3" xfId="0" applyFont="1" applyFill="1" applyBorder="1" applyAlignment="1" applyProtection="1">
      <alignment horizontal="center" vertical="center"/>
    </xf>
    <xf numFmtId="171" fontId="1" fillId="2" borderId="3" xfId="0" applyNumberFormat="1" applyFont="1" applyFill="1" applyBorder="1" applyAlignment="1" applyProtection="1">
      <alignment horizontal="right" vertical="center"/>
      <protection locked="0"/>
    </xf>
    <xf numFmtId="171" fontId="1" fillId="2" borderId="15" xfId="0" applyNumberFormat="1" applyFont="1" applyFill="1" applyBorder="1" applyAlignment="1" applyProtection="1">
      <alignment horizontal="right" vertical="center"/>
      <protection locked="0"/>
    </xf>
    <xf numFmtId="0" fontId="16" fillId="2" borderId="0" xfId="2" applyFill="1" applyAlignment="1" applyProtection="1">
      <alignment horizontal="right" vertical="center"/>
      <protection locked="0"/>
    </xf>
    <xf numFmtId="3" fontId="1" fillId="2" borderId="0" xfId="0" applyNumberFormat="1" applyFont="1" applyFill="1" applyBorder="1" applyAlignment="1">
      <alignment horizontal="right" vertical="center" wrapText="1"/>
    </xf>
    <xf numFmtId="9" fontId="1" fillId="4" borderId="0" xfId="0" applyNumberFormat="1" applyFont="1" applyFill="1" applyAlignment="1" applyProtection="1">
      <alignment vertical="center"/>
      <protection locked="0"/>
    </xf>
    <xf numFmtId="9" fontId="1" fillId="7" borderId="0" xfId="0" applyNumberFormat="1" applyFont="1" applyFill="1" applyAlignment="1" applyProtection="1">
      <alignment vertical="center"/>
      <protection locked="0"/>
    </xf>
    <xf numFmtId="9" fontId="1" fillId="7" borderId="14" xfId="0" applyNumberFormat="1" applyFont="1" applyFill="1" applyBorder="1" applyAlignment="1" applyProtection="1">
      <alignment vertical="center"/>
      <protection locked="0"/>
    </xf>
    <xf numFmtId="0" fontId="3" fillId="2" borderId="4" xfId="0" applyFont="1" applyFill="1" applyBorder="1" applyAlignment="1">
      <alignment horizontal="center" vertical="center" wrapText="1"/>
    </xf>
    <xf numFmtId="3" fontId="3" fillId="2" borderId="5" xfId="0" applyNumberFormat="1" applyFont="1" applyFill="1" applyBorder="1" applyAlignment="1">
      <alignment horizontal="center" vertical="center" wrapText="1"/>
    </xf>
    <xf numFmtId="10" fontId="3" fillId="2" borderId="8" xfId="0" applyNumberFormat="1" applyFont="1" applyFill="1" applyBorder="1" applyAlignment="1">
      <alignment horizontal="center" vertical="center"/>
    </xf>
    <xf numFmtId="4" fontId="3" fillId="2" borderId="9" xfId="0" applyNumberFormat="1" applyFont="1" applyFill="1" applyBorder="1" applyAlignment="1">
      <alignment horizontal="center" vertical="center"/>
    </xf>
    <xf numFmtId="3" fontId="3" fillId="2" borderId="13" xfId="0" applyNumberFormat="1" applyFont="1" applyFill="1" applyBorder="1" applyAlignment="1">
      <alignment horizontal="center" vertical="center" wrapText="1"/>
    </xf>
    <xf numFmtId="4" fontId="3" fillId="2" borderId="14" xfId="0" applyNumberFormat="1" applyFont="1" applyFill="1" applyBorder="1" applyAlignment="1">
      <alignment horizontal="center" vertical="center"/>
    </xf>
    <xf numFmtId="0" fontId="1" fillId="2" borderId="3" xfId="0" applyFont="1" applyFill="1" applyBorder="1" applyAlignment="1">
      <alignment horizontal="center" vertical="center"/>
    </xf>
    <xf numFmtId="9" fontId="1" fillId="7" borderId="3" xfId="1" applyFont="1" applyFill="1" applyBorder="1" applyAlignment="1">
      <alignment horizontal="center" vertical="center"/>
    </xf>
    <xf numFmtId="9" fontId="1" fillId="5" borderId="3" xfId="0" applyNumberFormat="1" applyFont="1" applyFill="1" applyBorder="1" applyAlignment="1">
      <alignment horizontal="center" vertical="center"/>
    </xf>
    <xf numFmtId="0" fontId="1" fillId="2" borderId="14" xfId="0" applyFont="1" applyFill="1" applyBorder="1" applyAlignment="1">
      <alignment vertical="center" wrapText="1"/>
    </xf>
    <xf numFmtId="0" fontId="1" fillId="10" borderId="1" xfId="0" applyFont="1" applyFill="1" applyBorder="1" applyAlignment="1" applyProtection="1">
      <alignment horizontal="left" vertical="center" wrapText="1"/>
      <protection locked="0"/>
    </xf>
    <xf numFmtId="0" fontId="1" fillId="10" borderId="1" xfId="0" applyFont="1" applyFill="1" applyBorder="1" applyAlignment="1" applyProtection="1">
      <alignment horizontal="center" vertical="center"/>
      <protection locked="0"/>
    </xf>
    <xf numFmtId="0" fontId="1" fillId="10" borderId="10" xfId="0" applyFont="1" applyFill="1" applyBorder="1" applyAlignment="1" applyProtection="1">
      <alignment horizontal="left" vertical="center"/>
      <protection locked="0"/>
    </xf>
    <xf numFmtId="0" fontId="1" fillId="10" borderId="0" xfId="0" applyFont="1" applyFill="1" applyBorder="1" applyAlignment="1" applyProtection="1">
      <alignment horizontal="left" vertical="center"/>
      <protection locked="0"/>
    </xf>
    <xf numFmtId="0" fontId="1" fillId="10" borderId="0" xfId="0" applyFont="1" applyFill="1" applyBorder="1" applyAlignment="1" applyProtection="1">
      <alignment vertical="center"/>
      <protection locked="0"/>
    </xf>
    <xf numFmtId="0" fontId="1" fillId="14" borderId="15" xfId="0" applyFont="1" applyFill="1" applyBorder="1" applyAlignment="1" applyProtection="1">
      <alignment vertical="center"/>
      <protection locked="0"/>
    </xf>
    <xf numFmtId="0" fontId="1" fillId="2" borderId="15" xfId="0" applyFont="1" applyFill="1" applyBorder="1" applyAlignment="1" applyProtection="1">
      <alignment horizontal="center" vertical="center"/>
      <protection locked="0"/>
    </xf>
    <xf numFmtId="0" fontId="1" fillId="14" borderId="6" xfId="0" applyFont="1" applyFill="1" applyBorder="1" applyAlignment="1" applyProtection="1">
      <alignment horizontal="center" vertical="center"/>
    </xf>
    <xf numFmtId="0" fontId="1" fillId="14" borderId="0" xfId="0" applyFont="1" applyFill="1" applyBorder="1" applyAlignment="1" applyProtection="1">
      <alignment horizontal="center" vertical="center"/>
    </xf>
    <xf numFmtId="0" fontId="1" fillId="14" borderId="7" xfId="0" applyFont="1" applyFill="1" applyBorder="1" applyAlignment="1" applyProtection="1">
      <alignment horizontal="center" vertical="center"/>
    </xf>
    <xf numFmtId="4" fontId="1" fillId="2" borderId="15" xfId="0" applyNumberFormat="1" applyFont="1" applyFill="1" applyBorder="1" applyAlignment="1" applyProtection="1">
      <alignment vertical="center"/>
      <protection locked="0"/>
    </xf>
    <xf numFmtId="4" fontId="1" fillId="2" borderId="0" xfId="0" applyNumberFormat="1" applyFont="1" applyFill="1" applyBorder="1" applyAlignment="1" applyProtection="1">
      <alignment vertical="center"/>
      <protection locked="0"/>
    </xf>
    <xf numFmtId="3" fontId="1" fillId="2" borderId="15" xfId="0" applyNumberFormat="1" applyFont="1" applyFill="1" applyBorder="1" applyAlignment="1" applyProtection="1">
      <alignment vertical="center"/>
      <protection locked="0"/>
    </xf>
    <xf numFmtId="3" fontId="1" fillId="2" borderId="6" xfId="0" applyNumberFormat="1" applyFont="1" applyFill="1" applyBorder="1" applyAlignment="1" applyProtection="1">
      <alignment vertical="center"/>
      <protection locked="0"/>
    </xf>
    <xf numFmtId="0" fontId="1" fillId="14" borderId="2" xfId="0" applyFont="1" applyFill="1" applyBorder="1" applyAlignment="1" applyProtection="1">
      <alignment vertical="center"/>
      <protection locked="0"/>
    </xf>
    <xf numFmtId="0" fontId="1" fillId="2" borderId="2" xfId="0" applyFont="1" applyFill="1" applyBorder="1" applyAlignment="1" applyProtection="1">
      <alignment horizontal="center" vertical="center"/>
      <protection locked="0"/>
    </xf>
    <xf numFmtId="4" fontId="1" fillId="2" borderId="2" xfId="0" applyNumberFormat="1" applyFont="1" applyFill="1" applyBorder="1" applyAlignment="1" applyProtection="1">
      <alignment vertical="center"/>
      <protection locked="0"/>
    </xf>
    <xf numFmtId="4" fontId="1" fillId="2" borderId="14" xfId="0" applyNumberFormat="1" applyFont="1" applyFill="1" applyBorder="1" applyAlignment="1" applyProtection="1">
      <alignment vertical="center"/>
      <protection locked="0"/>
    </xf>
    <xf numFmtId="3" fontId="1" fillId="2" borderId="2" xfId="0" applyNumberFormat="1" applyFont="1" applyFill="1" applyBorder="1" applyAlignment="1" applyProtection="1">
      <alignment vertical="center"/>
      <protection locked="0"/>
    </xf>
    <xf numFmtId="3" fontId="1" fillId="2" borderId="8" xfId="0" applyNumberFormat="1" applyFont="1" applyFill="1" applyBorder="1" applyAlignment="1" applyProtection="1">
      <alignment vertical="center"/>
      <protection locked="0"/>
    </xf>
    <xf numFmtId="0" fontId="1" fillId="14" borderId="8" xfId="0" applyFont="1" applyFill="1" applyBorder="1" applyAlignment="1" applyProtection="1">
      <alignment horizontal="center" vertical="center"/>
    </xf>
    <xf numFmtId="0" fontId="1" fillId="14" borderId="14" xfId="0" applyFont="1" applyFill="1" applyBorder="1" applyAlignment="1" applyProtection="1">
      <alignment horizontal="center" vertical="center"/>
    </xf>
    <xf numFmtId="0" fontId="1" fillId="14" borderId="9" xfId="0" applyFont="1" applyFill="1" applyBorder="1" applyAlignment="1" applyProtection="1">
      <alignment horizontal="center" vertical="center"/>
    </xf>
    <xf numFmtId="3" fontId="1" fillId="5" borderId="0" xfId="0" quotePrefix="1" applyNumberFormat="1" applyFont="1" applyFill="1" applyAlignment="1" applyProtection="1">
      <alignment vertical="center" wrapText="1"/>
    </xf>
    <xf numFmtId="0" fontId="9" fillId="2" borderId="0" xfId="0" applyFont="1" applyFill="1" applyAlignment="1" applyProtection="1">
      <alignment horizontal="center" vertical="center"/>
    </xf>
    <xf numFmtId="0" fontId="14" fillId="11" borderId="0" xfId="0" applyFont="1" applyFill="1" applyAlignment="1" applyProtection="1">
      <alignment horizontal="center" vertical="center" textRotation="90"/>
    </xf>
    <xf numFmtId="0" fontId="1" fillId="2" borderId="4" xfId="0" applyFont="1" applyFill="1" applyBorder="1" applyAlignment="1">
      <alignment horizontal="center" vertical="center" wrapText="1"/>
    </xf>
    <xf numFmtId="0" fontId="1" fillId="2" borderId="5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 wrapText="1"/>
    </xf>
    <xf numFmtId="0" fontId="1" fillId="2" borderId="7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15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3" fontId="3" fillId="2" borderId="0" xfId="0" applyNumberFormat="1" applyFont="1" applyFill="1" applyBorder="1" applyAlignment="1">
      <alignment horizontal="right" vertical="center" wrapText="1"/>
    </xf>
    <xf numFmtId="0" fontId="3" fillId="2" borderId="0" xfId="0" applyFont="1" applyFill="1" applyBorder="1" applyAlignment="1">
      <alignment horizontal="right" vertical="center"/>
    </xf>
    <xf numFmtId="3" fontId="3" fillId="2" borderId="0" xfId="1" applyNumberFormat="1" applyFont="1" applyFill="1" applyBorder="1" applyAlignment="1">
      <alignment horizontal="right" vertical="center" wrapText="1"/>
    </xf>
    <xf numFmtId="9" fontId="3" fillId="2" borderId="0" xfId="1" applyFont="1" applyFill="1" applyBorder="1" applyAlignment="1">
      <alignment horizontal="right" vertical="center" wrapText="1"/>
    </xf>
    <xf numFmtId="0" fontId="1" fillId="5" borderId="0" xfId="0" applyFont="1" applyFill="1" applyBorder="1" applyAlignment="1">
      <alignment vertical="center"/>
    </xf>
    <xf numFmtId="0" fontId="1" fillId="5" borderId="0" xfId="0" applyFont="1" applyFill="1" applyBorder="1" applyAlignment="1" applyProtection="1">
      <alignment horizontal="left" vertical="center"/>
      <protection locked="0"/>
    </xf>
    <xf numFmtId="0" fontId="1" fillId="2" borderId="3" xfId="0" applyFont="1" applyFill="1" applyBorder="1" applyAlignment="1" applyProtection="1">
      <alignment horizontal="center" vertical="center" wrapText="1"/>
    </xf>
    <xf numFmtId="0" fontId="1" fillId="2" borderId="15" xfId="0" applyFont="1" applyFill="1" applyBorder="1" applyAlignment="1" applyProtection="1">
      <alignment horizontal="center" vertical="center" wrapText="1"/>
    </xf>
    <xf numFmtId="0" fontId="1" fillId="2" borderId="2" xfId="0" applyFont="1" applyFill="1" applyBorder="1" applyAlignment="1" applyProtection="1">
      <alignment horizontal="center" vertical="center" wrapText="1"/>
    </xf>
    <xf numFmtId="0" fontId="1" fillId="2" borderId="10" xfId="0" applyFont="1" applyFill="1" applyBorder="1" applyAlignment="1" applyProtection="1">
      <alignment vertical="center"/>
      <protection locked="0"/>
    </xf>
    <xf numFmtId="0" fontId="1" fillId="2" borderId="11" xfId="0" applyFont="1" applyFill="1" applyBorder="1" applyAlignment="1" applyProtection="1">
      <alignment vertical="center"/>
      <protection locked="0"/>
    </xf>
    <xf numFmtId="0" fontId="1" fillId="2" borderId="12" xfId="0" applyFont="1" applyFill="1" applyBorder="1" applyAlignment="1" applyProtection="1">
      <alignment vertical="center"/>
      <protection locked="0"/>
    </xf>
    <xf numFmtId="0" fontId="1" fillId="2" borderId="10" xfId="0" applyFont="1" applyFill="1" applyBorder="1" applyAlignment="1">
      <alignment horizontal="center" vertical="center"/>
    </xf>
    <xf numFmtId="0" fontId="1" fillId="2" borderId="12" xfId="0" applyFont="1" applyFill="1" applyBorder="1" applyAlignment="1">
      <alignment horizontal="center" vertical="center"/>
    </xf>
    <xf numFmtId="0" fontId="1" fillId="2" borderId="10" xfId="0" applyFont="1" applyFill="1" applyBorder="1" applyAlignment="1">
      <alignment horizontal="center" vertical="center" wrapText="1"/>
    </xf>
    <xf numFmtId="0" fontId="1" fillId="2" borderId="12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</xf>
    <xf numFmtId="0" fontId="1" fillId="5" borderId="3" xfId="0" applyFont="1" applyFill="1" applyBorder="1" applyAlignment="1" applyProtection="1">
      <alignment horizontal="center" vertical="center" wrapText="1"/>
    </xf>
    <xf numFmtId="0" fontId="1" fillId="5" borderId="2" xfId="0" applyFont="1" applyFill="1" applyBorder="1" applyAlignment="1" applyProtection="1">
      <alignment horizontal="center" vertical="center" wrapText="1"/>
    </xf>
    <xf numFmtId="0" fontId="1" fillId="3" borderId="3" xfId="0" applyFont="1" applyFill="1" applyBorder="1" applyAlignment="1" applyProtection="1">
      <alignment horizontal="center" vertical="center" wrapText="1"/>
    </xf>
    <xf numFmtId="0" fontId="1" fillId="3" borderId="2" xfId="0" applyFont="1" applyFill="1" applyBorder="1" applyAlignment="1" applyProtection="1">
      <alignment horizontal="center" vertical="center" wrapText="1"/>
    </xf>
    <xf numFmtId="9" fontId="3" fillId="2" borderId="10" xfId="1" applyFont="1" applyFill="1" applyBorder="1" applyAlignment="1">
      <alignment horizontal="right" vertical="center"/>
    </xf>
    <xf numFmtId="9" fontId="3" fillId="2" borderId="11" xfId="1" applyFont="1" applyFill="1" applyBorder="1" applyAlignment="1">
      <alignment horizontal="right" vertical="center"/>
    </xf>
    <xf numFmtId="1" fontId="3" fillId="2" borderId="11" xfId="1" applyNumberFormat="1" applyFont="1" applyFill="1" applyBorder="1" applyAlignment="1">
      <alignment horizontal="left" vertical="center"/>
    </xf>
    <xf numFmtId="1" fontId="3" fillId="2" borderId="12" xfId="1" applyNumberFormat="1" applyFont="1" applyFill="1" applyBorder="1" applyAlignment="1">
      <alignment horizontal="left" vertical="center"/>
    </xf>
    <xf numFmtId="0" fontId="1" fillId="2" borderId="1" xfId="0" quotePrefix="1" applyFont="1" applyFill="1" applyBorder="1" applyAlignment="1" applyProtection="1">
      <alignment horizontal="center" vertical="center" wrapText="1"/>
    </xf>
    <xf numFmtId="0" fontId="1" fillId="5" borderId="10" xfId="0" applyFont="1" applyFill="1" applyBorder="1" applyAlignment="1" applyProtection="1">
      <alignment horizontal="center" vertical="center" wrapText="1"/>
    </xf>
    <xf numFmtId="0" fontId="1" fillId="5" borderId="12" xfId="0" applyFont="1" applyFill="1" applyBorder="1" applyAlignment="1" applyProtection="1">
      <alignment horizontal="center" vertical="center" wrapText="1"/>
    </xf>
    <xf numFmtId="0" fontId="1" fillId="2" borderId="1" xfId="0" applyFont="1" applyFill="1" applyBorder="1" applyAlignment="1" applyProtection="1">
      <alignment horizontal="right" vertical="center" wrapText="1"/>
    </xf>
    <xf numFmtId="9" fontId="1" fillId="5" borderId="1" xfId="1" applyFont="1" applyFill="1" applyBorder="1" applyAlignment="1" applyProtection="1">
      <alignment horizontal="right" vertical="center" wrapText="1"/>
    </xf>
    <xf numFmtId="0" fontId="1" fillId="2" borderId="8" xfId="0" applyFont="1" applyFill="1" applyBorder="1" applyAlignment="1" applyProtection="1">
      <alignment horizontal="center" vertical="center" wrapText="1"/>
    </xf>
    <xf numFmtId="0" fontId="1" fillId="2" borderId="14" xfId="0" applyFont="1" applyFill="1" applyBorder="1" applyAlignment="1" applyProtection="1">
      <alignment horizontal="center" vertical="center" wrapText="1"/>
    </xf>
    <xf numFmtId="0" fontId="1" fillId="2" borderId="8" xfId="0" applyFont="1" applyFill="1" applyBorder="1" applyAlignment="1">
      <alignment horizontal="right" vertical="center" wrapText="1"/>
    </xf>
    <xf numFmtId="0" fontId="1" fillId="2" borderId="14" xfId="0" applyFont="1" applyFill="1" applyBorder="1" applyAlignment="1">
      <alignment horizontal="right" vertical="center" wrapText="1"/>
    </xf>
    <xf numFmtId="0" fontId="1" fillId="2" borderId="14" xfId="0" applyFont="1" applyFill="1" applyBorder="1" applyAlignment="1">
      <alignment vertical="center" wrapText="1"/>
    </xf>
    <xf numFmtId="0" fontId="1" fillId="2" borderId="9" xfId="0" applyFont="1" applyFill="1" applyBorder="1" applyAlignment="1">
      <alignment vertical="center" wrapText="1"/>
    </xf>
    <xf numFmtId="0" fontId="1" fillId="2" borderId="10" xfId="0" applyFont="1" applyFill="1" applyBorder="1" applyAlignment="1">
      <alignment horizontal="right" vertical="center" wrapText="1"/>
    </xf>
    <xf numFmtId="0" fontId="1" fillId="2" borderId="11" xfId="0" applyFont="1" applyFill="1" applyBorder="1" applyAlignment="1">
      <alignment horizontal="right" vertical="center" wrapText="1"/>
    </xf>
    <xf numFmtId="0" fontId="1" fillId="2" borderId="11" xfId="0" applyFont="1" applyFill="1" applyBorder="1" applyAlignment="1">
      <alignment vertical="center" wrapText="1"/>
    </xf>
    <xf numFmtId="0" fontId="1" fillId="2" borderId="12" xfId="0" applyFont="1" applyFill="1" applyBorder="1" applyAlignment="1">
      <alignment vertical="center" wrapText="1"/>
    </xf>
    <xf numFmtId="0" fontId="1" fillId="8" borderId="1" xfId="0" applyFont="1" applyFill="1" applyBorder="1" applyAlignment="1" applyProtection="1">
      <alignment horizontal="center" vertical="center" wrapText="1"/>
    </xf>
    <xf numFmtId="0" fontId="1" fillId="3" borderId="1" xfId="0" applyFont="1" applyFill="1" applyBorder="1" applyAlignment="1" applyProtection="1">
      <alignment horizontal="center" vertical="center" wrapText="1"/>
    </xf>
    <xf numFmtId="0" fontId="1" fillId="4" borderId="1" xfId="0" applyFont="1" applyFill="1" applyBorder="1" applyAlignment="1" applyProtection="1">
      <alignment horizontal="center" vertical="center" wrapText="1"/>
    </xf>
    <xf numFmtId="0" fontId="6" fillId="2" borderId="1" xfId="0" quotePrefix="1" applyFont="1" applyFill="1" applyBorder="1" applyAlignment="1" applyProtection="1">
      <alignment horizontal="center" vertical="center" wrapText="1"/>
    </xf>
    <xf numFmtId="0" fontId="1" fillId="2" borderId="0" xfId="0" applyFont="1" applyFill="1" applyBorder="1" applyAlignment="1" applyProtection="1">
      <alignment horizontal="center" vertical="center" wrapText="1"/>
    </xf>
    <xf numFmtId="170" fontId="8" fillId="2" borderId="3" xfId="0" applyNumberFormat="1" applyFont="1" applyFill="1" applyBorder="1" applyAlignment="1">
      <alignment horizontal="center" vertical="center" wrapText="1"/>
    </xf>
    <xf numFmtId="170" fontId="8" fillId="2" borderId="15" xfId="0" applyNumberFormat="1" applyFont="1" applyFill="1" applyBorder="1" applyAlignment="1">
      <alignment horizontal="center" vertical="center" wrapText="1"/>
    </xf>
    <xf numFmtId="170" fontId="8" fillId="2" borderId="2" xfId="0" applyNumberFormat="1" applyFont="1" applyFill="1" applyBorder="1" applyAlignment="1">
      <alignment horizontal="center" vertical="center" wrapText="1"/>
    </xf>
    <xf numFmtId="3" fontId="8" fillId="2" borderId="6" xfId="0" applyNumberFormat="1" applyFont="1" applyFill="1" applyBorder="1" applyAlignment="1">
      <alignment horizontal="center" vertical="center" wrapText="1"/>
    </xf>
    <xf numFmtId="3" fontId="8" fillId="2" borderId="0" xfId="0" applyNumberFormat="1" applyFont="1" applyFill="1" applyBorder="1" applyAlignment="1">
      <alignment horizontal="center" vertical="center" wrapText="1"/>
    </xf>
    <xf numFmtId="3" fontId="8" fillId="2" borderId="4" xfId="0" applyNumberFormat="1" applyFont="1" applyFill="1" applyBorder="1" applyAlignment="1">
      <alignment horizontal="center" vertical="center"/>
    </xf>
    <xf numFmtId="3" fontId="8" fillId="2" borderId="13" xfId="0" applyNumberFormat="1" applyFont="1" applyFill="1" applyBorder="1" applyAlignment="1">
      <alignment horizontal="center" vertical="center"/>
    </xf>
    <xf numFmtId="3" fontId="8" fillId="2" borderId="5" xfId="0" applyNumberFormat="1" applyFont="1" applyFill="1" applyBorder="1" applyAlignment="1">
      <alignment horizontal="center" vertical="center"/>
    </xf>
    <xf numFmtId="3" fontId="8" fillId="2" borderId="8" xfId="0" applyNumberFormat="1" applyFont="1" applyFill="1" applyBorder="1" applyAlignment="1">
      <alignment horizontal="center" vertical="center" wrapText="1"/>
    </xf>
    <xf numFmtId="3" fontId="8" fillId="2" borderId="14" xfId="0" applyNumberFormat="1" applyFont="1" applyFill="1" applyBorder="1" applyAlignment="1">
      <alignment horizontal="center" vertical="center" wrapText="1"/>
    </xf>
    <xf numFmtId="3" fontId="8" fillId="2" borderId="9" xfId="0" applyNumberFormat="1" applyFont="1" applyFill="1" applyBorder="1" applyAlignment="1">
      <alignment horizontal="center" vertical="center" wrapText="1"/>
    </xf>
    <xf numFmtId="0" fontId="8" fillId="9" borderId="4" xfId="0" applyFont="1" applyFill="1" applyBorder="1" applyAlignment="1">
      <alignment vertical="center"/>
    </xf>
    <xf numFmtId="0" fontId="8" fillId="9" borderId="13" xfId="0" applyFont="1" applyFill="1" applyBorder="1" applyAlignment="1">
      <alignment vertical="center"/>
    </xf>
    <xf numFmtId="0" fontId="8" fillId="9" borderId="5" xfId="0" applyFont="1" applyFill="1" applyBorder="1" applyAlignment="1">
      <alignment vertical="center"/>
    </xf>
    <xf numFmtId="0" fontId="8" fillId="9" borderId="6" xfId="0" applyFont="1" applyFill="1" applyBorder="1" applyAlignment="1">
      <alignment horizontal="center" vertical="center"/>
    </xf>
    <xf numFmtId="0" fontId="8" fillId="9" borderId="0" xfId="0" applyFont="1" applyFill="1" applyBorder="1" applyAlignment="1">
      <alignment horizontal="center" vertical="center"/>
    </xf>
    <xf numFmtId="0" fontId="8" fillId="9" borderId="7" xfId="0" applyFont="1" applyFill="1" applyBorder="1" applyAlignment="1">
      <alignment horizontal="center" vertical="center"/>
    </xf>
    <xf numFmtId="0" fontId="8" fillId="9" borderId="8" xfId="0" applyFont="1" applyFill="1" applyBorder="1" applyAlignment="1">
      <alignment vertical="center"/>
    </xf>
    <xf numFmtId="0" fontId="8" fillId="9" borderId="14" xfId="0" applyFont="1" applyFill="1" applyBorder="1" applyAlignment="1">
      <alignment vertical="center"/>
    </xf>
    <xf numFmtId="0" fontId="8" fillId="9" borderId="9" xfId="0" applyFont="1" applyFill="1" applyBorder="1" applyAlignment="1">
      <alignment vertical="center"/>
    </xf>
    <xf numFmtId="0" fontId="1" fillId="2" borderId="4" xfId="0" applyFont="1" applyFill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2" borderId="8" xfId="0" applyFont="1" applyFill="1" applyBorder="1" applyAlignment="1">
      <alignment horizontal="center" vertical="center"/>
    </xf>
    <xf numFmtId="0" fontId="7" fillId="2" borderId="0" xfId="0" applyFont="1" applyFill="1" applyBorder="1" applyAlignment="1" applyProtection="1">
      <alignment horizontal="left" vertical="center"/>
    </xf>
    <xf numFmtId="0" fontId="7" fillId="2" borderId="3" xfId="0" applyFont="1" applyFill="1" applyBorder="1" applyAlignment="1" applyProtection="1">
      <alignment horizontal="center" vertical="center"/>
    </xf>
    <xf numFmtId="0" fontId="7" fillId="2" borderId="15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/>
    </xf>
    <xf numFmtId="0" fontId="7" fillId="2" borderId="1" xfId="0" applyFont="1" applyFill="1" applyBorder="1" applyAlignment="1" applyProtection="1">
      <alignment horizontal="center" vertical="center" wrapText="1"/>
    </xf>
    <xf numFmtId="0" fontId="7" fillId="2" borderId="10" xfId="0" applyFont="1" applyFill="1" applyBorder="1" applyAlignment="1" applyProtection="1">
      <alignment horizontal="center" vertical="center"/>
    </xf>
    <xf numFmtId="0" fontId="7" fillId="2" borderId="11" xfId="0" applyFont="1" applyFill="1" applyBorder="1" applyAlignment="1" applyProtection="1">
      <alignment horizontal="center" vertical="center"/>
    </xf>
    <xf numFmtId="0" fontId="7" fillId="2" borderId="12" xfId="0" applyFont="1" applyFill="1" applyBorder="1" applyAlignment="1" applyProtection="1">
      <alignment horizontal="center" vertical="center"/>
    </xf>
    <xf numFmtId="0" fontId="1" fillId="8" borderId="10" xfId="0" applyFont="1" applyFill="1" applyBorder="1" applyAlignment="1">
      <alignment horizontal="center" vertical="center"/>
    </xf>
    <xf numFmtId="0" fontId="1" fillId="8" borderId="11" xfId="0" applyFont="1" applyFill="1" applyBorder="1" applyAlignment="1">
      <alignment horizontal="center" vertical="center"/>
    </xf>
    <xf numFmtId="0" fontId="1" fillId="8" borderId="12" xfId="0" applyFont="1" applyFill="1" applyBorder="1" applyAlignment="1">
      <alignment horizontal="center" vertical="center"/>
    </xf>
    <xf numFmtId="0" fontId="1" fillId="5" borderId="13" xfId="0" applyFont="1" applyFill="1" applyBorder="1" applyAlignment="1">
      <alignment horizontal="right" vertical="center"/>
    </xf>
    <xf numFmtId="9" fontId="1" fillId="8" borderId="10" xfId="1" applyFont="1" applyFill="1" applyBorder="1" applyAlignment="1">
      <alignment horizontal="right" vertical="center" wrapText="1"/>
    </xf>
    <xf numFmtId="9" fontId="1" fillId="8" borderId="11" xfId="1" applyFont="1" applyFill="1" applyBorder="1" applyAlignment="1">
      <alignment horizontal="right" vertical="center" wrapText="1"/>
    </xf>
    <xf numFmtId="9" fontId="1" fillId="8" borderId="12" xfId="1" applyFont="1" applyFill="1" applyBorder="1" applyAlignment="1">
      <alignment horizontal="right" vertical="center" wrapText="1"/>
    </xf>
    <xf numFmtId="0" fontId="1" fillId="2" borderId="13" xfId="0" applyFont="1" applyFill="1" applyBorder="1" applyAlignment="1">
      <alignment horizontal="right" vertical="center" wrapText="1"/>
    </xf>
    <xf numFmtId="0" fontId="1" fillId="2" borderId="0" xfId="0" applyFont="1" applyFill="1" applyBorder="1" applyAlignment="1">
      <alignment horizontal="right" vertical="center" wrapText="1"/>
    </xf>
    <xf numFmtId="165" fontId="1" fillId="2" borderId="13" xfId="1" applyNumberFormat="1" applyFont="1" applyFill="1" applyBorder="1" applyAlignment="1">
      <alignment horizontal="center" vertical="center"/>
    </xf>
    <xf numFmtId="0" fontId="1" fillId="7" borderId="0" xfId="0" applyFont="1" applyFill="1" applyBorder="1" applyAlignment="1">
      <alignment horizontal="right" vertical="center"/>
    </xf>
    <xf numFmtId="0" fontId="1" fillId="2" borderId="13" xfId="0" applyFont="1" applyFill="1" applyBorder="1" applyAlignment="1">
      <alignment horizontal="right" vertical="center"/>
    </xf>
    <xf numFmtId="0" fontId="1" fillId="2" borderId="0" xfId="0" applyFont="1" applyFill="1" applyBorder="1" applyAlignment="1">
      <alignment horizontal="right" vertical="center"/>
    </xf>
    <xf numFmtId="0" fontId="1" fillId="2" borderId="10" xfId="0" applyFont="1" applyFill="1" applyBorder="1" applyAlignment="1" applyProtection="1">
      <alignment horizontal="center" vertical="center"/>
    </xf>
    <xf numFmtId="0" fontId="1" fillId="2" borderId="11" xfId="0" applyFont="1" applyFill="1" applyBorder="1" applyAlignment="1" applyProtection="1">
      <alignment horizontal="center" vertical="center"/>
    </xf>
    <xf numFmtId="0" fontId="1" fillId="2" borderId="12" xfId="0" applyFont="1" applyFill="1" applyBorder="1" applyAlignment="1" applyProtection="1">
      <alignment horizontal="center" vertical="center"/>
    </xf>
    <xf numFmtId="0" fontId="1" fillId="4" borderId="1" xfId="0" applyFont="1" applyFill="1" applyBorder="1" applyAlignment="1" applyProtection="1">
      <alignment horizontal="center" vertical="center"/>
    </xf>
    <xf numFmtId="0" fontId="1" fillId="3" borderId="10" xfId="0" applyFont="1" applyFill="1" applyBorder="1" applyAlignment="1" applyProtection="1">
      <alignment horizontal="center" vertical="center"/>
    </xf>
    <xf numFmtId="0" fontId="1" fillId="3" borderId="11" xfId="0" applyFont="1" applyFill="1" applyBorder="1" applyAlignment="1" applyProtection="1">
      <alignment horizontal="center" vertical="center"/>
    </xf>
    <xf numFmtId="0" fontId="1" fillId="3" borderId="12" xfId="0" applyFont="1" applyFill="1" applyBorder="1" applyAlignment="1" applyProtection="1">
      <alignment horizontal="center" vertical="center"/>
    </xf>
    <xf numFmtId="0" fontId="1" fillId="7" borderId="10" xfId="0" applyFont="1" applyFill="1" applyBorder="1" applyAlignment="1" applyProtection="1">
      <alignment horizontal="left" vertical="center"/>
      <protection locked="0"/>
    </xf>
    <xf numFmtId="0" fontId="1" fillId="7" borderId="11" xfId="0" applyFont="1" applyFill="1" applyBorder="1" applyAlignment="1" applyProtection="1">
      <alignment horizontal="left" vertical="center"/>
      <protection locked="0"/>
    </xf>
    <xf numFmtId="0" fontId="1" fillId="7" borderId="12" xfId="0" applyFont="1" applyFill="1" applyBorder="1" applyAlignment="1" applyProtection="1">
      <alignment horizontal="left" vertical="center"/>
      <protection locked="0"/>
    </xf>
    <xf numFmtId="0" fontId="1" fillId="5" borderId="10" xfId="0" applyFont="1" applyFill="1" applyBorder="1" applyAlignment="1" applyProtection="1">
      <alignment horizontal="left" vertical="center"/>
      <protection locked="0"/>
    </xf>
    <xf numFmtId="0" fontId="1" fillId="5" borderId="11" xfId="0" applyFont="1" applyFill="1" applyBorder="1" applyAlignment="1" applyProtection="1">
      <alignment horizontal="left" vertical="center"/>
      <protection locked="0"/>
    </xf>
    <xf numFmtId="0" fontId="1" fillId="5" borderId="12" xfId="0" applyFont="1" applyFill="1" applyBorder="1" applyAlignment="1" applyProtection="1">
      <alignment horizontal="left" vertical="center"/>
      <protection locked="0"/>
    </xf>
    <xf numFmtId="0" fontId="1" fillId="2" borderId="1" xfId="0" applyFont="1" applyFill="1" applyBorder="1" applyAlignment="1" applyProtection="1">
      <alignment horizontal="center" vertical="center"/>
    </xf>
    <xf numFmtId="0" fontId="1" fillId="2" borderId="6" xfId="0" applyFont="1" applyFill="1" applyBorder="1" applyAlignment="1" applyProtection="1">
      <alignment vertical="center"/>
    </xf>
    <xf numFmtId="0" fontId="1" fillId="2" borderId="0" xfId="0" applyFont="1" applyFill="1" applyBorder="1" applyAlignment="1" applyProtection="1">
      <alignment vertical="center"/>
    </xf>
    <xf numFmtId="0" fontId="1" fillId="2" borderId="7" xfId="0" applyFont="1" applyFill="1" applyBorder="1" applyAlignment="1" applyProtection="1">
      <alignment vertical="center"/>
    </xf>
    <xf numFmtId="0" fontId="1" fillId="8" borderId="8" xfId="0" applyFont="1" applyFill="1" applyBorder="1" applyAlignment="1" applyProtection="1">
      <alignment vertical="center"/>
      <protection locked="0"/>
    </xf>
    <xf numFmtId="0" fontId="1" fillId="8" borderId="14" xfId="0" applyFont="1" applyFill="1" applyBorder="1" applyAlignment="1" applyProtection="1">
      <alignment vertical="center"/>
      <protection locked="0"/>
    </xf>
    <xf numFmtId="0" fontId="1" fillId="8" borderId="9" xfId="0" applyFont="1" applyFill="1" applyBorder="1" applyAlignment="1" applyProtection="1">
      <alignment vertical="center"/>
      <protection locked="0"/>
    </xf>
    <xf numFmtId="0" fontId="1" fillId="8" borderId="6" xfId="0" applyFont="1" applyFill="1" applyBorder="1" applyAlignment="1" applyProtection="1">
      <alignment vertical="center"/>
      <protection locked="0"/>
    </xf>
    <xf numFmtId="0" fontId="1" fillId="8" borderId="0" xfId="0" applyFont="1" applyFill="1" applyBorder="1" applyAlignment="1" applyProtection="1">
      <alignment vertical="center"/>
      <protection locked="0"/>
    </xf>
    <xf numFmtId="0" fontId="1" fillId="8" borderId="7" xfId="0" applyFont="1" applyFill="1" applyBorder="1" applyAlignment="1" applyProtection="1">
      <alignment vertical="center"/>
      <protection locked="0"/>
    </xf>
    <xf numFmtId="0" fontId="1" fillId="2" borderId="4" xfId="0" applyFont="1" applyFill="1" applyBorder="1" applyAlignment="1" applyProtection="1">
      <alignment vertical="center"/>
    </xf>
    <xf numFmtId="0" fontId="1" fillId="2" borderId="13" xfId="0" applyFont="1" applyFill="1" applyBorder="1" applyAlignment="1" applyProtection="1">
      <alignment vertical="center"/>
    </xf>
    <xf numFmtId="0" fontId="1" fillId="2" borderId="5" xfId="0" applyFont="1" applyFill="1" applyBorder="1" applyAlignment="1" applyProtection="1">
      <alignment vertical="center"/>
    </xf>
    <xf numFmtId="0" fontId="1" fillId="3" borderId="1" xfId="0" applyFont="1" applyFill="1" applyBorder="1" applyAlignment="1" applyProtection="1">
      <alignment horizontal="center" vertical="center"/>
    </xf>
    <xf numFmtId="0" fontId="1" fillId="3" borderId="1" xfId="0" applyFont="1" applyFill="1" applyBorder="1" applyAlignment="1">
      <alignment horizontal="center" vertical="center" wrapText="1"/>
    </xf>
    <xf numFmtId="0" fontId="1" fillId="4" borderId="1" xfId="0" applyFont="1" applyFill="1" applyBorder="1" applyAlignment="1">
      <alignment horizontal="center" vertical="center" wrapText="1"/>
    </xf>
    <xf numFmtId="0" fontId="6" fillId="2" borderId="1" xfId="0" quotePrefix="1" applyFont="1" applyFill="1" applyBorder="1" applyAlignment="1">
      <alignment horizontal="center" vertical="center" wrapText="1"/>
    </xf>
    <xf numFmtId="0" fontId="1" fillId="2" borderId="1" xfId="0" quotePrefix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</cellXfs>
  <cellStyles count="3">
    <cellStyle name="Hyperlink" xfId="2" builtinId="8"/>
    <cellStyle name="Normal" xfId="0" builtinId="0"/>
    <cellStyle name="Percent" xfId="1" builtinId="5"/>
  </cellStyles>
  <dxfs count="21"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ill>
        <patternFill>
          <bgColor theme="7"/>
        </patternFill>
      </fill>
    </dxf>
    <dxf>
      <font>
        <color theme="0"/>
      </font>
      <fill>
        <patternFill>
          <bgColor rgb="FF00B05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theme="0"/>
        </patternFill>
      </fill>
      <border>
        <left/>
        <right/>
        <top/>
        <bottom/>
        <vertical/>
        <horizontal/>
      </border>
    </dxf>
    <dxf>
      <font>
        <color theme="0"/>
      </font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</dxf>
    <dxf>
      <font>
        <color theme="9" tint="0.79998168889431442"/>
      </font>
    </dxf>
    <dxf>
      <font>
        <color theme="0"/>
      </font>
    </dxf>
    <dxf>
      <font>
        <color theme="9" tint="0.79998168889431442"/>
      </font>
    </dxf>
  </dxfs>
  <tableStyles count="0" defaultTableStyle="TableStyleMedium2" defaultPivotStyle="PivotStyleLight16"/>
  <colors>
    <mruColors>
      <color rgb="FF009999"/>
      <color rgb="FF5B9BD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19050</xdr:rowOff>
    </xdr:from>
    <xdr:to>
      <xdr:col>1</xdr:col>
      <xdr:colOff>235745</xdr:colOff>
      <xdr:row>1</xdr:row>
      <xdr:rowOff>120551</xdr:rowOff>
    </xdr:to>
    <xdr:pic>
      <xdr:nvPicPr>
        <xdr:cNvPr id="7" name="Imagem 1" descr="Resultado de imagem para AN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9050" y="19050"/>
          <a:ext cx="931070" cy="34915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13</xdr:col>
      <xdr:colOff>600075</xdr:colOff>
      <xdr:row>0</xdr:row>
      <xdr:rowOff>200024</xdr:rowOff>
    </xdr:from>
    <xdr:to>
      <xdr:col>16</xdr:col>
      <xdr:colOff>69265</xdr:colOff>
      <xdr:row>6</xdr:row>
      <xdr:rowOff>89217</xdr:rowOff>
    </xdr:to>
    <xdr:grpSp>
      <xdr:nvGrpSpPr>
        <xdr:cNvPr id="8" name="Group 7"/>
        <xdr:cNvGrpSpPr/>
      </xdr:nvGrpSpPr>
      <xdr:grpSpPr>
        <a:xfrm rot="219195">
          <a:off x="9886950" y="200024"/>
          <a:ext cx="1612315" cy="1375093"/>
          <a:chOff x="8285374" y="1009048"/>
          <a:chExt cx="1612315" cy="1416817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9" name="Folded Corner 8"/>
          <xdr:cNvSpPr/>
        </xdr:nvSpPr>
        <xdr:spPr>
          <a:xfrm>
            <a:off x="8444870" y="1065902"/>
            <a:ext cx="1262926" cy="1359963"/>
          </a:xfrm>
          <a:prstGeom prst="foldedCorner">
            <a:avLst/>
          </a:prstGeom>
          <a:solidFill>
            <a:srgbClr val="FFFF00"/>
          </a:solidFill>
          <a:ln>
            <a:noFill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/>
          <a:lstStyle/>
          <a:p>
            <a:pPr algn="ctr"/>
            <a:endParaRPr lang="pt-BR" sz="1100">
              <a:solidFill>
                <a:srgbClr val="002060"/>
              </a:solidFill>
              <a:latin typeface="Comic Sans MS" panose="030F0702030302020204" pitchFamily="66" charset="0"/>
            </a:endParaRPr>
          </a:p>
        </xdr:txBody>
      </xdr:sp>
      <xdr:sp macro="" textlink="">
        <xdr:nvSpPr>
          <xdr:cNvPr id="10" name="TextBox 9"/>
          <xdr:cNvSpPr txBox="1"/>
        </xdr:nvSpPr>
        <xdr:spPr>
          <a:xfrm>
            <a:off x="8285374" y="1009048"/>
            <a:ext cx="1612315" cy="1410877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pt-BR" sz="1000" b="1">
                <a:solidFill>
                  <a:schemeClr val="dk1"/>
                </a:solidFill>
                <a:effectLst/>
                <a:latin typeface="Comic Sans MS" panose="030F0702030302020204" pitchFamily="66" charset="0"/>
                <a:ea typeface="+mn-ea"/>
                <a:cs typeface="+mn-cs"/>
              </a:rPr>
              <a:t>Atenção aos</a:t>
            </a:r>
          </a:p>
          <a:p>
            <a:pPr algn="ctr"/>
            <a:r>
              <a:rPr lang="pt-BR" sz="1000" b="1">
                <a:solidFill>
                  <a:schemeClr val="dk1"/>
                </a:solidFill>
                <a:effectLst/>
                <a:latin typeface="Comic Sans MS" panose="030F0702030302020204" pitchFamily="66" charset="0"/>
                <a:ea typeface="+mn-ea"/>
                <a:cs typeface="+mn-cs"/>
              </a:rPr>
              <a:t>limites máximos</a:t>
            </a:r>
          </a:p>
          <a:p>
            <a:pPr algn="ctr"/>
            <a:r>
              <a:rPr lang="pt-BR" sz="1000" b="1">
                <a:solidFill>
                  <a:schemeClr val="dk1"/>
                </a:solidFill>
                <a:effectLst/>
                <a:latin typeface="Comic Sans MS" panose="030F0702030302020204" pitchFamily="66" charset="0"/>
                <a:ea typeface="+mn-ea"/>
                <a:cs typeface="+mn-cs"/>
              </a:rPr>
              <a:t>por coordenação!</a:t>
            </a:r>
            <a:endParaRPr lang="pt-BR" sz="1000">
              <a:effectLst/>
              <a:latin typeface="Comic Sans MS" panose="030F0702030302020204" pitchFamily="66" charset="0"/>
            </a:endParaRPr>
          </a:p>
          <a:p>
            <a:pPr algn="ctr"/>
            <a:r>
              <a:rPr lang="pt-BR" sz="1000">
                <a:solidFill>
                  <a:schemeClr val="dk1"/>
                </a:solidFill>
                <a:effectLst/>
                <a:latin typeface="Comic Sans MS" panose="030F0702030302020204" pitchFamily="66" charset="0"/>
                <a:ea typeface="+mn-ea"/>
                <a:cs typeface="+mn-cs"/>
              </a:rPr>
              <a:t>50 processos</a:t>
            </a:r>
            <a:endParaRPr lang="pt-BR" sz="1000" baseline="0">
              <a:solidFill>
                <a:schemeClr val="dk1"/>
              </a:solidFill>
              <a:effectLst/>
              <a:latin typeface="Comic Sans MS" panose="030F0702030302020204" pitchFamily="66" charset="0"/>
              <a:ea typeface="+mn-ea"/>
              <a:cs typeface="+mn-cs"/>
            </a:endParaRPr>
          </a:p>
          <a:p>
            <a:pPr algn="ctr"/>
            <a:r>
              <a:rPr lang="pt-BR" sz="1000">
                <a:solidFill>
                  <a:schemeClr val="dk1"/>
                </a:solidFill>
                <a:effectLst/>
                <a:latin typeface="Comic Sans MS" panose="030F0702030302020204" pitchFamily="66" charset="0"/>
                <a:ea typeface="+mn-ea"/>
                <a:cs typeface="+mn-cs"/>
              </a:rPr>
              <a:t>&amp;</a:t>
            </a:r>
            <a:endParaRPr lang="pt-BR" sz="1000">
              <a:effectLst/>
              <a:latin typeface="Comic Sans MS" panose="030F0702030302020204" pitchFamily="66" charset="0"/>
            </a:endParaRPr>
          </a:p>
          <a:p>
            <a:pPr algn="ctr"/>
            <a:r>
              <a:rPr lang="pt-BR" sz="1000">
                <a:solidFill>
                  <a:schemeClr val="dk1"/>
                </a:solidFill>
                <a:effectLst/>
                <a:latin typeface="Comic Sans MS" panose="030F0702030302020204" pitchFamily="66" charset="0"/>
                <a:ea typeface="+mn-ea"/>
                <a:cs typeface="+mn-cs"/>
              </a:rPr>
              <a:t>30 pessoas</a:t>
            </a:r>
            <a:endParaRPr lang="pt-BR" sz="1000">
              <a:latin typeface="Comic Sans MS" panose="030F0702030302020204" pitchFamily="66" charset="0"/>
            </a:endParaRP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31749</xdr:colOff>
      <xdr:row>0</xdr:row>
      <xdr:rowOff>31749</xdr:rowOff>
    </xdr:from>
    <xdr:to>
      <xdr:col>1</xdr:col>
      <xdr:colOff>380736</xdr:colOff>
      <xdr:row>1</xdr:row>
      <xdr:rowOff>190400</xdr:rowOff>
    </xdr:to>
    <xdr:pic>
      <xdr:nvPicPr>
        <xdr:cNvPr id="3" name="Imagem 1" descr="Resultado de imagem para AN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1749" y="31749"/>
          <a:ext cx="931070" cy="34915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38100</xdr:rowOff>
    </xdr:from>
    <xdr:to>
      <xdr:col>1</xdr:col>
      <xdr:colOff>721520</xdr:colOff>
      <xdr:row>2</xdr:row>
      <xdr:rowOff>6251</xdr:rowOff>
    </xdr:to>
    <xdr:pic>
      <xdr:nvPicPr>
        <xdr:cNvPr id="3" name="Imagem 1" descr="Resultado de imagem para AN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0" y="38100"/>
          <a:ext cx="931070" cy="34915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absolute">
    <xdr:from>
      <xdr:col>17</xdr:col>
      <xdr:colOff>287224</xdr:colOff>
      <xdr:row>6</xdr:row>
      <xdr:rowOff>57910</xdr:rowOff>
    </xdr:from>
    <xdr:to>
      <xdr:col>21</xdr:col>
      <xdr:colOff>450342</xdr:colOff>
      <xdr:row>16</xdr:row>
      <xdr:rowOff>156044</xdr:rowOff>
    </xdr:to>
    <xdr:sp macro="" textlink="">
      <xdr:nvSpPr>
        <xdr:cNvPr id="2" name="Folded Corner 1"/>
        <xdr:cNvSpPr/>
      </xdr:nvSpPr>
      <xdr:spPr>
        <a:xfrm rot="793457">
          <a:off x="17108374" y="1200910"/>
          <a:ext cx="2601518" cy="2003134"/>
        </a:xfrm>
        <a:prstGeom prst="foldedCorner">
          <a:avLst>
            <a:gd name="adj" fmla="val 13781"/>
          </a:avLst>
        </a:prstGeom>
        <a:solidFill>
          <a:srgbClr val="FFFF00"/>
        </a:solidFill>
        <a:ln>
          <a:noFill/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  <a:latin typeface="Comic Sans MS" panose="030F0702030302020204" pitchFamily="66" charset="0"/>
            </a:rPr>
            <a:t>Definiu-se que a "Quantidade de Pessoas Envolvidas por Repetição" corresponde ao número de individuos envolvidos simultaneamente no</a:t>
          </a:r>
          <a:r>
            <a:rPr lang="pt-BR" sz="1100" baseline="0">
              <a:solidFill>
                <a:sysClr val="windowText" lastClr="000000"/>
              </a:solidFill>
              <a:latin typeface="Comic Sans MS" panose="030F0702030302020204" pitchFamily="66" charset="0"/>
            </a:rPr>
            <a:t> processo/atividade</a:t>
          </a:r>
          <a:r>
            <a:rPr lang="pt-BR" sz="1100">
              <a:solidFill>
                <a:sysClr val="windowText" lastClr="000000"/>
              </a:solidFill>
              <a:latin typeface="Comic Sans MS" panose="030F0702030302020204" pitchFamily="66" charset="0"/>
            </a:rPr>
            <a:t>.</a:t>
          </a:r>
        </a:p>
        <a:p>
          <a:pPr algn="ctr"/>
          <a:r>
            <a:rPr lang="pt-BR" sz="1100">
              <a:solidFill>
                <a:sysClr val="windowText" lastClr="000000"/>
              </a:solidFill>
              <a:latin typeface="Comic Sans MS" panose="030F0702030302020204" pitchFamily="66" charset="0"/>
            </a:rPr>
            <a:t>Ex.: reuniões</a:t>
          </a:r>
          <a:r>
            <a:rPr lang="pt-BR" sz="1100" baseline="0">
              <a:solidFill>
                <a:sysClr val="windowText" lastClr="000000"/>
              </a:solidFill>
              <a:latin typeface="Comic Sans MS" panose="030F0702030302020204" pitchFamily="66" charset="0"/>
            </a:rPr>
            <a:t> e ações de fiscalização conjuntas.</a:t>
          </a:r>
          <a:endParaRPr lang="pt-BR" sz="1100">
            <a:solidFill>
              <a:sysClr val="windowText" lastClr="000000"/>
            </a:solidFill>
            <a:latin typeface="Comic Sans MS" panose="030F0702030302020204" pitchFamily="66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711995</xdr:colOff>
      <xdr:row>1</xdr:row>
      <xdr:rowOff>187226</xdr:rowOff>
    </xdr:to>
    <xdr:pic>
      <xdr:nvPicPr>
        <xdr:cNvPr id="2" name="Imagem 1" descr="Resultado de imagem para AN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" y="28575"/>
          <a:ext cx="931070" cy="34915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711995</xdr:colOff>
      <xdr:row>1</xdr:row>
      <xdr:rowOff>187226</xdr:rowOff>
    </xdr:to>
    <xdr:pic>
      <xdr:nvPicPr>
        <xdr:cNvPr id="3" name="Imagem 1" descr="Resultado de imagem para AN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" y="28575"/>
          <a:ext cx="931070" cy="34915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711995</xdr:colOff>
      <xdr:row>1</xdr:row>
      <xdr:rowOff>187226</xdr:rowOff>
    </xdr:to>
    <xdr:pic>
      <xdr:nvPicPr>
        <xdr:cNvPr id="3" name="Imagem 1" descr="Resultado de imagem para AN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" y="28575"/>
          <a:ext cx="931070" cy="34915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27214</xdr:colOff>
      <xdr:row>0</xdr:row>
      <xdr:rowOff>27214</xdr:rowOff>
    </xdr:from>
    <xdr:to>
      <xdr:col>1</xdr:col>
      <xdr:colOff>345963</xdr:colOff>
      <xdr:row>1</xdr:row>
      <xdr:rowOff>185865</xdr:rowOff>
    </xdr:to>
    <xdr:pic>
      <xdr:nvPicPr>
        <xdr:cNvPr id="3" name="Imagem 1" descr="Resultado de imagem para AN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7214" y="27214"/>
          <a:ext cx="931070" cy="34915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19050</xdr:rowOff>
    </xdr:from>
    <xdr:to>
      <xdr:col>1</xdr:col>
      <xdr:colOff>654845</xdr:colOff>
      <xdr:row>1</xdr:row>
      <xdr:rowOff>177701</xdr:rowOff>
    </xdr:to>
    <xdr:pic>
      <xdr:nvPicPr>
        <xdr:cNvPr id="4" name="Imagem 1" descr="Resultado de imagem para AN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8100" y="19050"/>
          <a:ext cx="931070" cy="34915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28575</xdr:rowOff>
    </xdr:from>
    <xdr:to>
      <xdr:col>1</xdr:col>
      <xdr:colOff>645320</xdr:colOff>
      <xdr:row>1</xdr:row>
      <xdr:rowOff>187226</xdr:rowOff>
    </xdr:to>
    <xdr:pic>
      <xdr:nvPicPr>
        <xdr:cNvPr id="2" name="Imagem 1" descr="Resultado de imagem para AN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" y="28575"/>
          <a:ext cx="931070" cy="34915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19050</xdr:rowOff>
    </xdr:from>
    <xdr:to>
      <xdr:col>1</xdr:col>
      <xdr:colOff>243909</xdr:colOff>
      <xdr:row>1</xdr:row>
      <xdr:rowOff>177701</xdr:rowOff>
    </xdr:to>
    <xdr:pic>
      <xdr:nvPicPr>
        <xdr:cNvPr id="2" name="Imagem 1" descr="Resultado de imagem para ANP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8575" y="19050"/>
          <a:ext cx="929709" cy="349151"/>
        </a:xfrm>
        <a:prstGeom prst="rect">
          <a:avLst/>
        </a:prstGeom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21"/>
  <sheetViews>
    <sheetView tabSelected="1" workbookViewId="0"/>
  </sheetViews>
  <sheetFormatPr defaultColWidth="10.7109375" defaultRowHeight="20.100000000000001" customHeight="1" x14ac:dyDescent="0.25"/>
  <cols>
    <col min="1" max="1" width="10.7109375" style="114" customWidth="1"/>
    <col min="2" max="16384" width="10.7109375" style="114"/>
  </cols>
  <sheetData>
    <row r="1" spans="1:10" ht="20.100000000000001" customHeight="1" x14ac:dyDescent="0.25">
      <c r="A1" s="323"/>
      <c r="C1" s="517" t="s">
        <v>1676</v>
      </c>
      <c r="D1" s="517"/>
      <c r="E1" s="517"/>
      <c r="F1" s="517"/>
      <c r="G1" s="517"/>
      <c r="H1" s="517"/>
      <c r="I1" s="517"/>
      <c r="J1" s="517">
        <v>2021</v>
      </c>
    </row>
    <row r="2" spans="1:10" ht="20.100000000000001" customHeight="1" x14ac:dyDescent="0.25">
      <c r="C2" s="517"/>
      <c r="D2" s="517"/>
      <c r="E2" s="517"/>
      <c r="F2" s="517"/>
      <c r="G2" s="517"/>
      <c r="H2" s="517"/>
      <c r="I2" s="517"/>
      <c r="J2" s="517"/>
    </row>
    <row r="3" spans="1:10" ht="20.100000000000001" customHeight="1" x14ac:dyDescent="0.25">
      <c r="C3" s="380"/>
      <c r="D3" s="380"/>
      <c r="E3" s="380"/>
      <c r="F3" s="380"/>
      <c r="G3" s="380"/>
      <c r="H3" s="380"/>
      <c r="I3" s="380"/>
    </row>
    <row r="4" spans="1:10" ht="20.100000000000001" customHeight="1" x14ac:dyDescent="0.25">
      <c r="A4" s="518" t="s">
        <v>1876</v>
      </c>
      <c r="B4" s="114" t="s">
        <v>5240</v>
      </c>
    </row>
    <row r="5" spans="1:10" ht="20.100000000000001" customHeight="1" x14ac:dyDescent="0.25">
      <c r="A5" s="518"/>
      <c r="B5" s="114" t="s">
        <v>5239</v>
      </c>
    </row>
    <row r="6" spans="1:10" ht="20.100000000000001" customHeight="1" x14ac:dyDescent="0.25">
      <c r="A6" s="518"/>
      <c r="B6" s="114" t="s">
        <v>3459</v>
      </c>
    </row>
    <row r="7" spans="1:10" ht="20.100000000000001" customHeight="1" x14ac:dyDescent="0.25">
      <c r="A7" s="518"/>
      <c r="B7" s="114" t="s">
        <v>3327</v>
      </c>
    </row>
    <row r="8" spans="1:10" ht="20.100000000000001" customHeight="1" x14ac:dyDescent="0.25">
      <c r="A8" s="518"/>
      <c r="B8" s="439" t="s">
        <v>5241</v>
      </c>
    </row>
    <row r="9" spans="1:10" ht="20.100000000000001" customHeight="1" x14ac:dyDescent="0.25">
      <c r="A9" s="518"/>
      <c r="B9" s="439" t="s">
        <v>5242</v>
      </c>
    </row>
    <row r="10" spans="1:10" ht="20.100000000000001" customHeight="1" x14ac:dyDescent="0.25">
      <c r="A10" s="518"/>
      <c r="B10" s="114" t="s">
        <v>5243</v>
      </c>
    </row>
    <row r="11" spans="1:10" ht="20.100000000000001" customHeight="1" x14ac:dyDescent="0.25">
      <c r="A11" s="518"/>
      <c r="B11" s="114" t="s">
        <v>5247</v>
      </c>
    </row>
    <row r="12" spans="1:10" ht="20.100000000000001" customHeight="1" x14ac:dyDescent="0.25">
      <c r="A12" s="518"/>
    </row>
    <row r="13" spans="1:10" ht="20.100000000000001" customHeight="1" x14ac:dyDescent="0.25">
      <c r="A13" s="518"/>
      <c r="B13" s="114" t="s">
        <v>3460</v>
      </c>
    </row>
    <row r="14" spans="1:10" ht="20.100000000000001" customHeight="1" x14ac:dyDescent="0.25">
      <c r="A14" s="518"/>
      <c r="B14" s="114" t="s">
        <v>3328</v>
      </c>
    </row>
    <row r="15" spans="1:10" ht="20.100000000000001" customHeight="1" x14ac:dyDescent="0.25">
      <c r="A15" s="518"/>
      <c r="B15" s="114" t="s">
        <v>5244</v>
      </c>
    </row>
    <row r="16" spans="1:10" ht="20.100000000000001" customHeight="1" x14ac:dyDescent="0.25">
      <c r="A16" s="518"/>
      <c r="B16" s="114" t="s">
        <v>5181</v>
      </c>
    </row>
    <row r="17" spans="1:2" ht="20.100000000000001" customHeight="1" x14ac:dyDescent="0.25">
      <c r="A17" s="518"/>
      <c r="B17" s="114" t="s">
        <v>5246</v>
      </c>
    </row>
    <row r="18" spans="1:2" ht="20.100000000000001" customHeight="1" x14ac:dyDescent="0.25">
      <c r="A18" s="518"/>
      <c r="B18" s="114" t="s">
        <v>5245</v>
      </c>
    </row>
    <row r="19" spans="1:2" ht="20.100000000000001" customHeight="1" x14ac:dyDescent="0.25">
      <c r="A19" s="518"/>
      <c r="B19" s="114" t="s">
        <v>5248</v>
      </c>
    </row>
    <row r="20" spans="1:2" ht="20.100000000000001" customHeight="1" x14ac:dyDescent="0.25">
      <c r="A20" s="518"/>
    </row>
    <row r="21" spans="1:2" ht="20.100000000000001" customHeight="1" x14ac:dyDescent="0.25">
      <c r="A21" s="518"/>
      <c r="B21" s="114" t="s">
        <v>5249</v>
      </c>
    </row>
  </sheetData>
  <sheetProtection password="CF88" sheet="1" objects="1" scenarios="1" selectLockedCells="1"/>
  <mergeCells count="3">
    <mergeCell ref="C1:I2"/>
    <mergeCell ref="A4:A21"/>
    <mergeCell ref="J1:J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H59"/>
  <sheetViews>
    <sheetView zoomScaleNormal="100" workbookViewId="0">
      <selection activeCell="AH3" sqref="AH3"/>
    </sheetView>
  </sheetViews>
  <sheetFormatPr defaultRowHeight="15" customHeight="1" x14ac:dyDescent="0.25"/>
  <cols>
    <col min="1" max="1" width="4.7109375" style="170" customWidth="1"/>
    <col min="2" max="2" width="45.7109375" style="172" customWidth="1"/>
    <col min="3" max="3" width="14.42578125" style="172" customWidth="1"/>
    <col min="4" max="4" width="10.7109375" style="172" customWidth="1"/>
    <col min="5" max="34" width="5.7109375" style="172" customWidth="1"/>
    <col min="35" max="16384" width="9.140625" style="172"/>
  </cols>
  <sheetData>
    <row r="1" spans="1:34" ht="15" customHeight="1" x14ac:dyDescent="0.25">
      <c r="A1" s="404"/>
    </row>
    <row r="3" spans="1:34" ht="15" customHeight="1" x14ac:dyDescent="0.25">
      <c r="B3" s="171" t="s">
        <v>67</v>
      </c>
      <c r="C3" s="393" t="str">
        <f>IF('1_geral'!D1="","",'1_geral'!D1)</f>
        <v/>
      </c>
      <c r="D3" s="394"/>
      <c r="E3" s="164"/>
      <c r="F3" s="395"/>
      <c r="G3" s="395"/>
      <c r="H3" s="395"/>
      <c r="I3" s="395"/>
      <c r="J3" s="395"/>
      <c r="K3" s="395"/>
      <c r="L3" s="395"/>
      <c r="M3" s="395"/>
      <c r="N3" s="395"/>
      <c r="AG3" s="171" t="s">
        <v>1650</v>
      </c>
      <c r="AH3" s="396">
        <f>'rel1'!T3</f>
        <v>2021</v>
      </c>
    </row>
    <row r="4" spans="1:34" ht="15" customHeight="1" x14ac:dyDescent="0.25">
      <c r="B4" s="171" t="s">
        <v>209</v>
      </c>
      <c r="C4" s="595" t="str">
        <f>IF(C3="","",'1_geral'!D2)</f>
        <v/>
      </c>
      <c r="D4" s="595"/>
      <c r="E4" s="595"/>
      <c r="F4" s="595"/>
      <c r="G4" s="595"/>
      <c r="H4" s="595"/>
      <c r="I4" s="595"/>
      <c r="J4" s="595"/>
      <c r="K4" s="595"/>
      <c r="L4" s="595"/>
      <c r="M4" s="595"/>
      <c r="N4" s="595"/>
    </row>
    <row r="5" spans="1:34" ht="15" customHeight="1" x14ac:dyDescent="0.25">
      <c r="B5" s="171" t="s">
        <v>4</v>
      </c>
      <c r="C5" s="595" t="str">
        <f>IF('1_geral'!D1="","",'1_geral'!D4)</f>
        <v/>
      </c>
      <c r="D5" s="595"/>
      <c r="E5" s="595"/>
      <c r="F5" s="595"/>
      <c r="G5" s="595"/>
      <c r="H5" s="595"/>
      <c r="I5" s="595"/>
      <c r="J5" s="595"/>
      <c r="K5" s="595"/>
      <c r="L5" s="395"/>
      <c r="M5" s="395"/>
      <c r="N5" s="395"/>
    </row>
    <row r="8" spans="1:34" ht="15" customHeight="1" x14ac:dyDescent="0.25">
      <c r="E8" s="598" t="s">
        <v>1708</v>
      </c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  <c r="U8" s="598"/>
      <c r="V8" s="598"/>
      <c r="W8" s="598"/>
      <c r="X8" s="598"/>
      <c r="Y8" s="598"/>
      <c r="Z8" s="598"/>
      <c r="AA8" s="598"/>
      <c r="AB8" s="598"/>
      <c r="AC8" s="598"/>
      <c r="AD8" s="598"/>
      <c r="AE8" s="598"/>
      <c r="AF8" s="598"/>
      <c r="AG8" s="598"/>
      <c r="AH8" s="598"/>
    </row>
    <row r="9" spans="1:34" ht="150" customHeight="1" x14ac:dyDescent="0.25">
      <c r="A9" s="290" t="s">
        <v>68</v>
      </c>
      <c r="B9" s="290" t="s">
        <v>3</v>
      </c>
      <c r="C9" s="475" t="s">
        <v>3355</v>
      </c>
      <c r="D9" s="241" t="s">
        <v>1709</v>
      </c>
      <c r="E9" s="242" t="str">
        <f>IF('3_pessoal'!M2="Nome Sobrenome","",'3_pessoal'!M2)</f>
        <v/>
      </c>
      <c r="F9" s="242" t="str">
        <f>IF('3_pessoal'!R2="Nome Sobrenome","",'3_pessoal'!R2)</f>
        <v/>
      </c>
      <c r="G9" s="242" t="str">
        <f>IF('3_pessoal'!W2="Nome Sobrenome","",'3_pessoal'!W2)</f>
        <v/>
      </c>
      <c r="H9" s="242" t="str">
        <f>IF('3_pessoal'!AB2="Nome Sobrenome","",'3_pessoal'!AB2)</f>
        <v/>
      </c>
      <c r="I9" s="242" t="str">
        <f>IF('3_pessoal'!AG2="Nome Sobrenome","",'3_pessoal'!AG2)</f>
        <v/>
      </c>
      <c r="J9" s="242" t="str">
        <f>IF('3_pessoal'!AL2="Nome Sobrenome","",'3_pessoal'!AL2)</f>
        <v/>
      </c>
      <c r="K9" s="242" t="str">
        <f>IF('3_pessoal'!AQ2="Nome Sobrenome","",'3_pessoal'!AQ2)</f>
        <v/>
      </c>
      <c r="L9" s="242" t="str">
        <f>IF('3_pessoal'!AV2="Nome Sobrenome","",'3_pessoal'!AV2)</f>
        <v/>
      </c>
      <c r="M9" s="242" t="str">
        <f>IF('3_pessoal'!BA2="Nome Sobrenome","",'3_pessoal'!BA2)</f>
        <v/>
      </c>
      <c r="N9" s="242" t="str">
        <f>IF('3_pessoal'!BF2="Nome Sobrenome","",'3_pessoal'!BF2)</f>
        <v/>
      </c>
      <c r="O9" s="242" t="str">
        <f>IF('3_pessoal'!BK2="Nome Sobrenome","",'3_pessoal'!BK2)</f>
        <v/>
      </c>
      <c r="P9" s="242" t="str">
        <f>IF('3_pessoal'!BP2="Nome Sobrenome","",'3_pessoal'!BP2)</f>
        <v/>
      </c>
      <c r="Q9" s="242" t="str">
        <f>IF('3_pessoal'!BU2="Nome Sobrenome","",'3_pessoal'!BU2)</f>
        <v/>
      </c>
      <c r="R9" s="242" t="str">
        <f>IF('3_pessoal'!BZ2="Nome Sobrenome","",'3_pessoal'!BZ2)</f>
        <v/>
      </c>
      <c r="S9" s="242" t="str">
        <f>IF('3_pessoal'!CE2="Nome Sobrenome","",'3_pessoal'!CE2)</f>
        <v/>
      </c>
      <c r="T9" s="242" t="str">
        <f>IF('3_pessoal'!CJ2="Nome Sobrenome","",'3_pessoal'!CJ2)</f>
        <v/>
      </c>
      <c r="U9" s="242" t="str">
        <f>IF('3_pessoal'!CO2="Nome Sobrenome","",'3_pessoal'!CO2)</f>
        <v/>
      </c>
      <c r="V9" s="242" t="str">
        <f>IF('3_pessoal'!CT2="Nome Sobrenome","",'3_pessoal'!CT2)</f>
        <v/>
      </c>
      <c r="W9" s="242" t="str">
        <f>IF('3_pessoal'!CY2="Nome Sobrenome","",'3_pessoal'!CY2)</f>
        <v/>
      </c>
      <c r="X9" s="242" t="str">
        <f>IF('3_pessoal'!DD2="Nome Sobrenome","",'3_pessoal'!DD2)</f>
        <v/>
      </c>
      <c r="Y9" s="242" t="str">
        <f>IF('3_pessoal'!DI2="Nome Sobrenome","",'3_pessoal'!DI2)</f>
        <v/>
      </c>
      <c r="Z9" s="242" t="str">
        <f>IF('3_pessoal'!DN2="Nome Sobrenome","",'3_pessoal'!DN2)</f>
        <v/>
      </c>
      <c r="AA9" s="242" t="str">
        <f>IF('3_pessoal'!DS2="Nome Sobrenome","",'3_pessoal'!DS2)</f>
        <v/>
      </c>
      <c r="AB9" s="242" t="str">
        <f>IF('3_pessoal'!DX2="Nome Sobrenome","",'3_pessoal'!DX2)</f>
        <v/>
      </c>
      <c r="AC9" s="242" t="str">
        <f>IF('3_pessoal'!EC2="Nome Sobrenome","",'3_pessoal'!EC2)</f>
        <v/>
      </c>
      <c r="AD9" s="242" t="str">
        <f>IF('3_pessoal'!EH2="Nome Sobrenome","",'3_pessoal'!EH2)</f>
        <v/>
      </c>
      <c r="AE9" s="242" t="str">
        <f>IF('3_pessoal'!EM2="Nome Sobrenome","",'3_pessoal'!EM2)</f>
        <v/>
      </c>
      <c r="AF9" s="242" t="str">
        <f>IF('3_pessoal'!ER2="Nome Sobrenome","",'3_pessoal'!ER2)</f>
        <v/>
      </c>
      <c r="AG9" s="242" t="str">
        <f>IF('3_pessoal'!EW2="Nome Sobrenome","",'3_pessoal'!EW2)</f>
        <v/>
      </c>
      <c r="AH9" s="242" t="str">
        <f>IF('3_pessoal'!FB2="Nome Sobrenome","",'3_pessoal'!FB2)</f>
        <v/>
      </c>
    </row>
    <row r="10" spans="1:34" ht="15" customHeight="1" x14ac:dyDescent="0.25">
      <c r="A10" s="176" t="str">
        <f>IF(B10="","",'1_geral'!A10)</f>
        <v/>
      </c>
      <c r="B10" s="256" t="str">
        <f>IF('1_geral'!D10="","",'1_geral'!D10)</f>
        <v/>
      </c>
      <c r="C10" s="256" t="str">
        <f>IF('1_geral'!E10="","",'1_geral'!E10)</f>
        <v/>
      </c>
      <c r="D10" s="181" t="str">
        <f>IF('4_periodicidade'!G10=0,"",'3_pessoal'!J10*1/'3_pessoal'!K10)</f>
        <v/>
      </c>
      <c r="E10" s="247" t="str">
        <f>IF($B10="","",IFERROR(IF(SUM('3_pessoal'!$M10,'3_pessoal'!$O10)&gt;0,SUM('3_pessoal'!$N10,'3_pessoal'!$P10)/'3_pessoal'!$J10,""),""))</f>
        <v/>
      </c>
      <c r="F10" s="247" t="str">
        <f>IF($B10="","",IFERROR(IF(SUM('3_pessoal'!$R10,'3_pessoal'!$T10)&gt;0,SUM('3_pessoal'!$S10,'3_pessoal'!$U10)/'3_pessoal'!$J10,""),""))</f>
        <v/>
      </c>
      <c r="G10" s="247" t="str">
        <f>IF($B10="","",IFERROR(IF(SUM('3_pessoal'!$W10,'3_pessoal'!$Y10)&gt;0,SUM('3_pessoal'!$X10,'3_pessoal'!$Z10)/'3_pessoal'!$J10,""),""))</f>
        <v/>
      </c>
      <c r="H10" s="247" t="str">
        <f>IF($B10="","",IFERROR(IF(SUM('3_pessoal'!$AB10,'3_pessoal'!$AD10)&gt;0,SUM('3_pessoal'!$AC10,'3_pessoal'!$AE10)/'3_pessoal'!$J10,""),""))</f>
        <v/>
      </c>
      <c r="I10" s="247" t="str">
        <f>IF($B10="","",IFERROR(IF(SUM('3_pessoal'!$AG10,'3_pessoal'!$AI10)&gt;0,SUM('3_pessoal'!$AH10,'3_pessoal'!$AJ10)/'3_pessoal'!$J10,""),""))</f>
        <v/>
      </c>
      <c r="J10" s="247" t="str">
        <f>IF($B10="","",IFERROR(IF(SUM('3_pessoal'!$AL10,'3_pessoal'!$AN10)&gt;0,SUM('3_pessoal'!$AM10,'3_pessoal'!$AO10)/'3_pessoal'!$J10,""),""))</f>
        <v/>
      </c>
      <c r="K10" s="247" t="str">
        <f>IF($B10="","",IFERROR(IF(SUM('3_pessoal'!$AQ10,'3_pessoal'!$AS10)&gt;0,SUM('3_pessoal'!$AR10,'3_pessoal'!$AT10)/'3_pessoal'!$J10,""),""))</f>
        <v/>
      </c>
      <c r="L10" s="247" t="str">
        <f>IF($B10="","",IFERROR(IF(SUM('3_pessoal'!$AV10,'3_pessoal'!$AX10)&gt;0,SUM('3_pessoal'!$AW10,'3_pessoal'!$AY10)/'3_pessoal'!$J10,""),""))</f>
        <v/>
      </c>
      <c r="M10" s="247" t="str">
        <f>IF($B10="","",IFERROR(IF(SUM('3_pessoal'!$BA10,'3_pessoal'!$BC10)&gt;0,SUM('3_pessoal'!$BB10,'3_pessoal'!$BD10)/'3_pessoal'!$J10,""),""))</f>
        <v/>
      </c>
      <c r="N10" s="247" t="str">
        <f>IF($B10="","",IFERROR(IF(SUM('3_pessoal'!$BF10,'3_pessoal'!$BH10)&gt;0,SUM('3_pessoal'!$BG10,'3_pessoal'!$BI10)/'3_pessoal'!$J10,""),""))</f>
        <v/>
      </c>
      <c r="O10" s="247" t="str">
        <f>IF($B10="","",IFERROR(IF(SUM('3_pessoal'!$BK10,'3_pessoal'!$BM10)&gt;0,SUM('3_pessoal'!$BL10,'3_pessoal'!$BN10)/'3_pessoal'!$J10,""),""))</f>
        <v/>
      </c>
      <c r="P10" s="247" t="str">
        <f>IF($B10="","",IFERROR(IF(SUM('3_pessoal'!$BP10,'3_pessoal'!$BR10)&gt;0,SUM('3_pessoal'!$BQ10,'3_pessoal'!$BS10)/'3_pessoal'!$J10,""),""))</f>
        <v/>
      </c>
      <c r="Q10" s="247" t="str">
        <f>IF($B10="","",IFERROR(IF(SUM('3_pessoal'!$BU10,'3_pessoal'!$BW10)&gt;0,SUM('3_pessoal'!$BV10,'3_pessoal'!$BX10)/'3_pessoal'!$J10,""),""))</f>
        <v/>
      </c>
      <c r="R10" s="247" t="str">
        <f>IF($B10="","",IFERROR(IF(SUM('3_pessoal'!$BZ10,'3_pessoal'!$CB10)&gt;0,SUM('3_pessoal'!$CA10,'3_pessoal'!$CC10)/'3_pessoal'!$J10,""),""))</f>
        <v/>
      </c>
      <c r="S10" s="247" t="str">
        <f>IF($B10="","",IFERROR(IF(SUM('3_pessoal'!$CE10,'3_pessoal'!$CG10)&gt;0,SUM('3_pessoal'!$CF10,'3_pessoal'!$CH10)/'3_pessoal'!$J10,""),""))</f>
        <v/>
      </c>
      <c r="T10" s="247" t="str">
        <f>IF($B10="","",IFERROR(IF(SUM('3_pessoal'!$CJ10,'3_pessoal'!$CL10)&gt;0,SUM('3_pessoal'!$CK10,'3_pessoal'!$CM10)/'3_pessoal'!$J10,""),""))</f>
        <v/>
      </c>
      <c r="U10" s="247" t="str">
        <f>IF($B10="","",IFERROR(IF(SUM('3_pessoal'!$CO10,'3_pessoal'!$CQ10)&gt;0,SUM('3_pessoal'!$CP10,'3_pessoal'!$CR10)/'3_pessoal'!$J10,""),""))</f>
        <v/>
      </c>
      <c r="V10" s="247" t="str">
        <f>IF($B10="","",IFERROR(IF(SUM('3_pessoal'!$CT10,'3_pessoal'!$CV10)&gt;0,SUM('3_pessoal'!$CU10,'3_pessoal'!$CW10)/'3_pessoal'!$J10,""),""))</f>
        <v/>
      </c>
      <c r="W10" s="247" t="str">
        <f>IF($B10="","",IFERROR(IF(SUM('3_pessoal'!$CY10,'3_pessoal'!$DA10)&gt;0,SUM('3_pessoal'!$CZ10,'3_pessoal'!$DB10)/'3_pessoal'!$J10,""),""))</f>
        <v/>
      </c>
      <c r="X10" s="247" t="str">
        <f>IF($B10="","",IFERROR(IF(SUM('3_pessoal'!$DD10,'3_pessoal'!$DF10)&gt;0,SUM('3_pessoal'!$DE10,'3_pessoal'!$DG10)/'3_pessoal'!$J10,""),""))</f>
        <v/>
      </c>
      <c r="Y10" s="247" t="str">
        <f>IF($B10="","",IFERROR(IF(SUM('3_pessoal'!$DI10,'3_pessoal'!$DK10)&gt;0,SUM('3_pessoal'!$DJ10,'3_pessoal'!$DL10)/'3_pessoal'!$J10,""),""))</f>
        <v/>
      </c>
      <c r="Z10" s="247" t="str">
        <f>IF($B10="","",IFERROR(IF(SUM('3_pessoal'!$DN10,'3_pessoal'!$DP10)&gt;0,SUM('3_pessoal'!$DO10,'3_pessoal'!$DQ10)/'3_pessoal'!$J10,""),""))</f>
        <v/>
      </c>
      <c r="AA10" s="247" t="str">
        <f>IF($B10="","",IFERROR(IF(SUM('3_pessoal'!$DS10,'3_pessoal'!$DU10)&gt;0,SUM('3_pessoal'!$DT10,'3_pessoal'!$DV10)/'3_pessoal'!$J10,""),""))</f>
        <v/>
      </c>
      <c r="AB10" s="247" t="str">
        <f>IF($B10="","",IFERROR(IF(SUM('3_pessoal'!$DX10,'3_pessoal'!$DZ10)&gt;0,SUM('3_pessoal'!$DY10,'3_pessoal'!$EA10)/'3_pessoal'!$J10,""),""))</f>
        <v/>
      </c>
      <c r="AC10" s="247" t="str">
        <f>IF($B10="","",IFERROR(IF(SUM('3_pessoal'!$EC10,'3_pessoal'!$EE10)&gt;0,SUM('3_pessoal'!$ED10,'3_pessoal'!$EF10)/'3_pessoal'!$J10,""),""))</f>
        <v/>
      </c>
      <c r="AD10" s="247" t="str">
        <f>IF($B10="","",IFERROR(IF(SUM('3_pessoal'!$EH10,'3_pessoal'!$EJ10)&gt;0,SUM('3_pessoal'!$EI10,'3_pessoal'!$EK10)/'3_pessoal'!$J10,""),""))</f>
        <v/>
      </c>
      <c r="AE10" s="247" t="str">
        <f>IF($B10="","",IFERROR(IF(SUM('3_pessoal'!$EM10,'3_pessoal'!$EO10)&gt;0,SUM('3_pessoal'!$EN10,'3_pessoal'!$EP10)/'3_pessoal'!$J10,""),""))</f>
        <v/>
      </c>
      <c r="AF10" s="247" t="str">
        <f>IF($B10="","",IFERROR(IF(SUM('3_pessoal'!$ER10,'3_pessoal'!$ET10)&gt;0,SUM('3_pessoal'!$ES10,'3_pessoal'!$EU10)/'3_pessoal'!$J10,""),""))</f>
        <v/>
      </c>
      <c r="AG10" s="247" t="str">
        <f>IF($B10="","",IFERROR(IF(SUM('3_pessoal'!$EW10,'3_pessoal'!$EY10)&gt;0,SUM('3_pessoal'!$EX10,'3_pessoal'!$EZ10)/'3_pessoal'!$J10,""),""))</f>
        <v/>
      </c>
      <c r="AH10" s="252" t="str">
        <f>IF($B10="","",IFERROR(IF(SUM('3_pessoal'!$FB10,'3_pessoal'!$FD10)&gt;0,SUM('3_pessoal'!$FC10,'3_pessoal'!$FE10)/'3_pessoal'!$J10,""),""))</f>
        <v/>
      </c>
    </row>
    <row r="11" spans="1:34" ht="15" customHeight="1" x14ac:dyDescent="0.25">
      <c r="A11" s="184" t="str">
        <f>IF(B11="","",'1_geral'!A11)</f>
        <v/>
      </c>
      <c r="B11" s="257" t="str">
        <f>IF('1_geral'!D11="","",'1_geral'!D11)</f>
        <v/>
      </c>
      <c r="C11" s="257" t="str">
        <f>IF('1_geral'!E11="","",'1_geral'!E11)</f>
        <v/>
      </c>
      <c r="D11" s="189" t="str">
        <f>IF('4_periodicidade'!G11=0,"",'3_pessoal'!J11*1/'3_pessoal'!K11)</f>
        <v/>
      </c>
      <c r="E11" s="245" t="str">
        <f>IF($B11="","",IFERROR(IF(SUM('3_pessoal'!$M11,'3_pessoal'!$O11)&gt;0,SUM('3_pessoal'!$N11,'3_pessoal'!$P11)/'3_pessoal'!$J11,""),""))</f>
        <v/>
      </c>
      <c r="F11" s="245" t="str">
        <f>IF($B11="","",IFERROR(IF(SUM('3_pessoal'!$R11,'3_pessoal'!$T11)&gt;0,SUM('3_pessoal'!$S11,'3_pessoal'!$U11)/'3_pessoal'!$J11,""),""))</f>
        <v/>
      </c>
      <c r="G11" s="245" t="str">
        <f>IF($B11="","",IFERROR(IF(SUM('3_pessoal'!$W11,'3_pessoal'!$Y11)&gt;0,SUM('3_pessoal'!$X11,'3_pessoal'!$Z11)/'3_pessoal'!$J11,""),""))</f>
        <v/>
      </c>
      <c r="H11" s="245" t="str">
        <f>IF($B11="","",IFERROR(IF(SUM('3_pessoal'!$AB11,'3_pessoal'!$AD11)&gt;0,SUM('3_pessoal'!$AC11,'3_pessoal'!$AE11)/'3_pessoal'!$J11,""),""))</f>
        <v/>
      </c>
      <c r="I11" s="245" t="str">
        <f>IF($B11="","",IFERROR(IF(SUM('3_pessoal'!$AG11,'3_pessoal'!$AI11)&gt;0,SUM('3_pessoal'!$AH11,'3_pessoal'!$AJ11)/'3_pessoal'!$J11,""),""))</f>
        <v/>
      </c>
      <c r="J11" s="245" t="str">
        <f>IF($B11="","",IFERROR(IF(SUM('3_pessoal'!$AL11,'3_pessoal'!$AN11)&gt;0,SUM('3_pessoal'!$AM11,'3_pessoal'!$AO11)/'3_pessoal'!$J11,""),""))</f>
        <v/>
      </c>
      <c r="K11" s="245" t="str">
        <f>IF($B11="","",IFERROR(IF(SUM('3_pessoal'!$AQ11,'3_pessoal'!$AS11)&gt;0,SUM('3_pessoal'!$AR11,'3_pessoal'!$AT11)/'3_pessoal'!$J11,""),""))</f>
        <v/>
      </c>
      <c r="L11" s="245" t="str">
        <f>IF($B11="","",IFERROR(IF(SUM('3_pessoal'!$AV11,'3_pessoal'!$AX11)&gt;0,SUM('3_pessoal'!$AW11,'3_pessoal'!$AY11)/'3_pessoal'!$J11,""),""))</f>
        <v/>
      </c>
      <c r="M11" s="245" t="str">
        <f>IF($B11="","",IFERROR(IF(SUM('3_pessoal'!$BA11,'3_pessoal'!$BC11)&gt;0,SUM('3_pessoal'!$BB11,'3_pessoal'!$BD11)/'3_pessoal'!$J11,""),""))</f>
        <v/>
      </c>
      <c r="N11" s="245" t="str">
        <f>IF($B11="","",IFERROR(IF(SUM('3_pessoal'!$BF11,'3_pessoal'!$BH11)&gt;0,SUM('3_pessoal'!$BG11,'3_pessoal'!$BI11)/'3_pessoal'!$J11,""),""))</f>
        <v/>
      </c>
      <c r="O11" s="245" t="str">
        <f>IF($B11="","",IFERROR(IF(SUM('3_pessoal'!$BK11,'3_pessoal'!$BM11)&gt;0,SUM('3_pessoal'!$BL11,'3_pessoal'!$BN11)/'3_pessoal'!$J11,""),""))</f>
        <v/>
      </c>
      <c r="P11" s="245" t="str">
        <f>IF($B11="","",IFERROR(IF(SUM('3_pessoal'!$BP11,'3_pessoal'!$BR11)&gt;0,SUM('3_pessoal'!$BQ11,'3_pessoal'!$BS11)/'3_pessoal'!$J11,""),""))</f>
        <v/>
      </c>
      <c r="Q11" s="245" t="str">
        <f>IF($B11="","",IFERROR(IF(SUM('3_pessoal'!$BU11,'3_pessoal'!$BW11)&gt;0,SUM('3_pessoal'!$BV11,'3_pessoal'!$BX11)/'3_pessoal'!$J11,""),""))</f>
        <v/>
      </c>
      <c r="R11" s="245" t="str">
        <f>IF($B11="","",IFERROR(IF(SUM('3_pessoal'!$BZ11,'3_pessoal'!$CB11)&gt;0,SUM('3_pessoal'!$CA11,'3_pessoal'!$CC11)/'3_pessoal'!$J11,""),""))</f>
        <v/>
      </c>
      <c r="S11" s="245" t="str">
        <f>IF($B11="","",IFERROR(IF(SUM('3_pessoal'!$CE11,'3_pessoal'!$CG11)&gt;0,SUM('3_pessoal'!$CF11,'3_pessoal'!$CH11)/'3_pessoal'!$J11,""),""))</f>
        <v/>
      </c>
      <c r="T11" s="245" t="str">
        <f>IF($B11="","",IFERROR(IF(SUM('3_pessoal'!$CJ11,'3_pessoal'!$CL11)&gt;0,SUM('3_pessoal'!$CK11,'3_pessoal'!$CM11)/'3_pessoal'!$J11,""),""))</f>
        <v/>
      </c>
      <c r="U11" s="245" t="str">
        <f>IF($B11="","",IFERROR(IF(SUM('3_pessoal'!$CO11,'3_pessoal'!$CQ11)&gt;0,SUM('3_pessoal'!$CP11,'3_pessoal'!$CR11)/'3_pessoal'!$J11,""),""))</f>
        <v/>
      </c>
      <c r="V11" s="245" t="str">
        <f>IF($B11="","",IFERROR(IF(SUM('3_pessoal'!$CT11,'3_pessoal'!$CV11)&gt;0,SUM('3_pessoal'!$CU11,'3_pessoal'!$CW11)/'3_pessoal'!$J11,""),""))</f>
        <v/>
      </c>
      <c r="W11" s="245" t="str">
        <f>IF($B11="","",IFERROR(IF(SUM('3_pessoal'!$CY11,'3_pessoal'!$DA11)&gt;0,SUM('3_pessoal'!$CZ11,'3_pessoal'!$DB11)/'3_pessoal'!$J11,""),""))</f>
        <v/>
      </c>
      <c r="X11" s="245" t="str">
        <f>IF($B11="","",IFERROR(IF(SUM('3_pessoal'!$DD11,'3_pessoal'!$DF11)&gt;0,SUM('3_pessoal'!$DE11,'3_pessoal'!$DG11)/'3_pessoal'!$J11,""),""))</f>
        <v/>
      </c>
      <c r="Y11" s="245" t="str">
        <f>IF($B11="","",IFERROR(IF(SUM('3_pessoal'!$DI11,'3_pessoal'!$DK11)&gt;0,SUM('3_pessoal'!$DJ11,'3_pessoal'!$DL11)/'3_pessoal'!$J11,""),""))</f>
        <v/>
      </c>
      <c r="Z11" s="245" t="str">
        <f>IF($B11="","",IFERROR(IF(SUM('3_pessoal'!$DN11,'3_pessoal'!$DP11)&gt;0,SUM('3_pessoal'!$DO11,'3_pessoal'!$DQ11)/'3_pessoal'!$J11,""),""))</f>
        <v/>
      </c>
      <c r="AA11" s="245" t="str">
        <f>IF($B11="","",IFERROR(IF(SUM('3_pessoal'!$DS11,'3_pessoal'!$DU11)&gt;0,SUM('3_pessoal'!$DT11,'3_pessoal'!$DV11)/'3_pessoal'!$J11,""),""))</f>
        <v/>
      </c>
      <c r="AB11" s="245" t="str">
        <f>IF($B11="","",IFERROR(IF(SUM('3_pessoal'!$DX11,'3_pessoal'!$DZ11)&gt;0,SUM('3_pessoal'!$DY11,'3_pessoal'!$EA11)/'3_pessoal'!$J11,""),""))</f>
        <v/>
      </c>
      <c r="AC11" s="245" t="str">
        <f>IF($B11="","",IFERROR(IF(SUM('3_pessoal'!$EC11,'3_pessoal'!$EE11)&gt;0,SUM('3_pessoal'!$ED11,'3_pessoal'!$EF11)/'3_pessoal'!$J11,""),""))</f>
        <v/>
      </c>
      <c r="AD11" s="245" t="str">
        <f>IF($B11="","",IFERROR(IF(SUM('3_pessoal'!$EH11,'3_pessoal'!$EJ11)&gt;0,SUM('3_pessoal'!$EI11,'3_pessoal'!$EK11)/'3_pessoal'!$J11,""),""))</f>
        <v/>
      </c>
      <c r="AE11" s="245" t="str">
        <f>IF($B11="","",IFERROR(IF(SUM('3_pessoal'!$EM11,'3_pessoal'!$EO11)&gt;0,SUM('3_pessoal'!$EN11,'3_pessoal'!$EP11)/'3_pessoal'!$J11,""),""))</f>
        <v/>
      </c>
      <c r="AF11" s="245" t="str">
        <f>IF($B11="","",IFERROR(IF(SUM('3_pessoal'!$ER11,'3_pessoal'!$ET11)&gt;0,SUM('3_pessoal'!$ES11,'3_pessoal'!$EU11)/'3_pessoal'!$J11,""),""))</f>
        <v/>
      </c>
      <c r="AG11" s="245" t="str">
        <f>IF($B11="","",IFERROR(IF(SUM('3_pessoal'!$EW11,'3_pessoal'!$EY11)&gt;0,SUM('3_pessoal'!$EX11,'3_pessoal'!$EZ11)/'3_pessoal'!$J11,""),""))</f>
        <v/>
      </c>
      <c r="AH11" s="248" t="str">
        <f>IF($B11="","",IFERROR(IF(SUM('3_pessoal'!$FB11,'3_pessoal'!$FD11)&gt;0,SUM('3_pessoal'!$FC11,'3_pessoal'!$FE11)/'3_pessoal'!$J11,""),""))</f>
        <v/>
      </c>
    </row>
    <row r="12" spans="1:34" ht="15" customHeight="1" x14ac:dyDescent="0.25">
      <c r="A12" s="192" t="str">
        <f>IF(B12="","",'1_geral'!A12)</f>
        <v/>
      </c>
      <c r="B12" s="243" t="str">
        <f>IF('1_geral'!D12="","",'1_geral'!D12)</f>
        <v/>
      </c>
      <c r="C12" s="243" t="str">
        <f>IF('1_geral'!E12="","",'1_geral'!E12)</f>
        <v/>
      </c>
      <c r="D12" s="197" t="str">
        <f>IF('4_periodicidade'!G12=0,"",'3_pessoal'!J12*1/'3_pessoal'!K12)</f>
        <v/>
      </c>
      <c r="E12" s="244" t="str">
        <f>IF($B12="","",IFERROR(IF(SUM('3_pessoal'!$M12,'3_pessoal'!$O12)&gt;0,SUM('3_pessoal'!$N12,'3_pessoal'!$P12)/'3_pessoal'!$J12,""),""))</f>
        <v/>
      </c>
      <c r="F12" s="244" t="str">
        <f>IF($B12="","",IFERROR(IF(SUM('3_pessoal'!$R12,'3_pessoal'!$T12)&gt;0,SUM('3_pessoal'!$S12,'3_pessoal'!$U12)/'3_pessoal'!$J12,""),""))</f>
        <v/>
      </c>
      <c r="G12" s="244" t="str">
        <f>IF($B12="","",IFERROR(IF(SUM('3_pessoal'!$W12,'3_pessoal'!$Y12)&gt;0,SUM('3_pessoal'!$X12,'3_pessoal'!$Z12)/'3_pessoal'!$J12,""),""))</f>
        <v/>
      </c>
      <c r="H12" s="244" t="str">
        <f>IF($B12="","",IFERROR(IF(SUM('3_pessoal'!$AB12,'3_pessoal'!$AD12)&gt;0,SUM('3_pessoal'!$AC12,'3_pessoal'!$AE12)/'3_pessoal'!$J12,""),""))</f>
        <v/>
      </c>
      <c r="I12" s="244" t="str">
        <f>IF($B12="","",IFERROR(IF(SUM('3_pessoal'!$AG12,'3_pessoal'!$AI12)&gt;0,SUM('3_pessoal'!$AH12,'3_pessoal'!$AJ12)/'3_pessoal'!$J12,""),""))</f>
        <v/>
      </c>
      <c r="J12" s="244" t="str">
        <f>IF($B12="","",IFERROR(IF(SUM('3_pessoal'!$AL12,'3_pessoal'!$AN12)&gt;0,SUM('3_pessoal'!$AM12,'3_pessoal'!$AO12)/'3_pessoal'!$J12,""),""))</f>
        <v/>
      </c>
      <c r="K12" s="244" t="str">
        <f>IF($B12="","",IFERROR(IF(SUM('3_pessoal'!$AQ12,'3_pessoal'!$AS12)&gt;0,SUM('3_pessoal'!$AR12,'3_pessoal'!$AT12)/'3_pessoal'!$J12,""),""))</f>
        <v/>
      </c>
      <c r="L12" s="244" t="str">
        <f>IF($B12="","",IFERROR(IF(SUM('3_pessoal'!$AV12,'3_pessoal'!$AX12)&gt;0,SUM('3_pessoal'!$AW12,'3_pessoal'!$AY12)/'3_pessoal'!$J12,""),""))</f>
        <v/>
      </c>
      <c r="M12" s="244" t="str">
        <f>IF($B12="","",IFERROR(IF(SUM('3_pessoal'!$BA12,'3_pessoal'!$BC12)&gt;0,SUM('3_pessoal'!$BB12,'3_pessoal'!$BD12)/'3_pessoal'!$J12,""),""))</f>
        <v/>
      </c>
      <c r="N12" s="244" t="str">
        <f>IF($B12="","",IFERROR(IF(SUM('3_pessoal'!$BF12,'3_pessoal'!$BH12)&gt;0,SUM('3_pessoal'!$BG12,'3_pessoal'!$BI12)/'3_pessoal'!$J12,""),""))</f>
        <v/>
      </c>
      <c r="O12" s="244" t="str">
        <f>IF($B12="","",IFERROR(IF(SUM('3_pessoal'!$BK12,'3_pessoal'!$BM12)&gt;0,SUM('3_pessoal'!$BL12,'3_pessoal'!$BN12)/'3_pessoal'!$J12,""),""))</f>
        <v/>
      </c>
      <c r="P12" s="244" t="str">
        <f>IF($B12="","",IFERROR(IF(SUM('3_pessoal'!$BP12,'3_pessoal'!$BR12)&gt;0,SUM('3_pessoal'!$BQ12,'3_pessoal'!$BS12)/'3_pessoal'!$J12,""),""))</f>
        <v/>
      </c>
      <c r="Q12" s="244" t="str">
        <f>IF($B12="","",IFERROR(IF(SUM('3_pessoal'!$BU12,'3_pessoal'!$BW12)&gt;0,SUM('3_pessoal'!$BV12,'3_pessoal'!$BX12)/'3_pessoal'!$J12,""),""))</f>
        <v/>
      </c>
      <c r="R12" s="244" t="str">
        <f>IF($B12="","",IFERROR(IF(SUM('3_pessoal'!$BZ12,'3_pessoal'!$CB12)&gt;0,SUM('3_pessoal'!$CA12,'3_pessoal'!$CC12)/'3_pessoal'!$J12,""),""))</f>
        <v/>
      </c>
      <c r="S12" s="244" t="str">
        <f>IF($B12="","",IFERROR(IF(SUM('3_pessoal'!$CE12,'3_pessoal'!$CG12)&gt;0,SUM('3_pessoal'!$CF12,'3_pessoal'!$CH12)/'3_pessoal'!$J12,""),""))</f>
        <v/>
      </c>
      <c r="T12" s="244" t="str">
        <f>IF($B12="","",IFERROR(IF(SUM('3_pessoal'!$CJ12,'3_pessoal'!$CL12)&gt;0,SUM('3_pessoal'!$CK12,'3_pessoal'!$CM12)/'3_pessoal'!$J12,""),""))</f>
        <v/>
      </c>
      <c r="U12" s="244" t="str">
        <f>IF($B12="","",IFERROR(IF(SUM('3_pessoal'!$CO12,'3_pessoal'!$CQ12)&gt;0,SUM('3_pessoal'!$CP12,'3_pessoal'!$CR12)/'3_pessoal'!$J12,""),""))</f>
        <v/>
      </c>
      <c r="V12" s="244" t="str">
        <f>IF($B12="","",IFERROR(IF(SUM('3_pessoal'!$CT12,'3_pessoal'!$CV12)&gt;0,SUM('3_pessoal'!$CU12,'3_pessoal'!$CW12)/'3_pessoal'!$J12,""),""))</f>
        <v/>
      </c>
      <c r="W12" s="244" t="str">
        <f>IF($B12="","",IFERROR(IF(SUM('3_pessoal'!$CY12,'3_pessoal'!$DA12)&gt;0,SUM('3_pessoal'!$CZ12,'3_pessoal'!$DB12)/'3_pessoal'!$J12,""),""))</f>
        <v/>
      </c>
      <c r="X12" s="244" t="str">
        <f>IF($B12="","",IFERROR(IF(SUM('3_pessoal'!$DD12,'3_pessoal'!$DF12)&gt;0,SUM('3_pessoal'!$DE12,'3_pessoal'!$DG12)/'3_pessoal'!$J12,""),""))</f>
        <v/>
      </c>
      <c r="Y12" s="244" t="str">
        <f>IF($B12="","",IFERROR(IF(SUM('3_pessoal'!$DI12,'3_pessoal'!$DK12)&gt;0,SUM('3_pessoal'!$DJ12,'3_pessoal'!$DL12)/'3_pessoal'!$J12,""),""))</f>
        <v/>
      </c>
      <c r="Z12" s="244" t="str">
        <f>IF($B12="","",IFERROR(IF(SUM('3_pessoal'!$DN12,'3_pessoal'!$DP12)&gt;0,SUM('3_pessoal'!$DO12,'3_pessoal'!$DQ12)/'3_pessoal'!$J12,""),""))</f>
        <v/>
      </c>
      <c r="AA12" s="244" t="str">
        <f>IF($B12="","",IFERROR(IF(SUM('3_pessoal'!$DS12,'3_pessoal'!$DU12)&gt;0,SUM('3_pessoal'!$DT12,'3_pessoal'!$DV12)/'3_pessoal'!$J12,""),""))</f>
        <v/>
      </c>
      <c r="AB12" s="244" t="str">
        <f>IF($B12="","",IFERROR(IF(SUM('3_pessoal'!$DX12,'3_pessoal'!$DZ12)&gt;0,SUM('3_pessoal'!$DY12,'3_pessoal'!$EA12)/'3_pessoal'!$J12,""),""))</f>
        <v/>
      </c>
      <c r="AC12" s="244" t="str">
        <f>IF($B12="","",IFERROR(IF(SUM('3_pessoal'!$EC12,'3_pessoal'!$EE12)&gt;0,SUM('3_pessoal'!$ED12,'3_pessoal'!$EF12)/'3_pessoal'!$J12,""),""))</f>
        <v/>
      </c>
      <c r="AD12" s="244" t="str">
        <f>IF($B12="","",IFERROR(IF(SUM('3_pessoal'!$EH12,'3_pessoal'!$EJ12)&gt;0,SUM('3_pessoal'!$EI12,'3_pessoal'!$EK12)/'3_pessoal'!$J12,""),""))</f>
        <v/>
      </c>
      <c r="AE12" s="244" t="str">
        <f>IF($B12="","",IFERROR(IF(SUM('3_pessoal'!$EM12,'3_pessoal'!$EO12)&gt;0,SUM('3_pessoal'!$EN12,'3_pessoal'!$EP12)/'3_pessoal'!$J12,""),""))</f>
        <v/>
      </c>
      <c r="AF12" s="244" t="str">
        <f>IF($B12="","",IFERROR(IF(SUM('3_pessoal'!$ER12,'3_pessoal'!$ET12)&gt;0,SUM('3_pessoal'!$ES12,'3_pessoal'!$EU12)/'3_pessoal'!$J12,""),""))</f>
        <v/>
      </c>
      <c r="AG12" s="244" t="str">
        <f>IF($B12="","",IFERROR(IF(SUM('3_pessoal'!$EW12,'3_pessoal'!$EY12)&gt;0,SUM('3_pessoal'!$EX12,'3_pessoal'!$EZ12)/'3_pessoal'!$J12,""),""))</f>
        <v/>
      </c>
      <c r="AH12" s="253" t="str">
        <f>IF($B12="","",IFERROR(IF(SUM('3_pessoal'!$FB12,'3_pessoal'!$FD12)&gt;0,SUM('3_pessoal'!$FC12,'3_pessoal'!$FE12)/'3_pessoal'!$J12,""),""))</f>
        <v/>
      </c>
    </row>
    <row r="13" spans="1:34" ht="15" customHeight="1" x14ac:dyDescent="0.25">
      <c r="A13" s="184" t="str">
        <f>IF(B13="","",'1_geral'!A13)</f>
        <v/>
      </c>
      <c r="B13" s="246" t="str">
        <f>IF('1_geral'!D13="","",'1_geral'!D13)</f>
        <v/>
      </c>
      <c r="C13" s="246" t="str">
        <f>IF('1_geral'!E13="","",'1_geral'!E13)</f>
        <v/>
      </c>
      <c r="D13" s="189" t="str">
        <f>IF('4_periodicidade'!G13=0,"",'3_pessoal'!J13*1/'3_pessoal'!K13)</f>
        <v/>
      </c>
      <c r="E13" s="245" t="str">
        <f>IF($B13="","",IFERROR(IF(SUM('3_pessoal'!$M13,'3_pessoal'!$O13)&gt;0,SUM('3_pessoal'!$N13,'3_pessoal'!$P13)/'3_pessoal'!$J13,""),""))</f>
        <v/>
      </c>
      <c r="F13" s="245" t="str">
        <f>IF($B13="","",IFERROR(IF(SUM('3_pessoal'!$R13,'3_pessoal'!$T13)&gt;0,SUM('3_pessoal'!$S13,'3_pessoal'!$U13)/'3_pessoal'!$J13,""),""))</f>
        <v/>
      </c>
      <c r="G13" s="245" t="str">
        <f>IF($B13="","",IFERROR(IF(SUM('3_pessoal'!$W13,'3_pessoal'!$Y13)&gt;0,SUM('3_pessoal'!$X13,'3_pessoal'!$Z13)/'3_pessoal'!$J13,""),""))</f>
        <v/>
      </c>
      <c r="H13" s="245" t="str">
        <f>IF($B13="","",IFERROR(IF(SUM('3_pessoal'!$AB13,'3_pessoal'!$AD13)&gt;0,SUM('3_pessoal'!$AC13,'3_pessoal'!$AE13)/'3_pessoal'!$J13,""),""))</f>
        <v/>
      </c>
      <c r="I13" s="245" t="str">
        <f>IF($B13="","",IFERROR(IF(SUM('3_pessoal'!$AG13,'3_pessoal'!$AI13)&gt;0,SUM('3_pessoal'!$AH13,'3_pessoal'!$AJ13)/'3_pessoal'!$J13,""),""))</f>
        <v/>
      </c>
      <c r="J13" s="245" t="str">
        <f>IF($B13="","",IFERROR(IF(SUM('3_pessoal'!$AL13,'3_pessoal'!$AN13)&gt;0,SUM('3_pessoal'!$AM13,'3_pessoal'!$AO13)/'3_pessoal'!$J13,""),""))</f>
        <v/>
      </c>
      <c r="K13" s="245" t="str">
        <f>IF($B13="","",IFERROR(IF(SUM('3_pessoal'!$AQ13,'3_pessoal'!$AS13)&gt;0,SUM('3_pessoal'!$AR13,'3_pessoal'!$AT13)/'3_pessoal'!$J13,""),""))</f>
        <v/>
      </c>
      <c r="L13" s="245" t="str">
        <f>IF($B13="","",IFERROR(IF(SUM('3_pessoal'!$AV13,'3_pessoal'!$AX13)&gt;0,SUM('3_pessoal'!$AW13,'3_pessoal'!$AY13)/'3_pessoal'!$J13,""),""))</f>
        <v/>
      </c>
      <c r="M13" s="245" t="str">
        <f>IF($B13="","",IFERROR(IF(SUM('3_pessoal'!$BA13,'3_pessoal'!$BC13)&gt;0,SUM('3_pessoal'!$BB13,'3_pessoal'!$BD13)/'3_pessoal'!$J13,""),""))</f>
        <v/>
      </c>
      <c r="N13" s="245" t="str">
        <f>IF($B13="","",IFERROR(IF(SUM('3_pessoal'!$BF13,'3_pessoal'!$BH13)&gt;0,SUM('3_pessoal'!$BG13,'3_pessoal'!$BI13)/'3_pessoal'!$J13,""),""))</f>
        <v/>
      </c>
      <c r="O13" s="245" t="str">
        <f>IF($B13="","",IFERROR(IF(SUM('3_pessoal'!$BK13,'3_pessoal'!$BM13)&gt;0,SUM('3_pessoal'!$BL13,'3_pessoal'!$BN13)/'3_pessoal'!$J13,""),""))</f>
        <v/>
      </c>
      <c r="P13" s="245" t="str">
        <f>IF($B13="","",IFERROR(IF(SUM('3_pessoal'!$BP13,'3_pessoal'!$BR13)&gt;0,SUM('3_pessoal'!$BQ13,'3_pessoal'!$BS13)/'3_pessoal'!$J13,""),""))</f>
        <v/>
      </c>
      <c r="Q13" s="245" t="str">
        <f>IF($B13="","",IFERROR(IF(SUM('3_pessoal'!$BU13,'3_pessoal'!$BW13)&gt;0,SUM('3_pessoal'!$BV13,'3_pessoal'!$BX13)/'3_pessoal'!$J13,""),""))</f>
        <v/>
      </c>
      <c r="R13" s="245" t="str">
        <f>IF($B13="","",IFERROR(IF(SUM('3_pessoal'!$BZ13,'3_pessoal'!$CB13)&gt;0,SUM('3_pessoal'!$CA13,'3_pessoal'!$CC13)/'3_pessoal'!$J13,""),""))</f>
        <v/>
      </c>
      <c r="S13" s="245" t="str">
        <f>IF($B13="","",IFERROR(IF(SUM('3_pessoal'!$CE13,'3_pessoal'!$CG13)&gt;0,SUM('3_pessoal'!$CF13,'3_pessoal'!$CH13)/'3_pessoal'!$J13,""),""))</f>
        <v/>
      </c>
      <c r="T13" s="245" t="str">
        <f>IF($B13="","",IFERROR(IF(SUM('3_pessoal'!$CJ13,'3_pessoal'!$CL13)&gt;0,SUM('3_pessoal'!$CK13,'3_pessoal'!$CM13)/'3_pessoal'!$J13,""),""))</f>
        <v/>
      </c>
      <c r="U13" s="245" t="str">
        <f>IF($B13="","",IFERROR(IF(SUM('3_pessoal'!$CO13,'3_pessoal'!$CQ13)&gt;0,SUM('3_pessoal'!$CP13,'3_pessoal'!$CR13)/'3_pessoal'!$J13,""),""))</f>
        <v/>
      </c>
      <c r="V13" s="245" t="str">
        <f>IF($B13="","",IFERROR(IF(SUM('3_pessoal'!$CT13,'3_pessoal'!$CV13)&gt;0,SUM('3_pessoal'!$CU13,'3_pessoal'!$CW13)/'3_pessoal'!$J13,""),""))</f>
        <v/>
      </c>
      <c r="W13" s="245" t="str">
        <f>IF($B13="","",IFERROR(IF(SUM('3_pessoal'!$CY13,'3_pessoal'!$DA13)&gt;0,SUM('3_pessoal'!$CZ13,'3_pessoal'!$DB13)/'3_pessoal'!$J13,""),""))</f>
        <v/>
      </c>
      <c r="X13" s="245" t="str">
        <f>IF($B13="","",IFERROR(IF(SUM('3_pessoal'!$DD13,'3_pessoal'!$DF13)&gt;0,SUM('3_pessoal'!$DE13,'3_pessoal'!$DG13)/'3_pessoal'!$J13,""),""))</f>
        <v/>
      </c>
      <c r="Y13" s="245" t="str">
        <f>IF($B13="","",IFERROR(IF(SUM('3_pessoal'!$DI13,'3_pessoal'!$DK13)&gt;0,SUM('3_pessoal'!$DJ13,'3_pessoal'!$DL13)/'3_pessoal'!$J13,""),""))</f>
        <v/>
      </c>
      <c r="Z13" s="245" t="str">
        <f>IF($B13="","",IFERROR(IF(SUM('3_pessoal'!$DN13,'3_pessoal'!$DP13)&gt;0,SUM('3_pessoal'!$DO13,'3_pessoal'!$DQ13)/'3_pessoal'!$J13,""),""))</f>
        <v/>
      </c>
      <c r="AA13" s="245" t="str">
        <f>IF($B13="","",IFERROR(IF(SUM('3_pessoal'!$DS13,'3_pessoal'!$DU13)&gt;0,SUM('3_pessoal'!$DT13,'3_pessoal'!$DV13)/'3_pessoal'!$J13,""),""))</f>
        <v/>
      </c>
      <c r="AB13" s="245" t="str">
        <f>IF($B13="","",IFERROR(IF(SUM('3_pessoal'!$DX13,'3_pessoal'!$DZ13)&gt;0,SUM('3_pessoal'!$DY13,'3_pessoal'!$EA13)/'3_pessoal'!$J13,""),""))</f>
        <v/>
      </c>
      <c r="AC13" s="245" t="str">
        <f>IF($B13="","",IFERROR(IF(SUM('3_pessoal'!$EC13,'3_pessoal'!$EE13)&gt;0,SUM('3_pessoal'!$ED13,'3_pessoal'!$EF13)/'3_pessoal'!$J13,""),""))</f>
        <v/>
      </c>
      <c r="AD13" s="245" t="str">
        <f>IF($B13="","",IFERROR(IF(SUM('3_pessoal'!$EH13,'3_pessoal'!$EJ13)&gt;0,SUM('3_pessoal'!$EI13,'3_pessoal'!$EK13)/'3_pessoal'!$J13,""),""))</f>
        <v/>
      </c>
      <c r="AE13" s="245" t="str">
        <f>IF($B13="","",IFERROR(IF(SUM('3_pessoal'!$EM13,'3_pessoal'!$EO13)&gt;0,SUM('3_pessoal'!$EN13,'3_pessoal'!$EP13)/'3_pessoal'!$J13,""),""))</f>
        <v/>
      </c>
      <c r="AF13" s="245" t="str">
        <f>IF($B13="","",IFERROR(IF(SUM('3_pessoal'!$ER13,'3_pessoal'!$ET13)&gt;0,SUM('3_pessoal'!$ES13,'3_pessoal'!$EU13)/'3_pessoal'!$J13,""),""))</f>
        <v/>
      </c>
      <c r="AG13" s="245" t="str">
        <f>IF($B13="","",IFERROR(IF(SUM('3_pessoal'!$EW13,'3_pessoal'!$EY13)&gt;0,SUM('3_pessoal'!$EX13,'3_pessoal'!$EZ13)/'3_pessoal'!$J13,""),""))</f>
        <v/>
      </c>
      <c r="AH13" s="248" t="str">
        <f>IF($B13="","",IFERROR(IF(SUM('3_pessoal'!$FB13,'3_pessoal'!$FD13)&gt;0,SUM('3_pessoal'!$FC13,'3_pessoal'!$FE13)/'3_pessoal'!$J13,""),""))</f>
        <v/>
      </c>
    </row>
    <row r="14" spans="1:34" ht="15" customHeight="1" x14ac:dyDescent="0.25">
      <c r="A14" s="192" t="str">
        <f>IF(B14="","",'1_geral'!A14)</f>
        <v/>
      </c>
      <c r="B14" s="243" t="str">
        <f>IF('1_geral'!D14="","",'1_geral'!D14)</f>
        <v/>
      </c>
      <c r="C14" s="243" t="str">
        <f>IF('1_geral'!E14="","",'1_geral'!E14)</f>
        <v/>
      </c>
      <c r="D14" s="197" t="str">
        <f>IF('4_periodicidade'!G14=0,"",'3_pessoal'!J14*1/'3_pessoal'!K14)</f>
        <v/>
      </c>
      <c r="E14" s="244" t="str">
        <f>IF($B14="","",IFERROR(IF(SUM('3_pessoal'!$M14,'3_pessoal'!$O14)&gt;0,SUM('3_pessoal'!$N14,'3_pessoal'!$P14)/'3_pessoal'!$J14,""),""))</f>
        <v/>
      </c>
      <c r="F14" s="244" t="str">
        <f>IF($B14="","",IFERROR(IF(SUM('3_pessoal'!$R14,'3_pessoal'!$T14)&gt;0,SUM('3_pessoal'!$S14,'3_pessoal'!$U14)/'3_pessoal'!$J14,""),""))</f>
        <v/>
      </c>
      <c r="G14" s="244" t="str">
        <f>IF($B14="","",IFERROR(IF(SUM('3_pessoal'!$W14,'3_pessoal'!$Y14)&gt;0,SUM('3_pessoal'!$X14,'3_pessoal'!$Z14)/'3_pessoal'!$J14,""),""))</f>
        <v/>
      </c>
      <c r="H14" s="244" t="str">
        <f>IF($B14="","",IFERROR(IF(SUM('3_pessoal'!$AB14,'3_pessoal'!$AD14)&gt;0,SUM('3_pessoal'!$AC14,'3_pessoal'!$AE14)/'3_pessoal'!$J14,""),""))</f>
        <v/>
      </c>
      <c r="I14" s="244" t="str">
        <f>IF($B14="","",IFERROR(IF(SUM('3_pessoal'!$AG14,'3_pessoal'!$AI14)&gt;0,SUM('3_pessoal'!$AH14,'3_pessoal'!$AJ14)/'3_pessoal'!$J14,""),""))</f>
        <v/>
      </c>
      <c r="J14" s="244" t="str">
        <f>IF($B14="","",IFERROR(IF(SUM('3_pessoal'!$AL14,'3_pessoal'!$AN14)&gt;0,SUM('3_pessoal'!$AM14,'3_pessoal'!$AO14)/'3_pessoal'!$J14,""),""))</f>
        <v/>
      </c>
      <c r="K14" s="244" t="str">
        <f>IF($B14="","",IFERROR(IF(SUM('3_pessoal'!$AQ14,'3_pessoal'!$AS14)&gt;0,SUM('3_pessoal'!$AR14,'3_pessoal'!$AT14)/'3_pessoal'!$J14,""),""))</f>
        <v/>
      </c>
      <c r="L14" s="244" t="str">
        <f>IF($B14="","",IFERROR(IF(SUM('3_pessoal'!$AV14,'3_pessoal'!$AX14)&gt;0,SUM('3_pessoal'!$AW14,'3_pessoal'!$AY14)/'3_pessoal'!$J14,""),""))</f>
        <v/>
      </c>
      <c r="M14" s="244" t="str">
        <f>IF($B14="","",IFERROR(IF(SUM('3_pessoal'!$BA14,'3_pessoal'!$BC14)&gt;0,SUM('3_pessoal'!$BB14,'3_pessoal'!$BD14)/'3_pessoal'!$J14,""),""))</f>
        <v/>
      </c>
      <c r="N14" s="244" t="str">
        <f>IF($B14="","",IFERROR(IF(SUM('3_pessoal'!$BF14,'3_pessoal'!$BH14)&gt;0,SUM('3_pessoal'!$BG14,'3_pessoal'!$BI14)/'3_pessoal'!$J14,""),""))</f>
        <v/>
      </c>
      <c r="O14" s="244" t="str">
        <f>IF($B14="","",IFERROR(IF(SUM('3_pessoal'!$BK14,'3_pessoal'!$BM14)&gt;0,SUM('3_pessoal'!$BL14,'3_pessoal'!$BN14)/'3_pessoal'!$J14,""),""))</f>
        <v/>
      </c>
      <c r="P14" s="244" t="str">
        <f>IF($B14="","",IFERROR(IF(SUM('3_pessoal'!$BP14,'3_pessoal'!$BR14)&gt;0,SUM('3_pessoal'!$BQ14,'3_pessoal'!$BS14)/'3_pessoal'!$J14,""),""))</f>
        <v/>
      </c>
      <c r="Q14" s="244" t="str">
        <f>IF($B14="","",IFERROR(IF(SUM('3_pessoal'!$BU14,'3_pessoal'!$BW14)&gt;0,SUM('3_pessoal'!$BV14,'3_pessoal'!$BX14)/'3_pessoal'!$J14,""),""))</f>
        <v/>
      </c>
      <c r="R14" s="244" t="str">
        <f>IF($B14="","",IFERROR(IF(SUM('3_pessoal'!$BZ14,'3_pessoal'!$CB14)&gt;0,SUM('3_pessoal'!$CA14,'3_pessoal'!$CC14)/'3_pessoal'!$J14,""),""))</f>
        <v/>
      </c>
      <c r="S14" s="244" t="str">
        <f>IF($B14="","",IFERROR(IF(SUM('3_pessoal'!$CE14,'3_pessoal'!$CG14)&gt;0,SUM('3_pessoal'!$CF14,'3_pessoal'!$CH14)/'3_pessoal'!$J14,""),""))</f>
        <v/>
      </c>
      <c r="T14" s="244" t="str">
        <f>IF($B14="","",IFERROR(IF(SUM('3_pessoal'!$CJ14,'3_pessoal'!$CL14)&gt;0,SUM('3_pessoal'!$CK14,'3_pessoal'!$CM14)/'3_pessoal'!$J14,""),""))</f>
        <v/>
      </c>
      <c r="U14" s="244" t="str">
        <f>IF($B14="","",IFERROR(IF(SUM('3_pessoal'!$CO14,'3_pessoal'!$CQ14)&gt;0,SUM('3_pessoal'!$CP14,'3_pessoal'!$CR14)/'3_pessoal'!$J14,""),""))</f>
        <v/>
      </c>
      <c r="V14" s="244" t="str">
        <f>IF($B14="","",IFERROR(IF(SUM('3_pessoal'!$CT14,'3_pessoal'!$CV14)&gt;0,SUM('3_pessoal'!$CU14,'3_pessoal'!$CW14)/'3_pessoal'!$J14,""),""))</f>
        <v/>
      </c>
      <c r="W14" s="244" t="str">
        <f>IF($B14="","",IFERROR(IF(SUM('3_pessoal'!$CY14,'3_pessoal'!$DA14)&gt;0,SUM('3_pessoal'!$CZ14,'3_pessoal'!$DB14)/'3_pessoal'!$J14,""),""))</f>
        <v/>
      </c>
      <c r="X14" s="244" t="str">
        <f>IF($B14="","",IFERROR(IF(SUM('3_pessoal'!$DD14,'3_pessoal'!$DF14)&gt;0,SUM('3_pessoal'!$DE14,'3_pessoal'!$DG14)/'3_pessoal'!$J14,""),""))</f>
        <v/>
      </c>
      <c r="Y14" s="244" t="str">
        <f>IF($B14="","",IFERROR(IF(SUM('3_pessoal'!$DI14,'3_pessoal'!$DK14)&gt;0,SUM('3_pessoal'!$DJ14,'3_pessoal'!$DL14)/'3_pessoal'!$J14,""),""))</f>
        <v/>
      </c>
      <c r="Z14" s="244" t="str">
        <f>IF($B14="","",IFERROR(IF(SUM('3_pessoal'!$DN14,'3_pessoal'!$DP14)&gt;0,SUM('3_pessoal'!$DO14,'3_pessoal'!$DQ14)/'3_pessoal'!$J14,""),""))</f>
        <v/>
      </c>
      <c r="AA14" s="244" t="str">
        <f>IF($B14="","",IFERROR(IF(SUM('3_pessoal'!$DS14,'3_pessoal'!$DU14)&gt;0,SUM('3_pessoal'!$DT14,'3_pessoal'!$DV14)/'3_pessoal'!$J14,""),""))</f>
        <v/>
      </c>
      <c r="AB14" s="244" t="str">
        <f>IF($B14="","",IFERROR(IF(SUM('3_pessoal'!$DX14,'3_pessoal'!$DZ14)&gt;0,SUM('3_pessoal'!$DY14,'3_pessoal'!$EA14)/'3_pessoal'!$J14,""),""))</f>
        <v/>
      </c>
      <c r="AC14" s="244" t="str">
        <f>IF($B14="","",IFERROR(IF(SUM('3_pessoal'!$EC14,'3_pessoal'!$EE14)&gt;0,SUM('3_pessoal'!$ED14,'3_pessoal'!$EF14)/'3_pessoal'!$J14,""),""))</f>
        <v/>
      </c>
      <c r="AD14" s="244" t="str">
        <f>IF($B14="","",IFERROR(IF(SUM('3_pessoal'!$EH14,'3_pessoal'!$EJ14)&gt;0,SUM('3_pessoal'!$EI14,'3_pessoal'!$EK14)/'3_pessoal'!$J14,""),""))</f>
        <v/>
      </c>
      <c r="AE14" s="244" t="str">
        <f>IF($B14="","",IFERROR(IF(SUM('3_pessoal'!$EM14,'3_pessoal'!$EO14)&gt;0,SUM('3_pessoal'!$EN14,'3_pessoal'!$EP14)/'3_pessoal'!$J14,""),""))</f>
        <v/>
      </c>
      <c r="AF14" s="244" t="str">
        <f>IF($B14="","",IFERROR(IF(SUM('3_pessoal'!$ER14,'3_pessoal'!$ET14)&gt;0,SUM('3_pessoal'!$ES14,'3_pessoal'!$EU14)/'3_pessoal'!$J14,""),""))</f>
        <v/>
      </c>
      <c r="AG14" s="244" t="str">
        <f>IF($B14="","",IFERROR(IF(SUM('3_pessoal'!$EW14,'3_pessoal'!$EY14)&gt;0,SUM('3_pessoal'!$EX14,'3_pessoal'!$EZ14)/'3_pessoal'!$J14,""),""))</f>
        <v/>
      </c>
      <c r="AH14" s="253" t="str">
        <f>IF($B14="","",IFERROR(IF(SUM('3_pessoal'!$FB14,'3_pessoal'!$FD14)&gt;0,SUM('3_pessoal'!$FC14,'3_pessoal'!$FE14)/'3_pessoal'!$J14,""),""))</f>
        <v/>
      </c>
    </row>
    <row r="15" spans="1:34" ht="15" customHeight="1" x14ac:dyDescent="0.25">
      <c r="A15" s="184" t="str">
        <f>IF(B15="","",'1_geral'!A15)</f>
        <v/>
      </c>
      <c r="B15" s="246" t="str">
        <f>IF('1_geral'!D15="","",'1_geral'!D15)</f>
        <v/>
      </c>
      <c r="C15" s="246" t="str">
        <f>IF('1_geral'!E15="","",'1_geral'!E15)</f>
        <v/>
      </c>
      <c r="D15" s="189" t="str">
        <f>IF('4_periodicidade'!G15=0,"",'3_pessoal'!J15*1/'3_pessoal'!K15)</f>
        <v/>
      </c>
      <c r="E15" s="245" t="str">
        <f>IF($B15="","",IFERROR(IF(SUM('3_pessoal'!$M15,'3_pessoal'!$O15)&gt;0,SUM('3_pessoal'!$N15,'3_pessoal'!$P15)/'3_pessoal'!$J15,""),""))</f>
        <v/>
      </c>
      <c r="F15" s="245" t="str">
        <f>IF($B15="","",IFERROR(IF(SUM('3_pessoal'!$R15,'3_pessoal'!$T15)&gt;0,SUM('3_pessoal'!$S15,'3_pessoal'!$U15)/'3_pessoal'!$J15,""),""))</f>
        <v/>
      </c>
      <c r="G15" s="245" t="str">
        <f>IF($B15="","",IFERROR(IF(SUM('3_pessoal'!$W15,'3_pessoal'!$Y15)&gt;0,SUM('3_pessoal'!$X15,'3_pessoal'!$Z15)/'3_pessoal'!$J15,""),""))</f>
        <v/>
      </c>
      <c r="H15" s="245" t="str">
        <f>IF($B15="","",IFERROR(IF(SUM('3_pessoal'!$AB15,'3_pessoal'!$AD15)&gt;0,SUM('3_pessoal'!$AC15,'3_pessoal'!$AE15)/'3_pessoal'!$J15,""),""))</f>
        <v/>
      </c>
      <c r="I15" s="245" t="str">
        <f>IF($B15="","",IFERROR(IF(SUM('3_pessoal'!$AG15,'3_pessoal'!$AI15)&gt;0,SUM('3_pessoal'!$AH15,'3_pessoal'!$AJ15)/'3_pessoal'!$J15,""),""))</f>
        <v/>
      </c>
      <c r="J15" s="245" t="str">
        <f>IF($B15="","",IFERROR(IF(SUM('3_pessoal'!$AL15,'3_pessoal'!$AN15)&gt;0,SUM('3_pessoal'!$AM15,'3_pessoal'!$AO15)/'3_pessoal'!$J15,""),""))</f>
        <v/>
      </c>
      <c r="K15" s="245" t="str">
        <f>IF($B15="","",IFERROR(IF(SUM('3_pessoal'!$AQ15,'3_pessoal'!$AS15)&gt;0,SUM('3_pessoal'!$AR15,'3_pessoal'!$AT15)/'3_pessoal'!$J15,""),""))</f>
        <v/>
      </c>
      <c r="L15" s="245" t="str">
        <f>IF($B15="","",IFERROR(IF(SUM('3_pessoal'!$AV15,'3_pessoal'!$AX15)&gt;0,SUM('3_pessoal'!$AW15,'3_pessoal'!$AY15)/'3_pessoal'!$J15,""),""))</f>
        <v/>
      </c>
      <c r="M15" s="245" t="str">
        <f>IF($B15="","",IFERROR(IF(SUM('3_pessoal'!$BA15,'3_pessoal'!$BC15)&gt;0,SUM('3_pessoal'!$BB15,'3_pessoal'!$BD15)/'3_pessoal'!$J15,""),""))</f>
        <v/>
      </c>
      <c r="N15" s="245" t="str">
        <f>IF($B15="","",IFERROR(IF(SUM('3_pessoal'!$BF15,'3_pessoal'!$BH15)&gt;0,SUM('3_pessoal'!$BG15,'3_pessoal'!$BI15)/'3_pessoal'!$J15,""),""))</f>
        <v/>
      </c>
      <c r="O15" s="245" t="str">
        <f>IF($B15="","",IFERROR(IF(SUM('3_pessoal'!$BK15,'3_pessoal'!$BM15)&gt;0,SUM('3_pessoal'!$BL15,'3_pessoal'!$BN15)/'3_pessoal'!$J15,""),""))</f>
        <v/>
      </c>
      <c r="P15" s="245" t="str">
        <f>IF($B15="","",IFERROR(IF(SUM('3_pessoal'!$BP15,'3_pessoal'!$BR15)&gt;0,SUM('3_pessoal'!$BQ15,'3_pessoal'!$BS15)/'3_pessoal'!$J15,""),""))</f>
        <v/>
      </c>
      <c r="Q15" s="245" t="str">
        <f>IF($B15="","",IFERROR(IF(SUM('3_pessoal'!$BU15,'3_pessoal'!$BW15)&gt;0,SUM('3_pessoal'!$BV15,'3_pessoal'!$BX15)/'3_pessoal'!$J15,""),""))</f>
        <v/>
      </c>
      <c r="R15" s="245" t="str">
        <f>IF($B15="","",IFERROR(IF(SUM('3_pessoal'!$BZ15,'3_pessoal'!$CB15)&gt;0,SUM('3_pessoal'!$CA15,'3_pessoal'!$CC15)/'3_pessoal'!$J15,""),""))</f>
        <v/>
      </c>
      <c r="S15" s="245" t="str">
        <f>IF($B15="","",IFERROR(IF(SUM('3_pessoal'!$CE15,'3_pessoal'!$CG15)&gt;0,SUM('3_pessoal'!$CF15,'3_pessoal'!$CH15)/'3_pessoal'!$J15,""),""))</f>
        <v/>
      </c>
      <c r="T15" s="245" t="str">
        <f>IF($B15="","",IFERROR(IF(SUM('3_pessoal'!$CJ15,'3_pessoal'!$CL15)&gt;0,SUM('3_pessoal'!$CK15,'3_pessoal'!$CM15)/'3_pessoal'!$J15,""),""))</f>
        <v/>
      </c>
      <c r="U15" s="245" t="str">
        <f>IF($B15="","",IFERROR(IF(SUM('3_pessoal'!$CO15,'3_pessoal'!$CQ15)&gt;0,SUM('3_pessoal'!$CP15,'3_pessoal'!$CR15)/'3_pessoal'!$J15,""),""))</f>
        <v/>
      </c>
      <c r="V15" s="245" t="str">
        <f>IF($B15="","",IFERROR(IF(SUM('3_pessoal'!$CT15,'3_pessoal'!$CV15)&gt;0,SUM('3_pessoal'!$CU15,'3_pessoal'!$CW15)/'3_pessoal'!$J15,""),""))</f>
        <v/>
      </c>
      <c r="W15" s="245" t="str">
        <f>IF($B15="","",IFERROR(IF(SUM('3_pessoal'!$CY15,'3_pessoal'!$DA15)&gt;0,SUM('3_pessoal'!$CZ15,'3_pessoal'!$DB15)/'3_pessoal'!$J15,""),""))</f>
        <v/>
      </c>
      <c r="X15" s="245" t="str">
        <f>IF($B15="","",IFERROR(IF(SUM('3_pessoal'!$DD15,'3_pessoal'!$DF15)&gt;0,SUM('3_pessoal'!$DE15,'3_pessoal'!$DG15)/'3_pessoal'!$J15,""),""))</f>
        <v/>
      </c>
      <c r="Y15" s="245" t="str">
        <f>IF($B15="","",IFERROR(IF(SUM('3_pessoal'!$DI15,'3_pessoal'!$DK15)&gt;0,SUM('3_pessoal'!$DJ15,'3_pessoal'!$DL15)/'3_pessoal'!$J15,""),""))</f>
        <v/>
      </c>
      <c r="Z15" s="245" t="str">
        <f>IF($B15="","",IFERROR(IF(SUM('3_pessoal'!$DN15,'3_pessoal'!$DP15)&gt;0,SUM('3_pessoal'!$DO15,'3_pessoal'!$DQ15)/'3_pessoal'!$J15,""),""))</f>
        <v/>
      </c>
      <c r="AA15" s="245" t="str">
        <f>IF($B15="","",IFERROR(IF(SUM('3_pessoal'!$DS15,'3_pessoal'!$DU15)&gt;0,SUM('3_pessoal'!$DT15,'3_pessoal'!$DV15)/'3_pessoal'!$J15,""),""))</f>
        <v/>
      </c>
      <c r="AB15" s="245" t="str">
        <f>IF($B15="","",IFERROR(IF(SUM('3_pessoal'!$DX15,'3_pessoal'!$DZ15)&gt;0,SUM('3_pessoal'!$DY15,'3_pessoal'!$EA15)/'3_pessoal'!$J15,""),""))</f>
        <v/>
      </c>
      <c r="AC15" s="245" t="str">
        <f>IF($B15="","",IFERROR(IF(SUM('3_pessoal'!$EC15,'3_pessoal'!$EE15)&gt;0,SUM('3_pessoal'!$ED15,'3_pessoal'!$EF15)/'3_pessoal'!$J15,""),""))</f>
        <v/>
      </c>
      <c r="AD15" s="245" t="str">
        <f>IF($B15="","",IFERROR(IF(SUM('3_pessoal'!$EH15,'3_pessoal'!$EJ15)&gt;0,SUM('3_pessoal'!$EI15,'3_pessoal'!$EK15)/'3_pessoal'!$J15,""),""))</f>
        <v/>
      </c>
      <c r="AE15" s="245" t="str">
        <f>IF($B15="","",IFERROR(IF(SUM('3_pessoal'!$EM15,'3_pessoal'!$EO15)&gt;0,SUM('3_pessoal'!$EN15,'3_pessoal'!$EP15)/'3_pessoal'!$J15,""),""))</f>
        <v/>
      </c>
      <c r="AF15" s="245" t="str">
        <f>IF($B15="","",IFERROR(IF(SUM('3_pessoal'!$ER15,'3_pessoal'!$ET15)&gt;0,SUM('3_pessoal'!$ES15,'3_pessoal'!$EU15)/'3_pessoal'!$J15,""),""))</f>
        <v/>
      </c>
      <c r="AG15" s="245" t="str">
        <f>IF($B15="","",IFERROR(IF(SUM('3_pessoal'!$EW15,'3_pessoal'!$EY15)&gt;0,SUM('3_pessoal'!$EX15,'3_pessoal'!$EZ15)/'3_pessoal'!$J15,""),""))</f>
        <v/>
      </c>
      <c r="AH15" s="248" t="str">
        <f>IF($B15="","",IFERROR(IF(SUM('3_pessoal'!$FB15,'3_pessoal'!$FD15)&gt;0,SUM('3_pessoal'!$FC15,'3_pessoal'!$FE15)/'3_pessoal'!$J15,""),""))</f>
        <v/>
      </c>
    </row>
    <row r="16" spans="1:34" ht="15" customHeight="1" x14ac:dyDescent="0.25">
      <c r="A16" s="192" t="str">
        <f>IF(B16="","",'1_geral'!A16)</f>
        <v/>
      </c>
      <c r="B16" s="243" t="str">
        <f>IF('1_geral'!D16="","",'1_geral'!D16)</f>
        <v/>
      </c>
      <c r="C16" s="243" t="str">
        <f>IF('1_geral'!E16="","",'1_geral'!E16)</f>
        <v/>
      </c>
      <c r="D16" s="197" t="str">
        <f>IF('4_periodicidade'!G16=0,"",'3_pessoal'!J16*1/'3_pessoal'!K16)</f>
        <v/>
      </c>
      <c r="E16" s="244" t="str">
        <f>IF($B16="","",IFERROR(IF(SUM('3_pessoal'!$M16,'3_pessoal'!$O16)&gt;0,SUM('3_pessoal'!$N16,'3_pessoal'!$P16)/'3_pessoal'!$J16,""),""))</f>
        <v/>
      </c>
      <c r="F16" s="244" t="str">
        <f>IF($B16="","",IFERROR(IF(SUM('3_pessoal'!$R16,'3_pessoal'!$T16)&gt;0,SUM('3_pessoal'!$S16,'3_pessoal'!$U16)/'3_pessoal'!$J16,""),""))</f>
        <v/>
      </c>
      <c r="G16" s="244" t="str">
        <f>IF($B16="","",IFERROR(IF(SUM('3_pessoal'!$W16,'3_pessoal'!$Y16)&gt;0,SUM('3_pessoal'!$X16,'3_pessoal'!$Z16)/'3_pessoal'!$J16,""),""))</f>
        <v/>
      </c>
      <c r="H16" s="244" t="str">
        <f>IF($B16="","",IFERROR(IF(SUM('3_pessoal'!$AB16,'3_pessoal'!$AD16)&gt;0,SUM('3_pessoal'!$AC16,'3_pessoal'!$AE16)/'3_pessoal'!$J16,""),""))</f>
        <v/>
      </c>
      <c r="I16" s="244" t="str">
        <f>IF($B16="","",IFERROR(IF(SUM('3_pessoal'!$AG16,'3_pessoal'!$AI16)&gt;0,SUM('3_pessoal'!$AH16,'3_pessoal'!$AJ16)/'3_pessoal'!$J16,""),""))</f>
        <v/>
      </c>
      <c r="J16" s="244" t="str">
        <f>IF($B16="","",IFERROR(IF(SUM('3_pessoal'!$AL16,'3_pessoal'!$AN16)&gt;0,SUM('3_pessoal'!$AM16,'3_pessoal'!$AO16)/'3_pessoal'!$J16,""),""))</f>
        <v/>
      </c>
      <c r="K16" s="244" t="str">
        <f>IF($B16="","",IFERROR(IF(SUM('3_pessoal'!$AQ16,'3_pessoal'!$AS16)&gt;0,SUM('3_pessoal'!$AR16,'3_pessoal'!$AT16)/'3_pessoal'!$J16,""),""))</f>
        <v/>
      </c>
      <c r="L16" s="244" t="str">
        <f>IF($B16="","",IFERROR(IF(SUM('3_pessoal'!$AV16,'3_pessoal'!$AX16)&gt;0,SUM('3_pessoal'!$AW16,'3_pessoal'!$AY16)/'3_pessoal'!$J16,""),""))</f>
        <v/>
      </c>
      <c r="M16" s="244" t="str">
        <f>IF($B16="","",IFERROR(IF(SUM('3_pessoal'!$BA16,'3_pessoal'!$BC16)&gt;0,SUM('3_pessoal'!$BB16,'3_pessoal'!$BD16)/'3_pessoal'!$J16,""),""))</f>
        <v/>
      </c>
      <c r="N16" s="244" t="str">
        <f>IF($B16="","",IFERROR(IF(SUM('3_pessoal'!$BF16,'3_pessoal'!$BH16)&gt;0,SUM('3_pessoal'!$BG16,'3_pessoal'!$BI16)/'3_pessoal'!$J16,""),""))</f>
        <v/>
      </c>
      <c r="O16" s="244" t="str">
        <f>IF($B16="","",IFERROR(IF(SUM('3_pessoal'!$BK16,'3_pessoal'!$BM16)&gt;0,SUM('3_pessoal'!$BL16,'3_pessoal'!$BN16)/'3_pessoal'!$J16,""),""))</f>
        <v/>
      </c>
      <c r="P16" s="244" t="str">
        <f>IF($B16="","",IFERROR(IF(SUM('3_pessoal'!$BP16,'3_pessoal'!$BR16)&gt;0,SUM('3_pessoal'!$BQ16,'3_pessoal'!$BS16)/'3_pessoal'!$J16,""),""))</f>
        <v/>
      </c>
      <c r="Q16" s="244" t="str">
        <f>IF($B16="","",IFERROR(IF(SUM('3_pessoal'!$BU16,'3_pessoal'!$BW16)&gt;0,SUM('3_pessoal'!$BV16,'3_pessoal'!$BX16)/'3_pessoal'!$J16,""),""))</f>
        <v/>
      </c>
      <c r="R16" s="244" t="str">
        <f>IF($B16="","",IFERROR(IF(SUM('3_pessoal'!$BZ16,'3_pessoal'!$CB16)&gt;0,SUM('3_pessoal'!$CA16,'3_pessoal'!$CC16)/'3_pessoal'!$J16,""),""))</f>
        <v/>
      </c>
      <c r="S16" s="244" t="str">
        <f>IF($B16="","",IFERROR(IF(SUM('3_pessoal'!$CE16,'3_pessoal'!$CG16)&gt;0,SUM('3_pessoal'!$CF16,'3_pessoal'!$CH16)/'3_pessoal'!$J16,""),""))</f>
        <v/>
      </c>
      <c r="T16" s="244" t="str">
        <f>IF($B16="","",IFERROR(IF(SUM('3_pessoal'!$CJ16,'3_pessoal'!$CL16)&gt;0,SUM('3_pessoal'!$CK16,'3_pessoal'!$CM16)/'3_pessoal'!$J16,""),""))</f>
        <v/>
      </c>
      <c r="U16" s="244" t="str">
        <f>IF($B16="","",IFERROR(IF(SUM('3_pessoal'!$CO16,'3_pessoal'!$CQ16)&gt;0,SUM('3_pessoal'!$CP16,'3_pessoal'!$CR16)/'3_pessoal'!$J16,""),""))</f>
        <v/>
      </c>
      <c r="V16" s="244" t="str">
        <f>IF($B16="","",IFERROR(IF(SUM('3_pessoal'!$CT16,'3_pessoal'!$CV16)&gt;0,SUM('3_pessoal'!$CU16,'3_pessoal'!$CW16)/'3_pessoal'!$J16,""),""))</f>
        <v/>
      </c>
      <c r="W16" s="244" t="str">
        <f>IF($B16="","",IFERROR(IF(SUM('3_pessoal'!$CY16,'3_pessoal'!$DA16)&gt;0,SUM('3_pessoal'!$CZ16,'3_pessoal'!$DB16)/'3_pessoal'!$J16,""),""))</f>
        <v/>
      </c>
      <c r="X16" s="244" t="str">
        <f>IF($B16="","",IFERROR(IF(SUM('3_pessoal'!$DD16,'3_pessoal'!$DF16)&gt;0,SUM('3_pessoal'!$DE16,'3_pessoal'!$DG16)/'3_pessoal'!$J16,""),""))</f>
        <v/>
      </c>
      <c r="Y16" s="244" t="str">
        <f>IF($B16="","",IFERROR(IF(SUM('3_pessoal'!$DI16,'3_pessoal'!$DK16)&gt;0,SUM('3_pessoal'!$DJ16,'3_pessoal'!$DL16)/'3_pessoal'!$J16,""),""))</f>
        <v/>
      </c>
      <c r="Z16" s="244" t="str">
        <f>IF($B16="","",IFERROR(IF(SUM('3_pessoal'!$DN16,'3_pessoal'!$DP16)&gt;0,SUM('3_pessoal'!$DO16,'3_pessoal'!$DQ16)/'3_pessoal'!$J16,""),""))</f>
        <v/>
      </c>
      <c r="AA16" s="244" t="str">
        <f>IF($B16="","",IFERROR(IF(SUM('3_pessoal'!$DS16,'3_pessoal'!$DU16)&gt;0,SUM('3_pessoal'!$DT16,'3_pessoal'!$DV16)/'3_pessoal'!$J16,""),""))</f>
        <v/>
      </c>
      <c r="AB16" s="244" t="str">
        <f>IF($B16="","",IFERROR(IF(SUM('3_pessoal'!$DX16,'3_pessoal'!$DZ16)&gt;0,SUM('3_pessoal'!$DY16,'3_pessoal'!$EA16)/'3_pessoal'!$J16,""),""))</f>
        <v/>
      </c>
      <c r="AC16" s="244" t="str">
        <f>IF($B16="","",IFERROR(IF(SUM('3_pessoal'!$EC16,'3_pessoal'!$EE16)&gt;0,SUM('3_pessoal'!$ED16,'3_pessoal'!$EF16)/'3_pessoal'!$J16,""),""))</f>
        <v/>
      </c>
      <c r="AD16" s="244" t="str">
        <f>IF($B16="","",IFERROR(IF(SUM('3_pessoal'!$EH16,'3_pessoal'!$EJ16)&gt;0,SUM('3_pessoal'!$EI16,'3_pessoal'!$EK16)/'3_pessoal'!$J16,""),""))</f>
        <v/>
      </c>
      <c r="AE16" s="244" t="str">
        <f>IF($B16="","",IFERROR(IF(SUM('3_pessoal'!$EM16,'3_pessoal'!$EO16)&gt;0,SUM('3_pessoal'!$EN16,'3_pessoal'!$EP16)/'3_pessoal'!$J16,""),""))</f>
        <v/>
      </c>
      <c r="AF16" s="244" t="str">
        <f>IF($B16="","",IFERROR(IF(SUM('3_pessoal'!$ER16,'3_pessoal'!$ET16)&gt;0,SUM('3_pessoal'!$ES16,'3_pessoal'!$EU16)/'3_pessoal'!$J16,""),""))</f>
        <v/>
      </c>
      <c r="AG16" s="244" t="str">
        <f>IF($B16="","",IFERROR(IF(SUM('3_pessoal'!$EW16,'3_pessoal'!$EY16)&gt;0,SUM('3_pessoal'!$EX16,'3_pessoal'!$EZ16)/'3_pessoal'!$J16,""),""))</f>
        <v/>
      </c>
      <c r="AH16" s="253" t="str">
        <f>IF($B16="","",IFERROR(IF(SUM('3_pessoal'!$FB16,'3_pessoal'!$FD16)&gt;0,SUM('3_pessoal'!$FC16,'3_pessoal'!$FE16)/'3_pessoal'!$J16,""),""))</f>
        <v/>
      </c>
    </row>
    <row r="17" spans="1:34" ht="15" customHeight="1" x14ac:dyDescent="0.25">
      <c r="A17" s="184" t="str">
        <f>IF(B17="","",'1_geral'!A17)</f>
        <v/>
      </c>
      <c r="B17" s="246" t="str">
        <f>IF('1_geral'!D17="","",'1_geral'!D17)</f>
        <v/>
      </c>
      <c r="C17" s="246" t="str">
        <f>IF('1_geral'!E17="","",'1_geral'!E17)</f>
        <v/>
      </c>
      <c r="D17" s="189" t="str">
        <f>IF('4_periodicidade'!G17=0,"",'3_pessoal'!J17*1/'3_pessoal'!K17)</f>
        <v/>
      </c>
      <c r="E17" s="245" t="str">
        <f>IF($B17="","",IFERROR(IF(SUM('3_pessoal'!$M17,'3_pessoal'!$O17)&gt;0,SUM('3_pessoal'!$N17,'3_pessoal'!$P17)/'3_pessoal'!$J17,""),""))</f>
        <v/>
      </c>
      <c r="F17" s="245" t="str">
        <f>IF($B17="","",IFERROR(IF(SUM('3_pessoal'!$R17,'3_pessoal'!$T17)&gt;0,SUM('3_pessoal'!$S17,'3_pessoal'!$U17)/'3_pessoal'!$J17,""),""))</f>
        <v/>
      </c>
      <c r="G17" s="245" t="str">
        <f>IF($B17="","",IFERROR(IF(SUM('3_pessoal'!$W17,'3_pessoal'!$Y17)&gt;0,SUM('3_pessoal'!$X17,'3_pessoal'!$Z17)/'3_pessoal'!$J17,""),""))</f>
        <v/>
      </c>
      <c r="H17" s="245" t="str">
        <f>IF($B17="","",IFERROR(IF(SUM('3_pessoal'!$AB17,'3_pessoal'!$AD17)&gt;0,SUM('3_pessoal'!$AC17,'3_pessoal'!$AE17)/'3_pessoal'!$J17,""),""))</f>
        <v/>
      </c>
      <c r="I17" s="245" t="str">
        <f>IF($B17="","",IFERROR(IF(SUM('3_pessoal'!$AG17,'3_pessoal'!$AI17)&gt;0,SUM('3_pessoal'!$AH17,'3_pessoal'!$AJ17)/'3_pessoal'!$J17,""),""))</f>
        <v/>
      </c>
      <c r="J17" s="245" t="str">
        <f>IF($B17="","",IFERROR(IF(SUM('3_pessoal'!$AL17,'3_pessoal'!$AN17)&gt;0,SUM('3_pessoal'!$AM17,'3_pessoal'!$AO17)/'3_pessoal'!$J17,""),""))</f>
        <v/>
      </c>
      <c r="K17" s="245" t="str">
        <f>IF($B17="","",IFERROR(IF(SUM('3_pessoal'!$AQ17,'3_pessoal'!$AS17)&gt;0,SUM('3_pessoal'!$AR17,'3_pessoal'!$AT17)/'3_pessoal'!$J17,""),""))</f>
        <v/>
      </c>
      <c r="L17" s="245" t="str">
        <f>IF($B17="","",IFERROR(IF(SUM('3_pessoal'!$AV17,'3_pessoal'!$AX17)&gt;0,SUM('3_pessoal'!$AW17,'3_pessoal'!$AY17)/'3_pessoal'!$J17,""),""))</f>
        <v/>
      </c>
      <c r="M17" s="245" t="str">
        <f>IF($B17="","",IFERROR(IF(SUM('3_pessoal'!$BA17,'3_pessoal'!$BC17)&gt;0,SUM('3_pessoal'!$BB17,'3_pessoal'!$BD17)/'3_pessoal'!$J17,""),""))</f>
        <v/>
      </c>
      <c r="N17" s="245" t="str">
        <f>IF($B17="","",IFERROR(IF(SUM('3_pessoal'!$BF17,'3_pessoal'!$BH17)&gt;0,SUM('3_pessoal'!$BG17,'3_pessoal'!$BI17)/'3_pessoal'!$J17,""),""))</f>
        <v/>
      </c>
      <c r="O17" s="245" t="str">
        <f>IF($B17="","",IFERROR(IF(SUM('3_pessoal'!$BK17,'3_pessoal'!$BM17)&gt;0,SUM('3_pessoal'!$BL17,'3_pessoal'!$BN17)/'3_pessoal'!$J17,""),""))</f>
        <v/>
      </c>
      <c r="P17" s="245" t="str">
        <f>IF($B17="","",IFERROR(IF(SUM('3_pessoal'!$BP17,'3_pessoal'!$BR17)&gt;0,SUM('3_pessoal'!$BQ17,'3_pessoal'!$BS17)/'3_pessoal'!$J17,""),""))</f>
        <v/>
      </c>
      <c r="Q17" s="245" t="str">
        <f>IF($B17="","",IFERROR(IF(SUM('3_pessoal'!$BU17,'3_pessoal'!$BW17)&gt;0,SUM('3_pessoal'!$BV17,'3_pessoal'!$BX17)/'3_pessoal'!$J17,""),""))</f>
        <v/>
      </c>
      <c r="R17" s="245" t="str">
        <f>IF($B17="","",IFERROR(IF(SUM('3_pessoal'!$BZ17,'3_pessoal'!$CB17)&gt;0,SUM('3_pessoal'!$CA17,'3_pessoal'!$CC17)/'3_pessoal'!$J17,""),""))</f>
        <v/>
      </c>
      <c r="S17" s="245" t="str">
        <f>IF($B17="","",IFERROR(IF(SUM('3_pessoal'!$CE17,'3_pessoal'!$CG17)&gt;0,SUM('3_pessoal'!$CF17,'3_pessoal'!$CH17)/'3_pessoal'!$J17,""),""))</f>
        <v/>
      </c>
      <c r="T17" s="245" t="str">
        <f>IF($B17="","",IFERROR(IF(SUM('3_pessoal'!$CJ17,'3_pessoal'!$CL17)&gt;0,SUM('3_pessoal'!$CK17,'3_pessoal'!$CM17)/'3_pessoal'!$J17,""),""))</f>
        <v/>
      </c>
      <c r="U17" s="245" t="str">
        <f>IF($B17="","",IFERROR(IF(SUM('3_pessoal'!$CO17,'3_pessoal'!$CQ17)&gt;0,SUM('3_pessoal'!$CP17,'3_pessoal'!$CR17)/'3_pessoal'!$J17,""),""))</f>
        <v/>
      </c>
      <c r="V17" s="245" t="str">
        <f>IF($B17="","",IFERROR(IF(SUM('3_pessoal'!$CT17,'3_pessoal'!$CV17)&gt;0,SUM('3_pessoal'!$CU17,'3_pessoal'!$CW17)/'3_pessoal'!$J17,""),""))</f>
        <v/>
      </c>
      <c r="W17" s="245" t="str">
        <f>IF($B17="","",IFERROR(IF(SUM('3_pessoal'!$CY17,'3_pessoal'!$DA17)&gt;0,SUM('3_pessoal'!$CZ17,'3_pessoal'!$DB17)/'3_pessoal'!$J17,""),""))</f>
        <v/>
      </c>
      <c r="X17" s="245" t="str">
        <f>IF($B17="","",IFERROR(IF(SUM('3_pessoal'!$DD17,'3_pessoal'!$DF17)&gt;0,SUM('3_pessoal'!$DE17,'3_pessoal'!$DG17)/'3_pessoal'!$J17,""),""))</f>
        <v/>
      </c>
      <c r="Y17" s="245" t="str">
        <f>IF($B17="","",IFERROR(IF(SUM('3_pessoal'!$DI17,'3_pessoal'!$DK17)&gt;0,SUM('3_pessoal'!$DJ17,'3_pessoal'!$DL17)/'3_pessoal'!$J17,""),""))</f>
        <v/>
      </c>
      <c r="Z17" s="245" t="str">
        <f>IF($B17="","",IFERROR(IF(SUM('3_pessoal'!$DN17,'3_pessoal'!$DP17)&gt;0,SUM('3_pessoal'!$DO17,'3_pessoal'!$DQ17)/'3_pessoal'!$J17,""),""))</f>
        <v/>
      </c>
      <c r="AA17" s="245" t="str">
        <f>IF($B17="","",IFERROR(IF(SUM('3_pessoal'!$DS17,'3_pessoal'!$DU17)&gt;0,SUM('3_pessoal'!$DT17,'3_pessoal'!$DV17)/'3_pessoal'!$J17,""),""))</f>
        <v/>
      </c>
      <c r="AB17" s="245" t="str">
        <f>IF($B17="","",IFERROR(IF(SUM('3_pessoal'!$DX17,'3_pessoal'!$DZ17)&gt;0,SUM('3_pessoal'!$DY17,'3_pessoal'!$EA17)/'3_pessoal'!$J17,""),""))</f>
        <v/>
      </c>
      <c r="AC17" s="245" t="str">
        <f>IF($B17="","",IFERROR(IF(SUM('3_pessoal'!$EC17,'3_pessoal'!$EE17)&gt;0,SUM('3_pessoal'!$ED17,'3_pessoal'!$EF17)/'3_pessoal'!$J17,""),""))</f>
        <v/>
      </c>
      <c r="AD17" s="245" t="str">
        <f>IF($B17="","",IFERROR(IF(SUM('3_pessoal'!$EH17,'3_pessoal'!$EJ17)&gt;0,SUM('3_pessoal'!$EI17,'3_pessoal'!$EK17)/'3_pessoal'!$J17,""),""))</f>
        <v/>
      </c>
      <c r="AE17" s="245" t="str">
        <f>IF($B17="","",IFERROR(IF(SUM('3_pessoal'!$EM17,'3_pessoal'!$EO17)&gt;0,SUM('3_pessoal'!$EN17,'3_pessoal'!$EP17)/'3_pessoal'!$J17,""),""))</f>
        <v/>
      </c>
      <c r="AF17" s="245" t="str">
        <f>IF($B17="","",IFERROR(IF(SUM('3_pessoal'!$ER17,'3_pessoal'!$ET17)&gt;0,SUM('3_pessoal'!$ES17,'3_pessoal'!$EU17)/'3_pessoal'!$J17,""),""))</f>
        <v/>
      </c>
      <c r="AG17" s="245" t="str">
        <f>IF($B17="","",IFERROR(IF(SUM('3_pessoal'!$EW17,'3_pessoal'!$EY17)&gt;0,SUM('3_pessoal'!$EX17,'3_pessoal'!$EZ17)/'3_pessoal'!$J17,""),""))</f>
        <v/>
      </c>
      <c r="AH17" s="248" t="str">
        <f>IF($B17="","",IFERROR(IF(SUM('3_pessoal'!$FB17,'3_pessoal'!$FD17)&gt;0,SUM('3_pessoal'!$FC17,'3_pessoal'!$FE17)/'3_pessoal'!$J17,""),""))</f>
        <v/>
      </c>
    </row>
    <row r="18" spans="1:34" ht="15" customHeight="1" x14ac:dyDescent="0.25">
      <c r="A18" s="192" t="str">
        <f>IF(B18="","",'1_geral'!A18)</f>
        <v/>
      </c>
      <c r="B18" s="243" t="str">
        <f>IF('1_geral'!D18="","",'1_geral'!D18)</f>
        <v/>
      </c>
      <c r="C18" s="243" t="str">
        <f>IF('1_geral'!E18="","",'1_geral'!E18)</f>
        <v/>
      </c>
      <c r="D18" s="197" t="str">
        <f>IF('4_periodicidade'!G18=0,"",'3_pessoal'!J18*1/'3_pessoal'!K18)</f>
        <v/>
      </c>
      <c r="E18" s="244" t="str">
        <f>IF($B18="","",IFERROR(IF(SUM('3_pessoal'!$M18,'3_pessoal'!$O18)&gt;0,SUM('3_pessoal'!$N18,'3_pessoal'!$P18)/'3_pessoal'!$J18,""),""))</f>
        <v/>
      </c>
      <c r="F18" s="244" t="str">
        <f>IF($B18="","",IFERROR(IF(SUM('3_pessoal'!$R18,'3_pessoal'!$T18)&gt;0,SUM('3_pessoal'!$S18,'3_pessoal'!$U18)/'3_pessoal'!$J18,""),""))</f>
        <v/>
      </c>
      <c r="G18" s="244" t="str">
        <f>IF($B18="","",IFERROR(IF(SUM('3_pessoal'!$W18,'3_pessoal'!$Y18)&gt;0,SUM('3_pessoal'!$X18,'3_pessoal'!$Z18)/'3_pessoal'!$J18,""),""))</f>
        <v/>
      </c>
      <c r="H18" s="244" t="str">
        <f>IF($B18="","",IFERROR(IF(SUM('3_pessoal'!$AB18,'3_pessoal'!$AD18)&gt;0,SUM('3_pessoal'!$AC18,'3_pessoal'!$AE18)/'3_pessoal'!$J18,""),""))</f>
        <v/>
      </c>
      <c r="I18" s="244" t="str">
        <f>IF($B18="","",IFERROR(IF(SUM('3_pessoal'!$AG18,'3_pessoal'!$AI18)&gt;0,SUM('3_pessoal'!$AH18,'3_pessoal'!$AJ18)/'3_pessoal'!$J18,""),""))</f>
        <v/>
      </c>
      <c r="J18" s="244" t="str">
        <f>IF($B18="","",IFERROR(IF(SUM('3_pessoal'!$AL18,'3_pessoal'!$AN18)&gt;0,SUM('3_pessoal'!$AM18,'3_pessoal'!$AO18)/'3_pessoal'!$J18,""),""))</f>
        <v/>
      </c>
      <c r="K18" s="244" t="str">
        <f>IF($B18="","",IFERROR(IF(SUM('3_pessoal'!$AQ18,'3_pessoal'!$AS18)&gt;0,SUM('3_pessoal'!$AR18,'3_pessoal'!$AT18)/'3_pessoal'!$J18,""),""))</f>
        <v/>
      </c>
      <c r="L18" s="244" t="str">
        <f>IF($B18="","",IFERROR(IF(SUM('3_pessoal'!$AV18,'3_pessoal'!$AX18)&gt;0,SUM('3_pessoal'!$AW18,'3_pessoal'!$AY18)/'3_pessoal'!$J18,""),""))</f>
        <v/>
      </c>
      <c r="M18" s="244" t="str">
        <f>IF($B18="","",IFERROR(IF(SUM('3_pessoal'!$BA18,'3_pessoal'!$BC18)&gt;0,SUM('3_pessoal'!$BB18,'3_pessoal'!$BD18)/'3_pessoal'!$J18,""),""))</f>
        <v/>
      </c>
      <c r="N18" s="244" t="str">
        <f>IF($B18="","",IFERROR(IF(SUM('3_pessoal'!$BF18,'3_pessoal'!$BH18)&gt;0,SUM('3_pessoal'!$BG18,'3_pessoal'!$BI18)/'3_pessoal'!$J18,""),""))</f>
        <v/>
      </c>
      <c r="O18" s="244" t="str">
        <f>IF($B18="","",IFERROR(IF(SUM('3_pessoal'!$BK18,'3_pessoal'!$BM18)&gt;0,SUM('3_pessoal'!$BL18,'3_pessoal'!$BN18)/'3_pessoal'!$J18,""),""))</f>
        <v/>
      </c>
      <c r="P18" s="244" t="str">
        <f>IF($B18="","",IFERROR(IF(SUM('3_pessoal'!$BP18,'3_pessoal'!$BR18)&gt;0,SUM('3_pessoal'!$BQ18,'3_pessoal'!$BS18)/'3_pessoal'!$J18,""),""))</f>
        <v/>
      </c>
      <c r="Q18" s="244" t="str">
        <f>IF($B18="","",IFERROR(IF(SUM('3_pessoal'!$BU18,'3_pessoal'!$BW18)&gt;0,SUM('3_pessoal'!$BV18,'3_pessoal'!$BX18)/'3_pessoal'!$J18,""),""))</f>
        <v/>
      </c>
      <c r="R18" s="244" t="str">
        <f>IF($B18="","",IFERROR(IF(SUM('3_pessoal'!$BZ18,'3_pessoal'!$CB18)&gt;0,SUM('3_pessoal'!$CA18,'3_pessoal'!$CC18)/'3_pessoal'!$J18,""),""))</f>
        <v/>
      </c>
      <c r="S18" s="244" t="str">
        <f>IF($B18="","",IFERROR(IF(SUM('3_pessoal'!$CE18,'3_pessoal'!$CG18)&gt;0,SUM('3_pessoal'!$CF18,'3_pessoal'!$CH18)/'3_pessoal'!$J18,""),""))</f>
        <v/>
      </c>
      <c r="T18" s="244" t="str">
        <f>IF($B18="","",IFERROR(IF(SUM('3_pessoal'!$CJ18,'3_pessoal'!$CL18)&gt;0,SUM('3_pessoal'!$CK18,'3_pessoal'!$CM18)/'3_pessoal'!$J18,""),""))</f>
        <v/>
      </c>
      <c r="U18" s="244" t="str">
        <f>IF($B18="","",IFERROR(IF(SUM('3_pessoal'!$CO18,'3_pessoal'!$CQ18)&gt;0,SUM('3_pessoal'!$CP18,'3_pessoal'!$CR18)/'3_pessoal'!$J18,""),""))</f>
        <v/>
      </c>
      <c r="V18" s="244" t="str">
        <f>IF($B18="","",IFERROR(IF(SUM('3_pessoal'!$CT18,'3_pessoal'!$CV18)&gt;0,SUM('3_pessoal'!$CU18,'3_pessoal'!$CW18)/'3_pessoal'!$J18,""),""))</f>
        <v/>
      </c>
      <c r="W18" s="244" t="str">
        <f>IF($B18="","",IFERROR(IF(SUM('3_pessoal'!$CY18,'3_pessoal'!$DA18)&gt;0,SUM('3_pessoal'!$CZ18,'3_pessoal'!$DB18)/'3_pessoal'!$J18,""),""))</f>
        <v/>
      </c>
      <c r="X18" s="244" t="str">
        <f>IF($B18="","",IFERROR(IF(SUM('3_pessoal'!$DD18,'3_pessoal'!$DF18)&gt;0,SUM('3_pessoal'!$DE18,'3_pessoal'!$DG18)/'3_pessoal'!$J18,""),""))</f>
        <v/>
      </c>
      <c r="Y18" s="244" t="str">
        <f>IF($B18="","",IFERROR(IF(SUM('3_pessoal'!$DI18,'3_pessoal'!$DK18)&gt;0,SUM('3_pessoal'!$DJ18,'3_pessoal'!$DL18)/'3_pessoal'!$J18,""),""))</f>
        <v/>
      </c>
      <c r="Z18" s="244" t="str">
        <f>IF($B18="","",IFERROR(IF(SUM('3_pessoal'!$DN18,'3_pessoal'!$DP18)&gt;0,SUM('3_pessoal'!$DO18,'3_pessoal'!$DQ18)/'3_pessoal'!$J18,""),""))</f>
        <v/>
      </c>
      <c r="AA18" s="244" t="str">
        <f>IF($B18="","",IFERROR(IF(SUM('3_pessoal'!$DS18,'3_pessoal'!$DU18)&gt;0,SUM('3_pessoal'!$DT18,'3_pessoal'!$DV18)/'3_pessoal'!$J18,""),""))</f>
        <v/>
      </c>
      <c r="AB18" s="244" t="str">
        <f>IF($B18="","",IFERROR(IF(SUM('3_pessoal'!$DX18,'3_pessoal'!$DZ18)&gt;0,SUM('3_pessoal'!$DY18,'3_pessoal'!$EA18)/'3_pessoal'!$J18,""),""))</f>
        <v/>
      </c>
      <c r="AC18" s="244" t="str">
        <f>IF($B18="","",IFERROR(IF(SUM('3_pessoal'!$EC18,'3_pessoal'!$EE18)&gt;0,SUM('3_pessoal'!$ED18,'3_pessoal'!$EF18)/'3_pessoal'!$J18,""),""))</f>
        <v/>
      </c>
      <c r="AD18" s="244" t="str">
        <f>IF($B18="","",IFERROR(IF(SUM('3_pessoal'!$EH18,'3_pessoal'!$EJ18)&gt;0,SUM('3_pessoal'!$EI18,'3_pessoal'!$EK18)/'3_pessoal'!$J18,""),""))</f>
        <v/>
      </c>
      <c r="AE18" s="244" t="str">
        <f>IF($B18="","",IFERROR(IF(SUM('3_pessoal'!$EM18,'3_pessoal'!$EO18)&gt;0,SUM('3_pessoal'!$EN18,'3_pessoal'!$EP18)/'3_pessoal'!$J18,""),""))</f>
        <v/>
      </c>
      <c r="AF18" s="244" t="str">
        <f>IF($B18="","",IFERROR(IF(SUM('3_pessoal'!$ER18,'3_pessoal'!$ET18)&gt;0,SUM('3_pessoal'!$ES18,'3_pessoal'!$EU18)/'3_pessoal'!$J18,""),""))</f>
        <v/>
      </c>
      <c r="AG18" s="244" t="str">
        <f>IF($B18="","",IFERROR(IF(SUM('3_pessoal'!$EW18,'3_pessoal'!$EY18)&gt;0,SUM('3_pessoal'!$EX18,'3_pessoal'!$EZ18)/'3_pessoal'!$J18,""),""))</f>
        <v/>
      </c>
      <c r="AH18" s="253" t="str">
        <f>IF($B18="","",IFERROR(IF(SUM('3_pessoal'!$FB18,'3_pessoal'!$FD18)&gt;0,SUM('3_pessoal'!$FC18,'3_pessoal'!$FE18)/'3_pessoal'!$J18,""),""))</f>
        <v/>
      </c>
    </row>
    <row r="19" spans="1:34" ht="15" customHeight="1" x14ac:dyDescent="0.25">
      <c r="A19" s="184" t="str">
        <f>IF(B19="","",'1_geral'!A19)</f>
        <v/>
      </c>
      <c r="B19" s="246" t="str">
        <f>IF('1_geral'!D19="","",'1_geral'!D19)</f>
        <v/>
      </c>
      <c r="C19" s="246" t="str">
        <f>IF('1_geral'!E19="","",'1_geral'!E19)</f>
        <v/>
      </c>
      <c r="D19" s="189" t="str">
        <f>IF('4_periodicidade'!G19=0,"",'3_pessoal'!J19*1/'3_pessoal'!K19)</f>
        <v/>
      </c>
      <c r="E19" s="245" t="str">
        <f>IF($B19="","",IFERROR(IF(SUM('3_pessoal'!$M19,'3_pessoal'!$O19)&gt;0,SUM('3_pessoal'!$N19,'3_pessoal'!$P19)/'3_pessoal'!$J19,""),""))</f>
        <v/>
      </c>
      <c r="F19" s="245" t="str">
        <f>IF($B19="","",IFERROR(IF(SUM('3_pessoal'!$R19,'3_pessoal'!$T19)&gt;0,SUM('3_pessoal'!$S19,'3_pessoal'!$U19)/'3_pessoal'!$J19,""),""))</f>
        <v/>
      </c>
      <c r="G19" s="245" t="str">
        <f>IF($B19="","",IFERROR(IF(SUM('3_pessoal'!$W19,'3_pessoal'!$Y19)&gt;0,SUM('3_pessoal'!$X19,'3_pessoal'!$Z19)/'3_pessoal'!$J19,""),""))</f>
        <v/>
      </c>
      <c r="H19" s="245" t="str">
        <f>IF($B19="","",IFERROR(IF(SUM('3_pessoal'!$AB19,'3_pessoal'!$AD19)&gt;0,SUM('3_pessoal'!$AC19,'3_pessoal'!$AE19)/'3_pessoal'!$J19,""),""))</f>
        <v/>
      </c>
      <c r="I19" s="245" t="str">
        <f>IF($B19="","",IFERROR(IF(SUM('3_pessoal'!$AG19,'3_pessoal'!$AI19)&gt;0,SUM('3_pessoal'!$AH19,'3_pessoal'!$AJ19)/'3_pessoal'!$J19,""),""))</f>
        <v/>
      </c>
      <c r="J19" s="245" t="str">
        <f>IF($B19="","",IFERROR(IF(SUM('3_pessoal'!$AL19,'3_pessoal'!$AN19)&gt;0,SUM('3_pessoal'!$AM19,'3_pessoal'!$AO19)/'3_pessoal'!$J19,""),""))</f>
        <v/>
      </c>
      <c r="K19" s="245" t="str">
        <f>IF($B19="","",IFERROR(IF(SUM('3_pessoal'!$AQ19,'3_pessoal'!$AS19)&gt;0,SUM('3_pessoal'!$AR19,'3_pessoal'!$AT19)/'3_pessoal'!$J19,""),""))</f>
        <v/>
      </c>
      <c r="L19" s="245" t="str">
        <f>IF($B19="","",IFERROR(IF(SUM('3_pessoal'!$AV19,'3_pessoal'!$AX19)&gt;0,SUM('3_pessoal'!$AW19,'3_pessoal'!$AY19)/'3_pessoal'!$J19,""),""))</f>
        <v/>
      </c>
      <c r="M19" s="245" t="str">
        <f>IF($B19="","",IFERROR(IF(SUM('3_pessoal'!$BA19,'3_pessoal'!$BC19)&gt;0,SUM('3_pessoal'!$BB19,'3_pessoal'!$BD19)/'3_pessoal'!$J19,""),""))</f>
        <v/>
      </c>
      <c r="N19" s="245" t="str">
        <f>IF($B19="","",IFERROR(IF(SUM('3_pessoal'!$BF19,'3_pessoal'!$BH19)&gt;0,SUM('3_pessoal'!$BG19,'3_pessoal'!$BI19)/'3_pessoal'!$J19,""),""))</f>
        <v/>
      </c>
      <c r="O19" s="245" t="str">
        <f>IF($B19="","",IFERROR(IF(SUM('3_pessoal'!$BK19,'3_pessoal'!$BM19)&gt;0,SUM('3_pessoal'!$BL19,'3_pessoal'!$BN19)/'3_pessoal'!$J19,""),""))</f>
        <v/>
      </c>
      <c r="P19" s="245" t="str">
        <f>IF($B19="","",IFERROR(IF(SUM('3_pessoal'!$BP19,'3_pessoal'!$BR19)&gt;0,SUM('3_pessoal'!$BQ19,'3_pessoal'!$BS19)/'3_pessoal'!$J19,""),""))</f>
        <v/>
      </c>
      <c r="Q19" s="245" t="str">
        <f>IF($B19="","",IFERROR(IF(SUM('3_pessoal'!$BU19,'3_pessoal'!$BW19)&gt;0,SUM('3_pessoal'!$BV19,'3_pessoal'!$BX19)/'3_pessoal'!$J19,""),""))</f>
        <v/>
      </c>
      <c r="R19" s="245" t="str">
        <f>IF($B19="","",IFERROR(IF(SUM('3_pessoal'!$BZ19,'3_pessoal'!$CB19)&gt;0,SUM('3_pessoal'!$CA19,'3_pessoal'!$CC19)/'3_pessoal'!$J19,""),""))</f>
        <v/>
      </c>
      <c r="S19" s="245" t="str">
        <f>IF($B19="","",IFERROR(IF(SUM('3_pessoal'!$CE19,'3_pessoal'!$CG19)&gt;0,SUM('3_pessoal'!$CF19,'3_pessoal'!$CH19)/'3_pessoal'!$J19,""),""))</f>
        <v/>
      </c>
      <c r="T19" s="245" t="str">
        <f>IF($B19="","",IFERROR(IF(SUM('3_pessoal'!$CJ19,'3_pessoal'!$CL19)&gt;0,SUM('3_pessoal'!$CK19,'3_pessoal'!$CM19)/'3_pessoal'!$J19,""),""))</f>
        <v/>
      </c>
      <c r="U19" s="245" t="str">
        <f>IF($B19="","",IFERROR(IF(SUM('3_pessoal'!$CO19,'3_pessoal'!$CQ19)&gt;0,SUM('3_pessoal'!$CP19,'3_pessoal'!$CR19)/'3_pessoal'!$J19,""),""))</f>
        <v/>
      </c>
      <c r="V19" s="245" t="str">
        <f>IF($B19="","",IFERROR(IF(SUM('3_pessoal'!$CT19,'3_pessoal'!$CV19)&gt;0,SUM('3_pessoal'!$CU19,'3_pessoal'!$CW19)/'3_pessoal'!$J19,""),""))</f>
        <v/>
      </c>
      <c r="W19" s="245" t="str">
        <f>IF($B19="","",IFERROR(IF(SUM('3_pessoal'!$CY19,'3_pessoal'!$DA19)&gt;0,SUM('3_pessoal'!$CZ19,'3_pessoal'!$DB19)/'3_pessoal'!$J19,""),""))</f>
        <v/>
      </c>
      <c r="X19" s="245" t="str">
        <f>IF($B19="","",IFERROR(IF(SUM('3_pessoal'!$DD19,'3_pessoal'!$DF19)&gt;0,SUM('3_pessoal'!$DE19,'3_pessoal'!$DG19)/'3_pessoal'!$J19,""),""))</f>
        <v/>
      </c>
      <c r="Y19" s="245" t="str">
        <f>IF($B19="","",IFERROR(IF(SUM('3_pessoal'!$DI19,'3_pessoal'!$DK19)&gt;0,SUM('3_pessoal'!$DJ19,'3_pessoal'!$DL19)/'3_pessoal'!$J19,""),""))</f>
        <v/>
      </c>
      <c r="Z19" s="245" t="str">
        <f>IF($B19="","",IFERROR(IF(SUM('3_pessoal'!$DN19,'3_pessoal'!$DP19)&gt;0,SUM('3_pessoal'!$DO19,'3_pessoal'!$DQ19)/'3_pessoal'!$J19,""),""))</f>
        <v/>
      </c>
      <c r="AA19" s="245" t="str">
        <f>IF($B19="","",IFERROR(IF(SUM('3_pessoal'!$DS19,'3_pessoal'!$DU19)&gt;0,SUM('3_pessoal'!$DT19,'3_pessoal'!$DV19)/'3_pessoal'!$J19,""),""))</f>
        <v/>
      </c>
      <c r="AB19" s="245" t="str">
        <f>IF($B19="","",IFERROR(IF(SUM('3_pessoal'!$DX19,'3_pessoal'!$DZ19)&gt;0,SUM('3_pessoal'!$DY19,'3_pessoal'!$EA19)/'3_pessoal'!$J19,""),""))</f>
        <v/>
      </c>
      <c r="AC19" s="245" t="str">
        <f>IF($B19="","",IFERROR(IF(SUM('3_pessoal'!$EC19,'3_pessoal'!$EE19)&gt;0,SUM('3_pessoal'!$ED19,'3_pessoal'!$EF19)/'3_pessoal'!$J19,""),""))</f>
        <v/>
      </c>
      <c r="AD19" s="245" t="str">
        <f>IF($B19="","",IFERROR(IF(SUM('3_pessoal'!$EH19,'3_pessoal'!$EJ19)&gt;0,SUM('3_pessoal'!$EI19,'3_pessoal'!$EK19)/'3_pessoal'!$J19,""),""))</f>
        <v/>
      </c>
      <c r="AE19" s="245" t="str">
        <f>IF($B19="","",IFERROR(IF(SUM('3_pessoal'!$EM19,'3_pessoal'!$EO19)&gt;0,SUM('3_pessoal'!$EN19,'3_pessoal'!$EP19)/'3_pessoal'!$J19,""),""))</f>
        <v/>
      </c>
      <c r="AF19" s="245" t="str">
        <f>IF($B19="","",IFERROR(IF(SUM('3_pessoal'!$ER19,'3_pessoal'!$ET19)&gt;0,SUM('3_pessoal'!$ES19,'3_pessoal'!$EU19)/'3_pessoal'!$J19,""),""))</f>
        <v/>
      </c>
      <c r="AG19" s="245" t="str">
        <f>IF($B19="","",IFERROR(IF(SUM('3_pessoal'!$EW19,'3_pessoal'!$EY19)&gt;0,SUM('3_pessoal'!$EX19,'3_pessoal'!$EZ19)/'3_pessoal'!$J19,""),""))</f>
        <v/>
      </c>
      <c r="AH19" s="248" t="str">
        <f>IF($B19="","",IFERROR(IF(SUM('3_pessoal'!$FB19,'3_pessoal'!$FD19)&gt;0,SUM('3_pessoal'!$FC19,'3_pessoal'!$FE19)/'3_pessoal'!$J19,""),""))</f>
        <v/>
      </c>
    </row>
    <row r="20" spans="1:34" ht="15" customHeight="1" x14ac:dyDescent="0.25">
      <c r="A20" s="192" t="str">
        <f>IF(B20="","",'1_geral'!A20)</f>
        <v/>
      </c>
      <c r="B20" s="243" t="str">
        <f>IF('1_geral'!D20="","",'1_geral'!D20)</f>
        <v/>
      </c>
      <c r="C20" s="243" t="str">
        <f>IF('1_geral'!E20="","",'1_geral'!E20)</f>
        <v/>
      </c>
      <c r="D20" s="197" t="str">
        <f>IF('4_periodicidade'!G20=0,"",'3_pessoal'!J20*1/'3_pessoal'!K20)</f>
        <v/>
      </c>
      <c r="E20" s="244" t="str">
        <f>IF($B20="","",IFERROR(IF(SUM('3_pessoal'!$M20,'3_pessoal'!$O20)&gt;0,SUM('3_pessoal'!$N20,'3_pessoal'!$P20)/'3_pessoal'!$J20,""),""))</f>
        <v/>
      </c>
      <c r="F20" s="244" t="str">
        <f>IF($B20="","",IFERROR(IF(SUM('3_pessoal'!$R20,'3_pessoal'!$T20)&gt;0,SUM('3_pessoal'!$S20,'3_pessoal'!$U20)/'3_pessoal'!$J20,""),""))</f>
        <v/>
      </c>
      <c r="G20" s="244" t="str">
        <f>IF($B20="","",IFERROR(IF(SUM('3_pessoal'!$W20,'3_pessoal'!$Y20)&gt;0,SUM('3_pessoal'!$X20,'3_pessoal'!$Z20)/'3_pessoal'!$J20,""),""))</f>
        <v/>
      </c>
      <c r="H20" s="244" t="str">
        <f>IF($B20="","",IFERROR(IF(SUM('3_pessoal'!$AB20,'3_pessoal'!$AD20)&gt;0,SUM('3_pessoal'!$AC20,'3_pessoal'!$AE20)/'3_pessoal'!$J20,""),""))</f>
        <v/>
      </c>
      <c r="I20" s="244" t="str">
        <f>IF($B20="","",IFERROR(IF(SUM('3_pessoal'!$AG20,'3_pessoal'!$AI20)&gt;0,SUM('3_pessoal'!$AH20,'3_pessoal'!$AJ20)/'3_pessoal'!$J20,""),""))</f>
        <v/>
      </c>
      <c r="J20" s="244" t="str">
        <f>IF($B20="","",IFERROR(IF(SUM('3_pessoal'!$AL20,'3_pessoal'!$AN20)&gt;0,SUM('3_pessoal'!$AM20,'3_pessoal'!$AO20)/'3_pessoal'!$J20,""),""))</f>
        <v/>
      </c>
      <c r="K20" s="244" t="str">
        <f>IF($B20="","",IFERROR(IF(SUM('3_pessoal'!$AQ20,'3_pessoal'!$AS20)&gt;0,SUM('3_pessoal'!$AR20,'3_pessoal'!$AT20)/'3_pessoal'!$J20,""),""))</f>
        <v/>
      </c>
      <c r="L20" s="244" t="str">
        <f>IF($B20="","",IFERROR(IF(SUM('3_pessoal'!$AV20,'3_pessoal'!$AX20)&gt;0,SUM('3_pessoal'!$AW20,'3_pessoal'!$AY20)/'3_pessoal'!$J20,""),""))</f>
        <v/>
      </c>
      <c r="M20" s="244" t="str">
        <f>IF($B20="","",IFERROR(IF(SUM('3_pessoal'!$BA20,'3_pessoal'!$BC20)&gt;0,SUM('3_pessoal'!$BB20,'3_pessoal'!$BD20)/'3_pessoal'!$J20,""),""))</f>
        <v/>
      </c>
      <c r="N20" s="244" t="str">
        <f>IF($B20="","",IFERROR(IF(SUM('3_pessoal'!$BF20,'3_pessoal'!$BH20)&gt;0,SUM('3_pessoal'!$BG20,'3_pessoal'!$BI20)/'3_pessoal'!$J20,""),""))</f>
        <v/>
      </c>
      <c r="O20" s="244" t="str">
        <f>IF($B20="","",IFERROR(IF(SUM('3_pessoal'!$BK20,'3_pessoal'!$BM20)&gt;0,SUM('3_pessoal'!$BL20,'3_pessoal'!$BN20)/'3_pessoal'!$J20,""),""))</f>
        <v/>
      </c>
      <c r="P20" s="244" t="str">
        <f>IF($B20="","",IFERROR(IF(SUM('3_pessoal'!$BP20,'3_pessoal'!$BR20)&gt;0,SUM('3_pessoal'!$BQ20,'3_pessoal'!$BS20)/'3_pessoal'!$J20,""),""))</f>
        <v/>
      </c>
      <c r="Q20" s="244" t="str">
        <f>IF($B20="","",IFERROR(IF(SUM('3_pessoal'!$BU20,'3_pessoal'!$BW20)&gt;0,SUM('3_pessoal'!$BV20,'3_pessoal'!$BX20)/'3_pessoal'!$J20,""),""))</f>
        <v/>
      </c>
      <c r="R20" s="244" t="str">
        <f>IF($B20="","",IFERROR(IF(SUM('3_pessoal'!$BZ20,'3_pessoal'!$CB20)&gt;0,SUM('3_pessoal'!$CA20,'3_pessoal'!$CC20)/'3_pessoal'!$J20,""),""))</f>
        <v/>
      </c>
      <c r="S20" s="244" t="str">
        <f>IF($B20="","",IFERROR(IF(SUM('3_pessoal'!$CE20,'3_pessoal'!$CG20)&gt;0,SUM('3_pessoal'!$CF20,'3_pessoal'!$CH20)/'3_pessoal'!$J20,""),""))</f>
        <v/>
      </c>
      <c r="T20" s="244" t="str">
        <f>IF($B20="","",IFERROR(IF(SUM('3_pessoal'!$CJ20,'3_pessoal'!$CL20)&gt;0,SUM('3_pessoal'!$CK20,'3_pessoal'!$CM20)/'3_pessoal'!$J20,""),""))</f>
        <v/>
      </c>
      <c r="U20" s="244" t="str">
        <f>IF($B20="","",IFERROR(IF(SUM('3_pessoal'!$CO20,'3_pessoal'!$CQ20)&gt;0,SUM('3_pessoal'!$CP20,'3_pessoal'!$CR20)/'3_pessoal'!$J20,""),""))</f>
        <v/>
      </c>
      <c r="V20" s="244" t="str">
        <f>IF($B20="","",IFERROR(IF(SUM('3_pessoal'!$CT20,'3_pessoal'!$CV20)&gt;0,SUM('3_pessoal'!$CU20,'3_pessoal'!$CW20)/'3_pessoal'!$J20,""),""))</f>
        <v/>
      </c>
      <c r="W20" s="244" t="str">
        <f>IF($B20="","",IFERROR(IF(SUM('3_pessoal'!$CY20,'3_pessoal'!$DA20)&gt;0,SUM('3_pessoal'!$CZ20,'3_pessoal'!$DB20)/'3_pessoal'!$J20,""),""))</f>
        <v/>
      </c>
      <c r="X20" s="244" t="str">
        <f>IF($B20="","",IFERROR(IF(SUM('3_pessoal'!$DD20,'3_pessoal'!$DF20)&gt;0,SUM('3_pessoal'!$DE20,'3_pessoal'!$DG20)/'3_pessoal'!$J20,""),""))</f>
        <v/>
      </c>
      <c r="Y20" s="244" t="str">
        <f>IF($B20="","",IFERROR(IF(SUM('3_pessoal'!$DI20,'3_pessoal'!$DK20)&gt;0,SUM('3_pessoal'!$DJ20,'3_pessoal'!$DL20)/'3_pessoal'!$J20,""),""))</f>
        <v/>
      </c>
      <c r="Z20" s="244" t="str">
        <f>IF($B20="","",IFERROR(IF(SUM('3_pessoal'!$DN20,'3_pessoal'!$DP20)&gt;0,SUM('3_pessoal'!$DO20,'3_pessoal'!$DQ20)/'3_pessoal'!$J20,""),""))</f>
        <v/>
      </c>
      <c r="AA20" s="244" t="str">
        <f>IF($B20="","",IFERROR(IF(SUM('3_pessoal'!$DS20,'3_pessoal'!$DU20)&gt;0,SUM('3_pessoal'!$DT20,'3_pessoal'!$DV20)/'3_pessoal'!$J20,""),""))</f>
        <v/>
      </c>
      <c r="AB20" s="244" t="str">
        <f>IF($B20="","",IFERROR(IF(SUM('3_pessoal'!$DX20,'3_pessoal'!$DZ20)&gt;0,SUM('3_pessoal'!$DY20,'3_pessoal'!$EA20)/'3_pessoal'!$J20,""),""))</f>
        <v/>
      </c>
      <c r="AC20" s="244" t="str">
        <f>IF($B20="","",IFERROR(IF(SUM('3_pessoal'!$EC20,'3_pessoal'!$EE20)&gt;0,SUM('3_pessoal'!$ED20,'3_pessoal'!$EF20)/'3_pessoal'!$J20,""),""))</f>
        <v/>
      </c>
      <c r="AD20" s="244" t="str">
        <f>IF($B20="","",IFERROR(IF(SUM('3_pessoal'!$EH20,'3_pessoal'!$EJ20)&gt;0,SUM('3_pessoal'!$EI20,'3_pessoal'!$EK20)/'3_pessoal'!$J20,""),""))</f>
        <v/>
      </c>
      <c r="AE20" s="244" t="str">
        <f>IF($B20="","",IFERROR(IF(SUM('3_pessoal'!$EM20,'3_pessoal'!$EO20)&gt;0,SUM('3_pessoal'!$EN20,'3_pessoal'!$EP20)/'3_pessoal'!$J20,""),""))</f>
        <v/>
      </c>
      <c r="AF20" s="244" t="str">
        <f>IF($B20="","",IFERROR(IF(SUM('3_pessoal'!$ER20,'3_pessoal'!$ET20)&gt;0,SUM('3_pessoal'!$ES20,'3_pessoal'!$EU20)/'3_pessoal'!$J20,""),""))</f>
        <v/>
      </c>
      <c r="AG20" s="244" t="str">
        <f>IF($B20="","",IFERROR(IF(SUM('3_pessoal'!$EW20,'3_pessoal'!$EY20)&gt;0,SUM('3_pessoal'!$EX20,'3_pessoal'!$EZ20)/'3_pessoal'!$J20,""),""))</f>
        <v/>
      </c>
      <c r="AH20" s="253" t="str">
        <f>IF($B20="","",IFERROR(IF(SUM('3_pessoal'!$FB20,'3_pessoal'!$FD20)&gt;0,SUM('3_pessoal'!$FC20,'3_pessoal'!$FE20)/'3_pessoal'!$J20,""),""))</f>
        <v/>
      </c>
    </row>
    <row r="21" spans="1:34" ht="15" customHeight="1" x14ac:dyDescent="0.25">
      <c r="A21" s="184" t="str">
        <f>IF(B21="","",'1_geral'!A21)</f>
        <v/>
      </c>
      <c r="B21" s="246" t="str">
        <f>IF('1_geral'!D21="","",'1_geral'!D21)</f>
        <v/>
      </c>
      <c r="C21" s="246" t="str">
        <f>IF('1_geral'!E21="","",'1_geral'!E21)</f>
        <v/>
      </c>
      <c r="D21" s="189" t="str">
        <f>IF('4_periodicidade'!G21=0,"",'3_pessoal'!J21*1/'3_pessoal'!K21)</f>
        <v/>
      </c>
      <c r="E21" s="245" t="str">
        <f>IF($B21="","",IFERROR(IF(SUM('3_pessoal'!$M21,'3_pessoal'!$O21)&gt;0,SUM('3_pessoal'!$N21,'3_pessoal'!$P21)/'3_pessoal'!$J21,""),""))</f>
        <v/>
      </c>
      <c r="F21" s="245" t="str">
        <f>IF($B21="","",IFERROR(IF(SUM('3_pessoal'!$R21,'3_pessoal'!$T21)&gt;0,SUM('3_pessoal'!$S21,'3_pessoal'!$U21)/'3_pessoal'!$J21,""),""))</f>
        <v/>
      </c>
      <c r="G21" s="245" t="str">
        <f>IF($B21="","",IFERROR(IF(SUM('3_pessoal'!$W21,'3_pessoal'!$Y21)&gt;0,SUM('3_pessoal'!$X21,'3_pessoal'!$Z21)/'3_pessoal'!$J21,""),""))</f>
        <v/>
      </c>
      <c r="H21" s="245" t="str">
        <f>IF($B21="","",IFERROR(IF(SUM('3_pessoal'!$AB21,'3_pessoal'!$AD21)&gt;0,SUM('3_pessoal'!$AC21,'3_pessoal'!$AE21)/'3_pessoal'!$J21,""),""))</f>
        <v/>
      </c>
      <c r="I21" s="245" t="str">
        <f>IF($B21="","",IFERROR(IF(SUM('3_pessoal'!$AG21,'3_pessoal'!$AI21)&gt;0,SUM('3_pessoal'!$AH21,'3_pessoal'!$AJ21)/'3_pessoal'!$J21,""),""))</f>
        <v/>
      </c>
      <c r="J21" s="245" t="str">
        <f>IF($B21="","",IFERROR(IF(SUM('3_pessoal'!$AL21,'3_pessoal'!$AN21)&gt;0,SUM('3_pessoal'!$AM21,'3_pessoal'!$AO21)/'3_pessoal'!$J21,""),""))</f>
        <v/>
      </c>
      <c r="K21" s="245" t="str">
        <f>IF($B21="","",IFERROR(IF(SUM('3_pessoal'!$AQ21,'3_pessoal'!$AS21)&gt;0,SUM('3_pessoal'!$AR21,'3_pessoal'!$AT21)/'3_pessoal'!$J21,""),""))</f>
        <v/>
      </c>
      <c r="L21" s="245" t="str">
        <f>IF($B21="","",IFERROR(IF(SUM('3_pessoal'!$AV21,'3_pessoal'!$AX21)&gt;0,SUM('3_pessoal'!$AW21,'3_pessoal'!$AY21)/'3_pessoal'!$J21,""),""))</f>
        <v/>
      </c>
      <c r="M21" s="245" t="str">
        <f>IF($B21="","",IFERROR(IF(SUM('3_pessoal'!$BA21,'3_pessoal'!$BC21)&gt;0,SUM('3_pessoal'!$BB21,'3_pessoal'!$BD21)/'3_pessoal'!$J21,""),""))</f>
        <v/>
      </c>
      <c r="N21" s="245" t="str">
        <f>IF($B21="","",IFERROR(IF(SUM('3_pessoal'!$BF21,'3_pessoal'!$BH21)&gt;0,SUM('3_pessoal'!$BG21,'3_pessoal'!$BI21)/'3_pessoal'!$J21,""),""))</f>
        <v/>
      </c>
      <c r="O21" s="245" t="str">
        <f>IF($B21="","",IFERROR(IF(SUM('3_pessoal'!$BK21,'3_pessoal'!$BM21)&gt;0,SUM('3_pessoal'!$BL21,'3_pessoal'!$BN21)/'3_pessoal'!$J21,""),""))</f>
        <v/>
      </c>
      <c r="P21" s="245" t="str">
        <f>IF($B21="","",IFERROR(IF(SUM('3_pessoal'!$BP21,'3_pessoal'!$BR21)&gt;0,SUM('3_pessoal'!$BQ21,'3_pessoal'!$BS21)/'3_pessoal'!$J21,""),""))</f>
        <v/>
      </c>
      <c r="Q21" s="245" t="str">
        <f>IF($B21="","",IFERROR(IF(SUM('3_pessoal'!$BU21,'3_pessoal'!$BW21)&gt;0,SUM('3_pessoal'!$BV21,'3_pessoal'!$BX21)/'3_pessoal'!$J21,""),""))</f>
        <v/>
      </c>
      <c r="R21" s="245" t="str">
        <f>IF($B21="","",IFERROR(IF(SUM('3_pessoal'!$BZ21,'3_pessoal'!$CB21)&gt;0,SUM('3_pessoal'!$CA21,'3_pessoal'!$CC21)/'3_pessoal'!$J21,""),""))</f>
        <v/>
      </c>
      <c r="S21" s="245" t="str">
        <f>IF($B21="","",IFERROR(IF(SUM('3_pessoal'!$CE21,'3_pessoal'!$CG21)&gt;0,SUM('3_pessoal'!$CF21,'3_pessoal'!$CH21)/'3_pessoal'!$J21,""),""))</f>
        <v/>
      </c>
      <c r="T21" s="245" t="str">
        <f>IF($B21="","",IFERROR(IF(SUM('3_pessoal'!$CJ21,'3_pessoal'!$CL21)&gt;0,SUM('3_pessoal'!$CK21,'3_pessoal'!$CM21)/'3_pessoal'!$J21,""),""))</f>
        <v/>
      </c>
      <c r="U21" s="245" t="str">
        <f>IF($B21="","",IFERROR(IF(SUM('3_pessoal'!$CO21,'3_pessoal'!$CQ21)&gt;0,SUM('3_pessoal'!$CP21,'3_pessoal'!$CR21)/'3_pessoal'!$J21,""),""))</f>
        <v/>
      </c>
      <c r="V21" s="245" t="str">
        <f>IF($B21="","",IFERROR(IF(SUM('3_pessoal'!$CT21,'3_pessoal'!$CV21)&gt;0,SUM('3_pessoal'!$CU21,'3_pessoal'!$CW21)/'3_pessoal'!$J21,""),""))</f>
        <v/>
      </c>
      <c r="W21" s="245" t="str">
        <f>IF($B21="","",IFERROR(IF(SUM('3_pessoal'!$CY21,'3_pessoal'!$DA21)&gt;0,SUM('3_pessoal'!$CZ21,'3_pessoal'!$DB21)/'3_pessoal'!$J21,""),""))</f>
        <v/>
      </c>
      <c r="X21" s="245" t="str">
        <f>IF($B21="","",IFERROR(IF(SUM('3_pessoal'!$DD21,'3_pessoal'!$DF21)&gt;0,SUM('3_pessoal'!$DE21,'3_pessoal'!$DG21)/'3_pessoal'!$J21,""),""))</f>
        <v/>
      </c>
      <c r="Y21" s="245" t="str">
        <f>IF($B21="","",IFERROR(IF(SUM('3_pessoal'!$DI21,'3_pessoal'!$DK21)&gt;0,SUM('3_pessoal'!$DJ21,'3_pessoal'!$DL21)/'3_pessoal'!$J21,""),""))</f>
        <v/>
      </c>
      <c r="Z21" s="245" t="str">
        <f>IF($B21="","",IFERROR(IF(SUM('3_pessoal'!$DN21,'3_pessoal'!$DP21)&gt;0,SUM('3_pessoal'!$DO21,'3_pessoal'!$DQ21)/'3_pessoal'!$J21,""),""))</f>
        <v/>
      </c>
      <c r="AA21" s="245" t="str">
        <f>IF($B21="","",IFERROR(IF(SUM('3_pessoal'!$DS21,'3_pessoal'!$DU21)&gt;0,SUM('3_pessoal'!$DT21,'3_pessoal'!$DV21)/'3_pessoal'!$J21,""),""))</f>
        <v/>
      </c>
      <c r="AB21" s="245" t="str">
        <f>IF($B21="","",IFERROR(IF(SUM('3_pessoal'!$DX21,'3_pessoal'!$DZ21)&gt;0,SUM('3_pessoal'!$DY21,'3_pessoal'!$EA21)/'3_pessoal'!$J21,""),""))</f>
        <v/>
      </c>
      <c r="AC21" s="245" t="str">
        <f>IF($B21="","",IFERROR(IF(SUM('3_pessoal'!$EC21,'3_pessoal'!$EE21)&gt;0,SUM('3_pessoal'!$ED21,'3_pessoal'!$EF21)/'3_pessoal'!$J21,""),""))</f>
        <v/>
      </c>
      <c r="AD21" s="245" t="str">
        <f>IF($B21="","",IFERROR(IF(SUM('3_pessoal'!$EH21,'3_pessoal'!$EJ21)&gt;0,SUM('3_pessoal'!$EI21,'3_pessoal'!$EK21)/'3_pessoal'!$J21,""),""))</f>
        <v/>
      </c>
      <c r="AE21" s="245" t="str">
        <f>IF($B21="","",IFERROR(IF(SUM('3_pessoal'!$EM21,'3_pessoal'!$EO21)&gt;0,SUM('3_pessoal'!$EN21,'3_pessoal'!$EP21)/'3_pessoal'!$J21,""),""))</f>
        <v/>
      </c>
      <c r="AF21" s="245" t="str">
        <f>IF($B21="","",IFERROR(IF(SUM('3_pessoal'!$ER21,'3_pessoal'!$ET21)&gt;0,SUM('3_pessoal'!$ES21,'3_pessoal'!$EU21)/'3_pessoal'!$J21,""),""))</f>
        <v/>
      </c>
      <c r="AG21" s="245" t="str">
        <f>IF($B21="","",IFERROR(IF(SUM('3_pessoal'!$EW21,'3_pessoal'!$EY21)&gt;0,SUM('3_pessoal'!$EX21,'3_pessoal'!$EZ21)/'3_pessoal'!$J21,""),""))</f>
        <v/>
      </c>
      <c r="AH21" s="248" t="str">
        <f>IF($B21="","",IFERROR(IF(SUM('3_pessoal'!$FB21,'3_pessoal'!$FD21)&gt;0,SUM('3_pessoal'!$FC21,'3_pessoal'!$FE21)/'3_pessoal'!$J21,""),""))</f>
        <v/>
      </c>
    </row>
    <row r="22" spans="1:34" ht="15" customHeight="1" x14ac:dyDescent="0.25">
      <c r="A22" s="192" t="str">
        <f>IF(B22="","",'1_geral'!A22)</f>
        <v/>
      </c>
      <c r="B22" s="243" t="str">
        <f>IF('1_geral'!D22="","",'1_geral'!D22)</f>
        <v/>
      </c>
      <c r="C22" s="243" t="str">
        <f>IF('1_geral'!E22="","",'1_geral'!E22)</f>
        <v/>
      </c>
      <c r="D22" s="197" t="str">
        <f>IF('4_periodicidade'!G22=0,"",'3_pessoal'!J22*1/'3_pessoal'!K22)</f>
        <v/>
      </c>
      <c r="E22" s="244" t="str">
        <f>IF($B22="","",IFERROR(IF(SUM('3_pessoal'!$M22,'3_pessoal'!$O22)&gt;0,SUM('3_pessoal'!$N22,'3_pessoal'!$P22)/'3_pessoal'!$J22,""),""))</f>
        <v/>
      </c>
      <c r="F22" s="244" t="str">
        <f>IF($B22="","",IFERROR(IF(SUM('3_pessoal'!$R22,'3_pessoal'!$T22)&gt;0,SUM('3_pessoal'!$S22,'3_pessoal'!$U22)/'3_pessoal'!$J22,""),""))</f>
        <v/>
      </c>
      <c r="G22" s="244" t="str">
        <f>IF($B22="","",IFERROR(IF(SUM('3_pessoal'!$W22,'3_pessoal'!$Y22)&gt;0,SUM('3_pessoal'!$X22,'3_pessoal'!$Z22)/'3_pessoal'!$J22,""),""))</f>
        <v/>
      </c>
      <c r="H22" s="244" t="str">
        <f>IF($B22="","",IFERROR(IF(SUM('3_pessoal'!$AB22,'3_pessoal'!$AD22)&gt;0,SUM('3_pessoal'!$AC22,'3_pessoal'!$AE22)/'3_pessoal'!$J22,""),""))</f>
        <v/>
      </c>
      <c r="I22" s="244" t="str">
        <f>IF($B22="","",IFERROR(IF(SUM('3_pessoal'!$AG22,'3_pessoal'!$AI22)&gt;0,SUM('3_pessoal'!$AH22,'3_pessoal'!$AJ22)/'3_pessoal'!$J22,""),""))</f>
        <v/>
      </c>
      <c r="J22" s="244" t="str">
        <f>IF($B22="","",IFERROR(IF(SUM('3_pessoal'!$AL22,'3_pessoal'!$AN22)&gt;0,SUM('3_pessoal'!$AM22,'3_pessoal'!$AO22)/'3_pessoal'!$J22,""),""))</f>
        <v/>
      </c>
      <c r="K22" s="244" t="str">
        <f>IF($B22="","",IFERROR(IF(SUM('3_pessoal'!$AQ22,'3_pessoal'!$AS22)&gt;0,SUM('3_pessoal'!$AR22,'3_pessoal'!$AT22)/'3_pessoal'!$J22,""),""))</f>
        <v/>
      </c>
      <c r="L22" s="244" t="str">
        <f>IF($B22="","",IFERROR(IF(SUM('3_pessoal'!$AV22,'3_pessoal'!$AX22)&gt;0,SUM('3_pessoal'!$AW22,'3_pessoal'!$AY22)/'3_pessoal'!$J22,""),""))</f>
        <v/>
      </c>
      <c r="M22" s="244" t="str">
        <f>IF($B22="","",IFERROR(IF(SUM('3_pessoal'!$BA22,'3_pessoal'!$BC22)&gt;0,SUM('3_pessoal'!$BB22,'3_pessoal'!$BD22)/'3_pessoal'!$J22,""),""))</f>
        <v/>
      </c>
      <c r="N22" s="244" t="str">
        <f>IF($B22="","",IFERROR(IF(SUM('3_pessoal'!$BF22,'3_pessoal'!$BH22)&gt;0,SUM('3_pessoal'!$BG22,'3_pessoal'!$BI22)/'3_pessoal'!$J22,""),""))</f>
        <v/>
      </c>
      <c r="O22" s="244" t="str">
        <f>IF($B22="","",IFERROR(IF(SUM('3_pessoal'!$BK22,'3_pessoal'!$BM22)&gt;0,SUM('3_pessoal'!$BL22,'3_pessoal'!$BN22)/'3_pessoal'!$J22,""),""))</f>
        <v/>
      </c>
      <c r="P22" s="244" t="str">
        <f>IF($B22="","",IFERROR(IF(SUM('3_pessoal'!$BP22,'3_pessoal'!$BR22)&gt;0,SUM('3_pessoal'!$BQ22,'3_pessoal'!$BS22)/'3_pessoal'!$J22,""),""))</f>
        <v/>
      </c>
      <c r="Q22" s="244" t="str">
        <f>IF($B22="","",IFERROR(IF(SUM('3_pessoal'!$BU22,'3_pessoal'!$BW22)&gt;0,SUM('3_pessoal'!$BV22,'3_pessoal'!$BX22)/'3_pessoal'!$J22,""),""))</f>
        <v/>
      </c>
      <c r="R22" s="244" t="str">
        <f>IF($B22="","",IFERROR(IF(SUM('3_pessoal'!$BZ22,'3_pessoal'!$CB22)&gt;0,SUM('3_pessoal'!$CA22,'3_pessoal'!$CC22)/'3_pessoal'!$J22,""),""))</f>
        <v/>
      </c>
      <c r="S22" s="244" t="str">
        <f>IF($B22="","",IFERROR(IF(SUM('3_pessoal'!$CE22,'3_pessoal'!$CG22)&gt;0,SUM('3_pessoal'!$CF22,'3_pessoal'!$CH22)/'3_pessoal'!$J22,""),""))</f>
        <v/>
      </c>
      <c r="T22" s="244" t="str">
        <f>IF($B22="","",IFERROR(IF(SUM('3_pessoal'!$CJ22,'3_pessoal'!$CL22)&gt;0,SUM('3_pessoal'!$CK22,'3_pessoal'!$CM22)/'3_pessoal'!$J22,""),""))</f>
        <v/>
      </c>
      <c r="U22" s="244" t="str">
        <f>IF($B22="","",IFERROR(IF(SUM('3_pessoal'!$CO22,'3_pessoal'!$CQ22)&gt;0,SUM('3_pessoal'!$CP22,'3_pessoal'!$CR22)/'3_pessoal'!$J22,""),""))</f>
        <v/>
      </c>
      <c r="V22" s="244" t="str">
        <f>IF($B22="","",IFERROR(IF(SUM('3_pessoal'!$CT22,'3_pessoal'!$CV22)&gt;0,SUM('3_pessoal'!$CU22,'3_pessoal'!$CW22)/'3_pessoal'!$J22,""),""))</f>
        <v/>
      </c>
      <c r="W22" s="244" t="str">
        <f>IF($B22="","",IFERROR(IF(SUM('3_pessoal'!$CY22,'3_pessoal'!$DA22)&gt;0,SUM('3_pessoal'!$CZ22,'3_pessoal'!$DB22)/'3_pessoal'!$J22,""),""))</f>
        <v/>
      </c>
      <c r="X22" s="244" t="str">
        <f>IF($B22="","",IFERROR(IF(SUM('3_pessoal'!$DD22,'3_pessoal'!$DF22)&gt;0,SUM('3_pessoal'!$DE22,'3_pessoal'!$DG22)/'3_pessoal'!$J22,""),""))</f>
        <v/>
      </c>
      <c r="Y22" s="244" t="str">
        <f>IF($B22="","",IFERROR(IF(SUM('3_pessoal'!$DI22,'3_pessoal'!$DK22)&gt;0,SUM('3_pessoal'!$DJ22,'3_pessoal'!$DL22)/'3_pessoal'!$J22,""),""))</f>
        <v/>
      </c>
      <c r="Z22" s="244" t="str">
        <f>IF($B22="","",IFERROR(IF(SUM('3_pessoal'!$DN22,'3_pessoal'!$DP22)&gt;0,SUM('3_pessoal'!$DO22,'3_pessoal'!$DQ22)/'3_pessoal'!$J22,""),""))</f>
        <v/>
      </c>
      <c r="AA22" s="244" t="str">
        <f>IF($B22="","",IFERROR(IF(SUM('3_pessoal'!$DS22,'3_pessoal'!$DU22)&gt;0,SUM('3_pessoal'!$DT22,'3_pessoal'!$DV22)/'3_pessoal'!$J22,""),""))</f>
        <v/>
      </c>
      <c r="AB22" s="244" t="str">
        <f>IF($B22="","",IFERROR(IF(SUM('3_pessoal'!$DX22,'3_pessoal'!$DZ22)&gt;0,SUM('3_pessoal'!$DY22,'3_pessoal'!$EA22)/'3_pessoal'!$J22,""),""))</f>
        <v/>
      </c>
      <c r="AC22" s="244" t="str">
        <f>IF($B22="","",IFERROR(IF(SUM('3_pessoal'!$EC22,'3_pessoal'!$EE22)&gt;0,SUM('3_pessoal'!$ED22,'3_pessoal'!$EF22)/'3_pessoal'!$J22,""),""))</f>
        <v/>
      </c>
      <c r="AD22" s="244" t="str">
        <f>IF($B22="","",IFERROR(IF(SUM('3_pessoal'!$EH22,'3_pessoal'!$EJ22)&gt;0,SUM('3_pessoal'!$EI22,'3_pessoal'!$EK22)/'3_pessoal'!$J22,""),""))</f>
        <v/>
      </c>
      <c r="AE22" s="244" t="str">
        <f>IF($B22="","",IFERROR(IF(SUM('3_pessoal'!$EM22,'3_pessoal'!$EO22)&gt;0,SUM('3_pessoal'!$EN22,'3_pessoal'!$EP22)/'3_pessoal'!$J22,""),""))</f>
        <v/>
      </c>
      <c r="AF22" s="244" t="str">
        <f>IF($B22="","",IFERROR(IF(SUM('3_pessoal'!$ER22,'3_pessoal'!$ET22)&gt;0,SUM('3_pessoal'!$ES22,'3_pessoal'!$EU22)/'3_pessoal'!$J22,""),""))</f>
        <v/>
      </c>
      <c r="AG22" s="244" t="str">
        <f>IF($B22="","",IFERROR(IF(SUM('3_pessoal'!$EW22,'3_pessoal'!$EY22)&gt;0,SUM('3_pessoal'!$EX22,'3_pessoal'!$EZ22)/'3_pessoal'!$J22,""),""))</f>
        <v/>
      </c>
      <c r="AH22" s="253" t="str">
        <f>IF($B22="","",IFERROR(IF(SUM('3_pessoal'!$FB22,'3_pessoal'!$FD22)&gt;0,SUM('3_pessoal'!$FC22,'3_pessoal'!$FE22)/'3_pessoal'!$J22,""),""))</f>
        <v/>
      </c>
    </row>
    <row r="23" spans="1:34" ht="15" customHeight="1" x14ac:dyDescent="0.25">
      <c r="A23" s="184" t="str">
        <f>IF(B23="","",'1_geral'!A23)</f>
        <v/>
      </c>
      <c r="B23" s="246" t="str">
        <f>IF('1_geral'!D23="","",'1_geral'!D23)</f>
        <v/>
      </c>
      <c r="C23" s="246" t="str">
        <f>IF('1_geral'!E23="","",'1_geral'!E23)</f>
        <v/>
      </c>
      <c r="D23" s="189" t="str">
        <f>IF('4_periodicidade'!G23=0,"",'3_pessoal'!J23*1/'3_pessoal'!K23)</f>
        <v/>
      </c>
      <c r="E23" s="245" t="str">
        <f>IF($B23="","",IFERROR(IF(SUM('3_pessoal'!$M23,'3_pessoal'!$O23)&gt;0,SUM('3_pessoal'!$N23,'3_pessoal'!$P23)/'3_pessoal'!$J23,""),""))</f>
        <v/>
      </c>
      <c r="F23" s="245" t="str">
        <f>IF($B23="","",IFERROR(IF(SUM('3_pessoal'!$R23,'3_pessoal'!$T23)&gt;0,SUM('3_pessoal'!$S23,'3_pessoal'!$U23)/'3_pessoal'!$J23,""),""))</f>
        <v/>
      </c>
      <c r="G23" s="245" t="str">
        <f>IF($B23="","",IFERROR(IF(SUM('3_pessoal'!$W23,'3_pessoal'!$Y23)&gt;0,SUM('3_pessoal'!$X23,'3_pessoal'!$Z23)/'3_pessoal'!$J23,""),""))</f>
        <v/>
      </c>
      <c r="H23" s="245" t="str">
        <f>IF($B23="","",IFERROR(IF(SUM('3_pessoal'!$AB23,'3_pessoal'!$AD23)&gt;0,SUM('3_pessoal'!$AC23,'3_pessoal'!$AE23)/'3_pessoal'!$J23,""),""))</f>
        <v/>
      </c>
      <c r="I23" s="245" t="str">
        <f>IF($B23="","",IFERROR(IF(SUM('3_pessoal'!$AG23,'3_pessoal'!$AI23)&gt;0,SUM('3_pessoal'!$AH23,'3_pessoal'!$AJ23)/'3_pessoal'!$J23,""),""))</f>
        <v/>
      </c>
      <c r="J23" s="245" t="str">
        <f>IF($B23="","",IFERROR(IF(SUM('3_pessoal'!$AL23,'3_pessoal'!$AN23)&gt;0,SUM('3_pessoal'!$AM23,'3_pessoal'!$AO23)/'3_pessoal'!$J23,""),""))</f>
        <v/>
      </c>
      <c r="K23" s="245" t="str">
        <f>IF($B23="","",IFERROR(IF(SUM('3_pessoal'!$AQ23,'3_pessoal'!$AS23)&gt;0,SUM('3_pessoal'!$AR23,'3_pessoal'!$AT23)/'3_pessoal'!$J23,""),""))</f>
        <v/>
      </c>
      <c r="L23" s="245" t="str">
        <f>IF($B23="","",IFERROR(IF(SUM('3_pessoal'!$AV23,'3_pessoal'!$AX23)&gt;0,SUM('3_pessoal'!$AW23,'3_pessoal'!$AY23)/'3_pessoal'!$J23,""),""))</f>
        <v/>
      </c>
      <c r="M23" s="245" t="str">
        <f>IF($B23="","",IFERROR(IF(SUM('3_pessoal'!$BA23,'3_pessoal'!$BC23)&gt;0,SUM('3_pessoal'!$BB23,'3_pessoal'!$BD23)/'3_pessoal'!$J23,""),""))</f>
        <v/>
      </c>
      <c r="N23" s="245" t="str">
        <f>IF($B23="","",IFERROR(IF(SUM('3_pessoal'!$BF23,'3_pessoal'!$BH23)&gt;0,SUM('3_pessoal'!$BG23,'3_pessoal'!$BI23)/'3_pessoal'!$J23,""),""))</f>
        <v/>
      </c>
      <c r="O23" s="245" t="str">
        <f>IF($B23="","",IFERROR(IF(SUM('3_pessoal'!$BK23,'3_pessoal'!$BM23)&gt;0,SUM('3_pessoal'!$BL23,'3_pessoal'!$BN23)/'3_pessoal'!$J23,""),""))</f>
        <v/>
      </c>
      <c r="P23" s="245" t="str">
        <f>IF($B23="","",IFERROR(IF(SUM('3_pessoal'!$BP23,'3_pessoal'!$BR23)&gt;0,SUM('3_pessoal'!$BQ23,'3_pessoal'!$BS23)/'3_pessoal'!$J23,""),""))</f>
        <v/>
      </c>
      <c r="Q23" s="245" t="str">
        <f>IF($B23="","",IFERROR(IF(SUM('3_pessoal'!$BU23,'3_pessoal'!$BW23)&gt;0,SUM('3_pessoal'!$BV23,'3_pessoal'!$BX23)/'3_pessoal'!$J23,""),""))</f>
        <v/>
      </c>
      <c r="R23" s="245" t="str">
        <f>IF($B23="","",IFERROR(IF(SUM('3_pessoal'!$BZ23,'3_pessoal'!$CB23)&gt;0,SUM('3_pessoal'!$CA23,'3_pessoal'!$CC23)/'3_pessoal'!$J23,""),""))</f>
        <v/>
      </c>
      <c r="S23" s="245" t="str">
        <f>IF($B23="","",IFERROR(IF(SUM('3_pessoal'!$CE23,'3_pessoal'!$CG23)&gt;0,SUM('3_pessoal'!$CF23,'3_pessoal'!$CH23)/'3_pessoal'!$J23,""),""))</f>
        <v/>
      </c>
      <c r="T23" s="245" t="str">
        <f>IF($B23="","",IFERROR(IF(SUM('3_pessoal'!$CJ23,'3_pessoal'!$CL23)&gt;0,SUM('3_pessoal'!$CK23,'3_pessoal'!$CM23)/'3_pessoal'!$J23,""),""))</f>
        <v/>
      </c>
      <c r="U23" s="245" t="str">
        <f>IF($B23="","",IFERROR(IF(SUM('3_pessoal'!$CO23,'3_pessoal'!$CQ23)&gt;0,SUM('3_pessoal'!$CP23,'3_pessoal'!$CR23)/'3_pessoal'!$J23,""),""))</f>
        <v/>
      </c>
      <c r="V23" s="245" t="str">
        <f>IF($B23="","",IFERROR(IF(SUM('3_pessoal'!$CT23,'3_pessoal'!$CV23)&gt;0,SUM('3_pessoal'!$CU23,'3_pessoal'!$CW23)/'3_pessoal'!$J23,""),""))</f>
        <v/>
      </c>
      <c r="W23" s="245" t="str">
        <f>IF($B23="","",IFERROR(IF(SUM('3_pessoal'!$CY23,'3_pessoal'!$DA23)&gt;0,SUM('3_pessoal'!$CZ23,'3_pessoal'!$DB23)/'3_pessoal'!$J23,""),""))</f>
        <v/>
      </c>
      <c r="X23" s="245" t="str">
        <f>IF($B23="","",IFERROR(IF(SUM('3_pessoal'!$DD23,'3_pessoal'!$DF23)&gt;0,SUM('3_pessoal'!$DE23,'3_pessoal'!$DG23)/'3_pessoal'!$J23,""),""))</f>
        <v/>
      </c>
      <c r="Y23" s="245" t="str">
        <f>IF($B23="","",IFERROR(IF(SUM('3_pessoal'!$DI23,'3_pessoal'!$DK23)&gt;0,SUM('3_pessoal'!$DJ23,'3_pessoal'!$DL23)/'3_pessoal'!$J23,""),""))</f>
        <v/>
      </c>
      <c r="Z23" s="245" t="str">
        <f>IF($B23="","",IFERROR(IF(SUM('3_pessoal'!$DN23,'3_pessoal'!$DP23)&gt;0,SUM('3_pessoal'!$DO23,'3_pessoal'!$DQ23)/'3_pessoal'!$J23,""),""))</f>
        <v/>
      </c>
      <c r="AA23" s="245" t="str">
        <f>IF($B23="","",IFERROR(IF(SUM('3_pessoal'!$DS23,'3_pessoal'!$DU23)&gt;0,SUM('3_pessoal'!$DT23,'3_pessoal'!$DV23)/'3_pessoal'!$J23,""),""))</f>
        <v/>
      </c>
      <c r="AB23" s="245" t="str">
        <f>IF($B23="","",IFERROR(IF(SUM('3_pessoal'!$DX23,'3_pessoal'!$DZ23)&gt;0,SUM('3_pessoal'!$DY23,'3_pessoal'!$EA23)/'3_pessoal'!$J23,""),""))</f>
        <v/>
      </c>
      <c r="AC23" s="245" t="str">
        <f>IF($B23="","",IFERROR(IF(SUM('3_pessoal'!$EC23,'3_pessoal'!$EE23)&gt;0,SUM('3_pessoal'!$ED23,'3_pessoal'!$EF23)/'3_pessoal'!$J23,""),""))</f>
        <v/>
      </c>
      <c r="AD23" s="245" t="str">
        <f>IF($B23="","",IFERROR(IF(SUM('3_pessoal'!$EH23,'3_pessoal'!$EJ23)&gt;0,SUM('3_pessoal'!$EI23,'3_pessoal'!$EK23)/'3_pessoal'!$J23,""),""))</f>
        <v/>
      </c>
      <c r="AE23" s="245" t="str">
        <f>IF($B23="","",IFERROR(IF(SUM('3_pessoal'!$EM23,'3_pessoal'!$EO23)&gt;0,SUM('3_pessoal'!$EN23,'3_pessoal'!$EP23)/'3_pessoal'!$J23,""),""))</f>
        <v/>
      </c>
      <c r="AF23" s="245" t="str">
        <f>IF($B23="","",IFERROR(IF(SUM('3_pessoal'!$ER23,'3_pessoal'!$ET23)&gt;0,SUM('3_pessoal'!$ES23,'3_pessoal'!$EU23)/'3_pessoal'!$J23,""),""))</f>
        <v/>
      </c>
      <c r="AG23" s="245" t="str">
        <f>IF($B23="","",IFERROR(IF(SUM('3_pessoal'!$EW23,'3_pessoal'!$EY23)&gt;0,SUM('3_pessoal'!$EX23,'3_pessoal'!$EZ23)/'3_pessoal'!$J23,""),""))</f>
        <v/>
      </c>
      <c r="AH23" s="248" t="str">
        <f>IF($B23="","",IFERROR(IF(SUM('3_pessoal'!$FB23,'3_pessoal'!$FD23)&gt;0,SUM('3_pessoal'!$FC23,'3_pessoal'!$FE23)/'3_pessoal'!$J23,""),""))</f>
        <v/>
      </c>
    </row>
    <row r="24" spans="1:34" ht="15" customHeight="1" x14ac:dyDescent="0.25">
      <c r="A24" s="192" t="str">
        <f>IF(B24="","",'1_geral'!A24)</f>
        <v/>
      </c>
      <c r="B24" s="243" t="str">
        <f>IF('1_geral'!D24="","",'1_geral'!D24)</f>
        <v/>
      </c>
      <c r="C24" s="243" t="str">
        <f>IF('1_geral'!E24="","",'1_geral'!E24)</f>
        <v/>
      </c>
      <c r="D24" s="197" t="str">
        <f>IF('4_periodicidade'!G24=0,"",'3_pessoal'!J24*1/'3_pessoal'!K24)</f>
        <v/>
      </c>
      <c r="E24" s="244" t="str">
        <f>IF($B24="","",IFERROR(IF(SUM('3_pessoal'!$M24,'3_pessoal'!$O24)&gt;0,SUM('3_pessoal'!$N24,'3_pessoal'!$P24)/'3_pessoal'!$J24,""),""))</f>
        <v/>
      </c>
      <c r="F24" s="244" t="str">
        <f>IF($B24="","",IFERROR(IF(SUM('3_pessoal'!$R24,'3_pessoal'!$T24)&gt;0,SUM('3_pessoal'!$S24,'3_pessoal'!$U24)/'3_pessoal'!$J24,""),""))</f>
        <v/>
      </c>
      <c r="G24" s="244" t="str">
        <f>IF($B24="","",IFERROR(IF(SUM('3_pessoal'!$W24,'3_pessoal'!$Y24)&gt;0,SUM('3_pessoal'!$X24,'3_pessoal'!$Z24)/'3_pessoal'!$J24,""),""))</f>
        <v/>
      </c>
      <c r="H24" s="244" t="str">
        <f>IF($B24="","",IFERROR(IF(SUM('3_pessoal'!$AB24,'3_pessoal'!$AD24)&gt;0,SUM('3_pessoal'!$AC24,'3_pessoal'!$AE24)/'3_pessoal'!$J24,""),""))</f>
        <v/>
      </c>
      <c r="I24" s="244" t="str">
        <f>IF($B24="","",IFERROR(IF(SUM('3_pessoal'!$AG24,'3_pessoal'!$AI24)&gt;0,SUM('3_pessoal'!$AH24,'3_pessoal'!$AJ24)/'3_pessoal'!$J24,""),""))</f>
        <v/>
      </c>
      <c r="J24" s="244" t="str">
        <f>IF($B24="","",IFERROR(IF(SUM('3_pessoal'!$AL24,'3_pessoal'!$AN24)&gt;0,SUM('3_pessoal'!$AM24,'3_pessoal'!$AO24)/'3_pessoal'!$J24,""),""))</f>
        <v/>
      </c>
      <c r="K24" s="244" t="str">
        <f>IF($B24="","",IFERROR(IF(SUM('3_pessoal'!$AQ24,'3_pessoal'!$AS24)&gt;0,SUM('3_pessoal'!$AR24,'3_pessoal'!$AT24)/'3_pessoal'!$J24,""),""))</f>
        <v/>
      </c>
      <c r="L24" s="244" t="str">
        <f>IF($B24="","",IFERROR(IF(SUM('3_pessoal'!$AV24,'3_pessoal'!$AX24)&gt;0,SUM('3_pessoal'!$AW24,'3_pessoal'!$AY24)/'3_pessoal'!$J24,""),""))</f>
        <v/>
      </c>
      <c r="M24" s="244" t="str">
        <f>IF($B24="","",IFERROR(IF(SUM('3_pessoal'!$BA24,'3_pessoal'!$BC24)&gt;0,SUM('3_pessoal'!$BB24,'3_pessoal'!$BD24)/'3_pessoal'!$J24,""),""))</f>
        <v/>
      </c>
      <c r="N24" s="244" t="str">
        <f>IF($B24="","",IFERROR(IF(SUM('3_pessoal'!$BF24,'3_pessoal'!$BH24)&gt;0,SUM('3_pessoal'!$BG24,'3_pessoal'!$BI24)/'3_pessoal'!$J24,""),""))</f>
        <v/>
      </c>
      <c r="O24" s="244" t="str">
        <f>IF($B24="","",IFERROR(IF(SUM('3_pessoal'!$BK24,'3_pessoal'!$BM24)&gt;0,SUM('3_pessoal'!$BL24,'3_pessoal'!$BN24)/'3_pessoal'!$J24,""),""))</f>
        <v/>
      </c>
      <c r="P24" s="244" t="str">
        <f>IF($B24="","",IFERROR(IF(SUM('3_pessoal'!$BP24,'3_pessoal'!$BR24)&gt;0,SUM('3_pessoal'!$BQ24,'3_pessoal'!$BS24)/'3_pessoal'!$J24,""),""))</f>
        <v/>
      </c>
      <c r="Q24" s="244" t="str">
        <f>IF($B24="","",IFERROR(IF(SUM('3_pessoal'!$BU24,'3_pessoal'!$BW24)&gt;0,SUM('3_pessoal'!$BV24,'3_pessoal'!$BX24)/'3_pessoal'!$J24,""),""))</f>
        <v/>
      </c>
      <c r="R24" s="244" t="str">
        <f>IF($B24="","",IFERROR(IF(SUM('3_pessoal'!$BZ24,'3_pessoal'!$CB24)&gt;0,SUM('3_pessoal'!$CA24,'3_pessoal'!$CC24)/'3_pessoal'!$J24,""),""))</f>
        <v/>
      </c>
      <c r="S24" s="244" t="str">
        <f>IF($B24="","",IFERROR(IF(SUM('3_pessoal'!$CE24,'3_pessoal'!$CG24)&gt;0,SUM('3_pessoal'!$CF24,'3_pessoal'!$CH24)/'3_pessoal'!$J24,""),""))</f>
        <v/>
      </c>
      <c r="T24" s="244" t="str">
        <f>IF($B24="","",IFERROR(IF(SUM('3_pessoal'!$CJ24,'3_pessoal'!$CL24)&gt;0,SUM('3_pessoal'!$CK24,'3_pessoal'!$CM24)/'3_pessoal'!$J24,""),""))</f>
        <v/>
      </c>
      <c r="U24" s="244" t="str">
        <f>IF($B24="","",IFERROR(IF(SUM('3_pessoal'!$CO24,'3_pessoal'!$CQ24)&gt;0,SUM('3_pessoal'!$CP24,'3_pessoal'!$CR24)/'3_pessoal'!$J24,""),""))</f>
        <v/>
      </c>
      <c r="V24" s="244" t="str">
        <f>IF($B24="","",IFERROR(IF(SUM('3_pessoal'!$CT24,'3_pessoal'!$CV24)&gt;0,SUM('3_pessoal'!$CU24,'3_pessoal'!$CW24)/'3_pessoal'!$J24,""),""))</f>
        <v/>
      </c>
      <c r="W24" s="244" t="str">
        <f>IF($B24="","",IFERROR(IF(SUM('3_pessoal'!$CY24,'3_pessoal'!$DA24)&gt;0,SUM('3_pessoal'!$CZ24,'3_pessoal'!$DB24)/'3_pessoal'!$J24,""),""))</f>
        <v/>
      </c>
      <c r="X24" s="244" t="str">
        <f>IF($B24="","",IFERROR(IF(SUM('3_pessoal'!$DD24,'3_pessoal'!$DF24)&gt;0,SUM('3_pessoal'!$DE24,'3_pessoal'!$DG24)/'3_pessoal'!$J24,""),""))</f>
        <v/>
      </c>
      <c r="Y24" s="244" t="str">
        <f>IF($B24="","",IFERROR(IF(SUM('3_pessoal'!$DI24,'3_pessoal'!$DK24)&gt;0,SUM('3_pessoal'!$DJ24,'3_pessoal'!$DL24)/'3_pessoal'!$J24,""),""))</f>
        <v/>
      </c>
      <c r="Z24" s="244" t="str">
        <f>IF($B24="","",IFERROR(IF(SUM('3_pessoal'!$DN24,'3_pessoal'!$DP24)&gt;0,SUM('3_pessoal'!$DO24,'3_pessoal'!$DQ24)/'3_pessoal'!$J24,""),""))</f>
        <v/>
      </c>
      <c r="AA24" s="244" t="str">
        <f>IF($B24="","",IFERROR(IF(SUM('3_pessoal'!$DS24,'3_pessoal'!$DU24)&gt;0,SUM('3_pessoal'!$DT24,'3_pessoal'!$DV24)/'3_pessoal'!$J24,""),""))</f>
        <v/>
      </c>
      <c r="AB24" s="244" t="str">
        <f>IF($B24="","",IFERROR(IF(SUM('3_pessoal'!$DX24,'3_pessoal'!$DZ24)&gt;0,SUM('3_pessoal'!$DY24,'3_pessoal'!$EA24)/'3_pessoal'!$J24,""),""))</f>
        <v/>
      </c>
      <c r="AC24" s="244" t="str">
        <f>IF($B24="","",IFERROR(IF(SUM('3_pessoal'!$EC24,'3_pessoal'!$EE24)&gt;0,SUM('3_pessoal'!$ED24,'3_pessoal'!$EF24)/'3_pessoal'!$J24,""),""))</f>
        <v/>
      </c>
      <c r="AD24" s="244" t="str">
        <f>IF($B24="","",IFERROR(IF(SUM('3_pessoal'!$EH24,'3_pessoal'!$EJ24)&gt;0,SUM('3_pessoal'!$EI24,'3_pessoal'!$EK24)/'3_pessoal'!$J24,""),""))</f>
        <v/>
      </c>
      <c r="AE24" s="244" t="str">
        <f>IF($B24="","",IFERROR(IF(SUM('3_pessoal'!$EM24,'3_pessoal'!$EO24)&gt;0,SUM('3_pessoal'!$EN24,'3_pessoal'!$EP24)/'3_pessoal'!$J24,""),""))</f>
        <v/>
      </c>
      <c r="AF24" s="244" t="str">
        <f>IF($B24="","",IFERROR(IF(SUM('3_pessoal'!$ER24,'3_pessoal'!$ET24)&gt;0,SUM('3_pessoal'!$ES24,'3_pessoal'!$EU24)/'3_pessoal'!$J24,""),""))</f>
        <v/>
      </c>
      <c r="AG24" s="244" t="str">
        <f>IF($B24="","",IFERROR(IF(SUM('3_pessoal'!$EW24,'3_pessoal'!$EY24)&gt;0,SUM('3_pessoal'!$EX24,'3_pessoal'!$EZ24)/'3_pessoal'!$J24,""),""))</f>
        <v/>
      </c>
      <c r="AH24" s="253" t="str">
        <f>IF($B24="","",IFERROR(IF(SUM('3_pessoal'!$FB24,'3_pessoal'!$FD24)&gt;0,SUM('3_pessoal'!$FC24,'3_pessoal'!$FE24)/'3_pessoal'!$J24,""),""))</f>
        <v/>
      </c>
    </row>
    <row r="25" spans="1:34" ht="15" customHeight="1" x14ac:dyDescent="0.25">
      <c r="A25" s="184" t="str">
        <f>IF(B25="","",'1_geral'!A25)</f>
        <v/>
      </c>
      <c r="B25" s="246" t="str">
        <f>IF('1_geral'!D25="","",'1_geral'!D25)</f>
        <v/>
      </c>
      <c r="C25" s="246" t="str">
        <f>IF('1_geral'!E25="","",'1_geral'!E25)</f>
        <v/>
      </c>
      <c r="D25" s="189" t="str">
        <f>IF('4_periodicidade'!G25=0,"",'3_pessoal'!J25*1/'3_pessoal'!K25)</f>
        <v/>
      </c>
      <c r="E25" s="245" t="str">
        <f>IF($B25="","",IFERROR(IF(SUM('3_pessoal'!$M25,'3_pessoal'!$O25)&gt;0,SUM('3_pessoal'!$N25,'3_pessoal'!$P25)/'3_pessoal'!$J25,""),""))</f>
        <v/>
      </c>
      <c r="F25" s="245" t="str">
        <f>IF($B25="","",IFERROR(IF(SUM('3_pessoal'!$R25,'3_pessoal'!$T25)&gt;0,SUM('3_pessoal'!$S25,'3_pessoal'!$U25)/'3_pessoal'!$J25,""),""))</f>
        <v/>
      </c>
      <c r="G25" s="245" t="str">
        <f>IF($B25="","",IFERROR(IF(SUM('3_pessoal'!$W25,'3_pessoal'!$Y25)&gt;0,SUM('3_pessoal'!$X25,'3_pessoal'!$Z25)/'3_pessoal'!$J25,""),""))</f>
        <v/>
      </c>
      <c r="H25" s="245" t="str">
        <f>IF($B25="","",IFERROR(IF(SUM('3_pessoal'!$AB25,'3_pessoal'!$AD25)&gt;0,SUM('3_pessoal'!$AC25,'3_pessoal'!$AE25)/'3_pessoal'!$J25,""),""))</f>
        <v/>
      </c>
      <c r="I25" s="245" t="str">
        <f>IF($B25="","",IFERROR(IF(SUM('3_pessoal'!$AG25,'3_pessoal'!$AI25)&gt;0,SUM('3_pessoal'!$AH25,'3_pessoal'!$AJ25)/'3_pessoal'!$J25,""),""))</f>
        <v/>
      </c>
      <c r="J25" s="245" t="str">
        <f>IF($B25="","",IFERROR(IF(SUM('3_pessoal'!$AL25,'3_pessoal'!$AN25)&gt;0,SUM('3_pessoal'!$AM25,'3_pessoal'!$AO25)/'3_pessoal'!$J25,""),""))</f>
        <v/>
      </c>
      <c r="K25" s="245" t="str">
        <f>IF($B25="","",IFERROR(IF(SUM('3_pessoal'!$AQ25,'3_pessoal'!$AS25)&gt;0,SUM('3_pessoal'!$AR25,'3_pessoal'!$AT25)/'3_pessoal'!$J25,""),""))</f>
        <v/>
      </c>
      <c r="L25" s="245" t="str">
        <f>IF($B25="","",IFERROR(IF(SUM('3_pessoal'!$AV25,'3_pessoal'!$AX25)&gt;0,SUM('3_pessoal'!$AW25,'3_pessoal'!$AY25)/'3_pessoal'!$J25,""),""))</f>
        <v/>
      </c>
      <c r="M25" s="245" t="str">
        <f>IF($B25="","",IFERROR(IF(SUM('3_pessoal'!$BA25,'3_pessoal'!$BC25)&gt;0,SUM('3_pessoal'!$BB25,'3_pessoal'!$BD25)/'3_pessoal'!$J25,""),""))</f>
        <v/>
      </c>
      <c r="N25" s="245" t="str">
        <f>IF($B25="","",IFERROR(IF(SUM('3_pessoal'!$BF25,'3_pessoal'!$BH25)&gt;0,SUM('3_pessoal'!$BG25,'3_pessoal'!$BI25)/'3_pessoal'!$J25,""),""))</f>
        <v/>
      </c>
      <c r="O25" s="245" t="str">
        <f>IF($B25="","",IFERROR(IF(SUM('3_pessoal'!$BK25,'3_pessoal'!$BM25)&gt;0,SUM('3_pessoal'!$BL25,'3_pessoal'!$BN25)/'3_pessoal'!$J25,""),""))</f>
        <v/>
      </c>
      <c r="P25" s="245" t="str">
        <f>IF($B25="","",IFERROR(IF(SUM('3_pessoal'!$BP25,'3_pessoal'!$BR25)&gt;0,SUM('3_pessoal'!$BQ25,'3_pessoal'!$BS25)/'3_pessoal'!$J25,""),""))</f>
        <v/>
      </c>
      <c r="Q25" s="245" t="str">
        <f>IF($B25="","",IFERROR(IF(SUM('3_pessoal'!$BU25,'3_pessoal'!$BW25)&gt;0,SUM('3_pessoal'!$BV25,'3_pessoal'!$BX25)/'3_pessoal'!$J25,""),""))</f>
        <v/>
      </c>
      <c r="R25" s="245" t="str">
        <f>IF($B25="","",IFERROR(IF(SUM('3_pessoal'!$BZ25,'3_pessoal'!$CB25)&gt;0,SUM('3_pessoal'!$CA25,'3_pessoal'!$CC25)/'3_pessoal'!$J25,""),""))</f>
        <v/>
      </c>
      <c r="S25" s="245" t="str">
        <f>IF($B25="","",IFERROR(IF(SUM('3_pessoal'!$CE25,'3_pessoal'!$CG25)&gt;0,SUM('3_pessoal'!$CF25,'3_pessoal'!$CH25)/'3_pessoal'!$J25,""),""))</f>
        <v/>
      </c>
      <c r="T25" s="245" t="str">
        <f>IF($B25="","",IFERROR(IF(SUM('3_pessoal'!$CJ25,'3_pessoal'!$CL25)&gt;0,SUM('3_pessoal'!$CK25,'3_pessoal'!$CM25)/'3_pessoal'!$J25,""),""))</f>
        <v/>
      </c>
      <c r="U25" s="245" t="str">
        <f>IF($B25="","",IFERROR(IF(SUM('3_pessoal'!$CO25,'3_pessoal'!$CQ25)&gt;0,SUM('3_pessoal'!$CP25,'3_pessoal'!$CR25)/'3_pessoal'!$J25,""),""))</f>
        <v/>
      </c>
      <c r="V25" s="245" t="str">
        <f>IF($B25="","",IFERROR(IF(SUM('3_pessoal'!$CT25,'3_pessoal'!$CV25)&gt;0,SUM('3_pessoal'!$CU25,'3_pessoal'!$CW25)/'3_pessoal'!$J25,""),""))</f>
        <v/>
      </c>
      <c r="W25" s="245" t="str">
        <f>IF($B25="","",IFERROR(IF(SUM('3_pessoal'!$CY25,'3_pessoal'!$DA25)&gt;0,SUM('3_pessoal'!$CZ25,'3_pessoal'!$DB25)/'3_pessoal'!$J25,""),""))</f>
        <v/>
      </c>
      <c r="X25" s="245" t="str">
        <f>IF($B25="","",IFERROR(IF(SUM('3_pessoal'!$DD25,'3_pessoal'!$DF25)&gt;0,SUM('3_pessoal'!$DE25,'3_pessoal'!$DG25)/'3_pessoal'!$J25,""),""))</f>
        <v/>
      </c>
      <c r="Y25" s="245" t="str">
        <f>IF($B25="","",IFERROR(IF(SUM('3_pessoal'!$DI25,'3_pessoal'!$DK25)&gt;0,SUM('3_pessoal'!$DJ25,'3_pessoal'!$DL25)/'3_pessoal'!$J25,""),""))</f>
        <v/>
      </c>
      <c r="Z25" s="245" t="str">
        <f>IF($B25="","",IFERROR(IF(SUM('3_pessoal'!$DN25,'3_pessoal'!$DP25)&gt;0,SUM('3_pessoal'!$DO25,'3_pessoal'!$DQ25)/'3_pessoal'!$J25,""),""))</f>
        <v/>
      </c>
      <c r="AA25" s="245" t="str">
        <f>IF($B25="","",IFERROR(IF(SUM('3_pessoal'!$DS25,'3_pessoal'!$DU25)&gt;0,SUM('3_pessoal'!$DT25,'3_pessoal'!$DV25)/'3_pessoal'!$J25,""),""))</f>
        <v/>
      </c>
      <c r="AB25" s="245" t="str">
        <f>IF($B25="","",IFERROR(IF(SUM('3_pessoal'!$DX25,'3_pessoal'!$DZ25)&gt;0,SUM('3_pessoal'!$DY25,'3_pessoal'!$EA25)/'3_pessoal'!$J25,""),""))</f>
        <v/>
      </c>
      <c r="AC25" s="245" t="str">
        <f>IF($B25="","",IFERROR(IF(SUM('3_pessoal'!$EC25,'3_pessoal'!$EE25)&gt;0,SUM('3_pessoal'!$ED25,'3_pessoal'!$EF25)/'3_pessoal'!$J25,""),""))</f>
        <v/>
      </c>
      <c r="AD25" s="245" t="str">
        <f>IF($B25="","",IFERROR(IF(SUM('3_pessoal'!$EH25,'3_pessoal'!$EJ25)&gt;0,SUM('3_pessoal'!$EI25,'3_pessoal'!$EK25)/'3_pessoal'!$J25,""),""))</f>
        <v/>
      </c>
      <c r="AE25" s="245" t="str">
        <f>IF($B25="","",IFERROR(IF(SUM('3_pessoal'!$EM25,'3_pessoal'!$EO25)&gt;0,SUM('3_pessoal'!$EN25,'3_pessoal'!$EP25)/'3_pessoal'!$J25,""),""))</f>
        <v/>
      </c>
      <c r="AF25" s="245" t="str">
        <f>IF($B25="","",IFERROR(IF(SUM('3_pessoal'!$ER25,'3_pessoal'!$ET25)&gt;0,SUM('3_pessoal'!$ES25,'3_pessoal'!$EU25)/'3_pessoal'!$J25,""),""))</f>
        <v/>
      </c>
      <c r="AG25" s="245" t="str">
        <f>IF($B25="","",IFERROR(IF(SUM('3_pessoal'!$EW25,'3_pessoal'!$EY25)&gt;0,SUM('3_pessoal'!$EX25,'3_pessoal'!$EZ25)/'3_pessoal'!$J25,""),""))</f>
        <v/>
      </c>
      <c r="AH25" s="248" t="str">
        <f>IF($B25="","",IFERROR(IF(SUM('3_pessoal'!$FB25,'3_pessoal'!$FD25)&gt;0,SUM('3_pessoal'!$FC25,'3_pessoal'!$FE25)/'3_pessoal'!$J25,""),""))</f>
        <v/>
      </c>
    </row>
    <row r="26" spans="1:34" ht="15" customHeight="1" x14ac:dyDescent="0.25">
      <c r="A26" s="192" t="str">
        <f>IF(B26="","",'1_geral'!A26)</f>
        <v/>
      </c>
      <c r="B26" s="243" t="str">
        <f>IF('1_geral'!D26="","",'1_geral'!D26)</f>
        <v/>
      </c>
      <c r="C26" s="243" t="str">
        <f>IF('1_geral'!E26="","",'1_geral'!E26)</f>
        <v/>
      </c>
      <c r="D26" s="197" t="str">
        <f>IF('4_periodicidade'!G26=0,"",'3_pessoal'!J26*1/'3_pessoal'!K26)</f>
        <v/>
      </c>
      <c r="E26" s="244" t="str">
        <f>IF($B26="","",IFERROR(IF(SUM('3_pessoal'!$M26,'3_pessoal'!$O26)&gt;0,SUM('3_pessoal'!$N26,'3_pessoal'!$P26)/'3_pessoal'!$J26,""),""))</f>
        <v/>
      </c>
      <c r="F26" s="244" t="str">
        <f>IF($B26="","",IFERROR(IF(SUM('3_pessoal'!$R26,'3_pessoal'!$T26)&gt;0,SUM('3_pessoal'!$S26,'3_pessoal'!$U26)/'3_pessoal'!$J26,""),""))</f>
        <v/>
      </c>
      <c r="G26" s="244" t="str">
        <f>IF($B26="","",IFERROR(IF(SUM('3_pessoal'!$W26,'3_pessoal'!$Y26)&gt;0,SUM('3_pessoal'!$X26,'3_pessoal'!$Z26)/'3_pessoal'!$J26,""),""))</f>
        <v/>
      </c>
      <c r="H26" s="244" t="str">
        <f>IF($B26="","",IFERROR(IF(SUM('3_pessoal'!$AB26,'3_pessoal'!$AD26)&gt;0,SUM('3_pessoal'!$AC26,'3_pessoal'!$AE26)/'3_pessoal'!$J26,""),""))</f>
        <v/>
      </c>
      <c r="I26" s="244" t="str">
        <f>IF($B26="","",IFERROR(IF(SUM('3_pessoal'!$AG26,'3_pessoal'!$AI26)&gt;0,SUM('3_pessoal'!$AH26,'3_pessoal'!$AJ26)/'3_pessoal'!$J26,""),""))</f>
        <v/>
      </c>
      <c r="J26" s="244" t="str">
        <f>IF($B26="","",IFERROR(IF(SUM('3_pessoal'!$AL26,'3_pessoal'!$AN26)&gt;0,SUM('3_pessoal'!$AM26,'3_pessoal'!$AO26)/'3_pessoal'!$J26,""),""))</f>
        <v/>
      </c>
      <c r="K26" s="244" t="str">
        <f>IF($B26="","",IFERROR(IF(SUM('3_pessoal'!$AQ26,'3_pessoal'!$AS26)&gt;0,SUM('3_pessoal'!$AR26,'3_pessoal'!$AT26)/'3_pessoal'!$J26,""),""))</f>
        <v/>
      </c>
      <c r="L26" s="244" t="str">
        <f>IF($B26="","",IFERROR(IF(SUM('3_pessoal'!$AV26,'3_pessoal'!$AX26)&gt;0,SUM('3_pessoal'!$AW26,'3_pessoal'!$AY26)/'3_pessoal'!$J26,""),""))</f>
        <v/>
      </c>
      <c r="M26" s="244" t="str">
        <f>IF($B26="","",IFERROR(IF(SUM('3_pessoal'!$BA26,'3_pessoal'!$BC26)&gt;0,SUM('3_pessoal'!$BB26,'3_pessoal'!$BD26)/'3_pessoal'!$J26,""),""))</f>
        <v/>
      </c>
      <c r="N26" s="244" t="str">
        <f>IF($B26="","",IFERROR(IF(SUM('3_pessoal'!$BF26,'3_pessoal'!$BH26)&gt;0,SUM('3_pessoal'!$BG26,'3_pessoal'!$BI26)/'3_pessoal'!$J26,""),""))</f>
        <v/>
      </c>
      <c r="O26" s="244" t="str">
        <f>IF($B26="","",IFERROR(IF(SUM('3_pessoal'!$BK26,'3_pessoal'!$BM26)&gt;0,SUM('3_pessoal'!$BL26,'3_pessoal'!$BN26)/'3_pessoal'!$J26,""),""))</f>
        <v/>
      </c>
      <c r="P26" s="244" t="str">
        <f>IF($B26="","",IFERROR(IF(SUM('3_pessoal'!$BP26,'3_pessoal'!$BR26)&gt;0,SUM('3_pessoal'!$BQ26,'3_pessoal'!$BS26)/'3_pessoal'!$J26,""),""))</f>
        <v/>
      </c>
      <c r="Q26" s="244" t="str">
        <f>IF($B26="","",IFERROR(IF(SUM('3_pessoal'!$BU26,'3_pessoal'!$BW26)&gt;0,SUM('3_pessoal'!$BV26,'3_pessoal'!$BX26)/'3_pessoal'!$J26,""),""))</f>
        <v/>
      </c>
      <c r="R26" s="244" t="str">
        <f>IF($B26="","",IFERROR(IF(SUM('3_pessoal'!$BZ26,'3_pessoal'!$CB26)&gt;0,SUM('3_pessoal'!$CA26,'3_pessoal'!$CC26)/'3_pessoal'!$J26,""),""))</f>
        <v/>
      </c>
      <c r="S26" s="244" t="str">
        <f>IF($B26="","",IFERROR(IF(SUM('3_pessoal'!$CE26,'3_pessoal'!$CG26)&gt;0,SUM('3_pessoal'!$CF26,'3_pessoal'!$CH26)/'3_pessoal'!$J26,""),""))</f>
        <v/>
      </c>
      <c r="T26" s="244" t="str">
        <f>IF($B26="","",IFERROR(IF(SUM('3_pessoal'!$CJ26,'3_pessoal'!$CL26)&gt;0,SUM('3_pessoal'!$CK26,'3_pessoal'!$CM26)/'3_pessoal'!$J26,""),""))</f>
        <v/>
      </c>
      <c r="U26" s="244" t="str">
        <f>IF($B26="","",IFERROR(IF(SUM('3_pessoal'!$CO26,'3_pessoal'!$CQ26)&gt;0,SUM('3_pessoal'!$CP26,'3_pessoal'!$CR26)/'3_pessoal'!$J26,""),""))</f>
        <v/>
      </c>
      <c r="V26" s="244" t="str">
        <f>IF($B26="","",IFERROR(IF(SUM('3_pessoal'!$CT26,'3_pessoal'!$CV26)&gt;0,SUM('3_pessoal'!$CU26,'3_pessoal'!$CW26)/'3_pessoal'!$J26,""),""))</f>
        <v/>
      </c>
      <c r="W26" s="244" t="str">
        <f>IF($B26="","",IFERROR(IF(SUM('3_pessoal'!$CY26,'3_pessoal'!$DA26)&gt;0,SUM('3_pessoal'!$CZ26,'3_pessoal'!$DB26)/'3_pessoal'!$J26,""),""))</f>
        <v/>
      </c>
      <c r="X26" s="244" t="str">
        <f>IF($B26="","",IFERROR(IF(SUM('3_pessoal'!$DD26,'3_pessoal'!$DF26)&gt;0,SUM('3_pessoal'!$DE26,'3_pessoal'!$DG26)/'3_pessoal'!$J26,""),""))</f>
        <v/>
      </c>
      <c r="Y26" s="244" t="str">
        <f>IF($B26="","",IFERROR(IF(SUM('3_pessoal'!$DI26,'3_pessoal'!$DK26)&gt;0,SUM('3_pessoal'!$DJ26,'3_pessoal'!$DL26)/'3_pessoal'!$J26,""),""))</f>
        <v/>
      </c>
      <c r="Z26" s="244" t="str">
        <f>IF($B26="","",IFERROR(IF(SUM('3_pessoal'!$DN26,'3_pessoal'!$DP26)&gt;0,SUM('3_pessoal'!$DO26,'3_pessoal'!$DQ26)/'3_pessoal'!$J26,""),""))</f>
        <v/>
      </c>
      <c r="AA26" s="244" t="str">
        <f>IF($B26="","",IFERROR(IF(SUM('3_pessoal'!$DS26,'3_pessoal'!$DU26)&gt;0,SUM('3_pessoal'!$DT26,'3_pessoal'!$DV26)/'3_pessoal'!$J26,""),""))</f>
        <v/>
      </c>
      <c r="AB26" s="244" t="str">
        <f>IF($B26="","",IFERROR(IF(SUM('3_pessoal'!$DX26,'3_pessoal'!$DZ26)&gt;0,SUM('3_pessoal'!$DY26,'3_pessoal'!$EA26)/'3_pessoal'!$J26,""),""))</f>
        <v/>
      </c>
      <c r="AC26" s="244" t="str">
        <f>IF($B26="","",IFERROR(IF(SUM('3_pessoal'!$EC26,'3_pessoal'!$EE26)&gt;0,SUM('3_pessoal'!$ED26,'3_pessoal'!$EF26)/'3_pessoal'!$J26,""),""))</f>
        <v/>
      </c>
      <c r="AD26" s="244" t="str">
        <f>IF($B26="","",IFERROR(IF(SUM('3_pessoal'!$EH26,'3_pessoal'!$EJ26)&gt;0,SUM('3_pessoal'!$EI26,'3_pessoal'!$EK26)/'3_pessoal'!$J26,""),""))</f>
        <v/>
      </c>
      <c r="AE26" s="244" t="str">
        <f>IF($B26="","",IFERROR(IF(SUM('3_pessoal'!$EM26,'3_pessoal'!$EO26)&gt;0,SUM('3_pessoal'!$EN26,'3_pessoal'!$EP26)/'3_pessoal'!$J26,""),""))</f>
        <v/>
      </c>
      <c r="AF26" s="244" t="str">
        <f>IF($B26="","",IFERROR(IF(SUM('3_pessoal'!$ER26,'3_pessoal'!$ET26)&gt;0,SUM('3_pessoal'!$ES26,'3_pessoal'!$EU26)/'3_pessoal'!$J26,""),""))</f>
        <v/>
      </c>
      <c r="AG26" s="244" t="str">
        <f>IF($B26="","",IFERROR(IF(SUM('3_pessoal'!$EW26,'3_pessoal'!$EY26)&gt;0,SUM('3_pessoal'!$EX26,'3_pessoal'!$EZ26)/'3_pessoal'!$J26,""),""))</f>
        <v/>
      </c>
      <c r="AH26" s="253" t="str">
        <f>IF($B26="","",IFERROR(IF(SUM('3_pessoal'!$FB26,'3_pessoal'!$FD26)&gt;0,SUM('3_pessoal'!$FC26,'3_pessoal'!$FE26)/'3_pessoal'!$J26,""),""))</f>
        <v/>
      </c>
    </row>
    <row r="27" spans="1:34" ht="15" customHeight="1" x14ac:dyDescent="0.25">
      <c r="A27" s="184" t="str">
        <f>IF(B27="","",'1_geral'!A27)</f>
        <v/>
      </c>
      <c r="B27" s="246" t="str">
        <f>IF('1_geral'!D27="","",'1_geral'!D27)</f>
        <v/>
      </c>
      <c r="C27" s="246" t="str">
        <f>IF('1_geral'!E27="","",'1_geral'!E27)</f>
        <v/>
      </c>
      <c r="D27" s="189" t="str">
        <f>IF('4_periodicidade'!G27=0,"",'3_pessoal'!J27*1/'3_pessoal'!K27)</f>
        <v/>
      </c>
      <c r="E27" s="245" t="str">
        <f>IF($B27="","",IFERROR(IF(SUM('3_pessoal'!$M27,'3_pessoal'!$O27)&gt;0,SUM('3_pessoal'!$N27,'3_pessoal'!$P27)/'3_pessoal'!$J27,""),""))</f>
        <v/>
      </c>
      <c r="F27" s="245" t="str">
        <f>IF($B27="","",IFERROR(IF(SUM('3_pessoal'!$R27,'3_pessoal'!$T27)&gt;0,SUM('3_pessoal'!$S27,'3_pessoal'!$U27)/'3_pessoal'!$J27,""),""))</f>
        <v/>
      </c>
      <c r="G27" s="245" t="str">
        <f>IF($B27="","",IFERROR(IF(SUM('3_pessoal'!$W27,'3_pessoal'!$Y27)&gt;0,SUM('3_pessoal'!$X27,'3_pessoal'!$Z27)/'3_pessoal'!$J27,""),""))</f>
        <v/>
      </c>
      <c r="H27" s="245" t="str">
        <f>IF($B27="","",IFERROR(IF(SUM('3_pessoal'!$AB27,'3_pessoal'!$AD27)&gt;0,SUM('3_pessoal'!$AC27,'3_pessoal'!$AE27)/'3_pessoal'!$J27,""),""))</f>
        <v/>
      </c>
      <c r="I27" s="245" t="str">
        <f>IF($B27="","",IFERROR(IF(SUM('3_pessoal'!$AG27,'3_pessoal'!$AI27)&gt;0,SUM('3_pessoal'!$AH27,'3_pessoal'!$AJ27)/'3_pessoal'!$J27,""),""))</f>
        <v/>
      </c>
      <c r="J27" s="245" t="str">
        <f>IF($B27="","",IFERROR(IF(SUM('3_pessoal'!$AL27,'3_pessoal'!$AN27)&gt;0,SUM('3_pessoal'!$AM27,'3_pessoal'!$AO27)/'3_pessoal'!$J27,""),""))</f>
        <v/>
      </c>
      <c r="K27" s="245" t="str">
        <f>IF($B27="","",IFERROR(IF(SUM('3_pessoal'!$AQ27,'3_pessoal'!$AS27)&gt;0,SUM('3_pessoal'!$AR27,'3_pessoal'!$AT27)/'3_pessoal'!$J27,""),""))</f>
        <v/>
      </c>
      <c r="L27" s="245" t="str">
        <f>IF($B27="","",IFERROR(IF(SUM('3_pessoal'!$AV27,'3_pessoal'!$AX27)&gt;0,SUM('3_pessoal'!$AW27,'3_pessoal'!$AY27)/'3_pessoal'!$J27,""),""))</f>
        <v/>
      </c>
      <c r="M27" s="245" t="str">
        <f>IF($B27="","",IFERROR(IF(SUM('3_pessoal'!$BA27,'3_pessoal'!$BC27)&gt;0,SUM('3_pessoal'!$BB27,'3_pessoal'!$BD27)/'3_pessoal'!$J27,""),""))</f>
        <v/>
      </c>
      <c r="N27" s="245" t="str">
        <f>IF($B27="","",IFERROR(IF(SUM('3_pessoal'!$BF27,'3_pessoal'!$BH27)&gt;0,SUM('3_pessoal'!$BG27,'3_pessoal'!$BI27)/'3_pessoal'!$J27,""),""))</f>
        <v/>
      </c>
      <c r="O27" s="245" t="str">
        <f>IF($B27="","",IFERROR(IF(SUM('3_pessoal'!$BK27,'3_pessoal'!$BM27)&gt;0,SUM('3_pessoal'!$BL27,'3_pessoal'!$BN27)/'3_pessoal'!$J27,""),""))</f>
        <v/>
      </c>
      <c r="P27" s="245" t="str">
        <f>IF($B27="","",IFERROR(IF(SUM('3_pessoal'!$BP27,'3_pessoal'!$BR27)&gt;0,SUM('3_pessoal'!$BQ27,'3_pessoal'!$BS27)/'3_pessoal'!$J27,""),""))</f>
        <v/>
      </c>
      <c r="Q27" s="245" t="str">
        <f>IF($B27="","",IFERROR(IF(SUM('3_pessoal'!$BU27,'3_pessoal'!$BW27)&gt;0,SUM('3_pessoal'!$BV27,'3_pessoal'!$BX27)/'3_pessoal'!$J27,""),""))</f>
        <v/>
      </c>
      <c r="R27" s="245" t="str">
        <f>IF($B27="","",IFERROR(IF(SUM('3_pessoal'!$BZ27,'3_pessoal'!$CB27)&gt;0,SUM('3_pessoal'!$CA27,'3_pessoal'!$CC27)/'3_pessoal'!$J27,""),""))</f>
        <v/>
      </c>
      <c r="S27" s="245" t="str">
        <f>IF($B27="","",IFERROR(IF(SUM('3_pessoal'!$CE27,'3_pessoal'!$CG27)&gt;0,SUM('3_pessoal'!$CF27,'3_pessoal'!$CH27)/'3_pessoal'!$J27,""),""))</f>
        <v/>
      </c>
      <c r="T27" s="245" t="str">
        <f>IF($B27="","",IFERROR(IF(SUM('3_pessoal'!$CJ27,'3_pessoal'!$CL27)&gt;0,SUM('3_pessoal'!$CK27,'3_pessoal'!$CM27)/'3_pessoal'!$J27,""),""))</f>
        <v/>
      </c>
      <c r="U27" s="245" t="str">
        <f>IF($B27="","",IFERROR(IF(SUM('3_pessoal'!$CO27,'3_pessoal'!$CQ27)&gt;0,SUM('3_pessoal'!$CP27,'3_pessoal'!$CR27)/'3_pessoal'!$J27,""),""))</f>
        <v/>
      </c>
      <c r="V27" s="245" t="str">
        <f>IF($B27="","",IFERROR(IF(SUM('3_pessoal'!$CT27,'3_pessoal'!$CV27)&gt;0,SUM('3_pessoal'!$CU27,'3_pessoal'!$CW27)/'3_pessoal'!$J27,""),""))</f>
        <v/>
      </c>
      <c r="W27" s="245" t="str">
        <f>IF($B27="","",IFERROR(IF(SUM('3_pessoal'!$CY27,'3_pessoal'!$DA27)&gt;0,SUM('3_pessoal'!$CZ27,'3_pessoal'!$DB27)/'3_pessoal'!$J27,""),""))</f>
        <v/>
      </c>
      <c r="X27" s="245" t="str">
        <f>IF($B27="","",IFERROR(IF(SUM('3_pessoal'!$DD27,'3_pessoal'!$DF27)&gt;0,SUM('3_pessoal'!$DE27,'3_pessoal'!$DG27)/'3_pessoal'!$J27,""),""))</f>
        <v/>
      </c>
      <c r="Y27" s="245" t="str">
        <f>IF($B27="","",IFERROR(IF(SUM('3_pessoal'!$DI27,'3_pessoal'!$DK27)&gt;0,SUM('3_pessoal'!$DJ27,'3_pessoal'!$DL27)/'3_pessoal'!$J27,""),""))</f>
        <v/>
      </c>
      <c r="Z27" s="245" t="str">
        <f>IF($B27="","",IFERROR(IF(SUM('3_pessoal'!$DN27,'3_pessoal'!$DP27)&gt;0,SUM('3_pessoal'!$DO27,'3_pessoal'!$DQ27)/'3_pessoal'!$J27,""),""))</f>
        <v/>
      </c>
      <c r="AA27" s="245" t="str">
        <f>IF($B27="","",IFERROR(IF(SUM('3_pessoal'!$DS27,'3_pessoal'!$DU27)&gt;0,SUM('3_pessoal'!$DT27,'3_pessoal'!$DV27)/'3_pessoal'!$J27,""),""))</f>
        <v/>
      </c>
      <c r="AB27" s="245" t="str">
        <f>IF($B27="","",IFERROR(IF(SUM('3_pessoal'!$DX27,'3_pessoal'!$DZ27)&gt;0,SUM('3_pessoal'!$DY27,'3_pessoal'!$EA27)/'3_pessoal'!$J27,""),""))</f>
        <v/>
      </c>
      <c r="AC27" s="245" t="str">
        <f>IF($B27="","",IFERROR(IF(SUM('3_pessoal'!$EC27,'3_pessoal'!$EE27)&gt;0,SUM('3_pessoal'!$ED27,'3_pessoal'!$EF27)/'3_pessoal'!$J27,""),""))</f>
        <v/>
      </c>
      <c r="AD27" s="245" t="str">
        <f>IF($B27="","",IFERROR(IF(SUM('3_pessoal'!$EH27,'3_pessoal'!$EJ27)&gt;0,SUM('3_pessoal'!$EI27,'3_pessoal'!$EK27)/'3_pessoal'!$J27,""),""))</f>
        <v/>
      </c>
      <c r="AE27" s="245" t="str">
        <f>IF($B27="","",IFERROR(IF(SUM('3_pessoal'!$EM27,'3_pessoal'!$EO27)&gt;0,SUM('3_pessoal'!$EN27,'3_pessoal'!$EP27)/'3_pessoal'!$J27,""),""))</f>
        <v/>
      </c>
      <c r="AF27" s="245" t="str">
        <f>IF($B27="","",IFERROR(IF(SUM('3_pessoal'!$ER27,'3_pessoal'!$ET27)&gt;0,SUM('3_pessoal'!$ES27,'3_pessoal'!$EU27)/'3_pessoal'!$J27,""),""))</f>
        <v/>
      </c>
      <c r="AG27" s="245" t="str">
        <f>IF($B27="","",IFERROR(IF(SUM('3_pessoal'!$EW27,'3_pessoal'!$EY27)&gt;0,SUM('3_pessoal'!$EX27,'3_pessoal'!$EZ27)/'3_pessoal'!$J27,""),""))</f>
        <v/>
      </c>
      <c r="AH27" s="248" t="str">
        <f>IF($B27="","",IFERROR(IF(SUM('3_pessoal'!$FB27,'3_pessoal'!$FD27)&gt;0,SUM('3_pessoal'!$FC27,'3_pessoal'!$FE27)/'3_pessoal'!$J27,""),""))</f>
        <v/>
      </c>
    </row>
    <row r="28" spans="1:34" ht="15" customHeight="1" x14ac:dyDescent="0.25">
      <c r="A28" s="192" t="str">
        <f>IF(B28="","",'1_geral'!A28)</f>
        <v/>
      </c>
      <c r="B28" s="243" t="str">
        <f>IF('1_geral'!D28="","",'1_geral'!D28)</f>
        <v/>
      </c>
      <c r="C28" s="243" t="str">
        <f>IF('1_geral'!E28="","",'1_geral'!E28)</f>
        <v/>
      </c>
      <c r="D28" s="197" t="str">
        <f>IF('4_periodicidade'!G28=0,"",'3_pessoal'!J28*1/'3_pessoal'!K28)</f>
        <v/>
      </c>
      <c r="E28" s="244" t="str">
        <f>IF($B28="","",IFERROR(IF(SUM('3_pessoal'!$M28,'3_pessoal'!$O28)&gt;0,SUM('3_pessoal'!$N28,'3_pessoal'!$P28)/'3_pessoal'!$J28,""),""))</f>
        <v/>
      </c>
      <c r="F28" s="244" t="str">
        <f>IF($B28="","",IFERROR(IF(SUM('3_pessoal'!$R28,'3_pessoal'!$T28)&gt;0,SUM('3_pessoal'!$S28,'3_pessoal'!$U28)/'3_pessoal'!$J28,""),""))</f>
        <v/>
      </c>
      <c r="G28" s="244" t="str">
        <f>IF($B28="","",IFERROR(IF(SUM('3_pessoal'!$W28,'3_pessoal'!$Y28)&gt;0,SUM('3_pessoal'!$X28,'3_pessoal'!$Z28)/'3_pessoal'!$J28,""),""))</f>
        <v/>
      </c>
      <c r="H28" s="244" t="str">
        <f>IF($B28="","",IFERROR(IF(SUM('3_pessoal'!$AB28,'3_pessoal'!$AD28)&gt;0,SUM('3_pessoal'!$AC28,'3_pessoal'!$AE28)/'3_pessoal'!$J28,""),""))</f>
        <v/>
      </c>
      <c r="I28" s="244" t="str">
        <f>IF($B28="","",IFERROR(IF(SUM('3_pessoal'!$AG28,'3_pessoal'!$AI28)&gt;0,SUM('3_pessoal'!$AH28,'3_pessoal'!$AJ28)/'3_pessoal'!$J28,""),""))</f>
        <v/>
      </c>
      <c r="J28" s="244" t="str">
        <f>IF($B28="","",IFERROR(IF(SUM('3_pessoal'!$AL28,'3_pessoal'!$AN28)&gt;0,SUM('3_pessoal'!$AM28,'3_pessoal'!$AO28)/'3_pessoal'!$J28,""),""))</f>
        <v/>
      </c>
      <c r="K28" s="244" t="str">
        <f>IF($B28="","",IFERROR(IF(SUM('3_pessoal'!$AQ28,'3_pessoal'!$AS28)&gt;0,SUM('3_pessoal'!$AR28,'3_pessoal'!$AT28)/'3_pessoal'!$J28,""),""))</f>
        <v/>
      </c>
      <c r="L28" s="244" t="str">
        <f>IF($B28="","",IFERROR(IF(SUM('3_pessoal'!$AV28,'3_pessoal'!$AX28)&gt;0,SUM('3_pessoal'!$AW28,'3_pessoal'!$AY28)/'3_pessoal'!$J28,""),""))</f>
        <v/>
      </c>
      <c r="M28" s="244" t="str">
        <f>IF($B28="","",IFERROR(IF(SUM('3_pessoal'!$BA28,'3_pessoal'!$BC28)&gt;0,SUM('3_pessoal'!$BB28,'3_pessoal'!$BD28)/'3_pessoal'!$J28,""),""))</f>
        <v/>
      </c>
      <c r="N28" s="244" t="str">
        <f>IF($B28="","",IFERROR(IF(SUM('3_pessoal'!$BF28,'3_pessoal'!$BH28)&gt;0,SUM('3_pessoal'!$BG28,'3_pessoal'!$BI28)/'3_pessoal'!$J28,""),""))</f>
        <v/>
      </c>
      <c r="O28" s="244" t="str">
        <f>IF($B28="","",IFERROR(IF(SUM('3_pessoal'!$BK28,'3_pessoal'!$BM28)&gt;0,SUM('3_pessoal'!$BL28,'3_pessoal'!$BN28)/'3_pessoal'!$J28,""),""))</f>
        <v/>
      </c>
      <c r="P28" s="244" t="str">
        <f>IF($B28="","",IFERROR(IF(SUM('3_pessoal'!$BP28,'3_pessoal'!$BR28)&gt;0,SUM('3_pessoal'!$BQ28,'3_pessoal'!$BS28)/'3_pessoal'!$J28,""),""))</f>
        <v/>
      </c>
      <c r="Q28" s="244" t="str">
        <f>IF($B28="","",IFERROR(IF(SUM('3_pessoal'!$BU28,'3_pessoal'!$BW28)&gt;0,SUM('3_pessoal'!$BV28,'3_pessoal'!$BX28)/'3_pessoal'!$J28,""),""))</f>
        <v/>
      </c>
      <c r="R28" s="244" t="str">
        <f>IF($B28="","",IFERROR(IF(SUM('3_pessoal'!$BZ28,'3_pessoal'!$CB28)&gt;0,SUM('3_pessoal'!$CA28,'3_pessoal'!$CC28)/'3_pessoal'!$J28,""),""))</f>
        <v/>
      </c>
      <c r="S28" s="244" t="str">
        <f>IF($B28="","",IFERROR(IF(SUM('3_pessoal'!$CE28,'3_pessoal'!$CG28)&gt;0,SUM('3_pessoal'!$CF28,'3_pessoal'!$CH28)/'3_pessoal'!$J28,""),""))</f>
        <v/>
      </c>
      <c r="T28" s="244" t="str">
        <f>IF($B28="","",IFERROR(IF(SUM('3_pessoal'!$CJ28,'3_pessoal'!$CL28)&gt;0,SUM('3_pessoal'!$CK28,'3_pessoal'!$CM28)/'3_pessoal'!$J28,""),""))</f>
        <v/>
      </c>
      <c r="U28" s="244" t="str">
        <f>IF($B28="","",IFERROR(IF(SUM('3_pessoal'!$CO28,'3_pessoal'!$CQ28)&gt;0,SUM('3_pessoal'!$CP28,'3_pessoal'!$CR28)/'3_pessoal'!$J28,""),""))</f>
        <v/>
      </c>
      <c r="V28" s="244" t="str">
        <f>IF($B28="","",IFERROR(IF(SUM('3_pessoal'!$CT28,'3_pessoal'!$CV28)&gt;0,SUM('3_pessoal'!$CU28,'3_pessoal'!$CW28)/'3_pessoal'!$J28,""),""))</f>
        <v/>
      </c>
      <c r="W28" s="244" t="str">
        <f>IF($B28="","",IFERROR(IF(SUM('3_pessoal'!$CY28,'3_pessoal'!$DA28)&gt;0,SUM('3_pessoal'!$CZ28,'3_pessoal'!$DB28)/'3_pessoal'!$J28,""),""))</f>
        <v/>
      </c>
      <c r="X28" s="244" t="str">
        <f>IF($B28="","",IFERROR(IF(SUM('3_pessoal'!$DD28,'3_pessoal'!$DF28)&gt;0,SUM('3_pessoal'!$DE28,'3_pessoal'!$DG28)/'3_pessoal'!$J28,""),""))</f>
        <v/>
      </c>
      <c r="Y28" s="244" t="str">
        <f>IF($B28="","",IFERROR(IF(SUM('3_pessoal'!$DI28,'3_pessoal'!$DK28)&gt;0,SUM('3_pessoal'!$DJ28,'3_pessoal'!$DL28)/'3_pessoal'!$J28,""),""))</f>
        <v/>
      </c>
      <c r="Z28" s="244" t="str">
        <f>IF($B28="","",IFERROR(IF(SUM('3_pessoal'!$DN28,'3_pessoal'!$DP28)&gt;0,SUM('3_pessoal'!$DO28,'3_pessoal'!$DQ28)/'3_pessoal'!$J28,""),""))</f>
        <v/>
      </c>
      <c r="AA28" s="244" t="str">
        <f>IF($B28="","",IFERROR(IF(SUM('3_pessoal'!$DS28,'3_pessoal'!$DU28)&gt;0,SUM('3_pessoal'!$DT28,'3_pessoal'!$DV28)/'3_pessoal'!$J28,""),""))</f>
        <v/>
      </c>
      <c r="AB28" s="244" t="str">
        <f>IF($B28="","",IFERROR(IF(SUM('3_pessoal'!$DX28,'3_pessoal'!$DZ28)&gt;0,SUM('3_pessoal'!$DY28,'3_pessoal'!$EA28)/'3_pessoal'!$J28,""),""))</f>
        <v/>
      </c>
      <c r="AC28" s="244" t="str">
        <f>IF($B28="","",IFERROR(IF(SUM('3_pessoal'!$EC28,'3_pessoal'!$EE28)&gt;0,SUM('3_pessoal'!$ED28,'3_pessoal'!$EF28)/'3_pessoal'!$J28,""),""))</f>
        <v/>
      </c>
      <c r="AD28" s="244" t="str">
        <f>IF($B28="","",IFERROR(IF(SUM('3_pessoal'!$EH28,'3_pessoal'!$EJ28)&gt;0,SUM('3_pessoal'!$EI28,'3_pessoal'!$EK28)/'3_pessoal'!$J28,""),""))</f>
        <v/>
      </c>
      <c r="AE28" s="244" t="str">
        <f>IF($B28="","",IFERROR(IF(SUM('3_pessoal'!$EM28,'3_pessoal'!$EO28)&gt;0,SUM('3_pessoal'!$EN28,'3_pessoal'!$EP28)/'3_pessoal'!$J28,""),""))</f>
        <v/>
      </c>
      <c r="AF28" s="244" t="str">
        <f>IF($B28="","",IFERROR(IF(SUM('3_pessoal'!$ER28,'3_pessoal'!$ET28)&gt;0,SUM('3_pessoal'!$ES28,'3_pessoal'!$EU28)/'3_pessoal'!$J28,""),""))</f>
        <v/>
      </c>
      <c r="AG28" s="244" t="str">
        <f>IF($B28="","",IFERROR(IF(SUM('3_pessoal'!$EW28,'3_pessoal'!$EY28)&gt;0,SUM('3_pessoal'!$EX28,'3_pessoal'!$EZ28)/'3_pessoal'!$J28,""),""))</f>
        <v/>
      </c>
      <c r="AH28" s="253" t="str">
        <f>IF($B28="","",IFERROR(IF(SUM('3_pessoal'!$FB28,'3_pessoal'!$FD28)&gt;0,SUM('3_pessoal'!$FC28,'3_pessoal'!$FE28)/'3_pessoal'!$J28,""),""))</f>
        <v/>
      </c>
    </row>
    <row r="29" spans="1:34" ht="15" customHeight="1" x14ac:dyDescent="0.25">
      <c r="A29" s="184" t="str">
        <f>IF(B29="","",'1_geral'!A29)</f>
        <v/>
      </c>
      <c r="B29" s="246" t="str">
        <f>IF('1_geral'!D29="","",'1_geral'!D29)</f>
        <v/>
      </c>
      <c r="C29" s="246" t="str">
        <f>IF('1_geral'!E29="","",'1_geral'!E29)</f>
        <v/>
      </c>
      <c r="D29" s="189" t="str">
        <f>IF('4_periodicidade'!G29=0,"",'3_pessoal'!J29*1/'3_pessoal'!K29)</f>
        <v/>
      </c>
      <c r="E29" s="245" t="str">
        <f>IF($B29="","",IFERROR(IF(SUM('3_pessoal'!$M29,'3_pessoal'!$O29)&gt;0,SUM('3_pessoal'!$N29,'3_pessoal'!$P29)/'3_pessoal'!$J29,""),""))</f>
        <v/>
      </c>
      <c r="F29" s="245" t="str">
        <f>IF($B29="","",IFERROR(IF(SUM('3_pessoal'!$R29,'3_pessoal'!$T29)&gt;0,SUM('3_pessoal'!$S29,'3_pessoal'!$U29)/'3_pessoal'!$J29,""),""))</f>
        <v/>
      </c>
      <c r="G29" s="245" t="str">
        <f>IF($B29="","",IFERROR(IF(SUM('3_pessoal'!$W29,'3_pessoal'!$Y29)&gt;0,SUM('3_pessoal'!$X29,'3_pessoal'!$Z29)/'3_pessoal'!$J29,""),""))</f>
        <v/>
      </c>
      <c r="H29" s="245" t="str">
        <f>IF($B29="","",IFERROR(IF(SUM('3_pessoal'!$AB29,'3_pessoal'!$AD29)&gt;0,SUM('3_pessoal'!$AC29,'3_pessoal'!$AE29)/'3_pessoal'!$J29,""),""))</f>
        <v/>
      </c>
      <c r="I29" s="245" t="str">
        <f>IF($B29="","",IFERROR(IF(SUM('3_pessoal'!$AG29,'3_pessoal'!$AI29)&gt;0,SUM('3_pessoal'!$AH29,'3_pessoal'!$AJ29)/'3_pessoal'!$J29,""),""))</f>
        <v/>
      </c>
      <c r="J29" s="245" t="str">
        <f>IF($B29="","",IFERROR(IF(SUM('3_pessoal'!$AL29,'3_pessoal'!$AN29)&gt;0,SUM('3_pessoal'!$AM29,'3_pessoal'!$AO29)/'3_pessoal'!$J29,""),""))</f>
        <v/>
      </c>
      <c r="K29" s="245" t="str">
        <f>IF($B29="","",IFERROR(IF(SUM('3_pessoal'!$AQ29,'3_pessoal'!$AS29)&gt;0,SUM('3_pessoal'!$AR29,'3_pessoal'!$AT29)/'3_pessoal'!$J29,""),""))</f>
        <v/>
      </c>
      <c r="L29" s="245" t="str">
        <f>IF($B29="","",IFERROR(IF(SUM('3_pessoal'!$AV29,'3_pessoal'!$AX29)&gt;0,SUM('3_pessoal'!$AW29,'3_pessoal'!$AY29)/'3_pessoal'!$J29,""),""))</f>
        <v/>
      </c>
      <c r="M29" s="245" t="str">
        <f>IF($B29="","",IFERROR(IF(SUM('3_pessoal'!$BA29,'3_pessoal'!$BC29)&gt;0,SUM('3_pessoal'!$BB29,'3_pessoal'!$BD29)/'3_pessoal'!$J29,""),""))</f>
        <v/>
      </c>
      <c r="N29" s="245" t="str">
        <f>IF($B29="","",IFERROR(IF(SUM('3_pessoal'!$BF29,'3_pessoal'!$BH29)&gt;0,SUM('3_pessoal'!$BG29,'3_pessoal'!$BI29)/'3_pessoal'!$J29,""),""))</f>
        <v/>
      </c>
      <c r="O29" s="245" t="str">
        <f>IF($B29="","",IFERROR(IF(SUM('3_pessoal'!$BK29,'3_pessoal'!$BM29)&gt;0,SUM('3_pessoal'!$BL29,'3_pessoal'!$BN29)/'3_pessoal'!$J29,""),""))</f>
        <v/>
      </c>
      <c r="P29" s="245" t="str">
        <f>IF($B29="","",IFERROR(IF(SUM('3_pessoal'!$BP29,'3_pessoal'!$BR29)&gt;0,SUM('3_pessoal'!$BQ29,'3_pessoal'!$BS29)/'3_pessoal'!$J29,""),""))</f>
        <v/>
      </c>
      <c r="Q29" s="245" t="str">
        <f>IF($B29="","",IFERROR(IF(SUM('3_pessoal'!$BU29,'3_pessoal'!$BW29)&gt;0,SUM('3_pessoal'!$BV29,'3_pessoal'!$BX29)/'3_pessoal'!$J29,""),""))</f>
        <v/>
      </c>
      <c r="R29" s="245" t="str">
        <f>IF($B29="","",IFERROR(IF(SUM('3_pessoal'!$BZ29,'3_pessoal'!$CB29)&gt;0,SUM('3_pessoal'!$CA29,'3_pessoal'!$CC29)/'3_pessoal'!$J29,""),""))</f>
        <v/>
      </c>
      <c r="S29" s="245" t="str">
        <f>IF($B29="","",IFERROR(IF(SUM('3_pessoal'!$CE29,'3_pessoal'!$CG29)&gt;0,SUM('3_pessoal'!$CF29,'3_pessoal'!$CH29)/'3_pessoal'!$J29,""),""))</f>
        <v/>
      </c>
      <c r="T29" s="245" t="str">
        <f>IF($B29="","",IFERROR(IF(SUM('3_pessoal'!$CJ29,'3_pessoal'!$CL29)&gt;0,SUM('3_pessoal'!$CK29,'3_pessoal'!$CM29)/'3_pessoal'!$J29,""),""))</f>
        <v/>
      </c>
      <c r="U29" s="245" t="str">
        <f>IF($B29="","",IFERROR(IF(SUM('3_pessoal'!$CO29,'3_pessoal'!$CQ29)&gt;0,SUM('3_pessoal'!$CP29,'3_pessoal'!$CR29)/'3_pessoal'!$J29,""),""))</f>
        <v/>
      </c>
      <c r="V29" s="245" t="str">
        <f>IF($B29="","",IFERROR(IF(SUM('3_pessoal'!$CT29,'3_pessoal'!$CV29)&gt;0,SUM('3_pessoal'!$CU29,'3_pessoal'!$CW29)/'3_pessoal'!$J29,""),""))</f>
        <v/>
      </c>
      <c r="W29" s="245" t="str">
        <f>IF($B29="","",IFERROR(IF(SUM('3_pessoal'!$CY29,'3_pessoal'!$DA29)&gt;0,SUM('3_pessoal'!$CZ29,'3_pessoal'!$DB29)/'3_pessoal'!$J29,""),""))</f>
        <v/>
      </c>
      <c r="X29" s="245" t="str">
        <f>IF($B29="","",IFERROR(IF(SUM('3_pessoal'!$DD29,'3_pessoal'!$DF29)&gt;0,SUM('3_pessoal'!$DE29,'3_pessoal'!$DG29)/'3_pessoal'!$J29,""),""))</f>
        <v/>
      </c>
      <c r="Y29" s="245" t="str">
        <f>IF($B29="","",IFERROR(IF(SUM('3_pessoal'!$DI29,'3_pessoal'!$DK29)&gt;0,SUM('3_pessoal'!$DJ29,'3_pessoal'!$DL29)/'3_pessoal'!$J29,""),""))</f>
        <v/>
      </c>
      <c r="Z29" s="245" t="str">
        <f>IF($B29="","",IFERROR(IF(SUM('3_pessoal'!$DN29,'3_pessoal'!$DP29)&gt;0,SUM('3_pessoal'!$DO29,'3_pessoal'!$DQ29)/'3_pessoal'!$J29,""),""))</f>
        <v/>
      </c>
      <c r="AA29" s="245" t="str">
        <f>IF($B29="","",IFERROR(IF(SUM('3_pessoal'!$DS29,'3_pessoal'!$DU29)&gt;0,SUM('3_pessoal'!$DT29,'3_pessoal'!$DV29)/'3_pessoal'!$J29,""),""))</f>
        <v/>
      </c>
      <c r="AB29" s="245" t="str">
        <f>IF($B29="","",IFERROR(IF(SUM('3_pessoal'!$DX29,'3_pessoal'!$DZ29)&gt;0,SUM('3_pessoal'!$DY29,'3_pessoal'!$EA29)/'3_pessoal'!$J29,""),""))</f>
        <v/>
      </c>
      <c r="AC29" s="245" t="str">
        <f>IF($B29="","",IFERROR(IF(SUM('3_pessoal'!$EC29,'3_pessoal'!$EE29)&gt;0,SUM('3_pessoal'!$ED29,'3_pessoal'!$EF29)/'3_pessoal'!$J29,""),""))</f>
        <v/>
      </c>
      <c r="AD29" s="245" t="str">
        <f>IF($B29="","",IFERROR(IF(SUM('3_pessoal'!$EH29,'3_pessoal'!$EJ29)&gt;0,SUM('3_pessoal'!$EI29,'3_pessoal'!$EK29)/'3_pessoal'!$J29,""),""))</f>
        <v/>
      </c>
      <c r="AE29" s="245" t="str">
        <f>IF($B29="","",IFERROR(IF(SUM('3_pessoal'!$EM29,'3_pessoal'!$EO29)&gt;0,SUM('3_pessoal'!$EN29,'3_pessoal'!$EP29)/'3_pessoal'!$J29,""),""))</f>
        <v/>
      </c>
      <c r="AF29" s="245" t="str">
        <f>IF($B29="","",IFERROR(IF(SUM('3_pessoal'!$ER29,'3_pessoal'!$ET29)&gt;0,SUM('3_pessoal'!$ES29,'3_pessoal'!$EU29)/'3_pessoal'!$J29,""),""))</f>
        <v/>
      </c>
      <c r="AG29" s="245" t="str">
        <f>IF($B29="","",IFERROR(IF(SUM('3_pessoal'!$EW29,'3_pessoal'!$EY29)&gt;0,SUM('3_pessoal'!$EX29,'3_pessoal'!$EZ29)/'3_pessoal'!$J29,""),""))</f>
        <v/>
      </c>
      <c r="AH29" s="248" t="str">
        <f>IF($B29="","",IFERROR(IF(SUM('3_pessoal'!$FB29,'3_pessoal'!$FD29)&gt;0,SUM('3_pessoal'!$FC29,'3_pessoal'!$FE29)/'3_pessoal'!$J29,""),""))</f>
        <v/>
      </c>
    </row>
    <row r="30" spans="1:34" ht="15" customHeight="1" x14ac:dyDescent="0.25">
      <c r="A30" s="192" t="str">
        <f>IF(B30="","",'1_geral'!A30)</f>
        <v/>
      </c>
      <c r="B30" s="243" t="str">
        <f>IF('1_geral'!D30="","",'1_geral'!D30)</f>
        <v/>
      </c>
      <c r="C30" s="243" t="str">
        <f>IF('1_geral'!E30="","",'1_geral'!E30)</f>
        <v/>
      </c>
      <c r="D30" s="197" t="str">
        <f>IF('4_periodicidade'!G30=0,"",'3_pessoal'!J30*1/'3_pessoal'!K30)</f>
        <v/>
      </c>
      <c r="E30" s="244" t="str">
        <f>IF($B30="","",IFERROR(IF(SUM('3_pessoal'!$M30,'3_pessoal'!$O30)&gt;0,SUM('3_pessoal'!$N30,'3_pessoal'!$P30)/'3_pessoal'!$J30,""),""))</f>
        <v/>
      </c>
      <c r="F30" s="244" t="str">
        <f>IF($B30="","",IFERROR(IF(SUM('3_pessoal'!$R30,'3_pessoal'!$T30)&gt;0,SUM('3_pessoal'!$S30,'3_pessoal'!$U30)/'3_pessoal'!$J30,""),""))</f>
        <v/>
      </c>
      <c r="G30" s="244" t="str">
        <f>IF($B30="","",IFERROR(IF(SUM('3_pessoal'!$W30,'3_pessoal'!$Y30)&gt;0,SUM('3_pessoal'!$X30,'3_pessoal'!$Z30)/'3_pessoal'!$J30,""),""))</f>
        <v/>
      </c>
      <c r="H30" s="244" t="str">
        <f>IF($B30="","",IFERROR(IF(SUM('3_pessoal'!$AB30,'3_pessoal'!$AD30)&gt;0,SUM('3_pessoal'!$AC30,'3_pessoal'!$AE30)/'3_pessoal'!$J30,""),""))</f>
        <v/>
      </c>
      <c r="I30" s="244" t="str">
        <f>IF($B30="","",IFERROR(IF(SUM('3_pessoal'!$AG30,'3_pessoal'!$AI30)&gt;0,SUM('3_pessoal'!$AH30,'3_pessoal'!$AJ30)/'3_pessoal'!$J30,""),""))</f>
        <v/>
      </c>
      <c r="J30" s="244" t="str">
        <f>IF($B30="","",IFERROR(IF(SUM('3_pessoal'!$AL30,'3_pessoal'!$AN30)&gt;0,SUM('3_pessoal'!$AM30,'3_pessoal'!$AO30)/'3_pessoal'!$J30,""),""))</f>
        <v/>
      </c>
      <c r="K30" s="244" t="str">
        <f>IF($B30="","",IFERROR(IF(SUM('3_pessoal'!$AQ30,'3_pessoal'!$AS30)&gt;0,SUM('3_pessoal'!$AR30,'3_pessoal'!$AT30)/'3_pessoal'!$J30,""),""))</f>
        <v/>
      </c>
      <c r="L30" s="244" t="str">
        <f>IF($B30="","",IFERROR(IF(SUM('3_pessoal'!$AV30,'3_pessoal'!$AX30)&gt;0,SUM('3_pessoal'!$AW30,'3_pessoal'!$AY30)/'3_pessoal'!$J30,""),""))</f>
        <v/>
      </c>
      <c r="M30" s="244" t="str">
        <f>IF($B30="","",IFERROR(IF(SUM('3_pessoal'!$BA30,'3_pessoal'!$BC30)&gt;0,SUM('3_pessoal'!$BB30,'3_pessoal'!$BD30)/'3_pessoal'!$J30,""),""))</f>
        <v/>
      </c>
      <c r="N30" s="244" t="str">
        <f>IF($B30="","",IFERROR(IF(SUM('3_pessoal'!$BF30,'3_pessoal'!$BH30)&gt;0,SUM('3_pessoal'!$BG30,'3_pessoal'!$BI30)/'3_pessoal'!$J30,""),""))</f>
        <v/>
      </c>
      <c r="O30" s="244" t="str">
        <f>IF($B30="","",IFERROR(IF(SUM('3_pessoal'!$BK30,'3_pessoal'!$BM30)&gt;0,SUM('3_pessoal'!$BL30,'3_pessoal'!$BN30)/'3_pessoal'!$J30,""),""))</f>
        <v/>
      </c>
      <c r="P30" s="244" t="str">
        <f>IF($B30="","",IFERROR(IF(SUM('3_pessoal'!$BP30,'3_pessoal'!$BR30)&gt;0,SUM('3_pessoal'!$BQ30,'3_pessoal'!$BS30)/'3_pessoal'!$J30,""),""))</f>
        <v/>
      </c>
      <c r="Q30" s="244" t="str">
        <f>IF($B30="","",IFERROR(IF(SUM('3_pessoal'!$BU30,'3_pessoal'!$BW30)&gt;0,SUM('3_pessoal'!$BV30,'3_pessoal'!$BX30)/'3_pessoal'!$J30,""),""))</f>
        <v/>
      </c>
      <c r="R30" s="244" t="str">
        <f>IF($B30="","",IFERROR(IF(SUM('3_pessoal'!$BZ30,'3_pessoal'!$CB30)&gt;0,SUM('3_pessoal'!$CA30,'3_pessoal'!$CC30)/'3_pessoal'!$J30,""),""))</f>
        <v/>
      </c>
      <c r="S30" s="244" t="str">
        <f>IF($B30="","",IFERROR(IF(SUM('3_pessoal'!$CE30,'3_pessoal'!$CG30)&gt;0,SUM('3_pessoal'!$CF30,'3_pessoal'!$CH30)/'3_pessoal'!$J30,""),""))</f>
        <v/>
      </c>
      <c r="T30" s="244" t="str">
        <f>IF($B30="","",IFERROR(IF(SUM('3_pessoal'!$CJ30,'3_pessoal'!$CL30)&gt;0,SUM('3_pessoal'!$CK30,'3_pessoal'!$CM30)/'3_pessoal'!$J30,""),""))</f>
        <v/>
      </c>
      <c r="U30" s="244" t="str">
        <f>IF($B30="","",IFERROR(IF(SUM('3_pessoal'!$CO30,'3_pessoal'!$CQ30)&gt;0,SUM('3_pessoal'!$CP30,'3_pessoal'!$CR30)/'3_pessoal'!$J30,""),""))</f>
        <v/>
      </c>
      <c r="V30" s="244" t="str">
        <f>IF($B30="","",IFERROR(IF(SUM('3_pessoal'!$CT30,'3_pessoal'!$CV30)&gt;0,SUM('3_pessoal'!$CU30,'3_pessoal'!$CW30)/'3_pessoal'!$J30,""),""))</f>
        <v/>
      </c>
      <c r="W30" s="244" t="str">
        <f>IF($B30="","",IFERROR(IF(SUM('3_pessoal'!$CY30,'3_pessoal'!$DA30)&gt;0,SUM('3_pessoal'!$CZ30,'3_pessoal'!$DB30)/'3_pessoal'!$J30,""),""))</f>
        <v/>
      </c>
      <c r="X30" s="244" t="str">
        <f>IF($B30="","",IFERROR(IF(SUM('3_pessoal'!$DD30,'3_pessoal'!$DF30)&gt;0,SUM('3_pessoal'!$DE30,'3_pessoal'!$DG30)/'3_pessoal'!$J30,""),""))</f>
        <v/>
      </c>
      <c r="Y30" s="244" t="str">
        <f>IF($B30="","",IFERROR(IF(SUM('3_pessoal'!$DI30,'3_pessoal'!$DK30)&gt;0,SUM('3_pessoal'!$DJ30,'3_pessoal'!$DL30)/'3_pessoal'!$J30,""),""))</f>
        <v/>
      </c>
      <c r="Z30" s="244" t="str">
        <f>IF($B30="","",IFERROR(IF(SUM('3_pessoal'!$DN30,'3_pessoal'!$DP30)&gt;0,SUM('3_pessoal'!$DO30,'3_pessoal'!$DQ30)/'3_pessoal'!$J30,""),""))</f>
        <v/>
      </c>
      <c r="AA30" s="244" t="str">
        <f>IF($B30="","",IFERROR(IF(SUM('3_pessoal'!$DS30,'3_pessoal'!$DU30)&gt;0,SUM('3_pessoal'!$DT30,'3_pessoal'!$DV30)/'3_pessoal'!$J30,""),""))</f>
        <v/>
      </c>
      <c r="AB30" s="244" t="str">
        <f>IF($B30="","",IFERROR(IF(SUM('3_pessoal'!$DX30,'3_pessoal'!$DZ30)&gt;0,SUM('3_pessoal'!$DY30,'3_pessoal'!$EA30)/'3_pessoal'!$J30,""),""))</f>
        <v/>
      </c>
      <c r="AC30" s="244" t="str">
        <f>IF($B30="","",IFERROR(IF(SUM('3_pessoal'!$EC30,'3_pessoal'!$EE30)&gt;0,SUM('3_pessoal'!$ED30,'3_pessoal'!$EF30)/'3_pessoal'!$J30,""),""))</f>
        <v/>
      </c>
      <c r="AD30" s="244" t="str">
        <f>IF($B30="","",IFERROR(IF(SUM('3_pessoal'!$EH30,'3_pessoal'!$EJ30)&gt;0,SUM('3_pessoal'!$EI30,'3_pessoal'!$EK30)/'3_pessoal'!$J30,""),""))</f>
        <v/>
      </c>
      <c r="AE30" s="244" t="str">
        <f>IF($B30="","",IFERROR(IF(SUM('3_pessoal'!$EM30,'3_pessoal'!$EO30)&gt;0,SUM('3_pessoal'!$EN30,'3_pessoal'!$EP30)/'3_pessoal'!$J30,""),""))</f>
        <v/>
      </c>
      <c r="AF30" s="244" t="str">
        <f>IF($B30="","",IFERROR(IF(SUM('3_pessoal'!$ER30,'3_pessoal'!$ET30)&gt;0,SUM('3_pessoal'!$ES30,'3_pessoal'!$EU30)/'3_pessoal'!$J30,""),""))</f>
        <v/>
      </c>
      <c r="AG30" s="244" t="str">
        <f>IF($B30="","",IFERROR(IF(SUM('3_pessoal'!$EW30,'3_pessoal'!$EY30)&gt;0,SUM('3_pessoal'!$EX30,'3_pessoal'!$EZ30)/'3_pessoal'!$J30,""),""))</f>
        <v/>
      </c>
      <c r="AH30" s="253" t="str">
        <f>IF($B30="","",IFERROR(IF(SUM('3_pessoal'!$FB30,'3_pessoal'!$FD30)&gt;0,SUM('3_pessoal'!$FC30,'3_pessoal'!$FE30)/'3_pessoal'!$J30,""),""))</f>
        <v/>
      </c>
    </row>
    <row r="31" spans="1:34" ht="15" customHeight="1" x14ac:dyDescent="0.25">
      <c r="A31" s="184" t="str">
        <f>IF(B31="","",'1_geral'!A31)</f>
        <v/>
      </c>
      <c r="B31" s="246" t="str">
        <f>IF('1_geral'!D31="","",'1_geral'!D31)</f>
        <v/>
      </c>
      <c r="C31" s="246" t="str">
        <f>IF('1_geral'!E31="","",'1_geral'!E31)</f>
        <v/>
      </c>
      <c r="D31" s="189" t="str">
        <f>IF('4_periodicidade'!G31=0,"",'3_pessoal'!J31*1/'3_pessoal'!K31)</f>
        <v/>
      </c>
      <c r="E31" s="245" t="str">
        <f>IF($B31="","",IFERROR(IF(SUM('3_pessoal'!$M31,'3_pessoal'!$O31)&gt;0,SUM('3_pessoal'!$N31,'3_pessoal'!$P31)/'3_pessoal'!$J31,""),""))</f>
        <v/>
      </c>
      <c r="F31" s="245" t="str">
        <f>IF($B31="","",IFERROR(IF(SUM('3_pessoal'!$R31,'3_pessoal'!$T31)&gt;0,SUM('3_pessoal'!$S31,'3_pessoal'!$U31)/'3_pessoal'!$J31,""),""))</f>
        <v/>
      </c>
      <c r="G31" s="245" t="str">
        <f>IF($B31="","",IFERROR(IF(SUM('3_pessoal'!$W31,'3_pessoal'!$Y31)&gt;0,SUM('3_pessoal'!$X31,'3_pessoal'!$Z31)/'3_pessoal'!$J31,""),""))</f>
        <v/>
      </c>
      <c r="H31" s="245" t="str">
        <f>IF($B31="","",IFERROR(IF(SUM('3_pessoal'!$AB31,'3_pessoal'!$AD31)&gt;0,SUM('3_pessoal'!$AC31,'3_pessoal'!$AE31)/'3_pessoal'!$J31,""),""))</f>
        <v/>
      </c>
      <c r="I31" s="245" t="str">
        <f>IF($B31="","",IFERROR(IF(SUM('3_pessoal'!$AG31,'3_pessoal'!$AI31)&gt;0,SUM('3_pessoal'!$AH31,'3_pessoal'!$AJ31)/'3_pessoal'!$J31,""),""))</f>
        <v/>
      </c>
      <c r="J31" s="245" t="str">
        <f>IF($B31="","",IFERROR(IF(SUM('3_pessoal'!$AL31,'3_pessoal'!$AN31)&gt;0,SUM('3_pessoal'!$AM31,'3_pessoal'!$AO31)/'3_pessoal'!$J31,""),""))</f>
        <v/>
      </c>
      <c r="K31" s="245" t="str">
        <f>IF($B31="","",IFERROR(IF(SUM('3_pessoal'!$AQ31,'3_pessoal'!$AS31)&gt;0,SUM('3_pessoal'!$AR31,'3_pessoal'!$AT31)/'3_pessoal'!$J31,""),""))</f>
        <v/>
      </c>
      <c r="L31" s="245" t="str">
        <f>IF($B31="","",IFERROR(IF(SUM('3_pessoal'!$AV31,'3_pessoal'!$AX31)&gt;0,SUM('3_pessoal'!$AW31,'3_pessoal'!$AY31)/'3_pessoal'!$J31,""),""))</f>
        <v/>
      </c>
      <c r="M31" s="245" t="str">
        <f>IF($B31="","",IFERROR(IF(SUM('3_pessoal'!$BA31,'3_pessoal'!$BC31)&gt;0,SUM('3_pessoal'!$BB31,'3_pessoal'!$BD31)/'3_pessoal'!$J31,""),""))</f>
        <v/>
      </c>
      <c r="N31" s="245" t="str">
        <f>IF($B31="","",IFERROR(IF(SUM('3_pessoal'!$BF31,'3_pessoal'!$BH31)&gt;0,SUM('3_pessoal'!$BG31,'3_pessoal'!$BI31)/'3_pessoal'!$J31,""),""))</f>
        <v/>
      </c>
      <c r="O31" s="245" t="str">
        <f>IF($B31="","",IFERROR(IF(SUM('3_pessoal'!$BK31,'3_pessoal'!$BM31)&gt;0,SUM('3_pessoal'!$BL31,'3_pessoal'!$BN31)/'3_pessoal'!$J31,""),""))</f>
        <v/>
      </c>
      <c r="P31" s="245" t="str">
        <f>IF($B31="","",IFERROR(IF(SUM('3_pessoal'!$BP31,'3_pessoal'!$BR31)&gt;0,SUM('3_pessoal'!$BQ31,'3_pessoal'!$BS31)/'3_pessoal'!$J31,""),""))</f>
        <v/>
      </c>
      <c r="Q31" s="245" t="str">
        <f>IF($B31="","",IFERROR(IF(SUM('3_pessoal'!$BU31,'3_pessoal'!$BW31)&gt;0,SUM('3_pessoal'!$BV31,'3_pessoal'!$BX31)/'3_pessoal'!$J31,""),""))</f>
        <v/>
      </c>
      <c r="R31" s="245" t="str">
        <f>IF($B31="","",IFERROR(IF(SUM('3_pessoal'!$BZ31,'3_pessoal'!$CB31)&gt;0,SUM('3_pessoal'!$CA31,'3_pessoal'!$CC31)/'3_pessoal'!$J31,""),""))</f>
        <v/>
      </c>
      <c r="S31" s="245" t="str">
        <f>IF($B31="","",IFERROR(IF(SUM('3_pessoal'!$CE31,'3_pessoal'!$CG31)&gt;0,SUM('3_pessoal'!$CF31,'3_pessoal'!$CH31)/'3_pessoal'!$J31,""),""))</f>
        <v/>
      </c>
      <c r="T31" s="245" t="str">
        <f>IF($B31="","",IFERROR(IF(SUM('3_pessoal'!$CJ31,'3_pessoal'!$CL31)&gt;0,SUM('3_pessoal'!$CK31,'3_pessoal'!$CM31)/'3_pessoal'!$J31,""),""))</f>
        <v/>
      </c>
      <c r="U31" s="245" t="str">
        <f>IF($B31="","",IFERROR(IF(SUM('3_pessoal'!$CO31,'3_pessoal'!$CQ31)&gt;0,SUM('3_pessoal'!$CP31,'3_pessoal'!$CR31)/'3_pessoal'!$J31,""),""))</f>
        <v/>
      </c>
      <c r="V31" s="245" t="str">
        <f>IF($B31="","",IFERROR(IF(SUM('3_pessoal'!$CT31,'3_pessoal'!$CV31)&gt;0,SUM('3_pessoal'!$CU31,'3_pessoal'!$CW31)/'3_pessoal'!$J31,""),""))</f>
        <v/>
      </c>
      <c r="W31" s="245" t="str">
        <f>IF($B31="","",IFERROR(IF(SUM('3_pessoal'!$CY31,'3_pessoal'!$DA31)&gt;0,SUM('3_pessoal'!$CZ31,'3_pessoal'!$DB31)/'3_pessoal'!$J31,""),""))</f>
        <v/>
      </c>
      <c r="X31" s="245" t="str">
        <f>IF($B31="","",IFERROR(IF(SUM('3_pessoal'!$DD31,'3_pessoal'!$DF31)&gt;0,SUM('3_pessoal'!$DE31,'3_pessoal'!$DG31)/'3_pessoal'!$J31,""),""))</f>
        <v/>
      </c>
      <c r="Y31" s="245" t="str">
        <f>IF($B31="","",IFERROR(IF(SUM('3_pessoal'!$DI31,'3_pessoal'!$DK31)&gt;0,SUM('3_pessoal'!$DJ31,'3_pessoal'!$DL31)/'3_pessoal'!$J31,""),""))</f>
        <v/>
      </c>
      <c r="Z31" s="245" t="str">
        <f>IF($B31="","",IFERROR(IF(SUM('3_pessoal'!$DN31,'3_pessoal'!$DP31)&gt;0,SUM('3_pessoal'!$DO31,'3_pessoal'!$DQ31)/'3_pessoal'!$J31,""),""))</f>
        <v/>
      </c>
      <c r="AA31" s="245" t="str">
        <f>IF($B31="","",IFERROR(IF(SUM('3_pessoal'!$DS31,'3_pessoal'!$DU31)&gt;0,SUM('3_pessoal'!$DT31,'3_pessoal'!$DV31)/'3_pessoal'!$J31,""),""))</f>
        <v/>
      </c>
      <c r="AB31" s="245" t="str">
        <f>IF($B31="","",IFERROR(IF(SUM('3_pessoal'!$DX31,'3_pessoal'!$DZ31)&gt;0,SUM('3_pessoal'!$DY31,'3_pessoal'!$EA31)/'3_pessoal'!$J31,""),""))</f>
        <v/>
      </c>
      <c r="AC31" s="245" t="str">
        <f>IF($B31="","",IFERROR(IF(SUM('3_pessoal'!$EC31,'3_pessoal'!$EE31)&gt;0,SUM('3_pessoal'!$ED31,'3_pessoal'!$EF31)/'3_pessoal'!$J31,""),""))</f>
        <v/>
      </c>
      <c r="AD31" s="245" t="str">
        <f>IF($B31="","",IFERROR(IF(SUM('3_pessoal'!$EH31,'3_pessoal'!$EJ31)&gt;0,SUM('3_pessoal'!$EI31,'3_pessoal'!$EK31)/'3_pessoal'!$J31,""),""))</f>
        <v/>
      </c>
      <c r="AE31" s="245" t="str">
        <f>IF($B31="","",IFERROR(IF(SUM('3_pessoal'!$EM31,'3_pessoal'!$EO31)&gt;0,SUM('3_pessoal'!$EN31,'3_pessoal'!$EP31)/'3_pessoal'!$J31,""),""))</f>
        <v/>
      </c>
      <c r="AF31" s="245" t="str">
        <f>IF($B31="","",IFERROR(IF(SUM('3_pessoal'!$ER31,'3_pessoal'!$ET31)&gt;0,SUM('3_pessoal'!$ES31,'3_pessoal'!$EU31)/'3_pessoal'!$J31,""),""))</f>
        <v/>
      </c>
      <c r="AG31" s="245" t="str">
        <f>IF($B31="","",IFERROR(IF(SUM('3_pessoal'!$EW31,'3_pessoal'!$EY31)&gt;0,SUM('3_pessoal'!$EX31,'3_pessoal'!$EZ31)/'3_pessoal'!$J31,""),""))</f>
        <v/>
      </c>
      <c r="AH31" s="248" t="str">
        <f>IF($B31="","",IFERROR(IF(SUM('3_pessoal'!$FB31,'3_pessoal'!$FD31)&gt;0,SUM('3_pessoal'!$FC31,'3_pessoal'!$FE31)/'3_pessoal'!$J31,""),""))</f>
        <v/>
      </c>
    </row>
    <row r="32" spans="1:34" ht="15" customHeight="1" x14ac:dyDescent="0.25">
      <c r="A32" s="192" t="str">
        <f>IF(B32="","",'1_geral'!A32)</f>
        <v/>
      </c>
      <c r="B32" s="243" t="str">
        <f>IF('1_geral'!D32="","",'1_geral'!D32)</f>
        <v/>
      </c>
      <c r="C32" s="243" t="str">
        <f>IF('1_geral'!E32="","",'1_geral'!E32)</f>
        <v/>
      </c>
      <c r="D32" s="197" t="str">
        <f>IF('4_periodicidade'!G32=0,"",'3_pessoal'!J32*1/'3_pessoal'!K32)</f>
        <v/>
      </c>
      <c r="E32" s="244" t="str">
        <f>IF($B32="","",IFERROR(IF(SUM('3_pessoal'!$M32,'3_pessoal'!$O32)&gt;0,SUM('3_pessoal'!$N32,'3_pessoal'!$P32)/'3_pessoal'!$J32,""),""))</f>
        <v/>
      </c>
      <c r="F32" s="244" t="str">
        <f>IF($B32="","",IFERROR(IF(SUM('3_pessoal'!$R32,'3_pessoal'!$T32)&gt;0,SUM('3_pessoal'!$S32,'3_pessoal'!$U32)/'3_pessoal'!$J32,""),""))</f>
        <v/>
      </c>
      <c r="G32" s="244" t="str">
        <f>IF($B32="","",IFERROR(IF(SUM('3_pessoal'!$W32,'3_pessoal'!$Y32)&gt;0,SUM('3_pessoal'!$X32,'3_pessoal'!$Z32)/'3_pessoal'!$J32,""),""))</f>
        <v/>
      </c>
      <c r="H32" s="244" t="str">
        <f>IF($B32="","",IFERROR(IF(SUM('3_pessoal'!$AB32,'3_pessoal'!$AD32)&gt;0,SUM('3_pessoal'!$AC32,'3_pessoal'!$AE32)/'3_pessoal'!$J32,""),""))</f>
        <v/>
      </c>
      <c r="I32" s="244" t="str">
        <f>IF($B32="","",IFERROR(IF(SUM('3_pessoal'!$AG32,'3_pessoal'!$AI32)&gt;0,SUM('3_pessoal'!$AH32,'3_pessoal'!$AJ32)/'3_pessoal'!$J32,""),""))</f>
        <v/>
      </c>
      <c r="J32" s="244" t="str">
        <f>IF($B32="","",IFERROR(IF(SUM('3_pessoal'!$AL32,'3_pessoal'!$AN32)&gt;0,SUM('3_pessoal'!$AM32,'3_pessoal'!$AO32)/'3_pessoal'!$J32,""),""))</f>
        <v/>
      </c>
      <c r="K32" s="244" t="str">
        <f>IF($B32="","",IFERROR(IF(SUM('3_pessoal'!$AQ32,'3_pessoal'!$AS32)&gt;0,SUM('3_pessoal'!$AR32,'3_pessoal'!$AT32)/'3_pessoal'!$J32,""),""))</f>
        <v/>
      </c>
      <c r="L32" s="244" t="str">
        <f>IF($B32="","",IFERROR(IF(SUM('3_pessoal'!$AV32,'3_pessoal'!$AX32)&gt;0,SUM('3_pessoal'!$AW32,'3_pessoal'!$AY32)/'3_pessoal'!$J32,""),""))</f>
        <v/>
      </c>
      <c r="M32" s="244" t="str">
        <f>IF($B32="","",IFERROR(IF(SUM('3_pessoal'!$BA32,'3_pessoal'!$BC32)&gt;0,SUM('3_pessoal'!$BB32,'3_pessoal'!$BD32)/'3_pessoal'!$J32,""),""))</f>
        <v/>
      </c>
      <c r="N32" s="244" t="str">
        <f>IF($B32="","",IFERROR(IF(SUM('3_pessoal'!$BF32,'3_pessoal'!$BH32)&gt;0,SUM('3_pessoal'!$BG32,'3_pessoal'!$BI32)/'3_pessoal'!$J32,""),""))</f>
        <v/>
      </c>
      <c r="O32" s="244" t="str">
        <f>IF($B32="","",IFERROR(IF(SUM('3_pessoal'!$BK32,'3_pessoal'!$BM32)&gt;0,SUM('3_pessoal'!$BL32,'3_pessoal'!$BN32)/'3_pessoal'!$J32,""),""))</f>
        <v/>
      </c>
      <c r="P32" s="244" t="str">
        <f>IF($B32="","",IFERROR(IF(SUM('3_pessoal'!$BP32,'3_pessoal'!$BR32)&gt;0,SUM('3_pessoal'!$BQ32,'3_pessoal'!$BS32)/'3_pessoal'!$J32,""),""))</f>
        <v/>
      </c>
      <c r="Q32" s="244" t="str">
        <f>IF($B32="","",IFERROR(IF(SUM('3_pessoal'!$BU32,'3_pessoal'!$BW32)&gt;0,SUM('3_pessoal'!$BV32,'3_pessoal'!$BX32)/'3_pessoal'!$J32,""),""))</f>
        <v/>
      </c>
      <c r="R32" s="244" t="str">
        <f>IF($B32="","",IFERROR(IF(SUM('3_pessoal'!$BZ32,'3_pessoal'!$CB32)&gt;0,SUM('3_pessoal'!$CA32,'3_pessoal'!$CC32)/'3_pessoal'!$J32,""),""))</f>
        <v/>
      </c>
      <c r="S32" s="244" t="str">
        <f>IF($B32="","",IFERROR(IF(SUM('3_pessoal'!$CE32,'3_pessoal'!$CG32)&gt;0,SUM('3_pessoal'!$CF32,'3_pessoal'!$CH32)/'3_pessoal'!$J32,""),""))</f>
        <v/>
      </c>
      <c r="T32" s="244" t="str">
        <f>IF($B32="","",IFERROR(IF(SUM('3_pessoal'!$CJ32,'3_pessoal'!$CL32)&gt;0,SUM('3_pessoal'!$CK32,'3_pessoal'!$CM32)/'3_pessoal'!$J32,""),""))</f>
        <v/>
      </c>
      <c r="U32" s="244" t="str">
        <f>IF($B32="","",IFERROR(IF(SUM('3_pessoal'!$CO32,'3_pessoal'!$CQ32)&gt;0,SUM('3_pessoal'!$CP32,'3_pessoal'!$CR32)/'3_pessoal'!$J32,""),""))</f>
        <v/>
      </c>
      <c r="V32" s="244" t="str">
        <f>IF($B32="","",IFERROR(IF(SUM('3_pessoal'!$CT32,'3_pessoal'!$CV32)&gt;0,SUM('3_pessoal'!$CU32,'3_pessoal'!$CW32)/'3_pessoal'!$J32,""),""))</f>
        <v/>
      </c>
      <c r="W32" s="244" t="str">
        <f>IF($B32="","",IFERROR(IF(SUM('3_pessoal'!$CY32,'3_pessoal'!$DA32)&gt;0,SUM('3_pessoal'!$CZ32,'3_pessoal'!$DB32)/'3_pessoal'!$J32,""),""))</f>
        <v/>
      </c>
      <c r="X32" s="244" t="str">
        <f>IF($B32="","",IFERROR(IF(SUM('3_pessoal'!$DD32,'3_pessoal'!$DF32)&gt;0,SUM('3_pessoal'!$DE32,'3_pessoal'!$DG32)/'3_pessoal'!$J32,""),""))</f>
        <v/>
      </c>
      <c r="Y32" s="244" t="str">
        <f>IF($B32="","",IFERROR(IF(SUM('3_pessoal'!$DI32,'3_pessoal'!$DK32)&gt;0,SUM('3_pessoal'!$DJ32,'3_pessoal'!$DL32)/'3_pessoal'!$J32,""),""))</f>
        <v/>
      </c>
      <c r="Z32" s="244" t="str">
        <f>IF($B32="","",IFERROR(IF(SUM('3_pessoal'!$DN32,'3_pessoal'!$DP32)&gt;0,SUM('3_pessoal'!$DO32,'3_pessoal'!$DQ32)/'3_pessoal'!$J32,""),""))</f>
        <v/>
      </c>
      <c r="AA32" s="244" t="str">
        <f>IF($B32="","",IFERROR(IF(SUM('3_pessoal'!$DS32,'3_pessoal'!$DU32)&gt;0,SUM('3_pessoal'!$DT32,'3_pessoal'!$DV32)/'3_pessoal'!$J32,""),""))</f>
        <v/>
      </c>
      <c r="AB32" s="244" t="str">
        <f>IF($B32="","",IFERROR(IF(SUM('3_pessoal'!$DX32,'3_pessoal'!$DZ32)&gt;0,SUM('3_pessoal'!$DY32,'3_pessoal'!$EA32)/'3_pessoal'!$J32,""),""))</f>
        <v/>
      </c>
      <c r="AC32" s="244" t="str">
        <f>IF($B32="","",IFERROR(IF(SUM('3_pessoal'!$EC32,'3_pessoal'!$EE32)&gt;0,SUM('3_pessoal'!$ED32,'3_pessoal'!$EF32)/'3_pessoal'!$J32,""),""))</f>
        <v/>
      </c>
      <c r="AD32" s="244" t="str">
        <f>IF($B32="","",IFERROR(IF(SUM('3_pessoal'!$EH32,'3_pessoal'!$EJ32)&gt;0,SUM('3_pessoal'!$EI32,'3_pessoal'!$EK32)/'3_pessoal'!$J32,""),""))</f>
        <v/>
      </c>
      <c r="AE32" s="244" t="str">
        <f>IF($B32="","",IFERROR(IF(SUM('3_pessoal'!$EM32,'3_pessoal'!$EO32)&gt;0,SUM('3_pessoal'!$EN32,'3_pessoal'!$EP32)/'3_pessoal'!$J32,""),""))</f>
        <v/>
      </c>
      <c r="AF32" s="244" t="str">
        <f>IF($B32="","",IFERROR(IF(SUM('3_pessoal'!$ER32,'3_pessoal'!$ET32)&gt;0,SUM('3_pessoal'!$ES32,'3_pessoal'!$EU32)/'3_pessoal'!$J32,""),""))</f>
        <v/>
      </c>
      <c r="AG32" s="244" t="str">
        <f>IF($B32="","",IFERROR(IF(SUM('3_pessoal'!$EW32,'3_pessoal'!$EY32)&gt;0,SUM('3_pessoal'!$EX32,'3_pessoal'!$EZ32)/'3_pessoal'!$J32,""),""))</f>
        <v/>
      </c>
      <c r="AH32" s="253" t="str">
        <f>IF($B32="","",IFERROR(IF(SUM('3_pessoal'!$FB32,'3_pessoal'!$FD32)&gt;0,SUM('3_pessoal'!$FC32,'3_pessoal'!$FE32)/'3_pessoal'!$J32,""),""))</f>
        <v/>
      </c>
    </row>
    <row r="33" spans="1:34" ht="15" customHeight="1" x14ac:dyDescent="0.25">
      <c r="A33" s="184" t="str">
        <f>IF(B33="","",'1_geral'!A33)</f>
        <v/>
      </c>
      <c r="B33" s="246" t="str">
        <f>IF('1_geral'!D33="","",'1_geral'!D33)</f>
        <v/>
      </c>
      <c r="C33" s="246" t="str">
        <f>IF('1_geral'!E33="","",'1_geral'!E33)</f>
        <v/>
      </c>
      <c r="D33" s="189" t="str">
        <f>IF('4_periodicidade'!G33=0,"",'3_pessoal'!J33*1/'3_pessoal'!K33)</f>
        <v/>
      </c>
      <c r="E33" s="245" t="str">
        <f>IF($B33="","",IFERROR(IF(SUM('3_pessoal'!$M33,'3_pessoal'!$O33)&gt;0,SUM('3_pessoal'!$N33,'3_pessoal'!$P33)/'3_pessoal'!$J33,""),""))</f>
        <v/>
      </c>
      <c r="F33" s="245" t="str">
        <f>IF($B33="","",IFERROR(IF(SUM('3_pessoal'!$R33,'3_pessoal'!$T33)&gt;0,SUM('3_pessoal'!$S33,'3_pessoal'!$U33)/'3_pessoal'!$J33,""),""))</f>
        <v/>
      </c>
      <c r="G33" s="245" t="str">
        <f>IF($B33="","",IFERROR(IF(SUM('3_pessoal'!$W33,'3_pessoal'!$Y33)&gt;0,SUM('3_pessoal'!$X33,'3_pessoal'!$Z33)/'3_pessoal'!$J33,""),""))</f>
        <v/>
      </c>
      <c r="H33" s="245" t="str">
        <f>IF($B33="","",IFERROR(IF(SUM('3_pessoal'!$AB33,'3_pessoal'!$AD33)&gt;0,SUM('3_pessoal'!$AC33,'3_pessoal'!$AE33)/'3_pessoal'!$J33,""),""))</f>
        <v/>
      </c>
      <c r="I33" s="245" t="str">
        <f>IF($B33="","",IFERROR(IF(SUM('3_pessoal'!$AG33,'3_pessoal'!$AI33)&gt;0,SUM('3_pessoal'!$AH33,'3_pessoal'!$AJ33)/'3_pessoal'!$J33,""),""))</f>
        <v/>
      </c>
      <c r="J33" s="245" t="str">
        <f>IF($B33="","",IFERROR(IF(SUM('3_pessoal'!$AL33,'3_pessoal'!$AN33)&gt;0,SUM('3_pessoal'!$AM33,'3_pessoal'!$AO33)/'3_pessoal'!$J33,""),""))</f>
        <v/>
      </c>
      <c r="K33" s="245" t="str">
        <f>IF($B33="","",IFERROR(IF(SUM('3_pessoal'!$AQ33,'3_pessoal'!$AS33)&gt;0,SUM('3_pessoal'!$AR33,'3_pessoal'!$AT33)/'3_pessoal'!$J33,""),""))</f>
        <v/>
      </c>
      <c r="L33" s="245" t="str">
        <f>IF($B33="","",IFERROR(IF(SUM('3_pessoal'!$AV33,'3_pessoal'!$AX33)&gt;0,SUM('3_pessoal'!$AW33,'3_pessoal'!$AY33)/'3_pessoal'!$J33,""),""))</f>
        <v/>
      </c>
      <c r="M33" s="245" t="str">
        <f>IF($B33="","",IFERROR(IF(SUM('3_pessoal'!$BA33,'3_pessoal'!$BC33)&gt;0,SUM('3_pessoal'!$BB33,'3_pessoal'!$BD33)/'3_pessoal'!$J33,""),""))</f>
        <v/>
      </c>
      <c r="N33" s="245" t="str">
        <f>IF($B33="","",IFERROR(IF(SUM('3_pessoal'!$BF33,'3_pessoal'!$BH33)&gt;0,SUM('3_pessoal'!$BG33,'3_pessoal'!$BI33)/'3_pessoal'!$J33,""),""))</f>
        <v/>
      </c>
      <c r="O33" s="245" t="str">
        <f>IF($B33="","",IFERROR(IF(SUM('3_pessoal'!$BK33,'3_pessoal'!$BM33)&gt;0,SUM('3_pessoal'!$BL33,'3_pessoal'!$BN33)/'3_pessoal'!$J33,""),""))</f>
        <v/>
      </c>
      <c r="P33" s="245" t="str">
        <f>IF($B33="","",IFERROR(IF(SUM('3_pessoal'!$BP33,'3_pessoal'!$BR33)&gt;0,SUM('3_pessoal'!$BQ33,'3_pessoal'!$BS33)/'3_pessoal'!$J33,""),""))</f>
        <v/>
      </c>
      <c r="Q33" s="245" t="str">
        <f>IF($B33="","",IFERROR(IF(SUM('3_pessoal'!$BU33,'3_pessoal'!$BW33)&gt;0,SUM('3_pessoal'!$BV33,'3_pessoal'!$BX33)/'3_pessoal'!$J33,""),""))</f>
        <v/>
      </c>
      <c r="R33" s="245" t="str">
        <f>IF($B33="","",IFERROR(IF(SUM('3_pessoal'!$BZ33,'3_pessoal'!$CB33)&gt;0,SUM('3_pessoal'!$CA33,'3_pessoal'!$CC33)/'3_pessoal'!$J33,""),""))</f>
        <v/>
      </c>
      <c r="S33" s="245" t="str">
        <f>IF($B33="","",IFERROR(IF(SUM('3_pessoal'!$CE33,'3_pessoal'!$CG33)&gt;0,SUM('3_pessoal'!$CF33,'3_pessoal'!$CH33)/'3_pessoal'!$J33,""),""))</f>
        <v/>
      </c>
      <c r="T33" s="245" t="str">
        <f>IF($B33="","",IFERROR(IF(SUM('3_pessoal'!$CJ33,'3_pessoal'!$CL33)&gt;0,SUM('3_pessoal'!$CK33,'3_pessoal'!$CM33)/'3_pessoal'!$J33,""),""))</f>
        <v/>
      </c>
      <c r="U33" s="245" t="str">
        <f>IF($B33="","",IFERROR(IF(SUM('3_pessoal'!$CO33,'3_pessoal'!$CQ33)&gt;0,SUM('3_pessoal'!$CP33,'3_pessoal'!$CR33)/'3_pessoal'!$J33,""),""))</f>
        <v/>
      </c>
      <c r="V33" s="245" t="str">
        <f>IF($B33="","",IFERROR(IF(SUM('3_pessoal'!$CT33,'3_pessoal'!$CV33)&gt;0,SUM('3_pessoal'!$CU33,'3_pessoal'!$CW33)/'3_pessoal'!$J33,""),""))</f>
        <v/>
      </c>
      <c r="W33" s="245" t="str">
        <f>IF($B33="","",IFERROR(IF(SUM('3_pessoal'!$CY33,'3_pessoal'!$DA33)&gt;0,SUM('3_pessoal'!$CZ33,'3_pessoal'!$DB33)/'3_pessoal'!$J33,""),""))</f>
        <v/>
      </c>
      <c r="X33" s="245" t="str">
        <f>IF($B33="","",IFERROR(IF(SUM('3_pessoal'!$DD33,'3_pessoal'!$DF33)&gt;0,SUM('3_pessoal'!$DE33,'3_pessoal'!$DG33)/'3_pessoal'!$J33,""),""))</f>
        <v/>
      </c>
      <c r="Y33" s="245" t="str">
        <f>IF($B33="","",IFERROR(IF(SUM('3_pessoal'!$DI33,'3_pessoal'!$DK33)&gt;0,SUM('3_pessoal'!$DJ33,'3_pessoal'!$DL33)/'3_pessoal'!$J33,""),""))</f>
        <v/>
      </c>
      <c r="Z33" s="245" t="str">
        <f>IF($B33="","",IFERROR(IF(SUM('3_pessoal'!$DN33,'3_pessoal'!$DP33)&gt;0,SUM('3_pessoal'!$DO33,'3_pessoal'!$DQ33)/'3_pessoal'!$J33,""),""))</f>
        <v/>
      </c>
      <c r="AA33" s="245" t="str">
        <f>IF($B33="","",IFERROR(IF(SUM('3_pessoal'!$DS33,'3_pessoal'!$DU33)&gt;0,SUM('3_pessoal'!$DT33,'3_pessoal'!$DV33)/'3_pessoal'!$J33,""),""))</f>
        <v/>
      </c>
      <c r="AB33" s="245" t="str">
        <f>IF($B33="","",IFERROR(IF(SUM('3_pessoal'!$DX33,'3_pessoal'!$DZ33)&gt;0,SUM('3_pessoal'!$DY33,'3_pessoal'!$EA33)/'3_pessoal'!$J33,""),""))</f>
        <v/>
      </c>
      <c r="AC33" s="245" t="str">
        <f>IF($B33="","",IFERROR(IF(SUM('3_pessoal'!$EC33,'3_pessoal'!$EE33)&gt;0,SUM('3_pessoal'!$ED33,'3_pessoal'!$EF33)/'3_pessoal'!$J33,""),""))</f>
        <v/>
      </c>
      <c r="AD33" s="245" t="str">
        <f>IF($B33="","",IFERROR(IF(SUM('3_pessoal'!$EH33,'3_pessoal'!$EJ33)&gt;0,SUM('3_pessoal'!$EI33,'3_pessoal'!$EK33)/'3_pessoal'!$J33,""),""))</f>
        <v/>
      </c>
      <c r="AE33" s="245" t="str">
        <f>IF($B33="","",IFERROR(IF(SUM('3_pessoal'!$EM33,'3_pessoal'!$EO33)&gt;0,SUM('3_pessoal'!$EN33,'3_pessoal'!$EP33)/'3_pessoal'!$J33,""),""))</f>
        <v/>
      </c>
      <c r="AF33" s="245" t="str">
        <f>IF($B33="","",IFERROR(IF(SUM('3_pessoal'!$ER33,'3_pessoal'!$ET33)&gt;0,SUM('3_pessoal'!$ES33,'3_pessoal'!$EU33)/'3_pessoal'!$J33,""),""))</f>
        <v/>
      </c>
      <c r="AG33" s="245" t="str">
        <f>IF($B33="","",IFERROR(IF(SUM('3_pessoal'!$EW33,'3_pessoal'!$EY33)&gt;0,SUM('3_pessoal'!$EX33,'3_pessoal'!$EZ33)/'3_pessoal'!$J33,""),""))</f>
        <v/>
      </c>
      <c r="AH33" s="248" t="str">
        <f>IF($B33="","",IFERROR(IF(SUM('3_pessoal'!$FB33,'3_pessoal'!$FD33)&gt;0,SUM('3_pessoal'!$FC33,'3_pessoal'!$FE33)/'3_pessoal'!$J33,""),""))</f>
        <v/>
      </c>
    </row>
    <row r="34" spans="1:34" ht="15" customHeight="1" x14ac:dyDescent="0.25">
      <c r="A34" s="192" t="str">
        <f>IF(B34="","",'1_geral'!A34)</f>
        <v/>
      </c>
      <c r="B34" s="243" t="str">
        <f>IF('1_geral'!D34="","",'1_geral'!D34)</f>
        <v/>
      </c>
      <c r="C34" s="243" t="str">
        <f>IF('1_geral'!E34="","",'1_geral'!E34)</f>
        <v/>
      </c>
      <c r="D34" s="197" t="str">
        <f>IF('4_periodicidade'!G34=0,"",'3_pessoal'!J34*1/'3_pessoal'!K34)</f>
        <v/>
      </c>
      <c r="E34" s="244" t="str">
        <f>IF($B34="","",IFERROR(IF(SUM('3_pessoal'!$M34,'3_pessoal'!$O34)&gt;0,SUM('3_pessoal'!$N34,'3_pessoal'!$P34)/'3_pessoal'!$J34,""),""))</f>
        <v/>
      </c>
      <c r="F34" s="244" t="str">
        <f>IF($B34="","",IFERROR(IF(SUM('3_pessoal'!$R34,'3_pessoal'!$T34)&gt;0,SUM('3_pessoal'!$S34,'3_pessoal'!$U34)/'3_pessoal'!$J34,""),""))</f>
        <v/>
      </c>
      <c r="G34" s="244" t="str">
        <f>IF($B34="","",IFERROR(IF(SUM('3_pessoal'!$W34,'3_pessoal'!$Y34)&gt;0,SUM('3_pessoal'!$X34,'3_pessoal'!$Z34)/'3_pessoal'!$J34,""),""))</f>
        <v/>
      </c>
      <c r="H34" s="244" t="str">
        <f>IF($B34="","",IFERROR(IF(SUM('3_pessoal'!$AB34,'3_pessoal'!$AD34)&gt;0,SUM('3_pessoal'!$AC34,'3_pessoal'!$AE34)/'3_pessoal'!$J34,""),""))</f>
        <v/>
      </c>
      <c r="I34" s="244" t="str">
        <f>IF($B34="","",IFERROR(IF(SUM('3_pessoal'!$AG34,'3_pessoal'!$AI34)&gt;0,SUM('3_pessoal'!$AH34,'3_pessoal'!$AJ34)/'3_pessoal'!$J34,""),""))</f>
        <v/>
      </c>
      <c r="J34" s="244" t="str">
        <f>IF($B34="","",IFERROR(IF(SUM('3_pessoal'!$AL34,'3_pessoal'!$AN34)&gt;0,SUM('3_pessoal'!$AM34,'3_pessoal'!$AO34)/'3_pessoal'!$J34,""),""))</f>
        <v/>
      </c>
      <c r="K34" s="244" t="str">
        <f>IF($B34="","",IFERROR(IF(SUM('3_pessoal'!$AQ34,'3_pessoal'!$AS34)&gt;0,SUM('3_pessoal'!$AR34,'3_pessoal'!$AT34)/'3_pessoal'!$J34,""),""))</f>
        <v/>
      </c>
      <c r="L34" s="244" t="str">
        <f>IF($B34="","",IFERROR(IF(SUM('3_pessoal'!$AV34,'3_pessoal'!$AX34)&gt;0,SUM('3_pessoal'!$AW34,'3_pessoal'!$AY34)/'3_pessoal'!$J34,""),""))</f>
        <v/>
      </c>
      <c r="M34" s="244" t="str">
        <f>IF($B34="","",IFERROR(IF(SUM('3_pessoal'!$BA34,'3_pessoal'!$BC34)&gt;0,SUM('3_pessoal'!$BB34,'3_pessoal'!$BD34)/'3_pessoal'!$J34,""),""))</f>
        <v/>
      </c>
      <c r="N34" s="244" t="str">
        <f>IF($B34="","",IFERROR(IF(SUM('3_pessoal'!$BF34,'3_pessoal'!$BH34)&gt;0,SUM('3_pessoal'!$BG34,'3_pessoal'!$BI34)/'3_pessoal'!$J34,""),""))</f>
        <v/>
      </c>
      <c r="O34" s="244" t="str">
        <f>IF($B34="","",IFERROR(IF(SUM('3_pessoal'!$BK34,'3_pessoal'!$BM34)&gt;0,SUM('3_pessoal'!$BL34,'3_pessoal'!$BN34)/'3_pessoal'!$J34,""),""))</f>
        <v/>
      </c>
      <c r="P34" s="244" t="str">
        <f>IF($B34="","",IFERROR(IF(SUM('3_pessoal'!$BP34,'3_pessoal'!$BR34)&gt;0,SUM('3_pessoal'!$BQ34,'3_pessoal'!$BS34)/'3_pessoal'!$J34,""),""))</f>
        <v/>
      </c>
      <c r="Q34" s="244" t="str">
        <f>IF($B34="","",IFERROR(IF(SUM('3_pessoal'!$BU34,'3_pessoal'!$BW34)&gt;0,SUM('3_pessoal'!$BV34,'3_pessoal'!$BX34)/'3_pessoal'!$J34,""),""))</f>
        <v/>
      </c>
      <c r="R34" s="244" t="str">
        <f>IF($B34="","",IFERROR(IF(SUM('3_pessoal'!$BZ34,'3_pessoal'!$CB34)&gt;0,SUM('3_pessoal'!$CA34,'3_pessoal'!$CC34)/'3_pessoal'!$J34,""),""))</f>
        <v/>
      </c>
      <c r="S34" s="244" t="str">
        <f>IF($B34="","",IFERROR(IF(SUM('3_pessoal'!$CE34,'3_pessoal'!$CG34)&gt;0,SUM('3_pessoal'!$CF34,'3_pessoal'!$CH34)/'3_pessoal'!$J34,""),""))</f>
        <v/>
      </c>
      <c r="T34" s="244" t="str">
        <f>IF($B34="","",IFERROR(IF(SUM('3_pessoal'!$CJ34,'3_pessoal'!$CL34)&gt;0,SUM('3_pessoal'!$CK34,'3_pessoal'!$CM34)/'3_pessoal'!$J34,""),""))</f>
        <v/>
      </c>
      <c r="U34" s="244" t="str">
        <f>IF($B34="","",IFERROR(IF(SUM('3_pessoal'!$CO34,'3_pessoal'!$CQ34)&gt;0,SUM('3_pessoal'!$CP34,'3_pessoal'!$CR34)/'3_pessoal'!$J34,""),""))</f>
        <v/>
      </c>
      <c r="V34" s="244" t="str">
        <f>IF($B34="","",IFERROR(IF(SUM('3_pessoal'!$CT34,'3_pessoal'!$CV34)&gt;0,SUM('3_pessoal'!$CU34,'3_pessoal'!$CW34)/'3_pessoal'!$J34,""),""))</f>
        <v/>
      </c>
      <c r="W34" s="244" t="str">
        <f>IF($B34="","",IFERROR(IF(SUM('3_pessoal'!$CY34,'3_pessoal'!$DA34)&gt;0,SUM('3_pessoal'!$CZ34,'3_pessoal'!$DB34)/'3_pessoal'!$J34,""),""))</f>
        <v/>
      </c>
      <c r="X34" s="244" t="str">
        <f>IF($B34="","",IFERROR(IF(SUM('3_pessoal'!$DD34,'3_pessoal'!$DF34)&gt;0,SUM('3_pessoal'!$DE34,'3_pessoal'!$DG34)/'3_pessoal'!$J34,""),""))</f>
        <v/>
      </c>
      <c r="Y34" s="244" t="str">
        <f>IF($B34="","",IFERROR(IF(SUM('3_pessoal'!$DI34,'3_pessoal'!$DK34)&gt;0,SUM('3_pessoal'!$DJ34,'3_pessoal'!$DL34)/'3_pessoal'!$J34,""),""))</f>
        <v/>
      </c>
      <c r="Z34" s="244" t="str">
        <f>IF($B34="","",IFERROR(IF(SUM('3_pessoal'!$DN34,'3_pessoal'!$DP34)&gt;0,SUM('3_pessoal'!$DO34,'3_pessoal'!$DQ34)/'3_pessoal'!$J34,""),""))</f>
        <v/>
      </c>
      <c r="AA34" s="244" t="str">
        <f>IF($B34="","",IFERROR(IF(SUM('3_pessoal'!$DS34,'3_pessoal'!$DU34)&gt;0,SUM('3_pessoal'!$DT34,'3_pessoal'!$DV34)/'3_pessoal'!$J34,""),""))</f>
        <v/>
      </c>
      <c r="AB34" s="244" t="str">
        <f>IF($B34="","",IFERROR(IF(SUM('3_pessoal'!$DX34,'3_pessoal'!$DZ34)&gt;0,SUM('3_pessoal'!$DY34,'3_pessoal'!$EA34)/'3_pessoal'!$J34,""),""))</f>
        <v/>
      </c>
      <c r="AC34" s="244" t="str">
        <f>IF($B34="","",IFERROR(IF(SUM('3_pessoal'!$EC34,'3_pessoal'!$EE34)&gt;0,SUM('3_pessoal'!$ED34,'3_pessoal'!$EF34)/'3_pessoal'!$J34,""),""))</f>
        <v/>
      </c>
      <c r="AD34" s="244" t="str">
        <f>IF($B34="","",IFERROR(IF(SUM('3_pessoal'!$EH34,'3_pessoal'!$EJ34)&gt;0,SUM('3_pessoal'!$EI34,'3_pessoal'!$EK34)/'3_pessoal'!$J34,""),""))</f>
        <v/>
      </c>
      <c r="AE34" s="244" t="str">
        <f>IF($B34="","",IFERROR(IF(SUM('3_pessoal'!$EM34,'3_pessoal'!$EO34)&gt;0,SUM('3_pessoal'!$EN34,'3_pessoal'!$EP34)/'3_pessoal'!$J34,""),""))</f>
        <v/>
      </c>
      <c r="AF34" s="244" t="str">
        <f>IF($B34="","",IFERROR(IF(SUM('3_pessoal'!$ER34,'3_pessoal'!$ET34)&gt;0,SUM('3_pessoal'!$ES34,'3_pessoal'!$EU34)/'3_pessoal'!$J34,""),""))</f>
        <v/>
      </c>
      <c r="AG34" s="244" t="str">
        <f>IF($B34="","",IFERROR(IF(SUM('3_pessoal'!$EW34,'3_pessoal'!$EY34)&gt;0,SUM('3_pessoal'!$EX34,'3_pessoal'!$EZ34)/'3_pessoal'!$J34,""),""))</f>
        <v/>
      </c>
      <c r="AH34" s="253" t="str">
        <f>IF($B34="","",IFERROR(IF(SUM('3_pessoal'!$FB34,'3_pessoal'!$FD34)&gt;0,SUM('3_pessoal'!$FC34,'3_pessoal'!$FE34)/'3_pessoal'!$J34,""),""))</f>
        <v/>
      </c>
    </row>
    <row r="35" spans="1:34" ht="15" customHeight="1" x14ac:dyDescent="0.25">
      <c r="A35" s="184" t="str">
        <f>IF(B35="","",'1_geral'!A35)</f>
        <v/>
      </c>
      <c r="B35" s="246" t="str">
        <f>IF('1_geral'!D35="","",'1_geral'!D35)</f>
        <v/>
      </c>
      <c r="C35" s="246" t="str">
        <f>IF('1_geral'!E35="","",'1_geral'!E35)</f>
        <v/>
      </c>
      <c r="D35" s="189" t="str">
        <f>IF('4_periodicidade'!G35=0,"",'3_pessoal'!J35*1/'3_pessoal'!K35)</f>
        <v/>
      </c>
      <c r="E35" s="245" t="str">
        <f>IF($B35="","",IFERROR(IF(SUM('3_pessoal'!$M35,'3_pessoal'!$O35)&gt;0,SUM('3_pessoal'!$N35,'3_pessoal'!$P35)/'3_pessoal'!$J35,""),""))</f>
        <v/>
      </c>
      <c r="F35" s="245" t="str">
        <f>IF($B35="","",IFERROR(IF(SUM('3_pessoal'!$R35,'3_pessoal'!$T35)&gt;0,SUM('3_pessoal'!$S35,'3_pessoal'!$U35)/'3_pessoal'!$J35,""),""))</f>
        <v/>
      </c>
      <c r="G35" s="245" t="str">
        <f>IF($B35="","",IFERROR(IF(SUM('3_pessoal'!$W35,'3_pessoal'!$Y35)&gt;0,SUM('3_pessoal'!$X35,'3_pessoal'!$Z35)/'3_pessoal'!$J35,""),""))</f>
        <v/>
      </c>
      <c r="H35" s="245" t="str">
        <f>IF($B35="","",IFERROR(IF(SUM('3_pessoal'!$AB35,'3_pessoal'!$AD35)&gt;0,SUM('3_pessoal'!$AC35,'3_pessoal'!$AE35)/'3_pessoal'!$J35,""),""))</f>
        <v/>
      </c>
      <c r="I35" s="245" t="str">
        <f>IF($B35="","",IFERROR(IF(SUM('3_pessoal'!$AG35,'3_pessoal'!$AI35)&gt;0,SUM('3_pessoal'!$AH35,'3_pessoal'!$AJ35)/'3_pessoal'!$J35,""),""))</f>
        <v/>
      </c>
      <c r="J35" s="245" t="str">
        <f>IF($B35="","",IFERROR(IF(SUM('3_pessoal'!$AL35,'3_pessoal'!$AN35)&gt;0,SUM('3_pessoal'!$AM35,'3_pessoal'!$AO35)/'3_pessoal'!$J35,""),""))</f>
        <v/>
      </c>
      <c r="K35" s="245" t="str">
        <f>IF($B35="","",IFERROR(IF(SUM('3_pessoal'!$AQ35,'3_pessoal'!$AS35)&gt;0,SUM('3_pessoal'!$AR35,'3_pessoal'!$AT35)/'3_pessoal'!$J35,""),""))</f>
        <v/>
      </c>
      <c r="L35" s="245" t="str">
        <f>IF($B35="","",IFERROR(IF(SUM('3_pessoal'!$AV35,'3_pessoal'!$AX35)&gt;0,SUM('3_pessoal'!$AW35,'3_pessoal'!$AY35)/'3_pessoal'!$J35,""),""))</f>
        <v/>
      </c>
      <c r="M35" s="245" t="str">
        <f>IF($B35="","",IFERROR(IF(SUM('3_pessoal'!$BA35,'3_pessoal'!$BC35)&gt;0,SUM('3_pessoal'!$BB35,'3_pessoal'!$BD35)/'3_pessoal'!$J35,""),""))</f>
        <v/>
      </c>
      <c r="N35" s="245" t="str">
        <f>IF($B35="","",IFERROR(IF(SUM('3_pessoal'!$BF35,'3_pessoal'!$BH35)&gt;0,SUM('3_pessoal'!$BG35,'3_pessoal'!$BI35)/'3_pessoal'!$J35,""),""))</f>
        <v/>
      </c>
      <c r="O35" s="245" t="str">
        <f>IF($B35="","",IFERROR(IF(SUM('3_pessoal'!$BK35,'3_pessoal'!$BM35)&gt;0,SUM('3_pessoal'!$BL35,'3_pessoal'!$BN35)/'3_pessoal'!$J35,""),""))</f>
        <v/>
      </c>
      <c r="P35" s="245" t="str">
        <f>IF($B35="","",IFERROR(IF(SUM('3_pessoal'!$BP35,'3_pessoal'!$BR35)&gt;0,SUM('3_pessoal'!$BQ35,'3_pessoal'!$BS35)/'3_pessoal'!$J35,""),""))</f>
        <v/>
      </c>
      <c r="Q35" s="245" t="str">
        <f>IF($B35="","",IFERROR(IF(SUM('3_pessoal'!$BU35,'3_pessoal'!$BW35)&gt;0,SUM('3_pessoal'!$BV35,'3_pessoal'!$BX35)/'3_pessoal'!$J35,""),""))</f>
        <v/>
      </c>
      <c r="R35" s="245" t="str">
        <f>IF($B35="","",IFERROR(IF(SUM('3_pessoal'!$BZ35,'3_pessoal'!$CB35)&gt;0,SUM('3_pessoal'!$CA35,'3_pessoal'!$CC35)/'3_pessoal'!$J35,""),""))</f>
        <v/>
      </c>
      <c r="S35" s="245" t="str">
        <f>IF($B35="","",IFERROR(IF(SUM('3_pessoal'!$CE35,'3_pessoal'!$CG35)&gt;0,SUM('3_pessoal'!$CF35,'3_pessoal'!$CH35)/'3_pessoal'!$J35,""),""))</f>
        <v/>
      </c>
      <c r="T35" s="245" t="str">
        <f>IF($B35="","",IFERROR(IF(SUM('3_pessoal'!$CJ35,'3_pessoal'!$CL35)&gt;0,SUM('3_pessoal'!$CK35,'3_pessoal'!$CM35)/'3_pessoal'!$J35,""),""))</f>
        <v/>
      </c>
      <c r="U35" s="245" t="str">
        <f>IF($B35="","",IFERROR(IF(SUM('3_pessoal'!$CO35,'3_pessoal'!$CQ35)&gt;0,SUM('3_pessoal'!$CP35,'3_pessoal'!$CR35)/'3_pessoal'!$J35,""),""))</f>
        <v/>
      </c>
      <c r="V35" s="245" t="str">
        <f>IF($B35="","",IFERROR(IF(SUM('3_pessoal'!$CT35,'3_pessoal'!$CV35)&gt;0,SUM('3_pessoal'!$CU35,'3_pessoal'!$CW35)/'3_pessoal'!$J35,""),""))</f>
        <v/>
      </c>
      <c r="W35" s="245" t="str">
        <f>IF($B35="","",IFERROR(IF(SUM('3_pessoal'!$CY35,'3_pessoal'!$DA35)&gt;0,SUM('3_pessoal'!$CZ35,'3_pessoal'!$DB35)/'3_pessoal'!$J35,""),""))</f>
        <v/>
      </c>
      <c r="X35" s="245" t="str">
        <f>IF($B35="","",IFERROR(IF(SUM('3_pessoal'!$DD35,'3_pessoal'!$DF35)&gt;0,SUM('3_pessoal'!$DE35,'3_pessoal'!$DG35)/'3_pessoal'!$J35,""),""))</f>
        <v/>
      </c>
      <c r="Y35" s="245" t="str">
        <f>IF($B35="","",IFERROR(IF(SUM('3_pessoal'!$DI35,'3_pessoal'!$DK35)&gt;0,SUM('3_pessoal'!$DJ35,'3_pessoal'!$DL35)/'3_pessoal'!$J35,""),""))</f>
        <v/>
      </c>
      <c r="Z35" s="245" t="str">
        <f>IF($B35="","",IFERROR(IF(SUM('3_pessoal'!$DN35,'3_pessoal'!$DP35)&gt;0,SUM('3_pessoal'!$DO35,'3_pessoal'!$DQ35)/'3_pessoal'!$J35,""),""))</f>
        <v/>
      </c>
      <c r="AA35" s="245" t="str">
        <f>IF($B35="","",IFERROR(IF(SUM('3_pessoal'!$DS35,'3_pessoal'!$DU35)&gt;0,SUM('3_pessoal'!$DT35,'3_pessoal'!$DV35)/'3_pessoal'!$J35,""),""))</f>
        <v/>
      </c>
      <c r="AB35" s="245" t="str">
        <f>IF($B35="","",IFERROR(IF(SUM('3_pessoal'!$DX35,'3_pessoal'!$DZ35)&gt;0,SUM('3_pessoal'!$DY35,'3_pessoal'!$EA35)/'3_pessoal'!$J35,""),""))</f>
        <v/>
      </c>
      <c r="AC35" s="245" t="str">
        <f>IF($B35="","",IFERROR(IF(SUM('3_pessoal'!$EC35,'3_pessoal'!$EE35)&gt;0,SUM('3_pessoal'!$ED35,'3_pessoal'!$EF35)/'3_pessoal'!$J35,""),""))</f>
        <v/>
      </c>
      <c r="AD35" s="245" t="str">
        <f>IF($B35="","",IFERROR(IF(SUM('3_pessoal'!$EH35,'3_pessoal'!$EJ35)&gt;0,SUM('3_pessoal'!$EI35,'3_pessoal'!$EK35)/'3_pessoal'!$J35,""),""))</f>
        <v/>
      </c>
      <c r="AE35" s="245" t="str">
        <f>IF($B35="","",IFERROR(IF(SUM('3_pessoal'!$EM35,'3_pessoal'!$EO35)&gt;0,SUM('3_pessoal'!$EN35,'3_pessoal'!$EP35)/'3_pessoal'!$J35,""),""))</f>
        <v/>
      </c>
      <c r="AF35" s="245" t="str">
        <f>IF($B35="","",IFERROR(IF(SUM('3_pessoal'!$ER35,'3_pessoal'!$ET35)&gt;0,SUM('3_pessoal'!$ES35,'3_pessoal'!$EU35)/'3_pessoal'!$J35,""),""))</f>
        <v/>
      </c>
      <c r="AG35" s="245" t="str">
        <f>IF($B35="","",IFERROR(IF(SUM('3_pessoal'!$EW35,'3_pessoal'!$EY35)&gt;0,SUM('3_pessoal'!$EX35,'3_pessoal'!$EZ35)/'3_pessoal'!$J35,""),""))</f>
        <v/>
      </c>
      <c r="AH35" s="248" t="str">
        <f>IF($B35="","",IFERROR(IF(SUM('3_pessoal'!$FB35,'3_pessoal'!$FD35)&gt;0,SUM('3_pessoal'!$FC35,'3_pessoal'!$FE35)/'3_pessoal'!$J35,""),""))</f>
        <v/>
      </c>
    </row>
    <row r="36" spans="1:34" ht="15" customHeight="1" x14ac:dyDescent="0.25">
      <c r="A36" s="192" t="str">
        <f>IF(B36="","",'1_geral'!A36)</f>
        <v/>
      </c>
      <c r="B36" s="243" t="str">
        <f>IF('1_geral'!D36="","",'1_geral'!D36)</f>
        <v/>
      </c>
      <c r="C36" s="243" t="str">
        <f>IF('1_geral'!E36="","",'1_geral'!E36)</f>
        <v/>
      </c>
      <c r="D36" s="197" t="str">
        <f>IF('4_periodicidade'!G36=0,"",'3_pessoal'!J36*1/'3_pessoal'!K36)</f>
        <v/>
      </c>
      <c r="E36" s="244" t="str">
        <f>IF($B36="","",IFERROR(IF(SUM('3_pessoal'!$M36,'3_pessoal'!$O36)&gt;0,SUM('3_pessoal'!$N36,'3_pessoal'!$P36)/'3_pessoal'!$J36,""),""))</f>
        <v/>
      </c>
      <c r="F36" s="244" t="str">
        <f>IF($B36="","",IFERROR(IF(SUM('3_pessoal'!$R36,'3_pessoal'!$T36)&gt;0,SUM('3_pessoal'!$S36,'3_pessoal'!$U36)/'3_pessoal'!$J36,""),""))</f>
        <v/>
      </c>
      <c r="G36" s="244" t="str">
        <f>IF($B36="","",IFERROR(IF(SUM('3_pessoal'!$W36,'3_pessoal'!$Y36)&gt;0,SUM('3_pessoal'!$X36,'3_pessoal'!$Z36)/'3_pessoal'!$J36,""),""))</f>
        <v/>
      </c>
      <c r="H36" s="244" t="str">
        <f>IF($B36="","",IFERROR(IF(SUM('3_pessoal'!$AB36,'3_pessoal'!$AD36)&gt;0,SUM('3_pessoal'!$AC36,'3_pessoal'!$AE36)/'3_pessoal'!$J36,""),""))</f>
        <v/>
      </c>
      <c r="I36" s="244" t="str">
        <f>IF($B36="","",IFERROR(IF(SUM('3_pessoal'!$AG36,'3_pessoal'!$AI36)&gt;0,SUM('3_pessoal'!$AH36,'3_pessoal'!$AJ36)/'3_pessoal'!$J36,""),""))</f>
        <v/>
      </c>
      <c r="J36" s="244" t="str">
        <f>IF($B36="","",IFERROR(IF(SUM('3_pessoal'!$AL36,'3_pessoal'!$AN36)&gt;0,SUM('3_pessoal'!$AM36,'3_pessoal'!$AO36)/'3_pessoal'!$J36,""),""))</f>
        <v/>
      </c>
      <c r="K36" s="244" t="str">
        <f>IF($B36="","",IFERROR(IF(SUM('3_pessoal'!$AQ36,'3_pessoal'!$AS36)&gt;0,SUM('3_pessoal'!$AR36,'3_pessoal'!$AT36)/'3_pessoal'!$J36,""),""))</f>
        <v/>
      </c>
      <c r="L36" s="244" t="str">
        <f>IF($B36="","",IFERROR(IF(SUM('3_pessoal'!$AV36,'3_pessoal'!$AX36)&gt;0,SUM('3_pessoal'!$AW36,'3_pessoal'!$AY36)/'3_pessoal'!$J36,""),""))</f>
        <v/>
      </c>
      <c r="M36" s="244" t="str">
        <f>IF($B36="","",IFERROR(IF(SUM('3_pessoal'!$BA36,'3_pessoal'!$BC36)&gt;0,SUM('3_pessoal'!$BB36,'3_pessoal'!$BD36)/'3_pessoal'!$J36,""),""))</f>
        <v/>
      </c>
      <c r="N36" s="244" t="str">
        <f>IF($B36="","",IFERROR(IF(SUM('3_pessoal'!$BF36,'3_pessoal'!$BH36)&gt;0,SUM('3_pessoal'!$BG36,'3_pessoal'!$BI36)/'3_pessoal'!$J36,""),""))</f>
        <v/>
      </c>
      <c r="O36" s="244" t="str">
        <f>IF($B36="","",IFERROR(IF(SUM('3_pessoal'!$BK36,'3_pessoal'!$BM36)&gt;0,SUM('3_pessoal'!$BL36,'3_pessoal'!$BN36)/'3_pessoal'!$J36,""),""))</f>
        <v/>
      </c>
      <c r="P36" s="244" t="str">
        <f>IF($B36="","",IFERROR(IF(SUM('3_pessoal'!$BP36,'3_pessoal'!$BR36)&gt;0,SUM('3_pessoal'!$BQ36,'3_pessoal'!$BS36)/'3_pessoal'!$J36,""),""))</f>
        <v/>
      </c>
      <c r="Q36" s="244" t="str">
        <f>IF($B36="","",IFERROR(IF(SUM('3_pessoal'!$BU36,'3_pessoal'!$BW36)&gt;0,SUM('3_pessoal'!$BV36,'3_pessoal'!$BX36)/'3_pessoal'!$J36,""),""))</f>
        <v/>
      </c>
      <c r="R36" s="244" t="str">
        <f>IF($B36="","",IFERROR(IF(SUM('3_pessoal'!$BZ36,'3_pessoal'!$CB36)&gt;0,SUM('3_pessoal'!$CA36,'3_pessoal'!$CC36)/'3_pessoal'!$J36,""),""))</f>
        <v/>
      </c>
      <c r="S36" s="244" t="str">
        <f>IF($B36="","",IFERROR(IF(SUM('3_pessoal'!$CE36,'3_pessoal'!$CG36)&gt;0,SUM('3_pessoal'!$CF36,'3_pessoal'!$CH36)/'3_pessoal'!$J36,""),""))</f>
        <v/>
      </c>
      <c r="T36" s="244" t="str">
        <f>IF($B36="","",IFERROR(IF(SUM('3_pessoal'!$CJ36,'3_pessoal'!$CL36)&gt;0,SUM('3_pessoal'!$CK36,'3_pessoal'!$CM36)/'3_pessoal'!$J36,""),""))</f>
        <v/>
      </c>
      <c r="U36" s="244" t="str">
        <f>IF($B36="","",IFERROR(IF(SUM('3_pessoal'!$CO36,'3_pessoal'!$CQ36)&gt;0,SUM('3_pessoal'!$CP36,'3_pessoal'!$CR36)/'3_pessoal'!$J36,""),""))</f>
        <v/>
      </c>
      <c r="V36" s="244" t="str">
        <f>IF($B36="","",IFERROR(IF(SUM('3_pessoal'!$CT36,'3_pessoal'!$CV36)&gt;0,SUM('3_pessoal'!$CU36,'3_pessoal'!$CW36)/'3_pessoal'!$J36,""),""))</f>
        <v/>
      </c>
      <c r="W36" s="244" t="str">
        <f>IF($B36="","",IFERROR(IF(SUM('3_pessoal'!$CY36,'3_pessoal'!$DA36)&gt;0,SUM('3_pessoal'!$CZ36,'3_pessoal'!$DB36)/'3_pessoal'!$J36,""),""))</f>
        <v/>
      </c>
      <c r="X36" s="244" t="str">
        <f>IF($B36="","",IFERROR(IF(SUM('3_pessoal'!$DD36,'3_pessoal'!$DF36)&gt;0,SUM('3_pessoal'!$DE36,'3_pessoal'!$DG36)/'3_pessoal'!$J36,""),""))</f>
        <v/>
      </c>
      <c r="Y36" s="244" t="str">
        <f>IF($B36="","",IFERROR(IF(SUM('3_pessoal'!$DI36,'3_pessoal'!$DK36)&gt;0,SUM('3_pessoal'!$DJ36,'3_pessoal'!$DL36)/'3_pessoal'!$J36,""),""))</f>
        <v/>
      </c>
      <c r="Z36" s="244" t="str">
        <f>IF($B36="","",IFERROR(IF(SUM('3_pessoal'!$DN36,'3_pessoal'!$DP36)&gt;0,SUM('3_pessoal'!$DO36,'3_pessoal'!$DQ36)/'3_pessoal'!$J36,""),""))</f>
        <v/>
      </c>
      <c r="AA36" s="244" t="str">
        <f>IF($B36="","",IFERROR(IF(SUM('3_pessoal'!$DS36,'3_pessoal'!$DU36)&gt;0,SUM('3_pessoal'!$DT36,'3_pessoal'!$DV36)/'3_pessoal'!$J36,""),""))</f>
        <v/>
      </c>
      <c r="AB36" s="244" t="str">
        <f>IF($B36="","",IFERROR(IF(SUM('3_pessoal'!$DX36,'3_pessoal'!$DZ36)&gt;0,SUM('3_pessoal'!$DY36,'3_pessoal'!$EA36)/'3_pessoal'!$J36,""),""))</f>
        <v/>
      </c>
      <c r="AC36" s="244" t="str">
        <f>IF($B36="","",IFERROR(IF(SUM('3_pessoal'!$EC36,'3_pessoal'!$EE36)&gt;0,SUM('3_pessoal'!$ED36,'3_pessoal'!$EF36)/'3_pessoal'!$J36,""),""))</f>
        <v/>
      </c>
      <c r="AD36" s="244" t="str">
        <f>IF($B36="","",IFERROR(IF(SUM('3_pessoal'!$EH36,'3_pessoal'!$EJ36)&gt;0,SUM('3_pessoal'!$EI36,'3_pessoal'!$EK36)/'3_pessoal'!$J36,""),""))</f>
        <v/>
      </c>
      <c r="AE36" s="244" t="str">
        <f>IF($B36="","",IFERROR(IF(SUM('3_pessoal'!$EM36,'3_pessoal'!$EO36)&gt;0,SUM('3_pessoal'!$EN36,'3_pessoal'!$EP36)/'3_pessoal'!$J36,""),""))</f>
        <v/>
      </c>
      <c r="AF36" s="244" t="str">
        <f>IF($B36="","",IFERROR(IF(SUM('3_pessoal'!$ER36,'3_pessoal'!$ET36)&gt;0,SUM('3_pessoal'!$ES36,'3_pessoal'!$EU36)/'3_pessoal'!$J36,""),""))</f>
        <v/>
      </c>
      <c r="AG36" s="244" t="str">
        <f>IF($B36="","",IFERROR(IF(SUM('3_pessoal'!$EW36,'3_pessoal'!$EY36)&gt;0,SUM('3_pessoal'!$EX36,'3_pessoal'!$EZ36)/'3_pessoal'!$J36,""),""))</f>
        <v/>
      </c>
      <c r="AH36" s="253" t="str">
        <f>IF($B36="","",IFERROR(IF(SUM('3_pessoal'!$FB36,'3_pessoal'!$FD36)&gt;0,SUM('3_pessoal'!$FC36,'3_pessoal'!$FE36)/'3_pessoal'!$J36,""),""))</f>
        <v/>
      </c>
    </row>
    <row r="37" spans="1:34" ht="15" customHeight="1" x14ac:dyDescent="0.25">
      <c r="A37" s="184" t="str">
        <f>IF(B37="","",'1_geral'!A37)</f>
        <v/>
      </c>
      <c r="B37" s="246" t="str">
        <f>IF('1_geral'!D37="","",'1_geral'!D37)</f>
        <v/>
      </c>
      <c r="C37" s="246" t="str">
        <f>IF('1_geral'!E37="","",'1_geral'!E37)</f>
        <v/>
      </c>
      <c r="D37" s="189" t="str">
        <f>IF('4_periodicidade'!G37=0,"",'3_pessoal'!J37*1/'3_pessoal'!K37)</f>
        <v/>
      </c>
      <c r="E37" s="245" t="str">
        <f>IF($B37="","",IFERROR(IF(SUM('3_pessoal'!$M37,'3_pessoal'!$O37)&gt;0,SUM('3_pessoal'!$N37,'3_pessoal'!$P37)/'3_pessoal'!$J37,""),""))</f>
        <v/>
      </c>
      <c r="F37" s="245" t="str">
        <f>IF($B37="","",IFERROR(IF(SUM('3_pessoal'!$R37,'3_pessoal'!$T37)&gt;0,SUM('3_pessoal'!$S37,'3_pessoal'!$U37)/'3_pessoal'!$J37,""),""))</f>
        <v/>
      </c>
      <c r="G37" s="245" t="str">
        <f>IF($B37="","",IFERROR(IF(SUM('3_pessoal'!$W37,'3_pessoal'!$Y37)&gt;0,SUM('3_pessoal'!$X37,'3_pessoal'!$Z37)/'3_pessoal'!$J37,""),""))</f>
        <v/>
      </c>
      <c r="H37" s="245" t="str">
        <f>IF($B37="","",IFERROR(IF(SUM('3_pessoal'!$AB37,'3_pessoal'!$AD37)&gt;0,SUM('3_pessoal'!$AC37,'3_pessoal'!$AE37)/'3_pessoal'!$J37,""),""))</f>
        <v/>
      </c>
      <c r="I37" s="245" t="str">
        <f>IF($B37="","",IFERROR(IF(SUM('3_pessoal'!$AG37,'3_pessoal'!$AI37)&gt;0,SUM('3_pessoal'!$AH37,'3_pessoal'!$AJ37)/'3_pessoal'!$J37,""),""))</f>
        <v/>
      </c>
      <c r="J37" s="245" t="str">
        <f>IF($B37="","",IFERROR(IF(SUM('3_pessoal'!$AL37,'3_pessoal'!$AN37)&gt;0,SUM('3_pessoal'!$AM37,'3_pessoal'!$AO37)/'3_pessoal'!$J37,""),""))</f>
        <v/>
      </c>
      <c r="K37" s="245" t="str">
        <f>IF($B37="","",IFERROR(IF(SUM('3_pessoal'!$AQ37,'3_pessoal'!$AS37)&gt;0,SUM('3_pessoal'!$AR37,'3_pessoal'!$AT37)/'3_pessoal'!$J37,""),""))</f>
        <v/>
      </c>
      <c r="L37" s="245" t="str">
        <f>IF($B37="","",IFERROR(IF(SUM('3_pessoal'!$AV37,'3_pessoal'!$AX37)&gt;0,SUM('3_pessoal'!$AW37,'3_pessoal'!$AY37)/'3_pessoal'!$J37,""),""))</f>
        <v/>
      </c>
      <c r="M37" s="245" t="str">
        <f>IF($B37="","",IFERROR(IF(SUM('3_pessoal'!$BA37,'3_pessoal'!$BC37)&gt;0,SUM('3_pessoal'!$BB37,'3_pessoal'!$BD37)/'3_pessoal'!$J37,""),""))</f>
        <v/>
      </c>
      <c r="N37" s="245" t="str">
        <f>IF($B37="","",IFERROR(IF(SUM('3_pessoal'!$BF37,'3_pessoal'!$BH37)&gt;0,SUM('3_pessoal'!$BG37,'3_pessoal'!$BI37)/'3_pessoal'!$J37,""),""))</f>
        <v/>
      </c>
      <c r="O37" s="245" t="str">
        <f>IF($B37="","",IFERROR(IF(SUM('3_pessoal'!$BK37,'3_pessoal'!$BM37)&gt;0,SUM('3_pessoal'!$BL37,'3_pessoal'!$BN37)/'3_pessoal'!$J37,""),""))</f>
        <v/>
      </c>
      <c r="P37" s="245" t="str">
        <f>IF($B37="","",IFERROR(IF(SUM('3_pessoal'!$BP37,'3_pessoal'!$BR37)&gt;0,SUM('3_pessoal'!$BQ37,'3_pessoal'!$BS37)/'3_pessoal'!$J37,""),""))</f>
        <v/>
      </c>
      <c r="Q37" s="245" t="str">
        <f>IF($B37="","",IFERROR(IF(SUM('3_pessoal'!$BU37,'3_pessoal'!$BW37)&gt;0,SUM('3_pessoal'!$BV37,'3_pessoal'!$BX37)/'3_pessoal'!$J37,""),""))</f>
        <v/>
      </c>
      <c r="R37" s="245" t="str">
        <f>IF($B37="","",IFERROR(IF(SUM('3_pessoal'!$BZ37,'3_pessoal'!$CB37)&gt;0,SUM('3_pessoal'!$CA37,'3_pessoal'!$CC37)/'3_pessoal'!$J37,""),""))</f>
        <v/>
      </c>
      <c r="S37" s="245" t="str">
        <f>IF($B37="","",IFERROR(IF(SUM('3_pessoal'!$CE37,'3_pessoal'!$CG37)&gt;0,SUM('3_pessoal'!$CF37,'3_pessoal'!$CH37)/'3_pessoal'!$J37,""),""))</f>
        <v/>
      </c>
      <c r="T37" s="245" t="str">
        <f>IF($B37="","",IFERROR(IF(SUM('3_pessoal'!$CJ37,'3_pessoal'!$CL37)&gt;0,SUM('3_pessoal'!$CK37,'3_pessoal'!$CM37)/'3_pessoal'!$J37,""),""))</f>
        <v/>
      </c>
      <c r="U37" s="245" t="str">
        <f>IF($B37="","",IFERROR(IF(SUM('3_pessoal'!$CO37,'3_pessoal'!$CQ37)&gt;0,SUM('3_pessoal'!$CP37,'3_pessoal'!$CR37)/'3_pessoal'!$J37,""),""))</f>
        <v/>
      </c>
      <c r="V37" s="245" t="str">
        <f>IF($B37="","",IFERROR(IF(SUM('3_pessoal'!$CT37,'3_pessoal'!$CV37)&gt;0,SUM('3_pessoal'!$CU37,'3_pessoal'!$CW37)/'3_pessoal'!$J37,""),""))</f>
        <v/>
      </c>
      <c r="W37" s="245" t="str">
        <f>IF($B37="","",IFERROR(IF(SUM('3_pessoal'!$CY37,'3_pessoal'!$DA37)&gt;0,SUM('3_pessoal'!$CZ37,'3_pessoal'!$DB37)/'3_pessoal'!$J37,""),""))</f>
        <v/>
      </c>
      <c r="X37" s="245" t="str">
        <f>IF($B37="","",IFERROR(IF(SUM('3_pessoal'!$DD37,'3_pessoal'!$DF37)&gt;0,SUM('3_pessoal'!$DE37,'3_pessoal'!$DG37)/'3_pessoal'!$J37,""),""))</f>
        <v/>
      </c>
      <c r="Y37" s="245" t="str">
        <f>IF($B37="","",IFERROR(IF(SUM('3_pessoal'!$DI37,'3_pessoal'!$DK37)&gt;0,SUM('3_pessoal'!$DJ37,'3_pessoal'!$DL37)/'3_pessoal'!$J37,""),""))</f>
        <v/>
      </c>
      <c r="Z37" s="245" t="str">
        <f>IF($B37="","",IFERROR(IF(SUM('3_pessoal'!$DN37,'3_pessoal'!$DP37)&gt;0,SUM('3_pessoal'!$DO37,'3_pessoal'!$DQ37)/'3_pessoal'!$J37,""),""))</f>
        <v/>
      </c>
      <c r="AA37" s="245" t="str">
        <f>IF($B37="","",IFERROR(IF(SUM('3_pessoal'!$DS37,'3_pessoal'!$DU37)&gt;0,SUM('3_pessoal'!$DT37,'3_pessoal'!$DV37)/'3_pessoal'!$J37,""),""))</f>
        <v/>
      </c>
      <c r="AB37" s="245" t="str">
        <f>IF($B37="","",IFERROR(IF(SUM('3_pessoal'!$DX37,'3_pessoal'!$DZ37)&gt;0,SUM('3_pessoal'!$DY37,'3_pessoal'!$EA37)/'3_pessoal'!$J37,""),""))</f>
        <v/>
      </c>
      <c r="AC37" s="245" t="str">
        <f>IF($B37="","",IFERROR(IF(SUM('3_pessoal'!$EC37,'3_pessoal'!$EE37)&gt;0,SUM('3_pessoal'!$ED37,'3_pessoal'!$EF37)/'3_pessoal'!$J37,""),""))</f>
        <v/>
      </c>
      <c r="AD37" s="245" t="str">
        <f>IF($B37="","",IFERROR(IF(SUM('3_pessoal'!$EH37,'3_pessoal'!$EJ37)&gt;0,SUM('3_pessoal'!$EI37,'3_pessoal'!$EK37)/'3_pessoal'!$J37,""),""))</f>
        <v/>
      </c>
      <c r="AE37" s="245" t="str">
        <f>IF($B37="","",IFERROR(IF(SUM('3_pessoal'!$EM37,'3_pessoal'!$EO37)&gt;0,SUM('3_pessoal'!$EN37,'3_pessoal'!$EP37)/'3_pessoal'!$J37,""),""))</f>
        <v/>
      </c>
      <c r="AF37" s="245" t="str">
        <f>IF($B37="","",IFERROR(IF(SUM('3_pessoal'!$ER37,'3_pessoal'!$ET37)&gt;0,SUM('3_pessoal'!$ES37,'3_pessoal'!$EU37)/'3_pessoal'!$J37,""),""))</f>
        <v/>
      </c>
      <c r="AG37" s="245" t="str">
        <f>IF($B37="","",IFERROR(IF(SUM('3_pessoal'!$EW37,'3_pessoal'!$EY37)&gt;0,SUM('3_pessoal'!$EX37,'3_pessoal'!$EZ37)/'3_pessoal'!$J37,""),""))</f>
        <v/>
      </c>
      <c r="AH37" s="248" t="str">
        <f>IF($B37="","",IFERROR(IF(SUM('3_pessoal'!$FB37,'3_pessoal'!$FD37)&gt;0,SUM('3_pessoal'!$FC37,'3_pessoal'!$FE37)/'3_pessoal'!$J37,""),""))</f>
        <v/>
      </c>
    </row>
    <row r="38" spans="1:34" ht="15" customHeight="1" x14ac:dyDescent="0.25">
      <c r="A38" s="192" t="str">
        <f>IF(B38="","",'1_geral'!A38)</f>
        <v/>
      </c>
      <c r="B38" s="243" t="str">
        <f>IF('1_geral'!D38="","",'1_geral'!D38)</f>
        <v/>
      </c>
      <c r="C38" s="243" t="str">
        <f>IF('1_geral'!E38="","",'1_geral'!E38)</f>
        <v/>
      </c>
      <c r="D38" s="197" t="str">
        <f>IF('4_periodicidade'!G38=0,"",'3_pessoal'!J38*1/'3_pessoal'!K38)</f>
        <v/>
      </c>
      <c r="E38" s="244" t="str">
        <f>IF($B38="","",IFERROR(IF(SUM('3_pessoal'!$M38,'3_pessoal'!$O38)&gt;0,SUM('3_pessoal'!$N38,'3_pessoal'!$P38)/'3_pessoal'!$J38,""),""))</f>
        <v/>
      </c>
      <c r="F38" s="244" t="str">
        <f>IF($B38="","",IFERROR(IF(SUM('3_pessoal'!$R38,'3_pessoal'!$T38)&gt;0,SUM('3_pessoal'!$S38,'3_pessoal'!$U38)/'3_pessoal'!$J38,""),""))</f>
        <v/>
      </c>
      <c r="G38" s="244" t="str">
        <f>IF($B38="","",IFERROR(IF(SUM('3_pessoal'!$W38,'3_pessoal'!$Y38)&gt;0,SUM('3_pessoal'!$X38,'3_pessoal'!$Z38)/'3_pessoal'!$J38,""),""))</f>
        <v/>
      </c>
      <c r="H38" s="244" t="str">
        <f>IF($B38="","",IFERROR(IF(SUM('3_pessoal'!$AB38,'3_pessoal'!$AD38)&gt;0,SUM('3_pessoal'!$AC38,'3_pessoal'!$AE38)/'3_pessoal'!$J38,""),""))</f>
        <v/>
      </c>
      <c r="I38" s="244" t="str">
        <f>IF($B38="","",IFERROR(IF(SUM('3_pessoal'!$AG38,'3_pessoal'!$AI38)&gt;0,SUM('3_pessoal'!$AH38,'3_pessoal'!$AJ38)/'3_pessoal'!$J38,""),""))</f>
        <v/>
      </c>
      <c r="J38" s="244" t="str">
        <f>IF($B38="","",IFERROR(IF(SUM('3_pessoal'!$AL38,'3_pessoal'!$AN38)&gt;0,SUM('3_pessoal'!$AM38,'3_pessoal'!$AO38)/'3_pessoal'!$J38,""),""))</f>
        <v/>
      </c>
      <c r="K38" s="244" t="str">
        <f>IF($B38="","",IFERROR(IF(SUM('3_pessoal'!$AQ38,'3_pessoal'!$AS38)&gt;0,SUM('3_pessoal'!$AR38,'3_pessoal'!$AT38)/'3_pessoal'!$J38,""),""))</f>
        <v/>
      </c>
      <c r="L38" s="244" t="str">
        <f>IF($B38="","",IFERROR(IF(SUM('3_pessoal'!$AV38,'3_pessoal'!$AX38)&gt;0,SUM('3_pessoal'!$AW38,'3_pessoal'!$AY38)/'3_pessoal'!$J38,""),""))</f>
        <v/>
      </c>
      <c r="M38" s="244" t="str">
        <f>IF($B38="","",IFERROR(IF(SUM('3_pessoal'!$BA38,'3_pessoal'!$BC38)&gt;0,SUM('3_pessoal'!$BB38,'3_pessoal'!$BD38)/'3_pessoal'!$J38,""),""))</f>
        <v/>
      </c>
      <c r="N38" s="244" t="str">
        <f>IF($B38="","",IFERROR(IF(SUM('3_pessoal'!$BF38,'3_pessoal'!$BH38)&gt;0,SUM('3_pessoal'!$BG38,'3_pessoal'!$BI38)/'3_pessoal'!$J38,""),""))</f>
        <v/>
      </c>
      <c r="O38" s="244" t="str">
        <f>IF($B38="","",IFERROR(IF(SUM('3_pessoal'!$BK38,'3_pessoal'!$BM38)&gt;0,SUM('3_pessoal'!$BL38,'3_pessoal'!$BN38)/'3_pessoal'!$J38,""),""))</f>
        <v/>
      </c>
      <c r="P38" s="244" t="str">
        <f>IF($B38="","",IFERROR(IF(SUM('3_pessoal'!$BP38,'3_pessoal'!$BR38)&gt;0,SUM('3_pessoal'!$BQ38,'3_pessoal'!$BS38)/'3_pessoal'!$J38,""),""))</f>
        <v/>
      </c>
      <c r="Q38" s="244" t="str">
        <f>IF($B38="","",IFERROR(IF(SUM('3_pessoal'!$BU38,'3_pessoal'!$BW38)&gt;0,SUM('3_pessoal'!$BV38,'3_pessoal'!$BX38)/'3_pessoal'!$J38,""),""))</f>
        <v/>
      </c>
      <c r="R38" s="244" t="str">
        <f>IF($B38="","",IFERROR(IF(SUM('3_pessoal'!$BZ38,'3_pessoal'!$CB38)&gt;0,SUM('3_pessoal'!$CA38,'3_pessoal'!$CC38)/'3_pessoal'!$J38,""),""))</f>
        <v/>
      </c>
      <c r="S38" s="244" t="str">
        <f>IF($B38="","",IFERROR(IF(SUM('3_pessoal'!$CE38,'3_pessoal'!$CG38)&gt;0,SUM('3_pessoal'!$CF38,'3_pessoal'!$CH38)/'3_pessoal'!$J38,""),""))</f>
        <v/>
      </c>
      <c r="T38" s="244" t="str">
        <f>IF($B38="","",IFERROR(IF(SUM('3_pessoal'!$CJ38,'3_pessoal'!$CL38)&gt;0,SUM('3_pessoal'!$CK38,'3_pessoal'!$CM38)/'3_pessoal'!$J38,""),""))</f>
        <v/>
      </c>
      <c r="U38" s="244" t="str">
        <f>IF($B38="","",IFERROR(IF(SUM('3_pessoal'!$CO38,'3_pessoal'!$CQ38)&gt;0,SUM('3_pessoal'!$CP38,'3_pessoal'!$CR38)/'3_pessoal'!$J38,""),""))</f>
        <v/>
      </c>
      <c r="V38" s="244" t="str">
        <f>IF($B38="","",IFERROR(IF(SUM('3_pessoal'!$CT38,'3_pessoal'!$CV38)&gt;0,SUM('3_pessoal'!$CU38,'3_pessoal'!$CW38)/'3_pessoal'!$J38,""),""))</f>
        <v/>
      </c>
      <c r="W38" s="244" t="str">
        <f>IF($B38="","",IFERROR(IF(SUM('3_pessoal'!$CY38,'3_pessoal'!$DA38)&gt;0,SUM('3_pessoal'!$CZ38,'3_pessoal'!$DB38)/'3_pessoal'!$J38,""),""))</f>
        <v/>
      </c>
      <c r="X38" s="244" t="str">
        <f>IF($B38="","",IFERROR(IF(SUM('3_pessoal'!$DD38,'3_pessoal'!$DF38)&gt;0,SUM('3_pessoal'!$DE38,'3_pessoal'!$DG38)/'3_pessoal'!$J38,""),""))</f>
        <v/>
      </c>
      <c r="Y38" s="244" t="str">
        <f>IF($B38="","",IFERROR(IF(SUM('3_pessoal'!$DI38,'3_pessoal'!$DK38)&gt;0,SUM('3_pessoal'!$DJ38,'3_pessoal'!$DL38)/'3_pessoal'!$J38,""),""))</f>
        <v/>
      </c>
      <c r="Z38" s="244" t="str">
        <f>IF($B38="","",IFERROR(IF(SUM('3_pessoal'!$DN38,'3_pessoal'!$DP38)&gt;0,SUM('3_pessoal'!$DO38,'3_pessoal'!$DQ38)/'3_pessoal'!$J38,""),""))</f>
        <v/>
      </c>
      <c r="AA38" s="244" t="str">
        <f>IF($B38="","",IFERROR(IF(SUM('3_pessoal'!$DS38,'3_pessoal'!$DU38)&gt;0,SUM('3_pessoal'!$DT38,'3_pessoal'!$DV38)/'3_pessoal'!$J38,""),""))</f>
        <v/>
      </c>
      <c r="AB38" s="244" t="str">
        <f>IF($B38="","",IFERROR(IF(SUM('3_pessoal'!$DX38,'3_pessoal'!$DZ38)&gt;0,SUM('3_pessoal'!$DY38,'3_pessoal'!$EA38)/'3_pessoal'!$J38,""),""))</f>
        <v/>
      </c>
      <c r="AC38" s="244" t="str">
        <f>IF($B38="","",IFERROR(IF(SUM('3_pessoal'!$EC38,'3_pessoal'!$EE38)&gt;0,SUM('3_pessoal'!$ED38,'3_pessoal'!$EF38)/'3_pessoal'!$J38,""),""))</f>
        <v/>
      </c>
      <c r="AD38" s="244" t="str">
        <f>IF($B38="","",IFERROR(IF(SUM('3_pessoal'!$EH38,'3_pessoal'!$EJ38)&gt;0,SUM('3_pessoal'!$EI38,'3_pessoal'!$EK38)/'3_pessoal'!$J38,""),""))</f>
        <v/>
      </c>
      <c r="AE38" s="244" t="str">
        <f>IF($B38="","",IFERROR(IF(SUM('3_pessoal'!$EM38,'3_pessoal'!$EO38)&gt;0,SUM('3_pessoal'!$EN38,'3_pessoal'!$EP38)/'3_pessoal'!$J38,""),""))</f>
        <v/>
      </c>
      <c r="AF38" s="244" t="str">
        <f>IF($B38="","",IFERROR(IF(SUM('3_pessoal'!$ER38,'3_pessoal'!$ET38)&gt;0,SUM('3_pessoal'!$ES38,'3_pessoal'!$EU38)/'3_pessoal'!$J38,""),""))</f>
        <v/>
      </c>
      <c r="AG38" s="244" t="str">
        <f>IF($B38="","",IFERROR(IF(SUM('3_pessoal'!$EW38,'3_pessoal'!$EY38)&gt;0,SUM('3_pessoal'!$EX38,'3_pessoal'!$EZ38)/'3_pessoal'!$J38,""),""))</f>
        <v/>
      </c>
      <c r="AH38" s="253" t="str">
        <f>IF($B38="","",IFERROR(IF(SUM('3_pessoal'!$FB38,'3_pessoal'!$FD38)&gt;0,SUM('3_pessoal'!$FC38,'3_pessoal'!$FE38)/'3_pessoal'!$J38,""),""))</f>
        <v/>
      </c>
    </row>
    <row r="39" spans="1:34" ht="15" customHeight="1" x14ac:dyDescent="0.25">
      <c r="A39" s="184" t="str">
        <f>IF(B39="","",'1_geral'!A39)</f>
        <v/>
      </c>
      <c r="B39" s="246" t="str">
        <f>IF('1_geral'!D39="","",'1_geral'!D39)</f>
        <v/>
      </c>
      <c r="C39" s="246" t="str">
        <f>IF('1_geral'!E39="","",'1_geral'!E39)</f>
        <v/>
      </c>
      <c r="D39" s="189" t="str">
        <f>IF('4_periodicidade'!G39=0,"",'3_pessoal'!J39*1/'3_pessoal'!K39)</f>
        <v/>
      </c>
      <c r="E39" s="245" t="str">
        <f>IF($B39="","",IFERROR(IF(SUM('3_pessoal'!$M39,'3_pessoal'!$O39)&gt;0,SUM('3_pessoal'!$N39,'3_pessoal'!$P39)/'3_pessoal'!$J39,""),""))</f>
        <v/>
      </c>
      <c r="F39" s="245" t="str">
        <f>IF($B39="","",IFERROR(IF(SUM('3_pessoal'!$R39,'3_pessoal'!$T39)&gt;0,SUM('3_pessoal'!$S39,'3_pessoal'!$U39)/'3_pessoal'!$J39,""),""))</f>
        <v/>
      </c>
      <c r="G39" s="245" t="str">
        <f>IF($B39="","",IFERROR(IF(SUM('3_pessoal'!$W39,'3_pessoal'!$Y39)&gt;0,SUM('3_pessoal'!$X39,'3_pessoal'!$Z39)/'3_pessoal'!$J39,""),""))</f>
        <v/>
      </c>
      <c r="H39" s="245" t="str">
        <f>IF($B39="","",IFERROR(IF(SUM('3_pessoal'!$AB39,'3_pessoal'!$AD39)&gt;0,SUM('3_pessoal'!$AC39,'3_pessoal'!$AE39)/'3_pessoal'!$J39,""),""))</f>
        <v/>
      </c>
      <c r="I39" s="245" t="str">
        <f>IF($B39="","",IFERROR(IF(SUM('3_pessoal'!$AG39,'3_pessoal'!$AI39)&gt;0,SUM('3_pessoal'!$AH39,'3_pessoal'!$AJ39)/'3_pessoal'!$J39,""),""))</f>
        <v/>
      </c>
      <c r="J39" s="245" t="str">
        <f>IF($B39="","",IFERROR(IF(SUM('3_pessoal'!$AL39,'3_pessoal'!$AN39)&gt;0,SUM('3_pessoal'!$AM39,'3_pessoal'!$AO39)/'3_pessoal'!$J39,""),""))</f>
        <v/>
      </c>
      <c r="K39" s="245" t="str">
        <f>IF($B39="","",IFERROR(IF(SUM('3_pessoal'!$AQ39,'3_pessoal'!$AS39)&gt;0,SUM('3_pessoal'!$AR39,'3_pessoal'!$AT39)/'3_pessoal'!$J39,""),""))</f>
        <v/>
      </c>
      <c r="L39" s="245" t="str">
        <f>IF($B39="","",IFERROR(IF(SUM('3_pessoal'!$AV39,'3_pessoal'!$AX39)&gt;0,SUM('3_pessoal'!$AW39,'3_pessoal'!$AY39)/'3_pessoal'!$J39,""),""))</f>
        <v/>
      </c>
      <c r="M39" s="245" t="str">
        <f>IF($B39="","",IFERROR(IF(SUM('3_pessoal'!$BA39,'3_pessoal'!$BC39)&gt;0,SUM('3_pessoal'!$BB39,'3_pessoal'!$BD39)/'3_pessoal'!$J39,""),""))</f>
        <v/>
      </c>
      <c r="N39" s="245" t="str">
        <f>IF($B39="","",IFERROR(IF(SUM('3_pessoal'!$BF39,'3_pessoal'!$BH39)&gt;0,SUM('3_pessoal'!$BG39,'3_pessoal'!$BI39)/'3_pessoal'!$J39,""),""))</f>
        <v/>
      </c>
      <c r="O39" s="245" t="str">
        <f>IF($B39="","",IFERROR(IF(SUM('3_pessoal'!$BK39,'3_pessoal'!$BM39)&gt;0,SUM('3_pessoal'!$BL39,'3_pessoal'!$BN39)/'3_pessoal'!$J39,""),""))</f>
        <v/>
      </c>
      <c r="P39" s="245" t="str">
        <f>IF($B39="","",IFERROR(IF(SUM('3_pessoal'!$BP39,'3_pessoal'!$BR39)&gt;0,SUM('3_pessoal'!$BQ39,'3_pessoal'!$BS39)/'3_pessoal'!$J39,""),""))</f>
        <v/>
      </c>
      <c r="Q39" s="245" t="str">
        <f>IF($B39="","",IFERROR(IF(SUM('3_pessoal'!$BU39,'3_pessoal'!$BW39)&gt;0,SUM('3_pessoal'!$BV39,'3_pessoal'!$BX39)/'3_pessoal'!$J39,""),""))</f>
        <v/>
      </c>
      <c r="R39" s="245" t="str">
        <f>IF($B39="","",IFERROR(IF(SUM('3_pessoal'!$BZ39,'3_pessoal'!$CB39)&gt;0,SUM('3_pessoal'!$CA39,'3_pessoal'!$CC39)/'3_pessoal'!$J39,""),""))</f>
        <v/>
      </c>
      <c r="S39" s="245" t="str">
        <f>IF($B39="","",IFERROR(IF(SUM('3_pessoal'!$CE39,'3_pessoal'!$CG39)&gt;0,SUM('3_pessoal'!$CF39,'3_pessoal'!$CH39)/'3_pessoal'!$J39,""),""))</f>
        <v/>
      </c>
      <c r="T39" s="245" t="str">
        <f>IF($B39="","",IFERROR(IF(SUM('3_pessoal'!$CJ39,'3_pessoal'!$CL39)&gt;0,SUM('3_pessoal'!$CK39,'3_pessoal'!$CM39)/'3_pessoal'!$J39,""),""))</f>
        <v/>
      </c>
      <c r="U39" s="245" t="str">
        <f>IF($B39="","",IFERROR(IF(SUM('3_pessoal'!$CO39,'3_pessoal'!$CQ39)&gt;0,SUM('3_pessoal'!$CP39,'3_pessoal'!$CR39)/'3_pessoal'!$J39,""),""))</f>
        <v/>
      </c>
      <c r="V39" s="245" t="str">
        <f>IF($B39="","",IFERROR(IF(SUM('3_pessoal'!$CT39,'3_pessoal'!$CV39)&gt;0,SUM('3_pessoal'!$CU39,'3_pessoal'!$CW39)/'3_pessoal'!$J39,""),""))</f>
        <v/>
      </c>
      <c r="W39" s="245" t="str">
        <f>IF($B39="","",IFERROR(IF(SUM('3_pessoal'!$CY39,'3_pessoal'!$DA39)&gt;0,SUM('3_pessoal'!$CZ39,'3_pessoal'!$DB39)/'3_pessoal'!$J39,""),""))</f>
        <v/>
      </c>
      <c r="X39" s="245" t="str">
        <f>IF($B39="","",IFERROR(IF(SUM('3_pessoal'!$DD39,'3_pessoal'!$DF39)&gt;0,SUM('3_pessoal'!$DE39,'3_pessoal'!$DG39)/'3_pessoal'!$J39,""),""))</f>
        <v/>
      </c>
      <c r="Y39" s="245" t="str">
        <f>IF($B39="","",IFERROR(IF(SUM('3_pessoal'!$DI39,'3_pessoal'!$DK39)&gt;0,SUM('3_pessoal'!$DJ39,'3_pessoal'!$DL39)/'3_pessoal'!$J39,""),""))</f>
        <v/>
      </c>
      <c r="Z39" s="245" t="str">
        <f>IF($B39="","",IFERROR(IF(SUM('3_pessoal'!$DN39,'3_pessoal'!$DP39)&gt;0,SUM('3_pessoal'!$DO39,'3_pessoal'!$DQ39)/'3_pessoal'!$J39,""),""))</f>
        <v/>
      </c>
      <c r="AA39" s="245" t="str">
        <f>IF($B39="","",IFERROR(IF(SUM('3_pessoal'!$DS39,'3_pessoal'!$DU39)&gt;0,SUM('3_pessoal'!$DT39,'3_pessoal'!$DV39)/'3_pessoal'!$J39,""),""))</f>
        <v/>
      </c>
      <c r="AB39" s="245" t="str">
        <f>IF($B39="","",IFERROR(IF(SUM('3_pessoal'!$DX39,'3_pessoal'!$DZ39)&gt;0,SUM('3_pessoal'!$DY39,'3_pessoal'!$EA39)/'3_pessoal'!$J39,""),""))</f>
        <v/>
      </c>
      <c r="AC39" s="245" t="str">
        <f>IF($B39="","",IFERROR(IF(SUM('3_pessoal'!$EC39,'3_pessoal'!$EE39)&gt;0,SUM('3_pessoal'!$ED39,'3_pessoal'!$EF39)/'3_pessoal'!$J39,""),""))</f>
        <v/>
      </c>
      <c r="AD39" s="245" t="str">
        <f>IF($B39="","",IFERROR(IF(SUM('3_pessoal'!$EH39,'3_pessoal'!$EJ39)&gt;0,SUM('3_pessoal'!$EI39,'3_pessoal'!$EK39)/'3_pessoal'!$J39,""),""))</f>
        <v/>
      </c>
      <c r="AE39" s="245" t="str">
        <f>IF($B39="","",IFERROR(IF(SUM('3_pessoal'!$EM39,'3_pessoal'!$EO39)&gt;0,SUM('3_pessoal'!$EN39,'3_pessoal'!$EP39)/'3_pessoal'!$J39,""),""))</f>
        <v/>
      </c>
      <c r="AF39" s="245" t="str">
        <f>IF($B39="","",IFERROR(IF(SUM('3_pessoal'!$ER39,'3_pessoal'!$ET39)&gt;0,SUM('3_pessoal'!$ES39,'3_pessoal'!$EU39)/'3_pessoal'!$J39,""),""))</f>
        <v/>
      </c>
      <c r="AG39" s="245" t="str">
        <f>IF($B39="","",IFERROR(IF(SUM('3_pessoal'!$EW39,'3_pessoal'!$EY39)&gt;0,SUM('3_pessoal'!$EX39,'3_pessoal'!$EZ39)/'3_pessoal'!$J39,""),""))</f>
        <v/>
      </c>
      <c r="AH39" s="248" t="str">
        <f>IF($B39="","",IFERROR(IF(SUM('3_pessoal'!$FB39,'3_pessoal'!$FD39)&gt;0,SUM('3_pessoal'!$FC39,'3_pessoal'!$FE39)/'3_pessoal'!$J39,""),""))</f>
        <v/>
      </c>
    </row>
    <row r="40" spans="1:34" ht="15" customHeight="1" x14ac:dyDescent="0.25">
      <c r="A40" s="192" t="str">
        <f>IF(B40="","",'1_geral'!A40)</f>
        <v/>
      </c>
      <c r="B40" s="243" t="str">
        <f>IF('1_geral'!D40="","",'1_geral'!D40)</f>
        <v/>
      </c>
      <c r="C40" s="243" t="str">
        <f>IF('1_geral'!E40="","",'1_geral'!E40)</f>
        <v/>
      </c>
      <c r="D40" s="197" t="str">
        <f>IF('4_periodicidade'!G40=0,"",'3_pessoal'!J40*1/'3_pessoal'!K40)</f>
        <v/>
      </c>
      <c r="E40" s="244" t="str">
        <f>IF($B40="","",IFERROR(IF(SUM('3_pessoal'!$M40,'3_pessoal'!$O40)&gt;0,SUM('3_pessoal'!$N40,'3_pessoal'!$P40)/'3_pessoal'!$J40,""),""))</f>
        <v/>
      </c>
      <c r="F40" s="244" t="str">
        <f>IF($B40="","",IFERROR(IF(SUM('3_pessoal'!$R40,'3_pessoal'!$T40)&gt;0,SUM('3_pessoal'!$S40,'3_pessoal'!$U40)/'3_pessoal'!$J40,""),""))</f>
        <v/>
      </c>
      <c r="G40" s="244" t="str">
        <f>IF($B40="","",IFERROR(IF(SUM('3_pessoal'!$W40,'3_pessoal'!$Y40)&gt;0,SUM('3_pessoal'!$X40,'3_pessoal'!$Z40)/'3_pessoal'!$J40,""),""))</f>
        <v/>
      </c>
      <c r="H40" s="244" t="str">
        <f>IF($B40="","",IFERROR(IF(SUM('3_pessoal'!$AB40,'3_pessoal'!$AD40)&gt;0,SUM('3_pessoal'!$AC40,'3_pessoal'!$AE40)/'3_pessoal'!$J40,""),""))</f>
        <v/>
      </c>
      <c r="I40" s="244" t="str">
        <f>IF($B40="","",IFERROR(IF(SUM('3_pessoal'!$AG40,'3_pessoal'!$AI40)&gt;0,SUM('3_pessoal'!$AH40,'3_pessoal'!$AJ40)/'3_pessoal'!$J40,""),""))</f>
        <v/>
      </c>
      <c r="J40" s="244" t="str">
        <f>IF($B40="","",IFERROR(IF(SUM('3_pessoal'!$AL40,'3_pessoal'!$AN40)&gt;0,SUM('3_pessoal'!$AM40,'3_pessoal'!$AO40)/'3_pessoal'!$J40,""),""))</f>
        <v/>
      </c>
      <c r="K40" s="244" t="str">
        <f>IF($B40="","",IFERROR(IF(SUM('3_pessoal'!$AQ40,'3_pessoal'!$AS40)&gt;0,SUM('3_pessoal'!$AR40,'3_pessoal'!$AT40)/'3_pessoal'!$J40,""),""))</f>
        <v/>
      </c>
      <c r="L40" s="244" t="str">
        <f>IF($B40="","",IFERROR(IF(SUM('3_pessoal'!$AV40,'3_pessoal'!$AX40)&gt;0,SUM('3_pessoal'!$AW40,'3_pessoal'!$AY40)/'3_pessoal'!$J40,""),""))</f>
        <v/>
      </c>
      <c r="M40" s="244" t="str">
        <f>IF($B40="","",IFERROR(IF(SUM('3_pessoal'!$BA40,'3_pessoal'!$BC40)&gt;0,SUM('3_pessoal'!$BB40,'3_pessoal'!$BD40)/'3_pessoal'!$J40,""),""))</f>
        <v/>
      </c>
      <c r="N40" s="244" t="str">
        <f>IF($B40="","",IFERROR(IF(SUM('3_pessoal'!$BF40,'3_pessoal'!$BH40)&gt;0,SUM('3_pessoal'!$BG40,'3_pessoal'!$BI40)/'3_pessoal'!$J40,""),""))</f>
        <v/>
      </c>
      <c r="O40" s="244" t="str">
        <f>IF($B40="","",IFERROR(IF(SUM('3_pessoal'!$BK40,'3_pessoal'!$BM40)&gt;0,SUM('3_pessoal'!$BL40,'3_pessoal'!$BN40)/'3_pessoal'!$J40,""),""))</f>
        <v/>
      </c>
      <c r="P40" s="244" t="str">
        <f>IF($B40="","",IFERROR(IF(SUM('3_pessoal'!$BP40,'3_pessoal'!$BR40)&gt;0,SUM('3_pessoal'!$BQ40,'3_pessoal'!$BS40)/'3_pessoal'!$J40,""),""))</f>
        <v/>
      </c>
      <c r="Q40" s="244" t="str">
        <f>IF($B40="","",IFERROR(IF(SUM('3_pessoal'!$BU40,'3_pessoal'!$BW40)&gt;0,SUM('3_pessoal'!$BV40,'3_pessoal'!$BX40)/'3_pessoal'!$J40,""),""))</f>
        <v/>
      </c>
      <c r="R40" s="244" t="str">
        <f>IF($B40="","",IFERROR(IF(SUM('3_pessoal'!$BZ40,'3_pessoal'!$CB40)&gt;0,SUM('3_pessoal'!$CA40,'3_pessoal'!$CC40)/'3_pessoal'!$J40,""),""))</f>
        <v/>
      </c>
      <c r="S40" s="244" t="str">
        <f>IF($B40="","",IFERROR(IF(SUM('3_pessoal'!$CE40,'3_pessoal'!$CG40)&gt;0,SUM('3_pessoal'!$CF40,'3_pessoal'!$CH40)/'3_pessoal'!$J40,""),""))</f>
        <v/>
      </c>
      <c r="T40" s="244" t="str">
        <f>IF($B40="","",IFERROR(IF(SUM('3_pessoal'!$CJ40,'3_pessoal'!$CL40)&gt;0,SUM('3_pessoal'!$CK40,'3_pessoal'!$CM40)/'3_pessoal'!$J40,""),""))</f>
        <v/>
      </c>
      <c r="U40" s="244" t="str">
        <f>IF($B40="","",IFERROR(IF(SUM('3_pessoal'!$CO40,'3_pessoal'!$CQ40)&gt;0,SUM('3_pessoal'!$CP40,'3_pessoal'!$CR40)/'3_pessoal'!$J40,""),""))</f>
        <v/>
      </c>
      <c r="V40" s="244" t="str">
        <f>IF($B40="","",IFERROR(IF(SUM('3_pessoal'!$CT40,'3_pessoal'!$CV40)&gt;0,SUM('3_pessoal'!$CU40,'3_pessoal'!$CW40)/'3_pessoal'!$J40,""),""))</f>
        <v/>
      </c>
      <c r="W40" s="244" t="str">
        <f>IF($B40="","",IFERROR(IF(SUM('3_pessoal'!$CY40,'3_pessoal'!$DA40)&gt;0,SUM('3_pessoal'!$CZ40,'3_pessoal'!$DB40)/'3_pessoal'!$J40,""),""))</f>
        <v/>
      </c>
      <c r="X40" s="244" t="str">
        <f>IF($B40="","",IFERROR(IF(SUM('3_pessoal'!$DD40,'3_pessoal'!$DF40)&gt;0,SUM('3_pessoal'!$DE40,'3_pessoal'!$DG40)/'3_pessoal'!$J40,""),""))</f>
        <v/>
      </c>
      <c r="Y40" s="244" t="str">
        <f>IF($B40="","",IFERROR(IF(SUM('3_pessoal'!$DI40,'3_pessoal'!$DK40)&gt;0,SUM('3_pessoal'!$DJ40,'3_pessoal'!$DL40)/'3_pessoal'!$J40,""),""))</f>
        <v/>
      </c>
      <c r="Z40" s="244" t="str">
        <f>IF($B40="","",IFERROR(IF(SUM('3_pessoal'!$DN40,'3_pessoal'!$DP40)&gt;0,SUM('3_pessoal'!$DO40,'3_pessoal'!$DQ40)/'3_pessoal'!$J40,""),""))</f>
        <v/>
      </c>
      <c r="AA40" s="244" t="str">
        <f>IF($B40="","",IFERROR(IF(SUM('3_pessoal'!$DS40,'3_pessoal'!$DU40)&gt;0,SUM('3_pessoal'!$DT40,'3_pessoal'!$DV40)/'3_pessoal'!$J40,""),""))</f>
        <v/>
      </c>
      <c r="AB40" s="244" t="str">
        <f>IF($B40="","",IFERROR(IF(SUM('3_pessoal'!$DX40,'3_pessoal'!$DZ40)&gt;0,SUM('3_pessoal'!$DY40,'3_pessoal'!$EA40)/'3_pessoal'!$J40,""),""))</f>
        <v/>
      </c>
      <c r="AC40" s="244" t="str">
        <f>IF($B40="","",IFERROR(IF(SUM('3_pessoal'!$EC40,'3_pessoal'!$EE40)&gt;0,SUM('3_pessoal'!$ED40,'3_pessoal'!$EF40)/'3_pessoal'!$J40,""),""))</f>
        <v/>
      </c>
      <c r="AD40" s="244" t="str">
        <f>IF($B40="","",IFERROR(IF(SUM('3_pessoal'!$EH40,'3_pessoal'!$EJ40)&gt;0,SUM('3_pessoal'!$EI40,'3_pessoal'!$EK40)/'3_pessoal'!$J40,""),""))</f>
        <v/>
      </c>
      <c r="AE40" s="244" t="str">
        <f>IF($B40="","",IFERROR(IF(SUM('3_pessoal'!$EM40,'3_pessoal'!$EO40)&gt;0,SUM('3_pessoal'!$EN40,'3_pessoal'!$EP40)/'3_pessoal'!$J40,""),""))</f>
        <v/>
      </c>
      <c r="AF40" s="244" t="str">
        <f>IF($B40="","",IFERROR(IF(SUM('3_pessoal'!$ER40,'3_pessoal'!$ET40)&gt;0,SUM('3_pessoal'!$ES40,'3_pessoal'!$EU40)/'3_pessoal'!$J40,""),""))</f>
        <v/>
      </c>
      <c r="AG40" s="244" t="str">
        <f>IF($B40="","",IFERROR(IF(SUM('3_pessoal'!$EW40,'3_pessoal'!$EY40)&gt;0,SUM('3_pessoal'!$EX40,'3_pessoal'!$EZ40)/'3_pessoal'!$J40,""),""))</f>
        <v/>
      </c>
      <c r="AH40" s="253" t="str">
        <f>IF($B40="","",IFERROR(IF(SUM('3_pessoal'!$FB40,'3_pessoal'!$FD40)&gt;0,SUM('3_pessoal'!$FC40,'3_pessoal'!$FE40)/'3_pessoal'!$J40,""),""))</f>
        <v/>
      </c>
    </row>
    <row r="41" spans="1:34" ht="15" customHeight="1" x14ac:dyDescent="0.25">
      <c r="A41" s="184" t="str">
        <f>IF(B41="","",'1_geral'!A41)</f>
        <v/>
      </c>
      <c r="B41" s="246" t="str">
        <f>IF('1_geral'!D41="","",'1_geral'!D41)</f>
        <v/>
      </c>
      <c r="C41" s="246" t="str">
        <f>IF('1_geral'!E41="","",'1_geral'!E41)</f>
        <v/>
      </c>
      <c r="D41" s="189" t="str">
        <f>IF('4_periodicidade'!G41=0,"",'3_pessoal'!J41*1/'3_pessoal'!K41)</f>
        <v/>
      </c>
      <c r="E41" s="245" t="str">
        <f>IF($B41="","",IFERROR(IF(SUM('3_pessoal'!$M41,'3_pessoal'!$O41)&gt;0,SUM('3_pessoal'!$N41,'3_pessoal'!$P41)/'3_pessoal'!$J41,""),""))</f>
        <v/>
      </c>
      <c r="F41" s="245" t="str">
        <f>IF($B41="","",IFERROR(IF(SUM('3_pessoal'!$R41,'3_pessoal'!$T41)&gt;0,SUM('3_pessoal'!$S41,'3_pessoal'!$U41)/'3_pessoal'!$J41,""),""))</f>
        <v/>
      </c>
      <c r="G41" s="245" t="str">
        <f>IF($B41="","",IFERROR(IF(SUM('3_pessoal'!$W41,'3_pessoal'!$Y41)&gt;0,SUM('3_pessoal'!$X41,'3_pessoal'!$Z41)/'3_pessoal'!$J41,""),""))</f>
        <v/>
      </c>
      <c r="H41" s="245" t="str">
        <f>IF($B41="","",IFERROR(IF(SUM('3_pessoal'!$AB41,'3_pessoal'!$AD41)&gt;0,SUM('3_pessoal'!$AC41,'3_pessoal'!$AE41)/'3_pessoal'!$J41,""),""))</f>
        <v/>
      </c>
      <c r="I41" s="245" t="str">
        <f>IF($B41="","",IFERROR(IF(SUM('3_pessoal'!$AG41,'3_pessoal'!$AI41)&gt;0,SUM('3_pessoal'!$AH41,'3_pessoal'!$AJ41)/'3_pessoal'!$J41,""),""))</f>
        <v/>
      </c>
      <c r="J41" s="245" t="str">
        <f>IF($B41="","",IFERROR(IF(SUM('3_pessoal'!$AL41,'3_pessoal'!$AN41)&gt;0,SUM('3_pessoal'!$AM41,'3_pessoal'!$AO41)/'3_pessoal'!$J41,""),""))</f>
        <v/>
      </c>
      <c r="K41" s="245" t="str">
        <f>IF($B41="","",IFERROR(IF(SUM('3_pessoal'!$AQ41,'3_pessoal'!$AS41)&gt;0,SUM('3_pessoal'!$AR41,'3_pessoal'!$AT41)/'3_pessoal'!$J41,""),""))</f>
        <v/>
      </c>
      <c r="L41" s="245" t="str">
        <f>IF($B41="","",IFERROR(IF(SUM('3_pessoal'!$AV41,'3_pessoal'!$AX41)&gt;0,SUM('3_pessoal'!$AW41,'3_pessoal'!$AY41)/'3_pessoal'!$J41,""),""))</f>
        <v/>
      </c>
      <c r="M41" s="245" t="str">
        <f>IF($B41="","",IFERROR(IF(SUM('3_pessoal'!$BA41,'3_pessoal'!$BC41)&gt;0,SUM('3_pessoal'!$BB41,'3_pessoal'!$BD41)/'3_pessoal'!$J41,""),""))</f>
        <v/>
      </c>
      <c r="N41" s="245" t="str">
        <f>IF($B41="","",IFERROR(IF(SUM('3_pessoal'!$BF41,'3_pessoal'!$BH41)&gt;0,SUM('3_pessoal'!$BG41,'3_pessoal'!$BI41)/'3_pessoal'!$J41,""),""))</f>
        <v/>
      </c>
      <c r="O41" s="245" t="str">
        <f>IF($B41="","",IFERROR(IF(SUM('3_pessoal'!$BK41,'3_pessoal'!$BM41)&gt;0,SUM('3_pessoal'!$BL41,'3_pessoal'!$BN41)/'3_pessoal'!$J41,""),""))</f>
        <v/>
      </c>
      <c r="P41" s="245" t="str">
        <f>IF($B41="","",IFERROR(IF(SUM('3_pessoal'!$BP41,'3_pessoal'!$BR41)&gt;0,SUM('3_pessoal'!$BQ41,'3_pessoal'!$BS41)/'3_pessoal'!$J41,""),""))</f>
        <v/>
      </c>
      <c r="Q41" s="245" t="str">
        <f>IF($B41="","",IFERROR(IF(SUM('3_pessoal'!$BU41,'3_pessoal'!$BW41)&gt;0,SUM('3_pessoal'!$BV41,'3_pessoal'!$BX41)/'3_pessoal'!$J41,""),""))</f>
        <v/>
      </c>
      <c r="R41" s="245" t="str">
        <f>IF($B41="","",IFERROR(IF(SUM('3_pessoal'!$BZ41,'3_pessoal'!$CB41)&gt;0,SUM('3_pessoal'!$CA41,'3_pessoal'!$CC41)/'3_pessoal'!$J41,""),""))</f>
        <v/>
      </c>
      <c r="S41" s="245" t="str">
        <f>IF($B41="","",IFERROR(IF(SUM('3_pessoal'!$CE41,'3_pessoal'!$CG41)&gt;0,SUM('3_pessoal'!$CF41,'3_pessoal'!$CH41)/'3_pessoal'!$J41,""),""))</f>
        <v/>
      </c>
      <c r="T41" s="245" t="str">
        <f>IF($B41="","",IFERROR(IF(SUM('3_pessoal'!$CJ41,'3_pessoal'!$CL41)&gt;0,SUM('3_pessoal'!$CK41,'3_pessoal'!$CM41)/'3_pessoal'!$J41,""),""))</f>
        <v/>
      </c>
      <c r="U41" s="245" t="str">
        <f>IF($B41="","",IFERROR(IF(SUM('3_pessoal'!$CO41,'3_pessoal'!$CQ41)&gt;0,SUM('3_pessoal'!$CP41,'3_pessoal'!$CR41)/'3_pessoal'!$J41,""),""))</f>
        <v/>
      </c>
      <c r="V41" s="245" t="str">
        <f>IF($B41="","",IFERROR(IF(SUM('3_pessoal'!$CT41,'3_pessoal'!$CV41)&gt;0,SUM('3_pessoal'!$CU41,'3_pessoal'!$CW41)/'3_pessoal'!$J41,""),""))</f>
        <v/>
      </c>
      <c r="W41" s="245" t="str">
        <f>IF($B41="","",IFERROR(IF(SUM('3_pessoal'!$CY41,'3_pessoal'!$DA41)&gt;0,SUM('3_pessoal'!$CZ41,'3_pessoal'!$DB41)/'3_pessoal'!$J41,""),""))</f>
        <v/>
      </c>
      <c r="X41" s="245" t="str">
        <f>IF($B41="","",IFERROR(IF(SUM('3_pessoal'!$DD41,'3_pessoal'!$DF41)&gt;0,SUM('3_pessoal'!$DE41,'3_pessoal'!$DG41)/'3_pessoal'!$J41,""),""))</f>
        <v/>
      </c>
      <c r="Y41" s="245" t="str">
        <f>IF($B41="","",IFERROR(IF(SUM('3_pessoal'!$DI41,'3_pessoal'!$DK41)&gt;0,SUM('3_pessoal'!$DJ41,'3_pessoal'!$DL41)/'3_pessoal'!$J41,""),""))</f>
        <v/>
      </c>
      <c r="Z41" s="245" t="str">
        <f>IF($B41="","",IFERROR(IF(SUM('3_pessoal'!$DN41,'3_pessoal'!$DP41)&gt;0,SUM('3_pessoal'!$DO41,'3_pessoal'!$DQ41)/'3_pessoal'!$J41,""),""))</f>
        <v/>
      </c>
      <c r="AA41" s="245" t="str">
        <f>IF($B41="","",IFERROR(IF(SUM('3_pessoal'!$DS41,'3_pessoal'!$DU41)&gt;0,SUM('3_pessoal'!$DT41,'3_pessoal'!$DV41)/'3_pessoal'!$J41,""),""))</f>
        <v/>
      </c>
      <c r="AB41" s="245" t="str">
        <f>IF($B41="","",IFERROR(IF(SUM('3_pessoal'!$DX41,'3_pessoal'!$DZ41)&gt;0,SUM('3_pessoal'!$DY41,'3_pessoal'!$EA41)/'3_pessoal'!$J41,""),""))</f>
        <v/>
      </c>
      <c r="AC41" s="245" t="str">
        <f>IF($B41="","",IFERROR(IF(SUM('3_pessoal'!$EC41,'3_pessoal'!$EE41)&gt;0,SUM('3_pessoal'!$ED41,'3_pessoal'!$EF41)/'3_pessoal'!$J41,""),""))</f>
        <v/>
      </c>
      <c r="AD41" s="245" t="str">
        <f>IF($B41="","",IFERROR(IF(SUM('3_pessoal'!$EH41,'3_pessoal'!$EJ41)&gt;0,SUM('3_pessoal'!$EI41,'3_pessoal'!$EK41)/'3_pessoal'!$J41,""),""))</f>
        <v/>
      </c>
      <c r="AE41" s="245" t="str">
        <f>IF($B41="","",IFERROR(IF(SUM('3_pessoal'!$EM41,'3_pessoal'!$EO41)&gt;0,SUM('3_pessoal'!$EN41,'3_pessoal'!$EP41)/'3_pessoal'!$J41,""),""))</f>
        <v/>
      </c>
      <c r="AF41" s="245" t="str">
        <f>IF($B41="","",IFERROR(IF(SUM('3_pessoal'!$ER41,'3_pessoal'!$ET41)&gt;0,SUM('3_pessoal'!$ES41,'3_pessoal'!$EU41)/'3_pessoal'!$J41,""),""))</f>
        <v/>
      </c>
      <c r="AG41" s="245" t="str">
        <f>IF($B41="","",IFERROR(IF(SUM('3_pessoal'!$EW41,'3_pessoal'!$EY41)&gt;0,SUM('3_pessoal'!$EX41,'3_pessoal'!$EZ41)/'3_pessoal'!$J41,""),""))</f>
        <v/>
      </c>
      <c r="AH41" s="248" t="str">
        <f>IF($B41="","",IFERROR(IF(SUM('3_pessoal'!$FB41,'3_pessoal'!$FD41)&gt;0,SUM('3_pessoal'!$FC41,'3_pessoal'!$FE41)/'3_pessoal'!$J41,""),""))</f>
        <v/>
      </c>
    </row>
    <row r="42" spans="1:34" ht="15" customHeight="1" x14ac:dyDescent="0.25">
      <c r="A42" s="192" t="str">
        <f>IF(B42="","",'1_geral'!A42)</f>
        <v/>
      </c>
      <c r="B42" s="243" t="str">
        <f>IF('1_geral'!D42="","",'1_geral'!D42)</f>
        <v/>
      </c>
      <c r="C42" s="243" t="str">
        <f>IF('1_geral'!E42="","",'1_geral'!E42)</f>
        <v/>
      </c>
      <c r="D42" s="197" t="str">
        <f>IF('4_periodicidade'!G42=0,"",'3_pessoal'!J42*1/'3_pessoal'!K42)</f>
        <v/>
      </c>
      <c r="E42" s="244" t="str">
        <f>IF($B42="","",IFERROR(IF(SUM('3_pessoal'!$M42,'3_pessoal'!$O42)&gt;0,SUM('3_pessoal'!$N42,'3_pessoal'!$P42)/'3_pessoal'!$J42,""),""))</f>
        <v/>
      </c>
      <c r="F42" s="244" t="str">
        <f>IF($B42="","",IFERROR(IF(SUM('3_pessoal'!$R42,'3_pessoal'!$T42)&gt;0,SUM('3_pessoal'!$S42,'3_pessoal'!$U42)/'3_pessoal'!$J42,""),""))</f>
        <v/>
      </c>
      <c r="G42" s="244" t="str">
        <f>IF($B42="","",IFERROR(IF(SUM('3_pessoal'!$W42,'3_pessoal'!$Y42)&gt;0,SUM('3_pessoal'!$X42,'3_pessoal'!$Z42)/'3_pessoal'!$J42,""),""))</f>
        <v/>
      </c>
      <c r="H42" s="244" t="str">
        <f>IF($B42="","",IFERROR(IF(SUM('3_pessoal'!$AB42,'3_pessoal'!$AD42)&gt;0,SUM('3_pessoal'!$AC42,'3_pessoal'!$AE42)/'3_pessoal'!$J42,""),""))</f>
        <v/>
      </c>
      <c r="I42" s="244" t="str">
        <f>IF($B42="","",IFERROR(IF(SUM('3_pessoal'!$AG42,'3_pessoal'!$AI42)&gt;0,SUM('3_pessoal'!$AH42,'3_pessoal'!$AJ42)/'3_pessoal'!$J42,""),""))</f>
        <v/>
      </c>
      <c r="J42" s="244" t="str">
        <f>IF($B42="","",IFERROR(IF(SUM('3_pessoal'!$AL42,'3_pessoal'!$AN42)&gt;0,SUM('3_pessoal'!$AM42,'3_pessoal'!$AO42)/'3_pessoal'!$J42,""),""))</f>
        <v/>
      </c>
      <c r="K42" s="244" t="str">
        <f>IF($B42="","",IFERROR(IF(SUM('3_pessoal'!$AQ42,'3_pessoal'!$AS42)&gt;0,SUM('3_pessoal'!$AR42,'3_pessoal'!$AT42)/'3_pessoal'!$J42,""),""))</f>
        <v/>
      </c>
      <c r="L42" s="244" t="str">
        <f>IF($B42="","",IFERROR(IF(SUM('3_pessoal'!$AV42,'3_pessoal'!$AX42)&gt;0,SUM('3_pessoal'!$AW42,'3_pessoal'!$AY42)/'3_pessoal'!$J42,""),""))</f>
        <v/>
      </c>
      <c r="M42" s="244" t="str">
        <f>IF($B42="","",IFERROR(IF(SUM('3_pessoal'!$BA42,'3_pessoal'!$BC42)&gt;0,SUM('3_pessoal'!$BB42,'3_pessoal'!$BD42)/'3_pessoal'!$J42,""),""))</f>
        <v/>
      </c>
      <c r="N42" s="244" t="str">
        <f>IF($B42="","",IFERROR(IF(SUM('3_pessoal'!$BF42,'3_pessoal'!$BH42)&gt;0,SUM('3_pessoal'!$BG42,'3_pessoal'!$BI42)/'3_pessoal'!$J42,""),""))</f>
        <v/>
      </c>
      <c r="O42" s="244" t="str">
        <f>IF($B42="","",IFERROR(IF(SUM('3_pessoal'!$BK42,'3_pessoal'!$BM42)&gt;0,SUM('3_pessoal'!$BL42,'3_pessoal'!$BN42)/'3_pessoal'!$J42,""),""))</f>
        <v/>
      </c>
      <c r="P42" s="244" t="str">
        <f>IF($B42="","",IFERROR(IF(SUM('3_pessoal'!$BP42,'3_pessoal'!$BR42)&gt;0,SUM('3_pessoal'!$BQ42,'3_pessoal'!$BS42)/'3_pessoal'!$J42,""),""))</f>
        <v/>
      </c>
      <c r="Q42" s="244" t="str">
        <f>IF($B42="","",IFERROR(IF(SUM('3_pessoal'!$BU42,'3_pessoal'!$BW42)&gt;0,SUM('3_pessoal'!$BV42,'3_pessoal'!$BX42)/'3_pessoal'!$J42,""),""))</f>
        <v/>
      </c>
      <c r="R42" s="244" t="str">
        <f>IF($B42="","",IFERROR(IF(SUM('3_pessoal'!$BZ42,'3_pessoal'!$CB42)&gt;0,SUM('3_pessoal'!$CA42,'3_pessoal'!$CC42)/'3_pessoal'!$J42,""),""))</f>
        <v/>
      </c>
      <c r="S42" s="244" t="str">
        <f>IF($B42="","",IFERROR(IF(SUM('3_pessoal'!$CE42,'3_pessoal'!$CG42)&gt;0,SUM('3_pessoal'!$CF42,'3_pessoal'!$CH42)/'3_pessoal'!$J42,""),""))</f>
        <v/>
      </c>
      <c r="T42" s="244" t="str">
        <f>IF($B42="","",IFERROR(IF(SUM('3_pessoal'!$CJ42,'3_pessoal'!$CL42)&gt;0,SUM('3_pessoal'!$CK42,'3_pessoal'!$CM42)/'3_pessoal'!$J42,""),""))</f>
        <v/>
      </c>
      <c r="U42" s="244" t="str">
        <f>IF($B42="","",IFERROR(IF(SUM('3_pessoal'!$CO42,'3_pessoal'!$CQ42)&gt;0,SUM('3_pessoal'!$CP42,'3_pessoal'!$CR42)/'3_pessoal'!$J42,""),""))</f>
        <v/>
      </c>
      <c r="V42" s="244" t="str">
        <f>IF($B42="","",IFERROR(IF(SUM('3_pessoal'!$CT42,'3_pessoal'!$CV42)&gt;0,SUM('3_pessoal'!$CU42,'3_pessoal'!$CW42)/'3_pessoal'!$J42,""),""))</f>
        <v/>
      </c>
      <c r="W42" s="244" t="str">
        <f>IF($B42="","",IFERROR(IF(SUM('3_pessoal'!$CY42,'3_pessoal'!$DA42)&gt;0,SUM('3_pessoal'!$CZ42,'3_pessoal'!$DB42)/'3_pessoal'!$J42,""),""))</f>
        <v/>
      </c>
      <c r="X42" s="244" t="str">
        <f>IF($B42="","",IFERROR(IF(SUM('3_pessoal'!$DD42,'3_pessoal'!$DF42)&gt;0,SUM('3_pessoal'!$DE42,'3_pessoal'!$DG42)/'3_pessoal'!$J42,""),""))</f>
        <v/>
      </c>
      <c r="Y42" s="244" t="str">
        <f>IF($B42="","",IFERROR(IF(SUM('3_pessoal'!$DI42,'3_pessoal'!$DK42)&gt;0,SUM('3_pessoal'!$DJ42,'3_pessoal'!$DL42)/'3_pessoal'!$J42,""),""))</f>
        <v/>
      </c>
      <c r="Z42" s="244" t="str">
        <f>IF($B42="","",IFERROR(IF(SUM('3_pessoal'!$DN42,'3_pessoal'!$DP42)&gt;0,SUM('3_pessoal'!$DO42,'3_pessoal'!$DQ42)/'3_pessoal'!$J42,""),""))</f>
        <v/>
      </c>
      <c r="AA42" s="244" t="str">
        <f>IF($B42="","",IFERROR(IF(SUM('3_pessoal'!$DS42,'3_pessoal'!$DU42)&gt;0,SUM('3_pessoal'!$DT42,'3_pessoal'!$DV42)/'3_pessoal'!$J42,""),""))</f>
        <v/>
      </c>
      <c r="AB42" s="244" t="str">
        <f>IF($B42="","",IFERROR(IF(SUM('3_pessoal'!$DX42,'3_pessoal'!$DZ42)&gt;0,SUM('3_pessoal'!$DY42,'3_pessoal'!$EA42)/'3_pessoal'!$J42,""),""))</f>
        <v/>
      </c>
      <c r="AC42" s="244" t="str">
        <f>IF($B42="","",IFERROR(IF(SUM('3_pessoal'!$EC42,'3_pessoal'!$EE42)&gt;0,SUM('3_pessoal'!$ED42,'3_pessoal'!$EF42)/'3_pessoal'!$J42,""),""))</f>
        <v/>
      </c>
      <c r="AD42" s="244" t="str">
        <f>IF($B42="","",IFERROR(IF(SUM('3_pessoal'!$EH42,'3_pessoal'!$EJ42)&gt;0,SUM('3_pessoal'!$EI42,'3_pessoal'!$EK42)/'3_pessoal'!$J42,""),""))</f>
        <v/>
      </c>
      <c r="AE42" s="244" t="str">
        <f>IF($B42="","",IFERROR(IF(SUM('3_pessoal'!$EM42,'3_pessoal'!$EO42)&gt;0,SUM('3_pessoal'!$EN42,'3_pessoal'!$EP42)/'3_pessoal'!$J42,""),""))</f>
        <v/>
      </c>
      <c r="AF42" s="244" t="str">
        <f>IF($B42="","",IFERROR(IF(SUM('3_pessoal'!$ER42,'3_pessoal'!$ET42)&gt;0,SUM('3_pessoal'!$ES42,'3_pessoal'!$EU42)/'3_pessoal'!$J42,""),""))</f>
        <v/>
      </c>
      <c r="AG42" s="244" t="str">
        <f>IF($B42="","",IFERROR(IF(SUM('3_pessoal'!$EW42,'3_pessoal'!$EY42)&gt;0,SUM('3_pessoal'!$EX42,'3_pessoal'!$EZ42)/'3_pessoal'!$J42,""),""))</f>
        <v/>
      </c>
      <c r="AH42" s="253" t="str">
        <f>IF($B42="","",IFERROR(IF(SUM('3_pessoal'!$FB42,'3_pessoal'!$FD42)&gt;0,SUM('3_pessoal'!$FC42,'3_pessoal'!$FE42)/'3_pessoal'!$J42,""),""))</f>
        <v/>
      </c>
    </row>
    <row r="43" spans="1:34" ht="15" customHeight="1" x14ac:dyDescent="0.25">
      <c r="A43" s="184" t="str">
        <f>IF(B43="","",'1_geral'!A43)</f>
        <v/>
      </c>
      <c r="B43" s="246" t="str">
        <f>IF('1_geral'!D43="","",'1_geral'!D43)</f>
        <v/>
      </c>
      <c r="C43" s="246" t="str">
        <f>IF('1_geral'!E43="","",'1_geral'!E43)</f>
        <v/>
      </c>
      <c r="D43" s="189" t="str">
        <f>IF('4_periodicidade'!G43=0,"",'3_pessoal'!J43*1/'3_pessoal'!K43)</f>
        <v/>
      </c>
      <c r="E43" s="245" t="str">
        <f>IF($B43="","",IFERROR(IF(SUM('3_pessoal'!$M43,'3_pessoal'!$O43)&gt;0,SUM('3_pessoal'!$N43,'3_pessoal'!$P43)/'3_pessoal'!$J43,""),""))</f>
        <v/>
      </c>
      <c r="F43" s="245" t="str">
        <f>IF($B43="","",IFERROR(IF(SUM('3_pessoal'!$R43,'3_pessoal'!$T43)&gt;0,SUM('3_pessoal'!$S43,'3_pessoal'!$U43)/'3_pessoal'!$J43,""),""))</f>
        <v/>
      </c>
      <c r="G43" s="245" t="str">
        <f>IF($B43="","",IFERROR(IF(SUM('3_pessoal'!$W43,'3_pessoal'!$Y43)&gt;0,SUM('3_pessoal'!$X43,'3_pessoal'!$Z43)/'3_pessoal'!$J43,""),""))</f>
        <v/>
      </c>
      <c r="H43" s="245" t="str">
        <f>IF($B43="","",IFERROR(IF(SUM('3_pessoal'!$AB43,'3_pessoal'!$AD43)&gt;0,SUM('3_pessoal'!$AC43,'3_pessoal'!$AE43)/'3_pessoal'!$J43,""),""))</f>
        <v/>
      </c>
      <c r="I43" s="245" t="str">
        <f>IF($B43="","",IFERROR(IF(SUM('3_pessoal'!$AG43,'3_pessoal'!$AI43)&gt;0,SUM('3_pessoal'!$AH43,'3_pessoal'!$AJ43)/'3_pessoal'!$J43,""),""))</f>
        <v/>
      </c>
      <c r="J43" s="245" t="str">
        <f>IF($B43="","",IFERROR(IF(SUM('3_pessoal'!$AL43,'3_pessoal'!$AN43)&gt;0,SUM('3_pessoal'!$AM43,'3_pessoal'!$AO43)/'3_pessoal'!$J43,""),""))</f>
        <v/>
      </c>
      <c r="K43" s="245" t="str">
        <f>IF($B43="","",IFERROR(IF(SUM('3_pessoal'!$AQ43,'3_pessoal'!$AS43)&gt;0,SUM('3_pessoal'!$AR43,'3_pessoal'!$AT43)/'3_pessoal'!$J43,""),""))</f>
        <v/>
      </c>
      <c r="L43" s="245" t="str">
        <f>IF($B43="","",IFERROR(IF(SUM('3_pessoal'!$AV43,'3_pessoal'!$AX43)&gt;0,SUM('3_pessoal'!$AW43,'3_pessoal'!$AY43)/'3_pessoal'!$J43,""),""))</f>
        <v/>
      </c>
      <c r="M43" s="245" t="str">
        <f>IF($B43="","",IFERROR(IF(SUM('3_pessoal'!$BA43,'3_pessoal'!$BC43)&gt;0,SUM('3_pessoal'!$BB43,'3_pessoal'!$BD43)/'3_pessoal'!$J43,""),""))</f>
        <v/>
      </c>
      <c r="N43" s="245" t="str">
        <f>IF($B43="","",IFERROR(IF(SUM('3_pessoal'!$BF43,'3_pessoal'!$BH43)&gt;0,SUM('3_pessoal'!$BG43,'3_pessoal'!$BI43)/'3_pessoal'!$J43,""),""))</f>
        <v/>
      </c>
      <c r="O43" s="245" t="str">
        <f>IF($B43="","",IFERROR(IF(SUM('3_pessoal'!$BK43,'3_pessoal'!$BM43)&gt;0,SUM('3_pessoal'!$BL43,'3_pessoal'!$BN43)/'3_pessoal'!$J43,""),""))</f>
        <v/>
      </c>
      <c r="P43" s="245" t="str">
        <f>IF($B43="","",IFERROR(IF(SUM('3_pessoal'!$BP43,'3_pessoal'!$BR43)&gt;0,SUM('3_pessoal'!$BQ43,'3_pessoal'!$BS43)/'3_pessoal'!$J43,""),""))</f>
        <v/>
      </c>
      <c r="Q43" s="245" t="str">
        <f>IF($B43="","",IFERROR(IF(SUM('3_pessoal'!$BU43,'3_pessoal'!$BW43)&gt;0,SUM('3_pessoal'!$BV43,'3_pessoal'!$BX43)/'3_pessoal'!$J43,""),""))</f>
        <v/>
      </c>
      <c r="R43" s="245" t="str">
        <f>IF($B43="","",IFERROR(IF(SUM('3_pessoal'!$BZ43,'3_pessoal'!$CB43)&gt;0,SUM('3_pessoal'!$CA43,'3_pessoal'!$CC43)/'3_pessoal'!$J43,""),""))</f>
        <v/>
      </c>
      <c r="S43" s="245" t="str">
        <f>IF($B43="","",IFERROR(IF(SUM('3_pessoal'!$CE43,'3_pessoal'!$CG43)&gt;0,SUM('3_pessoal'!$CF43,'3_pessoal'!$CH43)/'3_pessoal'!$J43,""),""))</f>
        <v/>
      </c>
      <c r="T43" s="245" t="str">
        <f>IF($B43="","",IFERROR(IF(SUM('3_pessoal'!$CJ43,'3_pessoal'!$CL43)&gt;0,SUM('3_pessoal'!$CK43,'3_pessoal'!$CM43)/'3_pessoal'!$J43,""),""))</f>
        <v/>
      </c>
      <c r="U43" s="245" t="str">
        <f>IF($B43="","",IFERROR(IF(SUM('3_pessoal'!$CO43,'3_pessoal'!$CQ43)&gt;0,SUM('3_pessoal'!$CP43,'3_pessoal'!$CR43)/'3_pessoal'!$J43,""),""))</f>
        <v/>
      </c>
      <c r="V43" s="245" t="str">
        <f>IF($B43="","",IFERROR(IF(SUM('3_pessoal'!$CT43,'3_pessoal'!$CV43)&gt;0,SUM('3_pessoal'!$CU43,'3_pessoal'!$CW43)/'3_pessoal'!$J43,""),""))</f>
        <v/>
      </c>
      <c r="W43" s="245" t="str">
        <f>IF($B43="","",IFERROR(IF(SUM('3_pessoal'!$CY43,'3_pessoal'!$DA43)&gt;0,SUM('3_pessoal'!$CZ43,'3_pessoal'!$DB43)/'3_pessoal'!$J43,""),""))</f>
        <v/>
      </c>
      <c r="X43" s="245" t="str">
        <f>IF($B43="","",IFERROR(IF(SUM('3_pessoal'!$DD43,'3_pessoal'!$DF43)&gt;0,SUM('3_pessoal'!$DE43,'3_pessoal'!$DG43)/'3_pessoal'!$J43,""),""))</f>
        <v/>
      </c>
      <c r="Y43" s="245" t="str">
        <f>IF($B43="","",IFERROR(IF(SUM('3_pessoal'!$DI43,'3_pessoal'!$DK43)&gt;0,SUM('3_pessoal'!$DJ43,'3_pessoal'!$DL43)/'3_pessoal'!$J43,""),""))</f>
        <v/>
      </c>
      <c r="Z43" s="245" t="str">
        <f>IF($B43="","",IFERROR(IF(SUM('3_pessoal'!$DN43,'3_pessoal'!$DP43)&gt;0,SUM('3_pessoal'!$DO43,'3_pessoal'!$DQ43)/'3_pessoal'!$J43,""),""))</f>
        <v/>
      </c>
      <c r="AA43" s="245" t="str">
        <f>IF($B43="","",IFERROR(IF(SUM('3_pessoal'!$DS43,'3_pessoal'!$DU43)&gt;0,SUM('3_pessoal'!$DT43,'3_pessoal'!$DV43)/'3_pessoal'!$J43,""),""))</f>
        <v/>
      </c>
      <c r="AB43" s="245" t="str">
        <f>IF($B43="","",IFERROR(IF(SUM('3_pessoal'!$DX43,'3_pessoal'!$DZ43)&gt;0,SUM('3_pessoal'!$DY43,'3_pessoal'!$EA43)/'3_pessoal'!$J43,""),""))</f>
        <v/>
      </c>
      <c r="AC43" s="245" t="str">
        <f>IF($B43="","",IFERROR(IF(SUM('3_pessoal'!$EC43,'3_pessoal'!$EE43)&gt;0,SUM('3_pessoal'!$ED43,'3_pessoal'!$EF43)/'3_pessoal'!$J43,""),""))</f>
        <v/>
      </c>
      <c r="AD43" s="245" t="str">
        <f>IF($B43="","",IFERROR(IF(SUM('3_pessoal'!$EH43,'3_pessoal'!$EJ43)&gt;0,SUM('3_pessoal'!$EI43,'3_pessoal'!$EK43)/'3_pessoal'!$J43,""),""))</f>
        <v/>
      </c>
      <c r="AE43" s="245" t="str">
        <f>IF($B43="","",IFERROR(IF(SUM('3_pessoal'!$EM43,'3_pessoal'!$EO43)&gt;0,SUM('3_pessoal'!$EN43,'3_pessoal'!$EP43)/'3_pessoal'!$J43,""),""))</f>
        <v/>
      </c>
      <c r="AF43" s="245" t="str">
        <f>IF($B43="","",IFERROR(IF(SUM('3_pessoal'!$ER43,'3_pessoal'!$ET43)&gt;0,SUM('3_pessoal'!$ES43,'3_pessoal'!$EU43)/'3_pessoal'!$J43,""),""))</f>
        <v/>
      </c>
      <c r="AG43" s="245" t="str">
        <f>IF($B43="","",IFERROR(IF(SUM('3_pessoal'!$EW43,'3_pessoal'!$EY43)&gt;0,SUM('3_pessoal'!$EX43,'3_pessoal'!$EZ43)/'3_pessoal'!$J43,""),""))</f>
        <v/>
      </c>
      <c r="AH43" s="248" t="str">
        <f>IF($B43="","",IFERROR(IF(SUM('3_pessoal'!$FB43,'3_pessoal'!$FD43)&gt;0,SUM('3_pessoal'!$FC43,'3_pessoal'!$FE43)/'3_pessoal'!$J43,""),""))</f>
        <v/>
      </c>
    </row>
    <row r="44" spans="1:34" ht="15" customHeight="1" x14ac:dyDescent="0.25">
      <c r="A44" s="192" t="str">
        <f>IF(B44="","",'1_geral'!A44)</f>
        <v/>
      </c>
      <c r="B44" s="243" t="str">
        <f>IF('1_geral'!D44="","",'1_geral'!D44)</f>
        <v/>
      </c>
      <c r="C44" s="243" t="str">
        <f>IF('1_geral'!E44="","",'1_geral'!E44)</f>
        <v/>
      </c>
      <c r="D44" s="197" t="str">
        <f>IF('4_periodicidade'!G44=0,"",'3_pessoal'!J44*1/'3_pessoal'!K44)</f>
        <v/>
      </c>
      <c r="E44" s="244" t="str">
        <f>IF($B44="","",IFERROR(IF(SUM('3_pessoal'!$M44,'3_pessoal'!$O44)&gt;0,SUM('3_pessoal'!$N44,'3_pessoal'!$P44)/'3_pessoal'!$J44,""),""))</f>
        <v/>
      </c>
      <c r="F44" s="244" t="str">
        <f>IF($B44="","",IFERROR(IF(SUM('3_pessoal'!$R44,'3_pessoal'!$T44)&gt;0,SUM('3_pessoal'!$S44,'3_pessoal'!$U44)/'3_pessoal'!$J44,""),""))</f>
        <v/>
      </c>
      <c r="G44" s="244" t="str">
        <f>IF($B44="","",IFERROR(IF(SUM('3_pessoal'!$W44,'3_pessoal'!$Y44)&gt;0,SUM('3_pessoal'!$X44,'3_pessoal'!$Z44)/'3_pessoal'!$J44,""),""))</f>
        <v/>
      </c>
      <c r="H44" s="244" t="str">
        <f>IF($B44="","",IFERROR(IF(SUM('3_pessoal'!$AB44,'3_pessoal'!$AD44)&gt;0,SUM('3_pessoal'!$AC44,'3_pessoal'!$AE44)/'3_pessoal'!$J44,""),""))</f>
        <v/>
      </c>
      <c r="I44" s="244" t="str">
        <f>IF($B44="","",IFERROR(IF(SUM('3_pessoal'!$AG44,'3_pessoal'!$AI44)&gt;0,SUM('3_pessoal'!$AH44,'3_pessoal'!$AJ44)/'3_pessoal'!$J44,""),""))</f>
        <v/>
      </c>
      <c r="J44" s="244" t="str">
        <f>IF($B44="","",IFERROR(IF(SUM('3_pessoal'!$AL44,'3_pessoal'!$AN44)&gt;0,SUM('3_pessoal'!$AM44,'3_pessoal'!$AO44)/'3_pessoal'!$J44,""),""))</f>
        <v/>
      </c>
      <c r="K44" s="244" t="str">
        <f>IF($B44="","",IFERROR(IF(SUM('3_pessoal'!$AQ44,'3_pessoal'!$AS44)&gt;0,SUM('3_pessoal'!$AR44,'3_pessoal'!$AT44)/'3_pessoal'!$J44,""),""))</f>
        <v/>
      </c>
      <c r="L44" s="244" t="str">
        <f>IF($B44="","",IFERROR(IF(SUM('3_pessoal'!$AV44,'3_pessoal'!$AX44)&gt;0,SUM('3_pessoal'!$AW44,'3_pessoal'!$AY44)/'3_pessoal'!$J44,""),""))</f>
        <v/>
      </c>
      <c r="M44" s="244" t="str">
        <f>IF($B44="","",IFERROR(IF(SUM('3_pessoal'!$BA44,'3_pessoal'!$BC44)&gt;0,SUM('3_pessoal'!$BB44,'3_pessoal'!$BD44)/'3_pessoal'!$J44,""),""))</f>
        <v/>
      </c>
      <c r="N44" s="244" t="str">
        <f>IF($B44="","",IFERROR(IF(SUM('3_pessoal'!$BF44,'3_pessoal'!$BH44)&gt;0,SUM('3_pessoal'!$BG44,'3_pessoal'!$BI44)/'3_pessoal'!$J44,""),""))</f>
        <v/>
      </c>
      <c r="O44" s="244" t="str">
        <f>IF($B44="","",IFERROR(IF(SUM('3_pessoal'!$BK44,'3_pessoal'!$BM44)&gt;0,SUM('3_pessoal'!$BL44,'3_pessoal'!$BN44)/'3_pessoal'!$J44,""),""))</f>
        <v/>
      </c>
      <c r="P44" s="244" t="str">
        <f>IF($B44="","",IFERROR(IF(SUM('3_pessoal'!$BP44,'3_pessoal'!$BR44)&gt;0,SUM('3_pessoal'!$BQ44,'3_pessoal'!$BS44)/'3_pessoal'!$J44,""),""))</f>
        <v/>
      </c>
      <c r="Q44" s="244" t="str">
        <f>IF($B44="","",IFERROR(IF(SUM('3_pessoal'!$BU44,'3_pessoal'!$BW44)&gt;0,SUM('3_pessoal'!$BV44,'3_pessoal'!$BX44)/'3_pessoal'!$J44,""),""))</f>
        <v/>
      </c>
      <c r="R44" s="244" t="str">
        <f>IF($B44="","",IFERROR(IF(SUM('3_pessoal'!$BZ44,'3_pessoal'!$CB44)&gt;0,SUM('3_pessoal'!$CA44,'3_pessoal'!$CC44)/'3_pessoal'!$J44,""),""))</f>
        <v/>
      </c>
      <c r="S44" s="244" t="str">
        <f>IF($B44="","",IFERROR(IF(SUM('3_pessoal'!$CE44,'3_pessoal'!$CG44)&gt;0,SUM('3_pessoal'!$CF44,'3_pessoal'!$CH44)/'3_pessoal'!$J44,""),""))</f>
        <v/>
      </c>
      <c r="T44" s="244" t="str">
        <f>IF($B44="","",IFERROR(IF(SUM('3_pessoal'!$CJ44,'3_pessoal'!$CL44)&gt;0,SUM('3_pessoal'!$CK44,'3_pessoal'!$CM44)/'3_pessoal'!$J44,""),""))</f>
        <v/>
      </c>
      <c r="U44" s="244" t="str">
        <f>IF($B44="","",IFERROR(IF(SUM('3_pessoal'!$CO44,'3_pessoal'!$CQ44)&gt;0,SUM('3_pessoal'!$CP44,'3_pessoal'!$CR44)/'3_pessoal'!$J44,""),""))</f>
        <v/>
      </c>
      <c r="V44" s="244" t="str">
        <f>IF($B44="","",IFERROR(IF(SUM('3_pessoal'!$CT44,'3_pessoal'!$CV44)&gt;0,SUM('3_pessoal'!$CU44,'3_pessoal'!$CW44)/'3_pessoal'!$J44,""),""))</f>
        <v/>
      </c>
      <c r="W44" s="244" t="str">
        <f>IF($B44="","",IFERROR(IF(SUM('3_pessoal'!$CY44,'3_pessoal'!$DA44)&gt;0,SUM('3_pessoal'!$CZ44,'3_pessoal'!$DB44)/'3_pessoal'!$J44,""),""))</f>
        <v/>
      </c>
      <c r="X44" s="244" t="str">
        <f>IF($B44="","",IFERROR(IF(SUM('3_pessoal'!$DD44,'3_pessoal'!$DF44)&gt;0,SUM('3_pessoal'!$DE44,'3_pessoal'!$DG44)/'3_pessoal'!$J44,""),""))</f>
        <v/>
      </c>
      <c r="Y44" s="244" t="str">
        <f>IF($B44="","",IFERROR(IF(SUM('3_pessoal'!$DI44,'3_pessoal'!$DK44)&gt;0,SUM('3_pessoal'!$DJ44,'3_pessoal'!$DL44)/'3_pessoal'!$J44,""),""))</f>
        <v/>
      </c>
      <c r="Z44" s="244" t="str">
        <f>IF($B44="","",IFERROR(IF(SUM('3_pessoal'!$DN44,'3_pessoal'!$DP44)&gt;0,SUM('3_pessoal'!$DO44,'3_pessoal'!$DQ44)/'3_pessoal'!$J44,""),""))</f>
        <v/>
      </c>
      <c r="AA44" s="244" t="str">
        <f>IF($B44="","",IFERROR(IF(SUM('3_pessoal'!$DS44,'3_pessoal'!$DU44)&gt;0,SUM('3_pessoal'!$DT44,'3_pessoal'!$DV44)/'3_pessoal'!$J44,""),""))</f>
        <v/>
      </c>
      <c r="AB44" s="244" t="str">
        <f>IF($B44="","",IFERROR(IF(SUM('3_pessoal'!$DX44,'3_pessoal'!$DZ44)&gt;0,SUM('3_pessoal'!$DY44,'3_pessoal'!$EA44)/'3_pessoal'!$J44,""),""))</f>
        <v/>
      </c>
      <c r="AC44" s="244" t="str">
        <f>IF($B44="","",IFERROR(IF(SUM('3_pessoal'!$EC44,'3_pessoal'!$EE44)&gt;0,SUM('3_pessoal'!$ED44,'3_pessoal'!$EF44)/'3_pessoal'!$J44,""),""))</f>
        <v/>
      </c>
      <c r="AD44" s="244" t="str">
        <f>IF($B44="","",IFERROR(IF(SUM('3_pessoal'!$EH44,'3_pessoal'!$EJ44)&gt;0,SUM('3_pessoal'!$EI44,'3_pessoal'!$EK44)/'3_pessoal'!$J44,""),""))</f>
        <v/>
      </c>
      <c r="AE44" s="244" t="str">
        <f>IF($B44="","",IFERROR(IF(SUM('3_pessoal'!$EM44,'3_pessoal'!$EO44)&gt;0,SUM('3_pessoal'!$EN44,'3_pessoal'!$EP44)/'3_pessoal'!$J44,""),""))</f>
        <v/>
      </c>
      <c r="AF44" s="244" t="str">
        <f>IF($B44="","",IFERROR(IF(SUM('3_pessoal'!$ER44,'3_pessoal'!$ET44)&gt;0,SUM('3_pessoal'!$ES44,'3_pessoal'!$EU44)/'3_pessoal'!$J44,""),""))</f>
        <v/>
      </c>
      <c r="AG44" s="244" t="str">
        <f>IF($B44="","",IFERROR(IF(SUM('3_pessoal'!$EW44,'3_pessoal'!$EY44)&gt;0,SUM('3_pessoal'!$EX44,'3_pessoal'!$EZ44)/'3_pessoal'!$J44,""),""))</f>
        <v/>
      </c>
      <c r="AH44" s="253" t="str">
        <f>IF($B44="","",IFERROR(IF(SUM('3_pessoal'!$FB44,'3_pessoal'!$FD44)&gt;0,SUM('3_pessoal'!$FC44,'3_pessoal'!$FE44)/'3_pessoal'!$J44,""),""))</f>
        <v/>
      </c>
    </row>
    <row r="45" spans="1:34" ht="15" customHeight="1" x14ac:dyDescent="0.25">
      <c r="A45" s="184" t="str">
        <f>IF(B45="","",'1_geral'!A45)</f>
        <v/>
      </c>
      <c r="B45" s="246" t="str">
        <f>IF('1_geral'!D45="","",'1_geral'!D45)</f>
        <v/>
      </c>
      <c r="C45" s="246" t="str">
        <f>IF('1_geral'!E45="","",'1_geral'!E45)</f>
        <v/>
      </c>
      <c r="D45" s="189" t="str">
        <f>IF('4_periodicidade'!G45=0,"",'3_pessoal'!J45*1/'3_pessoal'!K45)</f>
        <v/>
      </c>
      <c r="E45" s="245" t="str">
        <f>IF($B45="","",IFERROR(IF(SUM('3_pessoal'!$M45,'3_pessoal'!$O45)&gt;0,SUM('3_pessoal'!$N45,'3_pessoal'!$P45)/'3_pessoal'!$J45,""),""))</f>
        <v/>
      </c>
      <c r="F45" s="245" t="str">
        <f>IF($B45="","",IFERROR(IF(SUM('3_pessoal'!$R45,'3_pessoal'!$T45)&gt;0,SUM('3_pessoal'!$S45,'3_pessoal'!$U45)/'3_pessoal'!$J45,""),""))</f>
        <v/>
      </c>
      <c r="G45" s="245" t="str">
        <f>IF($B45="","",IFERROR(IF(SUM('3_pessoal'!$W45,'3_pessoal'!$Y45)&gt;0,SUM('3_pessoal'!$X45,'3_pessoal'!$Z45)/'3_pessoal'!$J45,""),""))</f>
        <v/>
      </c>
      <c r="H45" s="245" t="str">
        <f>IF($B45="","",IFERROR(IF(SUM('3_pessoal'!$AB45,'3_pessoal'!$AD45)&gt;0,SUM('3_pessoal'!$AC45,'3_pessoal'!$AE45)/'3_pessoal'!$J45,""),""))</f>
        <v/>
      </c>
      <c r="I45" s="245" t="str">
        <f>IF($B45="","",IFERROR(IF(SUM('3_pessoal'!$AG45,'3_pessoal'!$AI45)&gt;0,SUM('3_pessoal'!$AH45,'3_pessoal'!$AJ45)/'3_pessoal'!$J45,""),""))</f>
        <v/>
      </c>
      <c r="J45" s="245" t="str">
        <f>IF($B45="","",IFERROR(IF(SUM('3_pessoal'!$AL45,'3_pessoal'!$AN45)&gt;0,SUM('3_pessoal'!$AM45,'3_pessoal'!$AO45)/'3_pessoal'!$J45,""),""))</f>
        <v/>
      </c>
      <c r="K45" s="245" t="str">
        <f>IF($B45="","",IFERROR(IF(SUM('3_pessoal'!$AQ45,'3_pessoal'!$AS45)&gt;0,SUM('3_pessoal'!$AR45,'3_pessoal'!$AT45)/'3_pessoal'!$J45,""),""))</f>
        <v/>
      </c>
      <c r="L45" s="245" t="str">
        <f>IF($B45="","",IFERROR(IF(SUM('3_pessoal'!$AV45,'3_pessoal'!$AX45)&gt;0,SUM('3_pessoal'!$AW45,'3_pessoal'!$AY45)/'3_pessoal'!$J45,""),""))</f>
        <v/>
      </c>
      <c r="M45" s="245" t="str">
        <f>IF($B45="","",IFERROR(IF(SUM('3_pessoal'!$BA45,'3_pessoal'!$BC45)&gt;0,SUM('3_pessoal'!$BB45,'3_pessoal'!$BD45)/'3_pessoal'!$J45,""),""))</f>
        <v/>
      </c>
      <c r="N45" s="245" t="str">
        <f>IF($B45="","",IFERROR(IF(SUM('3_pessoal'!$BF45,'3_pessoal'!$BH45)&gt;0,SUM('3_pessoal'!$BG45,'3_pessoal'!$BI45)/'3_pessoal'!$J45,""),""))</f>
        <v/>
      </c>
      <c r="O45" s="245" t="str">
        <f>IF($B45="","",IFERROR(IF(SUM('3_pessoal'!$BK45,'3_pessoal'!$BM45)&gt;0,SUM('3_pessoal'!$BL45,'3_pessoal'!$BN45)/'3_pessoal'!$J45,""),""))</f>
        <v/>
      </c>
      <c r="P45" s="245" t="str">
        <f>IF($B45="","",IFERROR(IF(SUM('3_pessoal'!$BP45,'3_pessoal'!$BR45)&gt;0,SUM('3_pessoal'!$BQ45,'3_pessoal'!$BS45)/'3_pessoal'!$J45,""),""))</f>
        <v/>
      </c>
      <c r="Q45" s="245" t="str">
        <f>IF($B45="","",IFERROR(IF(SUM('3_pessoal'!$BU45,'3_pessoal'!$BW45)&gt;0,SUM('3_pessoal'!$BV45,'3_pessoal'!$BX45)/'3_pessoal'!$J45,""),""))</f>
        <v/>
      </c>
      <c r="R45" s="245" t="str">
        <f>IF($B45="","",IFERROR(IF(SUM('3_pessoal'!$BZ45,'3_pessoal'!$CB45)&gt;0,SUM('3_pessoal'!$CA45,'3_pessoal'!$CC45)/'3_pessoal'!$J45,""),""))</f>
        <v/>
      </c>
      <c r="S45" s="245" t="str">
        <f>IF($B45="","",IFERROR(IF(SUM('3_pessoal'!$CE45,'3_pessoal'!$CG45)&gt;0,SUM('3_pessoal'!$CF45,'3_pessoal'!$CH45)/'3_pessoal'!$J45,""),""))</f>
        <v/>
      </c>
      <c r="T45" s="245" t="str">
        <f>IF($B45="","",IFERROR(IF(SUM('3_pessoal'!$CJ45,'3_pessoal'!$CL45)&gt;0,SUM('3_pessoal'!$CK45,'3_pessoal'!$CM45)/'3_pessoal'!$J45,""),""))</f>
        <v/>
      </c>
      <c r="U45" s="245" t="str">
        <f>IF($B45="","",IFERROR(IF(SUM('3_pessoal'!$CO45,'3_pessoal'!$CQ45)&gt;0,SUM('3_pessoal'!$CP45,'3_pessoal'!$CR45)/'3_pessoal'!$J45,""),""))</f>
        <v/>
      </c>
      <c r="V45" s="245" t="str">
        <f>IF($B45="","",IFERROR(IF(SUM('3_pessoal'!$CT45,'3_pessoal'!$CV45)&gt;0,SUM('3_pessoal'!$CU45,'3_pessoal'!$CW45)/'3_pessoal'!$J45,""),""))</f>
        <v/>
      </c>
      <c r="W45" s="245" t="str">
        <f>IF($B45="","",IFERROR(IF(SUM('3_pessoal'!$CY45,'3_pessoal'!$DA45)&gt;0,SUM('3_pessoal'!$CZ45,'3_pessoal'!$DB45)/'3_pessoal'!$J45,""),""))</f>
        <v/>
      </c>
      <c r="X45" s="245" t="str">
        <f>IF($B45="","",IFERROR(IF(SUM('3_pessoal'!$DD45,'3_pessoal'!$DF45)&gt;0,SUM('3_pessoal'!$DE45,'3_pessoal'!$DG45)/'3_pessoal'!$J45,""),""))</f>
        <v/>
      </c>
      <c r="Y45" s="245" t="str">
        <f>IF($B45="","",IFERROR(IF(SUM('3_pessoal'!$DI45,'3_pessoal'!$DK45)&gt;0,SUM('3_pessoal'!$DJ45,'3_pessoal'!$DL45)/'3_pessoal'!$J45,""),""))</f>
        <v/>
      </c>
      <c r="Z45" s="245" t="str">
        <f>IF($B45="","",IFERROR(IF(SUM('3_pessoal'!$DN45,'3_pessoal'!$DP45)&gt;0,SUM('3_pessoal'!$DO45,'3_pessoal'!$DQ45)/'3_pessoal'!$J45,""),""))</f>
        <v/>
      </c>
      <c r="AA45" s="245" t="str">
        <f>IF($B45="","",IFERROR(IF(SUM('3_pessoal'!$DS45,'3_pessoal'!$DU45)&gt;0,SUM('3_pessoal'!$DT45,'3_pessoal'!$DV45)/'3_pessoal'!$J45,""),""))</f>
        <v/>
      </c>
      <c r="AB45" s="245" t="str">
        <f>IF($B45="","",IFERROR(IF(SUM('3_pessoal'!$DX45,'3_pessoal'!$DZ45)&gt;0,SUM('3_pessoal'!$DY45,'3_pessoal'!$EA45)/'3_pessoal'!$J45,""),""))</f>
        <v/>
      </c>
      <c r="AC45" s="245" t="str">
        <f>IF($B45="","",IFERROR(IF(SUM('3_pessoal'!$EC45,'3_pessoal'!$EE45)&gt;0,SUM('3_pessoal'!$ED45,'3_pessoal'!$EF45)/'3_pessoal'!$J45,""),""))</f>
        <v/>
      </c>
      <c r="AD45" s="245" t="str">
        <f>IF($B45="","",IFERROR(IF(SUM('3_pessoal'!$EH45,'3_pessoal'!$EJ45)&gt;0,SUM('3_pessoal'!$EI45,'3_pessoal'!$EK45)/'3_pessoal'!$J45,""),""))</f>
        <v/>
      </c>
      <c r="AE45" s="245" t="str">
        <f>IF($B45="","",IFERROR(IF(SUM('3_pessoal'!$EM45,'3_pessoal'!$EO45)&gt;0,SUM('3_pessoal'!$EN45,'3_pessoal'!$EP45)/'3_pessoal'!$J45,""),""))</f>
        <v/>
      </c>
      <c r="AF45" s="245" t="str">
        <f>IF($B45="","",IFERROR(IF(SUM('3_pessoal'!$ER45,'3_pessoal'!$ET45)&gt;0,SUM('3_pessoal'!$ES45,'3_pessoal'!$EU45)/'3_pessoal'!$J45,""),""))</f>
        <v/>
      </c>
      <c r="AG45" s="245" t="str">
        <f>IF($B45="","",IFERROR(IF(SUM('3_pessoal'!$EW45,'3_pessoal'!$EY45)&gt;0,SUM('3_pessoal'!$EX45,'3_pessoal'!$EZ45)/'3_pessoal'!$J45,""),""))</f>
        <v/>
      </c>
      <c r="AH45" s="248" t="str">
        <f>IF($B45="","",IFERROR(IF(SUM('3_pessoal'!$FB45,'3_pessoal'!$FD45)&gt;0,SUM('3_pessoal'!$FC45,'3_pessoal'!$FE45)/'3_pessoal'!$J45,""),""))</f>
        <v/>
      </c>
    </row>
    <row r="46" spans="1:34" ht="15" customHeight="1" x14ac:dyDescent="0.25">
      <c r="A46" s="192" t="str">
        <f>IF(B46="","",'1_geral'!A46)</f>
        <v/>
      </c>
      <c r="B46" s="243" t="str">
        <f>IF('1_geral'!D46="","",'1_geral'!D46)</f>
        <v/>
      </c>
      <c r="C46" s="243" t="str">
        <f>IF('1_geral'!E46="","",'1_geral'!E46)</f>
        <v/>
      </c>
      <c r="D46" s="197" t="str">
        <f>IF('4_periodicidade'!G46=0,"",'3_pessoal'!J46*1/'3_pessoal'!K46)</f>
        <v/>
      </c>
      <c r="E46" s="244" t="str">
        <f>IF($B46="","",IFERROR(IF(SUM('3_pessoal'!$M46,'3_pessoal'!$O46)&gt;0,SUM('3_pessoal'!$N46,'3_pessoal'!$P46)/'3_pessoal'!$J46,""),""))</f>
        <v/>
      </c>
      <c r="F46" s="244" t="str">
        <f>IF($B46="","",IFERROR(IF(SUM('3_pessoal'!$R46,'3_pessoal'!$T46)&gt;0,SUM('3_pessoal'!$S46,'3_pessoal'!$U46)/'3_pessoal'!$J46,""),""))</f>
        <v/>
      </c>
      <c r="G46" s="244" t="str">
        <f>IF($B46="","",IFERROR(IF(SUM('3_pessoal'!$W46,'3_pessoal'!$Y46)&gt;0,SUM('3_pessoal'!$X46,'3_pessoal'!$Z46)/'3_pessoal'!$J46,""),""))</f>
        <v/>
      </c>
      <c r="H46" s="244" t="str">
        <f>IF($B46="","",IFERROR(IF(SUM('3_pessoal'!$AB46,'3_pessoal'!$AD46)&gt;0,SUM('3_pessoal'!$AC46,'3_pessoal'!$AE46)/'3_pessoal'!$J46,""),""))</f>
        <v/>
      </c>
      <c r="I46" s="244" t="str">
        <f>IF($B46="","",IFERROR(IF(SUM('3_pessoal'!$AG46,'3_pessoal'!$AI46)&gt;0,SUM('3_pessoal'!$AH46,'3_pessoal'!$AJ46)/'3_pessoal'!$J46,""),""))</f>
        <v/>
      </c>
      <c r="J46" s="244" t="str">
        <f>IF($B46="","",IFERROR(IF(SUM('3_pessoal'!$AL46,'3_pessoal'!$AN46)&gt;0,SUM('3_pessoal'!$AM46,'3_pessoal'!$AO46)/'3_pessoal'!$J46,""),""))</f>
        <v/>
      </c>
      <c r="K46" s="244" t="str">
        <f>IF($B46="","",IFERROR(IF(SUM('3_pessoal'!$AQ46,'3_pessoal'!$AS46)&gt;0,SUM('3_pessoal'!$AR46,'3_pessoal'!$AT46)/'3_pessoal'!$J46,""),""))</f>
        <v/>
      </c>
      <c r="L46" s="244" t="str">
        <f>IF($B46="","",IFERROR(IF(SUM('3_pessoal'!$AV46,'3_pessoal'!$AX46)&gt;0,SUM('3_pessoal'!$AW46,'3_pessoal'!$AY46)/'3_pessoal'!$J46,""),""))</f>
        <v/>
      </c>
      <c r="M46" s="244" t="str">
        <f>IF($B46="","",IFERROR(IF(SUM('3_pessoal'!$BA46,'3_pessoal'!$BC46)&gt;0,SUM('3_pessoal'!$BB46,'3_pessoal'!$BD46)/'3_pessoal'!$J46,""),""))</f>
        <v/>
      </c>
      <c r="N46" s="244" t="str">
        <f>IF($B46="","",IFERROR(IF(SUM('3_pessoal'!$BF46,'3_pessoal'!$BH46)&gt;0,SUM('3_pessoal'!$BG46,'3_pessoal'!$BI46)/'3_pessoal'!$J46,""),""))</f>
        <v/>
      </c>
      <c r="O46" s="244" t="str">
        <f>IF($B46="","",IFERROR(IF(SUM('3_pessoal'!$BK46,'3_pessoal'!$BM46)&gt;0,SUM('3_pessoal'!$BL46,'3_pessoal'!$BN46)/'3_pessoal'!$J46,""),""))</f>
        <v/>
      </c>
      <c r="P46" s="244" t="str">
        <f>IF($B46="","",IFERROR(IF(SUM('3_pessoal'!$BP46,'3_pessoal'!$BR46)&gt;0,SUM('3_pessoal'!$BQ46,'3_pessoal'!$BS46)/'3_pessoal'!$J46,""),""))</f>
        <v/>
      </c>
      <c r="Q46" s="244" t="str">
        <f>IF($B46="","",IFERROR(IF(SUM('3_pessoal'!$BU46,'3_pessoal'!$BW46)&gt;0,SUM('3_pessoal'!$BV46,'3_pessoal'!$BX46)/'3_pessoal'!$J46,""),""))</f>
        <v/>
      </c>
      <c r="R46" s="244" t="str">
        <f>IF($B46="","",IFERROR(IF(SUM('3_pessoal'!$BZ46,'3_pessoal'!$CB46)&gt;0,SUM('3_pessoal'!$CA46,'3_pessoal'!$CC46)/'3_pessoal'!$J46,""),""))</f>
        <v/>
      </c>
      <c r="S46" s="244" t="str">
        <f>IF($B46="","",IFERROR(IF(SUM('3_pessoal'!$CE46,'3_pessoal'!$CG46)&gt;0,SUM('3_pessoal'!$CF46,'3_pessoal'!$CH46)/'3_pessoal'!$J46,""),""))</f>
        <v/>
      </c>
      <c r="T46" s="244" t="str">
        <f>IF($B46="","",IFERROR(IF(SUM('3_pessoal'!$CJ46,'3_pessoal'!$CL46)&gt;0,SUM('3_pessoal'!$CK46,'3_pessoal'!$CM46)/'3_pessoal'!$J46,""),""))</f>
        <v/>
      </c>
      <c r="U46" s="244" t="str">
        <f>IF($B46="","",IFERROR(IF(SUM('3_pessoal'!$CO46,'3_pessoal'!$CQ46)&gt;0,SUM('3_pessoal'!$CP46,'3_pessoal'!$CR46)/'3_pessoal'!$J46,""),""))</f>
        <v/>
      </c>
      <c r="V46" s="244" t="str">
        <f>IF($B46="","",IFERROR(IF(SUM('3_pessoal'!$CT46,'3_pessoal'!$CV46)&gt;0,SUM('3_pessoal'!$CU46,'3_pessoal'!$CW46)/'3_pessoal'!$J46,""),""))</f>
        <v/>
      </c>
      <c r="W46" s="244" t="str">
        <f>IF($B46="","",IFERROR(IF(SUM('3_pessoal'!$CY46,'3_pessoal'!$DA46)&gt;0,SUM('3_pessoal'!$CZ46,'3_pessoal'!$DB46)/'3_pessoal'!$J46,""),""))</f>
        <v/>
      </c>
      <c r="X46" s="244" t="str">
        <f>IF($B46="","",IFERROR(IF(SUM('3_pessoal'!$DD46,'3_pessoal'!$DF46)&gt;0,SUM('3_pessoal'!$DE46,'3_pessoal'!$DG46)/'3_pessoal'!$J46,""),""))</f>
        <v/>
      </c>
      <c r="Y46" s="244" t="str">
        <f>IF($B46="","",IFERROR(IF(SUM('3_pessoal'!$DI46,'3_pessoal'!$DK46)&gt;0,SUM('3_pessoal'!$DJ46,'3_pessoal'!$DL46)/'3_pessoal'!$J46,""),""))</f>
        <v/>
      </c>
      <c r="Z46" s="244" t="str">
        <f>IF($B46="","",IFERROR(IF(SUM('3_pessoal'!$DN46,'3_pessoal'!$DP46)&gt;0,SUM('3_pessoal'!$DO46,'3_pessoal'!$DQ46)/'3_pessoal'!$J46,""),""))</f>
        <v/>
      </c>
      <c r="AA46" s="244" t="str">
        <f>IF($B46="","",IFERROR(IF(SUM('3_pessoal'!$DS46,'3_pessoal'!$DU46)&gt;0,SUM('3_pessoal'!$DT46,'3_pessoal'!$DV46)/'3_pessoal'!$J46,""),""))</f>
        <v/>
      </c>
      <c r="AB46" s="244" t="str">
        <f>IF($B46="","",IFERROR(IF(SUM('3_pessoal'!$DX46,'3_pessoal'!$DZ46)&gt;0,SUM('3_pessoal'!$DY46,'3_pessoal'!$EA46)/'3_pessoal'!$J46,""),""))</f>
        <v/>
      </c>
      <c r="AC46" s="244" t="str">
        <f>IF($B46="","",IFERROR(IF(SUM('3_pessoal'!$EC46,'3_pessoal'!$EE46)&gt;0,SUM('3_pessoal'!$ED46,'3_pessoal'!$EF46)/'3_pessoal'!$J46,""),""))</f>
        <v/>
      </c>
      <c r="AD46" s="244" t="str">
        <f>IF($B46="","",IFERROR(IF(SUM('3_pessoal'!$EH46,'3_pessoal'!$EJ46)&gt;0,SUM('3_pessoal'!$EI46,'3_pessoal'!$EK46)/'3_pessoal'!$J46,""),""))</f>
        <v/>
      </c>
      <c r="AE46" s="244" t="str">
        <f>IF($B46="","",IFERROR(IF(SUM('3_pessoal'!$EM46,'3_pessoal'!$EO46)&gt;0,SUM('3_pessoal'!$EN46,'3_pessoal'!$EP46)/'3_pessoal'!$J46,""),""))</f>
        <v/>
      </c>
      <c r="AF46" s="244" t="str">
        <f>IF($B46="","",IFERROR(IF(SUM('3_pessoal'!$ER46,'3_pessoal'!$ET46)&gt;0,SUM('3_pessoal'!$ES46,'3_pessoal'!$EU46)/'3_pessoal'!$J46,""),""))</f>
        <v/>
      </c>
      <c r="AG46" s="244" t="str">
        <f>IF($B46="","",IFERROR(IF(SUM('3_pessoal'!$EW46,'3_pessoal'!$EY46)&gt;0,SUM('3_pessoal'!$EX46,'3_pessoal'!$EZ46)/'3_pessoal'!$J46,""),""))</f>
        <v/>
      </c>
      <c r="AH46" s="253" t="str">
        <f>IF($B46="","",IFERROR(IF(SUM('3_pessoal'!$FB46,'3_pessoal'!$FD46)&gt;0,SUM('3_pessoal'!$FC46,'3_pessoal'!$FE46)/'3_pessoal'!$J46,""),""))</f>
        <v/>
      </c>
    </row>
    <row r="47" spans="1:34" ht="15" customHeight="1" x14ac:dyDescent="0.25">
      <c r="A47" s="184" t="str">
        <f>IF(B47="","",'1_geral'!A47)</f>
        <v/>
      </c>
      <c r="B47" s="246" t="str">
        <f>IF('1_geral'!D47="","",'1_geral'!D47)</f>
        <v/>
      </c>
      <c r="C47" s="246" t="str">
        <f>IF('1_geral'!E47="","",'1_geral'!E47)</f>
        <v/>
      </c>
      <c r="D47" s="189" t="str">
        <f>IF('4_periodicidade'!G47=0,"",'3_pessoal'!J47*1/'3_pessoal'!K47)</f>
        <v/>
      </c>
      <c r="E47" s="245" t="str">
        <f>IF($B47="","",IFERROR(IF(SUM('3_pessoal'!$M47,'3_pessoal'!$O47)&gt;0,SUM('3_pessoal'!$N47,'3_pessoal'!$P47)/'3_pessoal'!$J47,""),""))</f>
        <v/>
      </c>
      <c r="F47" s="245" t="str">
        <f>IF($B47="","",IFERROR(IF(SUM('3_pessoal'!$R47,'3_pessoal'!$T47)&gt;0,SUM('3_pessoal'!$S47,'3_pessoal'!$U47)/'3_pessoal'!$J47,""),""))</f>
        <v/>
      </c>
      <c r="G47" s="245" t="str">
        <f>IF($B47="","",IFERROR(IF(SUM('3_pessoal'!$W47,'3_pessoal'!$Y47)&gt;0,SUM('3_pessoal'!$X47,'3_pessoal'!$Z47)/'3_pessoal'!$J47,""),""))</f>
        <v/>
      </c>
      <c r="H47" s="245" t="str">
        <f>IF($B47="","",IFERROR(IF(SUM('3_pessoal'!$AB47,'3_pessoal'!$AD47)&gt;0,SUM('3_pessoal'!$AC47,'3_pessoal'!$AE47)/'3_pessoal'!$J47,""),""))</f>
        <v/>
      </c>
      <c r="I47" s="245" t="str">
        <f>IF($B47="","",IFERROR(IF(SUM('3_pessoal'!$AG47,'3_pessoal'!$AI47)&gt;0,SUM('3_pessoal'!$AH47,'3_pessoal'!$AJ47)/'3_pessoal'!$J47,""),""))</f>
        <v/>
      </c>
      <c r="J47" s="245" t="str">
        <f>IF($B47="","",IFERROR(IF(SUM('3_pessoal'!$AL47,'3_pessoal'!$AN47)&gt;0,SUM('3_pessoal'!$AM47,'3_pessoal'!$AO47)/'3_pessoal'!$J47,""),""))</f>
        <v/>
      </c>
      <c r="K47" s="245" t="str">
        <f>IF($B47="","",IFERROR(IF(SUM('3_pessoal'!$AQ47,'3_pessoal'!$AS47)&gt;0,SUM('3_pessoal'!$AR47,'3_pessoal'!$AT47)/'3_pessoal'!$J47,""),""))</f>
        <v/>
      </c>
      <c r="L47" s="245" t="str">
        <f>IF($B47="","",IFERROR(IF(SUM('3_pessoal'!$AV47,'3_pessoal'!$AX47)&gt;0,SUM('3_pessoal'!$AW47,'3_pessoal'!$AY47)/'3_pessoal'!$J47,""),""))</f>
        <v/>
      </c>
      <c r="M47" s="245" t="str">
        <f>IF($B47="","",IFERROR(IF(SUM('3_pessoal'!$BA47,'3_pessoal'!$BC47)&gt;0,SUM('3_pessoal'!$BB47,'3_pessoal'!$BD47)/'3_pessoal'!$J47,""),""))</f>
        <v/>
      </c>
      <c r="N47" s="245" t="str">
        <f>IF($B47="","",IFERROR(IF(SUM('3_pessoal'!$BF47,'3_pessoal'!$BH47)&gt;0,SUM('3_pessoal'!$BG47,'3_pessoal'!$BI47)/'3_pessoal'!$J47,""),""))</f>
        <v/>
      </c>
      <c r="O47" s="245" t="str">
        <f>IF($B47="","",IFERROR(IF(SUM('3_pessoal'!$BK47,'3_pessoal'!$BM47)&gt;0,SUM('3_pessoal'!$BL47,'3_pessoal'!$BN47)/'3_pessoal'!$J47,""),""))</f>
        <v/>
      </c>
      <c r="P47" s="245" t="str">
        <f>IF($B47="","",IFERROR(IF(SUM('3_pessoal'!$BP47,'3_pessoal'!$BR47)&gt;0,SUM('3_pessoal'!$BQ47,'3_pessoal'!$BS47)/'3_pessoal'!$J47,""),""))</f>
        <v/>
      </c>
      <c r="Q47" s="245" t="str">
        <f>IF($B47="","",IFERROR(IF(SUM('3_pessoal'!$BU47,'3_pessoal'!$BW47)&gt;0,SUM('3_pessoal'!$BV47,'3_pessoal'!$BX47)/'3_pessoal'!$J47,""),""))</f>
        <v/>
      </c>
      <c r="R47" s="245" t="str">
        <f>IF($B47="","",IFERROR(IF(SUM('3_pessoal'!$BZ47,'3_pessoal'!$CB47)&gt;0,SUM('3_pessoal'!$CA47,'3_pessoal'!$CC47)/'3_pessoal'!$J47,""),""))</f>
        <v/>
      </c>
      <c r="S47" s="245" t="str">
        <f>IF($B47="","",IFERROR(IF(SUM('3_pessoal'!$CE47,'3_pessoal'!$CG47)&gt;0,SUM('3_pessoal'!$CF47,'3_pessoal'!$CH47)/'3_pessoal'!$J47,""),""))</f>
        <v/>
      </c>
      <c r="T47" s="245" t="str">
        <f>IF($B47="","",IFERROR(IF(SUM('3_pessoal'!$CJ47,'3_pessoal'!$CL47)&gt;0,SUM('3_pessoal'!$CK47,'3_pessoal'!$CM47)/'3_pessoal'!$J47,""),""))</f>
        <v/>
      </c>
      <c r="U47" s="245" t="str">
        <f>IF($B47="","",IFERROR(IF(SUM('3_pessoal'!$CO47,'3_pessoal'!$CQ47)&gt;0,SUM('3_pessoal'!$CP47,'3_pessoal'!$CR47)/'3_pessoal'!$J47,""),""))</f>
        <v/>
      </c>
      <c r="V47" s="245" t="str">
        <f>IF($B47="","",IFERROR(IF(SUM('3_pessoal'!$CT47,'3_pessoal'!$CV47)&gt;0,SUM('3_pessoal'!$CU47,'3_pessoal'!$CW47)/'3_pessoal'!$J47,""),""))</f>
        <v/>
      </c>
      <c r="W47" s="245" t="str">
        <f>IF($B47="","",IFERROR(IF(SUM('3_pessoal'!$CY47,'3_pessoal'!$DA47)&gt;0,SUM('3_pessoal'!$CZ47,'3_pessoal'!$DB47)/'3_pessoal'!$J47,""),""))</f>
        <v/>
      </c>
      <c r="X47" s="245" t="str">
        <f>IF($B47="","",IFERROR(IF(SUM('3_pessoal'!$DD47,'3_pessoal'!$DF47)&gt;0,SUM('3_pessoal'!$DE47,'3_pessoal'!$DG47)/'3_pessoal'!$J47,""),""))</f>
        <v/>
      </c>
      <c r="Y47" s="245" t="str">
        <f>IF($B47="","",IFERROR(IF(SUM('3_pessoal'!$DI47,'3_pessoal'!$DK47)&gt;0,SUM('3_pessoal'!$DJ47,'3_pessoal'!$DL47)/'3_pessoal'!$J47,""),""))</f>
        <v/>
      </c>
      <c r="Z47" s="245" t="str">
        <f>IF($B47="","",IFERROR(IF(SUM('3_pessoal'!$DN47,'3_pessoal'!$DP47)&gt;0,SUM('3_pessoal'!$DO47,'3_pessoal'!$DQ47)/'3_pessoal'!$J47,""),""))</f>
        <v/>
      </c>
      <c r="AA47" s="245" t="str">
        <f>IF($B47="","",IFERROR(IF(SUM('3_pessoal'!$DS47,'3_pessoal'!$DU47)&gt;0,SUM('3_pessoal'!$DT47,'3_pessoal'!$DV47)/'3_pessoal'!$J47,""),""))</f>
        <v/>
      </c>
      <c r="AB47" s="245" t="str">
        <f>IF($B47="","",IFERROR(IF(SUM('3_pessoal'!$DX47,'3_pessoal'!$DZ47)&gt;0,SUM('3_pessoal'!$DY47,'3_pessoal'!$EA47)/'3_pessoal'!$J47,""),""))</f>
        <v/>
      </c>
      <c r="AC47" s="245" t="str">
        <f>IF($B47="","",IFERROR(IF(SUM('3_pessoal'!$EC47,'3_pessoal'!$EE47)&gt;0,SUM('3_pessoal'!$ED47,'3_pessoal'!$EF47)/'3_pessoal'!$J47,""),""))</f>
        <v/>
      </c>
      <c r="AD47" s="245" t="str">
        <f>IF($B47="","",IFERROR(IF(SUM('3_pessoal'!$EH47,'3_pessoal'!$EJ47)&gt;0,SUM('3_pessoal'!$EI47,'3_pessoal'!$EK47)/'3_pessoal'!$J47,""),""))</f>
        <v/>
      </c>
      <c r="AE47" s="245" t="str">
        <f>IF($B47="","",IFERROR(IF(SUM('3_pessoal'!$EM47,'3_pessoal'!$EO47)&gt;0,SUM('3_pessoal'!$EN47,'3_pessoal'!$EP47)/'3_pessoal'!$J47,""),""))</f>
        <v/>
      </c>
      <c r="AF47" s="245" t="str">
        <f>IF($B47="","",IFERROR(IF(SUM('3_pessoal'!$ER47,'3_pessoal'!$ET47)&gt;0,SUM('3_pessoal'!$ES47,'3_pessoal'!$EU47)/'3_pessoal'!$J47,""),""))</f>
        <v/>
      </c>
      <c r="AG47" s="245" t="str">
        <f>IF($B47="","",IFERROR(IF(SUM('3_pessoal'!$EW47,'3_pessoal'!$EY47)&gt;0,SUM('3_pessoal'!$EX47,'3_pessoal'!$EZ47)/'3_pessoal'!$J47,""),""))</f>
        <v/>
      </c>
      <c r="AH47" s="248" t="str">
        <f>IF($B47="","",IFERROR(IF(SUM('3_pessoal'!$FB47,'3_pessoal'!$FD47)&gt;0,SUM('3_pessoal'!$FC47,'3_pessoal'!$FE47)/'3_pessoal'!$J47,""),""))</f>
        <v/>
      </c>
    </row>
    <row r="48" spans="1:34" ht="15" customHeight="1" x14ac:dyDescent="0.25">
      <c r="A48" s="192" t="str">
        <f>IF(B48="","",'1_geral'!A48)</f>
        <v/>
      </c>
      <c r="B48" s="243" t="str">
        <f>IF('1_geral'!D48="","",'1_geral'!D48)</f>
        <v/>
      </c>
      <c r="C48" s="243" t="str">
        <f>IF('1_geral'!E48="","",'1_geral'!E48)</f>
        <v/>
      </c>
      <c r="D48" s="197" t="str">
        <f>IF('4_periodicidade'!G48=0,"",'3_pessoal'!J48*1/'3_pessoal'!K48)</f>
        <v/>
      </c>
      <c r="E48" s="244" t="str">
        <f>IF($B48="","",IFERROR(IF(SUM('3_pessoal'!$M48,'3_pessoal'!$O48)&gt;0,SUM('3_pessoal'!$N48,'3_pessoal'!$P48)/'3_pessoal'!$J48,""),""))</f>
        <v/>
      </c>
      <c r="F48" s="244" t="str">
        <f>IF($B48="","",IFERROR(IF(SUM('3_pessoal'!$R48,'3_pessoal'!$T48)&gt;0,SUM('3_pessoal'!$S48,'3_pessoal'!$U48)/'3_pessoal'!$J48,""),""))</f>
        <v/>
      </c>
      <c r="G48" s="244" t="str">
        <f>IF($B48="","",IFERROR(IF(SUM('3_pessoal'!$W48,'3_pessoal'!$Y48)&gt;0,SUM('3_pessoal'!$X48,'3_pessoal'!$Z48)/'3_pessoal'!$J48,""),""))</f>
        <v/>
      </c>
      <c r="H48" s="244" t="str">
        <f>IF($B48="","",IFERROR(IF(SUM('3_pessoal'!$AB48,'3_pessoal'!$AD48)&gt;0,SUM('3_pessoal'!$AC48,'3_pessoal'!$AE48)/'3_pessoal'!$J48,""),""))</f>
        <v/>
      </c>
      <c r="I48" s="244" t="str">
        <f>IF($B48="","",IFERROR(IF(SUM('3_pessoal'!$AG48,'3_pessoal'!$AI48)&gt;0,SUM('3_pessoal'!$AH48,'3_pessoal'!$AJ48)/'3_pessoal'!$J48,""),""))</f>
        <v/>
      </c>
      <c r="J48" s="244" t="str">
        <f>IF($B48="","",IFERROR(IF(SUM('3_pessoal'!$AL48,'3_pessoal'!$AN48)&gt;0,SUM('3_pessoal'!$AM48,'3_pessoal'!$AO48)/'3_pessoal'!$J48,""),""))</f>
        <v/>
      </c>
      <c r="K48" s="244" t="str">
        <f>IF($B48="","",IFERROR(IF(SUM('3_pessoal'!$AQ48,'3_pessoal'!$AS48)&gt;0,SUM('3_pessoal'!$AR48,'3_pessoal'!$AT48)/'3_pessoal'!$J48,""),""))</f>
        <v/>
      </c>
      <c r="L48" s="244" t="str">
        <f>IF($B48="","",IFERROR(IF(SUM('3_pessoal'!$AV48,'3_pessoal'!$AX48)&gt;0,SUM('3_pessoal'!$AW48,'3_pessoal'!$AY48)/'3_pessoal'!$J48,""),""))</f>
        <v/>
      </c>
      <c r="M48" s="244" t="str">
        <f>IF($B48="","",IFERROR(IF(SUM('3_pessoal'!$BA48,'3_pessoal'!$BC48)&gt;0,SUM('3_pessoal'!$BB48,'3_pessoal'!$BD48)/'3_pessoal'!$J48,""),""))</f>
        <v/>
      </c>
      <c r="N48" s="244" t="str">
        <f>IF($B48="","",IFERROR(IF(SUM('3_pessoal'!$BF48,'3_pessoal'!$BH48)&gt;0,SUM('3_pessoal'!$BG48,'3_pessoal'!$BI48)/'3_pessoal'!$J48,""),""))</f>
        <v/>
      </c>
      <c r="O48" s="244" t="str">
        <f>IF($B48="","",IFERROR(IF(SUM('3_pessoal'!$BK48,'3_pessoal'!$BM48)&gt;0,SUM('3_pessoal'!$BL48,'3_pessoal'!$BN48)/'3_pessoal'!$J48,""),""))</f>
        <v/>
      </c>
      <c r="P48" s="244" t="str">
        <f>IF($B48="","",IFERROR(IF(SUM('3_pessoal'!$BP48,'3_pessoal'!$BR48)&gt;0,SUM('3_pessoal'!$BQ48,'3_pessoal'!$BS48)/'3_pessoal'!$J48,""),""))</f>
        <v/>
      </c>
      <c r="Q48" s="244" t="str">
        <f>IF($B48="","",IFERROR(IF(SUM('3_pessoal'!$BU48,'3_pessoal'!$BW48)&gt;0,SUM('3_pessoal'!$BV48,'3_pessoal'!$BX48)/'3_pessoal'!$J48,""),""))</f>
        <v/>
      </c>
      <c r="R48" s="244" t="str">
        <f>IF($B48="","",IFERROR(IF(SUM('3_pessoal'!$BZ48,'3_pessoal'!$CB48)&gt;0,SUM('3_pessoal'!$CA48,'3_pessoal'!$CC48)/'3_pessoal'!$J48,""),""))</f>
        <v/>
      </c>
      <c r="S48" s="244" t="str">
        <f>IF($B48="","",IFERROR(IF(SUM('3_pessoal'!$CE48,'3_pessoal'!$CG48)&gt;0,SUM('3_pessoal'!$CF48,'3_pessoal'!$CH48)/'3_pessoal'!$J48,""),""))</f>
        <v/>
      </c>
      <c r="T48" s="244" t="str">
        <f>IF($B48="","",IFERROR(IF(SUM('3_pessoal'!$CJ48,'3_pessoal'!$CL48)&gt;0,SUM('3_pessoal'!$CK48,'3_pessoal'!$CM48)/'3_pessoal'!$J48,""),""))</f>
        <v/>
      </c>
      <c r="U48" s="244" t="str">
        <f>IF($B48="","",IFERROR(IF(SUM('3_pessoal'!$CO48,'3_pessoal'!$CQ48)&gt;0,SUM('3_pessoal'!$CP48,'3_pessoal'!$CR48)/'3_pessoal'!$J48,""),""))</f>
        <v/>
      </c>
      <c r="V48" s="244" t="str">
        <f>IF($B48="","",IFERROR(IF(SUM('3_pessoal'!$CT48,'3_pessoal'!$CV48)&gt;0,SUM('3_pessoal'!$CU48,'3_pessoal'!$CW48)/'3_pessoal'!$J48,""),""))</f>
        <v/>
      </c>
      <c r="W48" s="244" t="str">
        <f>IF($B48="","",IFERROR(IF(SUM('3_pessoal'!$CY48,'3_pessoal'!$DA48)&gt;0,SUM('3_pessoal'!$CZ48,'3_pessoal'!$DB48)/'3_pessoal'!$J48,""),""))</f>
        <v/>
      </c>
      <c r="X48" s="244" t="str">
        <f>IF($B48="","",IFERROR(IF(SUM('3_pessoal'!$DD48,'3_pessoal'!$DF48)&gt;0,SUM('3_pessoal'!$DE48,'3_pessoal'!$DG48)/'3_pessoal'!$J48,""),""))</f>
        <v/>
      </c>
      <c r="Y48" s="244" t="str">
        <f>IF($B48="","",IFERROR(IF(SUM('3_pessoal'!$DI48,'3_pessoal'!$DK48)&gt;0,SUM('3_pessoal'!$DJ48,'3_pessoal'!$DL48)/'3_pessoal'!$J48,""),""))</f>
        <v/>
      </c>
      <c r="Z48" s="244" t="str">
        <f>IF($B48="","",IFERROR(IF(SUM('3_pessoal'!$DN48,'3_pessoal'!$DP48)&gt;0,SUM('3_pessoal'!$DO48,'3_pessoal'!$DQ48)/'3_pessoal'!$J48,""),""))</f>
        <v/>
      </c>
      <c r="AA48" s="244" t="str">
        <f>IF($B48="","",IFERROR(IF(SUM('3_pessoal'!$DS48,'3_pessoal'!$DU48)&gt;0,SUM('3_pessoal'!$DT48,'3_pessoal'!$DV48)/'3_pessoal'!$J48,""),""))</f>
        <v/>
      </c>
      <c r="AB48" s="244" t="str">
        <f>IF($B48="","",IFERROR(IF(SUM('3_pessoal'!$DX48,'3_pessoal'!$DZ48)&gt;0,SUM('3_pessoal'!$DY48,'3_pessoal'!$EA48)/'3_pessoal'!$J48,""),""))</f>
        <v/>
      </c>
      <c r="AC48" s="244" t="str">
        <f>IF($B48="","",IFERROR(IF(SUM('3_pessoal'!$EC48,'3_pessoal'!$EE48)&gt;0,SUM('3_pessoal'!$ED48,'3_pessoal'!$EF48)/'3_pessoal'!$J48,""),""))</f>
        <v/>
      </c>
      <c r="AD48" s="244" t="str">
        <f>IF($B48="","",IFERROR(IF(SUM('3_pessoal'!$EH48,'3_pessoal'!$EJ48)&gt;0,SUM('3_pessoal'!$EI48,'3_pessoal'!$EK48)/'3_pessoal'!$J48,""),""))</f>
        <v/>
      </c>
      <c r="AE48" s="244" t="str">
        <f>IF($B48="","",IFERROR(IF(SUM('3_pessoal'!$EM48,'3_pessoal'!$EO48)&gt;0,SUM('3_pessoal'!$EN48,'3_pessoal'!$EP48)/'3_pessoal'!$J48,""),""))</f>
        <v/>
      </c>
      <c r="AF48" s="244" t="str">
        <f>IF($B48="","",IFERROR(IF(SUM('3_pessoal'!$ER48,'3_pessoal'!$ET48)&gt;0,SUM('3_pessoal'!$ES48,'3_pessoal'!$EU48)/'3_pessoal'!$J48,""),""))</f>
        <v/>
      </c>
      <c r="AG48" s="244" t="str">
        <f>IF($B48="","",IFERROR(IF(SUM('3_pessoal'!$EW48,'3_pessoal'!$EY48)&gt;0,SUM('3_pessoal'!$EX48,'3_pessoal'!$EZ48)/'3_pessoal'!$J48,""),""))</f>
        <v/>
      </c>
      <c r="AH48" s="253" t="str">
        <f>IF($B48="","",IFERROR(IF(SUM('3_pessoal'!$FB48,'3_pessoal'!$FD48)&gt;0,SUM('3_pessoal'!$FC48,'3_pessoal'!$FE48)/'3_pessoal'!$J48,""),""))</f>
        <v/>
      </c>
    </row>
    <row r="49" spans="1:34" ht="15" customHeight="1" x14ac:dyDescent="0.25">
      <c r="A49" s="184" t="str">
        <f>IF(B49="","",'1_geral'!A49)</f>
        <v/>
      </c>
      <c r="B49" s="246" t="str">
        <f>IF('1_geral'!D49="","",'1_geral'!D49)</f>
        <v/>
      </c>
      <c r="C49" s="246" t="str">
        <f>IF('1_geral'!E49="","",'1_geral'!E49)</f>
        <v/>
      </c>
      <c r="D49" s="189" t="str">
        <f>IF('4_periodicidade'!G49=0,"",'3_pessoal'!J49*1/'3_pessoal'!K49)</f>
        <v/>
      </c>
      <c r="E49" s="245" t="str">
        <f>IF($B49="","",IFERROR(IF(SUM('3_pessoal'!$M49,'3_pessoal'!$O49)&gt;0,SUM('3_pessoal'!$N49,'3_pessoal'!$P49)/'3_pessoal'!$J49,""),""))</f>
        <v/>
      </c>
      <c r="F49" s="245" t="str">
        <f>IF($B49="","",IFERROR(IF(SUM('3_pessoal'!$R49,'3_pessoal'!$T49)&gt;0,SUM('3_pessoal'!$S49,'3_pessoal'!$U49)/'3_pessoal'!$J49,""),""))</f>
        <v/>
      </c>
      <c r="G49" s="245" t="str">
        <f>IF($B49="","",IFERROR(IF(SUM('3_pessoal'!$W49,'3_pessoal'!$Y49)&gt;0,SUM('3_pessoal'!$X49,'3_pessoal'!$Z49)/'3_pessoal'!$J49,""),""))</f>
        <v/>
      </c>
      <c r="H49" s="245" t="str">
        <f>IF($B49="","",IFERROR(IF(SUM('3_pessoal'!$AB49,'3_pessoal'!$AD49)&gt;0,SUM('3_pessoal'!$AC49,'3_pessoal'!$AE49)/'3_pessoal'!$J49,""),""))</f>
        <v/>
      </c>
      <c r="I49" s="245" t="str">
        <f>IF($B49="","",IFERROR(IF(SUM('3_pessoal'!$AG49,'3_pessoal'!$AI49)&gt;0,SUM('3_pessoal'!$AH49,'3_pessoal'!$AJ49)/'3_pessoal'!$J49,""),""))</f>
        <v/>
      </c>
      <c r="J49" s="245" t="str">
        <f>IF($B49="","",IFERROR(IF(SUM('3_pessoal'!$AL49,'3_pessoal'!$AN49)&gt;0,SUM('3_pessoal'!$AM49,'3_pessoal'!$AO49)/'3_pessoal'!$J49,""),""))</f>
        <v/>
      </c>
      <c r="K49" s="245" t="str">
        <f>IF($B49="","",IFERROR(IF(SUM('3_pessoal'!$AQ49,'3_pessoal'!$AS49)&gt;0,SUM('3_pessoal'!$AR49,'3_pessoal'!$AT49)/'3_pessoal'!$J49,""),""))</f>
        <v/>
      </c>
      <c r="L49" s="245" t="str">
        <f>IF($B49="","",IFERROR(IF(SUM('3_pessoal'!$AV49,'3_pessoal'!$AX49)&gt;0,SUM('3_pessoal'!$AW49,'3_pessoal'!$AY49)/'3_pessoal'!$J49,""),""))</f>
        <v/>
      </c>
      <c r="M49" s="245" t="str">
        <f>IF($B49="","",IFERROR(IF(SUM('3_pessoal'!$BA49,'3_pessoal'!$BC49)&gt;0,SUM('3_pessoal'!$BB49,'3_pessoal'!$BD49)/'3_pessoal'!$J49,""),""))</f>
        <v/>
      </c>
      <c r="N49" s="245" t="str">
        <f>IF($B49="","",IFERROR(IF(SUM('3_pessoal'!$BF49,'3_pessoal'!$BH49)&gt;0,SUM('3_pessoal'!$BG49,'3_pessoal'!$BI49)/'3_pessoal'!$J49,""),""))</f>
        <v/>
      </c>
      <c r="O49" s="245" t="str">
        <f>IF($B49="","",IFERROR(IF(SUM('3_pessoal'!$BK49,'3_pessoal'!$BM49)&gt;0,SUM('3_pessoal'!$BL49,'3_pessoal'!$BN49)/'3_pessoal'!$J49,""),""))</f>
        <v/>
      </c>
      <c r="P49" s="245" t="str">
        <f>IF($B49="","",IFERROR(IF(SUM('3_pessoal'!$BP49,'3_pessoal'!$BR49)&gt;0,SUM('3_pessoal'!$BQ49,'3_pessoal'!$BS49)/'3_pessoal'!$J49,""),""))</f>
        <v/>
      </c>
      <c r="Q49" s="245" t="str">
        <f>IF($B49="","",IFERROR(IF(SUM('3_pessoal'!$BU49,'3_pessoal'!$BW49)&gt;0,SUM('3_pessoal'!$BV49,'3_pessoal'!$BX49)/'3_pessoal'!$J49,""),""))</f>
        <v/>
      </c>
      <c r="R49" s="245" t="str">
        <f>IF($B49="","",IFERROR(IF(SUM('3_pessoal'!$BZ49,'3_pessoal'!$CB49)&gt;0,SUM('3_pessoal'!$CA49,'3_pessoal'!$CC49)/'3_pessoal'!$J49,""),""))</f>
        <v/>
      </c>
      <c r="S49" s="245" t="str">
        <f>IF($B49="","",IFERROR(IF(SUM('3_pessoal'!$CE49,'3_pessoal'!$CG49)&gt;0,SUM('3_pessoal'!$CF49,'3_pessoal'!$CH49)/'3_pessoal'!$J49,""),""))</f>
        <v/>
      </c>
      <c r="T49" s="245" t="str">
        <f>IF($B49="","",IFERROR(IF(SUM('3_pessoal'!$CJ49,'3_pessoal'!$CL49)&gt;0,SUM('3_pessoal'!$CK49,'3_pessoal'!$CM49)/'3_pessoal'!$J49,""),""))</f>
        <v/>
      </c>
      <c r="U49" s="245" t="str">
        <f>IF($B49="","",IFERROR(IF(SUM('3_pessoal'!$CO49,'3_pessoal'!$CQ49)&gt;0,SUM('3_pessoal'!$CP49,'3_pessoal'!$CR49)/'3_pessoal'!$J49,""),""))</f>
        <v/>
      </c>
      <c r="V49" s="245" t="str">
        <f>IF($B49="","",IFERROR(IF(SUM('3_pessoal'!$CT49,'3_pessoal'!$CV49)&gt;0,SUM('3_pessoal'!$CU49,'3_pessoal'!$CW49)/'3_pessoal'!$J49,""),""))</f>
        <v/>
      </c>
      <c r="W49" s="245" t="str">
        <f>IF($B49="","",IFERROR(IF(SUM('3_pessoal'!$CY49,'3_pessoal'!$DA49)&gt;0,SUM('3_pessoal'!$CZ49,'3_pessoal'!$DB49)/'3_pessoal'!$J49,""),""))</f>
        <v/>
      </c>
      <c r="X49" s="245" t="str">
        <f>IF($B49="","",IFERROR(IF(SUM('3_pessoal'!$DD49,'3_pessoal'!$DF49)&gt;0,SUM('3_pessoal'!$DE49,'3_pessoal'!$DG49)/'3_pessoal'!$J49,""),""))</f>
        <v/>
      </c>
      <c r="Y49" s="245" t="str">
        <f>IF($B49="","",IFERROR(IF(SUM('3_pessoal'!$DI49,'3_pessoal'!$DK49)&gt;0,SUM('3_pessoal'!$DJ49,'3_pessoal'!$DL49)/'3_pessoal'!$J49,""),""))</f>
        <v/>
      </c>
      <c r="Z49" s="245" t="str">
        <f>IF($B49="","",IFERROR(IF(SUM('3_pessoal'!$DN49,'3_pessoal'!$DP49)&gt;0,SUM('3_pessoal'!$DO49,'3_pessoal'!$DQ49)/'3_pessoal'!$J49,""),""))</f>
        <v/>
      </c>
      <c r="AA49" s="245" t="str">
        <f>IF($B49="","",IFERROR(IF(SUM('3_pessoal'!$DS49,'3_pessoal'!$DU49)&gt;0,SUM('3_pessoal'!$DT49,'3_pessoal'!$DV49)/'3_pessoal'!$J49,""),""))</f>
        <v/>
      </c>
      <c r="AB49" s="245" t="str">
        <f>IF($B49="","",IFERROR(IF(SUM('3_pessoal'!$DX49,'3_pessoal'!$DZ49)&gt;0,SUM('3_pessoal'!$DY49,'3_pessoal'!$EA49)/'3_pessoal'!$J49,""),""))</f>
        <v/>
      </c>
      <c r="AC49" s="245" t="str">
        <f>IF($B49="","",IFERROR(IF(SUM('3_pessoal'!$EC49,'3_pessoal'!$EE49)&gt;0,SUM('3_pessoal'!$ED49,'3_pessoal'!$EF49)/'3_pessoal'!$J49,""),""))</f>
        <v/>
      </c>
      <c r="AD49" s="245" t="str">
        <f>IF($B49="","",IFERROR(IF(SUM('3_pessoal'!$EH49,'3_pessoal'!$EJ49)&gt;0,SUM('3_pessoal'!$EI49,'3_pessoal'!$EK49)/'3_pessoal'!$J49,""),""))</f>
        <v/>
      </c>
      <c r="AE49" s="245" t="str">
        <f>IF($B49="","",IFERROR(IF(SUM('3_pessoal'!$EM49,'3_pessoal'!$EO49)&gt;0,SUM('3_pessoal'!$EN49,'3_pessoal'!$EP49)/'3_pessoal'!$J49,""),""))</f>
        <v/>
      </c>
      <c r="AF49" s="245" t="str">
        <f>IF($B49="","",IFERROR(IF(SUM('3_pessoal'!$ER49,'3_pessoal'!$ET49)&gt;0,SUM('3_pessoal'!$ES49,'3_pessoal'!$EU49)/'3_pessoal'!$J49,""),""))</f>
        <v/>
      </c>
      <c r="AG49" s="245" t="str">
        <f>IF($B49="","",IFERROR(IF(SUM('3_pessoal'!$EW49,'3_pessoal'!$EY49)&gt;0,SUM('3_pessoal'!$EX49,'3_pessoal'!$EZ49)/'3_pessoal'!$J49,""),""))</f>
        <v/>
      </c>
      <c r="AH49" s="248" t="str">
        <f>IF($B49="","",IFERROR(IF(SUM('3_pessoal'!$FB49,'3_pessoal'!$FD49)&gt;0,SUM('3_pessoal'!$FC49,'3_pessoal'!$FE49)/'3_pessoal'!$J49,""),""))</f>
        <v/>
      </c>
    </row>
    <row r="50" spans="1:34" ht="15" customHeight="1" x14ac:dyDescent="0.25">
      <c r="A50" s="192" t="str">
        <f>IF(B50="","",'1_geral'!A50)</f>
        <v/>
      </c>
      <c r="B50" s="243" t="str">
        <f>IF('1_geral'!D50="","",'1_geral'!D50)</f>
        <v/>
      </c>
      <c r="C50" s="243" t="str">
        <f>IF('1_geral'!E50="","",'1_geral'!E50)</f>
        <v/>
      </c>
      <c r="D50" s="197" t="str">
        <f>IF('4_periodicidade'!G50=0,"",'3_pessoal'!J50*1/'3_pessoal'!K50)</f>
        <v/>
      </c>
      <c r="E50" s="244" t="str">
        <f>IF($B50="","",IFERROR(IF(SUM('3_pessoal'!$M50,'3_pessoal'!$O50)&gt;0,SUM('3_pessoal'!$N50,'3_pessoal'!$P50)/'3_pessoal'!$J50,""),""))</f>
        <v/>
      </c>
      <c r="F50" s="244" t="str">
        <f>IF($B50="","",IFERROR(IF(SUM('3_pessoal'!$R50,'3_pessoal'!$T50)&gt;0,SUM('3_pessoal'!$S50,'3_pessoal'!$U50)/'3_pessoal'!$J50,""),""))</f>
        <v/>
      </c>
      <c r="G50" s="244" t="str">
        <f>IF($B50="","",IFERROR(IF(SUM('3_pessoal'!$W50,'3_pessoal'!$Y50)&gt;0,SUM('3_pessoal'!$X50,'3_pessoal'!$Z50)/'3_pessoal'!$J50,""),""))</f>
        <v/>
      </c>
      <c r="H50" s="244" t="str">
        <f>IF($B50="","",IFERROR(IF(SUM('3_pessoal'!$AB50,'3_pessoal'!$AD50)&gt;0,SUM('3_pessoal'!$AC50,'3_pessoal'!$AE50)/'3_pessoal'!$J50,""),""))</f>
        <v/>
      </c>
      <c r="I50" s="244" t="str">
        <f>IF($B50="","",IFERROR(IF(SUM('3_pessoal'!$AG50,'3_pessoal'!$AI50)&gt;0,SUM('3_pessoal'!$AH50,'3_pessoal'!$AJ50)/'3_pessoal'!$J50,""),""))</f>
        <v/>
      </c>
      <c r="J50" s="244" t="str">
        <f>IF($B50="","",IFERROR(IF(SUM('3_pessoal'!$AL50,'3_pessoal'!$AN50)&gt;0,SUM('3_pessoal'!$AM50,'3_pessoal'!$AO50)/'3_pessoal'!$J50,""),""))</f>
        <v/>
      </c>
      <c r="K50" s="244" t="str">
        <f>IF($B50="","",IFERROR(IF(SUM('3_pessoal'!$AQ50,'3_pessoal'!$AS50)&gt;0,SUM('3_pessoal'!$AR50,'3_pessoal'!$AT50)/'3_pessoal'!$J50,""),""))</f>
        <v/>
      </c>
      <c r="L50" s="244" t="str">
        <f>IF($B50="","",IFERROR(IF(SUM('3_pessoal'!$AV50,'3_pessoal'!$AX50)&gt;0,SUM('3_pessoal'!$AW50,'3_pessoal'!$AY50)/'3_pessoal'!$J50,""),""))</f>
        <v/>
      </c>
      <c r="M50" s="244" t="str">
        <f>IF($B50="","",IFERROR(IF(SUM('3_pessoal'!$BA50,'3_pessoal'!$BC50)&gt;0,SUM('3_pessoal'!$BB50,'3_pessoal'!$BD50)/'3_pessoal'!$J50,""),""))</f>
        <v/>
      </c>
      <c r="N50" s="244" t="str">
        <f>IF($B50="","",IFERROR(IF(SUM('3_pessoal'!$BF50,'3_pessoal'!$BH50)&gt;0,SUM('3_pessoal'!$BG50,'3_pessoal'!$BI50)/'3_pessoal'!$J50,""),""))</f>
        <v/>
      </c>
      <c r="O50" s="244" t="str">
        <f>IF($B50="","",IFERROR(IF(SUM('3_pessoal'!$BK50,'3_pessoal'!$BM50)&gt;0,SUM('3_pessoal'!$BL50,'3_pessoal'!$BN50)/'3_pessoal'!$J50,""),""))</f>
        <v/>
      </c>
      <c r="P50" s="244" t="str">
        <f>IF($B50="","",IFERROR(IF(SUM('3_pessoal'!$BP50,'3_pessoal'!$BR50)&gt;0,SUM('3_pessoal'!$BQ50,'3_pessoal'!$BS50)/'3_pessoal'!$J50,""),""))</f>
        <v/>
      </c>
      <c r="Q50" s="244" t="str">
        <f>IF($B50="","",IFERROR(IF(SUM('3_pessoal'!$BU50,'3_pessoal'!$BW50)&gt;0,SUM('3_pessoal'!$BV50,'3_pessoal'!$BX50)/'3_pessoal'!$J50,""),""))</f>
        <v/>
      </c>
      <c r="R50" s="244" t="str">
        <f>IF($B50="","",IFERROR(IF(SUM('3_pessoal'!$BZ50,'3_pessoal'!$CB50)&gt;0,SUM('3_pessoal'!$CA50,'3_pessoal'!$CC50)/'3_pessoal'!$J50,""),""))</f>
        <v/>
      </c>
      <c r="S50" s="244" t="str">
        <f>IF($B50="","",IFERROR(IF(SUM('3_pessoal'!$CE50,'3_pessoal'!$CG50)&gt;0,SUM('3_pessoal'!$CF50,'3_pessoal'!$CH50)/'3_pessoal'!$J50,""),""))</f>
        <v/>
      </c>
      <c r="T50" s="244" t="str">
        <f>IF($B50="","",IFERROR(IF(SUM('3_pessoal'!$CJ50,'3_pessoal'!$CL50)&gt;0,SUM('3_pessoal'!$CK50,'3_pessoal'!$CM50)/'3_pessoal'!$J50,""),""))</f>
        <v/>
      </c>
      <c r="U50" s="244" t="str">
        <f>IF($B50="","",IFERROR(IF(SUM('3_pessoal'!$CO50,'3_pessoal'!$CQ50)&gt;0,SUM('3_pessoal'!$CP50,'3_pessoal'!$CR50)/'3_pessoal'!$J50,""),""))</f>
        <v/>
      </c>
      <c r="V50" s="244" t="str">
        <f>IF($B50="","",IFERROR(IF(SUM('3_pessoal'!$CT50,'3_pessoal'!$CV50)&gt;0,SUM('3_pessoal'!$CU50,'3_pessoal'!$CW50)/'3_pessoal'!$J50,""),""))</f>
        <v/>
      </c>
      <c r="W50" s="244" t="str">
        <f>IF($B50="","",IFERROR(IF(SUM('3_pessoal'!$CY50,'3_pessoal'!$DA50)&gt;0,SUM('3_pessoal'!$CZ50,'3_pessoal'!$DB50)/'3_pessoal'!$J50,""),""))</f>
        <v/>
      </c>
      <c r="X50" s="244" t="str">
        <f>IF($B50="","",IFERROR(IF(SUM('3_pessoal'!$DD50,'3_pessoal'!$DF50)&gt;0,SUM('3_pessoal'!$DE50,'3_pessoal'!$DG50)/'3_pessoal'!$J50,""),""))</f>
        <v/>
      </c>
      <c r="Y50" s="244" t="str">
        <f>IF($B50="","",IFERROR(IF(SUM('3_pessoal'!$DI50,'3_pessoal'!$DK50)&gt;0,SUM('3_pessoal'!$DJ50,'3_pessoal'!$DL50)/'3_pessoal'!$J50,""),""))</f>
        <v/>
      </c>
      <c r="Z50" s="244" t="str">
        <f>IF($B50="","",IFERROR(IF(SUM('3_pessoal'!$DN50,'3_pessoal'!$DP50)&gt;0,SUM('3_pessoal'!$DO50,'3_pessoal'!$DQ50)/'3_pessoal'!$J50,""),""))</f>
        <v/>
      </c>
      <c r="AA50" s="244" t="str">
        <f>IF($B50="","",IFERROR(IF(SUM('3_pessoal'!$DS50,'3_pessoal'!$DU50)&gt;0,SUM('3_pessoal'!$DT50,'3_pessoal'!$DV50)/'3_pessoal'!$J50,""),""))</f>
        <v/>
      </c>
      <c r="AB50" s="244" t="str">
        <f>IF($B50="","",IFERROR(IF(SUM('3_pessoal'!$DX50,'3_pessoal'!$DZ50)&gt;0,SUM('3_pessoal'!$DY50,'3_pessoal'!$EA50)/'3_pessoal'!$J50,""),""))</f>
        <v/>
      </c>
      <c r="AC50" s="244" t="str">
        <f>IF($B50="","",IFERROR(IF(SUM('3_pessoal'!$EC50,'3_pessoal'!$EE50)&gt;0,SUM('3_pessoal'!$ED50,'3_pessoal'!$EF50)/'3_pessoal'!$J50,""),""))</f>
        <v/>
      </c>
      <c r="AD50" s="244" t="str">
        <f>IF($B50="","",IFERROR(IF(SUM('3_pessoal'!$EH50,'3_pessoal'!$EJ50)&gt;0,SUM('3_pessoal'!$EI50,'3_pessoal'!$EK50)/'3_pessoal'!$J50,""),""))</f>
        <v/>
      </c>
      <c r="AE50" s="244" t="str">
        <f>IF($B50="","",IFERROR(IF(SUM('3_pessoal'!$EM50,'3_pessoal'!$EO50)&gt;0,SUM('3_pessoal'!$EN50,'3_pessoal'!$EP50)/'3_pessoal'!$J50,""),""))</f>
        <v/>
      </c>
      <c r="AF50" s="244" t="str">
        <f>IF($B50="","",IFERROR(IF(SUM('3_pessoal'!$ER50,'3_pessoal'!$ET50)&gt;0,SUM('3_pessoal'!$ES50,'3_pessoal'!$EU50)/'3_pessoal'!$J50,""),""))</f>
        <v/>
      </c>
      <c r="AG50" s="244" t="str">
        <f>IF($B50="","",IFERROR(IF(SUM('3_pessoal'!$EW50,'3_pessoal'!$EY50)&gt;0,SUM('3_pessoal'!$EX50,'3_pessoal'!$EZ50)/'3_pessoal'!$J50,""),""))</f>
        <v/>
      </c>
      <c r="AH50" s="253" t="str">
        <f>IF($B50="","",IFERROR(IF(SUM('3_pessoal'!$FB50,'3_pessoal'!$FD50)&gt;0,SUM('3_pessoal'!$FC50,'3_pessoal'!$FE50)/'3_pessoal'!$J50,""),""))</f>
        <v/>
      </c>
    </row>
    <row r="51" spans="1:34" ht="15" customHeight="1" x14ac:dyDescent="0.25">
      <c r="A51" s="184" t="str">
        <f>IF(B51="","",'1_geral'!A51)</f>
        <v/>
      </c>
      <c r="B51" s="246" t="str">
        <f>IF('1_geral'!D51="","",'1_geral'!D51)</f>
        <v/>
      </c>
      <c r="C51" s="246" t="str">
        <f>IF('1_geral'!E51="","",'1_geral'!E51)</f>
        <v/>
      </c>
      <c r="D51" s="189" t="str">
        <f>IF('4_periodicidade'!G51=0,"",'3_pessoal'!J51*1/'3_pessoal'!K51)</f>
        <v/>
      </c>
      <c r="E51" s="245" t="str">
        <f>IF($B51="","",IFERROR(IF(SUM('3_pessoal'!$M51,'3_pessoal'!$O51)&gt;0,SUM('3_pessoal'!$N51,'3_pessoal'!$P51)/'3_pessoal'!$J51,""),""))</f>
        <v/>
      </c>
      <c r="F51" s="245" t="str">
        <f>IF($B51="","",IFERROR(IF(SUM('3_pessoal'!$R51,'3_pessoal'!$T51)&gt;0,SUM('3_pessoal'!$S51,'3_pessoal'!$U51)/'3_pessoal'!$J51,""),""))</f>
        <v/>
      </c>
      <c r="G51" s="245" t="str">
        <f>IF($B51="","",IFERROR(IF(SUM('3_pessoal'!$W51,'3_pessoal'!$Y51)&gt;0,SUM('3_pessoal'!$X51,'3_pessoal'!$Z51)/'3_pessoal'!$J51,""),""))</f>
        <v/>
      </c>
      <c r="H51" s="245" t="str">
        <f>IF($B51="","",IFERROR(IF(SUM('3_pessoal'!$AB51,'3_pessoal'!$AD51)&gt;0,SUM('3_pessoal'!$AC51,'3_pessoal'!$AE51)/'3_pessoal'!$J51,""),""))</f>
        <v/>
      </c>
      <c r="I51" s="245" t="str">
        <f>IF($B51="","",IFERROR(IF(SUM('3_pessoal'!$AG51,'3_pessoal'!$AI51)&gt;0,SUM('3_pessoal'!$AH51,'3_pessoal'!$AJ51)/'3_pessoal'!$J51,""),""))</f>
        <v/>
      </c>
      <c r="J51" s="245" t="str">
        <f>IF($B51="","",IFERROR(IF(SUM('3_pessoal'!$AL51,'3_pessoal'!$AN51)&gt;0,SUM('3_pessoal'!$AM51,'3_pessoal'!$AO51)/'3_pessoal'!$J51,""),""))</f>
        <v/>
      </c>
      <c r="K51" s="245" t="str">
        <f>IF($B51="","",IFERROR(IF(SUM('3_pessoal'!$AQ51,'3_pessoal'!$AS51)&gt;0,SUM('3_pessoal'!$AR51,'3_pessoal'!$AT51)/'3_pessoal'!$J51,""),""))</f>
        <v/>
      </c>
      <c r="L51" s="245" t="str">
        <f>IF($B51="","",IFERROR(IF(SUM('3_pessoal'!$AV51,'3_pessoal'!$AX51)&gt;0,SUM('3_pessoal'!$AW51,'3_pessoal'!$AY51)/'3_pessoal'!$J51,""),""))</f>
        <v/>
      </c>
      <c r="M51" s="245" t="str">
        <f>IF($B51="","",IFERROR(IF(SUM('3_pessoal'!$BA51,'3_pessoal'!$BC51)&gt;0,SUM('3_pessoal'!$BB51,'3_pessoal'!$BD51)/'3_pessoal'!$J51,""),""))</f>
        <v/>
      </c>
      <c r="N51" s="245" t="str">
        <f>IF($B51="","",IFERROR(IF(SUM('3_pessoal'!$BF51,'3_pessoal'!$BH51)&gt;0,SUM('3_pessoal'!$BG51,'3_pessoal'!$BI51)/'3_pessoal'!$J51,""),""))</f>
        <v/>
      </c>
      <c r="O51" s="245" t="str">
        <f>IF($B51="","",IFERROR(IF(SUM('3_pessoal'!$BK51,'3_pessoal'!$BM51)&gt;0,SUM('3_pessoal'!$BL51,'3_pessoal'!$BN51)/'3_pessoal'!$J51,""),""))</f>
        <v/>
      </c>
      <c r="P51" s="245" t="str">
        <f>IF($B51="","",IFERROR(IF(SUM('3_pessoal'!$BP51,'3_pessoal'!$BR51)&gt;0,SUM('3_pessoal'!$BQ51,'3_pessoal'!$BS51)/'3_pessoal'!$J51,""),""))</f>
        <v/>
      </c>
      <c r="Q51" s="245" t="str">
        <f>IF($B51="","",IFERROR(IF(SUM('3_pessoal'!$BU51,'3_pessoal'!$BW51)&gt;0,SUM('3_pessoal'!$BV51,'3_pessoal'!$BX51)/'3_pessoal'!$J51,""),""))</f>
        <v/>
      </c>
      <c r="R51" s="245" t="str">
        <f>IF($B51="","",IFERROR(IF(SUM('3_pessoal'!$BZ51,'3_pessoal'!$CB51)&gt;0,SUM('3_pessoal'!$CA51,'3_pessoal'!$CC51)/'3_pessoal'!$J51,""),""))</f>
        <v/>
      </c>
      <c r="S51" s="245" t="str">
        <f>IF($B51="","",IFERROR(IF(SUM('3_pessoal'!$CE51,'3_pessoal'!$CG51)&gt;0,SUM('3_pessoal'!$CF51,'3_pessoal'!$CH51)/'3_pessoal'!$J51,""),""))</f>
        <v/>
      </c>
      <c r="T51" s="245" t="str">
        <f>IF($B51="","",IFERROR(IF(SUM('3_pessoal'!$CJ51,'3_pessoal'!$CL51)&gt;0,SUM('3_pessoal'!$CK51,'3_pessoal'!$CM51)/'3_pessoal'!$J51,""),""))</f>
        <v/>
      </c>
      <c r="U51" s="245" t="str">
        <f>IF($B51="","",IFERROR(IF(SUM('3_pessoal'!$CO51,'3_pessoal'!$CQ51)&gt;0,SUM('3_pessoal'!$CP51,'3_pessoal'!$CR51)/'3_pessoal'!$J51,""),""))</f>
        <v/>
      </c>
      <c r="V51" s="245" t="str">
        <f>IF($B51="","",IFERROR(IF(SUM('3_pessoal'!$CT51,'3_pessoal'!$CV51)&gt;0,SUM('3_pessoal'!$CU51,'3_pessoal'!$CW51)/'3_pessoal'!$J51,""),""))</f>
        <v/>
      </c>
      <c r="W51" s="245" t="str">
        <f>IF($B51="","",IFERROR(IF(SUM('3_pessoal'!$CY51,'3_pessoal'!$DA51)&gt;0,SUM('3_pessoal'!$CZ51,'3_pessoal'!$DB51)/'3_pessoal'!$J51,""),""))</f>
        <v/>
      </c>
      <c r="X51" s="245" t="str">
        <f>IF($B51="","",IFERROR(IF(SUM('3_pessoal'!$DD51,'3_pessoal'!$DF51)&gt;0,SUM('3_pessoal'!$DE51,'3_pessoal'!$DG51)/'3_pessoal'!$J51,""),""))</f>
        <v/>
      </c>
      <c r="Y51" s="245" t="str">
        <f>IF($B51="","",IFERROR(IF(SUM('3_pessoal'!$DI51,'3_pessoal'!$DK51)&gt;0,SUM('3_pessoal'!$DJ51,'3_pessoal'!$DL51)/'3_pessoal'!$J51,""),""))</f>
        <v/>
      </c>
      <c r="Z51" s="245" t="str">
        <f>IF($B51="","",IFERROR(IF(SUM('3_pessoal'!$DN51,'3_pessoal'!$DP51)&gt;0,SUM('3_pessoal'!$DO51,'3_pessoal'!$DQ51)/'3_pessoal'!$J51,""),""))</f>
        <v/>
      </c>
      <c r="AA51" s="245" t="str">
        <f>IF($B51="","",IFERROR(IF(SUM('3_pessoal'!$DS51,'3_pessoal'!$DU51)&gt;0,SUM('3_pessoal'!$DT51,'3_pessoal'!$DV51)/'3_pessoal'!$J51,""),""))</f>
        <v/>
      </c>
      <c r="AB51" s="245" t="str">
        <f>IF($B51="","",IFERROR(IF(SUM('3_pessoal'!$DX51,'3_pessoal'!$DZ51)&gt;0,SUM('3_pessoal'!$DY51,'3_pessoal'!$EA51)/'3_pessoal'!$J51,""),""))</f>
        <v/>
      </c>
      <c r="AC51" s="245" t="str">
        <f>IF($B51="","",IFERROR(IF(SUM('3_pessoal'!$EC51,'3_pessoal'!$EE51)&gt;0,SUM('3_pessoal'!$ED51,'3_pessoal'!$EF51)/'3_pessoal'!$J51,""),""))</f>
        <v/>
      </c>
      <c r="AD51" s="245" t="str">
        <f>IF($B51="","",IFERROR(IF(SUM('3_pessoal'!$EH51,'3_pessoal'!$EJ51)&gt;0,SUM('3_pessoal'!$EI51,'3_pessoal'!$EK51)/'3_pessoal'!$J51,""),""))</f>
        <v/>
      </c>
      <c r="AE51" s="245" t="str">
        <f>IF($B51="","",IFERROR(IF(SUM('3_pessoal'!$EM51,'3_pessoal'!$EO51)&gt;0,SUM('3_pessoal'!$EN51,'3_pessoal'!$EP51)/'3_pessoal'!$J51,""),""))</f>
        <v/>
      </c>
      <c r="AF51" s="245" t="str">
        <f>IF($B51="","",IFERROR(IF(SUM('3_pessoal'!$ER51,'3_pessoal'!$ET51)&gt;0,SUM('3_pessoal'!$ES51,'3_pessoal'!$EU51)/'3_pessoal'!$J51,""),""))</f>
        <v/>
      </c>
      <c r="AG51" s="245" t="str">
        <f>IF($B51="","",IFERROR(IF(SUM('3_pessoal'!$EW51,'3_pessoal'!$EY51)&gt;0,SUM('3_pessoal'!$EX51,'3_pessoal'!$EZ51)/'3_pessoal'!$J51,""),""))</f>
        <v/>
      </c>
      <c r="AH51" s="248" t="str">
        <f>IF($B51="","",IFERROR(IF(SUM('3_pessoal'!$FB51,'3_pessoal'!$FD51)&gt;0,SUM('3_pessoal'!$FC51,'3_pessoal'!$FE51)/'3_pessoal'!$J51,""),""))</f>
        <v/>
      </c>
    </row>
    <row r="52" spans="1:34" ht="15" customHeight="1" x14ac:dyDescent="0.25">
      <c r="A52" s="192" t="str">
        <f>IF(B52="","",'1_geral'!A52)</f>
        <v/>
      </c>
      <c r="B52" s="243" t="str">
        <f>IF('1_geral'!D52="","",'1_geral'!D52)</f>
        <v/>
      </c>
      <c r="C52" s="243" t="str">
        <f>IF('1_geral'!E52="","",'1_geral'!E52)</f>
        <v/>
      </c>
      <c r="D52" s="197" t="str">
        <f>IF('4_periodicidade'!G52=0,"",'3_pessoal'!J52*1/'3_pessoal'!K52)</f>
        <v/>
      </c>
      <c r="E52" s="244" t="str">
        <f>IF($B52="","",IFERROR(IF(SUM('3_pessoal'!$M52,'3_pessoal'!$O52)&gt;0,SUM('3_pessoal'!$N52,'3_pessoal'!$P52)/'3_pessoal'!$J52,""),""))</f>
        <v/>
      </c>
      <c r="F52" s="244" t="str">
        <f>IF($B52="","",IFERROR(IF(SUM('3_pessoal'!$R52,'3_pessoal'!$T52)&gt;0,SUM('3_pessoal'!$S52,'3_pessoal'!$U52)/'3_pessoal'!$J52,""),""))</f>
        <v/>
      </c>
      <c r="G52" s="244" t="str">
        <f>IF($B52="","",IFERROR(IF(SUM('3_pessoal'!$W52,'3_pessoal'!$Y52)&gt;0,SUM('3_pessoal'!$X52,'3_pessoal'!$Z52)/'3_pessoal'!$J52,""),""))</f>
        <v/>
      </c>
      <c r="H52" s="244" t="str">
        <f>IF($B52="","",IFERROR(IF(SUM('3_pessoal'!$AB52,'3_pessoal'!$AD52)&gt;0,SUM('3_pessoal'!$AC52,'3_pessoal'!$AE52)/'3_pessoal'!$J52,""),""))</f>
        <v/>
      </c>
      <c r="I52" s="244" t="str">
        <f>IF($B52="","",IFERROR(IF(SUM('3_pessoal'!$AG52,'3_pessoal'!$AI52)&gt;0,SUM('3_pessoal'!$AH52,'3_pessoal'!$AJ52)/'3_pessoal'!$J52,""),""))</f>
        <v/>
      </c>
      <c r="J52" s="244" t="str">
        <f>IF($B52="","",IFERROR(IF(SUM('3_pessoal'!$AL52,'3_pessoal'!$AN52)&gt;0,SUM('3_pessoal'!$AM52,'3_pessoal'!$AO52)/'3_pessoal'!$J52,""),""))</f>
        <v/>
      </c>
      <c r="K52" s="244" t="str">
        <f>IF($B52="","",IFERROR(IF(SUM('3_pessoal'!$AQ52,'3_pessoal'!$AS52)&gt;0,SUM('3_pessoal'!$AR52,'3_pessoal'!$AT52)/'3_pessoal'!$J52,""),""))</f>
        <v/>
      </c>
      <c r="L52" s="244" t="str">
        <f>IF($B52="","",IFERROR(IF(SUM('3_pessoal'!$AV52,'3_pessoal'!$AX52)&gt;0,SUM('3_pessoal'!$AW52,'3_pessoal'!$AY52)/'3_pessoal'!$J52,""),""))</f>
        <v/>
      </c>
      <c r="M52" s="244" t="str">
        <f>IF($B52="","",IFERROR(IF(SUM('3_pessoal'!$BA52,'3_pessoal'!$BC52)&gt;0,SUM('3_pessoal'!$BB52,'3_pessoal'!$BD52)/'3_pessoal'!$J52,""),""))</f>
        <v/>
      </c>
      <c r="N52" s="244" t="str">
        <f>IF($B52="","",IFERROR(IF(SUM('3_pessoal'!$BF52,'3_pessoal'!$BH52)&gt;0,SUM('3_pessoal'!$BG52,'3_pessoal'!$BI52)/'3_pessoal'!$J52,""),""))</f>
        <v/>
      </c>
      <c r="O52" s="244" t="str">
        <f>IF($B52="","",IFERROR(IF(SUM('3_pessoal'!$BK52,'3_pessoal'!$BM52)&gt;0,SUM('3_pessoal'!$BL52,'3_pessoal'!$BN52)/'3_pessoal'!$J52,""),""))</f>
        <v/>
      </c>
      <c r="P52" s="244" t="str">
        <f>IF($B52="","",IFERROR(IF(SUM('3_pessoal'!$BP52,'3_pessoal'!$BR52)&gt;0,SUM('3_pessoal'!$BQ52,'3_pessoal'!$BS52)/'3_pessoal'!$J52,""),""))</f>
        <v/>
      </c>
      <c r="Q52" s="244" t="str">
        <f>IF($B52="","",IFERROR(IF(SUM('3_pessoal'!$BU52,'3_pessoal'!$BW52)&gt;0,SUM('3_pessoal'!$BV52,'3_pessoal'!$BX52)/'3_pessoal'!$J52,""),""))</f>
        <v/>
      </c>
      <c r="R52" s="244" t="str">
        <f>IF($B52="","",IFERROR(IF(SUM('3_pessoal'!$BZ52,'3_pessoal'!$CB52)&gt;0,SUM('3_pessoal'!$CA52,'3_pessoal'!$CC52)/'3_pessoal'!$J52,""),""))</f>
        <v/>
      </c>
      <c r="S52" s="244" t="str">
        <f>IF($B52="","",IFERROR(IF(SUM('3_pessoal'!$CE52,'3_pessoal'!$CG52)&gt;0,SUM('3_pessoal'!$CF52,'3_pessoal'!$CH52)/'3_pessoal'!$J52,""),""))</f>
        <v/>
      </c>
      <c r="T52" s="244" t="str">
        <f>IF($B52="","",IFERROR(IF(SUM('3_pessoal'!$CJ52,'3_pessoal'!$CL52)&gt;0,SUM('3_pessoal'!$CK52,'3_pessoal'!$CM52)/'3_pessoal'!$J52,""),""))</f>
        <v/>
      </c>
      <c r="U52" s="244" t="str">
        <f>IF($B52="","",IFERROR(IF(SUM('3_pessoal'!$CO52,'3_pessoal'!$CQ52)&gt;0,SUM('3_pessoal'!$CP52,'3_pessoal'!$CR52)/'3_pessoal'!$J52,""),""))</f>
        <v/>
      </c>
      <c r="V52" s="244" t="str">
        <f>IF($B52="","",IFERROR(IF(SUM('3_pessoal'!$CT52,'3_pessoal'!$CV52)&gt;0,SUM('3_pessoal'!$CU52,'3_pessoal'!$CW52)/'3_pessoal'!$J52,""),""))</f>
        <v/>
      </c>
      <c r="W52" s="244" t="str">
        <f>IF($B52="","",IFERROR(IF(SUM('3_pessoal'!$CY52,'3_pessoal'!$DA52)&gt;0,SUM('3_pessoal'!$CZ52,'3_pessoal'!$DB52)/'3_pessoal'!$J52,""),""))</f>
        <v/>
      </c>
      <c r="X52" s="244" t="str">
        <f>IF($B52="","",IFERROR(IF(SUM('3_pessoal'!$DD52,'3_pessoal'!$DF52)&gt;0,SUM('3_pessoal'!$DE52,'3_pessoal'!$DG52)/'3_pessoal'!$J52,""),""))</f>
        <v/>
      </c>
      <c r="Y52" s="244" t="str">
        <f>IF($B52="","",IFERROR(IF(SUM('3_pessoal'!$DI52,'3_pessoal'!$DK52)&gt;0,SUM('3_pessoal'!$DJ52,'3_pessoal'!$DL52)/'3_pessoal'!$J52,""),""))</f>
        <v/>
      </c>
      <c r="Z52" s="244" t="str">
        <f>IF($B52="","",IFERROR(IF(SUM('3_pessoal'!$DN52,'3_pessoal'!$DP52)&gt;0,SUM('3_pessoal'!$DO52,'3_pessoal'!$DQ52)/'3_pessoal'!$J52,""),""))</f>
        <v/>
      </c>
      <c r="AA52" s="244" t="str">
        <f>IF($B52="","",IFERROR(IF(SUM('3_pessoal'!$DS52,'3_pessoal'!$DU52)&gt;0,SUM('3_pessoal'!$DT52,'3_pessoal'!$DV52)/'3_pessoal'!$J52,""),""))</f>
        <v/>
      </c>
      <c r="AB52" s="244" t="str">
        <f>IF($B52="","",IFERROR(IF(SUM('3_pessoal'!$DX52,'3_pessoal'!$DZ52)&gt;0,SUM('3_pessoal'!$DY52,'3_pessoal'!$EA52)/'3_pessoal'!$J52,""),""))</f>
        <v/>
      </c>
      <c r="AC52" s="244" t="str">
        <f>IF($B52="","",IFERROR(IF(SUM('3_pessoal'!$EC52,'3_pessoal'!$EE52)&gt;0,SUM('3_pessoal'!$ED52,'3_pessoal'!$EF52)/'3_pessoal'!$J52,""),""))</f>
        <v/>
      </c>
      <c r="AD52" s="244" t="str">
        <f>IF($B52="","",IFERROR(IF(SUM('3_pessoal'!$EH52,'3_pessoal'!$EJ52)&gt;0,SUM('3_pessoal'!$EI52,'3_pessoal'!$EK52)/'3_pessoal'!$J52,""),""))</f>
        <v/>
      </c>
      <c r="AE52" s="244" t="str">
        <f>IF($B52="","",IFERROR(IF(SUM('3_pessoal'!$EM52,'3_pessoal'!$EO52)&gt;0,SUM('3_pessoal'!$EN52,'3_pessoal'!$EP52)/'3_pessoal'!$J52,""),""))</f>
        <v/>
      </c>
      <c r="AF52" s="244" t="str">
        <f>IF($B52="","",IFERROR(IF(SUM('3_pessoal'!$ER52,'3_pessoal'!$ET52)&gt;0,SUM('3_pessoal'!$ES52,'3_pessoal'!$EU52)/'3_pessoal'!$J52,""),""))</f>
        <v/>
      </c>
      <c r="AG52" s="244" t="str">
        <f>IF($B52="","",IFERROR(IF(SUM('3_pessoal'!$EW52,'3_pessoal'!$EY52)&gt;0,SUM('3_pessoal'!$EX52,'3_pessoal'!$EZ52)/'3_pessoal'!$J52,""),""))</f>
        <v/>
      </c>
      <c r="AH52" s="253" t="str">
        <f>IF($B52="","",IFERROR(IF(SUM('3_pessoal'!$FB52,'3_pessoal'!$FD52)&gt;0,SUM('3_pessoal'!$FC52,'3_pessoal'!$FE52)/'3_pessoal'!$J52,""),""))</f>
        <v/>
      </c>
    </row>
    <row r="53" spans="1:34" ht="15" customHeight="1" x14ac:dyDescent="0.25">
      <c r="A53" s="184" t="str">
        <f>IF(B53="","",'1_geral'!A53)</f>
        <v/>
      </c>
      <c r="B53" s="246" t="str">
        <f>IF('1_geral'!D53="","",'1_geral'!D53)</f>
        <v/>
      </c>
      <c r="C53" s="246" t="str">
        <f>IF('1_geral'!E53="","",'1_geral'!E53)</f>
        <v/>
      </c>
      <c r="D53" s="189" t="str">
        <f>IF('4_periodicidade'!G53=0,"",'3_pessoal'!J53*1/'3_pessoal'!K53)</f>
        <v/>
      </c>
      <c r="E53" s="245" t="str">
        <f>IF($B53="","",IFERROR(IF(SUM('3_pessoal'!$M53,'3_pessoal'!$O53)&gt;0,SUM('3_pessoal'!$N53,'3_pessoal'!$P53)/'3_pessoal'!$J53,""),""))</f>
        <v/>
      </c>
      <c r="F53" s="245" t="str">
        <f>IF($B53="","",IFERROR(IF(SUM('3_pessoal'!$R53,'3_pessoal'!$T53)&gt;0,SUM('3_pessoal'!$S53,'3_pessoal'!$U53)/'3_pessoal'!$J53,""),""))</f>
        <v/>
      </c>
      <c r="G53" s="245" t="str">
        <f>IF($B53="","",IFERROR(IF(SUM('3_pessoal'!$W53,'3_pessoal'!$Y53)&gt;0,SUM('3_pessoal'!$X53,'3_pessoal'!$Z53)/'3_pessoal'!$J53,""),""))</f>
        <v/>
      </c>
      <c r="H53" s="245" t="str">
        <f>IF($B53="","",IFERROR(IF(SUM('3_pessoal'!$AB53,'3_pessoal'!$AD53)&gt;0,SUM('3_pessoal'!$AC53,'3_pessoal'!$AE53)/'3_pessoal'!$J53,""),""))</f>
        <v/>
      </c>
      <c r="I53" s="245" t="str">
        <f>IF($B53="","",IFERROR(IF(SUM('3_pessoal'!$AG53,'3_pessoal'!$AI53)&gt;0,SUM('3_pessoal'!$AH53,'3_pessoal'!$AJ53)/'3_pessoal'!$J53,""),""))</f>
        <v/>
      </c>
      <c r="J53" s="245" t="str">
        <f>IF($B53="","",IFERROR(IF(SUM('3_pessoal'!$AL53,'3_pessoal'!$AN53)&gt;0,SUM('3_pessoal'!$AM53,'3_pessoal'!$AO53)/'3_pessoal'!$J53,""),""))</f>
        <v/>
      </c>
      <c r="K53" s="245" t="str">
        <f>IF($B53="","",IFERROR(IF(SUM('3_pessoal'!$AQ53,'3_pessoal'!$AS53)&gt;0,SUM('3_pessoal'!$AR53,'3_pessoal'!$AT53)/'3_pessoal'!$J53,""),""))</f>
        <v/>
      </c>
      <c r="L53" s="245" t="str">
        <f>IF($B53="","",IFERROR(IF(SUM('3_pessoal'!$AV53,'3_pessoal'!$AX53)&gt;0,SUM('3_pessoal'!$AW53,'3_pessoal'!$AY53)/'3_pessoal'!$J53,""),""))</f>
        <v/>
      </c>
      <c r="M53" s="245" t="str">
        <f>IF($B53="","",IFERROR(IF(SUM('3_pessoal'!$BA53,'3_pessoal'!$BC53)&gt;0,SUM('3_pessoal'!$BB53,'3_pessoal'!$BD53)/'3_pessoal'!$J53,""),""))</f>
        <v/>
      </c>
      <c r="N53" s="245" t="str">
        <f>IF($B53="","",IFERROR(IF(SUM('3_pessoal'!$BF53,'3_pessoal'!$BH53)&gt;0,SUM('3_pessoal'!$BG53,'3_pessoal'!$BI53)/'3_pessoal'!$J53,""),""))</f>
        <v/>
      </c>
      <c r="O53" s="245" t="str">
        <f>IF($B53="","",IFERROR(IF(SUM('3_pessoal'!$BK53,'3_pessoal'!$BM53)&gt;0,SUM('3_pessoal'!$BL53,'3_pessoal'!$BN53)/'3_pessoal'!$J53,""),""))</f>
        <v/>
      </c>
      <c r="P53" s="245" t="str">
        <f>IF($B53="","",IFERROR(IF(SUM('3_pessoal'!$BP53,'3_pessoal'!$BR53)&gt;0,SUM('3_pessoal'!$BQ53,'3_pessoal'!$BS53)/'3_pessoal'!$J53,""),""))</f>
        <v/>
      </c>
      <c r="Q53" s="245" t="str">
        <f>IF($B53="","",IFERROR(IF(SUM('3_pessoal'!$BU53,'3_pessoal'!$BW53)&gt;0,SUM('3_pessoal'!$BV53,'3_pessoal'!$BX53)/'3_pessoal'!$J53,""),""))</f>
        <v/>
      </c>
      <c r="R53" s="245" t="str">
        <f>IF($B53="","",IFERROR(IF(SUM('3_pessoal'!$BZ53,'3_pessoal'!$CB53)&gt;0,SUM('3_pessoal'!$CA53,'3_pessoal'!$CC53)/'3_pessoal'!$J53,""),""))</f>
        <v/>
      </c>
      <c r="S53" s="245" t="str">
        <f>IF($B53="","",IFERROR(IF(SUM('3_pessoal'!$CE53,'3_pessoal'!$CG53)&gt;0,SUM('3_pessoal'!$CF53,'3_pessoal'!$CH53)/'3_pessoal'!$J53,""),""))</f>
        <v/>
      </c>
      <c r="T53" s="245" t="str">
        <f>IF($B53="","",IFERROR(IF(SUM('3_pessoal'!$CJ53,'3_pessoal'!$CL53)&gt;0,SUM('3_pessoal'!$CK53,'3_pessoal'!$CM53)/'3_pessoal'!$J53,""),""))</f>
        <v/>
      </c>
      <c r="U53" s="245" t="str">
        <f>IF($B53="","",IFERROR(IF(SUM('3_pessoal'!$CO53,'3_pessoal'!$CQ53)&gt;0,SUM('3_pessoal'!$CP53,'3_pessoal'!$CR53)/'3_pessoal'!$J53,""),""))</f>
        <v/>
      </c>
      <c r="V53" s="245" t="str">
        <f>IF($B53="","",IFERROR(IF(SUM('3_pessoal'!$CT53,'3_pessoal'!$CV53)&gt;0,SUM('3_pessoal'!$CU53,'3_pessoal'!$CW53)/'3_pessoal'!$J53,""),""))</f>
        <v/>
      </c>
      <c r="W53" s="245" t="str">
        <f>IF($B53="","",IFERROR(IF(SUM('3_pessoal'!$CY53,'3_pessoal'!$DA53)&gt;0,SUM('3_pessoal'!$CZ53,'3_pessoal'!$DB53)/'3_pessoal'!$J53,""),""))</f>
        <v/>
      </c>
      <c r="X53" s="245" t="str">
        <f>IF($B53="","",IFERROR(IF(SUM('3_pessoal'!$DD53,'3_pessoal'!$DF53)&gt;0,SUM('3_pessoal'!$DE53,'3_pessoal'!$DG53)/'3_pessoal'!$J53,""),""))</f>
        <v/>
      </c>
      <c r="Y53" s="245" t="str">
        <f>IF($B53="","",IFERROR(IF(SUM('3_pessoal'!$DI53,'3_pessoal'!$DK53)&gt;0,SUM('3_pessoal'!$DJ53,'3_pessoal'!$DL53)/'3_pessoal'!$J53,""),""))</f>
        <v/>
      </c>
      <c r="Z53" s="245" t="str">
        <f>IF($B53="","",IFERROR(IF(SUM('3_pessoal'!$DN53,'3_pessoal'!$DP53)&gt;0,SUM('3_pessoal'!$DO53,'3_pessoal'!$DQ53)/'3_pessoal'!$J53,""),""))</f>
        <v/>
      </c>
      <c r="AA53" s="245" t="str">
        <f>IF($B53="","",IFERROR(IF(SUM('3_pessoal'!$DS53,'3_pessoal'!$DU53)&gt;0,SUM('3_pessoal'!$DT53,'3_pessoal'!$DV53)/'3_pessoal'!$J53,""),""))</f>
        <v/>
      </c>
      <c r="AB53" s="245" t="str">
        <f>IF($B53="","",IFERROR(IF(SUM('3_pessoal'!$DX53,'3_pessoal'!$DZ53)&gt;0,SUM('3_pessoal'!$DY53,'3_pessoal'!$EA53)/'3_pessoal'!$J53,""),""))</f>
        <v/>
      </c>
      <c r="AC53" s="245" t="str">
        <f>IF($B53="","",IFERROR(IF(SUM('3_pessoal'!$EC53,'3_pessoal'!$EE53)&gt;0,SUM('3_pessoal'!$ED53,'3_pessoal'!$EF53)/'3_pessoal'!$J53,""),""))</f>
        <v/>
      </c>
      <c r="AD53" s="245" t="str">
        <f>IF($B53="","",IFERROR(IF(SUM('3_pessoal'!$EH53,'3_pessoal'!$EJ53)&gt;0,SUM('3_pessoal'!$EI53,'3_pessoal'!$EK53)/'3_pessoal'!$J53,""),""))</f>
        <v/>
      </c>
      <c r="AE53" s="245" t="str">
        <f>IF($B53="","",IFERROR(IF(SUM('3_pessoal'!$EM53,'3_pessoal'!$EO53)&gt;0,SUM('3_pessoal'!$EN53,'3_pessoal'!$EP53)/'3_pessoal'!$J53,""),""))</f>
        <v/>
      </c>
      <c r="AF53" s="245" t="str">
        <f>IF($B53="","",IFERROR(IF(SUM('3_pessoal'!$ER53,'3_pessoal'!$ET53)&gt;0,SUM('3_pessoal'!$ES53,'3_pessoal'!$EU53)/'3_pessoal'!$J53,""),""))</f>
        <v/>
      </c>
      <c r="AG53" s="245" t="str">
        <f>IF($B53="","",IFERROR(IF(SUM('3_pessoal'!$EW53,'3_pessoal'!$EY53)&gt;0,SUM('3_pessoal'!$EX53,'3_pessoal'!$EZ53)/'3_pessoal'!$J53,""),""))</f>
        <v/>
      </c>
      <c r="AH53" s="248" t="str">
        <f>IF($B53="","",IFERROR(IF(SUM('3_pessoal'!$FB53,'3_pessoal'!$FD53)&gt;0,SUM('3_pessoal'!$FC53,'3_pessoal'!$FE53)/'3_pessoal'!$J53,""),""))</f>
        <v/>
      </c>
    </row>
    <row r="54" spans="1:34" ht="15" customHeight="1" x14ac:dyDescent="0.25">
      <c r="A54" s="192" t="str">
        <f>IF(B54="","",'1_geral'!A54)</f>
        <v/>
      </c>
      <c r="B54" s="243" t="str">
        <f>IF('1_geral'!D54="","",'1_geral'!D54)</f>
        <v/>
      </c>
      <c r="C54" s="243" t="str">
        <f>IF('1_geral'!E54="","",'1_geral'!E54)</f>
        <v/>
      </c>
      <c r="D54" s="197" t="str">
        <f>IF('4_periodicidade'!G54=0,"",'3_pessoal'!J54*1/'3_pessoal'!K54)</f>
        <v/>
      </c>
      <c r="E54" s="244" t="str">
        <f>IF($B54="","",IFERROR(IF(SUM('3_pessoal'!$M54,'3_pessoal'!$O54)&gt;0,SUM('3_pessoal'!$N54,'3_pessoal'!$P54)/'3_pessoal'!$J54,""),""))</f>
        <v/>
      </c>
      <c r="F54" s="244" t="str">
        <f>IF($B54="","",IFERROR(IF(SUM('3_pessoal'!$R54,'3_pessoal'!$T54)&gt;0,SUM('3_pessoal'!$S54,'3_pessoal'!$U54)/'3_pessoal'!$J54,""),""))</f>
        <v/>
      </c>
      <c r="G54" s="244" t="str">
        <f>IF($B54="","",IFERROR(IF(SUM('3_pessoal'!$W54,'3_pessoal'!$Y54)&gt;0,SUM('3_pessoal'!$X54,'3_pessoal'!$Z54)/'3_pessoal'!$J54,""),""))</f>
        <v/>
      </c>
      <c r="H54" s="244" t="str">
        <f>IF($B54="","",IFERROR(IF(SUM('3_pessoal'!$AB54,'3_pessoal'!$AD54)&gt;0,SUM('3_pessoal'!$AC54,'3_pessoal'!$AE54)/'3_pessoal'!$J54,""),""))</f>
        <v/>
      </c>
      <c r="I54" s="244" t="str">
        <f>IF($B54="","",IFERROR(IF(SUM('3_pessoal'!$AG54,'3_pessoal'!$AI54)&gt;0,SUM('3_pessoal'!$AH54,'3_pessoal'!$AJ54)/'3_pessoal'!$J54,""),""))</f>
        <v/>
      </c>
      <c r="J54" s="244" t="str">
        <f>IF($B54="","",IFERROR(IF(SUM('3_pessoal'!$AL54,'3_pessoal'!$AN54)&gt;0,SUM('3_pessoal'!$AM54,'3_pessoal'!$AO54)/'3_pessoal'!$J54,""),""))</f>
        <v/>
      </c>
      <c r="K54" s="244" t="str">
        <f>IF($B54="","",IFERROR(IF(SUM('3_pessoal'!$AQ54,'3_pessoal'!$AS54)&gt;0,SUM('3_pessoal'!$AR54,'3_pessoal'!$AT54)/'3_pessoal'!$J54,""),""))</f>
        <v/>
      </c>
      <c r="L54" s="244" t="str">
        <f>IF($B54="","",IFERROR(IF(SUM('3_pessoal'!$AV54,'3_pessoal'!$AX54)&gt;0,SUM('3_pessoal'!$AW54,'3_pessoal'!$AY54)/'3_pessoal'!$J54,""),""))</f>
        <v/>
      </c>
      <c r="M54" s="244" t="str">
        <f>IF($B54="","",IFERROR(IF(SUM('3_pessoal'!$BA54,'3_pessoal'!$BC54)&gt;0,SUM('3_pessoal'!$BB54,'3_pessoal'!$BD54)/'3_pessoal'!$J54,""),""))</f>
        <v/>
      </c>
      <c r="N54" s="244" t="str">
        <f>IF($B54="","",IFERROR(IF(SUM('3_pessoal'!$BF54,'3_pessoal'!$BH54)&gt;0,SUM('3_pessoal'!$BG54,'3_pessoal'!$BI54)/'3_pessoal'!$J54,""),""))</f>
        <v/>
      </c>
      <c r="O54" s="244" t="str">
        <f>IF($B54="","",IFERROR(IF(SUM('3_pessoal'!$BK54,'3_pessoal'!$BM54)&gt;0,SUM('3_pessoal'!$BL54,'3_pessoal'!$BN54)/'3_pessoal'!$J54,""),""))</f>
        <v/>
      </c>
      <c r="P54" s="244" t="str">
        <f>IF($B54="","",IFERROR(IF(SUM('3_pessoal'!$BP54,'3_pessoal'!$BR54)&gt;0,SUM('3_pessoal'!$BQ54,'3_pessoal'!$BS54)/'3_pessoal'!$J54,""),""))</f>
        <v/>
      </c>
      <c r="Q54" s="244" t="str">
        <f>IF($B54="","",IFERROR(IF(SUM('3_pessoal'!$BU54,'3_pessoal'!$BW54)&gt;0,SUM('3_pessoal'!$BV54,'3_pessoal'!$BX54)/'3_pessoal'!$J54,""),""))</f>
        <v/>
      </c>
      <c r="R54" s="244" t="str">
        <f>IF($B54="","",IFERROR(IF(SUM('3_pessoal'!$BZ54,'3_pessoal'!$CB54)&gt;0,SUM('3_pessoal'!$CA54,'3_pessoal'!$CC54)/'3_pessoal'!$J54,""),""))</f>
        <v/>
      </c>
      <c r="S54" s="244" t="str">
        <f>IF($B54="","",IFERROR(IF(SUM('3_pessoal'!$CE54,'3_pessoal'!$CG54)&gt;0,SUM('3_pessoal'!$CF54,'3_pessoal'!$CH54)/'3_pessoal'!$J54,""),""))</f>
        <v/>
      </c>
      <c r="T54" s="244" t="str">
        <f>IF($B54="","",IFERROR(IF(SUM('3_pessoal'!$CJ54,'3_pessoal'!$CL54)&gt;0,SUM('3_pessoal'!$CK54,'3_pessoal'!$CM54)/'3_pessoal'!$J54,""),""))</f>
        <v/>
      </c>
      <c r="U54" s="244" t="str">
        <f>IF($B54="","",IFERROR(IF(SUM('3_pessoal'!$CO54,'3_pessoal'!$CQ54)&gt;0,SUM('3_pessoal'!$CP54,'3_pessoal'!$CR54)/'3_pessoal'!$J54,""),""))</f>
        <v/>
      </c>
      <c r="V54" s="244" t="str">
        <f>IF($B54="","",IFERROR(IF(SUM('3_pessoal'!$CT54,'3_pessoal'!$CV54)&gt;0,SUM('3_pessoal'!$CU54,'3_pessoal'!$CW54)/'3_pessoal'!$J54,""),""))</f>
        <v/>
      </c>
      <c r="W54" s="244" t="str">
        <f>IF($B54="","",IFERROR(IF(SUM('3_pessoal'!$CY54,'3_pessoal'!$DA54)&gt;0,SUM('3_pessoal'!$CZ54,'3_pessoal'!$DB54)/'3_pessoal'!$J54,""),""))</f>
        <v/>
      </c>
      <c r="X54" s="244" t="str">
        <f>IF($B54="","",IFERROR(IF(SUM('3_pessoal'!$DD54,'3_pessoal'!$DF54)&gt;0,SUM('3_pessoal'!$DE54,'3_pessoal'!$DG54)/'3_pessoal'!$J54,""),""))</f>
        <v/>
      </c>
      <c r="Y54" s="244" t="str">
        <f>IF($B54="","",IFERROR(IF(SUM('3_pessoal'!$DI54,'3_pessoal'!$DK54)&gt;0,SUM('3_pessoal'!$DJ54,'3_pessoal'!$DL54)/'3_pessoal'!$J54,""),""))</f>
        <v/>
      </c>
      <c r="Z54" s="244" t="str">
        <f>IF($B54="","",IFERROR(IF(SUM('3_pessoal'!$DN54,'3_pessoal'!$DP54)&gt;0,SUM('3_pessoal'!$DO54,'3_pessoal'!$DQ54)/'3_pessoal'!$J54,""),""))</f>
        <v/>
      </c>
      <c r="AA54" s="244" t="str">
        <f>IF($B54="","",IFERROR(IF(SUM('3_pessoal'!$DS54,'3_pessoal'!$DU54)&gt;0,SUM('3_pessoal'!$DT54,'3_pessoal'!$DV54)/'3_pessoal'!$J54,""),""))</f>
        <v/>
      </c>
      <c r="AB54" s="244" t="str">
        <f>IF($B54="","",IFERROR(IF(SUM('3_pessoal'!$DX54,'3_pessoal'!$DZ54)&gt;0,SUM('3_pessoal'!$DY54,'3_pessoal'!$EA54)/'3_pessoal'!$J54,""),""))</f>
        <v/>
      </c>
      <c r="AC54" s="244" t="str">
        <f>IF($B54="","",IFERROR(IF(SUM('3_pessoal'!$EC54,'3_pessoal'!$EE54)&gt;0,SUM('3_pessoal'!$ED54,'3_pessoal'!$EF54)/'3_pessoal'!$J54,""),""))</f>
        <v/>
      </c>
      <c r="AD54" s="244" t="str">
        <f>IF($B54="","",IFERROR(IF(SUM('3_pessoal'!$EH54,'3_pessoal'!$EJ54)&gt;0,SUM('3_pessoal'!$EI54,'3_pessoal'!$EK54)/'3_pessoal'!$J54,""),""))</f>
        <v/>
      </c>
      <c r="AE54" s="244" t="str">
        <f>IF($B54="","",IFERROR(IF(SUM('3_pessoal'!$EM54,'3_pessoal'!$EO54)&gt;0,SUM('3_pessoal'!$EN54,'3_pessoal'!$EP54)/'3_pessoal'!$J54,""),""))</f>
        <v/>
      </c>
      <c r="AF54" s="244" t="str">
        <f>IF($B54="","",IFERROR(IF(SUM('3_pessoal'!$ER54,'3_pessoal'!$ET54)&gt;0,SUM('3_pessoal'!$ES54,'3_pessoal'!$EU54)/'3_pessoal'!$J54,""),""))</f>
        <v/>
      </c>
      <c r="AG54" s="244" t="str">
        <f>IF($B54="","",IFERROR(IF(SUM('3_pessoal'!$EW54,'3_pessoal'!$EY54)&gt;0,SUM('3_pessoal'!$EX54,'3_pessoal'!$EZ54)/'3_pessoal'!$J54,""),""))</f>
        <v/>
      </c>
      <c r="AH54" s="253" t="str">
        <f>IF($B54="","",IFERROR(IF(SUM('3_pessoal'!$FB54,'3_pessoal'!$FD54)&gt;0,SUM('3_pessoal'!$FC54,'3_pessoal'!$FE54)/'3_pessoal'!$J54,""),""))</f>
        <v/>
      </c>
    </row>
    <row r="55" spans="1:34" ht="15" customHeight="1" x14ac:dyDescent="0.25">
      <c r="A55" s="184" t="str">
        <f>IF(B55="","",'1_geral'!A55)</f>
        <v/>
      </c>
      <c r="B55" s="246" t="str">
        <f>IF('1_geral'!D55="","",'1_geral'!D55)</f>
        <v/>
      </c>
      <c r="C55" s="246" t="str">
        <f>IF('1_geral'!E55="","",'1_geral'!E55)</f>
        <v/>
      </c>
      <c r="D55" s="189" t="str">
        <f>IF('4_periodicidade'!G55=0,"",'3_pessoal'!J55*1/'3_pessoal'!K55)</f>
        <v/>
      </c>
      <c r="E55" s="245" t="str">
        <f>IF($B55="","",IFERROR(IF(SUM('3_pessoal'!$M55,'3_pessoal'!$O55)&gt;0,SUM('3_pessoal'!$N55,'3_pessoal'!$P55)/'3_pessoal'!$J55,""),""))</f>
        <v/>
      </c>
      <c r="F55" s="245" t="str">
        <f>IF($B55="","",IFERROR(IF(SUM('3_pessoal'!$R55,'3_pessoal'!$T55)&gt;0,SUM('3_pessoal'!$S55,'3_pessoal'!$U55)/'3_pessoal'!$J55,""),""))</f>
        <v/>
      </c>
      <c r="G55" s="245" t="str">
        <f>IF($B55="","",IFERROR(IF(SUM('3_pessoal'!$W55,'3_pessoal'!$Y55)&gt;0,SUM('3_pessoal'!$X55,'3_pessoal'!$Z55)/'3_pessoal'!$J55,""),""))</f>
        <v/>
      </c>
      <c r="H55" s="245" t="str">
        <f>IF($B55="","",IFERROR(IF(SUM('3_pessoal'!$AB55,'3_pessoal'!$AD55)&gt;0,SUM('3_pessoal'!$AC55,'3_pessoal'!$AE55)/'3_pessoal'!$J55,""),""))</f>
        <v/>
      </c>
      <c r="I55" s="245" t="str">
        <f>IF($B55="","",IFERROR(IF(SUM('3_pessoal'!$AG55,'3_pessoal'!$AI55)&gt;0,SUM('3_pessoal'!$AH55,'3_pessoal'!$AJ55)/'3_pessoal'!$J55,""),""))</f>
        <v/>
      </c>
      <c r="J55" s="245" t="str">
        <f>IF($B55="","",IFERROR(IF(SUM('3_pessoal'!$AL55,'3_pessoal'!$AN55)&gt;0,SUM('3_pessoal'!$AM55,'3_pessoal'!$AO55)/'3_pessoal'!$J55,""),""))</f>
        <v/>
      </c>
      <c r="K55" s="245" t="str">
        <f>IF($B55="","",IFERROR(IF(SUM('3_pessoal'!$AQ55,'3_pessoal'!$AS55)&gt;0,SUM('3_pessoal'!$AR55,'3_pessoal'!$AT55)/'3_pessoal'!$J55,""),""))</f>
        <v/>
      </c>
      <c r="L55" s="245" t="str">
        <f>IF($B55="","",IFERROR(IF(SUM('3_pessoal'!$AV55,'3_pessoal'!$AX55)&gt;0,SUM('3_pessoal'!$AW55,'3_pessoal'!$AY55)/'3_pessoal'!$J55,""),""))</f>
        <v/>
      </c>
      <c r="M55" s="245" t="str">
        <f>IF($B55="","",IFERROR(IF(SUM('3_pessoal'!$BA55,'3_pessoal'!$BC55)&gt;0,SUM('3_pessoal'!$BB55,'3_pessoal'!$BD55)/'3_pessoal'!$J55,""),""))</f>
        <v/>
      </c>
      <c r="N55" s="245" t="str">
        <f>IF($B55="","",IFERROR(IF(SUM('3_pessoal'!$BF55,'3_pessoal'!$BH55)&gt;0,SUM('3_pessoal'!$BG55,'3_pessoal'!$BI55)/'3_pessoal'!$J55,""),""))</f>
        <v/>
      </c>
      <c r="O55" s="245" t="str">
        <f>IF($B55="","",IFERROR(IF(SUM('3_pessoal'!$BK55,'3_pessoal'!$BM55)&gt;0,SUM('3_pessoal'!$BL55,'3_pessoal'!$BN55)/'3_pessoal'!$J55,""),""))</f>
        <v/>
      </c>
      <c r="P55" s="245" t="str">
        <f>IF($B55="","",IFERROR(IF(SUM('3_pessoal'!$BP55,'3_pessoal'!$BR55)&gt;0,SUM('3_pessoal'!$BQ55,'3_pessoal'!$BS55)/'3_pessoal'!$J55,""),""))</f>
        <v/>
      </c>
      <c r="Q55" s="245" t="str">
        <f>IF($B55="","",IFERROR(IF(SUM('3_pessoal'!$BU55,'3_pessoal'!$BW55)&gt;0,SUM('3_pessoal'!$BV55,'3_pessoal'!$BX55)/'3_pessoal'!$J55,""),""))</f>
        <v/>
      </c>
      <c r="R55" s="245" t="str">
        <f>IF($B55="","",IFERROR(IF(SUM('3_pessoal'!$BZ55,'3_pessoal'!$CB55)&gt;0,SUM('3_pessoal'!$CA55,'3_pessoal'!$CC55)/'3_pessoal'!$J55,""),""))</f>
        <v/>
      </c>
      <c r="S55" s="245" t="str">
        <f>IF($B55="","",IFERROR(IF(SUM('3_pessoal'!$CE55,'3_pessoal'!$CG55)&gt;0,SUM('3_pessoal'!$CF55,'3_pessoal'!$CH55)/'3_pessoal'!$J55,""),""))</f>
        <v/>
      </c>
      <c r="T55" s="245" t="str">
        <f>IF($B55="","",IFERROR(IF(SUM('3_pessoal'!$CJ55,'3_pessoal'!$CL55)&gt;0,SUM('3_pessoal'!$CK55,'3_pessoal'!$CM55)/'3_pessoal'!$J55,""),""))</f>
        <v/>
      </c>
      <c r="U55" s="245" t="str">
        <f>IF($B55="","",IFERROR(IF(SUM('3_pessoal'!$CO55,'3_pessoal'!$CQ55)&gt;0,SUM('3_pessoal'!$CP55,'3_pessoal'!$CR55)/'3_pessoal'!$J55,""),""))</f>
        <v/>
      </c>
      <c r="V55" s="245" t="str">
        <f>IF($B55="","",IFERROR(IF(SUM('3_pessoal'!$CT55,'3_pessoal'!$CV55)&gt;0,SUM('3_pessoal'!$CU55,'3_pessoal'!$CW55)/'3_pessoal'!$J55,""),""))</f>
        <v/>
      </c>
      <c r="W55" s="245" t="str">
        <f>IF($B55="","",IFERROR(IF(SUM('3_pessoal'!$CY55,'3_pessoal'!$DA55)&gt;0,SUM('3_pessoal'!$CZ55,'3_pessoal'!$DB55)/'3_pessoal'!$J55,""),""))</f>
        <v/>
      </c>
      <c r="X55" s="245" t="str">
        <f>IF($B55="","",IFERROR(IF(SUM('3_pessoal'!$DD55,'3_pessoal'!$DF55)&gt;0,SUM('3_pessoal'!$DE55,'3_pessoal'!$DG55)/'3_pessoal'!$J55,""),""))</f>
        <v/>
      </c>
      <c r="Y55" s="245" t="str">
        <f>IF($B55="","",IFERROR(IF(SUM('3_pessoal'!$DI55,'3_pessoal'!$DK55)&gt;0,SUM('3_pessoal'!$DJ55,'3_pessoal'!$DL55)/'3_pessoal'!$J55,""),""))</f>
        <v/>
      </c>
      <c r="Z55" s="245" t="str">
        <f>IF($B55="","",IFERROR(IF(SUM('3_pessoal'!$DN55,'3_pessoal'!$DP55)&gt;0,SUM('3_pessoal'!$DO55,'3_pessoal'!$DQ55)/'3_pessoal'!$J55,""),""))</f>
        <v/>
      </c>
      <c r="AA55" s="245" t="str">
        <f>IF($B55="","",IFERROR(IF(SUM('3_pessoal'!$DS55,'3_pessoal'!$DU55)&gt;0,SUM('3_pessoal'!$DT55,'3_pessoal'!$DV55)/'3_pessoal'!$J55,""),""))</f>
        <v/>
      </c>
      <c r="AB55" s="245" t="str">
        <f>IF($B55="","",IFERROR(IF(SUM('3_pessoal'!$DX55,'3_pessoal'!$DZ55)&gt;0,SUM('3_pessoal'!$DY55,'3_pessoal'!$EA55)/'3_pessoal'!$J55,""),""))</f>
        <v/>
      </c>
      <c r="AC55" s="245" t="str">
        <f>IF($B55="","",IFERROR(IF(SUM('3_pessoal'!$EC55,'3_pessoal'!$EE55)&gt;0,SUM('3_pessoal'!$ED55,'3_pessoal'!$EF55)/'3_pessoal'!$J55,""),""))</f>
        <v/>
      </c>
      <c r="AD55" s="245" t="str">
        <f>IF($B55="","",IFERROR(IF(SUM('3_pessoal'!$EH55,'3_pessoal'!$EJ55)&gt;0,SUM('3_pessoal'!$EI55,'3_pessoal'!$EK55)/'3_pessoal'!$J55,""),""))</f>
        <v/>
      </c>
      <c r="AE55" s="245" t="str">
        <f>IF($B55="","",IFERROR(IF(SUM('3_pessoal'!$EM55,'3_pessoal'!$EO55)&gt;0,SUM('3_pessoal'!$EN55,'3_pessoal'!$EP55)/'3_pessoal'!$J55,""),""))</f>
        <v/>
      </c>
      <c r="AF55" s="245" t="str">
        <f>IF($B55="","",IFERROR(IF(SUM('3_pessoal'!$ER55,'3_pessoal'!$ET55)&gt;0,SUM('3_pessoal'!$ES55,'3_pessoal'!$EU55)/'3_pessoal'!$J55,""),""))</f>
        <v/>
      </c>
      <c r="AG55" s="245" t="str">
        <f>IF($B55="","",IFERROR(IF(SUM('3_pessoal'!$EW55,'3_pessoal'!$EY55)&gt;0,SUM('3_pessoal'!$EX55,'3_pessoal'!$EZ55)/'3_pessoal'!$J55,""),""))</f>
        <v/>
      </c>
      <c r="AH55" s="248" t="str">
        <f>IF($B55="","",IFERROR(IF(SUM('3_pessoal'!$FB55,'3_pessoal'!$FD55)&gt;0,SUM('3_pessoal'!$FC55,'3_pessoal'!$FE55)/'3_pessoal'!$J55,""),""))</f>
        <v/>
      </c>
    </row>
    <row r="56" spans="1:34" ht="15" customHeight="1" x14ac:dyDescent="0.25">
      <c r="A56" s="192" t="str">
        <f>IF(B56="","",'1_geral'!A56)</f>
        <v/>
      </c>
      <c r="B56" s="243" t="str">
        <f>IF('1_geral'!D56="","",'1_geral'!D56)</f>
        <v/>
      </c>
      <c r="C56" s="243" t="str">
        <f>IF('1_geral'!E56="","",'1_geral'!E56)</f>
        <v/>
      </c>
      <c r="D56" s="197" t="str">
        <f>IF('4_periodicidade'!G56=0,"",'3_pessoal'!J56*1/'3_pessoal'!K56)</f>
        <v/>
      </c>
      <c r="E56" s="244" t="str">
        <f>IF($B56="","",IFERROR(IF(SUM('3_pessoal'!$M56,'3_pessoal'!$O56)&gt;0,SUM('3_pessoal'!$N56,'3_pessoal'!$P56)/'3_pessoal'!$J56,""),""))</f>
        <v/>
      </c>
      <c r="F56" s="244" t="str">
        <f>IF($B56="","",IFERROR(IF(SUM('3_pessoal'!$R56,'3_pessoal'!$T56)&gt;0,SUM('3_pessoal'!$S56,'3_pessoal'!$U56)/'3_pessoal'!$J56,""),""))</f>
        <v/>
      </c>
      <c r="G56" s="244" t="str">
        <f>IF($B56="","",IFERROR(IF(SUM('3_pessoal'!$W56,'3_pessoal'!$Y56)&gt;0,SUM('3_pessoal'!$X56,'3_pessoal'!$Z56)/'3_pessoal'!$J56,""),""))</f>
        <v/>
      </c>
      <c r="H56" s="244" t="str">
        <f>IF($B56="","",IFERROR(IF(SUM('3_pessoal'!$AB56,'3_pessoal'!$AD56)&gt;0,SUM('3_pessoal'!$AC56,'3_pessoal'!$AE56)/'3_pessoal'!$J56,""),""))</f>
        <v/>
      </c>
      <c r="I56" s="244" t="str">
        <f>IF($B56="","",IFERROR(IF(SUM('3_pessoal'!$AG56,'3_pessoal'!$AI56)&gt;0,SUM('3_pessoal'!$AH56,'3_pessoal'!$AJ56)/'3_pessoal'!$J56,""),""))</f>
        <v/>
      </c>
      <c r="J56" s="244" t="str">
        <f>IF($B56="","",IFERROR(IF(SUM('3_pessoal'!$AL56,'3_pessoal'!$AN56)&gt;0,SUM('3_pessoal'!$AM56,'3_pessoal'!$AO56)/'3_pessoal'!$J56,""),""))</f>
        <v/>
      </c>
      <c r="K56" s="244" t="str">
        <f>IF($B56="","",IFERROR(IF(SUM('3_pessoal'!$AQ56,'3_pessoal'!$AS56)&gt;0,SUM('3_pessoal'!$AR56,'3_pessoal'!$AT56)/'3_pessoal'!$J56,""),""))</f>
        <v/>
      </c>
      <c r="L56" s="244" t="str">
        <f>IF($B56="","",IFERROR(IF(SUM('3_pessoal'!$AV56,'3_pessoal'!$AX56)&gt;0,SUM('3_pessoal'!$AW56,'3_pessoal'!$AY56)/'3_pessoal'!$J56,""),""))</f>
        <v/>
      </c>
      <c r="M56" s="244" t="str">
        <f>IF($B56="","",IFERROR(IF(SUM('3_pessoal'!$BA56,'3_pessoal'!$BC56)&gt;0,SUM('3_pessoal'!$BB56,'3_pessoal'!$BD56)/'3_pessoal'!$J56,""),""))</f>
        <v/>
      </c>
      <c r="N56" s="244" t="str">
        <f>IF($B56="","",IFERROR(IF(SUM('3_pessoal'!$BF56,'3_pessoal'!$BH56)&gt;0,SUM('3_pessoal'!$BG56,'3_pessoal'!$BI56)/'3_pessoal'!$J56,""),""))</f>
        <v/>
      </c>
      <c r="O56" s="244" t="str">
        <f>IF($B56="","",IFERROR(IF(SUM('3_pessoal'!$BK56,'3_pessoal'!$BM56)&gt;0,SUM('3_pessoal'!$BL56,'3_pessoal'!$BN56)/'3_pessoal'!$J56,""),""))</f>
        <v/>
      </c>
      <c r="P56" s="244" t="str">
        <f>IF($B56="","",IFERROR(IF(SUM('3_pessoal'!$BP56,'3_pessoal'!$BR56)&gt;0,SUM('3_pessoal'!$BQ56,'3_pessoal'!$BS56)/'3_pessoal'!$J56,""),""))</f>
        <v/>
      </c>
      <c r="Q56" s="244" t="str">
        <f>IF($B56="","",IFERROR(IF(SUM('3_pessoal'!$BU56,'3_pessoal'!$BW56)&gt;0,SUM('3_pessoal'!$BV56,'3_pessoal'!$BX56)/'3_pessoal'!$J56,""),""))</f>
        <v/>
      </c>
      <c r="R56" s="244" t="str">
        <f>IF($B56="","",IFERROR(IF(SUM('3_pessoal'!$BZ56,'3_pessoal'!$CB56)&gt;0,SUM('3_pessoal'!$CA56,'3_pessoal'!$CC56)/'3_pessoal'!$J56,""),""))</f>
        <v/>
      </c>
      <c r="S56" s="244" t="str">
        <f>IF($B56="","",IFERROR(IF(SUM('3_pessoal'!$CE56,'3_pessoal'!$CG56)&gt;0,SUM('3_pessoal'!$CF56,'3_pessoal'!$CH56)/'3_pessoal'!$J56,""),""))</f>
        <v/>
      </c>
      <c r="T56" s="244" t="str">
        <f>IF($B56="","",IFERROR(IF(SUM('3_pessoal'!$CJ56,'3_pessoal'!$CL56)&gt;0,SUM('3_pessoal'!$CK56,'3_pessoal'!$CM56)/'3_pessoal'!$J56,""),""))</f>
        <v/>
      </c>
      <c r="U56" s="244" t="str">
        <f>IF($B56="","",IFERROR(IF(SUM('3_pessoal'!$CO56,'3_pessoal'!$CQ56)&gt;0,SUM('3_pessoal'!$CP56,'3_pessoal'!$CR56)/'3_pessoal'!$J56,""),""))</f>
        <v/>
      </c>
      <c r="V56" s="244" t="str">
        <f>IF($B56="","",IFERROR(IF(SUM('3_pessoal'!$CT56,'3_pessoal'!$CV56)&gt;0,SUM('3_pessoal'!$CU56,'3_pessoal'!$CW56)/'3_pessoal'!$J56,""),""))</f>
        <v/>
      </c>
      <c r="W56" s="244" t="str">
        <f>IF($B56="","",IFERROR(IF(SUM('3_pessoal'!$CY56,'3_pessoal'!$DA56)&gt;0,SUM('3_pessoal'!$CZ56,'3_pessoal'!$DB56)/'3_pessoal'!$J56,""),""))</f>
        <v/>
      </c>
      <c r="X56" s="244" t="str">
        <f>IF($B56="","",IFERROR(IF(SUM('3_pessoal'!$DD56,'3_pessoal'!$DF56)&gt;0,SUM('3_pessoal'!$DE56,'3_pessoal'!$DG56)/'3_pessoal'!$J56,""),""))</f>
        <v/>
      </c>
      <c r="Y56" s="244" t="str">
        <f>IF($B56="","",IFERROR(IF(SUM('3_pessoal'!$DI56,'3_pessoal'!$DK56)&gt;0,SUM('3_pessoal'!$DJ56,'3_pessoal'!$DL56)/'3_pessoal'!$J56,""),""))</f>
        <v/>
      </c>
      <c r="Z56" s="244" t="str">
        <f>IF($B56="","",IFERROR(IF(SUM('3_pessoal'!$DN56,'3_pessoal'!$DP56)&gt;0,SUM('3_pessoal'!$DO56,'3_pessoal'!$DQ56)/'3_pessoal'!$J56,""),""))</f>
        <v/>
      </c>
      <c r="AA56" s="244" t="str">
        <f>IF($B56="","",IFERROR(IF(SUM('3_pessoal'!$DS56,'3_pessoal'!$DU56)&gt;0,SUM('3_pessoal'!$DT56,'3_pessoal'!$DV56)/'3_pessoal'!$J56,""),""))</f>
        <v/>
      </c>
      <c r="AB56" s="244" t="str">
        <f>IF($B56="","",IFERROR(IF(SUM('3_pessoal'!$DX56,'3_pessoal'!$DZ56)&gt;0,SUM('3_pessoal'!$DY56,'3_pessoal'!$EA56)/'3_pessoal'!$J56,""),""))</f>
        <v/>
      </c>
      <c r="AC56" s="244" t="str">
        <f>IF($B56="","",IFERROR(IF(SUM('3_pessoal'!$EC56,'3_pessoal'!$EE56)&gt;0,SUM('3_pessoal'!$ED56,'3_pessoal'!$EF56)/'3_pessoal'!$J56,""),""))</f>
        <v/>
      </c>
      <c r="AD56" s="244" t="str">
        <f>IF($B56="","",IFERROR(IF(SUM('3_pessoal'!$EH56,'3_pessoal'!$EJ56)&gt;0,SUM('3_pessoal'!$EI56,'3_pessoal'!$EK56)/'3_pessoal'!$J56,""),""))</f>
        <v/>
      </c>
      <c r="AE56" s="244" t="str">
        <f>IF($B56="","",IFERROR(IF(SUM('3_pessoal'!$EM56,'3_pessoal'!$EO56)&gt;0,SUM('3_pessoal'!$EN56,'3_pessoal'!$EP56)/'3_pessoal'!$J56,""),""))</f>
        <v/>
      </c>
      <c r="AF56" s="244" t="str">
        <f>IF($B56="","",IFERROR(IF(SUM('3_pessoal'!$ER56,'3_pessoal'!$ET56)&gt;0,SUM('3_pessoal'!$ES56,'3_pessoal'!$EU56)/'3_pessoal'!$J56,""),""))</f>
        <v/>
      </c>
      <c r="AG56" s="244" t="str">
        <f>IF($B56="","",IFERROR(IF(SUM('3_pessoal'!$EW56,'3_pessoal'!$EY56)&gt;0,SUM('3_pessoal'!$EX56,'3_pessoal'!$EZ56)/'3_pessoal'!$J56,""),""))</f>
        <v/>
      </c>
      <c r="AH56" s="253" t="str">
        <f>IF($B56="","",IFERROR(IF(SUM('3_pessoal'!$FB56,'3_pessoal'!$FD56)&gt;0,SUM('3_pessoal'!$FC56,'3_pessoal'!$FE56)/'3_pessoal'!$J56,""),""))</f>
        <v/>
      </c>
    </row>
    <row r="57" spans="1:34" ht="15" customHeight="1" x14ac:dyDescent="0.25">
      <c r="A57" s="184" t="str">
        <f>IF(B57="","",'1_geral'!A57)</f>
        <v/>
      </c>
      <c r="B57" s="246" t="str">
        <f>IF('1_geral'!D57="","",'1_geral'!D57)</f>
        <v/>
      </c>
      <c r="C57" s="246" t="str">
        <f>IF('1_geral'!E57="","",'1_geral'!E57)</f>
        <v/>
      </c>
      <c r="D57" s="189" t="str">
        <f>IF('4_periodicidade'!G57=0,"",'3_pessoal'!J57*1/'3_pessoal'!K57)</f>
        <v/>
      </c>
      <c r="E57" s="245" t="str">
        <f>IF($B57="","",IFERROR(IF(SUM('3_pessoal'!$M57,'3_pessoal'!$O57)&gt;0,SUM('3_pessoal'!$N57,'3_pessoal'!$P57)/'3_pessoal'!$J57,""),""))</f>
        <v/>
      </c>
      <c r="F57" s="245" t="str">
        <f>IF($B57="","",IFERROR(IF(SUM('3_pessoal'!$R57,'3_pessoal'!$T57)&gt;0,SUM('3_pessoal'!$S57,'3_pessoal'!$U57)/'3_pessoal'!$J57,""),""))</f>
        <v/>
      </c>
      <c r="G57" s="245" t="str">
        <f>IF($B57="","",IFERROR(IF(SUM('3_pessoal'!$W57,'3_pessoal'!$Y57)&gt;0,SUM('3_pessoal'!$X57,'3_pessoal'!$Z57)/'3_pessoal'!$J57,""),""))</f>
        <v/>
      </c>
      <c r="H57" s="245" t="str">
        <f>IF($B57="","",IFERROR(IF(SUM('3_pessoal'!$AB57,'3_pessoal'!$AD57)&gt;0,SUM('3_pessoal'!$AC57,'3_pessoal'!$AE57)/'3_pessoal'!$J57,""),""))</f>
        <v/>
      </c>
      <c r="I57" s="245" t="str">
        <f>IF($B57="","",IFERROR(IF(SUM('3_pessoal'!$AG57,'3_pessoal'!$AI57)&gt;0,SUM('3_pessoal'!$AH57,'3_pessoal'!$AJ57)/'3_pessoal'!$J57,""),""))</f>
        <v/>
      </c>
      <c r="J57" s="245" t="str">
        <f>IF($B57="","",IFERROR(IF(SUM('3_pessoal'!$AL57,'3_pessoal'!$AN57)&gt;0,SUM('3_pessoal'!$AM57,'3_pessoal'!$AO57)/'3_pessoal'!$J57,""),""))</f>
        <v/>
      </c>
      <c r="K57" s="245" t="str">
        <f>IF($B57="","",IFERROR(IF(SUM('3_pessoal'!$AQ57,'3_pessoal'!$AS57)&gt;0,SUM('3_pessoal'!$AR57,'3_pessoal'!$AT57)/'3_pessoal'!$J57,""),""))</f>
        <v/>
      </c>
      <c r="L57" s="245" t="str">
        <f>IF($B57="","",IFERROR(IF(SUM('3_pessoal'!$AV57,'3_pessoal'!$AX57)&gt;0,SUM('3_pessoal'!$AW57,'3_pessoal'!$AY57)/'3_pessoal'!$J57,""),""))</f>
        <v/>
      </c>
      <c r="M57" s="245" t="str">
        <f>IF($B57="","",IFERROR(IF(SUM('3_pessoal'!$BA57,'3_pessoal'!$BC57)&gt;0,SUM('3_pessoal'!$BB57,'3_pessoal'!$BD57)/'3_pessoal'!$J57,""),""))</f>
        <v/>
      </c>
      <c r="N57" s="245" t="str">
        <f>IF($B57="","",IFERROR(IF(SUM('3_pessoal'!$BF57,'3_pessoal'!$BH57)&gt;0,SUM('3_pessoal'!$BG57,'3_pessoal'!$BI57)/'3_pessoal'!$J57,""),""))</f>
        <v/>
      </c>
      <c r="O57" s="245" t="str">
        <f>IF($B57="","",IFERROR(IF(SUM('3_pessoal'!$BK57,'3_pessoal'!$BM57)&gt;0,SUM('3_pessoal'!$BL57,'3_pessoal'!$BN57)/'3_pessoal'!$J57,""),""))</f>
        <v/>
      </c>
      <c r="P57" s="245" t="str">
        <f>IF($B57="","",IFERROR(IF(SUM('3_pessoal'!$BP57,'3_pessoal'!$BR57)&gt;0,SUM('3_pessoal'!$BQ57,'3_pessoal'!$BS57)/'3_pessoal'!$J57,""),""))</f>
        <v/>
      </c>
      <c r="Q57" s="245" t="str">
        <f>IF($B57="","",IFERROR(IF(SUM('3_pessoal'!$BU57,'3_pessoal'!$BW57)&gt;0,SUM('3_pessoal'!$BV57,'3_pessoal'!$BX57)/'3_pessoal'!$J57,""),""))</f>
        <v/>
      </c>
      <c r="R57" s="245" t="str">
        <f>IF($B57="","",IFERROR(IF(SUM('3_pessoal'!$BZ57,'3_pessoal'!$CB57)&gt;0,SUM('3_pessoal'!$CA57,'3_pessoal'!$CC57)/'3_pessoal'!$J57,""),""))</f>
        <v/>
      </c>
      <c r="S57" s="245" t="str">
        <f>IF($B57="","",IFERROR(IF(SUM('3_pessoal'!$CE57,'3_pessoal'!$CG57)&gt;0,SUM('3_pessoal'!$CF57,'3_pessoal'!$CH57)/'3_pessoal'!$J57,""),""))</f>
        <v/>
      </c>
      <c r="T57" s="245" t="str">
        <f>IF($B57="","",IFERROR(IF(SUM('3_pessoal'!$CJ57,'3_pessoal'!$CL57)&gt;0,SUM('3_pessoal'!$CK57,'3_pessoal'!$CM57)/'3_pessoal'!$J57,""),""))</f>
        <v/>
      </c>
      <c r="U57" s="245" t="str">
        <f>IF($B57="","",IFERROR(IF(SUM('3_pessoal'!$CO57,'3_pessoal'!$CQ57)&gt;0,SUM('3_pessoal'!$CP57,'3_pessoal'!$CR57)/'3_pessoal'!$J57,""),""))</f>
        <v/>
      </c>
      <c r="V57" s="245" t="str">
        <f>IF($B57="","",IFERROR(IF(SUM('3_pessoal'!$CT57,'3_pessoal'!$CV57)&gt;0,SUM('3_pessoal'!$CU57,'3_pessoal'!$CW57)/'3_pessoal'!$J57,""),""))</f>
        <v/>
      </c>
      <c r="W57" s="245" t="str">
        <f>IF($B57="","",IFERROR(IF(SUM('3_pessoal'!$CY57,'3_pessoal'!$DA57)&gt;0,SUM('3_pessoal'!$CZ57,'3_pessoal'!$DB57)/'3_pessoal'!$J57,""),""))</f>
        <v/>
      </c>
      <c r="X57" s="245" t="str">
        <f>IF($B57="","",IFERROR(IF(SUM('3_pessoal'!$DD57,'3_pessoal'!$DF57)&gt;0,SUM('3_pessoal'!$DE57,'3_pessoal'!$DG57)/'3_pessoal'!$J57,""),""))</f>
        <v/>
      </c>
      <c r="Y57" s="245" t="str">
        <f>IF($B57="","",IFERROR(IF(SUM('3_pessoal'!$DI57,'3_pessoal'!$DK57)&gt;0,SUM('3_pessoal'!$DJ57,'3_pessoal'!$DL57)/'3_pessoal'!$J57,""),""))</f>
        <v/>
      </c>
      <c r="Z57" s="245" t="str">
        <f>IF($B57="","",IFERROR(IF(SUM('3_pessoal'!$DN57,'3_pessoal'!$DP57)&gt;0,SUM('3_pessoal'!$DO57,'3_pessoal'!$DQ57)/'3_pessoal'!$J57,""),""))</f>
        <v/>
      </c>
      <c r="AA57" s="245" t="str">
        <f>IF($B57="","",IFERROR(IF(SUM('3_pessoal'!$DS57,'3_pessoal'!$DU57)&gt;0,SUM('3_pessoal'!$DT57,'3_pessoal'!$DV57)/'3_pessoal'!$J57,""),""))</f>
        <v/>
      </c>
      <c r="AB57" s="245" t="str">
        <f>IF($B57="","",IFERROR(IF(SUM('3_pessoal'!$DX57,'3_pessoal'!$DZ57)&gt;0,SUM('3_pessoal'!$DY57,'3_pessoal'!$EA57)/'3_pessoal'!$J57,""),""))</f>
        <v/>
      </c>
      <c r="AC57" s="245" t="str">
        <f>IF($B57="","",IFERROR(IF(SUM('3_pessoal'!$EC57,'3_pessoal'!$EE57)&gt;0,SUM('3_pessoal'!$ED57,'3_pessoal'!$EF57)/'3_pessoal'!$J57,""),""))</f>
        <v/>
      </c>
      <c r="AD57" s="245" t="str">
        <f>IF($B57="","",IFERROR(IF(SUM('3_pessoal'!$EH57,'3_pessoal'!$EJ57)&gt;0,SUM('3_pessoal'!$EI57,'3_pessoal'!$EK57)/'3_pessoal'!$J57,""),""))</f>
        <v/>
      </c>
      <c r="AE57" s="245" t="str">
        <f>IF($B57="","",IFERROR(IF(SUM('3_pessoal'!$EM57,'3_pessoal'!$EO57)&gt;0,SUM('3_pessoal'!$EN57,'3_pessoal'!$EP57)/'3_pessoal'!$J57,""),""))</f>
        <v/>
      </c>
      <c r="AF57" s="245" t="str">
        <f>IF($B57="","",IFERROR(IF(SUM('3_pessoal'!$ER57,'3_pessoal'!$ET57)&gt;0,SUM('3_pessoal'!$ES57,'3_pessoal'!$EU57)/'3_pessoal'!$J57,""),""))</f>
        <v/>
      </c>
      <c r="AG57" s="245" t="str">
        <f>IF($B57="","",IFERROR(IF(SUM('3_pessoal'!$EW57,'3_pessoal'!$EY57)&gt;0,SUM('3_pessoal'!$EX57,'3_pessoal'!$EZ57)/'3_pessoal'!$J57,""),""))</f>
        <v/>
      </c>
      <c r="AH57" s="248" t="str">
        <f>IF($B57="","",IFERROR(IF(SUM('3_pessoal'!$FB57,'3_pessoal'!$FD57)&gt;0,SUM('3_pessoal'!$FC57,'3_pessoal'!$FE57)/'3_pessoal'!$J57,""),""))</f>
        <v/>
      </c>
    </row>
    <row r="58" spans="1:34" ht="15" customHeight="1" x14ac:dyDescent="0.25">
      <c r="A58" s="192" t="str">
        <f>IF(B58="","",'1_geral'!A58)</f>
        <v/>
      </c>
      <c r="B58" s="243" t="str">
        <f>IF('1_geral'!D58="","",'1_geral'!D58)</f>
        <v/>
      </c>
      <c r="C58" s="243" t="str">
        <f>IF('1_geral'!E58="","",'1_geral'!E58)</f>
        <v/>
      </c>
      <c r="D58" s="197" t="str">
        <f>IF('4_periodicidade'!G58=0,"",'3_pessoal'!J58*1/'3_pessoal'!K58)</f>
        <v/>
      </c>
      <c r="E58" s="244" t="str">
        <f>IF($B58="","",IFERROR(IF(SUM('3_pessoal'!$M58,'3_pessoal'!$O58)&gt;0,SUM('3_pessoal'!$N58,'3_pessoal'!$P58)/'3_pessoal'!$J58,""),""))</f>
        <v/>
      </c>
      <c r="F58" s="244" t="str">
        <f>IF($B58="","",IFERROR(IF(SUM('3_pessoal'!$R58,'3_pessoal'!$T58)&gt;0,SUM('3_pessoal'!$S58,'3_pessoal'!$U58)/'3_pessoal'!$J58,""),""))</f>
        <v/>
      </c>
      <c r="G58" s="244" t="str">
        <f>IF($B58="","",IFERROR(IF(SUM('3_pessoal'!$W58,'3_pessoal'!$Y58)&gt;0,SUM('3_pessoal'!$X58,'3_pessoal'!$Z58)/'3_pessoal'!$J58,""),""))</f>
        <v/>
      </c>
      <c r="H58" s="244" t="str">
        <f>IF($B58="","",IFERROR(IF(SUM('3_pessoal'!$AB58,'3_pessoal'!$AD58)&gt;0,SUM('3_pessoal'!$AC58,'3_pessoal'!$AE58)/'3_pessoal'!$J58,""),""))</f>
        <v/>
      </c>
      <c r="I58" s="244" t="str">
        <f>IF($B58="","",IFERROR(IF(SUM('3_pessoal'!$AG58,'3_pessoal'!$AI58)&gt;0,SUM('3_pessoal'!$AH58,'3_pessoal'!$AJ58)/'3_pessoal'!$J58,""),""))</f>
        <v/>
      </c>
      <c r="J58" s="244" t="str">
        <f>IF($B58="","",IFERROR(IF(SUM('3_pessoal'!$AL58,'3_pessoal'!$AN58)&gt;0,SUM('3_pessoal'!$AM58,'3_pessoal'!$AO58)/'3_pessoal'!$J58,""),""))</f>
        <v/>
      </c>
      <c r="K58" s="244" t="str">
        <f>IF($B58="","",IFERROR(IF(SUM('3_pessoal'!$AQ58,'3_pessoal'!$AS58)&gt;0,SUM('3_pessoal'!$AR58,'3_pessoal'!$AT58)/'3_pessoal'!$J58,""),""))</f>
        <v/>
      </c>
      <c r="L58" s="244" t="str">
        <f>IF($B58="","",IFERROR(IF(SUM('3_pessoal'!$AV58,'3_pessoal'!$AX58)&gt;0,SUM('3_pessoal'!$AW58,'3_pessoal'!$AY58)/'3_pessoal'!$J58,""),""))</f>
        <v/>
      </c>
      <c r="M58" s="244" t="str">
        <f>IF($B58="","",IFERROR(IF(SUM('3_pessoal'!$BA58,'3_pessoal'!$BC58)&gt;0,SUM('3_pessoal'!$BB58,'3_pessoal'!$BD58)/'3_pessoal'!$J58,""),""))</f>
        <v/>
      </c>
      <c r="N58" s="244" t="str">
        <f>IF($B58="","",IFERROR(IF(SUM('3_pessoal'!$BF58,'3_pessoal'!$BH58)&gt;0,SUM('3_pessoal'!$BG58,'3_pessoal'!$BI58)/'3_pessoal'!$J58,""),""))</f>
        <v/>
      </c>
      <c r="O58" s="244" t="str">
        <f>IF($B58="","",IFERROR(IF(SUM('3_pessoal'!$BK58,'3_pessoal'!$BM58)&gt;0,SUM('3_pessoal'!$BL58,'3_pessoal'!$BN58)/'3_pessoal'!$J58,""),""))</f>
        <v/>
      </c>
      <c r="P58" s="244" t="str">
        <f>IF($B58="","",IFERROR(IF(SUM('3_pessoal'!$BP58,'3_pessoal'!$BR58)&gt;0,SUM('3_pessoal'!$BQ58,'3_pessoal'!$BS58)/'3_pessoal'!$J58,""),""))</f>
        <v/>
      </c>
      <c r="Q58" s="244" t="str">
        <f>IF($B58="","",IFERROR(IF(SUM('3_pessoal'!$BU58,'3_pessoal'!$BW58)&gt;0,SUM('3_pessoal'!$BV58,'3_pessoal'!$BX58)/'3_pessoal'!$J58,""),""))</f>
        <v/>
      </c>
      <c r="R58" s="244" t="str">
        <f>IF($B58="","",IFERROR(IF(SUM('3_pessoal'!$BZ58,'3_pessoal'!$CB58)&gt;0,SUM('3_pessoal'!$CA58,'3_pessoal'!$CC58)/'3_pessoal'!$J58,""),""))</f>
        <v/>
      </c>
      <c r="S58" s="244" t="str">
        <f>IF($B58="","",IFERROR(IF(SUM('3_pessoal'!$CE58,'3_pessoal'!$CG58)&gt;0,SUM('3_pessoal'!$CF58,'3_pessoal'!$CH58)/'3_pessoal'!$J58,""),""))</f>
        <v/>
      </c>
      <c r="T58" s="244" t="str">
        <f>IF($B58="","",IFERROR(IF(SUM('3_pessoal'!$CJ58,'3_pessoal'!$CL58)&gt;0,SUM('3_pessoal'!$CK58,'3_pessoal'!$CM58)/'3_pessoal'!$J58,""),""))</f>
        <v/>
      </c>
      <c r="U58" s="244" t="str">
        <f>IF($B58="","",IFERROR(IF(SUM('3_pessoal'!$CO58,'3_pessoal'!$CQ58)&gt;0,SUM('3_pessoal'!$CP58,'3_pessoal'!$CR58)/'3_pessoal'!$J58,""),""))</f>
        <v/>
      </c>
      <c r="V58" s="244" t="str">
        <f>IF($B58="","",IFERROR(IF(SUM('3_pessoal'!$CT58,'3_pessoal'!$CV58)&gt;0,SUM('3_pessoal'!$CU58,'3_pessoal'!$CW58)/'3_pessoal'!$J58,""),""))</f>
        <v/>
      </c>
      <c r="W58" s="244" t="str">
        <f>IF($B58="","",IFERROR(IF(SUM('3_pessoal'!$CY58,'3_pessoal'!$DA58)&gt;0,SUM('3_pessoal'!$CZ58,'3_pessoal'!$DB58)/'3_pessoal'!$J58,""),""))</f>
        <v/>
      </c>
      <c r="X58" s="244" t="str">
        <f>IF($B58="","",IFERROR(IF(SUM('3_pessoal'!$DD58,'3_pessoal'!$DF58)&gt;0,SUM('3_pessoal'!$DE58,'3_pessoal'!$DG58)/'3_pessoal'!$J58,""),""))</f>
        <v/>
      </c>
      <c r="Y58" s="244" t="str">
        <f>IF($B58="","",IFERROR(IF(SUM('3_pessoal'!$DI58,'3_pessoal'!$DK58)&gt;0,SUM('3_pessoal'!$DJ58,'3_pessoal'!$DL58)/'3_pessoal'!$J58,""),""))</f>
        <v/>
      </c>
      <c r="Z58" s="244" t="str">
        <f>IF($B58="","",IFERROR(IF(SUM('3_pessoal'!$DN58,'3_pessoal'!$DP58)&gt;0,SUM('3_pessoal'!$DO58,'3_pessoal'!$DQ58)/'3_pessoal'!$J58,""),""))</f>
        <v/>
      </c>
      <c r="AA58" s="244" t="str">
        <f>IF($B58="","",IFERROR(IF(SUM('3_pessoal'!$DS58,'3_pessoal'!$DU58)&gt;0,SUM('3_pessoal'!$DT58,'3_pessoal'!$DV58)/'3_pessoal'!$J58,""),""))</f>
        <v/>
      </c>
      <c r="AB58" s="244" t="str">
        <f>IF($B58="","",IFERROR(IF(SUM('3_pessoal'!$DX58,'3_pessoal'!$DZ58)&gt;0,SUM('3_pessoal'!$DY58,'3_pessoal'!$EA58)/'3_pessoal'!$J58,""),""))</f>
        <v/>
      </c>
      <c r="AC58" s="244" t="str">
        <f>IF($B58="","",IFERROR(IF(SUM('3_pessoal'!$EC58,'3_pessoal'!$EE58)&gt;0,SUM('3_pessoal'!$ED58,'3_pessoal'!$EF58)/'3_pessoal'!$J58,""),""))</f>
        <v/>
      </c>
      <c r="AD58" s="244" t="str">
        <f>IF($B58="","",IFERROR(IF(SUM('3_pessoal'!$EH58,'3_pessoal'!$EJ58)&gt;0,SUM('3_pessoal'!$EI58,'3_pessoal'!$EK58)/'3_pessoal'!$J58,""),""))</f>
        <v/>
      </c>
      <c r="AE58" s="244" t="str">
        <f>IF($B58="","",IFERROR(IF(SUM('3_pessoal'!$EM58,'3_pessoal'!$EO58)&gt;0,SUM('3_pessoal'!$EN58,'3_pessoal'!$EP58)/'3_pessoal'!$J58,""),""))</f>
        <v/>
      </c>
      <c r="AF58" s="244" t="str">
        <f>IF($B58="","",IFERROR(IF(SUM('3_pessoal'!$ER58,'3_pessoal'!$ET58)&gt;0,SUM('3_pessoal'!$ES58,'3_pessoal'!$EU58)/'3_pessoal'!$J58,""),""))</f>
        <v/>
      </c>
      <c r="AG58" s="244" t="str">
        <f>IF($B58="","",IFERROR(IF(SUM('3_pessoal'!$EW58,'3_pessoal'!$EY58)&gt;0,SUM('3_pessoal'!$EX58,'3_pessoal'!$EZ58)/'3_pessoal'!$J58,""),""))</f>
        <v/>
      </c>
      <c r="AH58" s="253" t="str">
        <f>IF($B58="","",IFERROR(IF(SUM('3_pessoal'!$FB58,'3_pessoal'!$FD58)&gt;0,SUM('3_pessoal'!$FC58,'3_pessoal'!$FE58)/'3_pessoal'!$J58,""),""))</f>
        <v/>
      </c>
    </row>
    <row r="59" spans="1:34" ht="15" customHeight="1" x14ac:dyDescent="0.25">
      <c r="A59" s="200" t="str">
        <f>IF(B59="","",'1_geral'!A59)</f>
        <v/>
      </c>
      <c r="B59" s="249" t="str">
        <f>IF('1_geral'!D59="","",'1_geral'!D59)</f>
        <v/>
      </c>
      <c r="C59" s="249" t="str">
        <f>IF('1_geral'!E59="","",'1_geral'!E59)</f>
        <v/>
      </c>
      <c r="D59" s="205" t="str">
        <f>IF('4_periodicidade'!G59=0,"",'3_pessoal'!J59*1/'3_pessoal'!K59)</f>
        <v/>
      </c>
      <c r="E59" s="250" t="str">
        <f>IF($B59="","",IFERROR(IF(SUM('3_pessoal'!$M59,'3_pessoal'!$O59)&gt;0,SUM('3_pessoal'!$N59,'3_pessoal'!$P59)/'3_pessoal'!$J59,""),""))</f>
        <v/>
      </c>
      <c r="F59" s="250" t="str">
        <f>IF($B59="","",IFERROR(IF(SUM('3_pessoal'!$R59,'3_pessoal'!$T59)&gt;0,SUM('3_pessoal'!$S59,'3_pessoal'!$U59)/'3_pessoal'!$J59,""),""))</f>
        <v/>
      </c>
      <c r="G59" s="250" t="str">
        <f>IF($B59="","",IFERROR(IF(SUM('3_pessoal'!$W59,'3_pessoal'!$Y59)&gt;0,SUM('3_pessoal'!$X59,'3_pessoal'!$Z59)/'3_pessoal'!$J59,""),""))</f>
        <v/>
      </c>
      <c r="H59" s="250" t="str">
        <f>IF($B59="","",IFERROR(IF(SUM('3_pessoal'!$AB59,'3_pessoal'!$AD59)&gt;0,SUM('3_pessoal'!$AC59,'3_pessoal'!$AE59)/'3_pessoal'!$J59,""),""))</f>
        <v/>
      </c>
      <c r="I59" s="250" t="str">
        <f>IF($B59="","",IFERROR(IF(SUM('3_pessoal'!$AG59,'3_pessoal'!$AI59)&gt;0,SUM('3_pessoal'!$AH59,'3_pessoal'!$AJ59)/'3_pessoal'!$J59,""),""))</f>
        <v/>
      </c>
      <c r="J59" s="250" t="str">
        <f>IF($B59="","",IFERROR(IF(SUM('3_pessoal'!$AL59,'3_pessoal'!$AN59)&gt;0,SUM('3_pessoal'!$AM59,'3_pessoal'!$AO59)/'3_pessoal'!$J59,""),""))</f>
        <v/>
      </c>
      <c r="K59" s="250" t="str">
        <f>IF($B59="","",IFERROR(IF(SUM('3_pessoal'!$AQ59,'3_pessoal'!$AS59)&gt;0,SUM('3_pessoal'!$AR59,'3_pessoal'!$AT59)/'3_pessoal'!$J59,""),""))</f>
        <v/>
      </c>
      <c r="L59" s="250" t="str">
        <f>IF($B59="","",IFERROR(IF(SUM('3_pessoal'!$AV59,'3_pessoal'!$AX59)&gt;0,SUM('3_pessoal'!$AW59,'3_pessoal'!$AY59)/'3_pessoal'!$J59,""),""))</f>
        <v/>
      </c>
      <c r="M59" s="250" t="str">
        <f>IF($B59="","",IFERROR(IF(SUM('3_pessoal'!$BA59,'3_pessoal'!$BC59)&gt;0,SUM('3_pessoal'!$BB59,'3_pessoal'!$BD59)/'3_pessoal'!$J59,""),""))</f>
        <v/>
      </c>
      <c r="N59" s="250" t="str">
        <f>IF($B59="","",IFERROR(IF(SUM('3_pessoal'!$BF59,'3_pessoal'!$BH59)&gt;0,SUM('3_pessoal'!$BG59,'3_pessoal'!$BI59)/'3_pessoal'!$J59,""),""))</f>
        <v/>
      </c>
      <c r="O59" s="250" t="str">
        <f>IF($B59="","",IFERROR(IF(SUM('3_pessoal'!$BK59,'3_pessoal'!$BM59)&gt;0,SUM('3_pessoal'!$BL59,'3_pessoal'!$BN59)/'3_pessoal'!$J59,""),""))</f>
        <v/>
      </c>
      <c r="P59" s="250" t="str">
        <f>IF($B59="","",IFERROR(IF(SUM('3_pessoal'!$BP59,'3_pessoal'!$BR59)&gt;0,SUM('3_pessoal'!$BQ59,'3_pessoal'!$BS59)/'3_pessoal'!$J59,""),""))</f>
        <v/>
      </c>
      <c r="Q59" s="250" t="str">
        <f>IF($B59="","",IFERROR(IF(SUM('3_pessoal'!$BU59,'3_pessoal'!$BW59)&gt;0,SUM('3_pessoal'!$BV59,'3_pessoal'!$BX59)/'3_pessoal'!$J59,""),""))</f>
        <v/>
      </c>
      <c r="R59" s="250" t="str">
        <f>IF($B59="","",IFERROR(IF(SUM('3_pessoal'!$BZ59,'3_pessoal'!$CB59)&gt;0,SUM('3_pessoal'!$CA59,'3_pessoal'!$CC59)/'3_pessoal'!$J59,""),""))</f>
        <v/>
      </c>
      <c r="S59" s="250" t="str">
        <f>IF($B59="","",IFERROR(IF(SUM('3_pessoal'!$CE59,'3_pessoal'!$CG59)&gt;0,SUM('3_pessoal'!$CF59,'3_pessoal'!$CH59)/'3_pessoal'!$J59,""),""))</f>
        <v/>
      </c>
      <c r="T59" s="250" t="str">
        <f>IF($B59="","",IFERROR(IF(SUM('3_pessoal'!$CJ59,'3_pessoal'!$CL59)&gt;0,SUM('3_pessoal'!$CK59,'3_pessoal'!$CM59)/'3_pessoal'!$J59,""),""))</f>
        <v/>
      </c>
      <c r="U59" s="250" t="str">
        <f>IF($B59="","",IFERROR(IF(SUM('3_pessoal'!$CO59,'3_pessoal'!$CQ59)&gt;0,SUM('3_pessoal'!$CP59,'3_pessoal'!$CR59)/'3_pessoal'!$J59,""),""))</f>
        <v/>
      </c>
      <c r="V59" s="250" t="str">
        <f>IF($B59="","",IFERROR(IF(SUM('3_pessoal'!$CT59,'3_pessoal'!$CV59)&gt;0,SUM('3_pessoal'!$CU59,'3_pessoal'!$CW59)/'3_pessoal'!$J59,""),""))</f>
        <v/>
      </c>
      <c r="W59" s="250" t="str">
        <f>IF($B59="","",IFERROR(IF(SUM('3_pessoal'!$CY59,'3_pessoal'!$DA59)&gt;0,SUM('3_pessoal'!$CZ59,'3_pessoal'!$DB59)/'3_pessoal'!$J59,""),""))</f>
        <v/>
      </c>
      <c r="X59" s="250" t="str">
        <f>IF($B59="","",IFERROR(IF(SUM('3_pessoal'!$DD59,'3_pessoal'!$DF59)&gt;0,SUM('3_pessoal'!$DE59,'3_pessoal'!$DG59)/'3_pessoal'!$J59,""),""))</f>
        <v/>
      </c>
      <c r="Y59" s="250" t="str">
        <f>IF($B59="","",IFERROR(IF(SUM('3_pessoal'!$DI59,'3_pessoal'!$DK59)&gt;0,SUM('3_pessoal'!$DJ59,'3_pessoal'!$DL59)/'3_pessoal'!$J59,""),""))</f>
        <v/>
      </c>
      <c r="Z59" s="250" t="str">
        <f>IF($B59="","",IFERROR(IF(SUM('3_pessoal'!$DN59,'3_pessoal'!$DP59)&gt;0,SUM('3_pessoal'!$DO59,'3_pessoal'!$DQ59)/'3_pessoal'!$J59,""),""))</f>
        <v/>
      </c>
      <c r="AA59" s="250" t="str">
        <f>IF($B59="","",IFERROR(IF(SUM('3_pessoal'!$DS59,'3_pessoal'!$DU59)&gt;0,SUM('3_pessoal'!$DT59,'3_pessoal'!$DV59)/'3_pessoal'!$J59,""),""))</f>
        <v/>
      </c>
      <c r="AB59" s="250" t="str">
        <f>IF($B59="","",IFERROR(IF(SUM('3_pessoal'!$DX59,'3_pessoal'!$DZ59)&gt;0,SUM('3_pessoal'!$DY59,'3_pessoal'!$EA59)/'3_pessoal'!$J59,""),""))</f>
        <v/>
      </c>
      <c r="AC59" s="250" t="str">
        <f>IF($B59="","",IFERROR(IF(SUM('3_pessoal'!$EC59,'3_pessoal'!$EE59)&gt;0,SUM('3_pessoal'!$ED59,'3_pessoal'!$EF59)/'3_pessoal'!$J59,""),""))</f>
        <v/>
      </c>
      <c r="AD59" s="250" t="str">
        <f>IF($B59="","",IFERROR(IF(SUM('3_pessoal'!$EH59,'3_pessoal'!$EJ59)&gt;0,SUM('3_pessoal'!$EI59,'3_pessoal'!$EK59)/'3_pessoal'!$J59,""),""))</f>
        <v/>
      </c>
      <c r="AE59" s="250" t="str">
        <f>IF($B59="","",IFERROR(IF(SUM('3_pessoal'!$EM59,'3_pessoal'!$EO59)&gt;0,SUM('3_pessoal'!$EN59,'3_pessoal'!$EP59)/'3_pessoal'!$J59,""),""))</f>
        <v/>
      </c>
      <c r="AF59" s="250" t="str">
        <f>IF($B59="","",IFERROR(IF(SUM('3_pessoal'!$ER59,'3_pessoal'!$ET59)&gt;0,SUM('3_pessoal'!$ES59,'3_pessoal'!$EU59)/'3_pessoal'!$J59,""),""))</f>
        <v/>
      </c>
      <c r="AG59" s="250" t="str">
        <f>IF($B59="","",IFERROR(IF(SUM('3_pessoal'!$EW59,'3_pessoal'!$EY59)&gt;0,SUM('3_pessoal'!$EX59,'3_pessoal'!$EZ59)/'3_pessoal'!$J59,""),""))</f>
        <v/>
      </c>
      <c r="AH59" s="251" t="str">
        <f>IF($B59="","",IFERROR(IF(SUM('3_pessoal'!$FB59,'3_pessoal'!$FD59)&gt;0,SUM('3_pessoal'!$FC59,'3_pessoal'!$FE59)/'3_pessoal'!$J59,""),""))</f>
        <v/>
      </c>
    </row>
  </sheetData>
  <sheetProtection password="CF88" sheet="1" selectLockedCells="1" selectUnlockedCells="1"/>
  <mergeCells count="3">
    <mergeCell ref="E8:AH8"/>
    <mergeCell ref="C4:N4"/>
    <mergeCell ref="C5:K5"/>
  </mergeCells>
  <printOptions horizontalCentered="1" verticalCentered="1"/>
  <pageMargins left="0.5" right="0.5" top="0.5" bottom="0.5" header="0.5" footer="0.5"/>
  <pageSetup paperSize="9" scale="56" orientation="landscape" r:id="rId1"/>
  <ignoredErrors>
    <ignoredError sqref="F10" formula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M22"/>
  <sheetViews>
    <sheetView zoomScaleNormal="100" workbookViewId="0"/>
  </sheetViews>
  <sheetFormatPr defaultColWidth="10.7109375" defaultRowHeight="15" customHeight="1" x14ac:dyDescent="0.25"/>
  <cols>
    <col min="1" max="2" width="10.7109375" style="1"/>
    <col min="3" max="3" width="12.28515625" style="1" bestFit="1" customWidth="1"/>
    <col min="4" max="6" width="10.7109375" style="1"/>
    <col min="7" max="8" width="10.7109375" style="1" customWidth="1"/>
    <col min="9" max="9" width="11.7109375" style="1" customWidth="1"/>
    <col min="10" max="10" width="10.7109375" style="1" customWidth="1"/>
    <col min="11" max="11" width="14.7109375" style="1" customWidth="1"/>
    <col min="12" max="12" width="10.7109375" style="1" customWidth="1"/>
    <col min="13" max="13" width="4.7109375" style="1" customWidth="1"/>
    <col min="14" max="16384" width="10.7109375" style="1"/>
  </cols>
  <sheetData>
    <row r="1" spans="1:12" ht="15" customHeight="1" x14ac:dyDescent="0.25">
      <c r="A1" s="323"/>
    </row>
    <row r="2" spans="1:12" ht="15" customHeight="1" x14ac:dyDescent="0.25">
      <c r="C2" s="313" t="str">
        <f>IFERROR(CONCATENATE("Resultados da ",'1_geral'!D4:E4,"/",'1_geral'!D1," para o ano de ",'rel1'!T3),"")</f>
        <v/>
      </c>
    </row>
    <row r="4" spans="1:12" ht="15" customHeight="1" x14ac:dyDescent="0.25">
      <c r="B4" s="603" t="s">
        <v>1852</v>
      </c>
      <c r="C4" s="604"/>
      <c r="D4" s="604"/>
      <c r="E4" s="604"/>
      <c r="F4" s="605"/>
      <c r="H4" s="603" t="s">
        <v>1865</v>
      </c>
      <c r="I4" s="604"/>
      <c r="J4" s="604"/>
      <c r="K4" s="604"/>
      <c r="L4" s="605"/>
    </row>
    <row r="5" spans="1:12" ht="15" customHeight="1" x14ac:dyDescent="0.25">
      <c r="B5" s="612" t="str">
        <f>IFERROR(CONCATENATE("Das ",'3_pessoal'!K2," pessoas, são necessárias ",TEXT('3_pessoal'!K2*(1-1*(('3_pessoal'!G2-'3_pessoal'!G3)/'3_pessoal'!G2)),"#.##0,00")," pessoas"),"")</f>
        <v/>
      </c>
      <c r="C5" s="612"/>
      <c r="D5" s="612"/>
      <c r="E5" s="612"/>
      <c r="F5" s="612"/>
      <c r="I5" s="610" t="s">
        <v>1863</v>
      </c>
      <c r="J5" s="610"/>
      <c r="K5" s="314">
        <f>IFERROR('3_pessoal'!G2,"")</f>
        <v>0</v>
      </c>
      <c r="L5" s="321" t="s">
        <v>1853</v>
      </c>
    </row>
    <row r="6" spans="1:12" ht="15" customHeight="1" x14ac:dyDescent="0.25">
      <c r="I6" s="611" t="s">
        <v>1864</v>
      </c>
      <c r="J6" s="611"/>
      <c r="K6" s="381" t="str">
        <f>'3_pessoal'!G3</f>
        <v/>
      </c>
      <c r="L6" s="54" t="s">
        <v>1853</v>
      </c>
    </row>
    <row r="7" spans="1:12" ht="15" customHeight="1" x14ac:dyDescent="0.25">
      <c r="B7" s="603" t="s">
        <v>1868</v>
      </c>
      <c r="C7" s="604"/>
      <c r="D7" s="604"/>
      <c r="E7" s="604"/>
      <c r="F7" s="605"/>
      <c r="I7" s="607" t="str">
        <f>IFERROR('3_pessoal'!D4,"")</f>
        <v/>
      </c>
      <c r="J7" s="608"/>
      <c r="K7" s="403" t="str">
        <f>IFERROR('3_pessoal'!G4,"")</f>
        <v/>
      </c>
      <c r="L7" s="312" t="s">
        <v>1853</v>
      </c>
    </row>
    <row r="8" spans="1:12" ht="15" customHeight="1" x14ac:dyDescent="0.25">
      <c r="E8" s="27" t="s">
        <v>1658</v>
      </c>
      <c r="F8" s="309">
        <f>IFERROR(SUMIFS('3_pessoal'!$G$10:$G$59,'1_geral'!$B$10:$B$59,E8)/'3_pessoal'!$G$3,0)</f>
        <v>0</v>
      </c>
    </row>
    <row r="9" spans="1:12" ht="15" customHeight="1" x14ac:dyDescent="0.25">
      <c r="E9" s="27" t="s">
        <v>1854</v>
      </c>
      <c r="F9" s="309">
        <f>IFERROR(SUMIFS('3_pessoal'!$G$10:$G$59,'1_geral'!$B$10:$B$59,E9)/'3_pessoal'!$G$3,0)</f>
        <v>0</v>
      </c>
      <c r="H9" s="607" t="s">
        <v>1875</v>
      </c>
      <c r="I9" s="608"/>
      <c r="J9" s="609"/>
      <c r="K9" s="311" t="str">
        <f>IFERROR(SUMPRODUCT('3_pessoal'!G10:G59,'3_pessoal'!H10:H59)/SUM('3_pessoal'!G10:G59)*100,"")</f>
        <v/>
      </c>
      <c r="L9" s="312" t="s">
        <v>233</v>
      </c>
    </row>
    <row r="10" spans="1:12" ht="15" customHeight="1" x14ac:dyDescent="0.25">
      <c r="E10" s="27" t="s">
        <v>1656</v>
      </c>
      <c r="F10" s="309">
        <f>IFERROR(SUMIFS('3_pessoal'!$G$10:$G$59,'1_geral'!$B$10:$B$59,E10)/'3_pessoal'!$G$3,0)</f>
        <v>0</v>
      </c>
      <c r="I10" s="606" t="str">
        <f>parametros!C3</f>
        <v>Presencial</v>
      </c>
      <c r="J10" s="606"/>
      <c r="K10" s="319">
        <f>parametros!H13*100</f>
        <v>44.999999999999993</v>
      </c>
      <c r="L10" s="144" t="s">
        <v>233</v>
      </c>
    </row>
    <row r="11" spans="1:12" ht="15" customHeight="1" x14ac:dyDescent="0.25">
      <c r="I11" s="613" t="str">
        <f>parametros!M3</f>
        <v>Teletrabalho</v>
      </c>
      <c r="J11" s="613"/>
      <c r="K11" s="320">
        <f>parametros!R13*100</f>
        <v>44.999999999999993</v>
      </c>
      <c r="L11" s="147" t="s">
        <v>233</v>
      </c>
    </row>
    <row r="12" spans="1:12" ht="15" customHeight="1" x14ac:dyDescent="0.25">
      <c r="B12" s="603" t="s">
        <v>1867</v>
      </c>
      <c r="C12" s="604"/>
      <c r="D12" s="604"/>
      <c r="E12" s="604"/>
      <c r="F12" s="605"/>
    </row>
    <row r="13" spans="1:12" ht="15" customHeight="1" x14ac:dyDescent="0.25">
      <c r="E13" s="27" t="s">
        <v>1855</v>
      </c>
      <c r="F13" s="309">
        <f>IFERROR(SUMIFS('3_pessoal'!$G$10:$G$59,'1_geral'!$C$10:$C$59,E13)/'3_pessoal'!$G$3,0)</f>
        <v>0</v>
      </c>
      <c r="H13" s="603" t="s">
        <v>1866</v>
      </c>
      <c r="I13" s="604"/>
      <c r="J13" s="604"/>
      <c r="K13" s="604"/>
      <c r="L13" s="605"/>
    </row>
    <row r="14" spans="1:12" ht="15" customHeight="1" x14ac:dyDescent="0.25">
      <c r="E14" s="27" t="s">
        <v>1862</v>
      </c>
      <c r="F14" s="309">
        <f>IFERROR(SUMIFS('3_pessoal'!$G$10:$G$59,'1_geral'!$C$10:$C$59,E14)/'3_pessoal'!$G$3,0)</f>
        <v>0</v>
      </c>
      <c r="I14" s="606" t="str">
        <f>I10</f>
        <v>Presencial</v>
      </c>
      <c r="J14" s="606"/>
      <c r="K14" s="319" t="str">
        <f>IFERROR(SUM('4_periodicidade'!E10:E59)/'3_pessoal'!$G$3*100,"")</f>
        <v/>
      </c>
      <c r="L14" s="144" t="s">
        <v>233</v>
      </c>
    </row>
    <row r="15" spans="1:12" ht="15" customHeight="1" x14ac:dyDescent="0.25">
      <c r="E15" s="27" t="s">
        <v>1856</v>
      </c>
      <c r="F15" s="309">
        <f>IFERROR(SUMIFS('3_pessoal'!$G$10:$G$59,'1_geral'!$C$10:$C$59,E15)/'3_pessoal'!$G$3,0)</f>
        <v>0</v>
      </c>
      <c r="I15" s="613" t="str">
        <f>I11</f>
        <v>Teletrabalho</v>
      </c>
      <c r="J15" s="613"/>
      <c r="K15" s="320" t="str">
        <f>IFERROR(SUM('4_periodicidade'!F10:F59)/'3_pessoal'!$G$3*100,"")</f>
        <v/>
      </c>
      <c r="L15" s="147" t="s">
        <v>233</v>
      </c>
    </row>
    <row r="16" spans="1:12" ht="15" customHeight="1" x14ac:dyDescent="0.25">
      <c r="E16" s="27" t="s">
        <v>1831</v>
      </c>
      <c r="F16" s="309">
        <f>IFERROR(SUMIFS('3_pessoal'!$G$10:$G$59,'1_geral'!$C$10:$C$59,E16)/'3_pessoal'!$G$3,0)</f>
        <v>0</v>
      </c>
    </row>
    <row r="17" spans="5:13" ht="15" customHeight="1" x14ac:dyDescent="0.25">
      <c r="E17" s="27" t="s">
        <v>1857</v>
      </c>
      <c r="F17" s="309">
        <f>IFERROR(SUMIFS('3_pessoal'!$G$10:$G$59,'1_geral'!$C$10:$C$59,E17)/'3_pessoal'!$G$3,0)</f>
        <v>0</v>
      </c>
      <c r="H17" s="603" t="s">
        <v>1874</v>
      </c>
      <c r="I17" s="604"/>
      <c r="J17" s="317" t="s">
        <v>1869</v>
      </c>
      <c r="K17" s="317" t="s">
        <v>1708</v>
      </c>
      <c r="L17" s="317" t="s">
        <v>250</v>
      </c>
    </row>
    <row r="18" spans="5:13" ht="15" customHeight="1" x14ac:dyDescent="0.25">
      <c r="E18" s="27" t="s">
        <v>1858</v>
      </c>
      <c r="F18" s="309">
        <f>IFERROR(SUMIFS('3_pessoal'!$G$10:$G$59,'1_geral'!$C$10:$C$59,E18)/'3_pessoal'!$G$3,0)</f>
        <v>0</v>
      </c>
      <c r="H18" s="614" t="s">
        <v>1870</v>
      </c>
      <c r="I18" s="614"/>
      <c r="J18" s="318" t="str">
        <f>IFERROR(CONCATENATE(TEXT(LARGE('3_pessoal'!D10:D59,1)/60,"0.0"),"h"),"")</f>
        <v/>
      </c>
      <c r="K18" s="316" t="str">
        <f>IFERROR(CONCATENATE(VLOOKUP(M18,'3_pessoal'!D10:FK59,164,0)," pessoa(s)"),"")</f>
        <v xml:space="preserve"> pessoa(s)</v>
      </c>
      <c r="L18" s="316" t="str">
        <f>IFERROR(CONCATENATE(VLOOKUP(M18,'3_pessoal'!D10:I59,6,0),"x"),"")</f>
        <v>x</v>
      </c>
      <c r="M18" s="315" t="str">
        <f>IFERROR(LARGE('3_pessoal'!D10:D59,1),"")</f>
        <v/>
      </c>
    </row>
    <row r="19" spans="5:13" ht="15" customHeight="1" x14ac:dyDescent="0.25">
      <c r="E19" s="27" t="s">
        <v>1859</v>
      </c>
      <c r="F19" s="309">
        <f>IFERROR(SUMIFS('3_pessoal'!$G$10:$G$59,'1_geral'!$C$10:$C$59,E19)/'3_pessoal'!$G$3,0)</f>
        <v>0</v>
      </c>
      <c r="H19" s="615" t="s">
        <v>1871</v>
      </c>
      <c r="I19" s="615"/>
      <c r="J19" s="148" t="str">
        <f>IFERROR(CONCATENATE(TEXT(SMALL('3_pessoal'!D10:D59,1),"0.0"),"min"),"")</f>
        <v/>
      </c>
      <c r="K19" s="148" t="str">
        <f>IFERROR(CONCATENATE(VLOOKUP(M19,'3_pessoal'!D10:FK59,164,0)," pessoa(s)"),"")</f>
        <v xml:space="preserve"> pessoa(s)</v>
      </c>
      <c r="L19" s="148" t="str">
        <f>IFERROR(CONCATENATE(VLOOKUP(M19,'3_pessoal'!D10:I59,6,0),"x"),"")</f>
        <v>x</v>
      </c>
      <c r="M19" s="315" t="str">
        <f>IFERROR(SMALL('3_pessoal'!D10:D59,1),"")</f>
        <v/>
      </c>
    </row>
    <row r="20" spans="5:13" ht="15" customHeight="1" x14ac:dyDescent="0.25">
      <c r="E20" s="27" t="s">
        <v>1657</v>
      </c>
      <c r="F20" s="309">
        <f>IFERROR(SUMIFS('3_pessoal'!$G$10:$G$59,'1_geral'!$C$10:$C$59,E20)/'3_pessoal'!$G$3,0)</f>
        <v>0</v>
      </c>
      <c r="H20" s="615" t="s">
        <v>1873</v>
      </c>
      <c r="I20" s="615"/>
      <c r="J20" s="148" t="str">
        <f>IFERROR(CONCATENATE(TEXT(LARGE('3_pessoal'!E10:E59,1),"0.0"),"x"),"")</f>
        <v/>
      </c>
      <c r="K20" s="148" t="str">
        <f>IFERROR(CONCATENATE(VLOOKUP(M20,'3_pessoal'!E10:FK59,163,0)," pessoa(s)"),"")</f>
        <v xml:space="preserve"> pessoa(s)</v>
      </c>
      <c r="L20" s="322"/>
      <c r="M20" s="315" t="str">
        <f>IFERROR(LARGE('3_pessoal'!E10:E59,1),"")</f>
        <v/>
      </c>
    </row>
    <row r="21" spans="5:13" ht="15" customHeight="1" x14ac:dyDescent="0.25">
      <c r="E21" s="27" t="s">
        <v>1860</v>
      </c>
      <c r="F21" s="309">
        <f>IFERROR(SUMIFS('3_pessoal'!$G$10:$G$59,'1_geral'!$C$10:$C$59,E21)/'3_pessoal'!$G$3,0)</f>
        <v>0</v>
      </c>
      <c r="H21" s="615" t="s">
        <v>1872</v>
      </c>
      <c r="I21" s="615"/>
      <c r="J21" s="148" t="str">
        <f>IFERROR(CONCATENATE(TEXT(SMALL('3_pessoal'!E10:E59,1),"0.0"),"x"),"")</f>
        <v/>
      </c>
      <c r="K21" s="148" t="str">
        <f>IFERROR(CONCATENATE(VLOOKUP(M21,'3_pessoal'!E10:FK59,163,0)," pessoa(s)"),"")</f>
        <v xml:space="preserve"> pessoa(s)</v>
      </c>
      <c r="L21" s="324"/>
      <c r="M21" s="315" t="str">
        <f>IFERROR(SMALL('3_pessoal'!E10:E59,1),"")</f>
        <v/>
      </c>
    </row>
    <row r="22" spans="5:13" ht="15" customHeight="1" x14ac:dyDescent="0.25">
      <c r="E22" s="27" t="s">
        <v>1861</v>
      </c>
      <c r="F22" s="309">
        <f>IFERROR(SUMIFS('3_pessoal'!$G$10:$G$59,'1_geral'!$C$10:$C$59,E22)/'3_pessoal'!$G$3,0)</f>
        <v>0</v>
      </c>
      <c r="I22" s="27" t="s">
        <v>1877</v>
      </c>
      <c r="J22" s="139">
        <f>COUNTIF('1_geral'!J10:J59,"&gt;0")</f>
        <v>0</v>
      </c>
      <c r="K22" s="310"/>
      <c r="L22" s="285"/>
    </row>
  </sheetData>
  <sheetProtection sheet="1" objects="1" scenarios="1" selectLockedCells="1" selectUnlockedCells="1"/>
  <mergeCells count="19">
    <mergeCell ref="H18:I18"/>
    <mergeCell ref="H19:I19"/>
    <mergeCell ref="H20:I20"/>
    <mergeCell ref="H21:I21"/>
    <mergeCell ref="I15:J15"/>
    <mergeCell ref="H17:I17"/>
    <mergeCell ref="B12:F12"/>
    <mergeCell ref="B7:F7"/>
    <mergeCell ref="I14:J14"/>
    <mergeCell ref="H4:L4"/>
    <mergeCell ref="H9:J9"/>
    <mergeCell ref="I5:J5"/>
    <mergeCell ref="I6:J6"/>
    <mergeCell ref="I7:J7"/>
    <mergeCell ref="I10:J10"/>
    <mergeCell ref="H13:L13"/>
    <mergeCell ref="B4:F4"/>
    <mergeCell ref="B5:F5"/>
    <mergeCell ref="I11:J11"/>
  </mergeCells>
  <conditionalFormatting sqref="I5:I7 K5:L7 K18:L18">
    <cfRule type="expression" dxfId="1" priority="3">
      <formula>ISTEXT($N$3)</formula>
    </cfRule>
  </conditionalFormatting>
  <conditionalFormatting sqref="H9 K9:L9">
    <cfRule type="expression" dxfId="0" priority="2">
      <formula>ISTEXT($N$3)</formula>
    </cfRule>
  </conditionalFormatting>
  <printOptions horizontalCentered="1" verticalCentered="1"/>
  <pageMargins left="0.5" right="0.5" top="0.5" bottom="0.5" header="0.5" footer="0.5"/>
  <pageSetup paperSize="9" orientation="landscape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U25"/>
  <sheetViews>
    <sheetView zoomScale="90" zoomScaleNormal="90" workbookViewId="0">
      <selection activeCell="H14" sqref="H14"/>
    </sheetView>
  </sheetViews>
  <sheetFormatPr defaultColWidth="8.7109375" defaultRowHeight="15" customHeight="1" x14ac:dyDescent="0.25"/>
  <cols>
    <col min="1" max="1" width="8.7109375" style="114"/>
    <col min="2" max="2" width="8.7109375" style="114" customWidth="1"/>
    <col min="3" max="11" width="8.7109375" style="114"/>
    <col min="12" max="12" width="8.7109375" style="114" customWidth="1"/>
    <col min="13" max="16384" width="8.7109375" style="114"/>
  </cols>
  <sheetData>
    <row r="2" spans="1:21" ht="15" customHeight="1" x14ac:dyDescent="0.25">
      <c r="C2" s="616" t="s">
        <v>1666</v>
      </c>
      <c r="D2" s="617"/>
      <c r="E2" s="617"/>
      <c r="F2" s="617"/>
      <c r="G2" s="617"/>
      <c r="H2" s="618"/>
      <c r="I2" s="616" t="s">
        <v>1674</v>
      </c>
      <c r="J2" s="617"/>
      <c r="K2" s="618"/>
      <c r="M2" s="616" t="s">
        <v>1666</v>
      </c>
      <c r="N2" s="617"/>
      <c r="O2" s="617"/>
      <c r="P2" s="617"/>
      <c r="Q2" s="617"/>
      <c r="R2" s="618"/>
      <c r="S2" s="616" t="s">
        <v>1674</v>
      </c>
      <c r="T2" s="617"/>
      <c r="U2" s="618"/>
    </row>
    <row r="3" spans="1:21" ht="15" customHeight="1" x14ac:dyDescent="0.25">
      <c r="C3" s="620" t="s">
        <v>76</v>
      </c>
      <c r="D3" s="621"/>
      <c r="E3" s="621"/>
      <c r="F3" s="621"/>
      <c r="G3" s="622"/>
      <c r="H3" s="152" t="s">
        <v>233</v>
      </c>
      <c r="I3" s="208">
        <v>6</v>
      </c>
      <c r="J3" s="208">
        <v>47</v>
      </c>
      <c r="K3" s="208" t="s">
        <v>230</v>
      </c>
      <c r="M3" s="619" t="s">
        <v>229</v>
      </c>
      <c r="N3" s="619"/>
      <c r="O3" s="619"/>
      <c r="P3" s="619"/>
      <c r="Q3" s="619"/>
      <c r="R3" s="209" t="s">
        <v>233</v>
      </c>
      <c r="S3" s="208">
        <v>6</v>
      </c>
      <c r="T3" s="208">
        <v>47</v>
      </c>
      <c r="U3" s="208" t="s">
        <v>230</v>
      </c>
    </row>
    <row r="4" spans="1:21" ht="15" customHeight="1" x14ac:dyDescent="0.25">
      <c r="C4" s="88" t="str">
        <f>IF(OR(D4="",'1_geral'!$D$1=""),"",'1_geral'!$D$1)</f>
        <v/>
      </c>
      <c r="D4" s="626" t="s">
        <v>59</v>
      </c>
      <c r="E4" s="627"/>
      <c r="F4" s="627"/>
      <c r="G4" s="628"/>
      <c r="H4" s="307">
        <v>0.05</v>
      </c>
      <c r="I4" s="397">
        <f t="shared" ref="I4" si="0">H4</f>
        <v>0.05</v>
      </c>
      <c r="J4" s="398">
        <f>I4-0.1*(I4)</f>
        <v>4.4999999999999998E-2</v>
      </c>
      <c r="K4" s="398">
        <f>I4-0.2*(I4)</f>
        <v>0.04</v>
      </c>
      <c r="M4" s="88" t="str">
        <f>IF(OR(N4="",'1_geral'!$D$1=""),"",'1_geral'!$D$1)</f>
        <v/>
      </c>
      <c r="N4" s="623" t="s">
        <v>59</v>
      </c>
      <c r="O4" s="624"/>
      <c r="P4" s="624"/>
      <c r="Q4" s="625"/>
      <c r="R4" s="55">
        <v>0.05</v>
      </c>
      <c r="S4" s="400">
        <f t="shared" ref="S4:S12" si="1">R4</f>
        <v>0.05</v>
      </c>
      <c r="T4" s="401">
        <f>S4-0.1*(S4)</f>
        <v>4.4999999999999998E-2</v>
      </c>
      <c r="U4" s="401">
        <f>S4-0.2*(S4)</f>
        <v>0.04</v>
      </c>
    </row>
    <row r="5" spans="1:21" ht="15" customHeight="1" x14ac:dyDescent="0.25">
      <c r="C5" s="88" t="str">
        <f>IF(OR(D5="",'1_geral'!$D$1=""),"",'1_geral'!$D$1)</f>
        <v/>
      </c>
      <c r="D5" s="626" t="s">
        <v>60</v>
      </c>
      <c r="E5" s="627"/>
      <c r="F5" s="627"/>
      <c r="G5" s="628"/>
      <c r="H5" s="308">
        <v>0.2</v>
      </c>
      <c r="I5" s="398">
        <f t="shared" ref="I5:I12" si="2">H5</f>
        <v>0.2</v>
      </c>
      <c r="J5" s="398">
        <f>I5-0.1*(I5)</f>
        <v>0.18</v>
      </c>
      <c r="K5" s="398">
        <f>I5-0.2*(I5)</f>
        <v>0.16</v>
      </c>
      <c r="M5" s="88" t="str">
        <f>IF(OR(N5="",'1_geral'!$D$1=""),"",'1_geral'!$D$1)</f>
        <v/>
      </c>
      <c r="N5" s="623" t="s">
        <v>60</v>
      </c>
      <c r="O5" s="624"/>
      <c r="P5" s="624"/>
      <c r="Q5" s="625"/>
      <c r="R5" s="55">
        <v>0.2</v>
      </c>
      <c r="S5" s="401">
        <f t="shared" si="1"/>
        <v>0.2</v>
      </c>
      <c r="T5" s="401">
        <f>S5-0.1*(S5)</f>
        <v>0.18</v>
      </c>
      <c r="U5" s="401">
        <f>S5-0.2*(S5)</f>
        <v>0.16</v>
      </c>
    </row>
    <row r="6" spans="1:21" ht="15" customHeight="1" x14ac:dyDescent="0.25">
      <c r="C6" s="88" t="str">
        <f>IF(OR(D6="",'1_geral'!$D$1=""),"",'1_geral'!$D$1)</f>
        <v/>
      </c>
      <c r="D6" s="626" t="s">
        <v>61</v>
      </c>
      <c r="E6" s="627"/>
      <c r="F6" s="627"/>
      <c r="G6" s="628"/>
      <c r="H6" s="308">
        <v>0.05</v>
      </c>
      <c r="I6" s="398">
        <f t="shared" si="2"/>
        <v>0.05</v>
      </c>
      <c r="J6" s="398">
        <f t="shared" ref="J6:J12" si="3">I6-0.1*(I6)</f>
        <v>4.4999999999999998E-2</v>
      </c>
      <c r="K6" s="398">
        <f t="shared" ref="K6:K12" si="4">I6-0.2*(I6)</f>
        <v>0.04</v>
      </c>
      <c r="M6" s="88" t="str">
        <f>IF(OR(N6="",'1_geral'!$D$1=""),"",'1_geral'!$D$1)</f>
        <v/>
      </c>
      <c r="N6" s="623" t="s">
        <v>61</v>
      </c>
      <c r="O6" s="624"/>
      <c r="P6" s="624"/>
      <c r="Q6" s="625"/>
      <c r="R6" s="55">
        <v>0.05</v>
      </c>
      <c r="S6" s="401">
        <f t="shared" si="1"/>
        <v>0.05</v>
      </c>
      <c r="T6" s="401">
        <f t="shared" ref="T6:T12" si="5">S6-0.1*(S6)</f>
        <v>4.4999999999999998E-2</v>
      </c>
      <c r="U6" s="401">
        <f t="shared" ref="U6:U12" si="6">S6-0.2*(S6)</f>
        <v>0.04</v>
      </c>
    </row>
    <row r="7" spans="1:21" ht="15" customHeight="1" x14ac:dyDescent="0.25">
      <c r="C7" s="88" t="str">
        <f>IF(OR(D7="",'1_geral'!$D$1=""),"",'1_geral'!$D$1)</f>
        <v/>
      </c>
      <c r="D7" s="626" t="s">
        <v>62</v>
      </c>
      <c r="E7" s="627"/>
      <c r="F7" s="627"/>
      <c r="G7" s="628"/>
      <c r="H7" s="308">
        <v>0.05</v>
      </c>
      <c r="I7" s="398">
        <f t="shared" si="2"/>
        <v>0.05</v>
      </c>
      <c r="J7" s="398">
        <f t="shared" si="3"/>
        <v>4.4999999999999998E-2</v>
      </c>
      <c r="K7" s="398">
        <f t="shared" si="4"/>
        <v>0.04</v>
      </c>
      <c r="M7" s="88" t="str">
        <f>IF(OR(N7="",'1_geral'!$D$1=""),"",'1_geral'!$D$1)</f>
        <v/>
      </c>
      <c r="N7" s="623" t="s">
        <v>62</v>
      </c>
      <c r="O7" s="624"/>
      <c r="P7" s="624"/>
      <c r="Q7" s="625"/>
      <c r="R7" s="55">
        <v>0.05</v>
      </c>
      <c r="S7" s="401">
        <f t="shared" si="1"/>
        <v>0.05</v>
      </c>
      <c r="T7" s="401">
        <f t="shared" si="5"/>
        <v>4.4999999999999998E-2</v>
      </c>
      <c r="U7" s="401">
        <f t="shared" si="6"/>
        <v>0.04</v>
      </c>
    </row>
    <row r="8" spans="1:21" ht="15" customHeight="1" x14ac:dyDescent="0.25">
      <c r="C8" s="88" t="str">
        <f>IF(OR(D8="",'1_geral'!$D$1=""),"",'1_geral'!$D$1)</f>
        <v/>
      </c>
      <c r="D8" s="626" t="s">
        <v>63</v>
      </c>
      <c r="E8" s="627"/>
      <c r="F8" s="627"/>
      <c r="G8" s="628"/>
      <c r="H8" s="308">
        <v>0.05</v>
      </c>
      <c r="I8" s="398">
        <f t="shared" si="2"/>
        <v>0.05</v>
      </c>
      <c r="J8" s="398">
        <f t="shared" si="3"/>
        <v>4.4999999999999998E-2</v>
      </c>
      <c r="K8" s="398">
        <f t="shared" si="4"/>
        <v>0.04</v>
      </c>
      <c r="M8" s="88" t="str">
        <f>IF(OR(N8="",'1_geral'!$D$1=""),"",'1_geral'!$D$1)</f>
        <v/>
      </c>
      <c r="N8" s="623" t="s">
        <v>63</v>
      </c>
      <c r="O8" s="624"/>
      <c r="P8" s="624"/>
      <c r="Q8" s="625"/>
      <c r="R8" s="55">
        <v>0.05</v>
      </c>
      <c r="S8" s="401">
        <f t="shared" si="1"/>
        <v>0.05</v>
      </c>
      <c r="T8" s="401">
        <f t="shared" si="5"/>
        <v>4.4999999999999998E-2</v>
      </c>
      <c r="U8" s="401">
        <f t="shared" si="6"/>
        <v>0.04</v>
      </c>
    </row>
    <row r="9" spans="1:21" ht="15" customHeight="1" x14ac:dyDescent="0.25">
      <c r="C9" s="88" t="str">
        <f>IF(OR(D9="",'1_geral'!$D$1=""),"",'1_geral'!$D$1)</f>
        <v/>
      </c>
      <c r="D9" s="626" t="s">
        <v>64</v>
      </c>
      <c r="E9" s="627"/>
      <c r="F9" s="627"/>
      <c r="G9" s="628"/>
      <c r="H9" s="308">
        <v>0</v>
      </c>
      <c r="I9" s="398">
        <f t="shared" si="2"/>
        <v>0</v>
      </c>
      <c r="J9" s="398">
        <f t="shared" si="3"/>
        <v>0</v>
      </c>
      <c r="K9" s="398">
        <f t="shared" si="4"/>
        <v>0</v>
      </c>
      <c r="M9" s="88" t="str">
        <f>IF(OR(N9="",'1_geral'!$D$1=""),"",'1_geral'!$D$1)</f>
        <v/>
      </c>
      <c r="N9" s="623" t="s">
        <v>64</v>
      </c>
      <c r="O9" s="624"/>
      <c r="P9" s="624"/>
      <c r="Q9" s="625"/>
      <c r="R9" s="55">
        <v>0</v>
      </c>
      <c r="S9" s="401">
        <f t="shared" si="1"/>
        <v>0</v>
      </c>
      <c r="T9" s="401">
        <f t="shared" si="5"/>
        <v>0</v>
      </c>
      <c r="U9" s="401">
        <f t="shared" si="6"/>
        <v>0</v>
      </c>
    </row>
    <row r="10" spans="1:21" ht="15" customHeight="1" x14ac:dyDescent="0.25">
      <c r="C10" s="88" t="str">
        <f>IF(OR(D10="",'1_geral'!$D$1=""),"",'1_geral'!$D$1)</f>
        <v/>
      </c>
      <c r="D10" s="626" t="s">
        <v>65</v>
      </c>
      <c r="E10" s="627"/>
      <c r="F10" s="627"/>
      <c r="G10" s="628"/>
      <c r="H10" s="308">
        <v>0.05</v>
      </c>
      <c r="I10" s="398">
        <f t="shared" si="2"/>
        <v>0.05</v>
      </c>
      <c r="J10" s="398">
        <f t="shared" si="3"/>
        <v>4.4999999999999998E-2</v>
      </c>
      <c r="K10" s="398">
        <f t="shared" si="4"/>
        <v>0.04</v>
      </c>
      <c r="M10" s="88" t="str">
        <f>IF(OR(N10="",'1_geral'!$D$1=""),"",'1_geral'!$D$1)</f>
        <v/>
      </c>
      <c r="N10" s="623" t="s">
        <v>65</v>
      </c>
      <c r="O10" s="624"/>
      <c r="P10" s="624"/>
      <c r="Q10" s="625"/>
      <c r="R10" s="55">
        <v>0.05</v>
      </c>
      <c r="S10" s="401">
        <f t="shared" si="1"/>
        <v>0.05</v>
      </c>
      <c r="T10" s="401">
        <f t="shared" si="5"/>
        <v>4.4999999999999998E-2</v>
      </c>
      <c r="U10" s="401">
        <f t="shared" si="6"/>
        <v>0.04</v>
      </c>
    </row>
    <row r="11" spans="1:21" ht="15" customHeight="1" x14ac:dyDescent="0.25">
      <c r="C11" s="88" t="str">
        <f>IF(OR(D11="",'1_geral'!$D$1=""),"",'1_geral'!$D$1)</f>
        <v/>
      </c>
      <c r="D11" s="626"/>
      <c r="E11" s="627"/>
      <c r="F11" s="627"/>
      <c r="G11" s="628"/>
      <c r="H11" s="308"/>
      <c r="I11" s="398">
        <f t="shared" si="2"/>
        <v>0</v>
      </c>
      <c r="J11" s="398">
        <f t="shared" si="3"/>
        <v>0</v>
      </c>
      <c r="K11" s="398">
        <f t="shared" si="4"/>
        <v>0</v>
      </c>
      <c r="M11" s="88" t="str">
        <f>IF(OR(N11="",'1_geral'!$D$1=""),"",'1_geral'!$D$1)</f>
        <v/>
      </c>
      <c r="N11" s="623"/>
      <c r="O11" s="624"/>
      <c r="P11" s="624"/>
      <c r="Q11" s="625"/>
      <c r="R11" s="55"/>
      <c r="S11" s="401">
        <f t="shared" si="1"/>
        <v>0</v>
      </c>
      <c r="T11" s="401">
        <f t="shared" si="5"/>
        <v>0</v>
      </c>
      <c r="U11" s="401">
        <f t="shared" si="6"/>
        <v>0</v>
      </c>
    </row>
    <row r="12" spans="1:21" ht="15" customHeight="1" x14ac:dyDescent="0.25">
      <c r="C12" s="88" t="str">
        <f>IF(OR(D12="",'1_geral'!$D$1=""),"",'1_geral'!$D$1)</f>
        <v/>
      </c>
      <c r="D12" s="626"/>
      <c r="E12" s="627"/>
      <c r="F12" s="627"/>
      <c r="G12" s="628"/>
      <c r="H12" s="308"/>
      <c r="I12" s="398">
        <f t="shared" si="2"/>
        <v>0</v>
      </c>
      <c r="J12" s="398">
        <f t="shared" si="3"/>
        <v>0</v>
      </c>
      <c r="K12" s="398">
        <f t="shared" si="4"/>
        <v>0</v>
      </c>
      <c r="M12" s="88" t="str">
        <f>IF(OR(N12="",'1_geral'!$D$1=""),"",'1_geral'!$D$1)</f>
        <v/>
      </c>
      <c r="N12" s="623"/>
      <c r="O12" s="624"/>
      <c r="P12" s="624"/>
      <c r="Q12" s="625"/>
      <c r="R12" s="55"/>
      <c r="S12" s="401">
        <f t="shared" si="1"/>
        <v>0</v>
      </c>
      <c r="T12" s="401">
        <f t="shared" si="5"/>
        <v>0</v>
      </c>
      <c r="U12" s="401">
        <f t="shared" si="6"/>
        <v>0</v>
      </c>
    </row>
    <row r="13" spans="1:21" ht="15" customHeight="1" x14ac:dyDescent="0.25">
      <c r="C13" s="210"/>
      <c r="D13" s="616" t="s">
        <v>66</v>
      </c>
      <c r="E13" s="617"/>
      <c r="F13" s="617"/>
      <c r="G13" s="618"/>
      <c r="H13" s="211">
        <f>SUM(H4:H12)</f>
        <v>0.44999999999999996</v>
      </c>
      <c r="I13" s="399">
        <f>SUM(I4:I12)</f>
        <v>0.44999999999999996</v>
      </c>
      <c r="J13" s="399">
        <f>SUM(J4:J12)</f>
        <v>0.40499999999999992</v>
      </c>
      <c r="K13" s="399">
        <f>SUM(K4:K12)</f>
        <v>0.36</v>
      </c>
      <c r="M13" s="210"/>
      <c r="N13" s="616" t="s">
        <v>66</v>
      </c>
      <c r="O13" s="617"/>
      <c r="P13" s="617"/>
      <c r="Q13" s="618"/>
      <c r="R13" s="211">
        <f>SUM(R4:R12)</f>
        <v>0.44999999999999996</v>
      </c>
      <c r="S13" s="399">
        <f>SUM(S4:S12)</f>
        <v>0.44999999999999996</v>
      </c>
      <c r="T13" s="399">
        <f>SUM(T4:T12)</f>
        <v>0.40499999999999992</v>
      </c>
      <c r="U13" s="399">
        <f>SUM(U4:U12)</f>
        <v>0.36</v>
      </c>
    </row>
    <row r="14" spans="1:21" ht="15" customHeight="1" x14ac:dyDescent="0.25">
      <c r="E14" s="629" t="s">
        <v>1851</v>
      </c>
      <c r="F14" s="629"/>
      <c r="G14" s="629"/>
      <c r="H14" s="211">
        <f>SUM(H4,H5,H10)</f>
        <v>0.3</v>
      </c>
      <c r="O14" s="629" t="s">
        <v>1851</v>
      </c>
      <c r="P14" s="629"/>
      <c r="Q14" s="629"/>
      <c r="R14" s="211">
        <f>SUM(R4,R5,R10)</f>
        <v>0.3</v>
      </c>
    </row>
    <row r="16" spans="1:21" ht="15" customHeight="1" x14ac:dyDescent="0.25">
      <c r="A16" s="214"/>
      <c r="B16" s="215"/>
      <c r="C16" s="215"/>
      <c r="D16" s="216" t="s">
        <v>1667</v>
      </c>
      <c r="E16" s="214"/>
      <c r="F16" s="215"/>
      <c r="G16" s="215"/>
      <c r="H16" s="215"/>
      <c r="I16" s="215"/>
      <c r="J16" s="215"/>
      <c r="K16" s="215"/>
      <c r="L16" s="215"/>
      <c r="M16" s="215"/>
      <c r="N16" s="215"/>
      <c r="O16" s="215"/>
      <c r="P16" s="215"/>
      <c r="Q16" s="215"/>
      <c r="R16" s="215"/>
      <c r="S16" s="215"/>
      <c r="T16" s="215"/>
      <c r="U16" s="217"/>
    </row>
    <row r="17" spans="1:21" ht="15" customHeight="1" x14ac:dyDescent="0.25">
      <c r="A17" s="116"/>
      <c r="B17" s="212"/>
      <c r="C17" s="212"/>
      <c r="D17" s="213" t="s">
        <v>59</v>
      </c>
      <c r="E17" s="639" t="s">
        <v>1668</v>
      </c>
      <c r="F17" s="640"/>
      <c r="G17" s="640"/>
      <c r="H17" s="640"/>
      <c r="I17" s="640"/>
      <c r="J17" s="640"/>
      <c r="K17" s="640"/>
      <c r="L17" s="640"/>
      <c r="M17" s="640"/>
      <c r="N17" s="640"/>
      <c r="O17" s="640"/>
      <c r="P17" s="640"/>
      <c r="Q17" s="640"/>
      <c r="R17" s="640"/>
      <c r="S17" s="640"/>
      <c r="T17" s="640"/>
      <c r="U17" s="641"/>
    </row>
    <row r="18" spans="1:21" ht="15" customHeight="1" x14ac:dyDescent="0.25">
      <c r="A18" s="127"/>
      <c r="B18" s="218"/>
      <c r="C18" s="218"/>
      <c r="D18" s="219" t="s">
        <v>60</v>
      </c>
      <c r="E18" s="630" t="s">
        <v>1671</v>
      </c>
      <c r="F18" s="631"/>
      <c r="G18" s="631"/>
      <c r="H18" s="631"/>
      <c r="I18" s="631"/>
      <c r="J18" s="631"/>
      <c r="K18" s="631"/>
      <c r="L18" s="631"/>
      <c r="M18" s="631"/>
      <c r="N18" s="631"/>
      <c r="O18" s="631"/>
      <c r="P18" s="631"/>
      <c r="Q18" s="631"/>
      <c r="R18" s="631"/>
      <c r="S18" s="631"/>
      <c r="T18" s="631"/>
      <c r="U18" s="632"/>
    </row>
    <row r="19" spans="1:21" ht="15" customHeight="1" x14ac:dyDescent="0.25">
      <c r="A19" s="127"/>
      <c r="B19" s="218"/>
      <c r="C19" s="218"/>
      <c r="D19" s="219" t="s">
        <v>61</v>
      </c>
      <c r="E19" s="630" t="s">
        <v>1670</v>
      </c>
      <c r="F19" s="631"/>
      <c r="G19" s="631"/>
      <c r="H19" s="631"/>
      <c r="I19" s="631"/>
      <c r="J19" s="631"/>
      <c r="K19" s="631"/>
      <c r="L19" s="631"/>
      <c r="M19" s="631"/>
      <c r="N19" s="631"/>
      <c r="O19" s="631"/>
      <c r="P19" s="631"/>
      <c r="Q19" s="631"/>
      <c r="R19" s="631"/>
      <c r="S19" s="631"/>
      <c r="T19" s="631"/>
      <c r="U19" s="632"/>
    </row>
    <row r="20" spans="1:21" ht="15" customHeight="1" x14ac:dyDescent="0.25">
      <c r="A20" s="127"/>
      <c r="B20" s="218"/>
      <c r="C20" s="218"/>
      <c r="D20" s="219" t="s">
        <v>62</v>
      </c>
      <c r="E20" s="630" t="s">
        <v>1669</v>
      </c>
      <c r="F20" s="631"/>
      <c r="G20" s="631"/>
      <c r="H20" s="631"/>
      <c r="I20" s="631"/>
      <c r="J20" s="631"/>
      <c r="K20" s="631"/>
      <c r="L20" s="631"/>
      <c r="M20" s="631"/>
      <c r="N20" s="631"/>
      <c r="O20" s="631"/>
      <c r="P20" s="631"/>
      <c r="Q20" s="631"/>
      <c r="R20" s="631"/>
      <c r="S20" s="631"/>
      <c r="T20" s="631"/>
      <c r="U20" s="632"/>
    </row>
    <row r="21" spans="1:21" ht="15" customHeight="1" x14ac:dyDescent="0.25">
      <c r="A21" s="127"/>
      <c r="B21" s="218"/>
      <c r="C21" s="218"/>
      <c r="D21" s="219" t="s">
        <v>63</v>
      </c>
      <c r="E21" s="630" t="s">
        <v>1673</v>
      </c>
      <c r="F21" s="631"/>
      <c r="G21" s="631"/>
      <c r="H21" s="631"/>
      <c r="I21" s="631"/>
      <c r="J21" s="631"/>
      <c r="K21" s="631"/>
      <c r="L21" s="631"/>
      <c r="M21" s="631"/>
      <c r="N21" s="631"/>
      <c r="O21" s="631"/>
      <c r="P21" s="631"/>
      <c r="Q21" s="631"/>
      <c r="R21" s="631"/>
      <c r="S21" s="631"/>
      <c r="T21" s="631"/>
      <c r="U21" s="632"/>
    </row>
    <row r="22" spans="1:21" ht="15" customHeight="1" x14ac:dyDescent="0.25">
      <c r="A22" s="127"/>
      <c r="B22" s="218"/>
      <c r="C22" s="218"/>
      <c r="D22" s="219" t="s">
        <v>64</v>
      </c>
      <c r="E22" s="630" t="s">
        <v>1672</v>
      </c>
      <c r="F22" s="631"/>
      <c r="G22" s="631"/>
      <c r="H22" s="631"/>
      <c r="I22" s="631"/>
      <c r="J22" s="631"/>
      <c r="K22" s="631"/>
      <c r="L22" s="631"/>
      <c r="M22" s="631"/>
      <c r="N22" s="631"/>
      <c r="O22" s="631"/>
      <c r="P22" s="631"/>
      <c r="Q22" s="631"/>
      <c r="R22" s="631"/>
      <c r="S22" s="631"/>
      <c r="T22" s="631"/>
      <c r="U22" s="632"/>
    </row>
    <row r="23" spans="1:21" ht="15" customHeight="1" x14ac:dyDescent="0.25">
      <c r="A23" s="127"/>
      <c r="B23" s="218"/>
      <c r="C23" s="218"/>
      <c r="D23" s="219" t="s">
        <v>65</v>
      </c>
      <c r="E23" s="127" t="s">
        <v>1675</v>
      </c>
      <c r="F23" s="218"/>
      <c r="G23" s="218"/>
      <c r="H23" s="218"/>
      <c r="I23" s="218"/>
      <c r="J23" s="218"/>
      <c r="K23" s="218"/>
      <c r="L23" s="218"/>
      <c r="M23" s="218"/>
      <c r="N23" s="218"/>
      <c r="O23" s="218"/>
      <c r="P23" s="218"/>
      <c r="Q23" s="218"/>
      <c r="R23" s="218"/>
      <c r="S23" s="218"/>
      <c r="T23" s="218"/>
      <c r="U23" s="220"/>
    </row>
    <row r="24" spans="1:21" ht="15" customHeight="1" x14ac:dyDescent="0.25">
      <c r="A24" s="221"/>
      <c r="B24" s="222"/>
      <c r="C24" s="222"/>
      <c r="D24" s="225"/>
      <c r="E24" s="636"/>
      <c r="F24" s="637"/>
      <c r="G24" s="637"/>
      <c r="H24" s="637"/>
      <c r="I24" s="637"/>
      <c r="J24" s="637"/>
      <c r="K24" s="637"/>
      <c r="L24" s="637"/>
      <c r="M24" s="637"/>
      <c r="N24" s="637"/>
      <c r="O24" s="637"/>
      <c r="P24" s="637"/>
      <c r="Q24" s="637"/>
      <c r="R24" s="637"/>
      <c r="S24" s="637"/>
      <c r="T24" s="637"/>
      <c r="U24" s="638"/>
    </row>
    <row r="25" spans="1:21" ht="15" customHeight="1" x14ac:dyDescent="0.25">
      <c r="A25" s="223"/>
      <c r="B25" s="224"/>
      <c r="C25" s="224"/>
      <c r="D25" s="226"/>
      <c r="E25" s="633"/>
      <c r="F25" s="634"/>
      <c r="G25" s="634"/>
      <c r="H25" s="634"/>
      <c r="I25" s="634"/>
      <c r="J25" s="634"/>
      <c r="K25" s="634"/>
      <c r="L25" s="634"/>
      <c r="M25" s="634"/>
      <c r="N25" s="634"/>
      <c r="O25" s="634"/>
      <c r="P25" s="634"/>
      <c r="Q25" s="634"/>
      <c r="R25" s="634"/>
      <c r="S25" s="634"/>
      <c r="T25" s="634"/>
      <c r="U25" s="635"/>
    </row>
  </sheetData>
  <sheetProtection selectLockedCells="1"/>
  <mergeCells count="36">
    <mergeCell ref="E14:G14"/>
    <mergeCell ref="O14:Q14"/>
    <mergeCell ref="E22:U22"/>
    <mergeCell ref="E25:U25"/>
    <mergeCell ref="E24:U24"/>
    <mergeCell ref="E17:U17"/>
    <mergeCell ref="E18:U18"/>
    <mergeCell ref="E19:U19"/>
    <mergeCell ref="E20:U20"/>
    <mergeCell ref="E21:U21"/>
    <mergeCell ref="N13:Q13"/>
    <mergeCell ref="N8:Q8"/>
    <mergeCell ref="N9:Q9"/>
    <mergeCell ref="N10:Q10"/>
    <mergeCell ref="N11:Q11"/>
    <mergeCell ref="N12:Q12"/>
    <mergeCell ref="D13:G13"/>
    <mergeCell ref="D4:G4"/>
    <mergeCell ref="D5:G5"/>
    <mergeCell ref="D6:G6"/>
    <mergeCell ref="D7:G7"/>
    <mergeCell ref="D8:G8"/>
    <mergeCell ref="D9:G9"/>
    <mergeCell ref="D10:G10"/>
    <mergeCell ref="D11:G11"/>
    <mergeCell ref="N4:Q4"/>
    <mergeCell ref="N5:Q5"/>
    <mergeCell ref="N6:Q6"/>
    <mergeCell ref="N7:Q7"/>
    <mergeCell ref="D12:G12"/>
    <mergeCell ref="C2:H2"/>
    <mergeCell ref="I2:K2"/>
    <mergeCell ref="M2:R2"/>
    <mergeCell ref="S2:U2"/>
    <mergeCell ref="M3:Q3"/>
    <mergeCell ref="C3:G3"/>
  </mergeCells>
  <dataValidations count="2">
    <dataValidation type="list" allowBlank="1" showInputMessage="1" showErrorMessage="1" sqref="H6:H10 R6:R10 H4 R4">
      <formula1>l0a10</formula1>
    </dataValidation>
    <dataValidation type="list" allowBlank="1" showInputMessage="1" showErrorMessage="1" sqref="H5 R5">
      <formula1>l5a25</formula1>
    </dataValidation>
  </dataValidations>
  <pageMargins left="0.7" right="0.7" top="0.75" bottom="0.75" header="0.3" footer="0.3"/>
  <pageSetup orientation="portrait" r:id="rId1"/>
  <ignoredErrors>
    <ignoredError sqref="I13:J13" formulaRange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A1574"/>
  <sheetViews>
    <sheetView topLeftCell="A847" zoomScale="124" zoomScaleNormal="124" workbookViewId="0">
      <selection activeCell="H937" sqref="H937"/>
    </sheetView>
  </sheetViews>
  <sheetFormatPr defaultColWidth="10.7109375" defaultRowHeight="15" customHeight="1" x14ac:dyDescent="0.25"/>
  <cols>
    <col min="1" max="1" width="10.7109375" style="425"/>
    <col min="2" max="2" width="10.7109375" style="166"/>
    <col min="3" max="3" width="10.7109375" style="425"/>
    <col min="4" max="5" width="10.7109375" style="166"/>
    <col min="6" max="6" width="28.85546875" style="166" customWidth="1"/>
    <col min="7" max="7" width="10.7109375" style="166" customWidth="1"/>
    <col min="8" max="8" width="10.7109375" style="166"/>
    <col min="9" max="9" width="32" style="166" customWidth="1"/>
    <col min="10" max="10" width="10.7109375" style="166"/>
    <col min="11" max="11" width="56.28515625" style="166" customWidth="1"/>
    <col min="12" max="14" width="10.7109375" style="409"/>
    <col min="15" max="15" width="10.7109375" style="410"/>
    <col min="16" max="27" width="10.7109375" style="405"/>
    <col min="28" max="16384" width="10.7109375" style="166"/>
  </cols>
  <sheetData>
    <row r="1" spans="1:27" ht="15" customHeight="1" x14ac:dyDescent="0.25">
      <c r="A1" s="425" t="str">
        <f>IF('1_geral'!$D$1=E1,1,"")</f>
        <v/>
      </c>
      <c r="B1" s="411" t="str">
        <f>IF(A1=1,1,"")</f>
        <v/>
      </c>
      <c r="C1" s="425" t="str">
        <f>IF('1_geral'!$D$4=F1,1,"")</f>
        <v/>
      </c>
      <c r="D1" s="411" t="str">
        <f>IF(C1=1,1,"")</f>
        <v/>
      </c>
      <c r="E1" s="166" t="s">
        <v>41</v>
      </c>
      <c r="F1" s="166" t="s">
        <v>1901</v>
      </c>
      <c r="G1" s="166" t="s">
        <v>1657</v>
      </c>
      <c r="H1" s="166" t="s">
        <v>1656</v>
      </c>
      <c r="I1" s="166" t="s">
        <v>1861</v>
      </c>
      <c r="J1" s="166" t="s">
        <v>1902</v>
      </c>
      <c r="K1" s="166" t="s">
        <v>1903</v>
      </c>
      <c r="L1" s="409">
        <v>2880</v>
      </c>
      <c r="M1" s="409">
        <v>3600</v>
      </c>
      <c r="N1" s="409">
        <v>4320</v>
      </c>
      <c r="O1" s="410">
        <v>1</v>
      </c>
      <c r="P1" s="405">
        <v>8.3333333333333329E-2</v>
      </c>
      <c r="Q1" s="405">
        <v>8.3333333333333329E-2</v>
      </c>
      <c r="R1" s="405">
        <v>8.3333333333333329E-2</v>
      </c>
      <c r="S1" s="405">
        <v>8.3333333333333329E-2</v>
      </c>
      <c r="T1" s="405">
        <v>8.3333333333333329E-2</v>
      </c>
      <c r="U1" s="405">
        <v>8.3333333333333329E-2</v>
      </c>
      <c r="V1" s="405">
        <v>8.3333333333333329E-2</v>
      </c>
      <c r="W1" s="405">
        <v>8.3333333333333329E-2</v>
      </c>
      <c r="X1" s="405">
        <v>8.3333333333333329E-2</v>
      </c>
      <c r="Y1" s="405">
        <v>8.3333333333333329E-2</v>
      </c>
      <c r="Z1" s="405">
        <v>8.3333333333333329E-2</v>
      </c>
      <c r="AA1" s="405">
        <v>8.3333333333333329E-2</v>
      </c>
    </row>
    <row r="2" spans="1:27" ht="15" customHeight="1" x14ac:dyDescent="0.25">
      <c r="A2" s="425" t="str">
        <f>IF('1_geral'!$D$1=E2,1,"")</f>
        <v/>
      </c>
      <c r="B2" s="412" t="str">
        <f>IF(A2=1,B1+1,"")</f>
        <v/>
      </c>
      <c r="C2" s="425" t="str">
        <f>IF('1_geral'!$D$4=F2,1,"")</f>
        <v/>
      </c>
      <c r="D2" s="412" t="str">
        <f>IF(C2=1,D1+1,"")</f>
        <v/>
      </c>
      <c r="E2" s="166" t="s">
        <v>41</v>
      </c>
      <c r="F2" s="166" t="s">
        <v>1901</v>
      </c>
      <c r="G2" s="166" t="s">
        <v>1657</v>
      </c>
      <c r="H2" s="166" t="s">
        <v>1656</v>
      </c>
      <c r="I2" s="166" t="s">
        <v>1861</v>
      </c>
      <c r="J2" s="166" t="s">
        <v>1902</v>
      </c>
      <c r="K2" s="166" t="s">
        <v>1893</v>
      </c>
      <c r="L2" s="409">
        <v>4992</v>
      </c>
      <c r="M2" s="409">
        <v>6240</v>
      </c>
      <c r="N2" s="409">
        <v>7488</v>
      </c>
      <c r="O2" s="410">
        <v>1</v>
      </c>
      <c r="P2" s="405">
        <v>8.3333333333333329E-2</v>
      </c>
      <c r="Q2" s="405">
        <v>8.3333333333333329E-2</v>
      </c>
      <c r="R2" s="405">
        <v>8.3333333333333329E-2</v>
      </c>
      <c r="S2" s="405">
        <v>8.3333333333333329E-2</v>
      </c>
      <c r="T2" s="405">
        <v>8.3333333333333329E-2</v>
      </c>
      <c r="U2" s="405">
        <v>8.3333333333333329E-2</v>
      </c>
      <c r="V2" s="405">
        <v>8.3333333333333329E-2</v>
      </c>
      <c r="W2" s="405">
        <v>8.3333333333333329E-2</v>
      </c>
      <c r="X2" s="405">
        <v>8.3333333333333329E-2</v>
      </c>
      <c r="Y2" s="405">
        <v>8.3333333333333329E-2</v>
      </c>
      <c r="Z2" s="405">
        <v>8.3333333333333329E-2</v>
      </c>
      <c r="AA2" s="405">
        <v>8.3333333333333329E-2</v>
      </c>
    </row>
    <row r="3" spans="1:27" ht="15" customHeight="1" x14ac:dyDescent="0.25">
      <c r="A3" s="425" t="str">
        <f>IF('1_geral'!$D$1=E3,1,"")</f>
        <v/>
      </c>
      <c r="B3" s="413" t="str">
        <f>IF(A3=1,MAX(B$1:B2)+1,"")</f>
        <v/>
      </c>
      <c r="C3" s="425" t="str">
        <f>IF('1_geral'!$D$4=F3,1,"")</f>
        <v/>
      </c>
      <c r="D3" s="413" t="str">
        <f>IF(C3=1,MAX(D$1:D2)+1,"")</f>
        <v/>
      </c>
      <c r="E3" s="166" t="s">
        <v>41</v>
      </c>
      <c r="F3" s="166" t="s">
        <v>1901</v>
      </c>
      <c r="G3" s="166" t="s">
        <v>1657</v>
      </c>
      <c r="H3" s="166" t="s">
        <v>1656</v>
      </c>
      <c r="I3" s="166" t="s">
        <v>1861</v>
      </c>
      <c r="J3" s="166" t="s">
        <v>1902</v>
      </c>
      <c r="K3" s="166" t="s">
        <v>1904</v>
      </c>
      <c r="L3" s="409">
        <v>1584</v>
      </c>
      <c r="M3" s="409">
        <v>1980</v>
      </c>
      <c r="N3" s="409">
        <v>2376</v>
      </c>
      <c r="O3" s="410">
        <v>1</v>
      </c>
      <c r="P3" s="405">
        <v>8.3333333333333329E-2</v>
      </c>
      <c r="Q3" s="405">
        <v>8.3333333333333329E-2</v>
      </c>
      <c r="R3" s="405">
        <v>8.3333333333333329E-2</v>
      </c>
      <c r="S3" s="405">
        <v>8.3333333333333329E-2</v>
      </c>
      <c r="T3" s="405">
        <v>8.3333333333333329E-2</v>
      </c>
      <c r="U3" s="405">
        <v>8.3333333333333329E-2</v>
      </c>
      <c r="V3" s="405">
        <v>8.3333333333333329E-2</v>
      </c>
      <c r="W3" s="405">
        <v>8.3333333333333329E-2</v>
      </c>
      <c r="X3" s="405">
        <v>8.3333333333333329E-2</v>
      </c>
      <c r="Y3" s="405">
        <v>8.3333333333333329E-2</v>
      </c>
      <c r="Z3" s="405">
        <v>8.3333333333333329E-2</v>
      </c>
      <c r="AA3" s="405">
        <v>8.3333333333333329E-2</v>
      </c>
    </row>
    <row r="4" spans="1:27" ht="15" customHeight="1" x14ac:dyDescent="0.25">
      <c r="A4" s="425" t="str">
        <f>IF('1_geral'!$D$1=E4,1,"")</f>
        <v/>
      </c>
      <c r="B4" s="166" t="str">
        <f>IF(A4=1,MAX(B$1:B3)+1,"")</f>
        <v/>
      </c>
      <c r="C4" s="425" t="str">
        <f>IF('1_geral'!$D$4=F4,1,"")</f>
        <v/>
      </c>
      <c r="D4" s="166" t="str">
        <f>IF(C4=1,MAX(D$1:D3)+1,"")</f>
        <v/>
      </c>
      <c r="E4" s="166" t="s">
        <v>41</v>
      </c>
      <c r="F4" s="166" t="s">
        <v>1901</v>
      </c>
      <c r="G4" s="166" t="s">
        <v>1657</v>
      </c>
      <c r="H4" s="166" t="s">
        <v>1656</v>
      </c>
      <c r="I4" s="166" t="s">
        <v>1861</v>
      </c>
      <c r="J4" s="166" t="s">
        <v>1905</v>
      </c>
      <c r="K4" s="166" t="s">
        <v>1906</v>
      </c>
      <c r="L4" s="409">
        <v>864</v>
      </c>
      <c r="M4" s="409">
        <v>1080</v>
      </c>
      <c r="N4" s="409">
        <v>1296</v>
      </c>
      <c r="O4" s="410">
        <v>8.3333333333333329E-2</v>
      </c>
      <c r="P4" s="405">
        <v>8.3333333333333329E-2</v>
      </c>
      <c r="Q4" s="405">
        <v>8.3333333333333329E-2</v>
      </c>
      <c r="R4" s="405">
        <v>8.3333333333333329E-2</v>
      </c>
      <c r="S4" s="405">
        <v>8.3333333333333329E-2</v>
      </c>
      <c r="T4" s="405">
        <v>8.3333333333333329E-2</v>
      </c>
      <c r="U4" s="405">
        <v>8.3333333333333329E-2</v>
      </c>
      <c r="V4" s="405">
        <v>8.3333333333333329E-2</v>
      </c>
      <c r="W4" s="405">
        <v>8.3333333333333329E-2</v>
      </c>
      <c r="X4" s="405">
        <v>8.3333333333333329E-2</v>
      </c>
      <c r="Y4" s="405">
        <v>8.3333333333333329E-2</v>
      </c>
      <c r="Z4" s="405">
        <v>8.3333333333333329E-2</v>
      </c>
      <c r="AA4" s="405">
        <v>8.3333333333333329E-2</v>
      </c>
    </row>
    <row r="5" spans="1:27" ht="15" customHeight="1" x14ac:dyDescent="0.25">
      <c r="A5" s="425" t="str">
        <f>IF('1_geral'!$D$1=E5,1,"")</f>
        <v/>
      </c>
      <c r="B5" s="166" t="str">
        <f>IF(A5=1,MAX(B$1:B4)+1,"")</f>
        <v/>
      </c>
      <c r="C5" s="425" t="str">
        <f>IF('1_geral'!$D$4=F5,1,"")</f>
        <v/>
      </c>
      <c r="D5" s="166" t="str">
        <f>IF(C5=1,MAX(D$1:D4)+1,"")</f>
        <v/>
      </c>
      <c r="E5" s="166" t="s">
        <v>41</v>
      </c>
      <c r="F5" s="166" t="s">
        <v>1901</v>
      </c>
      <c r="G5" s="166" t="s">
        <v>1657</v>
      </c>
      <c r="H5" s="166" t="s">
        <v>1656</v>
      </c>
      <c r="I5" s="166" t="s">
        <v>1861</v>
      </c>
      <c r="J5" s="166" t="s">
        <v>1905</v>
      </c>
      <c r="K5" s="166" t="s">
        <v>1907</v>
      </c>
      <c r="L5" s="409">
        <v>384</v>
      </c>
      <c r="M5" s="409">
        <v>480</v>
      </c>
      <c r="N5" s="409">
        <v>576</v>
      </c>
      <c r="O5" s="410">
        <v>8.3333333333333329E-2</v>
      </c>
      <c r="P5" s="405">
        <v>8.3333333333333329E-2</v>
      </c>
      <c r="Q5" s="405">
        <v>8.3333333333333329E-2</v>
      </c>
      <c r="R5" s="405">
        <v>8.3333333333333329E-2</v>
      </c>
      <c r="S5" s="405">
        <v>8.3333333333333329E-2</v>
      </c>
      <c r="T5" s="405">
        <v>8.3333333333333329E-2</v>
      </c>
      <c r="U5" s="405">
        <v>8.3333333333333329E-2</v>
      </c>
      <c r="V5" s="405">
        <v>8.3333333333333329E-2</v>
      </c>
      <c r="W5" s="405">
        <v>8.3333333333333329E-2</v>
      </c>
      <c r="X5" s="405">
        <v>8.3333333333333329E-2</v>
      </c>
      <c r="Y5" s="405">
        <v>8.3333333333333329E-2</v>
      </c>
      <c r="Z5" s="405">
        <v>8.3333333333333329E-2</v>
      </c>
      <c r="AA5" s="405">
        <v>8.3333333333333329E-2</v>
      </c>
    </row>
    <row r="6" spans="1:27" ht="15" customHeight="1" x14ac:dyDescent="0.25">
      <c r="A6" s="425" t="str">
        <f>IF('1_geral'!$D$1=E6,1,"")</f>
        <v/>
      </c>
      <c r="B6" s="166" t="str">
        <f>IF(A6=1,MAX(B$1:B5)+1,"")</f>
        <v/>
      </c>
      <c r="C6" s="425" t="str">
        <f>IF('1_geral'!$D$4=F6,1,"")</f>
        <v/>
      </c>
      <c r="D6" s="166" t="str">
        <f>IF(C6=1,MAX(D$1:D5)+1,"")</f>
        <v/>
      </c>
      <c r="E6" s="166" t="s">
        <v>41</v>
      </c>
      <c r="F6" s="166" t="s">
        <v>1901</v>
      </c>
      <c r="G6" s="166" t="s">
        <v>1657</v>
      </c>
      <c r="H6" s="166" t="s">
        <v>1656</v>
      </c>
      <c r="I6" s="166" t="s">
        <v>1861</v>
      </c>
      <c r="J6" s="166" t="s">
        <v>1902</v>
      </c>
      <c r="K6" s="166" t="s">
        <v>1908</v>
      </c>
      <c r="L6" s="409">
        <v>22032</v>
      </c>
      <c r="M6" s="409">
        <v>27540</v>
      </c>
      <c r="N6" s="409">
        <v>33048</v>
      </c>
      <c r="O6" s="410">
        <v>1</v>
      </c>
      <c r="P6" s="405">
        <v>8.3333333333333329E-2</v>
      </c>
      <c r="Q6" s="405">
        <v>8.3333333333333329E-2</v>
      </c>
      <c r="R6" s="405">
        <v>8.3333333333333329E-2</v>
      </c>
      <c r="S6" s="405">
        <v>8.3333333333333329E-2</v>
      </c>
      <c r="T6" s="405">
        <v>8.3333333333333329E-2</v>
      </c>
      <c r="U6" s="405">
        <v>8.3333333333333329E-2</v>
      </c>
      <c r="V6" s="405">
        <v>8.3333333333333329E-2</v>
      </c>
      <c r="W6" s="405">
        <v>8.3333333333333329E-2</v>
      </c>
      <c r="X6" s="405">
        <v>8.3333333333333329E-2</v>
      </c>
      <c r="Y6" s="405">
        <v>8.3333333333333329E-2</v>
      </c>
      <c r="Z6" s="405">
        <v>8.3333333333333329E-2</v>
      </c>
      <c r="AA6" s="405">
        <v>8.3333333333333329E-2</v>
      </c>
    </row>
    <row r="7" spans="1:27" ht="15" customHeight="1" x14ac:dyDescent="0.25">
      <c r="A7" s="425" t="str">
        <f>IF('1_geral'!$D$1=E7,1,"")</f>
        <v/>
      </c>
      <c r="B7" s="166" t="str">
        <f>IF(A7=1,MAX(B$1:B6)+1,"")</f>
        <v/>
      </c>
      <c r="C7" s="425" t="str">
        <f>IF('1_geral'!$D$4=F7,1,"")</f>
        <v/>
      </c>
      <c r="D7" s="166" t="str">
        <f>IF(C7=1,MAX(D$1:D6)+1,"")</f>
        <v/>
      </c>
      <c r="E7" s="166" t="s">
        <v>41</v>
      </c>
      <c r="F7" s="166" t="s">
        <v>1901</v>
      </c>
      <c r="G7" s="166" t="s">
        <v>1657</v>
      </c>
      <c r="H7" s="166" t="s">
        <v>1656</v>
      </c>
      <c r="I7" s="166" t="s">
        <v>1861</v>
      </c>
      <c r="J7" s="166" t="s">
        <v>1905</v>
      </c>
      <c r="K7" s="166" t="s">
        <v>1909</v>
      </c>
      <c r="L7" s="409">
        <v>1920</v>
      </c>
      <c r="M7" s="409">
        <v>2400</v>
      </c>
      <c r="N7" s="409">
        <v>2880</v>
      </c>
      <c r="O7" s="410">
        <v>8.3333333333333329E-2</v>
      </c>
      <c r="P7" s="405">
        <v>8.3333333333333329E-2</v>
      </c>
      <c r="Q7" s="405">
        <v>8.3333333333333329E-2</v>
      </c>
      <c r="R7" s="405">
        <v>8.3333333333333329E-2</v>
      </c>
      <c r="S7" s="405">
        <v>8.3333333333333329E-2</v>
      </c>
      <c r="T7" s="405">
        <v>8.3333333333333329E-2</v>
      </c>
      <c r="U7" s="405">
        <v>8.3333333333333329E-2</v>
      </c>
      <c r="V7" s="405">
        <v>8.3333333333333329E-2</v>
      </c>
      <c r="W7" s="405">
        <v>8.3333333333333329E-2</v>
      </c>
      <c r="X7" s="405">
        <v>8.3333333333333329E-2</v>
      </c>
      <c r="Y7" s="405">
        <v>8.3333333333333329E-2</v>
      </c>
      <c r="Z7" s="405">
        <v>8.3333333333333329E-2</v>
      </c>
      <c r="AA7" s="405">
        <v>8.3333333333333329E-2</v>
      </c>
    </row>
    <row r="8" spans="1:27" ht="15" customHeight="1" x14ac:dyDescent="0.25">
      <c r="A8" s="425" t="str">
        <f>IF('1_geral'!$D$1=E8,1,"")</f>
        <v/>
      </c>
      <c r="B8" s="166" t="str">
        <f>IF(A8=1,MAX(B$1:B7)+1,"")</f>
        <v/>
      </c>
      <c r="C8" s="425" t="str">
        <f>IF('1_geral'!$D$4=F8,1,"")</f>
        <v/>
      </c>
      <c r="D8" s="166" t="str">
        <f>IF(C8=1,MAX(D$1:D7)+1,"")</f>
        <v/>
      </c>
      <c r="E8" s="166" t="s">
        <v>41</v>
      </c>
      <c r="F8" s="166" t="s">
        <v>1901</v>
      </c>
      <c r="H8" s="166" t="s">
        <v>1656</v>
      </c>
      <c r="I8" s="166" t="s">
        <v>1861</v>
      </c>
      <c r="J8" s="166" t="s">
        <v>1902</v>
      </c>
      <c r="K8" s="166" t="s">
        <v>1897</v>
      </c>
      <c r="L8" s="409">
        <v>1248</v>
      </c>
      <c r="M8" s="409">
        <v>1560</v>
      </c>
      <c r="N8" s="409">
        <v>1872</v>
      </c>
      <c r="O8" s="410">
        <v>1</v>
      </c>
      <c r="P8" s="405">
        <v>8.3333333333333329E-2</v>
      </c>
      <c r="Q8" s="405">
        <v>8.3333333333333329E-2</v>
      </c>
      <c r="R8" s="405">
        <v>8.3333333333333329E-2</v>
      </c>
      <c r="S8" s="405">
        <v>8.3333333333333329E-2</v>
      </c>
      <c r="T8" s="405">
        <v>8.3333333333333329E-2</v>
      </c>
      <c r="U8" s="405">
        <v>8.3333333333333329E-2</v>
      </c>
      <c r="V8" s="405">
        <v>8.3333333333333329E-2</v>
      </c>
      <c r="W8" s="405">
        <v>8.3333333333333329E-2</v>
      </c>
      <c r="X8" s="405">
        <v>8.3333333333333329E-2</v>
      </c>
      <c r="Y8" s="405">
        <v>8.3333333333333329E-2</v>
      </c>
      <c r="Z8" s="405">
        <v>8.3333333333333329E-2</v>
      </c>
      <c r="AA8" s="405">
        <v>8.3333333333333329E-2</v>
      </c>
    </row>
    <row r="9" spans="1:27" ht="15" customHeight="1" x14ac:dyDescent="0.25">
      <c r="A9" s="425" t="str">
        <f>IF('1_geral'!$D$1=E9,1,"")</f>
        <v/>
      </c>
      <c r="B9" s="166" t="str">
        <f>IF(A9=1,MAX(B$1:B8)+1,"")</f>
        <v/>
      </c>
      <c r="C9" s="425" t="str">
        <f>IF('1_geral'!$D$4=F9,1,"")</f>
        <v/>
      </c>
      <c r="D9" s="166" t="str">
        <f>IF(C9=1,MAX(D$1:D8)+1,"")</f>
        <v/>
      </c>
      <c r="E9" s="166" t="s">
        <v>41</v>
      </c>
      <c r="F9" s="166" t="s">
        <v>1901</v>
      </c>
      <c r="H9" s="166" t="s">
        <v>1656</v>
      </c>
      <c r="I9" s="166" t="s">
        <v>1861</v>
      </c>
      <c r="J9" s="166" t="s">
        <v>1902</v>
      </c>
      <c r="K9" s="166" t="s">
        <v>1910</v>
      </c>
      <c r="L9" s="409">
        <v>1920</v>
      </c>
      <c r="M9" s="409">
        <v>2400</v>
      </c>
      <c r="N9" s="409">
        <v>2880</v>
      </c>
      <c r="O9" s="410">
        <v>1</v>
      </c>
      <c r="P9" s="405">
        <v>8.3333333333333329E-2</v>
      </c>
      <c r="Q9" s="405">
        <v>8.3333333333333329E-2</v>
      </c>
      <c r="R9" s="405">
        <v>8.3333333333333329E-2</v>
      </c>
      <c r="S9" s="405">
        <v>8.3333333333333329E-2</v>
      </c>
      <c r="T9" s="405">
        <v>8.3333333333333329E-2</v>
      </c>
      <c r="U9" s="405">
        <v>8.3333333333333329E-2</v>
      </c>
      <c r="V9" s="405">
        <v>8.3333333333333329E-2</v>
      </c>
      <c r="W9" s="405">
        <v>8.3333333333333329E-2</v>
      </c>
      <c r="X9" s="405">
        <v>8.3333333333333329E-2</v>
      </c>
      <c r="Y9" s="405">
        <v>8.3333333333333329E-2</v>
      </c>
      <c r="Z9" s="405">
        <v>8.3333333333333329E-2</v>
      </c>
      <c r="AA9" s="405">
        <v>8.3333333333333329E-2</v>
      </c>
    </row>
    <row r="10" spans="1:27" ht="15" customHeight="1" x14ac:dyDescent="0.25">
      <c r="A10" s="425" t="str">
        <f>IF('1_geral'!$D$1=E10,1,"")</f>
        <v/>
      </c>
      <c r="B10" s="166" t="str">
        <f>IF(A10=1,MAX(B$1:B9)+1,"")</f>
        <v/>
      </c>
      <c r="C10" s="425" t="str">
        <f>IF('1_geral'!$D$4=F10,1,"")</f>
        <v/>
      </c>
      <c r="D10" s="166" t="str">
        <f>IF(C10=1,MAX(D$1:D9)+1,"")</f>
        <v/>
      </c>
      <c r="E10" s="166" t="s">
        <v>1834</v>
      </c>
      <c r="F10" s="166" t="s">
        <v>1911</v>
      </c>
      <c r="G10" s="166" t="s">
        <v>1657</v>
      </c>
      <c r="K10" s="166" t="s">
        <v>1912</v>
      </c>
      <c r="P10" s="405">
        <v>8.3333333333333329E-2</v>
      </c>
      <c r="Q10" s="405">
        <v>8.3333333333333329E-2</v>
      </c>
      <c r="R10" s="405">
        <v>8.3333333333333329E-2</v>
      </c>
      <c r="S10" s="405">
        <v>8.3333333333333329E-2</v>
      </c>
      <c r="T10" s="405">
        <v>8.3333333333333329E-2</v>
      </c>
      <c r="U10" s="405">
        <v>8.3333333333333329E-2</v>
      </c>
      <c r="V10" s="405">
        <v>8.3333333333333329E-2</v>
      </c>
      <c r="W10" s="405">
        <v>8.3333333333333329E-2</v>
      </c>
      <c r="X10" s="405">
        <v>8.3333333333333329E-2</v>
      </c>
      <c r="Y10" s="405">
        <v>8.3333333333333329E-2</v>
      </c>
      <c r="Z10" s="405">
        <v>8.3333333333333329E-2</v>
      </c>
      <c r="AA10" s="405">
        <v>8.3333333333333329E-2</v>
      </c>
    </row>
    <row r="11" spans="1:27" ht="15" customHeight="1" x14ac:dyDescent="0.25">
      <c r="A11" s="425" t="str">
        <f>IF('1_geral'!$D$1=E11,1,"")</f>
        <v/>
      </c>
      <c r="B11" s="166" t="str">
        <f>IF(A11=1,MAX(B$1:B10)+1,"")</f>
        <v/>
      </c>
      <c r="C11" s="425" t="str">
        <f>IF('1_geral'!$D$4=F11,1,"")</f>
        <v/>
      </c>
      <c r="D11" s="166" t="str">
        <f>IF(C11=1,MAX(D$1:D10)+1,"")</f>
        <v/>
      </c>
      <c r="E11" s="166" t="s">
        <v>1834</v>
      </c>
      <c r="F11" s="166" t="s">
        <v>1911</v>
      </c>
      <c r="G11" s="166" t="s">
        <v>1657</v>
      </c>
      <c r="K11" s="166" t="s">
        <v>1913</v>
      </c>
      <c r="P11" s="405">
        <v>8.3333333333333329E-2</v>
      </c>
      <c r="Q11" s="405">
        <v>8.3333333333333329E-2</v>
      </c>
      <c r="R11" s="405">
        <v>8.3333333333333329E-2</v>
      </c>
      <c r="S11" s="405">
        <v>8.3333333333333329E-2</v>
      </c>
      <c r="T11" s="405">
        <v>8.3333333333333329E-2</v>
      </c>
      <c r="U11" s="405">
        <v>8.3333333333333329E-2</v>
      </c>
      <c r="V11" s="405">
        <v>8.3333333333333329E-2</v>
      </c>
      <c r="W11" s="405">
        <v>8.3333333333333329E-2</v>
      </c>
      <c r="X11" s="405">
        <v>8.3333333333333329E-2</v>
      </c>
      <c r="Y11" s="405">
        <v>8.3333333333333329E-2</v>
      </c>
      <c r="Z11" s="405">
        <v>8.3333333333333329E-2</v>
      </c>
      <c r="AA11" s="405">
        <v>8.3333333333333329E-2</v>
      </c>
    </row>
    <row r="12" spans="1:27" ht="15" customHeight="1" x14ac:dyDescent="0.25">
      <c r="A12" s="425" t="str">
        <f>IF('1_geral'!$D$1=E12,1,"")</f>
        <v/>
      </c>
      <c r="B12" s="166" t="str">
        <f>IF(A12=1,MAX(B$1:B11)+1,"")</f>
        <v/>
      </c>
      <c r="C12" s="425" t="str">
        <f>IF('1_geral'!$D$4=F12,1,"")</f>
        <v/>
      </c>
      <c r="D12" s="166" t="str">
        <f>IF(C12=1,MAX(D$1:D11)+1,"")</f>
        <v/>
      </c>
      <c r="E12" s="166" t="s">
        <v>1834</v>
      </c>
      <c r="F12" s="166" t="s">
        <v>1911</v>
      </c>
      <c r="G12" s="166" t="s">
        <v>1657</v>
      </c>
      <c r="K12" s="166" t="s">
        <v>1914</v>
      </c>
      <c r="P12" s="405">
        <v>8.3333333333333329E-2</v>
      </c>
      <c r="Q12" s="405">
        <v>8.3333333333333329E-2</v>
      </c>
      <c r="R12" s="405">
        <v>8.3333333333333329E-2</v>
      </c>
      <c r="S12" s="405">
        <v>8.3333333333333329E-2</v>
      </c>
      <c r="T12" s="405">
        <v>8.3333333333333329E-2</v>
      </c>
      <c r="U12" s="405">
        <v>8.3333333333333329E-2</v>
      </c>
      <c r="V12" s="405">
        <v>8.3333333333333329E-2</v>
      </c>
      <c r="W12" s="405">
        <v>8.3333333333333329E-2</v>
      </c>
      <c r="X12" s="405">
        <v>8.3333333333333329E-2</v>
      </c>
      <c r="Y12" s="405">
        <v>8.3333333333333329E-2</v>
      </c>
      <c r="Z12" s="405">
        <v>8.3333333333333329E-2</v>
      </c>
      <c r="AA12" s="405">
        <v>8.3333333333333329E-2</v>
      </c>
    </row>
    <row r="13" spans="1:27" ht="15" customHeight="1" x14ac:dyDescent="0.25">
      <c r="A13" s="425" t="str">
        <f>IF('1_geral'!$D$1=E13,1,"")</f>
        <v/>
      </c>
      <c r="B13" s="166" t="str">
        <f>IF(A13=1,MAX(B$1:B12)+1,"")</f>
        <v/>
      </c>
      <c r="C13" s="425" t="str">
        <f>IF('1_geral'!$D$4=F13,1,"")</f>
        <v/>
      </c>
      <c r="D13" s="166" t="str">
        <f>IF(C13=1,MAX(D$1:D12)+1,"")</f>
        <v/>
      </c>
      <c r="E13" s="166" t="s">
        <v>1834</v>
      </c>
      <c r="F13" s="166" t="s">
        <v>1911</v>
      </c>
      <c r="G13" s="166" t="s">
        <v>1657</v>
      </c>
      <c r="K13" s="166" t="s">
        <v>1915</v>
      </c>
      <c r="P13" s="405">
        <v>8.3333333333333329E-2</v>
      </c>
      <c r="Q13" s="405">
        <v>8.3333333333333329E-2</v>
      </c>
      <c r="R13" s="405">
        <v>8.3333333333333329E-2</v>
      </c>
      <c r="S13" s="405">
        <v>8.3333333333333329E-2</v>
      </c>
      <c r="T13" s="405">
        <v>8.3333333333333329E-2</v>
      </c>
      <c r="U13" s="405">
        <v>8.3333333333333329E-2</v>
      </c>
      <c r="V13" s="405">
        <v>8.3333333333333329E-2</v>
      </c>
      <c r="W13" s="405">
        <v>8.3333333333333329E-2</v>
      </c>
      <c r="X13" s="405">
        <v>8.3333333333333329E-2</v>
      </c>
      <c r="Y13" s="405">
        <v>8.3333333333333329E-2</v>
      </c>
      <c r="Z13" s="405">
        <v>8.3333333333333329E-2</v>
      </c>
      <c r="AA13" s="405">
        <v>8.3333333333333329E-2</v>
      </c>
    </row>
    <row r="14" spans="1:27" ht="15" customHeight="1" x14ac:dyDescent="0.25">
      <c r="A14" s="425" t="str">
        <f>IF('1_geral'!$D$1=E14,1,"")</f>
        <v/>
      </c>
      <c r="B14" s="166" t="str">
        <f>IF(A14=1,MAX(B$1:B13)+1,"")</f>
        <v/>
      </c>
      <c r="C14" s="425" t="str">
        <f>IF('1_geral'!$D$4=F14,1,"")</f>
        <v/>
      </c>
      <c r="D14" s="166" t="str">
        <f>IF(C14=1,MAX(D$1:D13)+1,"")</f>
        <v/>
      </c>
      <c r="E14" s="166" t="s">
        <v>1834</v>
      </c>
      <c r="F14" s="166" t="s">
        <v>1911</v>
      </c>
      <c r="G14" s="166" t="s">
        <v>1657</v>
      </c>
      <c r="K14" s="166" t="s">
        <v>1916</v>
      </c>
      <c r="P14" s="405">
        <v>8.3333333333333329E-2</v>
      </c>
      <c r="Q14" s="405">
        <v>8.3333333333333329E-2</v>
      </c>
      <c r="R14" s="405">
        <v>8.3333333333333329E-2</v>
      </c>
      <c r="S14" s="405">
        <v>8.3333333333333329E-2</v>
      </c>
      <c r="T14" s="405">
        <v>8.3333333333333329E-2</v>
      </c>
      <c r="U14" s="405">
        <v>8.3333333333333329E-2</v>
      </c>
      <c r="V14" s="405">
        <v>8.3333333333333329E-2</v>
      </c>
      <c r="W14" s="405">
        <v>8.3333333333333329E-2</v>
      </c>
      <c r="X14" s="405">
        <v>8.3333333333333329E-2</v>
      </c>
      <c r="Y14" s="405">
        <v>8.3333333333333329E-2</v>
      </c>
      <c r="Z14" s="405">
        <v>8.3333333333333329E-2</v>
      </c>
      <c r="AA14" s="405">
        <v>8.3333333333333329E-2</v>
      </c>
    </row>
    <row r="15" spans="1:27" ht="15" customHeight="1" x14ac:dyDescent="0.25">
      <c r="A15" s="425" t="str">
        <f>IF('1_geral'!$D$1=E15,1,"")</f>
        <v/>
      </c>
      <c r="B15" s="166" t="str">
        <f>IF(A15=1,MAX(B$1:B14)+1,"")</f>
        <v/>
      </c>
      <c r="C15" s="425" t="str">
        <f>IF('1_geral'!$D$4=F15,1,"")</f>
        <v/>
      </c>
      <c r="D15" s="166" t="str">
        <f>IF(C15=1,MAX(D$1:D14)+1,"")</f>
        <v/>
      </c>
      <c r="E15" s="166" t="s">
        <v>1834</v>
      </c>
      <c r="F15" s="166" t="s">
        <v>1911</v>
      </c>
      <c r="G15" s="166" t="s">
        <v>1657</v>
      </c>
      <c r="K15" s="166" t="s">
        <v>1919</v>
      </c>
      <c r="P15" s="405">
        <v>8.3333333333333329E-2</v>
      </c>
      <c r="Q15" s="405">
        <v>8.3333333333333329E-2</v>
      </c>
      <c r="R15" s="405">
        <v>8.3333333333333329E-2</v>
      </c>
      <c r="S15" s="405">
        <v>8.3333333333333329E-2</v>
      </c>
      <c r="T15" s="405">
        <v>8.3333333333333329E-2</v>
      </c>
      <c r="U15" s="405">
        <v>8.3333333333333329E-2</v>
      </c>
      <c r="V15" s="405">
        <v>8.3333333333333329E-2</v>
      </c>
      <c r="W15" s="405">
        <v>8.3333333333333329E-2</v>
      </c>
      <c r="X15" s="405">
        <v>8.3333333333333329E-2</v>
      </c>
      <c r="Y15" s="405">
        <v>8.3333333333333329E-2</v>
      </c>
      <c r="Z15" s="405">
        <v>8.3333333333333329E-2</v>
      </c>
      <c r="AA15" s="405">
        <v>8.3333333333333329E-2</v>
      </c>
    </row>
    <row r="16" spans="1:27" ht="15" customHeight="1" x14ac:dyDescent="0.25">
      <c r="A16" s="425" t="str">
        <f>IF('1_geral'!$D$1=E16,1,"")</f>
        <v/>
      </c>
      <c r="B16" s="166" t="str">
        <f>IF(A16=1,MAX(B$1:B15)+1,"")</f>
        <v/>
      </c>
      <c r="C16" s="425" t="str">
        <f>IF('1_geral'!$D$4=F16,1,"")</f>
        <v/>
      </c>
      <c r="D16" s="166" t="str">
        <f>IF(C16=1,MAX(D$1:D15)+1,"")</f>
        <v/>
      </c>
      <c r="E16" s="166" t="s">
        <v>1834</v>
      </c>
      <c r="F16" s="166" t="s">
        <v>1911</v>
      </c>
      <c r="G16" s="166" t="s">
        <v>1657</v>
      </c>
      <c r="K16" s="166" t="s">
        <v>1920</v>
      </c>
      <c r="P16" s="405">
        <v>8.3333333333333329E-2</v>
      </c>
      <c r="Q16" s="405">
        <v>8.3333333333333329E-2</v>
      </c>
      <c r="R16" s="405">
        <v>8.3333333333333329E-2</v>
      </c>
      <c r="S16" s="405">
        <v>8.3333333333333329E-2</v>
      </c>
      <c r="T16" s="405">
        <v>8.3333333333333329E-2</v>
      </c>
      <c r="U16" s="405">
        <v>8.3333333333333329E-2</v>
      </c>
      <c r="V16" s="405">
        <v>8.3333333333333329E-2</v>
      </c>
      <c r="W16" s="405">
        <v>8.3333333333333329E-2</v>
      </c>
      <c r="X16" s="405">
        <v>8.3333333333333329E-2</v>
      </c>
      <c r="Y16" s="405">
        <v>8.3333333333333329E-2</v>
      </c>
      <c r="Z16" s="405">
        <v>8.3333333333333329E-2</v>
      </c>
      <c r="AA16" s="405">
        <v>8.3333333333333329E-2</v>
      </c>
    </row>
    <row r="17" spans="1:27" ht="15" customHeight="1" x14ac:dyDescent="0.25">
      <c r="A17" s="425" t="str">
        <f>IF('1_geral'!$D$1=E17,1,"")</f>
        <v/>
      </c>
      <c r="B17" s="166" t="str">
        <f>IF(A17=1,MAX(B$1:B16)+1,"")</f>
        <v/>
      </c>
      <c r="C17" s="425" t="str">
        <f>IF('1_geral'!$D$4=F17,1,"")</f>
        <v/>
      </c>
      <c r="D17" s="166" t="str">
        <f>IF(C17=1,MAX(D$1:D16)+1,"")</f>
        <v/>
      </c>
      <c r="E17" s="166" t="s">
        <v>1834</v>
      </c>
      <c r="F17" s="166" t="s">
        <v>1911</v>
      </c>
      <c r="K17" s="166" t="s">
        <v>1917</v>
      </c>
      <c r="P17" s="405">
        <v>8.3333333333333329E-2</v>
      </c>
      <c r="Q17" s="405">
        <v>8.3333333333333329E-2</v>
      </c>
      <c r="R17" s="405">
        <v>8.3333333333333329E-2</v>
      </c>
      <c r="S17" s="405">
        <v>8.3333333333333329E-2</v>
      </c>
      <c r="T17" s="405">
        <v>8.3333333333333329E-2</v>
      </c>
      <c r="U17" s="405">
        <v>8.3333333333333329E-2</v>
      </c>
      <c r="V17" s="405">
        <v>8.3333333333333329E-2</v>
      </c>
      <c r="W17" s="405">
        <v>8.3333333333333329E-2</v>
      </c>
      <c r="X17" s="405">
        <v>8.3333333333333329E-2</v>
      </c>
      <c r="Y17" s="405">
        <v>8.3333333333333329E-2</v>
      </c>
      <c r="Z17" s="405">
        <v>8.3333333333333329E-2</v>
      </c>
      <c r="AA17" s="405">
        <v>8.3333333333333329E-2</v>
      </c>
    </row>
    <row r="18" spans="1:27" ht="15" customHeight="1" x14ac:dyDescent="0.25">
      <c r="A18" s="425" t="str">
        <f>IF('1_geral'!$D$1=E18,1,"")</f>
        <v/>
      </c>
      <c r="B18" s="166" t="str">
        <f>IF(A18=1,MAX(B$1:B17)+1,"")</f>
        <v/>
      </c>
      <c r="C18" s="425" t="str">
        <f>IF('1_geral'!$D$4=F18,1,"")</f>
        <v/>
      </c>
      <c r="D18" s="166" t="str">
        <f>IF(C18=1,MAX(D$1:D17)+1,"")</f>
        <v/>
      </c>
      <c r="E18" s="166" t="s">
        <v>1834</v>
      </c>
      <c r="F18" s="166" t="s">
        <v>1911</v>
      </c>
      <c r="K18" s="166" t="s">
        <v>1918</v>
      </c>
      <c r="P18" s="405">
        <v>8.3333333333333329E-2</v>
      </c>
      <c r="Q18" s="405">
        <v>8.3333333333333329E-2</v>
      </c>
      <c r="R18" s="405">
        <v>8.3333333333333329E-2</v>
      </c>
      <c r="S18" s="405">
        <v>8.3333333333333329E-2</v>
      </c>
      <c r="T18" s="405">
        <v>8.3333333333333329E-2</v>
      </c>
      <c r="U18" s="405">
        <v>8.3333333333333329E-2</v>
      </c>
      <c r="V18" s="405">
        <v>8.3333333333333329E-2</v>
      </c>
      <c r="W18" s="405">
        <v>8.3333333333333329E-2</v>
      </c>
      <c r="X18" s="405">
        <v>8.3333333333333329E-2</v>
      </c>
      <c r="Y18" s="405">
        <v>8.3333333333333329E-2</v>
      </c>
      <c r="Z18" s="405">
        <v>8.3333333333333329E-2</v>
      </c>
      <c r="AA18" s="405">
        <v>8.3333333333333329E-2</v>
      </c>
    </row>
    <row r="19" spans="1:27" ht="15" customHeight="1" x14ac:dyDescent="0.25">
      <c r="A19" s="425" t="str">
        <f>IF('1_geral'!$D$1=E19,1,"")</f>
        <v/>
      </c>
      <c r="B19" s="166" t="str">
        <f>IF(A19=1,MAX(B$1:B18)+1,"")</f>
        <v/>
      </c>
      <c r="C19" s="425" t="str">
        <f>IF('1_geral'!$D$4=F19,1,"")</f>
        <v/>
      </c>
      <c r="D19" s="166" t="str">
        <f>IF(C19=1,MAX(D$1:D18)+1,"")</f>
        <v/>
      </c>
      <c r="E19" s="166" t="s">
        <v>1834</v>
      </c>
      <c r="F19" s="166" t="s">
        <v>1911</v>
      </c>
      <c r="K19" s="166" t="s">
        <v>1921</v>
      </c>
      <c r="P19" s="405">
        <v>8.3333333333333329E-2</v>
      </c>
      <c r="Q19" s="405">
        <v>8.3333333333333329E-2</v>
      </c>
      <c r="R19" s="405">
        <v>8.3333333333333329E-2</v>
      </c>
      <c r="S19" s="405">
        <v>8.3333333333333329E-2</v>
      </c>
      <c r="T19" s="405">
        <v>8.3333333333333329E-2</v>
      </c>
      <c r="U19" s="405">
        <v>8.3333333333333329E-2</v>
      </c>
      <c r="V19" s="405">
        <v>8.3333333333333329E-2</v>
      </c>
      <c r="W19" s="405">
        <v>8.3333333333333329E-2</v>
      </c>
      <c r="X19" s="405">
        <v>8.3333333333333329E-2</v>
      </c>
      <c r="Y19" s="405">
        <v>8.3333333333333329E-2</v>
      </c>
      <c r="Z19" s="405">
        <v>8.3333333333333329E-2</v>
      </c>
      <c r="AA19" s="405">
        <v>8.3333333333333329E-2</v>
      </c>
    </row>
    <row r="20" spans="1:27" ht="15" customHeight="1" x14ac:dyDescent="0.25">
      <c r="A20" s="425" t="str">
        <f>IF('1_geral'!$D$1=E20,1,"")</f>
        <v/>
      </c>
      <c r="B20" s="166" t="str">
        <f>IF(A20=1,MAX(B$1:B19)+1,"")</f>
        <v/>
      </c>
      <c r="C20" s="425" t="str">
        <f>IF('1_geral'!$D$4=F20,1,"")</f>
        <v/>
      </c>
      <c r="D20" s="166" t="str">
        <f>IF(C20=1,MAX(D$1:D19)+1,"")</f>
        <v/>
      </c>
      <c r="E20" s="166" t="s">
        <v>1834</v>
      </c>
      <c r="F20" s="166" t="s">
        <v>1911</v>
      </c>
      <c r="K20" s="166" t="s">
        <v>1922</v>
      </c>
      <c r="P20" s="405">
        <v>8.3333333333333329E-2</v>
      </c>
      <c r="Q20" s="405">
        <v>8.3333333333333329E-2</v>
      </c>
      <c r="R20" s="405">
        <v>8.3333333333333329E-2</v>
      </c>
      <c r="S20" s="405">
        <v>8.3333333333333329E-2</v>
      </c>
      <c r="T20" s="405">
        <v>8.3333333333333329E-2</v>
      </c>
      <c r="U20" s="405">
        <v>8.3333333333333329E-2</v>
      </c>
      <c r="V20" s="405">
        <v>8.3333333333333329E-2</v>
      </c>
      <c r="W20" s="405">
        <v>8.3333333333333329E-2</v>
      </c>
      <c r="X20" s="405">
        <v>8.3333333333333329E-2</v>
      </c>
      <c r="Y20" s="405">
        <v>8.3333333333333329E-2</v>
      </c>
      <c r="Z20" s="405">
        <v>8.3333333333333329E-2</v>
      </c>
      <c r="AA20" s="405">
        <v>8.3333333333333329E-2</v>
      </c>
    </row>
    <row r="21" spans="1:27" ht="15" customHeight="1" x14ac:dyDescent="0.25">
      <c r="A21" s="425" t="str">
        <f>IF('1_geral'!$D$1=E21,1,"")</f>
        <v/>
      </c>
      <c r="B21" s="166" t="str">
        <f>IF(A21=1,MAX(B$1:B20)+1,"")</f>
        <v/>
      </c>
      <c r="C21" s="425" t="str">
        <f>IF('1_geral'!$D$4=F21,1,"")</f>
        <v/>
      </c>
      <c r="D21" s="166" t="str">
        <f>IF(C21=1,MAX(D$1:D20)+1,"")</f>
        <v/>
      </c>
      <c r="E21" s="166" t="s">
        <v>1834</v>
      </c>
      <c r="F21" s="166" t="s">
        <v>1923</v>
      </c>
      <c r="G21" s="166" t="s">
        <v>1657</v>
      </c>
      <c r="K21" s="166" t="s">
        <v>1935</v>
      </c>
      <c r="P21" s="405">
        <v>8.3333333333333329E-2</v>
      </c>
      <c r="Q21" s="405">
        <v>8.3333333333333329E-2</v>
      </c>
      <c r="R21" s="405">
        <v>8.3333333333333329E-2</v>
      </c>
      <c r="S21" s="405">
        <v>8.3333333333333329E-2</v>
      </c>
      <c r="T21" s="405">
        <v>8.3333333333333329E-2</v>
      </c>
      <c r="U21" s="405">
        <v>8.3333333333333329E-2</v>
      </c>
      <c r="V21" s="405">
        <v>8.3333333333333329E-2</v>
      </c>
      <c r="W21" s="405">
        <v>8.3333333333333329E-2</v>
      </c>
      <c r="X21" s="405">
        <v>8.3333333333333329E-2</v>
      </c>
      <c r="Y21" s="405">
        <v>8.3333333333333329E-2</v>
      </c>
      <c r="Z21" s="405">
        <v>8.3333333333333329E-2</v>
      </c>
      <c r="AA21" s="405">
        <v>8.3333333333333329E-2</v>
      </c>
    </row>
    <row r="22" spans="1:27" ht="15" customHeight="1" x14ac:dyDescent="0.25">
      <c r="A22" s="425" t="str">
        <f>IF('1_geral'!$D$1=E22,1,"")</f>
        <v/>
      </c>
      <c r="B22" s="166" t="str">
        <f>IF(A22=1,MAX(B$1:B21)+1,"")</f>
        <v/>
      </c>
      <c r="C22" s="425" t="str">
        <f>IF('1_geral'!$D$4=F22,1,"")</f>
        <v/>
      </c>
      <c r="D22" s="166" t="str">
        <f>IF(C22=1,MAX(D$1:D21)+1,"")</f>
        <v/>
      </c>
      <c r="E22" s="166" t="s">
        <v>1834</v>
      </c>
      <c r="F22" s="166" t="s">
        <v>1923</v>
      </c>
      <c r="G22" s="166" t="s">
        <v>1657</v>
      </c>
      <c r="K22" s="166" t="s">
        <v>1936</v>
      </c>
      <c r="P22" s="405">
        <v>8.3333333333333329E-2</v>
      </c>
      <c r="Q22" s="405">
        <v>8.3333333333333329E-2</v>
      </c>
      <c r="R22" s="405">
        <v>8.3333333333333329E-2</v>
      </c>
      <c r="S22" s="405">
        <v>8.3333333333333329E-2</v>
      </c>
      <c r="T22" s="405">
        <v>8.3333333333333329E-2</v>
      </c>
      <c r="U22" s="405">
        <v>8.3333333333333329E-2</v>
      </c>
      <c r="V22" s="405">
        <v>8.3333333333333329E-2</v>
      </c>
      <c r="W22" s="405">
        <v>8.3333333333333329E-2</v>
      </c>
      <c r="X22" s="405">
        <v>8.3333333333333329E-2</v>
      </c>
      <c r="Y22" s="405">
        <v>8.3333333333333329E-2</v>
      </c>
      <c r="Z22" s="405">
        <v>8.3333333333333329E-2</v>
      </c>
      <c r="AA22" s="405">
        <v>8.3333333333333329E-2</v>
      </c>
    </row>
    <row r="23" spans="1:27" ht="15" customHeight="1" x14ac:dyDescent="0.25">
      <c r="A23" s="425" t="str">
        <f>IF('1_geral'!$D$1=E23,1,"")</f>
        <v/>
      </c>
      <c r="B23" s="166" t="str">
        <f>IF(A23=1,MAX(B$1:B22)+1,"")</f>
        <v/>
      </c>
      <c r="C23" s="425" t="str">
        <f>IF('1_geral'!$D$4=F23,1,"")</f>
        <v/>
      </c>
      <c r="D23" s="166" t="str">
        <f>IF(C23=1,MAX(D$1:D22)+1,"")</f>
        <v/>
      </c>
      <c r="E23" s="166" t="s">
        <v>1834</v>
      </c>
      <c r="F23" s="166" t="s">
        <v>1923</v>
      </c>
      <c r="G23" s="166" t="s">
        <v>1657</v>
      </c>
      <c r="K23" s="166" t="s">
        <v>1937</v>
      </c>
      <c r="P23" s="405">
        <v>8.3333333333333329E-2</v>
      </c>
      <c r="Q23" s="405">
        <v>8.3333333333333329E-2</v>
      </c>
      <c r="R23" s="405">
        <v>8.3333333333333329E-2</v>
      </c>
      <c r="S23" s="405">
        <v>8.3333333333333329E-2</v>
      </c>
      <c r="T23" s="405">
        <v>8.3333333333333329E-2</v>
      </c>
      <c r="U23" s="405">
        <v>8.3333333333333329E-2</v>
      </c>
      <c r="V23" s="405">
        <v>8.3333333333333329E-2</v>
      </c>
      <c r="W23" s="405">
        <v>8.3333333333333329E-2</v>
      </c>
      <c r="X23" s="405">
        <v>8.3333333333333329E-2</v>
      </c>
      <c r="Y23" s="405">
        <v>8.3333333333333329E-2</v>
      </c>
      <c r="Z23" s="405">
        <v>8.3333333333333329E-2</v>
      </c>
      <c r="AA23" s="405">
        <v>8.3333333333333329E-2</v>
      </c>
    </row>
    <row r="24" spans="1:27" ht="15" customHeight="1" x14ac:dyDescent="0.25">
      <c r="A24" s="425" t="str">
        <f>IF('1_geral'!$D$1=E24,1,"")</f>
        <v/>
      </c>
      <c r="B24" s="166" t="str">
        <f>IF(A24=1,MAX(B$1:B23)+1,"")</f>
        <v/>
      </c>
      <c r="C24" s="425" t="str">
        <f>IF('1_geral'!$D$4=F24,1,"")</f>
        <v/>
      </c>
      <c r="D24" s="166" t="str">
        <f>IF(C24=1,MAX(D$1:D23)+1,"")</f>
        <v/>
      </c>
      <c r="E24" s="166" t="s">
        <v>1834</v>
      </c>
      <c r="F24" s="166" t="s">
        <v>1923</v>
      </c>
      <c r="G24" s="166" t="s">
        <v>1657</v>
      </c>
      <c r="K24" s="166" t="s">
        <v>1938</v>
      </c>
      <c r="P24" s="405">
        <v>8.3333333333333329E-2</v>
      </c>
      <c r="Q24" s="405">
        <v>8.3333333333333329E-2</v>
      </c>
      <c r="R24" s="405">
        <v>8.3333333333333329E-2</v>
      </c>
      <c r="S24" s="405">
        <v>8.3333333333333329E-2</v>
      </c>
      <c r="T24" s="405">
        <v>8.3333333333333329E-2</v>
      </c>
      <c r="U24" s="405">
        <v>8.3333333333333329E-2</v>
      </c>
      <c r="V24" s="405">
        <v>8.3333333333333329E-2</v>
      </c>
      <c r="W24" s="405">
        <v>8.3333333333333329E-2</v>
      </c>
      <c r="X24" s="405">
        <v>8.3333333333333329E-2</v>
      </c>
      <c r="Y24" s="405">
        <v>8.3333333333333329E-2</v>
      </c>
      <c r="Z24" s="405">
        <v>8.3333333333333329E-2</v>
      </c>
      <c r="AA24" s="405">
        <v>8.3333333333333329E-2</v>
      </c>
    </row>
    <row r="25" spans="1:27" ht="15" customHeight="1" x14ac:dyDescent="0.25">
      <c r="A25" s="425" t="str">
        <f>IF('1_geral'!$D$1=E25,1,"")</f>
        <v/>
      </c>
      <c r="B25" s="166" t="str">
        <f>IF(A25=1,MAX(B$1:B24)+1,"")</f>
        <v/>
      </c>
      <c r="C25" s="425" t="str">
        <f>IF('1_geral'!$D$4=F25,1,"")</f>
        <v/>
      </c>
      <c r="D25" s="166" t="str">
        <f>IF(C25=1,MAX(D$1:D24)+1,"")</f>
        <v/>
      </c>
      <c r="E25" s="166" t="s">
        <v>1834</v>
      </c>
      <c r="F25" s="166" t="s">
        <v>1923</v>
      </c>
      <c r="G25" s="166" t="s">
        <v>1657</v>
      </c>
      <c r="K25" s="166" t="s">
        <v>1939</v>
      </c>
      <c r="P25" s="405">
        <v>8.3333333333333329E-2</v>
      </c>
      <c r="Q25" s="405">
        <v>8.3333333333333329E-2</v>
      </c>
      <c r="R25" s="405">
        <v>8.3333333333333329E-2</v>
      </c>
      <c r="S25" s="405">
        <v>8.3333333333333329E-2</v>
      </c>
      <c r="T25" s="405">
        <v>8.3333333333333329E-2</v>
      </c>
      <c r="U25" s="405">
        <v>8.3333333333333329E-2</v>
      </c>
      <c r="V25" s="405">
        <v>8.3333333333333329E-2</v>
      </c>
      <c r="W25" s="405">
        <v>8.3333333333333329E-2</v>
      </c>
      <c r="X25" s="405">
        <v>8.3333333333333329E-2</v>
      </c>
      <c r="Y25" s="405">
        <v>8.3333333333333329E-2</v>
      </c>
      <c r="Z25" s="405">
        <v>8.3333333333333329E-2</v>
      </c>
      <c r="AA25" s="405">
        <v>8.3333333333333329E-2</v>
      </c>
    </row>
    <row r="26" spans="1:27" ht="15" customHeight="1" x14ac:dyDescent="0.25">
      <c r="A26" s="425" t="str">
        <f>IF('1_geral'!$D$1=E26,1,"")</f>
        <v/>
      </c>
      <c r="B26" s="166" t="str">
        <f>IF(A26=1,MAX(B$1:B25)+1,"")</f>
        <v/>
      </c>
      <c r="C26" s="425" t="str">
        <f>IF('1_geral'!$D$4=F26,1,"")</f>
        <v/>
      </c>
      <c r="D26" s="166" t="str">
        <f>IF(C26=1,MAX(D$1:D25)+1,"")</f>
        <v/>
      </c>
      <c r="E26" s="166" t="s">
        <v>1834</v>
      </c>
      <c r="F26" s="166" t="s">
        <v>1923</v>
      </c>
      <c r="G26" s="166" t="s">
        <v>1657</v>
      </c>
      <c r="K26" s="166" t="s">
        <v>1940</v>
      </c>
      <c r="P26" s="405">
        <v>8.3333333333333329E-2</v>
      </c>
      <c r="Q26" s="405">
        <v>8.3333333333333329E-2</v>
      </c>
      <c r="R26" s="405">
        <v>8.3333333333333329E-2</v>
      </c>
      <c r="S26" s="405">
        <v>8.3333333333333329E-2</v>
      </c>
      <c r="T26" s="405">
        <v>8.3333333333333329E-2</v>
      </c>
      <c r="U26" s="405">
        <v>8.3333333333333329E-2</v>
      </c>
      <c r="V26" s="405">
        <v>8.3333333333333329E-2</v>
      </c>
      <c r="W26" s="405">
        <v>8.3333333333333329E-2</v>
      </c>
      <c r="X26" s="405">
        <v>8.3333333333333329E-2</v>
      </c>
      <c r="Y26" s="405">
        <v>8.3333333333333329E-2</v>
      </c>
      <c r="Z26" s="405">
        <v>8.3333333333333329E-2</v>
      </c>
      <c r="AA26" s="405">
        <v>8.3333333333333329E-2</v>
      </c>
    </row>
    <row r="27" spans="1:27" ht="15" customHeight="1" x14ac:dyDescent="0.25">
      <c r="A27" s="425" t="str">
        <f>IF('1_geral'!$D$1=E27,1,"")</f>
        <v/>
      </c>
      <c r="B27" s="166" t="str">
        <f>IF(A27=1,MAX(B$1:B26)+1,"")</f>
        <v/>
      </c>
      <c r="C27" s="425" t="str">
        <f>IF('1_geral'!$D$4=F27,1,"")</f>
        <v/>
      </c>
      <c r="D27" s="166" t="str">
        <f>IF(C27=1,MAX(D$1:D26)+1,"")</f>
        <v/>
      </c>
      <c r="E27" s="166" t="s">
        <v>1834</v>
      </c>
      <c r="F27" s="166" t="s">
        <v>1923</v>
      </c>
      <c r="G27" s="166" t="s">
        <v>1657</v>
      </c>
      <c r="K27" s="166" t="s">
        <v>1942</v>
      </c>
      <c r="P27" s="405">
        <v>8.3333333333333329E-2</v>
      </c>
      <c r="Q27" s="405">
        <v>8.3333333333333329E-2</v>
      </c>
      <c r="R27" s="405">
        <v>8.3333333333333329E-2</v>
      </c>
      <c r="S27" s="405">
        <v>8.3333333333333329E-2</v>
      </c>
      <c r="T27" s="405">
        <v>8.3333333333333329E-2</v>
      </c>
      <c r="U27" s="405">
        <v>8.3333333333333329E-2</v>
      </c>
      <c r="V27" s="405">
        <v>8.3333333333333329E-2</v>
      </c>
      <c r="W27" s="405">
        <v>8.3333333333333329E-2</v>
      </c>
      <c r="X27" s="405">
        <v>8.3333333333333329E-2</v>
      </c>
      <c r="Y27" s="405">
        <v>8.3333333333333329E-2</v>
      </c>
      <c r="Z27" s="405">
        <v>8.3333333333333329E-2</v>
      </c>
      <c r="AA27" s="405">
        <v>8.3333333333333329E-2</v>
      </c>
    </row>
    <row r="28" spans="1:27" ht="15" customHeight="1" x14ac:dyDescent="0.25">
      <c r="A28" s="425" t="str">
        <f>IF('1_geral'!$D$1=E28,1,"")</f>
        <v/>
      </c>
      <c r="B28" s="166" t="str">
        <f>IF(A28=1,MAX(B$1:B27)+1,"")</f>
        <v/>
      </c>
      <c r="C28" s="425" t="str">
        <f>IF('1_geral'!$D$4=F28,1,"")</f>
        <v/>
      </c>
      <c r="D28" s="166" t="str">
        <f>IF(C28=1,MAX(D$1:D27)+1,"")</f>
        <v/>
      </c>
      <c r="E28" s="166" t="s">
        <v>1834</v>
      </c>
      <c r="F28" s="166" t="s">
        <v>1923</v>
      </c>
      <c r="G28" s="166" t="s">
        <v>1923</v>
      </c>
      <c r="K28" s="166" t="s">
        <v>1925</v>
      </c>
      <c r="P28" s="405">
        <v>8.3333333333333329E-2</v>
      </c>
      <c r="Q28" s="405">
        <v>8.3333333333333329E-2</v>
      </c>
      <c r="R28" s="405">
        <v>8.3333333333333329E-2</v>
      </c>
      <c r="S28" s="405">
        <v>8.3333333333333329E-2</v>
      </c>
      <c r="T28" s="405">
        <v>8.3333333333333329E-2</v>
      </c>
      <c r="U28" s="405">
        <v>8.3333333333333329E-2</v>
      </c>
      <c r="V28" s="405">
        <v>8.3333333333333329E-2</v>
      </c>
      <c r="W28" s="405">
        <v>8.3333333333333329E-2</v>
      </c>
      <c r="X28" s="405">
        <v>8.3333333333333329E-2</v>
      </c>
      <c r="Y28" s="405">
        <v>8.3333333333333329E-2</v>
      </c>
      <c r="Z28" s="405">
        <v>8.3333333333333329E-2</v>
      </c>
      <c r="AA28" s="405">
        <v>8.3333333333333329E-2</v>
      </c>
    </row>
    <row r="29" spans="1:27" ht="15" customHeight="1" x14ac:dyDescent="0.25">
      <c r="A29" s="425" t="str">
        <f>IF('1_geral'!$D$1=E29,1,"")</f>
        <v/>
      </c>
      <c r="B29" s="166" t="str">
        <f>IF(A29=1,MAX(B$1:B28)+1,"")</f>
        <v/>
      </c>
      <c r="C29" s="425" t="str">
        <f>IF('1_geral'!$D$4=F29,1,"")</f>
        <v/>
      </c>
      <c r="D29" s="166" t="str">
        <f>IF(C29=1,MAX(D$1:D28)+1,"")</f>
        <v/>
      </c>
      <c r="E29" s="166" t="s">
        <v>1834</v>
      </c>
      <c r="F29" s="166" t="s">
        <v>1923</v>
      </c>
      <c r="G29" s="166" t="s">
        <v>1923</v>
      </c>
      <c r="K29" s="166" t="s">
        <v>1931</v>
      </c>
      <c r="P29" s="405">
        <v>8.3333333333333329E-2</v>
      </c>
      <c r="Q29" s="405">
        <v>8.3333333333333329E-2</v>
      </c>
      <c r="R29" s="405">
        <v>8.3333333333333329E-2</v>
      </c>
      <c r="S29" s="405">
        <v>8.3333333333333329E-2</v>
      </c>
      <c r="T29" s="405">
        <v>8.3333333333333329E-2</v>
      </c>
      <c r="U29" s="405">
        <v>8.3333333333333329E-2</v>
      </c>
      <c r="V29" s="405">
        <v>8.3333333333333329E-2</v>
      </c>
      <c r="W29" s="405">
        <v>8.3333333333333329E-2</v>
      </c>
      <c r="X29" s="405">
        <v>8.3333333333333329E-2</v>
      </c>
      <c r="Y29" s="405">
        <v>8.3333333333333329E-2</v>
      </c>
      <c r="Z29" s="405">
        <v>8.3333333333333329E-2</v>
      </c>
      <c r="AA29" s="405">
        <v>8.3333333333333329E-2</v>
      </c>
    </row>
    <row r="30" spans="1:27" ht="15" customHeight="1" x14ac:dyDescent="0.25">
      <c r="A30" s="425" t="str">
        <f>IF('1_geral'!$D$1=E30,1,"")</f>
        <v/>
      </c>
      <c r="B30" s="166" t="str">
        <f>IF(A30=1,MAX(B$1:B29)+1,"")</f>
        <v/>
      </c>
      <c r="C30" s="425" t="str">
        <f>IF('1_geral'!$D$4=F30,1,"")</f>
        <v/>
      </c>
      <c r="D30" s="166" t="str">
        <f>IF(C30=1,MAX(D$1:D29)+1,"")</f>
        <v/>
      </c>
      <c r="E30" s="166" t="s">
        <v>1834</v>
      </c>
      <c r="F30" s="166" t="s">
        <v>1923</v>
      </c>
      <c r="K30" s="166" t="s">
        <v>1924</v>
      </c>
      <c r="P30" s="405">
        <v>8.3333333333333329E-2</v>
      </c>
      <c r="Q30" s="405">
        <v>8.3333333333333329E-2</v>
      </c>
      <c r="R30" s="405">
        <v>8.3333333333333329E-2</v>
      </c>
      <c r="S30" s="405">
        <v>8.3333333333333329E-2</v>
      </c>
      <c r="T30" s="405">
        <v>8.3333333333333329E-2</v>
      </c>
      <c r="U30" s="405">
        <v>8.3333333333333329E-2</v>
      </c>
      <c r="V30" s="405">
        <v>8.3333333333333329E-2</v>
      </c>
      <c r="W30" s="405">
        <v>8.3333333333333329E-2</v>
      </c>
      <c r="X30" s="405">
        <v>8.3333333333333329E-2</v>
      </c>
      <c r="Y30" s="405">
        <v>8.3333333333333329E-2</v>
      </c>
      <c r="Z30" s="405">
        <v>8.3333333333333329E-2</v>
      </c>
      <c r="AA30" s="405">
        <v>8.3333333333333329E-2</v>
      </c>
    </row>
    <row r="31" spans="1:27" ht="15" customHeight="1" x14ac:dyDescent="0.25">
      <c r="A31" s="425" t="str">
        <f>IF('1_geral'!$D$1=E31,1,"")</f>
        <v/>
      </c>
      <c r="B31" s="166" t="str">
        <f>IF(A31=1,MAX(B$1:B30)+1,"")</f>
        <v/>
      </c>
      <c r="C31" s="425" t="str">
        <f>IF('1_geral'!$D$4=F31,1,"")</f>
        <v/>
      </c>
      <c r="D31" s="166" t="str">
        <f>IF(C31=1,MAX(D$1:D30)+1,"")</f>
        <v/>
      </c>
      <c r="E31" s="166" t="s">
        <v>1834</v>
      </c>
      <c r="F31" s="166" t="s">
        <v>1923</v>
      </c>
      <c r="K31" s="166" t="s">
        <v>1926</v>
      </c>
      <c r="P31" s="405">
        <v>8.3333333333333329E-2</v>
      </c>
      <c r="Q31" s="405">
        <v>8.3333333333333329E-2</v>
      </c>
      <c r="R31" s="405">
        <v>8.3333333333333329E-2</v>
      </c>
      <c r="S31" s="405">
        <v>8.3333333333333329E-2</v>
      </c>
      <c r="T31" s="405">
        <v>8.3333333333333329E-2</v>
      </c>
      <c r="U31" s="405">
        <v>8.3333333333333329E-2</v>
      </c>
      <c r="V31" s="405">
        <v>8.3333333333333329E-2</v>
      </c>
      <c r="W31" s="405">
        <v>8.3333333333333329E-2</v>
      </c>
      <c r="X31" s="405">
        <v>8.3333333333333329E-2</v>
      </c>
      <c r="Y31" s="405">
        <v>8.3333333333333329E-2</v>
      </c>
      <c r="Z31" s="405">
        <v>8.3333333333333329E-2</v>
      </c>
      <c r="AA31" s="405">
        <v>8.3333333333333329E-2</v>
      </c>
    </row>
    <row r="32" spans="1:27" ht="15" customHeight="1" x14ac:dyDescent="0.25">
      <c r="A32" s="425" t="str">
        <f>IF('1_geral'!$D$1=E32,1,"")</f>
        <v/>
      </c>
      <c r="B32" s="166" t="str">
        <f>IF(A32=1,MAX(B$1:B31)+1,"")</f>
        <v/>
      </c>
      <c r="C32" s="425" t="str">
        <f>IF('1_geral'!$D$4=F32,1,"")</f>
        <v/>
      </c>
      <c r="D32" s="166" t="str">
        <f>IF(C32=1,MAX(D$1:D31)+1,"")</f>
        <v/>
      </c>
      <c r="E32" s="166" t="s">
        <v>1834</v>
      </c>
      <c r="F32" s="166" t="s">
        <v>1923</v>
      </c>
      <c r="K32" s="166" t="s">
        <v>1927</v>
      </c>
      <c r="P32" s="405">
        <v>8.3333333333333329E-2</v>
      </c>
      <c r="Q32" s="405">
        <v>8.3333333333333329E-2</v>
      </c>
      <c r="R32" s="405">
        <v>8.3333333333333329E-2</v>
      </c>
      <c r="S32" s="405">
        <v>8.3333333333333329E-2</v>
      </c>
      <c r="T32" s="405">
        <v>8.3333333333333329E-2</v>
      </c>
      <c r="U32" s="405">
        <v>8.3333333333333329E-2</v>
      </c>
      <c r="V32" s="405">
        <v>8.3333333333333329E-2</v>
      </c>
      <c r="W32" s="405">
        <v>8.3333333333333329E-2</v>
      </c>
      <c r="X32" s="405">
        <v>8.3333333333333329E-2</v>
      </c>
      <c r="Y32" s="405">
        <v>8.3333333333333329E-2</v>
      </c>
      <c r="Z32" s="405">
        <v>8.3333333333333329E-2</v>
      </c>
      <c r="AA32" s="405">
        <v>8.3333333333333329E-2</v>
      </c>
    </row>
    <row r="33" spans="1:27" ht="15" customHeight="1" x14ac:dyDescent="0.25">
      <c r="A33" s="425" t="str">
        <f>IF('1_geral'!$D$1=E33,1,"")</f>
        <v/>
      </c>
      <c r="B33" s="166" t="str">
        <f>IF(A33=1,MAX(B$1:B32)+1,"")</f>
        <v/>
      </c>
      <c r="C33" s="425" t="str">
        <f>IF('1_geral'!$D$4=F33,1,"")</f>
        <v/>
      </c>
      <c r="D33" s="166" t="str">
        <f>IF(C33=1,MAX(D$1:D32)+1,"")</f>
        <v/>
      </c>
      <c r="E33" s="166" t="s">
        <v>1834</v>
      </c>
      <c r="F33" s="166" t="s">
        <v>1923</v>
      </c>
      <c r="K33" s="166" t="s">
        <v>1928</v>
      </c>
      <c r="P33" s="405">
        <v>8.3333333333333329E-2</v>
      </c>
      <c r="Q33" s="405">
        <v>8.3333333333333329E-2</v>
      </c>
      <c r="R33" s="405">
        <v>8.3333333333333329E-2</v>
      </c>
      <c r="S33" s="405">
        <v>8.3333333333333329E-2</v>
      </c>
      <c r="T33" s="405">
        <v>8.3333333333333329E-2</v>
      </c>
      <c r="U33" s="405">
        <v>8.3333333333333329E-2</v>
      </c>
      <c r="V33" s="405">
        <v>8.3333333333333329E-2</v>
      </c>
      <c r="W33" s="405">
        <v>8.3333333333333329E-2</v>
      </c>
      <c r="X33" s="405">
        <v>8.3333333333333329E-2</v>
      </c>
      <c r="Y33" s="405">
        <v>8.3333333333333329E-2</v>
      </c>
      <c r="Z33" s="405">
        <v>8.3333333333333329E-2</v>
      </c>
      <c r="AA33" s="405">
        <v>8.3333333333333329E-2</v>
      </c>
    </row>
    <row r="34" spans="1:27" ht="15" customHeight="1" x14ac:dyDescent="0.25">
      <c r="A34" s="425" t="str">
        <f>IF('1_geral'!$D$1=E34,1,"")</f>
        <v/>
      </c>
      <c r="B34" s="166" t="str">
        <f>IF(A34=1,MAX(B$1:B33)+1,"")</f>
        <v/>
      </c>
      <c r="C34" s="425" t="str">
        <f>IF('1_geral'!$D$4=F34,1,"")</f>
        <v/>
      </c>
      <c r="D34" s="166" t="str">
        <f>IF(C34=1,MAX(D$1:D33)+1,"")</f>
        <v/>
      </c>
      <c r="E34" s="166" t="s">
        <v>1834</v>
      </c>
      <c r="F34" s="166" t="s">
        <v>1923</v>
      </c>
      <c r="K34" s="166" t="s">
        <v>1929</v>
      </c>
      <c r="P34" s="405">
        <v>8.3333333333333329E-2</v>
      </c>
      <c r="Q34" s="405">
        <v>8.3333333333333329E-2</v>
      </c>
      <c r="R34" s="405">
        <v>8.3333333333333329E-2</v>
      </c>
      <c r="S34" s="405">
        <v>8.3333333333333329E-2</v>
      </c>
      <c r="T34" s="405">
        <v>8.3333333333333329E-2</v>
      </c>
      <c r="U34" s="405">
        <v>8.3333333333333329E-2</v>
      </c>
      <c r="V34" s="405">
        <v>8.3333333333333329E-2</v>
      </c>
      <c r="W34" s="405">
        <v>8.3333333333333329E-2</v>
      </c>
      <c r="X34" s="405">
        <v>8.3333333333333329E-2</v>
      </c>
      <c r="Y34" s="405">
        <v>8.3333333333333329E-2</v>
      </c>
      <c r="Z34" s="405">
        <v>8.3333333333333329E-2</v>
      </c>
      <c r="AA34" s="405">
        <v>8.3333333333333329E-2</v>
      </c>
    </row>
    <row r="35" spans="1:27" ht="15" customHeight="1" x14ac:dyDescent="0.25">
      <c r="A35" s="425" t="str">
        <f>IF('1_geral'!$D$1=E35,1,"")</f>
        <v/>
      </c>
      <c r="B35" s="166" t="str">
        <f>IF(A35=1,MAX(B$1:B34)+1,"")</f>
        <v/>
      </c>
      <c r="C35" s="425" t="str">
        <f>IF('1_geral'!$D$4=F35,1,"")</f>
        <v/>
      </c>
      <c r="D35" s="166" t="str">
        <f>IF(C35=1,MAX(D$1:D34)+1,"")</f>
        <v/>
      </c>
      <c r="E35" s="166" t="s">
        <v>1834</v>
      </c>
      <c r="F35" s="166" t="s">
        <v>1923</v>
      </c>
      <c r="K35" s="166" t="s">
        <v>1930</v>
      </c>
      <c r="P35" s="405">
        <v>8.3333333333333329E-2</v>
      </c>
      <c r="Q35" s="405">
        <v>8.3333333333333329E-2</v>
      </c>
      <c r="R35" s="405">
        <v>8.3333333333333329E-2</v>
      </c>
      <c r="S35" s="405">
        <v>8.3333333333333329E-2</v>
      </c>
      <c r="T35" s="405">
        <v>8.3333333333333329E-2</v>
      </c>
      <c r="U35" s="405">
        <v>8.3333333333333329E-2</v>
      </c>
      <c r="V35" s="405">
        <v>8.3333333333333329E-2</v>
      </c>
      <c r="W35" s="405">
        <v>8.3333333333333329E-2</v>
      </c>
      <c r="X35" s="405">
        <v>8.3333333333333329E-2</v>
      </c>
      <c r="Y35" s="405">
        <v>8.3333333333333329E-2</v>
      </c>
      <c r="Z35" s="405">
        <v>8.3333333333333329E-2</v>
      </c>
      <c r="AA35" s="405">
        <v>8.3333333333333329E-2</v>
      </c>
    </row>
    <row r="36" spans="1:27" ht="15" customHeight="1" x14ac:dyDescent="0.25">
      <c r="A36" s="425" t="str">
        <f>IF('1_geral'!$D$1=E36,1,"")</f>
        <v/>
      </c>
      <c r="B36" s="166" t="str">
        <f>IF(A36=1,MAX(B$1:B35)+1,"")</f>
        <v/>
      </c>
      <c r="C36" s="425" t="str">
        <f>IF('1_geral'!$D$4=F36,1,"")</f>
        <v/>
      </c>
      <c r="D36" s="166" t="str">
        <f>IF(C36=1,MAX(D$1:D35)+1,"")</f>
        <v/>
      </c>
      <c r="E36" s="166" t="s">
        <v>1834</v>
      </c>
      <c r="F36" s="166" t="s">
        <v>1923</v>
      </c>
      <c r="K36" s="166" t="s">
        <v>1932</v>
      </c>
      <c r="P36" s="405">
        <v>8.3333333333333329E-2</v>
      </c>
      <c r="Q36" s="405">
        <v>8.3333333333333329E-2</v>
      </c>
      <c r="R36" s="405">
        <v>8.3333333333333329E-2</v>
      </c>
      <c r="S36" s="405">
        <v>8.3333333333333329E-2</v>
      </c>
      <c r="T36" s="405">
        <v>8.3333333333333329E-2</v>
      </c>
      <c r="U36" s="405">
        <v>8.3333333333333329E-2</v>
      </c>
      <c r="V36" s="405">
        <v>8.3333333333333329E-2</v>
      </c>
      <c r="W36" s="405">
        <v>8.3333333333333329E-2</v>
      </c>
      <c r="X36" s="405">
        <v>8.3333333333333329E-2</v>
      </c>
      <c r="Y36" s="405">
        <v>8.3333333333333329E-2</v>
      </c>
      <c r="Z36" s="405">
        <v>8.3333333333333329E-2</v>
      </c>
      <c r="AA36" s="405">
        <v>8.3333333333333329E-2</v>
      </c>
    </row>
    <row r="37" spans="1:27" ht="15" customHeight="1" x14ac:dyDescent="0.25">
      <c r="A37" s="425" t="str">
        <f>IF('1_geral'!$D$1=E37,1,"")</f>
        <v/>
      </c>
      <c r="B37" s="166" t="str">
        <f>IF(A37=1,MAX(B$1:B36)+1,"")</f>
        <v/>
      </c>
      <c r="C37" s="425" t="str">
        <f>IF('1_geral'!$D$4=F37,1,"")</f>
        <v/>
      </c>
      <c r="D37" s="166" t="str">
        <f>IF(C37=1,MAX(D$1:D36)+1,"")</f>
        <v/>
      </c>
      <c r="E37" s="166" t="s">
        <v>1834</v>
      </c>
      <c r="F37" s="166" t="s">
        <v>1923</v>
      </c>
      <c r="K37" s="166" t="s">
        <v>1933</v>
      </c>
      <c r="P37" s="405">
        <v>8.3333333333333329E-2</v>
      </c>
      <c r="Q37" s="405">
        <v>8.3333333333333329E-2</v>
      </c>
      <c r="R37" s="405">
        <v>8.3333333333333329E-2</v>
      </c>
      <c r="S37" s="405">
        <v>8.3333333333333329E-2</v>
      </c>
      <c r="T37" s="405">
        <v>8.3333333333333329E-2</v>
      </c>
      <c r="U37" s="405">
        <v>8.3333333333333329E-2</v>
      </c>
      <c r="V37" s="405">
        <v>8.3333333333333329E-2</v>
      </c>
      <c r="W37" s="405">
        <v>8.3333333333333329E-2</v>
      </c>
      <c r="X37" s="405">
        <v>8.3333333333333329E-2</v>
      </c>
      <c r="Y37" s="405">
        <v>8.3333333333333329E-2</v>
      </c>
      <c r="Z37" s="405">
        <v>8.3333333333333329E-2</v>
      </c>
      <c r="AA37" s="405">
        <v>8.3333333333333329E-2</v>
      </c>
    </row>
    <row r="38" spans="1:27" ht="15" customHeight="1" x14ac:dyDescent="0.25">
      <c r="A38" s="425" t="str">
        <f>IF('1_geral'!$D$1=E38,1,"")</f>
        <v/>
      </c>
      <c r="B38" s="166" t="str">
        <f>IF(A38=1,MAX(B$1:B37)+1,"")</f>
        <v/>
      </c>
      <c r="C38" s="425" t="str">
        <f>IF('1_geral'!$D$4=F38,1,"")</f>
        <v/>
      </c>
      <c r="D38" s="166" t="str">
        <f>IF(C38=1,MAX(D$1:D37)+1,"")</f>
        <v/>
      </c>
      <c r="E38" s="166" t="s">
        <v>1834</v>
      </c>
      <c r="F38" s="166" t="s">
        <v>1923</v>
      </c>
      <c r="K38" s="166" t="s">
        <v>1934</v>
      </c>
      <c r="P38" s="405">
        <v>8.3333333333333329E-2</v>
      </c>
      <c r="Q38" s="405">
        <v>8.3333333333333329E-2</v>
      </c>
      <c r="R38" s="405">
        <v>8.3333333333333329E-2</v>
      </c>
      <c r="S38" s="405">
        <v>8.3333333333333329E-2</v>
      </c>
      <c r="T38" s="405">
        <v>8.3333333333333329E-2</v>
      </c>
      <c r="U38" s="405">
        <v>8.3333333333333329E-2</v>
      </c>
      <c r="V38" s="405">
        <v>8.3333333333333329E-2</v>
      </c>
      <c r="W38" s="405">
        <v>8.3333333333333329E-2</v>
      </c>
      <c r="X38" s="405">
        <v>8.3333333333333329E-2</v>
      </c>
      <c r="Y38" s="405">
        <v>8.3333333333333329E-2</v>
      </c>
      <c r="Z38" s="405">
        <v>8.3333333333333329E-2</v>
      </c>
      <c r="AA38" s="405">
        <v>8.3333333333333329E-2</v>
      </c>
    </row>
    <row r="39" spans="1:27" ht="15" customHeight="1" x14ac:dyDescent="0.25">
      <c r="A39" s="425" t="str">
        <f>IF('1_geral'!$D$1=E39,1,"")</f>
        <v/>
      </c>
      <c r="B39" s="166" t="str">
        <f>IF(A39=1,MAX(B$1:B38)+1,"")</f>
        <v/>
      </c>
      <c r="C39" s="425" t="str">
        <f>IF('1_geral'!$D$4=F39,1,"")</f>
        <v/>
      </c>
      <c r="D39" s="166" t="str">
        <f>IF(C39=1,MAX(D$1:D38)+1,"")</f>
        <v/>
      </c>
      <c r="E39" s="166" t="s">
        <v>1834</v>
      </c>
      <c r="F39" s="166" t="s">
        <v>1923</v>
      </c>
      <c r="K39" s="166" t="s">
        <v>1941</v>
      </c>
      <c r="P39" s="405">
        <v>8.3333333333333329E-2</v>
      </c>
      <c r="Q39" s="405">
        <v>8.3333333333333329E-2</v>
      </c>
      <c r="R39" s="405">
        <v>8.3333333333333329E-2</v>
      </c>
      <c r="S39" s="405">
        <v>8.3333333333333329E-2</v>
      </c>
      <c r="T39" s="405">
        <v>8.3333333333333329E-2</v>
      </c>
      <c r="U39" s="405">
        <v>8.3333333333333329E-2</v>
      </c>
      <c r="V39" s="405">
        <v>8.3333333333333329E-2</v>
      </c>
      <c r="W39" s="405">
        <v>8.3333333333333329E-2</v>
      </c>
      <c r="X39" s="405">
        <v>8.3333333333333329E-2</v>
      </c>
      <c r="Y39" s="405">
        <v>8.3333333333333329E-2</v>
      </c>
      <c r="Z39" s="405">
        <v>8.3333333333333329E-2</v>
      </c>
      <c r="AA39" s="405">
        <v>8.3333333333333329E-2</v>
      </c>
    </row>
    <row r="40" spans="1:27" ht="15" customHeight="1" x14ac:dyDescent="0.25">
      <c r="A40" s="425" t="str">
        <f>IF('1_geral'!$D$1=E40,1,"")</f>
        <v/>
      </c>
      <c r="B40" s="166" t="str">
        <f>IF(A40=1,MAX(B$1:B39)+1,"")</f>
        <v/>
      </c>
      <c r="C40" s="425" t="str">
        <f>IF('1_geral'!$D$4=F40,1,"")</f>
        <v/>
      </c>
      <c r="D40" s="166" t="str">
        <f>IF(C40=1,MAX(D$1:D39)+1,"")</f>
        <v/>
      </c>
      <c r="E40" s="166" t="s">
        <v>1834</v>
      </c>
      <c r="F40" s="166" t="s">
        <v>1943</v>
      </c>
      <c r="G40" s="166" t="s">
        <v>1657</v>
      </c>
      <c r="K40" s="166" t="s">
        <v>1949</v>
      </c>
      <c r="P40" s="405">
        <v>8.3333333333333329E-2</v>
      </c>
      <c r="Q40" s="405">
        <v>8.3333333333333329E-2</v>
      </c>
      <c r="R40" s="405">
        <v>8.3333333333333329E-2</v>
      </c>
      <c r="S40" s="405">
        <v>8.3333333333333329E-2</v>
      </c>
      <c r="T40" s="405">
        <v>8.3333333333333329E-2</v>
      </c>
      <c r="U40" s="405">
        <v>8.3333333333333329E-2</v>
      </c>
      <c r="V40" s="405">
        <v>8.3333333333333329E-2</v>
      </c>
      <c r="W40" s="405">
        <v>8.3333333333333329E-2</v>
      </c>
      <c r="X40" s="405">
        <v>8.3333333333333329E-2</v>
      </c>
      <c r="Y40" s="405">
        <v>8.3333333333333329E-2</v>
      </c>
      <c r="Z40" s="405">
        <v>8.3333333333333329E-2</v>
      </c>
      <c r="AA40" s="405">
        <v>8.3333333333333329E-2</v>
      </c>
    </row>
    <row r="41" spans="1:27" ht="15" customHeight="1" x14ac:dyDescent="0.25">
      <c r="A41" s="425" t="str">
        <f>IF('1_geral'!$D$1=E41,1,"")</f>
        <v/>
      </c>
      <c r="B41" s="166" t="str">
        <f>IF(A41=1,MAX(B$1:B40)+1,"")</f>
        <v/>
      </c>
      <c r="C41" s="425" t="str">
        <f>IF('1_geral'!$D$4=F41,1,"")</f>
        <v/>
      </c>
      <c r="D41" s="166" t="str">
        <f>IF(C41=1,MAX(D$1:D40)+1,"")</f>
        <v/>
      </c>
      <c r="E41" s="166" t="s">
        <v>1834</v>
      </c>
      <c r="F41" s="166" t="s">
        <v>1943</v>
      </c>
      <c r="G41" s="166" t="s">
        <v>1657</v>
      </c>
      <c r="K41" s="166" t="s">
        <v>1950</v>
      </c>
      <c r="P41" s="405">
        <v>8.3333333333333329E-2</v>
      </c>
      <c r="Q41" s="405">
        <v>8.3333333333333329E-2</v>
      </c>
      <c r="R41" s="405">
        <v>8.3333333333333329E-2</v>
      </c>
      <c r="S41" s="405">
        <v>8.3333333333333329E-2</v>
      </c>
      <c r="T41" s="405">
        <v>8.3333333333333329E-2</v>
      </c>
      <c r="U41" s="405">
        <v>8.3333333333333329E-2</v>
      </c>
      <c r="V41" s="405">
        <v>8.3333333333333329E-2</v>
      </c>
      <c r="W41" s="405">
        <v>8.3333333333333329E-2</v>
      </c>
      <c r="X41" s="405">
        <v>8.3333333333333329E-2</v>
      </c>
      <c r="Y41" s="405">
        <v>8.3333333333333329E-2</v>
      </c>
      <c r="Z41" s="405">
        <v>8.3333333333333329E-2</v>
      </c>
      <c r="AA41" s="405">
        <v>8.3333333333333329E-2</v>
      </c>
    </row>
    <row r="42" spans="1:27" ht="15" customHeight="1" x14ac:dyDescent="0.25">
      <c r="A42" s="425" t="str">
        <f>IF('1_geral'!$D$1=E42,1,"")</f>
        <v/>
      </c>
      <c r="B42" s="166" t="str">
        <f>IF(A42=1,MAX(B$1:B41)+1,"")</f>
        <v/>
      </c>
      <c r="C42" s="425" t="str">
        <f>IF('1_geral'!$D$4=F42,1,"")</f>
        <v/>
      </c>
      <c r="D42" s="166" t="str">
        <f>IF(C42=1,MAX(D$1:D41)+1,"")</f>
        <v/>
      </c>
      <c r="E42" s="166" t="s">
        <v>1834</v>
      </c>
      <c r="F42" s="166" t="s">
        <v>1943</v>
      </c>
      <c r="G42" s="166" t="s">
        <v>1657</v>
      </c>
      <c r="K42" s="166" t="s">
        <v>1956</v>
      </c>
      <c r="P42" s="405">
        <v>8.3333333333333329E-2</v>
      </c>
      <c r="Q42" s="405">
        <v>8.3333333333333329E-2</v>
      </c>
      <c r="R42" s="405">
        <v>8.3333333333333329E-2</v>
      </c>
      <c r="S42" s="405">
        <v>8.3333333333333329E-2</v>
      </c>
      <c r="T42" s="405">
        <v>8.3333333333333329E-2</v>
      </c>
      <c r="U42" s="405">
        <v>8.3333333333333329E-2</v>
      </c>
      <c r="V42" s="405">
        <v>8.3333333333333329E-2</v>
      </c>
      <c r="W42" s="405">
        <v>8.3333333333333329E-2</v>
      </c>
      <c r="X42" s="405">
        <v>8.3333333333333329E-2</v>
      </c>
      <c r="Y42" s="405">
        <v>8.3333333333333329E-2</v>
      </c>
      <c r="Z42" s="405">
        <v>8.3333333333333329E-2</v>
      </c>
      <c r="AA42" s="405">
        <v>8.3333333333333329E-2</v>
      </c>
    </row>
    <row r="43" spans="1:27" ht="15" customHeight="1" x14ac:dyDescent="0.25">
      <c r="A43" s="425" t="str">
        <f>IF('1_geral'!$D$1=E43,1,"")</f>
        <v/>
      </c>
      <c r="B43" s="166" t="str">
        <f>IF(A43=1,MAX(B$1:B42)+1,"")</f>
        <v/>
      </c>
      <c r="C43" s="425" t="str">
        <f>IF('1_geral'!$D$4=F43,1,"")</f>
        <v/>
      </c>
      <c r="D43" s="166" t="str">
        <f>IF(C43=1,MAX(D$1:D42)+1,"")</f>
        <v/>
      </c>
      <c r="E43" s="166" t="s">
        <v>1834</v>
      </c>
      <c r="F43" s="166" t="s">
        <v>1943</v>
      </c>
      <c r="G43" s="166" t="s">
        <v>1657</v>
      </c>
      <c r="K43" s="166" t="s">
        <v>1957</v>
      </c>
      <c r="P43" s="405">
        <v>8.3333333333333329E-2</v>
      </c>
      <c r="Q43" s="405">
        <v>8.3333333333333329E-2</v>
      </c>
      <c r="R43" s="405">
        <v>8.3333333333333329E-2</v>
      </c>
      <c r="S43" s="405">
        <v>8.3333333333333329E-2</v>
      </c>
      <c r="T43" s="405">
        <v>8.3333333333333329E-2</v>
      </c>
      <c r="U43" s="405">
        <v>8.3333333333333329E-2</v>
      </c>
      <c r="V43" s="405">
        <v>8.3333333333333329E-2</v>
      </c>
      <c r="W43" s="405">
        <v>8.3333333333333329E-2</v>
      </c>
      <c r="X43" s="405">
        <v>8.3333333333333329E-2</v>
      </c>
      <c r="Y43" s="405">
        <v>8.3333333333333329E-2</v>
      </c>
      <c r="Z43" s="405">
        <v>8.3333333333333329E-2</v>
      </c>
      <c r="AA43" s="405">
        <v>8.3333333333333329E-2</v>
      </c>
    </row>
    <row r="44" spans="1:27" ht="15" customHeight="1" x14ac:dyDescent="0.25">
      <c r="A44" s="425" t="str">
        <f>IF('1_geral'!$D$1=E44,1,"")</f>
        <v/>
      </c>
      <c r="B44" s="166" t="str">
        <f>IF(A44=1,MAX(B$1:B43)+1,"")</f>
        <v/>
      </c>
      <c r="C44" s="425" t="str">
        <f>IF('1_geral'!$D$4=F44,1,"")</f>
        <v/>
      </c>
      <c r="D44" s="166" t="str">
        <f>IF(C44=1,MAX(D$1:D43)+1,"")</f>
        <v/>
      </c>
      <c r="E44" s="166" t="s">
        <v>1834</v>
      </c>
      <c r="F44" s="166" t="s">
        <v>1943</v>
      </c>
      <c r="G44" s="166" t="s">
        <v>1657</v>
      </c>
      <c r="K44" s="166" t="s">
        <v>1961</v>
      </c>
      <c r="P44" s="405">
        <v>8.3333333333333329E-2</v>
      </c>
      <c r="Q44" s="405">
        <v>8.3333333333333329E-2</v>
      </c>
      <c r="R44" s="405">
        <v>8.3333333333333329E-2</v>
      </c>
      <c r="S44" s="405">
        <v>8.3333333333333329E-2</v>
      </c>
      <c r="T44" s="405">
        <v>8.3333333333333329E-2</v>
      </c>
      <c r="U44" s="405">
        <v>8.3333333333333329E-2</v>
      </c>
      <c r="V44" s="405">
        <v>8.3333333333333329E-2</v>
      </c>
      <c r="W44" s="405">
        <v>8.3333333333333329E-2</v>
      </c>
      <c r="X44" s="405">
        <v>8.3333333333333329E-2</v>
      </c>
      <c r="Y44" s="405">
        <v>8.3333333333333329E-2</v>
      </c>
      <c r="Z44" s="405">
        <v>8.3333333333333329E-2</v>
      </c>
      <c r="AA44" s="405">
        <v>8.3333333333333329E-2</v>
      </c>
    </row>
    <row r="45" spans="1:27" ht="15" customHeight="1" x14ac:dyDescent="0.25">
      <c r="A45" s="425" t="str">
        <f>IF('1_geral'!$D$1=E45,1,"")</f>
        <v/>
      </c>
      <c r="B45" s="166" t="str">
        <f>IF(A45=1,MAX(B$1:B44)+1,"")</f>
        <v/>
      </c>
      <c r="C45" s="425" t="str">
        <f>IF('1_geral'!$D$4=F45,1,"")</f>
        <v/>
      </c>
      <c r="D45" s="166" t="str">
        <f>IF(C45=1,MAX(D$1:D44)+1,"")</f>
        <v/>
      </c>
      <c r="E45" s="166" t="s">
        <v>1834</v>
      </c>
      <c r="F45" s="166" t="s">
        <v>1943</v>
      </c>
      <c r="G45" s="166" t="s">
        <v>1657</v>
      </c>
      <c r="K45" s="166" t="s">
        <v>1962</v>
      </c>
      <c r="P45" s="405">
        <v>8.3333333333333329E-2</v>
      </c>
      <c r="Q45" s="405">
        <v>8.3333333333333329E-2</v>
      </c>
      <c r="R45" s="405">
        <v>8.3333333333333329E-2</v>
      </c>
      <c r="S45" s="405">
        <v>8.3333333333333329E-2</v>
      </c>
      <c r="T45" s="405">
        <v>8.3333333333333329E-2</v>
      </c>
      <c r="U45" s="405">
        <v>8.3333333333333329E-2</v>
      </c>
      <c r="V45" s="405">
        <v>8.3333333333333329E-2</v>
      </c>
      <c r="W45" s="405">
        <v>8.3333333333333329E-2</v>
      </c>
      <c r="X45" s="405">
        <v>8.3333333333333329E-2</v>
      </c>
      <c r="Y45" s="405">
        <v>8.3333333333333329E-2</v>
      </c>
      <c r="Z45" s="405">
        <v>8.3333333333333329E-2</v>
      </c>
      <c r="AA45" s="405">
        <v>8.3333333333333329E-2</v>
      </c>
    </row>
    <row r="46" spans="1:27" ht="15" customHeight="1" x14ac:dyDescent="0.25">
      <c r="A46" s="425" t="str">
        <f>IF('1_geral'!$D$1=E46,1,"")</f>
        <v/>
      </c>
      <c r="B46" s="166" t="str">
        <f>IF(A46=1,MAX(B$1:B45)+1,"")</f>
        <v/>
      </c>
      <c r="C46" s="425" t="str">
        <f>IF('1_geral'!$D$4=F46,1,"")</f>
        <v/>
      </c>
      <c r="D46" s="166" t="str">
        <f>IF(C46=1,MAX(D$1:D45)+1,"")</f>
        <v/>
      </c>
      <c r="E46" s="166" t="s">
        <v>1834</v>
      </c>
      <c r="F46" s="166" t="s">
        <v>1943</v>
      </c>
      <c r="G46" s="166" t="s">
        <v>1657</v>
      </c>
      <c r="K46" s="166" t="s">
        <v>1963</v>
      </c>
      <c r="P46" s="405">
        <v>8.3333333333333329E-2</v>
      </c>
      <c r="Q46" s="405">
        <v>8.3333333333333329E-2</v>
      </c>
      <c r="R46" s="405">
        <v>8.3333333333333329E-2</v>
      </c>
      <c r="S46" s="405">
        <v>8.3333333333333329E-2</v>
      </c>
      <c r="T46" s="405">
        <v>8.3333333333333329E-2</v>
      </c>
      <c r="U46" s="405">
        <v>8.3333333333333329E-2</v>
      </c>
      <c r="V46" s="405">
        <v>8.3333333333333329E-2</v>
      </c>
      <c r="W46" s="405">
        <v>8.3333333333333329E-2</v>
      </c>
      <c r="X46" s="405">
        <v>8.3333333333333329E-2</v>
      </c>
      <c r="Y46" s="405">
        <v>8.3333333333333329E-2</v>
      </c>
      <c r="Z46" s="405">
        <v>8.3333333333333329E-2</v>
      </c>
      <c r="AA46" s="405">
        <v>8.3333333333333329E-2</v>
      </c>
    </row>
    <row r="47" spans="1:27" ht="15" customHeight="1" x14ac:dyDescent="0.25">
      <c r="A47" s="425" t="str">
        <f>IF('1_geral'!$D$1=E47,1,"")</f>
        <v/>
      </c>
      <c r="B47" s="166" t="str">
        <f>IF(A47=1,MAX(B$1:B46)+1,"")</f>
        <v/>
      </c>
      <c r="C47" s="425" t="str">
        <f>IF('1_geral'!$D$4=F47,1,"")</f>
        <v/>
      </c>
      <c r="D47" s="166" t="str">
        <f>IF(C47=1,MAX(D$1:D46)+1,"")</f>
        <v/>
      </c>
      <c r="E47" s="166" t="s">
        <v>1834</v>
      </c>
      <c r="F47" s="166" t="s">
        <v>1943</v>
      </c>
      <c r="G47" s="166" t="s">
        <v>1943</v>
      </c>
      <c r="K47" s="166" t="s">
        <v>1947</v>
      </c>
      <c r="P47" s="405">
        <v>8.3333333333333329E-2</v>
      </c>
      <c r="Q47" s="405">
        <v>8.3333333333333329E-2</v>
      </c>
      <c r="R47" s="405">
        <v>8.3333333333333329E-2</v>
      </c>
      <c r="S47" s="405">
        <v>8.3333333333333329E-2</v>
      </c>
      <c r="T47" s="405">
        <v>8.3333333333333329E-2</v>
      </c>
      <c r="U47" s="405">
        <v>8.3333333333333329E-2</v>
      </c>
      <c r="V47" s="405">
        <v>8.3333333333333329E-2</v>
      </c>
      <c r="W47" s="405">
        <v>8.3333333333333329E-2</v>
      </c>
      <c r="X47" s="405">
        <v>8.3333333333333329E-2</v>
      </c>
      <c r="Y47" s="405">
        <v>8.3333333333333329E-2</v>
      </c>
      <c r="Z47" s="405">
        <v>8.3333333333333329E-2</v>
      </c>
      <c r="AA47" s="405">
        <v>8.3333333333333329E-2</v>
      </c>
    </row>
    <row r="48" spans="1:27" ht="15" customHeight="1" x14ac:dyDescent="0.25">
      <c r="A48" s="425" t="str">
        <f>IF('1_geral'!$D$1=E48,1,"")</f>
        <v/>
      </c>
      <c r="B48" s="166" t="str">
        <f>IF(A48=1,MAX(B$1:B47)+1,"")</f>
        <v/>
      </c>
      <c r="C48" s="425" t="str">
        <f>IF('1_geral'!$D$4=F48,1,"")</f>
        <v/>
      </c>
      <c r="D48" s="166" t="str">
        <f>IF(C48=1,MAX(D$1:D47)+1,"")</f>
        <v/>
      </c>
      <c r="E48" s="166" t="s">
        <v>1834</v>
      </c>
      <c r="F48" s="166" t="s">
        <v>1943</v>
      </c>
      <c r="G48" s="166" t="s">
        <v>1943</v>
      </c>
      <c r="K48" s="166" t="s">
        <v>1948</v>
      </c>
      <c r="P48" s="405">
        <v>8.3333333333333329E-2</v>
      </c>
      <c r="Q48" s="405">
        <v>8.3333333333333329E-2</v>
      </c>
      <c r="R48" s="405">
        <v>8.3333333333333329E-2</v>
      </c>
      <c r="S48" s="405">
        <v>8.3333333333333329E-2</v>
      </c>
      <c r="T48" s="405">
        <v>8.3333333333333329E-2</v>
      </c>
      <c r="U48" s="405">
        <v>8.3333333333333329E-2</v>
      </c>
      <c r="V48" s="405">
        <v>8.3333333333333329E-2</v>
      </c>
      <c r="W48" s="405">
        <v>8.3333333333333329E-2</v>
      </c>
      <c r="X48" s="405">
        <v>8.3333333333333329E-2</v>
      </c>
      <c r="Y48" s="405">
        <v>8.3333333333333329E-2</v>
      </c>
      <c r="Z48" s="405">
        <v>8.3333333333333329E-2</v>
      </c>
      <c r="AA48" s="405">
        <v>8.3333333333333329E-2</v>
      </c>
    </row>
    <row r="49" spans="1:27" ht="15" customHeight="1" x14ac:dyDescent="0.25">
      <c r="A49" s="425" t="str">
        <f>IF('1_geral'!$D$1=E49,1,"")</f>
        <v/>
      </c>
      <c r="B49" s="166" t="str">
        <f>IF(A49=1,MAX(B$1:B48)+1,"")</f>
        <v/>
      </c>
      <c r="C49" s="425" t="str">
        <f>IF('1_geral'!$D$4=F49,1,"")</f>
        <v/>
      </c>
      <c r="D49" s="166" t="str">
        <f>IF(C49=1,MAX(D$1:D48)+1,"")</f>
        <v/>
      </c>
      <c r="E49" s="166" t="s">
        <v>1834</v>
      </c>
      <c r="F49" s="166" t="s">
        <v>1943</v>
      </c>
      <c r="G49" s="166" t="s">
        <v>1943</v>
      </c>
      <c r="K49" s="166" t="s">
        <v>1952</v>
      </c>
      <c r="P49" s="405">
        <v>8.3333333333333329E-2</v>
      </c>
      <c r="Q49" s="405">
        <v>8.3333333333333329E-2</v>
      </c>
      <c r="R49" s="405">
        <v>8.3333333333333329E-2</v>
      </c>
      <c r="S49" s="405">
        <v>8.3333333333333329E-2</v>
      </c>
      <c r="T49" s="405">
        <v>8.3333333333333329E-2</v>
      </c>
      <c r="U49" s="405">
        <v>8.3333333333333329E-2</v>
      </c>
      <c r="V49" s="405">
        <v>8.3333333333333329E-2</v>
      </c>
      <c r="W49" s="405">
        <v>8.3333333333333329E-2</v>
      </c>
      <c r="X49" s="405">
        <v>8.3333333333333329E-2</v>
      </c>
      <c r="Y49" s="405">
        <v>8.3333333333333329E-2</v>
      </c>
      <c r="Z49" s="405">
        <v>8.3333333333333329E-2</v>
      </c>
      <c r="AA49" s="405">
        <v>8.3333333333333329E-2</v>
      </c>
    </row>
    <row r="50" spans="1:27" ht="15" customHeight="1" x14ac:dyDescent="0.25">
      <c r="A50" s="425" t="str">
        <f>IF('1_geral'!$D$1=E50,1,"")</f>
        <v/>
      </c>
      <c r="B50" s="166" t="str">
        <f>IF(A50=1,MAX(B$1:B49)+1,"")</f>
        <v/>
      </c>
      <c r="C50" s="425" t="str">
        <f>IF('1_geral'!$D$4=F50,1,"")</f>
        <v/>
      </c>
      <c r="D50" s="166" t="str">
        <f>IF(C50=1,MAX(D$1:D49)+1,"")</f>
        <v/>
      </c>
      <c r="E50" s="166" t="s">
        <v>1834</v>
      </c>
      <c r="F50" s="166" t="s">
        <v>1943</v>
      </c>
      <c r="G50" s="166" t="s">
        <v>1943</v>
      </c>
      <c r="K50" s="166" t="s">
        <v>1954</v>
      </c>
      <c r="P50" s="405">
        <v>8.3333333333333329E-2</v>
      </c>
      <c r="Q50" s="405">
        <v>8.3333333333333329E-2</v>
      </c>
      <c r="R50" s="405">
        <v>8.3333333333333329E-2</v>
      </c>
      <c r="S50" s="405">
        <v>8.3333333333333329E-2</v>
      </c>
      <c r="T50" s="405">
        <v>8.3333333333333329E-2</v>
      </c>
      <c r="U50" s="405">
        <v>8.3333333333333329E-2</v>
      </c>
      <c r="V50" s="405">
        <v>8.3333333333333329E-2</v>
      </c>
      <c r="W50" s="405">
        <v>8.3333333333333329E-2</v>
      </c>
      <c r="X50" s="405">
        <v>8.3333333333333329E-2</v>
      </c>
      <c r="Y50" s="405">
        <v>8.3333333333333329E-2</v>
      </c>
      <c r="Z50" s="405">
        <v>8.3333333333333329E-2</v>
      </c>
      <c r="AA50" s="405">
        <v>8.3333333333333329E-2</v>
      </c>
    </row>
    <row r="51" spans="1:27" ht="15" customHeight="1" x14ac:dyDescent="0.25">
      <c r="A51" s="425" t="str">
        <f>IF('1_geral'!$D$1=E51,1,"")</f>
        <v/>
      </c>
      <c r="B51" s="166" t="str">
        <f>IF(A51=1,MAX(B$1:B50)+1,"")</f>
        <v/>
      </c>
      <c r="C51" s="425" t="str">
        <f>IF('1_geral'!$D$4=F51,1,"")</f>
        <v/>
      </c>
      <c r="D51" s="166" t="str">
        <f>IF(C51=1,MAX(D$1:D50)+1,"")</f>
        <v/>
      </c>
      <c r="E51" s="166" t="s">
        <v>1834</v>
      </c>
      <c r="F51" s="166" t="s">
        <v>1943</v>
      </c>
      <c r="G51" s="166" t="s">
        <v>1943</v>
      </c>
      <c r="K51" s="166" t="s">
        <v>1955</v>
      </c>
      <c r="P51" s="405">
        <v>8.3333333333333329E-2</v>
      </c>
      <c r="Q51" s="405">
        <v>8.3333333333333329E-2</v>
      </c>
      <c r="R51" s="405">
        <v>8.3333333333333329E-2</v>
      </c>
      <c r="S51" s="405">
        <v>8.3333333333333329E-2</v>
      </c>
      <c r="T51" s="405">
        <v>8.3333333333333329E-2</v>
      </c>
      <c r="U51" s="405">
        <v>8.3333333333333329E-2</v>
      </c>
      <c r="V51" s="405">
        <v>8.3333333333333329E-2</v>
      </c>
      <c r="W51" s="405">
        <v>8.3333333333333329E-2</v>
      </c>
      <c r="X51" s="405">
        <v>8.3333333333333329E-2</v>
      </c>
      <c r="Y51" s="405">
        <v>8.3333333333333329E-2</v>
      </c>
      <c r="Z51" s="405">
        <v>8.3333333333333329E-2</v>
      </c>
      <c r="AA51" s="405">
        <v>8.3333333333333329E-2</v>
      </c>
    </row>
    <row r="52" spans="1:27" ht="15" customHeight="1" x14ac:dyDescent="0.25">
      <c r="A52" s="425" t="str">
        <f>IF('1_geral'!$D$1=E52,1,"")</f>
        <v/>
      </c>
      <c r="B52" s="166" t="str">
        <f>IF(A52=1,MAX(B$1:B51)+1,"")</f>
        <v/>
      </c>
      <c r="C52" s="425" t="str">
        <f>IF('1_geral'!$D$4=F52,1,"")</f>
        <v/>
      </c>
      <c r="D52" s="166" t="str">
        <f>IF(C52=1,MAX(D$1:D51)+1,"")</f>
        <v/>
      </c>
      <c r="E52" s="166" t="s">
        <v>1834</v>
      </c>
      <c r="F52" s="166" t="s">
        <v>1943</v>
      </c>
      <c r="G52" s="166" t="s">
        <v>1943</v>
      </c>
      <c r="K52" s="166" t="s">
        <v>1919</v>
      </c>
      <c r="P52" s="405">
        <v>8.3333333333333329E-2</v>
      </c>
      <c r="Q52" s="405">
        <v>8.3333333333333329E-2</v>
      </c>
      <c r="R52" s="405">
        <v>8.3333333333333329E-2</v>
      </c>
      <c r="S52" s="405">
        <v>8.3333333333333329E-2</v>
      </c>
      <c r="T52" s="405">
        <v>8.3333333333333329E-2</v>
      </c>
      <c r="U52" s="405">
        <v>8.3333333333333329E-2</v>
      </c>
      <c r="V52" s="405">
        <v>8.3333333333333329E-2</v>
      </c>
      <c r="W52" s="405">
        <v>8.3333333333333329E-2</v>
      </c>
      <c r="X52" s="405">
        <v>8.3333333333333329E-2</v>
      </c>
      <c r="Y52" s="405">
        <v>8.3333333333333329E-2</v>
      </c>
      <c r="Z52" s="405">
        <v>8.3333333333333329E-2</v>
      </c>
      <c r="AA52" s="405">
        <v>8.3333333333333329E-2</v>
      </c>
    </row>
    <row r="53" spans="1:27" ht="15" customHeight="1" x14ac:dyDescent="0.25">
      <c r="A53" s="425" t="str">
        <f>IF('1_geral'!$D$1=E53,1,"")</f>
        <v/>
      </c>
      <c r="B53" s="166" t="str">
        <f>IF(A53=1,MAX(B$1:B52)+1,"")</f>
        <v/>
      </c>
      <c r="C53" s="425" t="str">
        <f>IF('1_geral'!$D$4=F53,1,"")</f>
        <v/>
      </c>
      <c r="D53" s="166" t="str">
        <f>IF(C53=1,MAX(D$1:D52)+1,"")</f>
        <v/>
      </c>
      <c r="E53" s="166" t="s">
        <v>1834</v>
      </c>
      <c r="F53" s="166" t="s">
        <v>1943</v>
      </c>
      <c r="G53" s="166" t="s">
        <v>1943</v>
      </c>
      <c r="K53" s="166" t="s">
        <v>1960</v>
      </c>
      <c r="P53" s="405">
        <v>8.3333333333333329E-2</v>
      </c>
      <c r="Q53" s="405">
        <v>8.3333333333333329E-2</v>
      </c>
      <c r="R53" s="405">
        <v>8.3333333333333329E-2</v>
      </c>
      <c r="S53" s="405">
        <v>8.3333333333333329E-2</v>
      </c>
      <c r="T53" s="405">
        <v>8.3333333333333329E-2</v>
      </c>
      <c r="U53" s="405">
        <v>8.3333333333333329E-2</v>
      </c>
      <c r="V53" s="405">
        <v>8.3333333333333329E-2</v>
      </c>
      <c r="W53" s="405">
        <v>8.3333333333333329E-2</v>
      </c>
      <c r="X53" s="405">
        <v>8.3333333333333329E-2</v>
      </c>
      <c r="Y53" s="405">
        <v>8.3333333333333329E-2</v>
      </c>
      <c r="Z53" s="405">
        <v>8.3333333333333329E-2</v>
      </c>
      <c r="AA53" s="405">
        <v>8.3333333333333329E-2</v>
      </c>
    </row>
    <row r="54" spans="1:27" ht="15" customHeight="1" x14ac:dyDescent="0.25">
      <c r="A54" s="425" t="str">
        <f>IF('1_geral'!$D$1=E54,1,"")</f>
        <v/>
      </c>
      <c r="B54" s="166" t="str">
        <f>IF(A54=1,MAX(B$1:B53)+1,"")</f>
        <v/>
      </c>
      <c r="C54" s="425" t="str">
        <f>IF('1_geral'!$D$4=F54,1,"")</f>
        <v/>
      </c>
      <c r="D54" s="166" t="str">
        <f>IF(C54=1,MAX(D$1:D53)+1,"")</f>
        <v/>
      </c>
      <c r="E54" s="166" t="s">
        <v>1834</v>
      </c>
      <c r="F54" s="166" t="s">
        <v>1943</v>
      </c>
      <c r="G54" s="166" t="s">
        <v>1943</v>
      </c>
      <c r="K54" s="166" t="s">
        <v>1964</v>
      </c>
      <c r="P54" s="405">
        <v>8.3333333333333329E-2</v>
      </c>
      <c r="Q54" s="405">
        <v>8.3333333333333329E-2</v>
      </c>
      <c r="R54" s="405">
        <v>8.3333333333333329E-2</v>
      </c>
      <c r="S54" s="405">
        <v>8.3333333333333329E-2</v>
      </c>
      <c r="T54" s="405">
        <v>8.3333333333333329E-2</v>
      </c>
      <c r="U54" s="405">
        <v>8.3333333333333329E-2</v>
      </c>
      <c r="V54" s="405">
        <v>8.3333333333333329E-2</v>
      </c>
      <c r="W54" s="405">
        <v>8.3333333333333329E-2</v>
      </c>
      <c r="X54" s="405">
        <v>8.3333333333333329E-2</v>
      </c>
      <c r="Y54" s="405">
        <v>8.3333333333333329E-2</v>
      </c>
      <c r="Z54" s="405">
        <v>8.3333333333333329E-2</v>
      </c>
      <c r="AA54" s="405">
        <v>8.3333333333333329E-2</v>
      </c>
    </row>
    <row r="55" spans="1:27" ht="15" customHeight="1" x14ac:dyDescent="0.25">
      <c r="A55" s="425" t="str">
        <f>IF('1_geral'!$D$1=E55,1,"")</f>
        <v/>
      </c>
      <c r="B55" s="166" t="str">
        <f>IF(A55=1,MAX(B$1:B54)+1,"")</f>
        <v/>
      </c>
      <c r="C55" s="425" t="str">
        <f>IF('1_geral'!$D$4=F55,1,"")</f>
        <v/>
      </c>
      <c r="D55" s="166" t="str">
        <f>IF(C55=1,MAX(D$1:D54)+1,"")</f>
        <v/>
      </c>
      <c r="E55" s="166" t="s">
        <v>1834</v>
      </c>
      <c r="F55" s="166" t="s">
        <v>1943</v>
      </c>
      <c r="G55" s="166" t="s">
        <v>1943</v>
      </c>
      <c r="K55" s="166" t="s">
        <v>1966</v>
      </c>
      <c r="P55" s="405">
        <v>8.3333333333333329E-2</v>
      </c>
      <c r="Q55" s="405">
        <v>8.3333333333333329E-2</v>
      </c>
      <c r="R55" s="405">
        <v>8.3333333333333329E-2</v>
      </c>
      <c r="S55" s="405">
        <v>8.3333333333333329E-2</v>
      </c>
      <c r="T55" s="405">
        <v>8.3333333333333329E-2</v>
      </c>
      <c r="U55" s="405">
        <v>8.3333333333333329E-2</v>
      </c>
      <c r="V55" s="405">
        <v>8.3333333333333329E-2</v>
      </c>
      <c r="W55" s="405">
        <v>8.3333333333333329E-2</v>
      </c>
      <c r="X55" s="405">
        <v>8.3333333333333329E-2</v>
      </c>
      <c r="Y55" s="405">
        <v>8.3333333333333329E-2</v>
      </c>
      <c r="Z55" s="405">
        <v>8.3333333333333329E-2</v>
      </c>
      <c r="AA55" s="405">
        <v>8.3333333333333329E-2</v>
      </c>
    </row>
    <row r="56" spans="1:27" ht="15" customHeight="1" x14ac:dyDescent="0.25">
      <c r="A56" s="425" t="str">
        <f>IF('1_geral'!$D$1=E56,1,"")</f>
        <v/>
      </c>
      <c r="B56" s="166" t="str">
        <f>IF(A56=1,MAX(B$1:B55)+1,"")</f>
        <v/>
      </c>
      <c r="C56" s="425" t="str">
        <f>IF('1_geral'!$D$4=F56,1,"")</f>
        <v/>
      </c>
      <c r="D56" s="166" t="str">
        <f>IF(C56=1,MAX(D$1:D55)+1,"")</f>
        <v/>
      </c>
      <c r="E56" s="166" t="s">
        <v>1834</v>
      </c>
      <c r="F56" s="166" t="s">
        <v>1943</v>
      </c>
      <c r="K56" s="166" t="s">
        <v>1944</v>
      </c>
      <c r="P56" s="405">
        <v>8.3333333333333329E-2</v>
      </c>
      <c r="Q56" s="405">
        <v>8.3333333333333329E-2</v>
      </c>
      <c r="R56" s="405">
        <v>8.3333333333333329E-2</v>
      </c>
      <c r="S56" s="405">
        <v>8.3333333333333329E-2</v>
      </c>
      <c r="T56" s="405">
        <v>8.3333333333333329E-2</v>
      </c>
      <c r="U56" s="405">
        <v>8.3333333333333329E-2</v>
      </c>
      <c r="V56" s="405">
        <v>8.3333333333333329E-2</v>
      </c>
      <c r="W56" s="405">
        <v>8.3333333333333329E-2</v>
      </c>
      <c r="X56" s="405">
        <v>8.3333333333333329E-2</v>
      </c>
      <c r="Y56" s="405">
        <v>8.3333333333333329E-2</v>
      </c>
      <c r="Z56" s="405">
        <v>8.3333333333333329E-2</v>
      </c>
      <c r="AA56" s="405">
        <v>8.3333333333333329E-2</v>
      </c>
    </row>
    <row r="57" spans="1:27" ht="15" customHeight="1" x14ac:dyDescent="0.25">
      <c r="A57" s="425" t="str">
        <f>IF('1_geral'!$D$1=E57,1,"")</f>
        <v/>
      </c>
      <c r="B57" s="166" t="str">
        <f>IF(A57=1,MAX(B$1:B56)+1,"")</f>
        <v/>
      </c>
      <c r="C57" s="425" t="str">
        <f>IF('1_geral'!$D$4=F57,1,"")</f>
        <v/>
      </c>
      <c r="D57" s="166" t="str">
        <f>IF(C57=1,MAX(D$1:D56)+1,"")</f>
        <v/>
      </c>
      <c r="E57" s="166" t="s">
        <v>1834</v>
      </c>
      <c r="F57" s="166" t="s">
        <v>1943</v>
      </c>
      <c r="K57" s="166" t="s">
        <v>1945</v>
      </c>
      <c r="P57" s="405">
        <v>8.3333333333333329E-2</v>
      </c>
      <c r="Q57" s="405">
        <v>8.3333333333333329E-2</v>
      </c>
      <c r="R57" s="405">
        <v>8.3333333333333329E-2</v>
      </c>
      <c r="S57" s="405">
        <v>8.3333333333333329E-2</v>
      </c>
      <c r="T57" s="405">
        <v>8.3333333333333329E-2</v>
      </c>
      <c r="U57" s="405">
        <v>8.3333333333333329E-2</v>
      </c>
      <c r="V57" s="405">
        <v>8.3333333333333329E-2</v>
      </c>
      <c r="W57" s="405">
        <v>8.3333333333333329E-2</v>
      </c>
      <c r="X57" s="405">
        <v>8.3333333333333329E-2</v>
      </c>
      <c r="Y57" s="405">
        <v>8.3333333333333329E-2</v>
      </c>
      <c r="Z57" s="405">
        <v>8.3333333333333329E-2</v>
      </c>
      <c r="AA57" s="405">
        <v>8.3333333333333329E-2</v>
      </c>
    </row>
    <row r="58" spans="1:27" ht="15" customHeight="1" x14ac:dyDescent="0.25">
      <c r="A58" s="425" t="str">
        <f>IF('1_geral'!$D$1=E58,1,"")</f>
        <v/>
      </c>
      <c r="B58" s="166" t="str">
        <f>IF(A58=1,MAX(B$1:B57)+1,"")</f>
        <v/>
      </c>
      <c r="C58" s="425" t="str">
        <f>IF('1_geral'!$D$4=F58,1,"")</f>
        <v/>
      </c>
      <c r="D58" s="166" t="str">
        <f>IF(C58=1,MAX(D$1:D57)+1,"")</f>
        <v/>
      </c>
      <c r="E58" s="166" t="s">
        <v>1834</v>
      </c>
      <c r="F58" s="166" t="s">
        <v>1943</v>
      </c>
      <c r="K58" s="166" t="s">
        <v>1946</v>
      </c>
      <c r="P58" s="405">
        <v>8.3333333333333329E-2</v>
      </c>
      <c r="Q58" s="405">
        <v>8.3333333333333329E-2</v>
      </c>
      <c r="R58" s="405">
        <v>8.3333333333333329E-2</v>
      </c>
      <c r="S58" s="405">
        <v>8.3333333333333329E-2</v>
      </c>
      <c r="T58" s="405">
        <v>8.3333333333333329E-2</v>
      </c>
      <c r="U58" s="405">
        <v>8.3333333333333329E-2</v>
      </c>
      <c r="V58" s="405">
        <v>8.3333333333333329E-2</v>
      </c>
      <c r="W58" s="405">
        <v>8.3333333333333329E-2</v>
      </c>
      <c r="X58" s="405">
        <v>8.3333333333333329E-2</v>
      </c>
      <c r="Y58" s="405">
        <v>8.3333333333333329E-2</v>
      </c>
      <c r="Z58" s="405">
        <v>8.3333333333333329E-2</v>
      </c>
      <c r="AA58" s="405">
        <v>8.3333333333333329E-2</v>
      </c>
    </row>
    <row r="59" spans="1:27" ht="15" customHeight="1" x14ac:dyDescent="0.25">
      <c r="A59" s="425" t="str">
        <f>IF('1_geral'!$D$1=E59,1,"")</f>
        <v/>
      </c>
      <c r="B59" s="166" t="str">
        <f>IF(A59=1,MAX(B$1:B58)+1,"")</f>
        <v/>
      </c>
      <c r="C59" s="425" t="str">
        <f>IF('1_geral'!$D$4=F59,1,"")</f>
        <v/>
      </c>
      <c r="D59" s="166" t="str">
        <f>IF(C59=1,MAX(D$1:D58)+1,"")</f>
        <v/>
      </c>
      <c r="E59" s="166" t="s">
        <v>1834</v>
      </c>
      <c r="F59" s="166" t="s">
        <v>1943</v>
      </c>
      <c r="K59" s="166" t="s">
        <v>1951</v>
      </c>
      <c r="P59" s="405">
        <v>8.3333333333333329E-2</v>
      </c>
      <c r="Q59" s="405">
        <v>8.3333333333333329E-2</v>
      </c>
      <c r="R59" s="405">
        <v>8.3333333333333329E-2</v>
      </c>
      <c r="S59" s="405">
        <v>8.3333333333333329E-2</v>
      </c>
      <c r="T59" s="405">
        <v>8.3333333333333329E-2</v>
      </c>
      <c r="U59" s="405">
        <v>8.3333333333333329E-2</v>
      </c>
      <c r="V59" s="405">
        <v>8.3333333333333329E-2</v>
      </c>
      <c r="W59" s="405">
        <v>8.3333333333333329E-2</v>
      </c>
      <c r="X59" s="405">
        <v>8.3333333333333329E-2</v>
      </c>
      <c r="Y59" s="405">
        <v>8.3333333333333329E-2</v>
      </c>
      <c r="Z59" s="405">
        <v>8.3333333333333329E-2</v>
      </c>
      <c r="AA59" s="405">
        <v>8.3333333333333329E-2</v>
      </c>
    </row>
    <row r="60" spans="1:27" ht="15" customHeight="1" x14ac:dyDescent="0.25">
      <c r="A60" s="425" t="str">
        <f>IF('1_geral'!$D$1=E60,1,"")</f>
        <v/>
      </c>
      <c r="B60" s="166" t="str">
        <f>IF(A60=1,MAX(B$1:B59)+1,"")</f>
        <v/>
      </c>
      <c r="C60" s="425" t="str">
        <f>IF('1_geral'!$D$4=F60,1,"")</f>
        <v/>
      </c>
      <c r="D60" s="166" t="str">
        <f>IF(C60=1,MAX(D$1:D59)+1,"")</f>
        <v/>
      </c>
      <c r="E60" s="166" t="s">
        <v>1834</v>
      </c>
      <c r="F60" s="166" t="s">
        <v>1943</v>
      </c>
      <c r="K60" s="166" t="s">
        <v>1953</v>
      </c>
      <c r="P60" s="405">
        <v>8.3333333333333329E-2</v>
      </c>
      <c r="Q60" s="405">
        <v>8.3333333333333329E-2</v>
      </c>
      <c r="R60" s="405">
        <v>8.3333333333333329E-2</v>
      </c>
      <c r="S60" s="405">
        <v>8.3333333333333329E-2</v>
      </c>
      <c r="T60" s="405">
        <v>8.3333333333333329E-2</v>
      </c>
      <c r="U60" s="405">
        <v>8.3333333333333329E-2</v>
      </c>
      <c r="V60" s="405">
        <v>8.3333333333333329E-2</v>
      </c>
      <c r="W60" s="405">
        <v>8.3333333333333329E-2</v>
      </c>
      <c r="X60" s="405">
        <v>8.3333333333333329E-2</v>
      </c>
      <c r="Y60" s="405">
        <v>8.3333333333333329E-2</v>
      </c>
      <c r="Z60" s="405">
        <v>8.3333333333333329E-2</v>
      </c>
      <c r="AA60" s="405">
        <v>8.3333333333333329E-2</v>
      </c>
    </row>
    <row r="61" spans="1:27" ht="15" customHeight="1" x14ac:dyDescent="0.25">
      <c r="A61" s="425" t="str">
        <f>IF('1_geral'!$D$1=E61,1,"")</f>
        <v/>
      </c>
      <c r="B61" s="166" t="str">
        <f>IF(A61=1,MAX(B$1:B60)+1,"")</f>
        <v/>
      </c>
      <c r="C61" s="425" t="str">
        <f>IF('1_geral'!$D$4=F61,1,"")</f>
        <v/>
      </c>
      <c r="D61" s="166" t="str">
        <f>IF(C61=1,MAX(D$1:D60)+1,"")</f>
        <v/>
      </c>
      <c r="E61" s="166" t="s">
        <v>1834</v>
      </c>
      <c r="F61" s="166" t="s">
        <v>1943</v>
      </c>
      <c r="K61" s="166" t="s">
        <v>1958</v>
      </c>
      <c r="P61" s="405">
        <v>8.3333333333333329E-2</v>
      </c>
      <c r="Q61" s="405">
        <v>8.3333333333333329E-2</v>
      </c>
      <c r="R61" s="405">
        <v>8.3333333333333329E-2</v>
      </c>
      <c r="S61" s="405">
        <v>8.3333333333333329E-2</v>
      </c>
      <c r="T61" s="405">
        <v>8.3333333333333329E-2</v>
      </c>
      <c r="U61" s="405">
        <v>8.3333333333333329E-2</v>
      </c>
      <c r="V61" s="405">
        <v>8.3333333333333329E-2</v>
      </c>
      <c r="W61" s="405">
        <v>8.3333333333333329E-2</v>
      </c>
      <c r="X61" s="405">
        <v>8.3333333333333329E-2</v>
      </c>
      <c r="Y61" s="405">
        <v>8.3333333333333329E-2</v>
      </c>
      <c r="Z61" s="405">
        <v>8.3333333333333329E-2</v>
      </c>
      <c r="AA61" s="405">
        <v>8.3333333333333329E-2</v>
      </c>
    </row>
    <row r="62" spans="1:27" ht="15" customHeight="1" x14ac:dyDescent="0.25">
      <c r="A62" s="425" t="str">
        <f>IF('1_geral'!$D$1=E62,1,"")</f>
        <v/>
      </c>
      <c r="B62" s="166" t="str">
        <f>IF(A62=1,MAX(B$1:B61)+1,"")</f>
        <v/>
      </c>
      <c r="C62" s="425" t="str">
        <f>IF('1_geral'!$D$4=F62,1,"")</f>
        <v/>
      </c>
      <c r="D62" s="166" t="str">
        <f>IF(C62=1,MAX(D$1:D61)+1,"")</f>
        <v/>
      </c>
      <c r="E62" s="166" t="s">
        <v>1834</v>
      </c>
      <c r="F62" s="166" t="s">
        <v>1943</v>
      </c>
      <c r="K62" s="166" t="s">
        <v>1959</v>
      </c>
      <c r="P62" s="405">
        <v>8.3333333333333329E-2</v>
      </c>
      <c r="Q62" s="405">
        <v>8.3333333333333329E-2</v>
      </c>
      <c r="R62" s="405">
        <v>8.3333333333333329E-2</v>
      </c>
      <c r="S62" s="405">
        <v>8.3333333333333329E-2</v>
      </c>
      <c r="T62" s="405">
        <v>8.3333333333333329E-2</v>
      </c>
      <c r="U62" s="405">
        <v>8.3333333333333329E-2</v>
      </c>
      <c r="V62" s="405">
        <v>8.3333333333333329E-2</v>
      </c>
      <c r="W62" s="405">
        <v>8.3333333333333329E-2</v>
      </c>
      <c r="X62" s="405">
        <v>8.3333333333333329E-2</v>
      </c>
      <c r="Y62" s="405">
        <v>8.3333333333333329E-2</v>
      </c>
      <c r="Z62" s="405">
        <v>8.3333333333333329E-2</v>
      </c>
      <c r="AA62" s="405">
        <v>8.3333333333333329E-2</v>
      </c>
    </row>
    <row r="63" spans="1:27" ht="15" customHeight="1" x14ac:dyDescent="0.25">
      <c r="A63" s="425" t="str">
        <f>IF('1_geral'!$D$1=E63,1,"")</f>
        <v/>
      </c>
      <c r="B63" s="166" t="str">
        <f>IF(A63=1,MAX(B$1:B62)+1,"")</f>
        <v/>
      </c>
      <c r="C63" s="425" t="str">
        <f>IF('1_geral'!$D$4=F63,1,"")</f>
        <v/>
      </c>
      <c r="D63" s="166" t="str">
        <f>IF(C63=1,MAX(D$1:D62)+1,"")</f>
        <v/>
      </c>
      <c r="E63" s="166" t="s">
        <v>1834</v>
      </c>
      <c r="F63" s="166" t="s">
        <v>1943</v>
      </c>
      <c r="K63" s="166" t="s">
        <v>1965</v>
      </c>
      <c r="P63" s="405">
        <v>8.3333333333333329E-2</v>
      </c>
      <c r="Q63" s="405">
        <v>8.3333333333333329E-2</v>
      </c>
      <c r="R63" s="405">
        <v>8.3333333333333329E-2</v>
      </c>
      <c r="S63" s="405">
        <v>8.3333333333333329E-2</v>
      </c>
      <c r="T63" s="405">
        <v>8.3333333333333329E-2</v>
      </c>
      <c r="U63" s="405">
        <v>8.3333333333333329E-2</v>
      </c>
      <c r="V63" s="405">
        <v>8.3333333333333329E-2</v>
      </c>
      <c r="W63" s="405">
        <v>8.3333333333333329E-2</v>
      </c>
      <c r="X63" s="405">
        <v>8.3333333333333329E-2</v>
      </c>
      <c r="Y63" s="405">
        <v>8.3333333333333329E-2</v>
      </c>
      <c r="Z63" s="405">
        <v>8.3333333333333329E-2</v>
      </c>
      <c r="AA63" s="405">
        <v>8.3333333333333329E-2</v>
      </c>
    </row>
    <row r="64" spans="1:27" ht="15" customHeight="1" x14ac:dyDescent="0.25">
      <c r="A64" s="425" t="str">
        <f>IF('1_geral'!$D$1=E64,1,"")</f>
        <v/>
      </c>
      <c r="B64" s="166" t="str">
        <f>IF(A64=1,MAX(B$1:B63)+1,"")</f>
        <v/>
      </c>
      <c r="C64" s="425" t="str">
        <f>IF('1_geral'!$D$4=F64,1,"")</f>
        <v/>
      </c>
      <c r="D64" s="166" t="str">
        <f>IF(C64=1,MAX(D$1:D63)+1,"")</f>
        <v/>
      </c>
      <c r="E64" s="166" t="s">
        <v>1834</v>
      </c>
      <c r="F64" s="166" t="s">
        <v>1943</v>
      </c>
      <c r="K64" s="166" t="s">
        <v>1967</v>
      </c>
      <c r="P64" s="405">
        <v>8.3333333333333329E-2</v>
      </c>
      <c r="Q64" s="405">
        <v>8.3333333333333329E-2</v>
      </c>
      <c r="R64" s="405">
        <v>8.3333333333333329E-2</v>
      </c>
      <c r="S64" s="405">
        <v>8.3333333333333329E-2</v>
      </c>
      <c r="T64" s="405">
        <v>8.3333333333333329E-2</v>
      </c>
      <c r="U64" s="405">
        <v>8.3333333333333329E-2</v>
      </c>
      <c r="V64" s="405">
        <v>8.3333333333333329E-2</v>
      </c>
      <c r="W64" s="405">
        <v>8.3333333333333329E-2</v>
      </c>
      <c r="X64" s="405">
        <v>8.3333333333333329E-2</v>
      </c>
      <c r="Y64" s="405">
        <v>8.3333333333333329E-2</v>
      </c>
      <c r="Z64" s="405">
        <v>8.3333333333333329E-2</v>
      </c>
      <c r="AA64" s="405">
        <v>8.3333333333333329E-2</v>
      </c>
    </row>
    <row r="65" spans="1:27" ht="15" customHeight="1" x14ac:dyDescent="0.25">
      <c r="A65" s="425" t="str">
        <f>IF('1_geral'!$D$1=E65,1,"")</f>
        <v/>
      </c>
      <c r="B65" s="166" t="str">
        <f>IF(A65=1,MAX(B$1:B64)+1,"")</f>
        <v/>
      </c>
      <c r="C65" s="425" t="str">
        <f>IF('1_geral'!$D$4=F65,1,"")</f>
        <v/>
      </c>
      <c r="D65" s="166" t="str">
        <f>IF(C65=1,MAX(D$1:D64)+1,"")</f>
        <v/>
      </c>
      <c r="E65" s="166" t="s">
        <v>1834</v>
      </c>
      <c r="F65" s="166" t="s">
        <v>1943</v>
      </c>
      <c r="K65" s="166" t="s">
        <v>1968</v>
      </c>
      <c r="P65" s="405">
        <v>8.3333333333333329E-2</v>
      </c>
      <c r="Q65" s="405">
        <v>8.3333333333333329E-2</v>
      </c>
      <c r="R65" s="405">
        <v>8.3333333333333329E-2</v>
      </c>
      <c r="S65" s="405">
        <v>8.3333333333333329E-2</v>
      </c>
      <c r="T65" s="405">
        <v>8.3333333333333329E-2</v>
      </c>
      <c r="U65" s="405">
        <v>8.3333333333333329E-2</v>
      </c>
      <c r="V65" s="405">
        <v>8.3333333333333329E-2</v>
      </c>
      <c r="W65" s="405">
        <v>8.3333333333333329E-2</v>
      </c>
      <c r="X65" s="405">
        <v>8.3333333333333329E-2</v>
      </c>
      <c r="Y65" s="405">
        <v>8.3333333333333329E-2</v>
      </c>
      <c r="Z65" s="405">
        <v>8.3333333333333329E-2</v>
      </c>
      <c r="AA65" s="405">
        <v>8.3333333333333329E-2</v>
      </c>
    </row>
    <row r="66" spans="1:27" ht="15" customHeight="1" x14ac:dyDescent="0.25">
      <c r="A66" s="425" t="str">
        <f>IF('1_geral'!$D$1=E66,1,"")</f>
        <v/>
      </c>
      <c r="B66" s="166" t="str">
        <f>IF(A66=1,MAX(B$1:B65)+1,"")</f>
        <v/>
      </c>
      <c r="C66" s="425" t="str">
        <f>IF('1_geral'!$D$4=F66,1,"")</f>
        <v/>
      </c>
      <c r="D66" s="166" t="str">
        <f>IF(C66=1,MAX(D$1:D65)+1,"")</f>
        <v/>
      </c>
      <c r="E66" s="166" t="s">
        <v>6</v>
      </c>
      <c r="F66" s="166" t="s">
        <v>1969</v>
      </c>
      <c r="G66" s="166" t="s">
        <v>1657</v>
      </c>
      <c r="K66" s="166" t="s">
        <v>1970</v>
      </c>
      <c r="P66" s="405">
        <v>8.3333333333333329E-2</v>
      </c>
      <c r="Q66" s="405">
        <v>8.3333333333333329E-2</v>
      </c>
      <c r="R66" s="405">
        <v>8.3333333333333329E-2</v>
      </c>
      <c r="S66" s="405">
        <v>8.3333333333333329E-2</v>
      </c>
      <c r="T66" s="405">
        <v>8.3333333333333329E-2</v>
      </c>
      <c r="U66" s="405">
        <v>8.3333333333333329E-2</v>
      </c>
      <c r="V66" s="405">
        <v>8.3333333333333329E-2</v>
      </c>
      <c r="W66" s="405">
        <v>8.3333333333333329E-2</v>
      </c>
      <c r="X66" s="405">
        <v>8.3333333333333329E-2</v>
      </c>
      <c r="Y66" s="405">
        <v>8.3333333333333329E-2</v>
      </c>
      <c r="Z66" s="405">
        <v>8.3333333333333329E-2</v>
      </c>
      <c r="AA66" s="405">
        <v>8.3333333333333329E-2</v>
      </c>
    </row>
    <row r="67" spans="1:27" ht="15" customHeight="1" x14ac:dyDescent="0.25">
      <c r="A67" s="425" t="str">
        <f>IF('1_geral'!$D$1=E67,1,"")</f>
        <v/>
      </c>
      <c r="B67" s="166" t="str">
        <f>IF(A67=1,MAX(B$1:B66)+1,"")</f>
        <v/>
      </c>
      <c r="C67" s="425" t="str">
        <f>IF('1_geral'!$D$4=F67,1,"")</f>
        <v/>
      </c>
      <c r="D67" s="166" t="str">
        <f>IF(C67=1,MAX(D$1:D66)+1,"")</f>
        <v/>
      </c>
      <c r="E67" s="166" t="s">
        <v>6</v>
      </c>
      <c r="F67" s="166" t="s">
        <v>1969</v>
      </c>
      <c r="G67" s="166" t="s">
        <v>1657</v>
      </c>
      <c r="K67" s="166" t="s">
        <v>1973</v>
      </c>
      <c r="P67" s="405">
        <v>8.3333333333333329E-2</v>
      </c>
      <c r="Q67" s="405">
        <v>8.3333333333333329E-2</v>
      </c>
      <c r="R67" s="405">
        <v>8.3333333333333329E-2</v>
      </c>
      <c r="S67" s="405">
        <v>8.3333333333333329E-2</v>
      </c>
      <c r="T67" s="405">
        <v>8.3333333333333329E-2</v>
      </c>
      <c r="U67" s="405">
        <v>8.3333333333333329E-2</v>
      </c>
      <c r="V67" s="405">
        <v>8.3333333333333329E-2</v>
      </c>
      <c r="W67" s="405">
        <v>8.3333333333333329E-2</v>
      </c>
      <c r="X67" s="405">
        <v>8.3333333333333329E-2</v>
      </c>
      <c r="Y67" s="405">
        <v>8.3333333333333329E-2</v>
      </c>
      <c r="Z67" s="405">
        <v>8.3333333333333329E-2</v>
      </c>
      <c r="AA67" s="405">
        <v>8.3333333333333329E-2</v>
      </c>
    </row>
    <row r="68" spans="1:27" ht="15" customHeight="1" x14ac:dyDescent="0.25">
      <c r="A68" s="425" t="str">
        <f>IF('1_geral'!$D$1=E68,1,"")</f>
        <v/>
      </c>
      <c r="B68" s="166" t="str">
        <f>IF(A68=1,MAX(B$1:B67)+1,"")</f>
        <v/>
      </c>
      <c r="C68" s="425" t="str">
        <f>IF('1_geral'!$D$4=F68,1,"")</f>
        <v/>
      </c>
      <c r="D68" s="166" t="str">
        <f>IF(C68=1,MAX(D$1:D67)+1,"")</f>
        <v/>
      </c>
      <c r="E68" s="166" t="s">
        <v>6</v>
      </c>
      <c r="F68" s="166" t="s">
        <v>1969</v>
      </c>
      <c r="G68" s="166" t="s">
        <v>1657</v>
      </c>
      <c r="K68" s="166" t="s">
        <v>1975</v>
      </c>
      <c r="P68" s="405">
        <v>8.3333333333333329E-2</v>
      </c>
      <c r="Q68" s="405">
        <v>8.3333333333333329E-2</v>
      </c>
      <c r="R68" s="405">
        <v>8.3333333333333329E-2</v>
      </c>
      <c r="S68" s="405">
        <v>8.3333333333333329E-2</v>
      </c>
      <c r="T68" s="405">
        <v>8.3333333333333329E-2</v>
      </c>
      <c r="U68" s="405">
        <v>8.3333333333333329E-2</v>
      </c>
      <c r="V68" s="405">
        <v>8.3333333333333329E-2</v>
      </c>
      <c r="W68" s="405">
        <v>8.3333333333333329E-2</v>
      </c>
      <c r="X68" s="405">
        <v>8.3333333333333329E-2</v>
      </c>
      <c r="Y68" s="405">
        <v>8.3333333333333329E-2</v>
      </c>
      <c r="Z68" s="405">
        <v>8.3333333333333329E-2</v>
      </c>
      <c r="AA68" s="405">
        <v>8.3333333333333329E-2</v>
      </c>
    </row>
    <row r="69" spans="1:27" ht="15" customHeight="1" x14ac:dyDescent="0.25">
      <c r="A69" s="425" t="str">
        <f>IF('1_geral'!$D$1=E69,1,"")</f>
        <v/>
      </c>
      <c r="B69" s="166" t="str">
        <f>IF(A69=1,MAX(B$1:B68)+1,"")</f>
        <v/>
      </c>
      <c r="C69" s="425" t="str">
        <f>IF('1_geral'!$D$4=F69,1,"")</f>
        <v/>
      </c>
      <c r="D69" s="166" t="str">
        <f>IF(C69=1,MAX(D$1:D68)+1,"")</f>
        <v/>
      </c>
      <c r="E69" s="166" t="s">
        <v>6</v>
      </c>
      <c r="F69" s="166" t="s">
        <v>1969</v>
      </c>
      <c r="G69" s="166" t="s">
        <v>1657</v>
      </c>
      <c r="K69" s="166" t="s">
        <v>1976</v>
      </c>
      <c r="P69" s="405">
        <v>8.3333333333333329E-2</v>
      </c>
      <c r="Q69" s="405">
        <v>8.3333333333333329E-2</v>
      </c>
      <c r="R69" s="405">
        <v>8.3333333333333329E-2</v>
      </c>
      <c r="S69" s="405">
        <v>8.3333333333333329E-2</v>
      </c>
      <c r="T69" s="405">
        <v>8.3333333333333329E-2</v>
      </c>
      <c r="U69" s="405">
        <v>8.3333333333333329E-2</v>
      </c>
      <c r="V69" s="405">
        <v>8.3333333333333329E-2</v>
      </c>
      <c r="W69" s="405">
        <v>8.3333333333333329E-2</v>
      </c>
      <c r="X69" s="405">
        <v>8.3333333333333329E-2</v>
      </c>
      <c r="Y69" s="405">
        <v>8.3333333333333329E-2</v>
      </c>
      <c r="Z69" s="405">
        <v>8.3333333333333329E-2</v>
      </c>
      <c r="AA69" s="405">
        <v>8.3333333333333329E-2</v>
      </c>
    </row>
    <row r="70" spans="1:27" ht="15" customHeight="1" x14ac:dyDescent="0.25">
      <c r="A70" s="425" t="str">
        <f>IF('1_geral'!$D$1=E70,1,"")</f>
        <v/>
      </c>
      <c r="B70" s="166" t="str">
        <f>IF(A70=1,MAX(B$1:B69)+1,"")</f>
        <v/>
      </c>
      <c r="C70" s="425" t="str">
        <f>IF('1_geral'!$D$4=F70,1,"")</f>
        <v/>
      </c>
      <c r="D70" s="166" t="str">
        <f>IF(C70=1,MAX(D$1:D69)+1,"")</f>
        <v/>
      </c>
      <c r="E70" s="166" t="s">
        <v>6</v>
      </c>
      <c r="F70" s="166" t="s">
        <v>1969</v>
      </c>
      <c r="G70" s="166" t="s">
        <v>1657</v>
      </c>
      <c r="K70" s="166" t="s">
        <v>1977</v>
      </c>
      <c r="P70" s="405">
        <v>8.3333333333333329E-2</v>
      </c>
      <c r="Q70" s="405">
        <v>8.3333333333333329E-2</v>
      </c>
      <c r="R70" s="405">
        <v>8.3333333333333329E-2</v>
      </c>
      <c r="S70" s="405">
        <v>8.3333333333333329E-2</v>
      </c>
      <c r="T70" s="405">
        <v>8.3333333333333329E-2</v>
      </c>
      <c r="U70" s="405">
        <v>8.3333333333333329E-2</v>
      </c>
      <c r="V70" s="405">
        <v>8.3333333333333329E-2</v>
      </c>
      <c r="W70" s="405">
        <v>8.3333333333333329E-2</v>
      </c>
      <c r="X70" s="405">
        <v>8.3333333333333329E-2</v>
      </c>
      <c r="Y70" s="405">
        <v>8.3333333333333329E-2</v>
      </c>
      <c r="Z70" s="405">
        <v>8.3333333333333329E-2</v>
      </c>
      <c r="AA70" s="405">
        <v>8.3333333333333329E-2</v>
      </c>
    </row>
    <row r="71" spans="1:27" ht="15" customHeight="1" x14ac:dyDescent="0.25">
      <c r="A71" s="425" t="str">
        <f>IF('1_geral'!$D$1=E71,1,"")</f>
        <v/>
      </c>
      <c r="B71" s="166" t="str">
        <f>IF(A71=1,MAX(B$1:B70)+1,"")</f>
        <v/>
      </c>
      <c r="C71" s="425" t="str">
        <f>IF('1_geral'!$D$4=F71,1,"")</f>
        <v/>
      </c>
      <c r="D71" s="166" t="str">
        <f>IF(C71=1,MAX(D$1:D70)+1,"")</f>
        <v/>
      </c>
      <c r="E71" s="166" t="s">
        <v>6</v>
      </c>
      <c r="F71" s="166" t="s">
        <v>1969</v>
      </c>
      <c r="G71" s="166" t="s">
        <v>1657</v>
      </c>
      <c r="K71" s="166" t="s">
        <v>1978</v>
      </c>
      <c r="P71" s="405">
        <v>8.3333333333333329E-2</v>
      </c>
      <c r="Q71" s="405">
        <v>8.3333333333333329E-2</v>
      </c>
      <c r="R71" s="405">
        <v>8.3333333333333329E-2</v>
      </c>
      <c r="S71" s="405">
        <v>8.3333333333333329E-2</v>
      </c>
      <c r="T71" s="405">
        <v>8.3333333333333329E-2</v>
      </c>
      <c r="U71" s="405">
        <v>8.3333333333333329E-2</v>
      </c>
      <c r="V71" s="405">
        <v>8.3333333333333329E-2</v>
      </c>
      <c r="W71" s="405">
        <v>8.3333333333333329E-2</v>
      </c>
      <c r="X71" s="405">
        <v>8.3333333333333329E-2</v>
      </c>
      <c r="Y71" s="405">
        <v>8.3333333333333329E-2</v>
      </c>
      <c r="Z71" s="405">
        <v>8.3333333333333329E-2</v>
      </c>
      <c r="AA71" s="405">
        <v>8.3333333333333329E-2</v>
      </c>
    </row>
    <row r="72" spans="1:27" ht="15" customHeight="1" x14ac:dyDescent="0.25">
      <c r="A72" s="425" t="str">
        <f>IF('1_geral'!$D$1=E72,1,"")</f>
        <v/>
      </c>
      <c r="B72" s="166" t="str">
        <f>IF(A72=1,MAX(B$1:B71)+1,"")</f>
        <v/>
      </c>
      <c r="C72" s="425" t="str">
        <f>IF('1_geral'!$D$4=F72,1,"")</f>
        <v/>
      </c>
      <c r="D72" s="166" t="str">
        <f>IF(C72=1,MAX(D$1:D71)+1,"")</f>
        <v/>
      </c>
      <c r="E72" s="166" t="s">
        <v>6</v>
      </c>
      <c r="F72" s="166" t="s">
        <v>1969</v>
      </c>
      <c r="G72" s="166" t="s">
        <v>1657</v>
      </c>
      <c r="K72" s="166" t="s">
        <v>1979</v>
      </c>
      <c r="P72" s="405">
        <v>8.3333333333333329E-2</v>
      </c>
      <c r="Q72" s="405">
        <v>8.3333333333333329E-2</v>
      </c>
      <c r="R72" s="405">
        <v>8.3333333333333329E-2</v>
      </c>
      <c r="S72" s="405">
        <v>8.3333333333333329E-2</v>
      </c>
      <c r="T72" s="405">
        <v>8.3333333333333329E-2</v>
      </c>
      <c r="U72" s="405">
        <v>8.3333333333333329E-2</v>
      </c>
      <c r="V72" s="405">
        <v>8.3333333333333329E-2</v>
      </c>
      <c r="W72" s="405">
        <v>8.3333333333333329E-2</v>
      </c>
      <c r="X72" s="405">
        <v>8.3333333333333329E-2</v>
      </c>
      <c r="Y72" s="405">
        <v>8.3333333333333329E-2</v>
      </c>
      <c r="Z72" s="405">
        <v>8.3333333333333329E-2</v>
      </c>
      <c r="AA72" s="405">
        <v>8.3333333333333329E-2</v>
      </c>
    </row>
    <row r="73" spans="1:27" ht="15" customHeight="1" x14ac:dyDescent="0.25">
      <c r="A73" s="425" t="str">
        <f>IF('1_geral'!$D$1=E73,1,"")</f>
        <v/>
      </c>
      <c r="B73" s="166" t="str">
        <f>IF(A73=1,MAX(B$1:B72)+1,"")</f>
        <v/>
      </c>
      <c r="C73" s="425" t="str">
        <f>IF('1_geral'!$D$4=F73,1,"")</f>
        <v/>
      </c>
      <c r="D73" s="166" t="str">
        <f>IF(C73=1,MAX(D$1:D72)+1,"")</f>
        <v/>
      </c>
      <c r="E73" s="166" t="s">
        <v>6</v>
      </c>
      <c r="F73" s="166" t="s">
        <v>1969</v>
      </c>
      <c r="K73" s="166" t="s">
        <v>1971</v>
      </c>
      <c r="P73" s="405">
        <v>8.3333333333333329E-2</v>
      </c>
      <c r="Q73" s="405">
        <v>8.3333333333333329E-2</v>
      </c>
      <c r="R73" s="405">
        <v>8.3333333333333329E-2</v>
      </c>
      <c r="S73" s="405">
        <v>8.3333333333333329E-2</v>
      </c>
      <c r="T73" s="405">
        <v>8.3333333333333329E-2</v>
      </c>
      <c r="U73" s="405">
        <v>8.3333333333333329E-2</v>
      </c>
      <c r="V73" s="405">
        <v>8.3333333333333329E-2</v>
      </c>
      <c r="W73" s="405">
        <v>8.3333333333333329E-2</v>
      </c>
      <c r="X73" s="405">
        <v>8.3333333333333329E-2</v>
      </c>
      <c r="Y73" s="405">
        <v>8.3333333333333329E-2</v>
      </c>
      <c r="Z73" s="405">
        <v>8.3333333333333329E-2</v>
      </c>
      <c r="AA73" s="405">
        <v>8.3333333333333329E-2</v>
      </c>
    </row>
    <row r="74" spans="1:27" ht="15" customHeight="1" x14ac:dyDescent="0.25">
      <c r="A74" s="425" t="str">
        <f>IF('1_geral'!$D$1=E74,1,"")</f>
        <v/>
      </c>
      <c r="B74" s="166" t="str">
        <f>IF(A74=1,MAX(B$1:B73)+1,"")</f>
        <v/>
      </c>
      <c r="C74" s="425" t="str">
        <f>IF('1_geral'!$D$4=F74,1,"")</f>
        <v/>
      </c>
      <c r="D74" s="166" t="str">
        <f>IF(C74=1,MAX(D$1:D73)+1,"")</f>
        <v/>
      </c>
      <c r="E74" s="166" t="s">
        <v>6</v>
      </c>
      <c r="F74" s="166" t="s">
        <v>1969</v>
      </c>
      <c r="K74" s="166" t="s">
        <v>1972</v>
      </c>
      <c r="P74" s="405">
        <v>8.3333333333333329E-2</v>
      </c>
      <c r="Q74" s="405">
        <v>8.3333333333333329E-2</v>
      </c>
      <c r="R74" s="405">
        <v>8.3333333333333329E-2</v>
      </c>
      <c r="S74" s="405">
        <v>8.3333333333333329E-2</v>
      </c>
      <c r="T74" s="405">
        <v>8.3333333333333329E-2</v>
      </c>
      <c r="U74" s="405">
        <v>8.3333333333333329E-2</v>
      </c>
      <c r="V74" s="405">
        <v>8.3333333333333329E-2</v>
      </c>
      <c r="W74" s="405">
        <v>8.3333333333333329E-2</v>
      </c>
      <c r="X74" s="405">
        <v>8.3333333333333329E-2</v>
      </c>
      <c r="Y74" s="405">
        <v>8.3333333333333329E-2</v>
      </c>
      <c r="Z74" s="405">
        <v>8.3333333333333329E-2</v>
      </c>
      <c r="AA74" s="405">
        <v>8.3333333333333329E-2</v>
      </c>
    </row>
    <row r="75" spans="1:27" ht="15" customHeight="1" x14ac:dyDescent="0.25">
      <c r="A75" s="425" t="str">
        <f>IF('1_geral'!$D$1=E75,1,"")</f>
        <v/>
      </c>
      <c r="B75" s="166" t="str">
        <f>IF(A75=1,MAX(B$1:B74)+1,"")</f>
        <v/>
      </c>
      <c r="C75" s="425" t="str">
        <f>IF('1_geral'!$D$4=F75,1,"")</f>
        <v/>
      </c>
      <c r="D75" s="166" t="str">
        <f>IF(C75=1,MAX(D$1:D74)+1,"")</f>
        <v/>
      </c>
      <c r="E75" s="166" t="s">
        <v>6</v>
      </c>
      <c r="F75" s="166" t="s">
        <v>1969</v>
      </c>
      <c r="K75" s="166" t="s">
        <v>1974</v>
      </c>
      <c r="P75" s="405">
        <v>8.3333333333333329E-2</v>
      </c>
      <c r="Q75" s="405">
        <v>8.3333333333333329E-2</v>
      </c>
      <c r="R75" s="405">
        <v>8.3333333333333329E-2</v>
      </c>
      <c r="S75" s="405">
        <v>8.3333333333333329E-2</v>
      </c>
      <c r="T75" s="405">
        <v>8.3333333333333329E-2</v>
      </c>
      <c r="U75" s="405">
        <v>8.3333333333333329E-2</v>
      </c>
      <c r="V75" s="405">
        <v>8.3333333333333329E-2</v>
      </c>
      <c r="W75" s="405">
        <v>8.3333333333333329E-2</v>
      </c>
      <c r="X75" s="405">
        <v>8.3333333333333329E-2</v>
      </c>
      <c r="Y75" s="405">
        <v>8.3333333333333329E-2</v>
      </c>
      <c r="Z75" s="405">
        <v>8.3333333333333329E-2</v>
      </c>
      <c r="AA75" s="405">
        <v>8.3333333333333329E-2</v>
      </c>
    </row>
    <row r="76" spans="1:27" ht="15" customHeight="1" x14ac:dyDescent="0.25">
      <c r="A76" s="425" t="str">
        <f>IF('1_geral'!$D$1=E76,1,"")</f>
        <v/>
      </c>
      <c r="B76" s="166" t="str">
        <f>IF(A76=1,MAX(B$1:B75)+1,"")</f>
        <v/>
      </c>
      <c r="C76" s="425" t="str">
        <f>IF('1_geral'!$D$4=F76,1,"")</f>
        <v/>
      </c>
      <c r="D76" s="166" t="str">
        <f>IF(C76=1,MAX(D$1:D75)+1,"")</f>
        <v/>
      </c>
      <c r="E76" s="166" t="s">
        <v>3361</v>
      </c>
      <c r="F76" s="166" t="s">
        <v>1891</v>
      </c>
      <c r="G76" s="166" t="s">
        <v>1657</v>
      </c>
      <c r="K76" s="166" t="s">
        <v>1892</v>
      </c>
      <c r="P76" s="405">
        <v>8.3333333333333329E-2</v>
      </c>
      <c r="Q76" s="405">
        <v>8.3333333333333329E-2</v>
      </c>
      <c r="R76" s="405">
        <v>8.3333333333333329E-2</v>
      </c>
      <c r="S76" s="405">
        <v>8.3333333333333329E-2</v>
      </c>
      <c r="T76" s="405">
        <v>8.3333333333333329E-2</v>
      </c>
      <c r="U76" s="405">
        <v>8.3333333333333329E-2</v>
      </c>
      <c r="V76" s="405">
        <v>8.3333333333333329E-2</v>
      </c>
      <c r="W76" s="405">
        <v>8.3333333333333329E-2</v>
      </c>
      <c r="X76" s="405">
        <v>8.3333333333333329E-2</v>
      </c>
      <c r="Y76" s="405">
        <v>8.3333333333333329E-2</v>
      </c>
      <c r="Z76" s="405">
        <v>8.3333333333333329E-2</v>
      </c>
      <c r="AA76" s="405">
        <v>8.3333333333333329E-2</v>
      </c>
    </row>
    <row r="77" spans="1:27" ht="15" customHeight="1" x14ac:dyDescent="0.25">
      <c r="A77" s="425" t="str">
        <f>IF('1_geral'!$D$1=E77,1,"")</f>
        <v/>
      </c>
      <c r="B77" s="166" t="str">
        <f>IF(A77=1,MAX(B$1:B76)+1,"")</f>
        <v/>
      </c>
      <c r="C77" s="425" t="str">
        <f>IF('1_geral'!$D$4=F77,1,"")</f>
        <v/>
      </c>
      <c r="D77" s="166" t="str">
        <f>IF(C77=1,MAX(D$1:D76)+1,"")</f>
        <v/>
      </c>
      <c r="E77" s="166" t="s">
        <v>3361</v>
      </c>
      <c r="F77" s="166" t="s">
        <v>1891</v>
      </c>
      <c r="G77" s="166" t="s">
        <v>1657</v>
      </c>
      <c r="K77" s="166" t="s">
        <v>1893</v>
      </c>
      <c r="P77" s="405">
        <v>8.3333333333333329E-2</v>
      </c>
      <c r="Q77" s="405">
        <v>8.3333333333333329E-2</v>
      </c>
      <c r="R77" s="405">
        <v>8.3333333333333329E-2</v>
      </c>
      <c r="S77" s="405">
        <v>8.3333333333333329E-2</v>
      </c>
      <c r="T77" s="405">
        <v>8.3333333333333329E-2</v>
      </c>
      <c r="U77" s="405">
        <v>8.3333333333333329E-2</v>
      </c>
      <c r="V77" s="405">
        <v>8.3333333333333329E-2</v>
      </c>
      <c r="W77" s="405">
        <v>8.3333333333333329E-2</v>
      </c>
      <c r="X77" s="405">
        <v>8.3333333333333329E-2</v>
      </c>
      <c r="Y77" s="405">
        <v>8.3333333333333329E-2</v>
      </c>
      <c r="Z77" s="405">
        <v>8.3333333333333329E-2</v>
      </c>
      <c r="AA77" s="405">
        <v>8.3333333333333329E-2</v>
      </c>
    </row>
    <row r="78" spans="1:27" ht="15" customHeight="1" x14ac:dyDescent="0.25">
      <c r="A78" s="425" t="str">
        <f>IF('1_geral'!$D$1=E78,1,"")</f>
        <v/>
      </c>
      <c r="B78" s="166" t="str">
        <f>IF(A78=1,MAX(B$1:B77)+1,"")</f>
        <v/>
      </c>
      <c r="C78" s="425" t="str">
        <f>IF('1_geral'!$D$4=F78,1,"")</f>
        <v/>
      </c>
      <c r="D78" s="166" t="str">
        <f>IF(C78=1,MAX(D$1:D77)+1,"")</f>
        <v/>
      </c>
      <c r="E78" s="166" t="s">
        <v>3361</v>
      </c>
      <c r="F78" s="166" t="s">
        <v>1891</v>
      </c>
      <c r="G78" s="166" t="s">
        <v>1657</v>
      </c>
      <c r="K78" s="166" t="s">
        <v>1894</v>
      </c>
      <c r="P78" s="405">
        <v>8.3333333333333329E-2</v>
      </c>
      <c r="Q78" s="405">
        <v>8.3333333333333329E-2</v>
      </c>
      <c r="R78" s="405">
        <v>8.3333333333333329E-2</v>
      </c>
      <c r="S78" s="405">
        <v>8.3333333333333329E-2</v>
      </c>
      <c r="T78" s="405">
        <v>8.3333333333333329E-2</v>
      </c>
      <c r="U78" s="405">
        <v>8.3333333333333329E-2</v>
      </c>
      <c r="V78" s="405">
        <v>8.3333333333333329E-2</v>
      </c>
      <c r="W78" s="405">
        <v>8.3333333333333329E-2</v>
      </c>
      <c r="X78" s="405">
        <v>8.3333333333333329E-2</v>
      </c>
      <c r="Y78" s="405">
        <v>8.3333333333333329E-2</v>
      </c>
      <c r="Z78" s="405">
        <v>8.3333333333333329E-2</v>
      </c>
      <c r="AA78" s="405">
        <v>8.3333333333333329E-2</v>
      </c>
    </row>
    <row r="79" spans="1:27" ht="15" customHeight="1" x14ac:dyDescent="0.25">
      <c r="A79" s="425" t="str">
        <f>IF('1_geral'!$D$1=E79,1,"")</f>
        <v/>
      </c>
      <c r="B79" s="166" t="str">
        <f>IF(A79=1,MAX(B$1:B78)+1,"")</f>
        <v/>
      </c>
      <c r="C79" s="425" t="str">
        <f>IF('1_geral'!$D$4=F79,1,"")</f>
        <v/>
      </c>
      <c r="D79" s="166" t="str">
        <f>IF(C79=1,MAX(D$1:D78)+1,"")</f>
        <v/>
      </c>
      <c r="E79" s="166" t="s">
        <v>3361</v>
      </c>
      <c r="F79" s="166" t="s">
        <v>1891</v>
      </c>
      <c r="G79" s="166" t="s">
        <v>1657</v>
      </c>
      <c r="K79" s="166" t="s">
        <v>1895</v>
      </c>
      <c r="P79" s="405">
        <v>8.3333333333333329E-2</v>
      </c>
      <c r="Q79" s="405">
        <v>8.3333333333333329E-2</v>
      </c>
      <c r="R79" s="405">
        <v>8.3333333333333329E-2</v>
      </c>
      <c r="S79" s="405">
        <v>8.3333333333333329E-2</v>
      </c>
      <c r="T79" s="405">
        <v>8.3333333333333329E-2</v>
      </c>
      <c r="U79" s="405">
        <v>8.3333333333333329E-2</v>
      </c>
      <c r="V79" s="405">
        <v>8.3333333333333329E-2</v>
      </c>
      <c r="W79" s="405">
        <v>8.3333333333333329E-2</v>
      </c>
      <c r="X79" s="405">
        <v>8.3333333333333329E-2</v>
      </c>
      <c r="Y79" s="405">
        <v>8.3333333333333329E-2</v>
      </c>
      <c r="Z79" s="405">
        <v>8.3333333333333329E-2</v>
      </c>
      <c r="AA79" s="405">
        <v>8.3333333333333329E-2</v>
      </c>
    </row>
    <row r="80" spans="1:27" ht="15" customHeight="1" x14ac:dyDescent="0.25">
      <c r="A80" s="425" t="str">
        <f>IF('1_geral'!$D$1=E80,1,"")</f>
        <v/>
      </c>
      <c r="B80" s="166" t="str">
        <f>IF(A80=1,MAX(B$1:B79)+1,"")</f>
        <v/>
      </c>
      <c r="C80" s="425" t="str">
        <f>IF('1_geral'!$D$4=F80,1,"")</f>
        <v/>
      </c>
      <c r="D80" s="166" t="str">
        <f>IF(C80=1,MAX(D$1:D79)+1,"")</f>
        <v/>
      </c>
      <c r="E80" s="166" t="s">
        <v>3361</v>
      </c>
      <c r="F80" s="166" t="s">
        <v>1891</v>
      </c>
      <c r="G80" s="166" t="s">
        <v>1657</v>
      </c>
      <c r="K80" s="166" t="s">
        <v>1897</v>
      </c>
      <c r="P80" s="405">
        <v>8.3333333333333329E-2</v>
      </c>
      <c r="Q80" s="405">
        <v>8.3333333333333329E-2</v>
      </c>
      <c r="R80" s="405">
        <v>8.3333333333333329E-2</v>
      </c>
      <c r="S80" s="405">
        <v>8.3333333333333329E-2</v>
      </c>
      <c r="T80" s="405">
        <v>8.3333333333333329E-2</v>
      </c>
      <c r="U80" s="405">
        <v>8.3333333333333329E-2</v>
      </c>
      <c r="V80" s="405">
        <v>8.3333333333333329E-2</v>
      </c>
      <c r="W80" s="405">
        <v>8.3333333333333329E-2</v>
      </c>
      <c r="X80" s="405">
        <v>8.3333333333333329E-2</v>
      </c>
      <c r="Y80" s="405">
        <v>8.3333333333333329E-2</v>
      </c>
      <c r="Z80" s="405">
        <v>8.3333333333333329E-2</v>
      </c>
      <c r="AA80" s="405">
        <v>8.3333333333333329E-2</v>
      </c>
    </row>
    <row r="81" spans="1:27" ht="15" customHeight="1" x14ac:dyDescent="0.25">
      <c r="A81" s="425" t="str">
        <f>IF('1_geral'!$D$1=E81,1,"")</f>
        <v/>
      </c>
      <c r="B81" s="166" t="str">
        <f>IF(A81=1,MAX(B$1:B80)+1,"")</f>
        <v/>
      </c>
      <c r="C81" s="425" t="str">
        <f>IF('1_geral'!$D$4=F81,1,"")</f>
        <v/>
      </c>
      <c r="D81" s="166" t="str">
        <f>IF(C81=1,MAX(D$1:D80)+1,"")</f>
        <v/>
      </c>
      <c r="E81" s="166" t="s">
        <v>3361</v>
      </c>
      <c r="F81" s="166" t="s">
        <v>1891</v>
      </c>
      <c r="G81" s="166" t="s">
        <v>1657</v>
      </c>
      <c r="K81" s="166" t="s">
        <v>1899</v>
      </c>
      <c r="P81" s="405">
        <v>8.3333333333333329E-2</v>
      </c>
      <c r="Q81" s="405">
        <v>8.3333333333333329E-2</v>
      </c>
      <c r="R81" s="405">
        <v>8.3333333333333329E-2</v>
      </c>
      <c r="S81" s="405">
        <v>8.3333333333333329E-2</v>
      </c>
      <c r="T81" s="405">
        <v>8.3333333333333329E-2</v>
      </c>
      <c r="U81" s="405">
        <v>8.3333333333333329E-2</v>
      </c>
      <c r="V81" s="405">
        <v>8.3333333333333329E-2</v>
      </c>
      <c r="W81" s="405">
        <v>8.3333333333333329E-2</v>
      </c>
      <c r="X81" s="405">
        <v>8.3333333333333329E-2</v>
      </c>
      <c r="Y81" s="405">
        <v>8.3333333333333329E-2</v>
      </c>
      <c r="Z81" s="405">
        <v>8.3333333333333329E-2</v>
      </c>
      <c r="AA81" s="405">
        <v>8.3333333333333329E-2</v>
      </c>
    </row>
    <row r="82" spans="1:27" ht="15" customHeight="1" x14ac:dyDescent="0.25">
      <c r="A82" s="425" t="str">
        <f>IF('1_geral'!$D$1=E82,1,"")</f>
        <v/>
      </c>
      <c r="B82" s="166" t="str">
        <f>IF(A82=1,MAX(B$1:B81)+1,"")</f>
        <v/>
      </c>
      <c r="C82" s="425" t="str">
        <f>IF('1_geral'!$D$4=F82,1,"")</f>
        <v/>
      </c>
      <c r="D82" s="166" t="str">
        <f>IF(C82=1,MAX(D$1:D81)+1,"")</f>
        <v/>
      </c>
      <c r="E82" s="166" t="s">
        <v>3361</v>
      </c>
      <c r="F82" s="166" t="s">
        <v>1891</v>
      </c>
      <c r="G82" s="166" t="s">
        <v>1657</v>
      </c>
      <c r="K82" s="166" t="s">
        <v>1900</v>
      </c>
      <c r="P82" s="405">
        <v>8.3333333333333329E-2</v>
      </c>
      <c r="Q82" s="405">
        <v>8.3333333333333329E-2</v>
      </c>
      <c r="R82" s="405">
        <v>8.3333333333333329E-2</v>
      </c>
      <c r="S82" s="405">
        <v>8.3333333333333329E-2</v>
      </c>
      <c r="T82" s="405">
        <v>8.3333333333333329E-2</v>
      </c>
      <c r="U82" s="405">
        <v>8.3333333333333329E-2</v>
      </c>
      <c r="V82" s="405">
        <v>8.3333333333333329E-2</v>
      </c>
      <c r="W82" s="405">
        <v>8.3333333333333329E-2</v>
      </c>
      <c r="X82" s="405">
        <v>8.3333333333333329E-2</v>
      </c>
      <c r="Y82" s="405">
        <v>8.3333333333333329E-2</v>
      </c>
      <c r="Z82" s="405">
        <v>8.3333333333333329E-2</v>
      </c>
      <c r="AA82" s="405">
        <v>8.3333333333333329E-2</v>
      </c>
    </row>
    <row r="83" spans="1:27" ht="15" customHeight="1" x14ac:dyDescent="0.25">
      <c r="A83" s="425" t="str">
        <f>IF('1_geral'!$D$1=E83,1,"")</f>
        <v/>
      </c>
      <c r="B83" s="166" t="str">
        <f>IF(A83=1,MAX(B$1:B82)+1,"")</f>
        <v/>
      </c>
      <c r="C83" s="425" t="str">
        <f>IF('1_geral'!$D$4=F83,1,"")</f>
        <v/>
      </c>
      <c r="D83" s="166" t="str">
        <f>IF(C83=1,MAX(D$1:D82)+1,"")</f>
        <v/>
      </c>
      <c r="E83" s="166" t="s">
        <v>3361</v>
      </c>
      <c r="F83" s="166" t="s">
        <v>1891</v>
      </c>
      <c r="K83" s="166" t="s">
        <v>1896</v>
      </c>
      <c r="P83" s="405">
        <v>8.3333333333333329E-2</v>
      </c>
      <c r="Q83" s="405">
        <v>8.3333333333333329E-2</v>
      </c>
      <c r="R83" s="405">
        <v>8.3333333333333329E-2</v>
      </c>
      <c r="S83" s="405">
        <v>8.3333333333333329E-2</v>
      </c>
      <c r="T83" s="405">
        <v>8.3333333333333329E-2</v>
      </c>
      <c r="U83" s="405">
        <v>8.3333333333333329E-2</v>
      </c>
      <c r="V83" s="405">
        <v>8.3333333333333329E-2</v>
      </c>
      <c r="W83" s="405">
        <v>8.3333333333333329E-2</v>
      </c>
      <c r="X83" s="405">
        <v>8.3333333333333329E-2</v>
      </c>
      <c r="Y83" s="405">
        <v>8.3333333333333329E-2</v>
      </c>
      <c r="Z83" s="405">
        <v>8.3333333333333329E-2</v>
      </c>
      <c r="AA83" s="405">
        <v>8.3333333333333329E-2</v>
      </c>
    </row>
    <row r="84" spans="1:27" ht="15" customHeight="1" x14ac:dyDescent="0.25">
      <c r="A84" s="425" t="str">
        <f>IF('1_geral'!$D$1=E84,1,"")</f>
        <v/>
      </c>
      <c r="B84" s="166" t="str">
        <f>IF(A84=1,MAX(B$1:B83)+1,"")</f>
        <v/>
      </c>
      <c r="C84" s="425" t="str">
        <f>IF('1_geral'!$D$4=F84,1,"")</f>
        <v/>
      </c>
      <c r="D84" s="166" t="str">
        <f>IF(C84=1,MAX(D$1:D83)+1,"")</f>
        <v/>
      </c>
      <c r="E84" s="166" t="s">
        <v>3361</v>
      </c>
      <c r="F84" s="166" t="s">
        <v>1891</v>
      </c>
      <c r="K84" s="166" t="s">
        <v>1898</v>
      </c>
      <c r="P84" s="405">
        <v>8.3333333333333329E-2</v>
      </c>
      <c r="Q84" s="405">
        <v>8.3333333333333329E-2</v>
      </c>
      <c r="R84" s="405">
        <v>8.3333333333333329E-2</v>
      </c>
      <c r="S84" s="405">
        <v>8.3333333333333329E-2</v>
      </c>
      <c r="T84" s="405">
        <v>8.3333333333333329E-2</v>
      </c>
      <c r="U84" s="405">
        <v>8.3333333333333329E-2</v>
      </c>
      <c r="V84" s="405">
        <v>8.3333333333333329E-2</v>
      </c>
      <c r="W84" s="405">
        <v>8.3333333333333329E-2</v>
      </c>
      <c r="X84" s="405">
        <v>8.3333333333333329E-2</v>
      </c>
      <c r="Y84" s="405">
        <v>8.3333333333333329E-2</v>
      </c>
      <c r="Z84" s="405">
        <v>8.3333333333333329E-2</v>
      </c>
      <c r="AA84" s="405">
        <v>8.3333333333333329E-2</v>
      </c>
    </row>
    <row r="85" spans="1:27" ht="15" customHeight="1" x14ac:dyDescent="0.25">
      <c r="A85" s="425" t="str">
        <f>IF('1_geral'!$D$1=E85,1,"")</f>
        <v/>
      </c>
      <c r="B85" s="166" t="str">
        <f>IF(A85=1,MAX(B$1:B84)+1,"")</f>
        <v/>
      </c>
      <c r="C85" s="425" t="str">
        <f>IF('1_geral'!$D$4=F85,1,"")</f>
        <v/>
      </c>
      <c r="D85" s="166" t="str">
        <f>IF(C85=1,MAX(D$1:D84)+1,"")</f>
        <v/>
      </c>
      <c r="E85" s="166" t="s">
        <v>12</v>
      </c>
      <c r="F85" s="166" t="s">
        <v>1980</v>
      </c>
      <c r="G85" s="166" t="s">
        <v>1657</v>
      </c>
      <c r="H85" s="166" t="s">
        <v>1656</v>
      </c>
      <c r="I85" s="166" t="s">
        <v>1861</v>
      </c>
      <c r="J85" s="166" t="s">
        <v>1902</v>
      </c>
      <c r="K85" s="166" t="s">
        <v>1984</v>
      </c>
      <c r="L85" s="409">
        <v>864</v>
      </c>
      <c r="M85" s="409">
        <v>960</v>
      </c>
      <c r="N85" s="409">
        <v>1440</v>
      </c>
      <c r="O85" s="410">
        <v>2</v>
      </c>
      <c r="P85" s="405">
        <v>8.3333333333333329E-2</v>
      </c>
      <c r="Q85" s="405">
        <v>8.3333333333333329E-2</v>
      </c>
      <c r="R85" s="405">
        <v>8.3333333333333329E-2</v>
      </c>
      <c r="S85" s="405">
        <v>8.3333333333333329E-2</v>
      </c>
      <c r="T85" s="405">
        <v>8.3333333333333329E-2</v>
      </c>
      <c r="U85" s="405">
        <v>8.3333333333333329E-2</v>
      </c>
      <c r="V85" s="405">
        <v>8.3333333333333329E-2</v>
      </c>
      <c r="W85" s="405">
        <v>8.3333333333333329E-2</v>
      </c>
      <c r="X85" s="405">
        <v>8.3333333333333329E-2</v>
      </c>
      <c r="Y85" s="405">
        <v>8.3333333333333329E-2</v>
      </c>
      <c r="Z85" s="405">
        <v>8.3333333333333329E-2</v>
      </c>
      <c r="AA85" s="405">
        <v>8.3333333333333329E-2</v>
      </c>
    </row>
    <row r="86" spans="1:27" ht="15" customHeight="1" x14ac:dyDescent="0.25">
      <c r="A86" s="425" t="str">
        <f>IF('1_geral'!$D$1=E86,1,"")</f>
        <v/>
      </c>
      <c r="B86" s="166" t="str">
        <f>IF(A86=1,MAX(B$1:B85)+1,"")</f>
        <v/>
      </c>
      <c r="C86" s="425" t="str">
        <f>IF('1_geral'!$D$4=F86,1,"")</f>
        <v/>
      </c>
      <c r="D86" s="166" t="str">
        <f>IF(C86=1,MAX(D$1:D85)+1,"")</f>
        <v/>
      </c>
      <c r="E86" s="166" t="s">
        <v>12</v>
      </c>
      <c r="F86" s="166" t="s">
        <v>1980</v>
      </c>
      <c r="G86" s="166" t="s">
        <v>1657</v>
      </c>
      <c r="H86" s="166" t="s">
        <v>1656</v>
      </c>
      <c r="I86" s="166" t="s">
        <v>1861</v>
      </c>
      <c r="J86" s="166" t="s">
        <v>1902</v>
      </c>
      <c r="K86" s="166" t="s">
        <v>1986</v>
      </c>
      <c r="L86" s="409">
        <v>1620</v>
      </c>
      <c r="M86" s="409">
        <v>1800</v>
      </c>
      <c r="N86" s="409">
        <v>1980.0000000000002</v>
      </c>
      <c r="O86" s="410">
        <v>1</v>
      </c>
      <c r="P86" s="405">
        <v>8.3333333333333329E-2</v>
      </c>
      <c r="Q86" s="405">
        <v>8.3333333333333329E-2</v>
      </c>
      <c r="R86" s="405">
        <v>8.3333333333333329E-2</v>
      </c>
      <c r="S86" s="405">
        <v>8.3333333333333329E-2</v>
      </c>
      <c r="T86" s="405">
        <v>8.3333333333333329E-2</v>
      </c>
      <c r="U86" s="405">
        <v>8.3333333333333329E-2</v>
      </c>
      <c r="V86" s="405">
        <v>8.3333333333333329E-2</v>
      </c>
      <c r="W86" s="405">
        <v>8.3333333333333329E-2</v>
      </c>
      <c r="X86" s="405">
        <v>8.3333333333333329E-2</v>
      </c>
      <c r="Y86" s="405">
        <v>8.3333333333333329E-2</v>
      </c>
      <c r="Z86" s="405">
        <v>8.3333333333333329E-2</v>
      </c>
      <c r="AA86" s="405">
        <v>8.3333333333333329E-2</v>
      </c>
    </row>
    <row r="87" spans="1:27" ht="15" customHeight="1" x14ac:dyDescent="0.25">
      <c r="A87" s="425" t="str">
        <f>IF('1_geral'!$D$1=E87,1,"")</f>
        <v/>
      </c>
      <c r="B87" s="166" t="str">
        <f>IF(A87=1,MAX(B$1:B86)+1,"")</f>
        <v/>
      </c>
      <c r="C87" s="425" t="str">
        <f>IF('1_geral'!$D$4=F87,1,"")</f>
        <v/>
      </c>
      <c r="D87" s="166" t="str">
        <f>IF(C87=1,MAX(D$1:D86)+1,"")</f>
        <v/>
      </c>
      <c r="E87" s="166" t="s">
        <v>12</v>
      </c>
      <c r="F87" s="166" t="s">
        <v>1980</v>
      </c>
      <c r="G87" s="166" t="s">
        <v>1657</v>
      </c>
      <c r="H87" s="166" t="s">
        <v>1656</v>
      </c>
      <c r="I87" s="166" t="s">
        <v>1861</v>
      </c>
      <c r="J87" s="166" t="s">
        <v>1905</v>
      </c>
      <c r="K87" s="166" t="s">
        <v>1988</v>
      </c>
      <c r="L87" s="409">
        <v>4320</v>
      </c>
      <c r="M87" s="409">
        <v>4800</v>
      </c>
      <c r="N87" s="409">
        <v>5280</v>
      </c>
      <c r="O87" s="410">
        <v>8.3333333333333329E-2</v>
      </c>
      <c r="P87" s="405">
        <v>0.02</v>
      </c>
      <c r="Q87" s="405">
        <v>0.02</v>
      </c>
      <c r="R87" s="405">
        <v>0.4</v>
      </c>
      <c r="S87" s="405">
        <v>0.02</v>
      </c>
      <c r="T87" s="405">
        <v>0.02</v>
      </c>
      <c r="U87" s="405">
        <v>0.02</v>
      </c>
      <c r="V87" s="405">
        <v>0.4</v>
      </c>
      <c r="W87" s="405">
        <v>0.02</v>
      </c>
      <c r="X87" s="405">
        <v>0.02</v>
      </c>
      <c r="Y87" s="405">
        <v>0.02</v>
      </c>
      <c r="Z87" s="405">
        <v>0.02</v>
      </c>
      <c r="AA87" s="405">
        <v>0.02</v>
      </c>
    </row>
    <row r="88" spans="1:27" ht="15" customHeight="1" x14ac:dyDescent="0.25">
      <c r="A88" s="425" t="str">
        <f>IF('1_geral'!$D$1=E88,1,"")</f>
        <v/>
      </c>
      <c r="B88" s="166" t="str">
        <f>IF(A88=1,MAX(B$1:B87)+1,"")</f>
        <v/>
      </c>
      <c r="C88" s="425" t="str">
        <f>IF('1_geral'!$D$4=F88,1,"")</f>
        <v/>
      </c>
      <c r="D88" s="166" t="str">
        <f>IF(C88=1,MAX(D$1:D87)+1,"")</f>
        <v/>
      </c>
      <c r="E88" s="166" t="s">
        <v>12</v>
      </c>
      <c r="F88" s="166" t="s">
        <v>1980</v>
      </c>
      <c r="G88" s="166" t="s">
        <v>1657</v>
      </c>
      <c r="H88" s="166" t="s">
        <v>1656</v>
      </c>
      <c r="I88" s="166" t="s">
        <v>1861</v>
      </c>
      <c r="J88" s="166" t="s">
        <v>1902</v>
      </c>
      <c r="K88" s="166" t="s">
        <v>1989</v>
      </c>
      <c r="L88" s="409">
        <v>648</v>
      </c>
      <c r="M88" s="409">
        <v>720</v>
      </c>
      <c r="N88" s="409">
        <v>792.00000000000011</v>
      </c>
      <c r="O88" s="410">
        <v>22</v>
      </c>
      <c r="P88" s="405">
        <v>8.3333333333333329E-2</v>
      </c>
      <c r="Q88" s="405">
        <v>8.3333333333333329E-2</v>
      </c>
      <c r="R88" s="405">
        <v>8.3333333333333329E-2</v>
      </c>
      <c r="S88" s="405">
        <v>8.3333333333333329E-2</v>
      </c>
      <c r="T88" s="405">
        <v>8.3333333333333329E-2</v>
      </c>
      <c r="U88" s="405">
        <v>8.3333333333333329E-2</v>
      </c>
      <c r="V88" s="405">
        <v>8.3333333333333329E-2</v>
      </c>
      <c r="W88" s="405">
        <v>8.3333333333333329E-2</v>
      </c>
      <c r="X88" s="405">
        <v>8.3333333333333329E-2</v>
      </c>
      <c r="Y88" s="405">
        <v>8.3333333333333329E-2</v>
      </c>
      <c r="Z88" s="405">
        <v>8.3333333333333329E-2</v>
      </c>
      <c r="AA88" s="405">
        <v>8.3333333333333329E-2</v>
      </c>
    </row>
    <row r="89" spans="1:27" ht="15" customHeight="1" x14ac:dyDescent="0.25">
      <c r="A89" s="425" t="str">
        <f>IF('1_geral'!$D$1=E89,1,"")</f>
        <v/>
      </c>
      <c r="B89" s="166" t="str">
        <f>IF(A89=1,MAX(B$1:B88)+1,"")</f>
        <v/>
      </c>
      <c r="C89" s="425" t="str">
        <f>IF('1_geral'!$D$4=F89,1,"")</f>
        <v/>
      </c>
      <c r="D89" s="166" t="str">
        <f>IF(C89=1,MAX(D$1:D88)+1,"")</f>
        <v/>
      </c>
      <c r="E89" s="166" t="s">
        <v>12</v>
      </c>
      <c r="F89" s="166" t="s">
        <v>1980</v>
      </c>
      <c r="G89" s="166" t="s">
        <v>1657</v>
      </c>
      <c r="H89" s="166" t="s">
        <v>1656</v>
      </c>
      <c r="I89" s="166" t="s">
        <v>1861</v>
      </c>
      <c r="J89" s="166" t="s">
        <v>1905</v>
      </c>
      <c r="K89" s="166" t="s">
        <v>1994</v>
      </c>
      <c r="L89" s="409">
        <v>2160</v>
      </c>
      <c r="M89" s="409">
        <v>2400</v>
      </c>
      <c r="N89" s="409">
        <v>2640</v>
      </c>
      <c r="O89" s="410">
        <v>8.3333333333333329E-2</v>
      </c>
      <c r="P89" s="405">
        <v>0.01</v>
      </c>
      <c r="Q89" s="405">
        <v>0.01</v>
      </c>
      <c r="R89" s="405">
        <v>0.01</v>
      </c>
      <c r="S89" s="405">
        <v>0.01</v>
      </c>
      <c r="T89" s="405">
        <v>0.1</v>
      </c>
      <c r="U89" s="405">
        <v>0.8</v>
      </c>
      <c r="V89" s="405">
        <v>0.01</v>
      </c>
      <c r="W89" s="405">
        <v>0.01</v>
      </c>
      <c r="X89" s="405">
        <v>0.01</v>
      </c>
      <c r="Y89" s="405">
        <v>0.01</v>
      </c>
      <c r="Z89" s="405">
        <v>0.01</v>
      </c>
      <c r="AA89" s="405">
        <v>0.01</v>
      </c>
    </row>
    <row r="90" spans="1:27" ht="15" customHeight="1" x14ac:dyDescent="0.25">
      <c r="A90" s="425" t="str">
        <f>IF('1_geral'!$D$1=E90,1,"")</f>
        <v/>
      </c>
      <c r="B90" s="166" t="str">
        <f>IF(A90=1,MAX(B$1:B89)+1,"")</f>
        <v/>
      </c>
      <c r="C90" s="425" t="str">
        <f>IF('1_geral'!$D$4=F90,1,"")</f>
        <v/>
      </c>
      <c r="D90" s="166" t="str">
        <f>IF(C90=1,MAX(D$1:D89)+1,"")</f>
        <v/>
      </c>
      <c r="E90" s="166" t="s">
        <v>12</v>
      </c>
      <c r="F90" s="166" t="s">
        <v>1980</v>
      </c>
      <c r="G90" s="166" t="s">
        <v>1657</v>
      </c>
      <c r="H90" s="166" t="s">
        <v>1658</v>
      </c>
      <c r="I90" s="166" t="s">
        <v>1886</v>
      </c>
      <c r="J90" s="166" t="s">
        <v>1902</v>
      </c>
      <c r="K90" s="166" t="s">
        <v>1983</v>
      </c>
      <c r="L90" s="409">
        <v>4320</v>
      </c>
      <c r="M90" s="409">
        <v>4800</v>
      </c>
      <c r="N90" s="409">
        <v>7200</v>
      </c>
      <c r="O90" s="410">
        <v>0.16666666666666666</v>
      </c>
      <c r="P90" s="405">
        <v>8.3333333333333329E-2</v>
      </c>
      <c r="Q90" s="405">
        <v>8.3333333333333329E-2</v>
      </c>
      <c r="R90" s="405">
        <v>8.3333333333333329E-2</v>
      </c>
      <c r="S90" s="405">
        <v>8.3333333333333329E-2</v>
      </c>
      <c r="T90" s="405">
        <v>8.3333333333333329E-2</v>
      </c>
      <c r="U90" s="405">
        <v>8.3333333333333329E-2</v>
      </c>
      <c r="V90" s="405">
        <v>8.3333333333333329E-2</v>
      </c>
      <c r="W90" s="405">
        <v>8.3333333333333329E-2</v>
      </c>
      <c r="X90" s="405">
        <v>8.3333333333333329E-2</v>
      </c>
      <c r="Y90" s="405">
        <v>8.3333333333333329E-2</v>
      </c>
      <c r="Z90" s="405">
        <v>8.3333333333333329E-2</v>
      </c>
      <c r="AA90" s="405">
        <v>8.3333333333333329E-2</v>
      </c>
    </row>
    <row r="91" spans="1:27" ht="15" customHeight="1" x14ac:dyDescent="0.25">
      <c r="A91" s="425" t="str">
        <f>IF('1_geral'!$D$1=E91,1,"")</f>
        <v/>
      </c>
      <c r="B91" s="166" t="str">
        <f>IF(A91=1,MAX(B$1:B90)+1,"")</f>
        <v/>
      </c>
      <c r="C91" s="425" t="str">
        <f>IF('1_geral'!$D$4=F91,1,"")</f>
        <v/>
      </c>
      <c r="D91" s="166" t="str">
        <f>IF(C91=1,MAX(D$1:D90)+1,"")</f>
        <v/>
      </c>
      <c r="E91" s="166" t="s">
        <v>12</v>
      </c>
      <c r="F91" s="166" t="s">
        <v>1980</v>
      </c>
      <c r="G91" s="166" t="s">
        <v>1657</v>
      </c>
      <c r="H91" s="166" t="s">
        <v>1658</v>
      </c>
      <c r="I91" s="166" t="s">
        <v>1886</v>
      </c>
      <c r="J91" s="166" t="s">
        <v>1902</v>
      </c>
      <c r="K91" s="166" t="s">
        <v>1985</v>
      </c>
      <c r="L91" s="409">
        <v>162</v>
      </c>
      <c r="M91" s="409">
        <v>180</v>
      </c>
      <c r="N91" s="409">
        <v>270</v>
      </c>
      <c r="O91" s="410">
        <v>2</v>
      </c>
      <c r="P91" s="405">
        <v>8.3333333333333329E-2</v>
      </c>
      <c r="Q91" s="405">
        <v>8.3333333333333329E-2</v>
      </c>
      <c r="R91" s="405">
        <v>8.3333333333333329E-2</v>
      </c>
      <c r="S91" s="405">
        <v>8.3333333333333329E-2</v>
      </c>
      <c r="T91" s="405">
        <v>8.3333333333333329E-2</v>
      </c>
      <c r="U91" s="405">
        <v>8.3333333333333329E-2</v>
      </c>
      <c r="V91" s="405">
        <v>8.3333333333333329E-2</v>
      </c>
      <c r="W91" s="405">
        <v>8.3333333333333329E-2</v>
      </c>
      <c r="X91" s="405">
        <v>8.3333333333333329E-2</v>
      </c>
      <c r="Y91" s="405">
        <v>8.3333333333333329E-2</v>
      </c>
      <c r="Z91" s="405">
        <v>8.3333333333333329E-2</v>
      </c>
      <c r="AA91" s="405">
        <v>8.3333333333333329E-2</v>
      </c>
    </row>
    <row r="92" spans="1:27" ht="15" customHeight="1" x14ac:dyDescent="0.25">
      <c r="A92" s="425" t="str">
        <f>IF('1_geral'!$D$1=E92,1,"")</f>
        <v/>
      </c>
      <c r="B92" s="166" t="str">
        <f>IF(A92=1,MAX(B$1:B91)+1,"")</f>
        <v/>
      </c>
      <c r="C92" s="425" t="str">
        <f>IF('1_geral'!$D$4=F92,1,"")</f>
        <v/>
      </c>
      <c r="D92" s="166" t="str">
        <f>IF(C92=1,MAX(D$1:D91)+1,"")</f>
        <v/>
      </c>
      <c r="E92" s="166" t="s">
        <v>12</v>
      </c>
      <c r="F92" s="166" t="s">
        <v>1980</v>
      </c>
      <c r="H92" s="166" t="s">
        <v>1656</v>
      </c>
      <c r="I92" s="166" t="s">
        <v>1861</v>
      </c>
      <c r="J92" s="166" t="s">
        <v>1902</v>
      </c>
      <c r="K92" s="166" t="s">
        <v>1897</v>
      </c>
      <c r="L92" s="409">
        <v>1980</v>
      </c>
      <c r="M92" s="409">
        <v>2200</v>
      </c>
      <c r="N92" s="409">
        <v>2420</v>
      </c>
      <c r="O92" s="410">
        <v>1</v>
      </c>
      <c r="P92" s="405">
        <v>8.3333333333333329E-2</v>
      </c>
      <c r="Q92" s="405">
        <v>8.3333333333333329E-2</v>
      </c>
      <c r="R92" s="405">
        <v>8.3333333333333329E-2</v>
      </c>
      <c r="S92" s="405">
        <v>8.3333333333333329E-2</v>
      </c>
      <c r="T92" s="405">
        <v>8.3333333333333329E-2</v>
      </c>
      <c r="U92" s="405">
        <v>8.3333333333333329E-2</v>
      </c>
      <c r="V92" s="405">
        <v>8.3333333333333329E-2</v>
      </c>
      <c r="W92" s="405">
        <v>8.3333333333333329E-2</v>
      </c>
      <c r="X92" s="405">
        <v>8.3333333333333329E-2</v>
      </c>
      <c r="Y92" s="405">
        <v>8.3333333333333329E-2</v>
      </c>
      <c r="Z92" s="405">
        <v>8.3333333333333329E-2</v>
      </c>
      <c r="AA92" s="405">
        <v>8.3333333333333329E-2</v>
      </c>
    </row>
    <row r="93" spans="1:27" ht="15" customHeight="1" x14ac:dyDescent="0.25">
      <c r="A93" s="425" t="str">
        <f>IF('1_geral'!$D$1=E93,1,"")</f>
        <v/>
      </c>
      <c r="B93" s="166" t="str">
        <f>IF(A93=1,MAX(B$1:B92)+1,"")</f>
        <v/>
      </c>
      <c r="C93" s="425" t="str">
        <f>IF('1_geral'!$D$4=F93,1,"")</f>
        <v/>
      </c>
      <c r="D93" s="166" t="str">
        <f>IF(C93=1,MAX(D$1:D92)+1,"")</f>
        <v/>
      </c>
      <c r="E93" s="166" t="s">
        <v>12</v>
      </c>
      <c r="F93" s="166" t="s">
        <v>1980</v>
      </c>
      <c r="H93" s="166" t="s">
        <v>1854</v>
      </c>
      <c r="I93" s="166" t="s">
        <v>1857</v>
      </c>
      <c r="J93" s="166" t="s">
        <v>1902</v>
      </c>
      <c r="K93" s="166" t="s">
        <v>1987</v>
      </c>
      <c r="L93" s="409">
        <v>6912</v>
      </c>
      <c r="M93" s="409">
        <v>7680</v>
      </c>
      <c r="N93" s="409">
        <v>8448</v>
      </c>
      <c r="O93" s="410">
        <v>8.3333333333333329E-2</v>
      </c>
      <c r="P93" s="405">
        <v>8.3333333333333329E-2</v>
      </c>
      <c r="Q93" s="405">
        <v>8.3333333333333329E-2</v>
      </c>
      <c r="R93" s="405">
        <v>8.3333333333333329E-2</v>
      </c>
      <c r="S93" s="405">
        <v>8.3333333333333329E-2</v>
      </c>
      <c r="T93" s="405">
        <v>8.3333333333333329E-2</v>
      </c>
      <c r="U93" s="405">
        <v>8.3333333333333329E-2</v>
      </c>
      <c r="V93" s="405">
        <v>8.3333333333333329E-2</v>
      </c>
      <c r="W93" s="405">
        <v>8.3333333333333329E-2</v>
      </c>
      <c r="X93" s="405">
        <v>8.3333333333333329E-2</v>
      </c>
      <c r="Y93" s="405">
        <v>8.3333333333333329E-2</v>
      </c>
      <c r="Z93" s="405">
        <v>8.3333333333333329E-2</v>
      </c>
      <c r="AA93" s="405">
        <v>8.3333333333333329E-2</v>
      </c>
    </row>
    <row r="94" spans="1:27" ht="15" customHeight="1" x14ac:dyDescent="0.25">
      <c r="A94" s="425" t="str">
        <f>IF('1_geral'!$D$1=E94,1,"")</f>
        <v/>
      </c>
      <c r="B94" s="166" t="str">
        <f>IF(A94=1,MAX(B$1:B93)+1,"")</f>
        <v/>
      </c>
      <c r="C94" s="425" t="str">
        <f>IF('1_geral'!$D$4=F94,1,"")</f>
        <v/>
      </c>
      <c r="D94" s="166" t="str">
        <f>IF(C94=1,MAX(D$1:D93)+1,"")</f>
        <v/>
      </c>
      <c r="E94" s="166" t="s">
        <v>12</v>
      </c>
      <c r="F94" s="166" t="s">
        <v>1980</v>
      </c>
      <c r="H94" s="166" t="s">
        <v>1854</v>
      </c>
      <c r="I94" s="166" t="s">
        <v>1857</v>
      </c>
      <c r="J94" s="166" t="s">
        <v>1902</v>
      </c>
      <c r="K94" s="166" t="s">
        <v>1991</v>
      </c>
      <c r="L94" s="409">
        <v>2000</v>
      </c>
      <c r="M94" s="409">
        <v>4000</v>
      </c>
      <c r="N94" s="409">
        <v>6000</v>
      </c>
      <c r="O94" s="410">
        <v>4.6111111111111107</v>
      </c>
      <c r="P94" s="405">
        <v>8.3333333333333329E-2</v>
      </c>
      <c r="Q94" s="405">
        <v>8.3333333333333329E-2</v>
      </c>
      <c r="R94" s="405">
        <v>8.3333333333333329E-2</v>
      </c>
      <c r="S94" s="405">
        <v>8.3333333333333329E-2</v>
      </c>
      <c r="T94" s="405">
        <v>8.3333333333333329E-2</v>
      </c>
      <c r="U94" s="405">
        <v>8.3333333333333329E-2</v>
      </c>
      <c r="V94" s="405">
        <v>8.3333333333333329E-2</v>
      </c>
      <c r="W94" s="405">
        <v>8.3333333333333329E-2</v>
      </c>
      <c r="X94" s="405">
        <v>8.3333333333333329E-2</v>
      </c>
      <c r="Y94" s="405">
        <v>8.3333333333333329E-2</v>
      </c>
      <c r="Z94" s="405">
        <v>8.3333333333333329E-2</v>
      </c>
      <c r="AA94" s="405">
        <v>8.3333333333333329E-2</v>
      </c>
    </row>
    <row r="95" spans="1:27" ht="15" customHeight="1" x14ac:dyDescent="0.25">
      <c r="A95" s="425" t="str">
        <f>IF('1_geral'!$D$1=E95,1,"")</f>
        <v/>
      </c>
      <c r="B95" s="166" t="str">
        <f>IF(A95=1,MAX(B$1:B94)+1,"")</f>
        <v/>
      </c>
      <c r="C95" s="425" t="str">
        <f>IF('1_geral'!$D$4=F95,1,"")</f>
        <v/>
      </c>
      <c r="D95" s="166" t="str">
        <f>IF(C95=1,MAX(D$1:D94)+1,"")</f>
        <v/>
      </c>
      <c r="E95" s="166" t="s">
        <v>12</v>
      </c>
      <c r="F95" s="166" t="s">
        <v>1980</v>
      </c>
      <c r="H95" s="166" t="s">
        <v>1854</v>
      </c>
      <c r="I95" s="166" t="s">
        <v>1857</v>
      </c>
      <c r="J95" s="166" t="s">
        <v>1902</v>
      </c>
      <c r="K95" s="166" t="s">
        <v>1992</v>
      </c>
      <c r="L95" s="409">
        <v>1512</v>
      </c>
      <c r="M95" s="409">
        <v>1680</v>
      </c>
      <c r="N95" s="409">
        <v>2520</v>
      </c>
      <c r="O95" s="410">
        <v>2</v>
      </c>
      <c r="P95" s="405">
        <v>8.3333333333333329E-2</v>
      </c>
      <c r="Q95" s="405">
        <v>8.3333333333333329E-2</v>
      </c>
      <c r="R95" s="405">
        <v>8.3333333333333329E-2</v>
      </c>
      <c r="S95" s="405">
        <v>8.3333333333333329E-2</v>
      </c>
      <c r="T95" s="405">
        <v>8.3333333333333329E-2</v>
      </c>
      <c r="U95" s="405">
        <v>8.3333333333333329E-2</v>
      </c>
      <c r="V95" s="405">
        <v>8.3333333333333329E-2</v>
      </c>
      <c r="W95" s="405">
        <v>8.3333333333333329E-2</v>
      </c>
      <c r="X95" s="405">
        <v>8.3333333333333329E-2</v>
      </c>
      <c r="Y95" s="405">
        <v>8.3333333333333329E-2</v>
      </c>
      <c r="Z95" s="405">
        <v>8.3333333333333329E-2</v>
      </c>
      <c r="AA95" s="405">
        <v>8.3333333333333329E-2</v>
      </c>
    </row>
    <row r="96" spans="1:27" ht="15" customHeight="1" x14ac:dyDescent="0.25">
      <c r="A96" s="425" t="str">
        <f>IF('1_geral'!$D$1=E96,1,"")</f>
        <v/>
      </c>
      <c r="B96" s="166" t="str">
        <f>IF(A96=1,MAX(B$1:B95)+1,"")</f>
        <v/>
      </c>
      <c r="C96" s="425" t="str">
        <f>IF('1_geral'!$D$4=F96,1,"")</f>
        <v/>
      </c>
      <c r="D96" s="166" t="str">
        <f>IF(C96=1,MAX(D$1:D95)+1,"")</f>
        <v/>
      </c>
      <c r="E96" s="166" t="s">
        <v>12</v>
      </c>
      <c r="F96" s="166" t="s">
        <v>1980</v>
      </c>
      <c r="H96" s="166" t="s">
        <v>1854</v>
      </c>
      <c r="I96" s="166" t="s">
        <v>1857</v>
      </c>
      <c r="J96" s="166" t="s">
        <v>1902</v>
      </c>
      <c r="K96" s="166" t="s">
        <v>1993</v>
      </c>
      <c r="L96" s="409">
        <v>3000</v>
      </c>
      <c r="M96" s="409">
        <v>6000</v>
      </c>
      <c r="N96" s="409">
        <v>9000</v>
      </c>
      <c r="O96" s="410">
        <v>3.3333333333333335</v>
      </c>
      <c r="P96" s="405">
        <v>8.3333333333333329E-2</v>
      </c>
      <c r="Q96" s="405">
        <v>8.3333333333333329E-2</v>
      </c>
      <c r="R96" s="405">
        <v>8.3333333333333329E-2</v>
      </c>
      <c r="S96" s="405">
        <v>8.3333333333333329E-2</v>
      </c>
      <c r="T96" s="405">
        <v>8.3333333333333329E-2</v>
      </c>
      <c r="U96" s="405">
        <v>8.3333333333333329E-2</v>
      </c>
      <c r="V96" s="405">
        <v>8.3333333333333329E-2</v>
      </c>
      <c r="W96" s="405">
        <v>8.3333333333333329E-2</v>
      </c>
      <c r="X96" s="405">
        <v>8.3333333333333329E-2</v>
      </c>
      <c r="Y96" s="405">
        <v>8.3333333333333329E-2</v>
      </c>
      <c r="Z96" s="405">
        <v>8.3333333333333329E-2</v>
      </c>
      <c r="AA96" s="405">
        <v>8.3333333333333329E-2</v>
      </c>
    </row>
    <row r="97" spans="1:27" ht="15" customHeight="1" x14ac:dyDescent="0.25">
      <c r="A97" s="425" t="str">
        <f>IF('1_geral'!$D$1=E97,1,"")</f>
        <v/>
      </c>
      <c r="B97" s="166" t="str">
        <f>IF(A97=1,MAX(B$1:B96)+1,"")</f>
        <v/>
      </c>
      <c r="C97" s="425" t="str">
        <f>IF('1_geral'!$D$4=F97,1,"")</f>
        <v/>
      </c>
      <c r="D97" s="166" t="str">
        <f>IF(C97=1,MAX(D$1:D96)+1,"")</f>
        <v/>
      </c>
      <c r="E97" s="166" t="s">
        <v>12</v>
      </c>
      <c r="F97" s="166" t="s">
        <v>1980</v>
      </c>
      <c r="H97" s="166" t="s">
        <v>1854</v>
      </c>
      <c r="I97" s="166" t="s">
        <v>1856</v>
      </c>
      <c r="J97" s="166" t="s">
        <v>1902</v>
      </c>
      <c r="K97" s="166" t="s">
        <v>1981</v>
      </c>
      <c r="L97" s="409">
        <v>13500</v>
      </c>
      <c r="M97" s="409">
        <v>15000</v>
      </c>
      <c r="N97" s="409">
        <v>22500</v>
      </c>
      <c r="O97" s="410">
        <v>2.0833333333333332E-2</v>
      </c>
      <c r="P97" s="405">
        <v>8.3333333333333329E-2</v>
      </c>
      <c r="Q97" s="405">
        <v>8.3333333333333329E-2</v>
      </c>
      <c r="R97" s="405">
        <v>8.3333333333333329E-2</v>
      </c>
      <c r="S97" s="405">
        <v>8.3333333333333329E-2</v>
      </c>
      <c r="T97" s="405">
        <v>8.3333333333333329E-2</v>
      </c>
      <c r="U97" s="405">
        <v>8.3333333333333329E-2</v>
      </c>
      <c r="V97" s="405">
        <v>8.3333333333333329E-2</v>
      </c>
      <c r="W97" s="405">
        <v>8.3333333333333329E-2</v>
      </c>
      <c r="X97" s="405">
        <v>8.3333333333333329E-2</v>
      </c>
      <c r="Y97" s="405">
        <v>8.3333333333333329E-2</v>
      </c>
      <c r="Z97" s="405">
        <v>8.3333333333333329E-2</v>
      </c>
      <c r="AA97" s="405">
        <v>8.3333333333333329E-2</v>
      </c>
    </row>
    <row r="98" spans="1:27" ht="15" customHeight="1" x14ac:dyDescent="0.25">
      <c r="A98" s="425" t="str">
        <f>IF('1_geral'!$D$1=E98,1,"")</f>
        <v/>
      </c>
      <c r="B98" s="166" t="str">
        <f>IF(A98=1,MAX(B$1:B97)+1,"")</f>
        <v/>
      </c>
      <c r="C98" s="425" t="str">
        <f>IF('1_geral'!$D$4=F98,1,"")</f>
        <v/>
      </c>
      <c r="D98" s="166" t="str">
        <f>IF(C98=1,MAX(D$1:D97)+1,"")</f>
        <v/>
      </c>
      <c r="E98" s="166" t="s">
        <v>12</v>
      </c>
      <c r="F98" s="166" t="s">
        <v>1980</v>
      </c>
      <c r="H98" s="166" t="s">
        <v>1854</v>
      </c>
      <c r="I98" s="166" t="s">
        <v>1856</v>
      </c>
      <c r="J98" s="166" t="s">
        <v>1902</v>
      </c>
      <c r="K98" s="166" t="s">
        <v>1982</v>
      </c>
      <c r="L98" s="409">
        <v>8640</v>
      </c>
      <c r="M98" s="409">
        <v>9600</v>
      </c>
      <c r="N98" s="409">
        <v>14400</v>
      </c>
      <c r="O98" s="410">
        <v>8.3333333333333329E-2</v>
      </c>
      <c r="P98" s="405">
        <v>8.3333333333333329E-2</v>
      </c>
      <c r="Q98" s="405">
        <v>8.3333333333333329E-2</v>
      </c>
      <c r="R98" s="405">
        <v>8.3333333333333329E-2</v>
      </c>
      <c r="S98" s="405">
        <v>8.3333333333333329E-2</v>
      </c>
      <c r="T98" s="405">
        <v>8.3333333333333329E-2</v>
      </c>
      <c r="U98" s="405">
        <v>8.3333333333333329E-2</v>
      </c>
      <c r="V98" s="405">
        <v>8.3333333333333329E-2</v>
      </c>
      <c r="W98" s="405">
        <v>8.3333333333333329E-2</v>
      </c>
      <c r="X98" s="405">
        <v>8.3333333333333329E-2</v>
      </c>
      <c r="Y98" s="405">
        <v>8.3333333333333329E-2</v>
      </c>
      <c r="Z98" s="405">
        <v>8.3333333333333329E-2</v>
      </c>
      <c r="AA98" s="405">
        <v>8.3333333333333329E-2</v>
      </c>
    </row>
    <row r="99" spans="1:27" ht="15" customHeight="1" x14ac:dyDescent="0.25">
      <c r="A99" s="425" t="str">
        <f>IF('1_geral'!$D$1=E99,1,"")</f>
        <v/>
      </c>
      <c r="B99" s="166" t="str">
        <f>IF(A99=1,MAX(B$1:B98)+1,"")</f>
        <v/>
      </c>
      <c r="C99" s="425" t="str">
        <f>IF('1_geral'!$D$4=F99,1,"")</f>
        <v/>
      </c>
      <c r="D99" s="166" t="str">
        <f>IF(C99=1,MAX(D$1:D98)+1,"")</f>
        <v/>
      </c>
      <c r="E99" s="166" t="s">
        <v>12</v>
      </c>
      <c r="F99" s="166" t="s">
        <v>1980</v>
      </c>
      <c r="H99" s="166" t="s">
        <v>1854</v>
      </c>
      <c r="I99" s="166" t="s">
        <v>1856</v>
      </c>
      <c r="J99" s="166" t="s">
        <v>1902</v>
      </c>
      <c r="K99" s="166" t="s">
        <v>1990</v>
      </c>
      <c r="L99" s="409">
        <v>1080</v>
      </c>
      <c r="M99" s="409">
        <v>1200</v>
      </c>
      <c r="N99" s="409">
        <v>1800</v>
      </c>
      <c r="O99" s="410">
        <v>1</v>
      </c>
      <c r="P99" s="405">
        <v>8.3333333333333329E-2</v>
      </c>
      <c r="Q99" s="405">
        <v>8.3333333333333329E-2</v>
      </c>
      <c r="R99" s="405">
        <v>8.3333333333333329E-2</v>
      </c>
      <c r="S99" s="405">
        <v>8.3333333333333329E-2</v>
      </c>
      <c r="T99" s="405">
        <v>8.3333333333333329E-2</v>
      </c>
      <c r="U99" s="405">
        <v>8.3333333333333329E-2</v>
      </c>
      <c r="V99" s="405">
        <v>8.3333333333333329E-2</v>
      </c>
      <c r="W99" s="405">
        <v>8.3333333333333329E-2</v>
      </c>
      <c r="X99" s="405">
        <v>8.3333333333333329E-2</v>
      </c>
      <c r="Y99" s="405">
        <v>8.3333333333333329E-2</v>
      </c>
      <c r="Z99" s="405">
        <v>8.3333333333333329E-2</v>
      </c>
      <c r="AA99" s="405">
        <v>8.3333333333333329E-2</v>
      </c>
    </row>
    <row r="100" spans="1:27" ht="15" customHeight="1" x14ac:dyDescent="0.25">
      <c r="A100" s="425" t="str">
        <f>IF('1_geral'!$D$1=E100,1,"")</f>
        <v/>
      </c>
      <c r="B100" s="166" t="str">
        <f>IF(A100=1,MAX(B$1:B99)+1,"")</f>
        <v/>
      </c>
      <c r="C100" s="425" t="str">
        <f>IF('1_geral'!$D$4=F100,1,"")</f>
        <v/>
      </c>
      <c r="D100" s="166" t="str">
        <f>IF(C100=1,MAX(D$1:D99)+1,"")</f>
        <v/>
      </c>
      <c r="E100" s="166" t="s">
        <v>12</v>
      </c>
      <c r="F100" s="166" t="s">
        <v>1995</v>
      </c>
      <c r="G100" s="166" t="s">
        <v>1995</v>
      </c>
      <c r="H100" s="166" t="s">
        <v>1854</v>
      </c>
      <c r="I100" s="166" t="s">
        <v>1857</v>
      </c>
      <c r="J100" s="166" t="s">
        <v>1902</v>
      </c>
      <c r="K100" s="166" t="s">
        <v>2001</v>
      </c>
      <c r="L100" s="409">
        <v>4320</v>
      </c>
      <c r="M100" s="409">
        <v>4800</v>
      </c>
      <c r="N100" s="409">
        <v>5280</v>
      </c>
      <c r="O100" s="410">
        <v>1</v>
      </c>
      <c r="P100" s="405">
        <v>8.3333333333333329E-2</v>
      </c>
      <c r="Q100" s="405">
        <v>8.3333333333333329E-2</v>
      </c>
      <c r="R100" s="405">
        <v>8.3333333333333329E-2</v>
      </c>
      <c r="S100" s="405">
        <v>8.3333333333333329E-2</v>
      </c>
      <c r="T100" s="405">
        <v>8.3333333333333329E-2</v>
      </c>
      <c r="U100" s="405">
        <v>8.3333333333333329E-2</v>
      </c>
      <c r="V100" s="405">
        <v>8.3333333333333329E-2</v>
      </c>
      <c r="W100" s="405">
        <v>8.3333333333333329E-2</v>
      </c>
      <c r="X100" s="405">
        <v>8.3333333333333329E-2</v>
      </c>
      <c r="Y100" s="405">
        <v>8.3333333333333329E-2</v>
      </c>
      <c r="Z100" s="405">
        <v>8.3333333333333329E-2</v>
      </c>
      <c r="AA100" s="405">
        <v>8.3333333333333329E-2</v>
      </c>
    </row>
    <row r="101" spans="1:27" ht="15" customHeight="1" x14ac:dyDescent="0.25">
      <c r="A101" s="425" t="str">
        <f>IF('1_geral'!$D$1=E101,1,"")</f>
        <v/>
      </c>
      <c r="B101" s="166" t="str">
        <f>IF(A101=1,MAX(B$1:B100)+1,"")</f>
        <v/>
      </c>
      <c r="C101" s="425" t="str">
        <f>IF('1_geral'!$D$4=F101,1,"")</f>
        <v/>
      </c>
      <c r="D101" s="166" t="str">
        <f>IF(C101=1,MAX(D$1:D100)+1,"")</f>
        <v/>
      </c>
      <c r="E101" s="166" t="s">
        <v>12</v>
      </c>
      <c r="F101" s="166" t="s">
        <v>1995</v>
      </c>
      <c r="G101" s="166" t="s">
        <v>1995</v>
      </c>
      <c r="H101" s="166" t="s">
        <v>1854</v>
      </c>
      <c r="I101" s="166" t="s">
        <v>1857</v>
      </c>
      <c r="J101" s="166" t="s">
        <v>1902</v>
      </c>
      <c r="K101" s="166" t="s">
        <v>2003</v>
      </c>
      <c r="L101" s="409">
        <v>2160</v>
      </c>
      <c r="M101" s="409">
        <v>2400</v>
      </c>
      <c r="N101" s="409">
        <v>2640</v>
      </c>
      <c r="O101" s="410">
        <v>1</v>
      </c>
      <c r="P101" s="405">
        <v>8.3333333333333329E-2</v>
      </c>
      <c r="Q101" s="405">
        <v>8.3333333333333329E-2</v>
      </c>
      <c r="R101" s="405">
        <v>8.3333333333333329E-2</v>
      </c>
      <c r="S101" s="405">
        <v>8.3333333333333329E-2</v>
      </c>
      <c r="T101" s="405">
        <v>8.3333333333333329E-2</v>
      </c>
      <c r="U101" s="405">
        <v>8.3333333333333329E-2</v>
      </c>
      <c r="V101" s="405">
        <v>8.3333333333333329E-2</v>
      </c>
      <c r="W101" s="405">
        <v>8.3333333333333329E-2</v>
      </c>
      <c r="X101" s="405">
        <v>8.3333333333333329E-2</v>
      </c>
      <c r="Y101" s="405">
        <v>8.3333333333333329E-2</v>
      </c>
      <c r="Z101" s="405">
        <v>8.3333333333333329E-2</v>
      </c>
      <c r="AA101" s="405">
        <v>8.3333333333333329E-2</v>
      </c>
    </row>
    <row r="102" spans="1:27" ht="15" customHeight="1" x14ac:dyDescent="0.25">
      <c r="A102" s="425" t="str">
        <f>IF('1_geral'!$D$1=E102,1,"")</f>
        <v/>
      </c>
      <c r="B102" s="166" t="str">
        <f>IF(A102=1,MAX(B$1:B101)+1,"")</f>
        <v/>
      </c>
      <c r="C102" s="425" t="str">
        <f>IF('1_geral'!$D$4=F102,1,"")</f>
        <v/>
      </c>
      <c r="D102" s="166" t="str">
        <f>IF(C102=1,MAX(D$1:D101)+1,"")</f>
        <v/>
      </c>
      <c r="E102" s="166" t="s">
        <v>12</v>
      </c>
      <c r="F102" s="166" t="s">
        <v>1995</v>
      </c>
      <c r="G102" s="166" t="s">
        <v>1657</v>
      </c>
      <c r="H102" s="166" t="s">
        <v>1854</v>
      </c>
      <c r="I102" s="166" t="s">
        <v>1857</v>
      </c>
      <c r="J102" s="166" t="s">
        <v>1902</v>
      </c>
      <c r="K102" s="166" t="s">
        <v>1996</v>
      </c>
      <c r="L102" s="409">
        <v>7344</v>
      </c>
      <c r="M102" s="409">
        <v>8160</v>
      </c>
      <c r="N102" s="409">
        <v>8976</v>
      </c>
      <c r="O102" s="410">
        <v>8.3333333333333329E-2</v>
      </c>
      <c r="P102" s="405">
        <v>8.3333333333333329E-2</v>
      </c>
      <c r="Q102" s="405">
        <v>8.3333333333333329E-2</v>
      </c>
      <c r="R102" s="405">
        <v>8.3333333333333329E-2</v>
      </c>
      <c r="S102" s="405">
        <v>8.3333333333333329E-2</v>
      </c>
      <c r="T102" s="405">
        <v>8.3333333333333329E-2</v>
      </c>
      <c r="U102" s="405">
        <v>8.3333333333333329E-2</v>
      </c>
      <c r="V102" s="405">
        <v>8.3333333333333329E-2</v>
      </c>
      <c r="W102" s="405">
        <v>8.3333333333333329E-2</v>
      </c>
      <c r="X102" s="405">
        <v>8.3333333333333329E-2</v>
      </c>
      <c r="Y102" s="405">
        <v>8.3333333333333329E-2</v>
      </c>
      <c r="Z102" s="405">
        <v>8.3333333333333329E-2</v>
      </c>
      <c r="AA102" s="405">
        <v>8.3333333333333329E-2</v>
      </c>
    </row>
    <row r="103" spans="1:27" ht="15" customHeight="1" x14ac:dyDescent="0.25">
      <c r="A103" s="425" t="str">
        <f>IF('1_geral'!$D$1=E103,1,"")</f>
        <v/>
      </c>
      <c r="B103" s="166" t="str">
        <f>IF(A103=1,MAX(B$1:B102)+1,"")</f>
        <v/>
      </c>
      <c r="C103" s="425" t="str">
        <f>IF('1_geral'!$D$4=F103,1,"")</f>
        <v/>
      </c>
      <c r="D103" s="166" t="str">
        <f>IF(C103=1,MAX(D$1:D102)+1,"")</f>
        <v/>
      </c>
      <c r="E103" s="166" t="s">
        <v>12</v>
      </c>
      <c r="F103" s="166" t="s">
        <v>1995</v>
      </c>
      <c r="G103" s="166" t="s">
        <v>1657</v>
      </c>
      <c r="H103" s="166" t="s">
        <v>1854</v>
      </c>
      <c r="I103" s="166" t="s">
        <v>1857</v>
      </c>
      <c r="J103" s="166" t="s">
        <v>1902</v>
      </c>
      <c r="K103" s="166" t="s">
        <v>1997</v>
      </c>
      <c r="L103" s="409">
        <v>7932.0774193548395</v>
      </c>
      <c r="M103" s="409">
        <v>8813.4193548387102</v>
      </c>
      <c r="N103" s="409">
        <v>13220.129032258064</v>
      </c>
      <c r="O103" s="410">
        <v>4.166666666666667</v>
      </c>
      <c r="P103" s="405">
        <v>8.3333333333333329E-2</v>
      </c>
      <c r="Q103" s="405">
        <v>8.3333333333333329E-2</v>
      </c>
      <c r="R103" s="405">
        <v>8.3333333333333329E-2</v>
      </c>
      <c r="S103" s="405">
        <v>8.3333333333333329E-2</v>
      </c>
      <c r="T103" s="405">
        <v>8.3333333333333329E-2</v>
      </c>
      <c r="U103" s="405">
        <v>8.3333333333333329E-2</v>
      </c>
      <c r="V103" s="405">
        <v>8.3333333333333329E-2</v>
      </c>
      <c r="W103" s="405">
        <v>8.3333333333333329E-2</v>
      </c>
      <c r="X103" s="405">
        <v>8.3333333333333329E-2</v>
      </c>
      <c r="Y103" s="405">
        <v>8.3333333333333329E-2</v>
      </c>
      <c r="Z103" s="405">
        <v>8.3333333333333329E-2</v>
      </c>
      <c r="AA103" s="405">
        <v>8.3333333333333329E-2</v>
      </c>
    </row>
    <row r="104" spans="1:27" ht="15" customHeight="1" x14ac:dyDescent="0.25">
      <c r="A104" s="425" t="str">
        <f>IF('1_geral'!$D$1=E104,1,"")</f>
        <v/>
      </c>
      <c r="B104" s="166" t="str">
        <f>IF(A104=1,MAX(B$1:B103)+1,"")</f>
        <v/>
      </c>
      <c r="C104" s="425" t="str">
        <f>IF('1_geral'!$D$4=F104,1,"")</f>
        <v/>
      </c>
      <c r="D104" s="166" t="str">
        <f>IF(C104=1,MAX(D$1:D103)+1,"")</f>
        <v/>
      </c>
      <c r="E104" s="166" t="s">
        <v>12</v>
      </c>
      <c r="F104" s="166" t="s">
        <v>1995</v>
      </c>
      <c r="G104" s="166" t="s">
        <v>1657</v>
      </c>
      <c r="H104" s="166" t="s">
        <v>1854</v>
      </c>
      <c r="I104" s="166" t="s">
        <v>1857</v>
      </c>
      <c r="J104" s="166" t="s">
        <v>1902</v>
      </c>
      <c r="K104" s="166" t="s">
        <v>1991</v>
      </c>
      <c r="L104" s="409">
        <v>1771.1999999999998</v>
      </c>
      <c r="M104" s="409">
        <v>1967.9999999999998</v>
      </c>
      <c r="N104" s="409">
        <v>2951.9999999999995</v>
      </c>
      <c r="O104" s="410">
        <v>19.166666666666668</v>
      </c>
      <c r="P104" s="405">
        <v>8.3333333333333329E-2</v>
      </c>
      <c r="Q104" s="405">
        <v>8.3333333333333329E-2</v>
      </c>
      <c r="R104" s="405">
        <v>8.3333333333333329E-2</v>
      </c>
      <c r="S104" s="405">
        <v>8.3333333333333329E-2</v>
      </c>
      <c r="T104" s="405">
        <v>8.3333333333333329E-2</v>
      </c>
      <c r="U104" s="405">
        <v>8.3333333333333329E-2</v>
      </c>
      <c r="V104" s="405">
        <v>8.3333333333333329E-2</v>
      </c>
      <c r="W104" s="405">
        <v>8.3333333333333329E-2</v>
      </c>
      <c r="X104" s="405">
        <v>8.3333333333333329E-2</v>
      </c>
      <c r="Y104" s="405">
        <v>8.3333333333333329E-2</v>
      </c>
      <c r="Z104" s="405">
        <v>8.3333333333333329E-2</v>
      </c>
      <c r="AA104" s="405">
        <v>8.3333333333333329E-2</v>
      </c>
    </row>
    <row r="105" spans="1:27" ht="15" customHeight="1" x14ac:dyDescent="0.25">
      <c r="A105" s="425" t="str">
        <f>IF('1_geral'!$D$1=E105,1,"")</f>
        <v/>
      </c>
      <c r="B105" s="166" t="str">
        <f>IF(A105=1,MAX(B$1:B104)+1,"")</f>
        <v/>
      </c>
      <c r="C105" s="425" t="str">
        <f>IF('1_geral'!$D$4=F105,1,"")</f>
        <v/>
      </c>
      <c r="D105" s="166" t="str">
        <f>IF(C105=1,MAX(D$1:D104)+1,"")</f>
        <v/>
      </c>
      <c r="E105" s="166" t="s">
        <v>12</v>
      </c>
      <c r="F105" s="166" t="s">
        <v>1995</v>
      </c>
      <c r="G105" s="166" t="s">
        <v>1657</v>
      </c>
      <c r="H105" s="166" t="s">
        <v>1854</v>
      </c>
      <c r="I105" s="166" t="s">
        <v>1857</v>
      </c>
      <c r="J105" s="166" t="s">
        <v>1905</v>
      </c>
      <c r="K105" s="166" t="s">
        <v>2006</v>
      </c>
      <c r="L105" s="409">
        <v>5040</v>
      </c>
      <c r="M105" s="409">
        <v>5600</v>
      </c>
      <c r="N105" s="409">
        <v>6160.0000000000009</v>
      </c>
      <c r="O105" s="410">
        <v>8.3333333333333329E-2</v>
      </c>
      <c r="P105" s="405">
        <v>0.02</v>
      </c>
      <c r="Q105" s="405">
        <v>0.02</v>
      </c>
      <c r="R105" s="405">
        <v>0.02</v>
      </c>
      <c r="S105" s="405">
        <v>0.02</v>
      </c>
      <c r="T105" s="405">
        <v>0.02</v>
      </c>
      <c r="U105" s="405">
        <v>0.02</v>
      </c>
      <c r="V105" s="405">
        <v>0.14000000000000001</v>
      </c>
      <c r="W105" s="405">
        <v>0.02</v>
      </c>
      <c r="X105" s="405">
        <v>0.02</v>
      </c>
      <c r="Y105" s="405">
        <v>0.3</v>
      </c>
      <c r="Z105" s="405">
        <v>0.3</v>
      </c>
      <c r="AA105" s="405">
        <v>0.1</v>
      </c>
    </row>
    <row r="106" spans="1:27" ht="15" customHeight="1" x14ac:dyDescent="0.25">
      <c r="A106" s="425" t="str">
        <f>IF('1_geral'!$D$1=E106,1,"")</f>
        <v/>
      </c>
      <c r="B106" s="166" t="str">
        <f>IF(A106=1,MAX(B$1:B105)+1,"")</f>
        <v/>
      </c>
      <c r="C106" s="425" t="str">
        <f>IF('1_geral'!$D$4=F106,1,"")</f>
        <v/>
      </c>
      <c r="D106" s="166" t="str">
        <f>IF(C106=1,MAX(D$1:D105)+1,"")</f>
        <v/>
      </c>
      <c r="E106" s="166" t="s">
        <v>12</v>
      </c>
      <c r="F106" s="166" t="s">
        <v>1995</v>
      </c>
      <c r="G106" s="166" t="s">
        <v>1657</v>
      </c>
      <c r="H106" s="166" t="s">
        <v>1854</v>
      </c>
      <c r="I106" s="166" t="s">
        <v>1857</v>
      </c>
      <c r="J106" s="166" t="s">
        <v>1902</v>
      </c>
      <c r="K106" s="166" t="s">
        <v>2007</v>
      </c>
      <c r="L106" s="409">
        <v>216</v>
      </c>
      <c r="M106" s="409">
        <v>240</v>
      </c>
      <c r="N106" s="409">
        <v>264</v>
      </c>
      <c r="O106" s="410">
        <v>2.0833333333333335</v>
      </c>
      <c r="P106" s="405">
        <v>8.3333333333333329E-2</v>
      </c>
      <c r="Q106" s="405">
        <v>8.3333333333333329E-2</v>
      </c>
      <c r="R106" s="405">
        <v>8.3333333333333329E-2</v>
      </c>
      <c r="S106" s="405">
        <v>8.3333333333333329E-2</v>
      </c>
      <c r="T106" s="405">
        <v>8.3333333333333329E-2</v>
      </c>
      <c r="U106" s="405">
        <v>8.3333333333333329E-2</v>
      </c>
      <c r="V106" s="405">
        <v>8.3333333333333329E-2</v>
      </c>
      <c r="W106" s="405">
        <v>8.3333333333333329E-2</v>
      </c>
      <c r="X106" s="405">
        <v>8.3333333333333329E-2</v>
      </c>
      <c r="Y106" s="405">
        <v>8.3333333333333329E-2</v>
      </c>
      <c r="Z106" s="405">
        <v>8.3333333333333329E-2</v>
      </c>
      <c r="AA106" s="405">
        <v>8.3333333333333329E-2</v>
      </c>
    </row>
    <row r="107" spans="1:27" ht="15" customHeight="1" x14ac:dyDescent="0.25">
      <c r="A107" s="425" t="str">
        <f>IF('1_geral'!$D$1=E107,1,"")</f>
        <v/>
      </c>
      <c r="B107" s="166" t="str">
        <f>IF(A107=1,MAX(B$1:B106)+1,"")</f>
        <v/>
      </c>
      <c r="C107" s="425" t="str">
        <f>IF('1_geral'!$D$4=F107,1,"")</f>
        <v/>
      </c>
      <c r="D107" s="166" t="str">
        <f>IF(C107=1,MAX(D$1:D106)+1,"")</f>
        <v/>
      </c>
      <c r="E107" s="166" t="s">
        <v>12</v>
      </c>
      <c r="F107" s="166" t="s">
        <v>1995</v>
      </c>
      <c r="G107" s="166" t="s">
        <v>1657</v>
      </c>
      <c r="H107" s="166" t="s">
        <v>1854</v>
      </c>
      <c r="I107" s="166" t="s">
        <v>1831</v>
      </c>
      <c r="J107" s="166" t="s">
        <v>1902</v>
      </c>
      <c r="K107" s="166" t="s">
        <v>1999</v>
      </c>
      <c r="L107" s="409">
        <v>345.6</v>
      </c>
      <c r="M107" s="409">
        <v>384</v>
      </c>
      <c r="N107" s="409">
        <v>576</v>
      </c>
      <c r="O107" s="410">
        <v>57.083333333333336</v>
      </c>
      <c r="P107" s="405">
        <v>8.3333333333333329E-2</v>
      </c>
      <c r="Q107" s="405">
        <v>8.3333333333333329E-2</v>
      </c>
      <c r="R107" s="405">
        <v>8.3333333333333329E-2</v>
      </c>
      <c r="S107" s="405">
        <v>8.3333333333333329E-2</v>
      </c>
      <c r="T107" s="405">
        <v>8.3333333333333329E-2</v>
      </c>
      <c r="U107" s="405">
        <v>8.3333333333333329E-2</v>
      </c>
      <c r="V107" s="405">
        <v>8.3333333333333329E-2</v>
      </c>
      <c r="W107" s="405">
        <v>8.3333333333333329E-2</v>
      </c>
      <c r="X107" s="405">
        <v>8.3333333333333329E-2</v>
      </c>
      <c r="Y107" s="405">
        <v>8.3333333333333329E-2</v>
      </c>
      <c r="Z107" s="405">
        <v>8.3333333333333329E-2</v>
      </c>
      <c r="AA107" s="405">
        <v>8.3333333333333329E-2</v>
      </c>
    </row>
    <row r="108" spans="1:27" ht="15" customHeight="1" x14ac:dyDescent="0.25">
      <c r="A108" s="425" t="str">
        <f>IF('1_geral'!$D$1=E108,1,"")</f>
        <v/>
      </c>
      <c r="B108" s="166" t="str">
        <f>IF(A108=1,MAX(B$1:B107)+1,"")</f>
        <v/>
      </c>
      <c r="C108" s="425" t="str">
        <f>IF('1_geral'!$D$4=F108,1,"")</f>
        <v/>
      </c>
      <c r="D108" s="166" t="str">
        <f>IF(C108=1,MAX(D$1:D107)+1,"")</f>
        <v/>
      </c>
      <c r="E108" s="166" t="s">
        <v>12</v>
      </c>
      <c r="F108" s="166" t="s">
        <v>1995</v>
      </c>
      <c r="G108" s="166" t="s">
        <v>1657</v>
      </c>
      <c r="H108" s="166" t="s">
        <v>1854</v>
      </c>
      <c r="I108" s="166" t="s">
        <v>1831</v>
      </c>
      <c r="J108" s="166" t="s">
        <v>1902</v>
      </c>
      <c r="K108" s="166" t="s">
        <v>2000</v>
      </c>
      <c r="L108" s="409">
        <v>7869.9130434782637</v>
      </c>
      <c r="M108" s="409">
        <v>8744.3478260869597</v>
      </c>
      <c r="N108" s="409">
        <v>13116.52173913044</v>
      </c>
      <c r="O108" s="410">
        <v>3.8333333333333335</v>
      </c>
      <c r="P108" s="405">
        <v>8.3333333333333329E-2</v>
      </c>
      <c r="Q108" s="405">
        <v>8.3333333333333329E-2</v>
      </c>
      <c r="R108" s="405">
        <v>8.3333333333333329E-2</v>
      </c>
      <c r="S108" s="405">
        <v>8.3333333333333329E-2</v>
      </c>
      <c r="T108" s="405">
        <v>8.3333333333333329E-2</v>
      </c>
      <c r="U108" s="405">
        <v>8.3333333333333329E-2</v>
      </c>
      <c r="V108" s="405">
        <v>8.3333333333333329E-2</v>
      </c>
      <c r="W108" s="405">
        <v>8.3333333333333329E-2</v>
      </c>
      <c r="X108" s="405">
        <v>8.3333333333333329E-2</v>
      </c>
      <c r="Y108" s="405">
        <v>8.3333333333333329E-2</v>
      </c>
      <c r="Z108" s="405">
        <v>8.3333333333333329E-2</v>
      </c>
      <c r="AA108" s="405">
        <v>8.3333333333333329E-2</v>
      </c>
    </row>
    <row r="109" spans="1:27" ht="15" customHeight="1" x14ac:dyDescent="0.25">
      <c r="A109" s="425" t="str">
        <f>IF('1_geral'!$D$1=E109,1,"")</f>
        <v/>
      </c>
      <c r="B109" s="166" t="str">
        <f>IF(A109=1,MAX(B$1:B108)+1,"")</f>
        <v/>
      </c>
      <c r="C109" s="425" t="str">
        <f>IF('1_geral'!$D$4=F109,1,"")</f>
        <v/>
      </c>
      <c r="D109" s="166" t="str">
        <f>IF(C109=1,MAX(D$1:D108)+1,"")</f>
        <v/>
      </c>
      <c r="E109" s="166" t="s">
        <v>12</v>
      </c>
      <c r="F109" s="166" t="s">
        <v>1995</v>
      </c>
      <c r="H109" s="166" t="s">
        <v>1656</v>
      </c>
      <c r="I109" s="166" t="s">
        <v>1861</v>
      </c>
      <c r="J109" s="166" t="s">
        <v>1902</v>
      </c>
      <c r="K109" s="166" t="s">
        <v>1897</v>
      </c>
      <c r="L109" s="409">
        <v>3780</v>
      </c>
      <c r="M109" s="409">
        <v>4200</v>
      </c>
      <c r="N109" s="409">
        <v>4620</v>
      </c>
      <c r="O109" s="410">
        <v>1</v>
      </c>
      <c r="P109" s="405">
        <v>8.3333333333333329E-2</v>
      </c>
      <c r="Q109" s="405">
        <v>8.3333333333333329E-2</v>
      </c>
      <c r="R109" s="405">
        <v>8.3333333333333329E-2</v>
      </c>
      <c r="S109" s="405">
        <v>8.3333333333333329E-2</v>
      </c>
      <c r="T109" s="405">
        <v>8.3333333333333329E-2</v>
      </c>
      <c r="U109" s="405">
        <v>8.3333333333333329E-2</v>
      </c>
      <c r="V109" s="405">
        <v>8.3333333333333329E-2</v>
      </c>
      <c r="W109" s="405">
        <v>8.3333333333333329E-2</v>
      </c>
      <c r="X109" s="405">
        <v>8.3333333333333329E-2</v>
      </c>
      <c r="Y109" s="405">
        <v>8.3333333333333329E-2</v>
      </c>
      <c r="Z109" s="405">
        <v>8.3333333333333329E-2</v>
      </c>
      <c r="AA109" s="405">
        <v>8.3333333333333329E-2</v>
      </c>
    </row>
    <row r="110" spans="1:27" ht="15" customHeight="1" x14ac:dyDescent="0.25">
      <c r="A110" s="425" t="str">
        <f>IF('1_geral'!$D$1=E110,1,"")</f>
        <v/>
      </c>
      <c r="B110" s="166" t="str">
        <f>IF(A110=1,MAX(B$1:B109)+1,"")</f>
        <v/>
      </c>
      <c r="C110" s="425" t="str">
        <f>IF('1_geral'!$D$4=F110,1,"")</f>
        <v/>
      </c>
      <c r="D110" s="166" t="str">
        <f>IF(C110=1,MAX(D$1:D109)+1,"")</f>
        <v/>
      </c>
      <c r="E110" s="166" t="s">
        <v>12</v>
      </c>
      <c r="F110" s="166" t="s">
        <v>1995</v>
      </c>
      <c r="H110" s="166" t="s">
        <v>1854</v>
      </c>
      <c r="I110" s="166" t="s">
        <v>1857</v>
      </c>
      <c r="J110" s="166" t="s">
        <v>1902</v>
      </c>
      <c r="K110" s="166" t="s">
        <v>1998</v>
      </c>
      <c r="L110" s="409">
        <v>2592</v>
      </c>
      <c r="M110" s="409">
        <v>2880</v>
      </c>
      <c r="N110" s="409">
        <v>3168.0000000000005</v>
      </c>
      <c r="O110" s="410">
        <v>1</v>
      </c>
      <c r="P110" s="405">
        <v>8.3333333333333329E-2</v>
      </c>
      <c r="Q110" s="405">
        <v>8.3333333333333329E-2</v>
      </c>
      <c r="R110" s="405">
        <v>8.3333333333333329E-2</v>
      </c>
      <c r="S110" s="405">
        <v>8.3333333333333329E-2</v>
      </c>
      <c r="T110" s="405">
        <v>8.3333333333333329E-2</v>
      </c>
      <c r="U110" s="405">
        <v>8.3333333333333329E-2</v>
      </c>
      <c r="V110" s="405">
        <v>8.3333333333333329E-2</v>
      </c>
      <c r="W110" s="405">
        <v>8.3333333333333329E-2</v>
      </c>
      <c r="X110" s="405">
        <v>8.3333333333333329E-2</v>
      </c>
      <c r="Y110" s="405">
        <v>8.3333333333333329E-2</v>
      </c>
      <c r="Z110" s="405">
        <v>8.3333333333333329E-2</v>
      </c>
      <c r="AA110" s="405">
        <v>8.3333333333333329E-2</v>
      </c>
    </row>
    <row r="111" spans="1:27" ht="15" customHeight="1" x14ac:dyDescent="0.25">
      <c r="A111" s="425" t="str">
        <f>IF('1_geral'!$D$1=E111,1,"")</f>
        <v/>
      </c>
      <c r="B111" s="166" t="str">
        <f>IF(A111=1,MAX(B$1:B110)+1,"")</f>
        <v/>
      </c>
      <c r="C111" s="425" t="str">
        <f>IF('1_geral'!$D$4=F111,1,"")</f>
        <v/>
      </c>
      <c r="D111" s="166" t="str">
        <f>IF(C111=1,MAX(D$1:D110)+1,"")</f>
        <v/>
      </c>
      <c r="E111" s="166" t="s">
        <v>12</v>
      </c>
      <c r="F111" s="166" t="s">
        <v>1995</v>
      </c>
      <c r="H111" s="166" t="s">
        <v>1854</v>
      </c>
      <c r="I111" s="166" t="s">
        <v>1857</v>
      </c>
      <c r="J111" s="166" t="s">
        <v>1902</v>
      </c>
      <c r="K111" s="166" t="s">
        <v>2002</v>
      </c>
      <c r="L111" s="409">
        <v>43.2</v>
      </c>
      <c r="M111" s="409">
        <v>48</v>
      </c>
      <c r="N111" s="409">
        <v>72</v>
      </c>
      <c r="O111" s="410">
        <v>679.5</v>
      </c>
      <c r="P111" s="405">
        <v>8.3333333333333329E-2</v>
      </c>
      <c r="Q111" s="405">
        <v>8.3333333333333329E-2</v>
      </c>
      <c r="R111" s="405">
        <v>8.3333333333333329E-2</v>
      </c>
      <c r="S111" s="405">
        <v>8.3333333333333329E-2</v>
      </c>
      <c r="T111" s="405">
        <v>8.3333333333333329E-2</v>
      </c>
      <c r="U111" s="405">
        <v>8.3333333333333329E-2</v>
      </c>
      <c r="V111" s="405">
        <v>8.3333333333333329E-2</v>
      </c>
      <c r="W111" s="405">
        <v>8.3333333333333329E-2</v>
      </c>
      <c r="X111" s="405">
        <v>8.3333333333333329E-2</v>
      </c>
      <c r="Y111" s="405">
        <v>8.3333333333333329E-2</v>
      </c>
      <c r="Z111" s="405">
        <v>8.3333333333333329E-2</v>
      </c>
      <c r="AA111" s="405">
        <v>8.3333333333333329E-2</v>
      </c>
    </row>
    <row r="112" spans="1:27" ht="15" customHeight="1" x14ac:dyDescent="0.25">
      <c r="A112" s="425" t="str">
        <f>IF('1_geral'!$D$1=E112,1,"")</f>
        <v/>
      </c>
      <c r="B112" s="166" t="str">
        <f>IF(A112=1,MAX(B$1:B111)+1,"")</f>
        <v/>
      </c>
      <c r="C112" s="425" t="str">
        <f>IF('1_geral'!$D$4=F112,1,"")</f>
        <v/>
      </c>
      <c r="D112" s="166" t="str">
        <f>IF(C112=1,MAX(D$1:D111)+1,"")</f>
        <v/>
      </c>
      <c r="E112" s="166" t="s">
        <v>12</v>
      </c>
      <c r="F112" s="166" t="s">
        <v>1995</v>
      </c>
      <c r="H112" s="166" t="s">
        <v>1854</v>
      </c>
      <c r="I112" s="166" t="s">
        <v>1857</v>
      </c>
      <c r="J112" s="166" t="s">
        <v>1902</v>
      </c>
      <c r="K112" s="166" t="s">
        <v>2004</v>
      </c>
      <c r="L112" s="409">
        <v>86.4</v>
      </c>
      <c r="M112" s="409">
        <v>96</v>
      </c>
      <c r="N112" s="409">
        <v>144</v>
      </c>
      <c r="O112" s="410">
        <v>111.11111111111111</v>
      </c>
      <c r="P112" s="405">
        <v>8.3333333333333329E-2</v>
      </c>
      <c r="Q112" s="405">
        <v>8.3333333333333329E-2</v>
      </c>
      <c r="R112" s="405">
        <v>8.3333333333333329E-2</v>
      </c>
      <c r="S112" s="405">
        <v>8.3333333333333329E-2</v>
      </c>
      <c r="T112" s="405">
        <v>8.3333333333333329E-2</v>
      </c>
      <c r="U112" s="405">
        <v>8.3333333333333329E-2</v>
      </c>
      <c r="V112" s="405">
        <v>8.3333333333333329E-2</v>
      </c>
      <c r="W112" s="405">
        <v>8.3333333333333329E-2</v>
      </c>
      <c r="X112" s="405">
        <v>8.3333333333333329E-2</v>
      </c>
      <c r="Y112" s="405">
        <v>8.3333333333333329E-2</v>
      </c>
      <c r="Z112" s="405">
        <v>8.3333333333333329E-2</v>
      </c>
      <c r="AA112" s="405">
        <v>8.3333333333333329E-2</v>
      </c>
    </row>
    <row r="113" spans="1:27" ht="15" customHeight="1" x14ac:dyDescent="0.25">
      <c r="A113" s="425" t="str">
        <f>IF('1_geral'!$D$1=E113,1,"")</f>
        <v/>
      </c>
      <c r="B113" s="166" t="str">
        <f>IF(A113=1,MAX(B$1:B112)+1,"")</f>
        <v/>
      </c>
      <c r="C113" s="425" t="str">
        <f>IF('1_geral'!$D$4=F113,1,"")</f>
        <v/>
      </c>
      <c r="D113" s="166" t="str">
        <f>IF(C113=1,MAX(D$1:D112)+1,"")</f>
        <v/>
      </c>
      <c r="E113" s="166" t="s">
        <v>12</v>
      </c>
      <c r="F113" s="166" t="s">
        <v>1995</v>
      </c>
      <c r="H113" s="166" t="s">
        <v>1854</v>
      </c>
      <c r="I113" s="166" t="s">
        <v>1857</v>
      </c>
      <c r="J113" s="166" t="s">
        <v>1902</v>
      </c>
      <c r="K113" s="166" t="s">
        <v>2005</v>
      </c>
      <c r="L113" s="409">
        <v>432</v>
      </c>
      <c r="M113" s="409">
        <v>480</v>
      </c>
      <c r="N113" s="409">
        <v>720</v>
      </c>
      <c r="O113" s="410">
        <v>8.6666666666666661</v>
      </c>
      <c r="P113" s="405">
        <v>8.3333333333333329E-2</v>
      </c>
      <c r="Q113" s="405">
        <v>8.3333333333333329E-2</v>
      </c>
      <c r="R113" s="405">
        <v>8.3333333333333329E-2</v>
      </c>
      <c r="S113" s="405">
        <v>8.3333333333333329E-2</v>
      </c>
      <c r="T113" s="405">
        <v>8.3333333333333329E-2</v>
      </c>
      <c r="U113" s="405">
        <v>8.3333333333333329E-2</v>
      </c>
      <c r="V113" s="405">
        <v>8.3333333333333329E-2</v>
      </c>
      <c r="W113" s="405">
        <v>8.3333333333333329E-2</v>
      </c>
      <c r="X113" s="405">
        <v>8.3333333333333329E-2</v>
      </c>
      <c r="Y113" s="405">
        <v>8.3333333333333329E-2</v>
      </c>
      <c r="Z113" s="405">
        <v>8.3333333333333329E-2</v>
      </c>
      <c r="AA113" s="405">
        <v>8.3333333333333329E-2</v>
      </c>
    </row>
    <row r="114" spans="1:27" ht="15" customHeight="1" x14ac:dyDescent="0.25">
      <c r="A114" s="425" t="str">
        <f>IF('1_geral'!$D$1=E114,1,"")</f>
        <v/>
      </c>
      <c r="B114" s="166" t="str">
        <f>IF(A114=1,MAX(B$1:B113)+1,"")</f>
        <v/>
      </c>
      <c r="C114" s="425" t="str">
        <f>IF('1_geral'!$D$4=F114,1,"")</f>
        <v/>
      </c>
      <c r="D114" s="166" t="str">
        <f>IF(C114=1,MAX(D$1:D113)+1,"")</f>
        <v/>
      </c>
      <c r="E114" s="166" t="s">
        <v>12</v>
      </c>
      <c r="F114" s="166" t="s">
        <v>1995</v>
      </c>
      <c r="H114" s="166" t="s">
        <v>1854</v>
      </c>
      <c r="I114" s="166" t="s">
        <v>1857</v>
      </c>
      <c r="J114" s="166" t="s">
        <v>1902</v>
      </c>
      <c r="K114" s="166" t="s">
        <v>2008</v>
      </c>
      <c r="L114" s="409">
        <v>550.8990825688071</v>
      </c>
      <c r="M114" s="409">
        <v>612.11009174311903</v>
      </c>
      <c r="N114" s="409">
        <v>918.16513761467854</v>
      </c>
      <c r="O114" s="410">
        <v>9.0833333333333339</v>
      </c>
      <c r="P114" s="405">
        <v>8.3333333333333329E-2</v>
      </c>
      <c r="Q114" s="405">
        <v>8.3333333333333329E-2</v>
      </c>
      <c r="R114" s="405">
        <v>8.3333333333333329E-2</v>
      </c>
      <c r="S114" s="405">
        <v>8.3333333333333329E-2</v>
      </c>
      <c r="T114" s="405">
        <v>8.3333333333333329E-2</v>
      </c>
      <c r="U114" s="405">
        <v>8.3333333333333329E-2</v>
      </c>
      <c r="V114" s="405">
        <v>8.3333333333333329E-2</v>
      </c>
      <c r="W114" s="405">
        <v>8.3333333333333329E-2</v>
      </c>
      <c r="X114" s="405">
        <v>8.3333333333333329E-2</v>
      </c>
      <c r="Y114" s="405">
        <v>8.3333333333333329E-2</v>
      </c>
      <c r="Z114" s="405">
        <v>8.3333333333333329E-2</v>
      </c>
      <c r="AA114" s="405">
        <v>8.3333333333333329E-2</v>
      </c>
    </row>
    <row r="115" spans="1:27" ht="15" customHeight="1" x14ac:dyDescent="0.25">
      <c r="A115" s="425" t="str">
        <f>IF('1_geral'!$D$1=E115,1,"")</f>
        <v/>
      </c>
      <c r="B115" s="166" t="str">
        <f>IF(A115=1,MAX(B$1:B114)+1,"")</f>
        <v/>
      </c>
      <c r="C115" s="425" t="str">
        <f>IF('1_geral'!$D$4=F115,1,"")</f>
        <v/>
      </c>
      <c r="D115" s="166" t="str">
        <f>IF(C115=1,MAX(D$1:D114)+1,"")</f>
        <v/>
      </c>
      <c r="E115" s="166" t="s">
        <v>12</v>
      </c>
      <c r="F115" s="166" t="s">
        <v>1995</v>
      </c>
      <c r="H115" s="166" t="s">
        <v>1854</v>
      </c>
      <c r="I115" s="166" t="s">
        <v>1857</v>
      </c>
      <c r="J115" s="166" t="s">
        <v>1902</v>
      </c>
      <c r="K115" s="166" t="s">
        <v>2009</v>
      </c>
      <c r="L115" s="409">
        <v>4320</v>
      </c>
      <c r="M115" s="409">
        <v>4800</v>
      </c>
      <c r="N115" s="409">
        <v>5280</v>
      </c>
      <c r="O115" s="410">
        <v>1</v>
      </c>
      <c r="P115" s="405">
        <v>8.3333333333333329E-2</v>
      </c>
      <c r="Q115" s="405">
        <v>8.3333333333333329E-2</v>
      </c>
      <c r="R115" s="405">
        <v>8.3333333333333329E-2</v>
      </c>
      <c r="S115" s="405">
        <v>8.3333333333333329E-2</v>
      </c>
      <c r="T115" s="405">
        <v>8.3333333333333329E-2</v>
      </c>
      <c r="U115" s="405">
        <v>8.3333333333333329E-2</v>
      </c>
      <c r="V115" s="405">
        <v>8.3333333333333329E-2</v>
      </c>
      <c r="W115" s="405">
        <v>8.3333333333333329E-2</v>
      </c>
      <c r="X115" s="405">
        <v>8.3333333333333329E-2</v>
      </c>
      <c r="Y115" s="405">
        <v>8.3333333333333329E-2</v>
      </c>
      <c r="Z115" s="405">
        <v>8.3333333333333329E-2</v>
      </c>
      <c r="AA115" s="405">
        <v>8.3333333333333329E-2</v>
      </c>
    </row>
    <row r="116" spans="1:27" ht="15" customHeight="1" x14ac:dyDescent="0.25">
      <c r="A116" s="425" t="str">
        <f>IF('1_geral'!$D$1=E116,1,"")</f>
        <v/>
      </c>
      <c r="B116" s="166" t="str">
        <f>IF(A116=1,MAX(B$1:B115)+1,"")</f>
        <v/>
      </c>
      <c r="C116" s="425" t="str">
        <f>IF('1_geral'!$D$4=F116,1,"")</f>
        <v/>
      </c>
      <c r="D116" s="166" t="str">
        <f>IF(C116=1,MAX(D$1:D115)+1,"")</f>
        <v/>
      </c>
      <c r="E116" s="166" t="s">
        <v>12</v>
      </c>
      <c r="F116" s="166" t="s">
        <v>1995</v>
      </c>
      <c r="H116" s="166" t="s">
        <v>1854</v>
      </c>
      <c r="I116" s="166" t="s">
        <v>1856</v>
      </c>
      <c r="J116" s="166" t="s">
        <v>1902</v>
      </c>
      <c r="K116" s="166" t="s">
        <v>1981</v>
      </c>
      <c r="L116" s="409">
        <v>55800</v>
      </c>
      <c r="M116" s="409">
        <v>62000</v>
      </c>
      <c r="N116" s="409">
        <v>93000</v>
      </c>
      <c r="O116" s="410">
        <v>2.0833333333333332E-2</v>
      </c>
      <c r="P116" s="405">
        <v>8.3333333333333329E-2</v>
      </c>
      <c r="Q116" s="405">
        <v>8.3333333333333329E-2</v>
      </c>
      <c r="R116" s="405">
        <v>8.3333333333333329E-2</v>
      </c>
      <c r="S116" s="405">
        <v>8.3333333333333329E-2</v>
      </c>
      <c r="T116" s="405">
        <v>8.3333333333333329E-2</v>
      </c>
      <c r="U116" s="405">
        <v>8.3333333333333329E-2</v>
      </c>
      <c r="V116" s="405">
        <v>8.3333333333333329E-2</v>
      </c>
      <c r="W116" s="405">
        <v>8.3333333333333329E-2</v>
      </c>
      <c r="X116" s="405">
        <v>8.3333333333333329E-2</v>
      </c>
      <c r="Y116" s="405">
        <v>8.3333333333333329E-2</v>
      </c>
      <c r="Z116" s="405">
        <v>8.3333333333333329E-2</v>
      </c>
      <c r="AA116" s="405">
        <v>8.3333333333333329E-2</v>
      </c>
    </row>
    <row r="117" spans="1:27" ht="15" customHeight="1" x14ac:dyDescent="0.25">
      <c r="A117" s="425" t="str">
        <f>IF('1_geral'!$D$1=E117,1,"")</f>
        <v/>
      </c>
      <c r="B117" s="166" t="str">
        <f>IF(A117=1,MAX(B$1:B116)+1,"")</f>
        <v/>
      </c>
      <c r="C117" s="425" t="str">
        <f>IF('1_geral'!$D$4=F117,1,"")</f>
        <v/>
      </c>
      <c r="D117" s="166" t="str">
        <f>IF(C117=1,MAX(D$1:D116)+1,"")</f>
        <v/>
      </c>
      <c r="E117" s="166" t="s">
        <v>12</v>
      </c>
      <c r="F117" s="166" t="s">
        <v>1995</v>
      </c>
      <c r="H117" s="166" t="s">
        <v>1854</v>
      </c>
      <c r="I117" s="166" t="s">
        <v>1856</v>
      </c>
      <c r="J117" s="166" t="s">
        <v>1902</v>
      </c>
      <c r="K117" s="166" t="s">
        <v>1982</v>
      </c>
      <c r="L117" s="409">
        <v>21600</v>
      </c>
      <c r="M117" s="409">
        <v>24000</v>
      </c>
      <c r="N117" s="409">
        <v>36000</v>
      </c>
      <c r="O117" s="410">
        <v>8.3333333333333329E-2</v>
      </c>
      <c r="P117" s="405">
        <v>8.3333333333333329E-2</v>
      </c>
      <c r="Q117" s="405">
        <v>8.3333333333333329E-2</v>
      </c>
      <c r="R117" s="405">
        <v>8.3333333333333329E-2</v>
      </c>
      <c r="S117" s="405">
        <v>8.3333333333333329E-2</v>
      </c>
      <c r="T117" s="405">
        <v>8.3333333333333329E-2</v>
      </c>
      <c r="U117" s="405">
        <v>8.3333333333333329E-2</v>
      </c>
      <c r="V117" s="405">
        <v>8.3333333333333329E-2</v>
      </c>
      <c r="W117" s="405">
        <v>8.3333333333333329E-2</v>
      </c>
      <c r="X117" s="405">
        <v>8.3333333333333329E-2</v>
      </c>
      <c r="Y117" s="405">
        <v>8.3333333333333329E-2</v>
      </c>
      <c r="Z117" s="405">
        <v>8.3333333333333329E-2</v>
      </c>
      <c r="AA117" s="405">
        <v>8.3333333333333329E-2</v>
      </c>
    </row>
    <row r="118" spans="1:27" ht="15" customHeight="1" x14ac:dyDescent="0.25">
      <c r="A118" s="425" t="str">
        <f>IF('1_geral'!$D$1=E118,1,"")</f>
        <v/>
      </c>
      <c r="B118" s="166" t="str">
        <f>IF(A118=1,MAX(B$1:B117)+1,"")</f>
        <v/>
      </c>
      <c r="C118" s="425" t="str">
        <f>IF('1_geral'!$D$4=F118,1,"")</f>
        <v/>
      </c>
      <c r="D118" s="166" t="str">
        <f>IF(C118=1,MAX(D$1:D117)+1,"")</f>
        <v/>
      </c>
      <c r="E118" s="166" t="s">
        <v>12</v>
      </c>
      <c r="F118" s="166" t="s">
        <v>1995</v>
      </c>
      <c r="H118" s="166" t="s">
        <v>1854</v>
      </c>
      <c r="I118" s="166" t="s">
        <v>1856</v>
      </c>
      <c r="J118" s="166" t="s">
        <v>1902</v>
      </c>
      <c r="K118" s="166" t="s">
        <v>1990</v>
      </c>
      <c r="L118" s="409">
        <v>1620</v>
      </c>
      <c r="M118" s="409">
        <v>1800</v>
      </c>
      <c r="N118" s="409">
        <v>1980.0000000000002</v>
      </c>
      <c r="O118" s="410">
        <v>1</v>
      </c>
      <c r="P118" s="405">
        <v>8.3333333333333329E-2</v>
      </c>
      <c r="Q118" s="405">
        <v>8.3333333333333329E-2</v>
      </c>
      <c r="R118" s="405">
        <v>8.3333333333333329E-2</v>
      </c>
      <c r="S118" s="405">
        <v>8.3333333333333329E-2</v>
      </c>
      <c r="T118" s="405">
        <v>8.3333333333333329E-2</v>
      </c>
      <c r="U118" s="405">
        <v>8.3333333333333329E-2</v>
      </c>
      <c r="V118" s="405">
        <v>8.3333333333333329E-2</v>
      </c>
      <c r="W118" s="405">
        <v>8.3333333333333329E-2</v>
      </c>
      <c r="X118" s="405">
        <v>8.3333333333333329E-2</v>
      </c>
      <c r="Y118" s="405">
        <v>8.3333333333333329E-2</v>
      </c>
      <c r="Z118" s="405">
        <v>8.3333333333333329E-2</v>
      </c>
      <c r="AA118" s="405">
        <v>8.3333333333333329E-2</v>
      </c>
    </row>
    <row r="119" spans="1:27" ht="15" customHeight="1" x14ac:dyDescent="0.25">
      <c r="A119" s="425" t="str">
        <f>IF('1_geral'!$D$1=E119,1,"")</f>
        <v/>
      </c>
      <c r="B119" s="166" t="str">
        <f>IF(A119=1,MAX(B$1:B118)+1,"")</f>
        <v/>
      </c>
      <c r="C119" s="425" t="str">
        <f>IF('1_geral'!$D$4=F119,1,"")</f>
        <v/>
      </c>
      <c r="D119" s="166" t="str">
        <f>IF(C119=1,MAX(D$1:D118)+1,"")</f>
        <v/>
      </c>
      <c r="E119" s="166" t="s">
        <v>3364</v>
      </c>
      <c r="F119" s="166" t="s">
        <v>2164</v>
      </c>
      <c r="G119" s="166" t="s">
        <v>1657</v>
      </c>
      <c r="H119" s="166" t="s">
        <v>1656</v>
      </c>
      <c r="I119" s="166" t="s">
        <v>1861</v>
      </c>
      <c r="J119" s="166" t="s">
        <v>1902</v>
      </c>
      <c r="K119" s="166" t="s">
        <v>2167</v>
      </c>
      <c r="L119" s="409">
        <v>30</v>
      </c>
      <c r="M119" s="409">
        <v>60</v>
      </c>
      <c r="N119" s="409">
        <v>120</v>
      </c>
      <c r="O119" s="410">
        <v>10</v>
      </c>
      <c r="P119" s="405">
        <v>8.3333333333333329E-2</v>
      </c>
      <c r="Q119" s="405">
        <v>8.3333333333333329E-2</v>
      </c>
      <c r="R119" s="405">
        <v>8.3333333333333329E-2</v>
      </c>
      <c r="S119" s="405">
        <v>8.3333333333333329E-2</v>
      </c>
      <c r="T119" s="405">
        <v>8.3333333333333329E-2</v>
      </c>
      <c r="U119" s="405">
        <v>8.3333333333333329E-2</v>
      </c>
      <c r="V119" s="405">
        <v>8.3333333333333329E-2</v>
      </c>
      <c r="W119" s="405">
        <v>8.3333333333333329E-2</v>
      </c>
      <c r="X119" s="405">
        <v>8.3333333333333329E-2</v>
      </c>
      <c r="Y119" s="405">
        <v>8.3333333333333329E-2</v>
      </c>
      <c r="Z119" s="405">
        <v>8.3333333333333329E-2</v>
      </c>
      <c r="AA119" s="405">
        <v>8.3333333333333329E-2</v>
      </c>
    </row>
    <row r="120" spans="1:27" ht="15" customHeight="1" x14ac:dyDescent="0.25">
      <c r="A120" s="425" t="str">
        <f>IF('1_geral'!$D$1=E120,1,"")</f>
        <v/>
      </c>
      <c r="B120" s="166" t="str">
        <f>IF(A120=1,MAX(B$1:B119)+1,"")</f>
        <v/>
      </c>
      <c r="C120" s="425" t="str">
        <f>IF('1_geral'!$D$4=F120,1,"")</f>
        <v/>
      </c>
      <c r="D120" s="166" t="str">
        <f>IF(C120=1,MAX(D$1:D119)+1,"")</f>
        <v/>
      </c>
      <c r="E120" s="166" t="s">
        <v>3364</v>
      </c>
      <c r="F120" s="166" t="s">
        <v>2164</v>
      </c>
      <c r="G120" s="166" t="s">
        <v>1657</v>
      </c>
      <c r="H120" s="166" t="s">
        <v>1656</v>
      </c>
      <c r="I120" s="166" t="s">
        <v>1861</v>
      </c>
      <c r="J120" s="166" t="s">
        <v>1902</v>
      </c>
      <c r="K120" s="166" t="s">
        <v>2171</v>
      </c>
      <c r="L120" s="409">
        <v>1800</v>
      </c>
      <c r="M120" s="409">
        <v>2400</v>
      </c>
      <c r="N120" s="409">
        <v>3000</v>
      </c>
      <c r="O120" s="410">
        <v>0.5</v>
      </c>
      <c r="P120" s="405">
        <v>8.3333333333333329E-2</v>
      </c>
      <c r="Q120" s="405">
        <v>8.3333333333333329E-2</v>
      </c>
      <c r="R120" s="405">
        <v>8.3333333333333329E-2</v>
      </c>
      <c r="S120" s="405">
        <v>8.3333333333333329E-2</v>
      </c>
      <c r="T120" s="405">
        <v>8.3333333333333329E-2</v>
      </c>
      <c r="U120" s="405">
        <v>8.3333333333333329E-2</v>
      </c>
      <c r="V120" s="405">
        <v>8.3333333333333329E-2</v>
      </c>
      <c r="W120" s="405">
        <v>8.3333333333333329E-2</v>
      </c>
      <c r="X120" s="405">
        <v>8.3333333333333329E-2</v>
      </c>
      <c r="Y120" s="405">
        <v>8.3333333333333329E-2</v>
      </c>
      <c r="Z120" s="405">
        <v>8.3333333333333329E-2</v>
      </c>
      <c r="AA120" s="405">
        <v>8.3333333333333329E-2</v>
      </c>
    </row>
    <row r="121" spans="1:27" ht="15" customHeight="1" x14ac:dyDescent="0.25">
      <c r="A121" s="425" t="str">
        <f>IF('1_geral'!$D$1=E121,1,"")</f>
        <v/>
      </c>
      <c r="B121" s="166" t="str">
        <f>IF(A121=1,MAX(B$1:B120)+1,"")</f>
        <v/>
      </c>
      <c r="C121" s="425" t="str">
        <f>IF('1_geral'!$D$4=F121,1,"")</f>
        <v/>
      </c>
      <c r="D121" s="166" t="str">
        <f>IF(C121=1,MAX(D$1:D120)+1,"")</f>
        <v/>
      </c>
      <c r="E121" s="166" t="s">
        <v>3364</v>
      </c>
      <c r="F121" s="166" t="s">
        <v>2164</v>
      </c>
      <c r="G121" s="166" t="s">
        <v>1657</v>
      </c>
      <c r="H121" s="166" t="s">
        <v>1658</v>
      </c>
      <c r="I121" s="166" t="s">
        <v>1855</v>
      </c>
      <c r="J121" s="166" t="s">
        <v>1902</v>
      </c>
      <c r="K121" s="166" t="s">
        <v>2166</v>
      </c>
      <c r="L121" s="409">
        <v>15</v>
      </c>
      <c r="M121" s="409">
        <v>30</v>
      </c>
      <c r="N121" s="409">
        <v>60</v>
      </c>
      <c r="O121" s="410">
        <v>10</v>
      </c>
      <c r="P121" s="405">
        <v>8.3333333333333329E-2</v>
      </c>
      <c r="Q121" s="405">
        <v>8.3333333333333329E-2</v>
      </c>
      <c r="R121" s="405">
        <v>8.3333333333333329E-2</v>
      </c>
      <c r="S121" s="405">
        <v>8.3333333333333329E-2</v>
      </c>
      <c r="T121" s="405">
        <v>8.3333333333333329E-2</v>
      </c>
      <c r="U121" s="405">
        <v>8.3333333333333329E-2</v>
      </c>
      <c r="V121" s="405">
        <v>8.3333333333333329E-2</v>
      </c>
      <c r="W121" s="405">
        <v>8.3333333333333329E-2</v>
      </c>
      <c r="X121" s="405">
        <v>8.3333333333333329E-2</v>
      </c>
      <c r="Y121" s="405">
        <v>8.3333333333333329E-2</v>
      </c>
      <c r="Z121" s="405">
        <v>8.3333333333333329E-2</v>
      </c>
      <c r="AA121" s="405">
        <v>8.3333333333333329E-2</v>
      </c>
    </row>
    <row r="122" spans="1:27" ht="15" customHeight="1" x14ac:dyDescent="0.25">
      <c r="A122" s="425" t="str">
        <f>IF('1_geral'!$D$1=E122,1,"")</f>
        <v/>
      </c>
      <c r="B122" s="166" t="str">
        <f>IF(A122=1,MAX(B$1:B121)+1,"")</f>
        <v/>
      </c>
      <c r="C122" s="425" t="str">
        <f>IF('1_geral'!$D$4=F122,1,"")</f>
        <v/>
      </c>
      <c r="D122" s="166" t="str">
        <f>IF(C122=1,MAX(D$1:D121)+1,"")</f>
        <v/>
      </c>
      <c r="E122" s="166" t="s">
        <v>3364</v>
      </c>
      <c r="F122" s="166" t="s">
        <v>2164</v>
      </c>
      <c r="G122" s="166" t="s">
        <v>1657</v>
      </c>
      <c r="H122" s="166" t="s">
        <v>1854</v>
      </c>
      <c r="I122" s="166" t="s">
        <v>1858</v>
      </c>
      <c r="J122" s="166" t="s">
        <v>1902</v>
      </c>
      <c r="K122" s="166" t="s">
        <v>2165</v>
      </c>
      <c r="L122" s="409">
        <v>10</v>
      </c>
      <c r="M122" s="409">
        <v>20</v>
      </c>
      <c r="N122" s="409">
        <v>30</v>
      </c>
      <c r="O122" s="410">
        <v>10</v>
      </c>
      <c r="P122" s="405">
        <v>8.3333333333333329E-2</v>
      </c>
      <c r="Q122" s="405">
        <v>8.3333333333333329E-2</v>
      </c>
      <c r="R122" s="405">
        <v>8.3333333333333329E-2</v>
      </c>
      <c r="S122" s="405">
        <v>8.3333333333333329E-2</v>
      </c>
      <c r="T122" s="405">
        <v>8.3333333333333329E-2</v>
      </c>
      <c r="U122" s="405">
        <v>8.3333333333333329E-2</v>
      </c>
      <c r="V122" s="405">
        <v>8.3333333333333329E-2</v>
      </c>
      <c r="W122" s="405">
        <v>8.3333333333333329E-2</v>
      </c>
      <c r="X122" s="405">
        <v>8.3333333333333329E-2</v>
      </c>
      <c r="Y122" s="405">
        <v>8.3333333333333329E-2</v>
      </c>
      <c r="Z122" s="405">
        <v>8.3333333333333329E-2</v>
      </c>
      <c r="AA122" s="405">
        <v>8.3333333333333329E-2</v>
      </c>
    </row>
    <row r="123" spans="1:27" ht="15" customHeight="1" x14ac:dyDescent="0.25">
      <c r="A123" s="425" t="str">
        <f>IF('1_geral'!$D$1=E123,1,"")</f>
        <v/>
      </c>
      <c r="B123" s="166" t="str">
        <f>IF(A123=1,MAX(B$1:B122)+1,"")</f>
        <v/>
      </c>
      <c r="C123" s="425" t="str">
        <f>IF('1_geral'!$D$4=F123,1,"")</f>
        <v/>
      </c>
      <c r="D123" s="166" t="str">
        <f>IF(C123=1,MAX(D$1:D122)+1,"")</f>
        <v/>
      </c>
      <c r="E123" s="166" t="s">
        <v>3364</v>
      </c>
      <c r="F123" s="166" t="s">
        <v>2164</v>
      </c>
      <c r="G123" s="166" t="s">
        <v>1657</v>
      </c>
      <c r="H123" s="166" t="s">
        <v>1854</v>
      </c>
      <c r="I123" s="166" t="s">
        <v>1858</v>
      </c>
      <c r="J123" s="166" t="s">
        <v>1902</v>
      </c>
      <c r="K123" s="166" t="s">
        <v>2169</v>
      </c>
      <c r="L123" s="409">
        <v>10</v>
      </c>
      <c r="M123" s="409">
        <v>20</v>
      </c>
      <c r="N123" s="409">
        <v>30</v>
      </c>
      <c r="O123" s="410">
        <v>25</v>
      </c>
      <c r="P123" s="405">
        <v>8.3333333333333329E-2</v>
      </c>
      <c r="Q123" s="405">
        <v>8.3333333333333329E-2</v>
      </c>
      <c r="R123" s="405">
        <v>8.3333333333333329E-2</v>
      </c>
      <c r="S123" s="405">
        <v>8.3333333333333329E-2</v>
      </c>
      <c r="T123" s="405">
        <v>8.3333333333333329E-2</v>
      </c>
      <c r="U123" s="405">
        <v>8.3333333333333329E-2</v>
      </c>
      <c r="V123" s="405">
        <v>8.3333333333333329E-2</v>
      </c>
      <c r="W123" s="405">
        <v>8.3333333333333329E-2</v>
      </c>
      <c r="X123" s="405">
        <v>8.3333333333333329E-2</v>
      </c>
      <c r="Y123" s="405">
        <v>8.3333333333333329E-2</v>
      </c>
      <c r="Z123" s="405">
        <v>8.3333333333333329E-2</v>
      </c>
      <c r="AA123" s="405">
        <v>8.3333333333333329E-2</v>
      </c>
    </row>
    <row r="124" spans="1:27" ht="15" customHeight="1" x14ac:dyDescent="0.25">
      <c r="A124" s="425" t="str">
        <f>IF('1_geral'!$D$1=E124,1,"")</f>
        <v/>
      </c>
      <c r="B124" s="166" t="str">
        <f>IF(A124=1,MAX(B$1:B123)+1,"")</f>
        <v/>
      </c>
      <c r="C124" s="425" t="str">
        <f>IF('1_geral'!$D$4=F124,1,"")</f>
        <v/>
      </c>
      <c r="D124" s="166" t="str">
        <f>IF(C124=1,MAX(D$1:D123)+1,"")</f>
        <v/>
      </c>
      <c r="E124" s="166" t="s">
        <v>3364</v>
      </c>
      <c r="F124" s="166" t="s">
        <v>2164</v>
      </c>
      <c r="G124" s="166" t="s">
        <v>1657</v>
      </c>
      <c r="H124" s="166" t="s">
        <v>1854</v>
      </c>
      <c r="I124" s="166" t="s">
        <v>1831</v>
      </c>
      <c r="J124" s="166" t="s">
        <v>1902</v>
      </c>
      <c r="K124" s="166" t="s">
        <v>2168</v>
      </c>
      <c r="L124" s="409">
        <v>1800</v>
      </c>
      <c r="M124" s="409">
        <v>2400</v>
      </c>
      <c r="N124" s="409">
        <v>3000</v>
      </c>
      <c r="O124" s="410">
        <v>0.25</v>
      </c>
      <c r="P124" s="405">
        <v>8.3333333333333329E-2</v>
      </c>
      <c r="Q124" s="405">
        <v>8.3333333333333329E-2</v>
      </c>
      <c r="R124" s="405">
        <v>8.3333333333333329E-2</v>
      </c>
      <c r="S124" s="405">
        <v>8.3333333333333329E-2</v>
      </c>
      <c r="T124" s="405">
        <v>8.3333333333333329E-2</v>
      </c>
      <c r="U124" s="405">
        <v>8.3333333333333329E-2</v>
      </c>
      <c r="V124" s="405">
        <v>8.3333333333333329E-2</v>
      </c>
      <c r="W124" s="405">
        <v>8.3333333333333329E-2</v>
      </c>
      <c r="X124" s="405">
        <v>8.3333333333333329E-2</v>
      </c>
      <c r="Y124" s="405">
        <v>8.3333333333333329E-2</v>
      </c>
      <c r="Z124" s="405">
        <v>8.3333333333333329E-2</v>
      </c>
      <c r="AA124" s="405">
        <v>8.3333333333333329E-2</v>
      </c>
    </row>
    <row r="125" spans="1:27" ht="15" customHeight="1" x14ac:dyDescent="0.25">
      <c r="A125" s="425" t="str">
        <f>IF('1_geral'!$D$1=E125,1,"")</f>
        <v/>
      </c>
      <c r="B125" s="166" t="str">
        <f>IF(A125=1,MAX(B$1:B124)+1,"")</f>
        <v/>
      </c>
      <c r="C125" s="425" t="str">
        <f>IF('1_geral'!$D$4=F125,1,"")</f>
        <v/>
      </c>
      <c r="D125" s="166" t="str">
        <f>IF(C125=1,MAX(D$1:D124)+1,"")</f>
        <v/>
      </c>
      <c r="E125" s="166" t="s">
        <v>3364</v>
      </c>
      <c r="F125" s="166" t="s">
        <v>2164</v>
      </c>
      <c r="G125" s="166" t="s">
        <v>1657</v>
      </c>
      <c r="H125" s="166" t="s">
        <v>1854</v>
      </c>
      <c r="I125" s="166" t="s">
        <v>1856</v>
      </c>
      <c r="J125" s="166" t="s">
        <v>1902</v>
      </c>
      <c r="K125" s="166" t="s">
        <v>2173</v>
      </c>
      <c r="L125" s="409">
        <v>1800</v>
      </c>
      <c r="M125" s="409">
        <v>2400</v>
      </c>
      <c r="N125" s="409">
        <v>3000</v>
      </c>
      <c r="O125" s="410">
        <v>0.08</v>
      </c>
      <c r="P125" s="405">
        <v>8.3333333333333329E-2</v>
      </c>
      <c r="Q125" s="405">
        <v>8.3333333333333329E-2</v>
      </c>
      <c r="R125" s="405">
        <v>8.3333333333333329E-2</v>
      </c>
      <c r="S125" s="405">
        <v>8.3333333333333329E-2</v>
      </c>
      <c r="T125" s="405">
        <v>8.3333333333333329E-2</v>
      </c>
      <c r="U125" s="405">
        <v>8.3333333333333329E-2</v>
      </c>
      <c r="V125" s="405">
        <v>8.3333333333333329E-2</v>
      </c>
      <c r="W125" s="405">
        <v>8.3333333333333329E-2</v>
      </c>
      <c r="X125" s="405">
        <v>8.3333333333333329E-2</v>
      </c>
      <c r="Y125" s="405">
        <v>8.3333333333333329E-2</v>
      </c>
      <c r="Z125" s="405">
        <v>8.3333333333333329E-2</v>
      </c>
      <c r="AA125" s="405">
        <v>8.3333333333333329E-2</v>
      </c>
    </row>
    <row r="126" spans="1:27" ht="15" customHeight="1" x14ac:dyDescent="0.25">
      <c r="A126" s="425" t="str">
        <f>IF('1_geral'!$D$1=E126,1,"")</f>
        <v/>
      </c>
      <c r="B126" s="166" t="str">
        <f>IF(A126=1,MAX(B$1:B125)+1,"")</f>
        <v/>
      </c>
      <c r="C126" s="425" t="str">
        <f>IF('1_geral'!$D$4=F126,1,"")</f>
        <v/>
      </c>
      <c r="D126" s="166" t="str">
        <f>IF(C126=1,MAX(D$1:D125)+1,"")</f>
        <v/>
      </c>
      <c r="E126" s="166" t="s">
        <v>3364</v>
      </c>
      <c r="F126" s="166" t="s">
        <v>2164</v>
      </c>
      <c r="H126" s="166" t="s">
        <v>1656</v>
      </c>
      <c r="I126" s="166" t="s">
        <v>1861</v>
      </c>
      <c r="J126" s="166" t="s">
        <v>1902</v>
      </c>
      <c r="K126" s="166" t="s">
        <v>2170</v>
      </c>
      <c r="L126" s="409">
        <v>15</v>
      </c>
      <c r="M126" s="409">
        <v>30</v>
      </c>
      <c r="N126" s="409">
        <v>2400</v>
      </c>
      <c r="O126" s="410">
        <v>20</v>
      </c>
      <c r="P126" s="405">
        <v>8.3333333333333329E-2</v>
      </c>
      <c r="Q126" s="405">
        <v>8.3333333333333329E-2</v>
      </c>
      <c r="R126" s="405">
        <v>8.3333333333333329E-2</v>
      </c>
      <c r="S126" s="405">
        <v>8.3333333333333329E-2</v>
      </c>
      <c r="T126" s="405">
        <v>8.3333333333333329E-2</v>
      </c>
      <c r="U126" s="405">
        <v>8.3333333333333329E-2</v>
      </c>
      <c r="V126" s="405">
        <v>8.3333333333333329E-2</v>
      </c>
      <c r="W126" s="405">
        <v>8.3333333333333329E-2</v>
      </c>
      <c r="X126" s="405">
        <v>8.3333333333333329E-2</v>
      </c>
      <c r="Y126" s="405">
        <v>8.3333333333333329E-2</v>
      </c>
      <c r="Z126" s="405">
        <v>8.3333333333333329E-2</v>
      </c>
      <c r="AA126" s="405">
        <v>8.3333333333333329E-2</v>
      </c>
    </row>
    <row r="127" spans="1:27" ht="15" customHeight="1" x14ac:dyDescent="0.25">
      <c r="A127" s="425" t="str">
        <f>IF('1_geral'!$D$1=E127,1,"")</f>
        <v/>
      </c>
      <c r="B127" s="166" t="str">
        <f>IF(A127=1,MAX(B$1:B126)+1,"")</f>
        <v/>
      </c>
      <c r="C127" s="425" t="str">
        <f>IF('1_geral'!$D$4=F127,1,"")</f>
        <v/>
      </c>
      <c r="D127" s="166" t="str">
        <f>IF(C127=1,MAX(D$1:D126)+1,"")</f>
        <v/>
      </c>
      <c r="E127" s="166" t="s">
        <v>3364</v>
      </c>
      <c r="F127" s="166" t="s">
        <v>2164</v>
      </c>
      <c r="H127" s="166" t="s">
        <v>1854</v>
      </c>
      <c r="I127" s="166" t="s">
        <v>1831</v>
      </c>
      <c r="J127" s="166" t="s">
        <v>1902</v>
      </c>
      <c r="K127" s="166" t="s">
        <v>2172</v>
      </c>
      <c r="L127" s="409">
        <v>30</v>
      </c>
      <c r="M127" s="409">
        <v>60</v>
      </c>
      <c r="N127" s="409">
        <v>120</v>
      </c>
      <c r="O127" s="410">
        <v>40</v>
      </c>
      <c r="P127" s="405">
        <v>8.3333333333333329E-2</v>
      </c>
      <c r="Q127" s="405">
        <v>8.3333333333333329E-2</v>
      </c>
      <c r="R127" s="405">
        <v>8.3333333333333329E-2</v>
      </c>
      <c r="S127" s="405">
        <v>8.3333333333333329E-2</v>
      </c>
      <c r="T127" s="405">
        <v>8.3333333333333329E-2</v>
      </c>
      <c r="U127" s="405">
        <v>8.3333333333333329E-2</v>
      </c>
      <c r="V127" s="405">
        <v>8.3333333333333329E-2</v>
      </c>
      <c r="W127" s="405">
        <v>8.3333333333333329E-2</v>
      </c>
      <c r="X127" s="405">
        <v>8.3333333333333329E-2</v>
      </c>
      <c r="Y127" s="405">
        <v>8.3333333333333329E-2</v>
      </c>
      <c r="Z127" s="405">
        <v>8.3333333333333329E-2</v>
      </c>
      <c r="AA127" s="405">
        <v>8.3333333333333329E-2</v>
      </c>
    </row>
    <row r="128" spans="1:27" ht="15" customHeight="1" x14ac:dyDescent="0.25">
      <c r="A128" s="425" t="str">
        <f>IF('1_geral'!$D$1=E128,1,"")</f>
        <v/>
      </c>
      <c r="B128" s="166" t="str">
        <f>IF(A128=1,MAX(B$1:B127)+1,"")</f>
        <v/>
      </c>
      <c r="C128" s="425" t="str">
        <f>IF('1_geral'!$D$4=F128,1,"")</f>
        <v/>
      </c>
      <c r="D128" s="166" t="str">
        <f>IF(C128=1,MAX(D$1:D127)+1,"")</f>
        <v/>
      </c>
      <c r="E128" s="166" t="s">
        <v>3364</v>
      </c>
      <c r="F128" s="166" t="s">
        <v>2174</v>
      </c>
      <c r="G128" s="166" t="s">
        <v>1657</v>
      </c>
      <c r="H128" s="166" t="s">
        <v>1854</v>
      </c>
      <c r="I128" s="166" t="s">
        <v>1856</v>
      </c>
      <c r="J128" s="166" t="s">
        <v>1902</v>
      </c>
      <c r="K128" s="166" t="s">
        <v>2175</v>
      </c>
      <c r="L128" s="409">
        <v>4000</v>
      </c>
      <c r="M128" s="409">
        <v>5000</v>
      </c>
      <c r="N128" s="409">
        <v>6000</v>
      </c>
      <c r="O128" s="410">
        <v>0.3</v>
      </c>
      <c r="P128" s="405">
        <v>8.3333333333333329E-2</v>
      </c>
      <c r="Q128" s="405">
        <v>8.3333333333333329E-2</v>
      </c>
      <c r="R128" s="405">
        <v>8.3333333333333329E-2</v>
      </c>
      <c r="S128" s="405">
        <v>8.3333333333333329E-2</v>
      </c>
      <c r="T128" s="405">
        <v>8.3333333333333329E-2</v>
      </c>
      <c r="U128" s="405">
        <v>8.3333333333333329E-2</v>
      </c>
      <c r="V128" s="405">
        <v>8.3333333333333329E-2</v>
      </c>
      <c r="W128" s="405">
        <v>8.3333333333333329E-2</v>
      </c>
      <c r="X128" s="405">
        <v>8.3333333333333329E-2</v>
      </c>
      <c r="Y128" s="405">
        <v>8.3333333333333329E-2</v>
      </c>
      <c r="Z128" s="405">
        <v>8.3333333333333329E-2</v>
      </c>
      <c r="AA128" s="405">
        <v>8.3333333333333329E-2</v>
      </c>
    </row>
    <row r="129" spans="1:27" ht="15" customHeight="1" x14ac:dyDescent="0.25">
      <c r="A129" s="425" t="str">
        <f>IF('1_geral'!$D$1=E129,1,"")</f>
        <v/>
      </c>
      <c r="B129" s="166" t="str">
        <f>IF(A129=1,MAX(B$1:B128)+1,"")</f>
        <v/>
      </c>
      <c r="C129" s="425" t="str">
        <f>IF('1_geral'!$D$4=F129,1,"")</f>
        <v/>
      </c>
      <c r="D129" s="166" t="str">
        <f>IF(C129=1,MAX(D$1:D128)+1,"")</f>
        <v/>
      </c>
      <c r="E129" s="166" t="s">
        <v>3364</v>
      </c>
      <c r="F129" s="166" t="s">
        <v>2174</v>
      </c>
      <c r="G129" s="166" t="s">
        <v>1657</v>
      </c>
      <c r="H129" s="166" t="s">
        <v>1854</v>
      </c>
      <c r="I129" s="166" t="s">
        <v>1856</v>
      </c>
      <c r="J129" s="166" t="s">
        <v>1902</v>
      </c>
      <c r="K129" s="166" t="s">
        <v>2176</v>
      </c>
      <c r="L129" s="409">
        <v>60000</v>
      </c>
      <c r="M129" s="409">
        <v>75000</v>
      </c>
      <c r="N129" s="409">
        <v>90000</v>
      </c>
      <c r="O129" s="410">
        <v>0.3</v>
      </c>
      <c r="P129" s="405">
        <v>8.3333333333333329E-2</v>
      </c>
      <c r="Q129" s="405">
        <v>8.3333333333333329E-2</v>
      </c>
      <c r="R129" s="405">
        <v>8.3333333333333329E-2</v>
      </c>
      <c r="S129" s="405">
        <v>8.3333333333333329E-2</v>
      </c>
      <c r="T129" s="405">
        <v>8.3333333333333329E-2</v>
      </c>
      <c r="U129" s="405">
        <v>8.3333333333333329E-2</v>
      </c>
      <c r="V129" s="405">
        <v>8.3333333333333329E-2</v>
      </c>
      <c r="W129" s="405">
        <v>8.3333333333333329E-2</v>
      </c>
      <c r="X129" s="405">
        <v>8.3333333333333329E-2</v>
      </c>
      <c r="Y129" s="405">
        <v>8.3333333333333329E-2</v>
      </c>
      <c r="Z129" s="405">
        <v>8.3333333333333329E-2</v>
      </c>
      <c r="AA129" s="405">
        <v>8.3333333333333329E-2</v>
      </c>
    </row>
    <row r="130" spans="1:27" ht="15" customHeight="1" x14ac:dyDescent="0.25">
      <c r="A130" s="425" t="str">
        <f>IF('1_geral'!$D$1=E130,1,"")</f>
        <v/>
      </c>
      <c r="B130" s="166" t="str">
        <f>IF(A130=1,MAX(B$1:B129)+1,"")</f>
        <v/>
      </c>
      <c r="C130" s="425" t="str">
        <f>IF('1_geral'!$D$4=F130,1,"")</f>
        <v/>
      </c>
      <c r="D130" s="166" t="str">
        <f>IF(C130=1,MAX(D$1:D129)+1,"")</f>
        <v/>
      </c>
      <c r="E130" s="166" t="s">
        <v>3364</v>
      </c>
      <c r="F130" s="166" t="s">
        <v>2174</v>
      </c>
      <c r="G130" s="166" t="s">
        <v>1657</v>
      </c>
      <c r="H130" s="166" t="s">
        <v>1854</v>
      </c>
      <c r="I130" s="166" t="s">
        <v>1856</v>
      </c>
      <c r="J130" s="166" t="s">
        <v>1902</v>
      </c>
      <c r="K130" s="166" t="s">
        <v>2177</v>
      </c>
      <c r="L130" s="409">
        <v>40000</v>
      </c>
      <c r="M130" s="409">
        <v>50000</v>
      </c>
      <c r="N130" s="409">
        <v>60000</v>
      </c>
      <c r="O130" s="410">
        <v>0.3</v>
      </c>
      <c r="P130" s="405">
        <v>8.3333333333333329E-2</v>
      </c>
      <c r="Q130" s="405">
        <v>8.3333333333333329E-2</v>
      </c>
      <c r="R130" s="405">
        <v>8.3333333333333329E-2</v>
      </c>
      <c r="S130" s="405">
        <v>8.3333333333333329E-2</v>
      </c>
      <c r="T130" s="405">
        <v>8.3333333333333329E-2</v>
      </c>
      <c r="U130" s="405">
        <v>8.3333333333333329E-2</v>
      </c>
      <c r="V130" s="405">
        <v>8.3333333333333329E-2</v>
      </c>
      <c r="W130" s="405">
        <v>8.3333333333333329E-2</v>
      </c>
      <c r="X130" s="405">
        <v>8.3333333333333329E-2</v>
      </c>
      <c r="Y130" s="405">
        <v>8.3333333333333329E-2</v>
      </c>
      <c r="Z130" s="405">
        <v>8.3333333333333329E-2</v>
      </c>
      <c r="AA130" s="405">
        <v>8.3333333333333329E-2</v>
      </c>
    </row>
    <row r="131" spans="1:27" ht="15" customHeight="1" x14ac:dyDescent="0.25">
      <c r="A131" s="425" t="str">
        <f>IF('1_geral'!$D$1=E131,1,"")</f>
        <v/>
      </c>
      <c r="B131" s="166" t="str">
        <f>IF(A131=1,MAX(B$1:B130)+1,"")</f>
        <v/>
      </c>
      <c r="C131" s="425" t="str">
        <f>IF('1_geral'!$D$4=F131,1,"")</f>
        <v/>
      </c>
      <c r="D131" s="166" t="str">
        <f>IF(C131=1,MAX(D$1:D130)+1,"")</f>
        <v/>
      </c>
      <c r="E131" s="166" t="s">
        <v>3364</v>
      </c>
      <c r="F131" s="166" t="s">
        <v>2174</v>
      </c>
      <c r="G131" s="166" t="s">
        <v>1657</v>
      </c>
      <c r="H131" s="166" t="s">
        <v>1854</v>
      </c>
      <c r="I131" s="166" t="s">
        <v>1856</v>
      </c>
      <c r="J131" s="166" t="s">
        <v>1902</v>
      </c>
      <c r="K131" s="166" t="s">
        <v>2178</v>
      </c>
      <c r="L131" s="409">
        <v>240000</v>
      </c>
      <c r="M131" s="409">
        <v>300000</v>
      </c>
      <c r="N131" s="409">
        <v>360000</v>
      </c>
      <c r="O131" s="410">
        <v>0.3</v>
      </c>
      <c r="P131" s="405">
        <v>8.3333333333333329E-2</v>
      </c>
      <c r="Q131" s="405">
        <v>8.3333333333333329E-2</v>
      </c>
      <c r="R131" s="405">
        <v>8.3333333333333329E-2</v>
      </c>
      <c r="S131" s="405">
        <v>8.3333333333333329E-2</v>
      </c>
      <c r="T131" s="405">
        <v>8.3333333333333329E-2</v>
      </c>
      <c r="U131" s="405">
        <v>8.3333333333333329E-2</v>
      </c>
      <c r="V131" s="405">
        <v>8.3333333333333329E-2</v>
      </c>
      <c r="W131" s="405">
        <v>8.3333333333333329E-2</v>
      </c>
      <c r="X131" s="405">
        <v>8.3333333333333329E-2</v>
      </c>
      <c r="Y131" s="405">
        <v>8.3333333333333329E-2</v>
      </c>
      <c r="Z131" s="405">
        <v>8.3333333333333329E-2</v>
      </c>
      <c r="AA131" s="405">
        <v>8.3333333333333329E-2</v>
      </c>
    </row>
    <row r="132" spans="1:27" ht="15" customHeight="1" x14ac:dyDescent="0.25">
      <c r="A132" s="425" t="str">
        <f>IF('1_geral'!$D$1=E132,1,"")</f>
        <v/>
      </c>
      <c r="B132" s="166" t="str">
        <f>IF(A132=1,MAX(B$1:B131)+1,"")</f>
        <v/>
      </c>
      <c r="C132" s="425" t="str">
        <f>IF('1_geral'!$D$4=F132,1,"")</f>
        <v/>
      </c>
      <c r="D132" s="166" t="str">
        <f>IF(C132=1,MAX(D$1:D131)+1,"")</f>
        <v/>
      </c>
      <c r="E132" s="166" t="s">
        <v>3364</v>
      </c>
      <c r="F132" s="166" t="s">
        <v>2174</v>
      </c>
      <c r="G132" s="166" t="s">
        <v>1657</v>
      </c>
      <c r="H132" s="166" t="s">
        <v>1854</v>
      </c>
      <c r="I132" s="166" t="s">
        <v>1856</v>
      </c>
      <c r="J132" s="166" t="s">
        <v>1902</v>
      </c>
      <c r="K132" s="166" t="s">
        <v>2179</v>
      </c>
      <c r="L132" s="409">
        <v>153600</v>
      </c>
      <c r="M132" s="409">
        <v>192000</v>
      </c>
      <c r="N132" s="409">
        <v>230400</v>
      </c>
      <c r="O132" s="410">
        <v>0.25</v>
      </c>
      <c r="P132" s="405">
        <v>8.3333333333333329E-2</v>
      </c>
      <c r="Q132" s="405">
        <v>8.3333333333333329E-2</v>
      </c>
      <c r="R132" s="405">
        <v>8.3333333333333329E-2</v>
      </c>
      <c r="S132" s="405">
        <v>8.3333333333333329E-2</v>
      </c>
      <c r="T132" s="405">
        <v>8.3333333333333329E-2</v>
      </c>
      <c r="U132" s="405">
        <v>8.3333333333333329E-2</v>
      </c>
      <c r="V132" s="405">
        <v>8.3333333333333329E-2</v>
      </c>
      <c r="W132" s="405">
        <v>8.3333333333333329E-2</v>
      </c>
      <c r="X132" s="405">
        <v>8.3333333333333329E-2</v>
      </c>
      <c r="Y132" s="405">
        <v>8.3333333333333329E-2</v>
      </c>
      <c r="Z132" s="405">
        <v>8.3333333333333329E-2</v>
      </c>
      <c r="AA132" s="405">
        <v>8.3333333333333329E-2</v>
      </c>
    </row>
    <row r="133" spans="1:27" ht="15" customHeight="1" x14ac:dyDescent="0.25">
      <c r="A133" s="425" t="str">
        <f>IF('1_geral'!$D$1=E133,1,"")</f>
        <v/>
      </c>
      <c r="B133" s="166" t="str">
        <f>IF(A133=1,MAX(B$1:B132)+1,"")</f>
        <v/>
      </c>
      <c r="C133" s="425" t="str">
        <f>IF('1_geral'!$D$4=F133,1,"")</f>
        <v/>
      </c>
      <c r="D133" s="166" t="str">
        <f>IF(C133=1,MAX(D$1:D132)+1,"")</f>
        <v/>
      </c>
      <c r="E133" s="166" t="s">
        <v>3364</v>
      </c>
      <c r="F133" s="166" t="s">
        <v>2174</v>
      </c>
      <c r="G133" s="166" t="s">
        <v>1657</v>
      </c>
      <c r="H133" s="166" t="s">
        <v>1854</v>
      </c>
      <c r="I133" s="166" t="s">
        <v>1856</v>
      </c>
      <c r="J133" s="166" t="s">
        <v>1902</v>
      </c>
      <c r="K133" s="166" t="s">
        <v>2180</v>
      </c>
      <c r="L133" s="409">
        <v>40000</v>
      </c>
      <c r="M133" s="409">
        <v>50000</v>
      </c>
      <c r="N133" s="409">
        <v>60000</v>
      </c>
      <c r="O133" s="410">
        <v>0.3</v>
      </c>
      <c r="P133" s="405">
        <v>8.3333333333333329E-2</v>
      </c>
      <c r="Q133" s="405">
        <v>8.3333333333333329E-2</v>
      </c>
      <c r="R133" s="405">
        <v>8.3333333333333329E-2</v>
      </c>
      <c r="S133" s="405">
        <v>8.3333333333333329E-2</v>
      </c>
      <c r="T133" s="405">
        <v>8.3333333333333329E-2</v>
      </c>
      <c r="U133" s="405">
        <v>8.3333333333333329E-2</v>
      </c>
      <c r="V133" s="405">
        <v>8.3333333333333329E-2</v>
      </c>
      <c r="W133" s="405">
        <v>8.3333333333333329E-2</v>
      </c>
      <c r="X133" s="405">
        <v>8.3333333333333329E-2</v>
      </c>
      <c r="Y133" s="405">
        <v>8.3333333333333329E-2</v>
      </c>
      <c r="Z133" s="405">
        <v>8.3333333333333329E-2</v>
      </c>
      <c r="AA133" s="405">
        <v>8.3333333333333329E-2</v>
      </c>
    </row>
    <row r="134" spans="1:27" ht="15" customHeight="1" x14ac:dyDescent="0.25">
      <c r="A134" s="425" t="str">
        <f>IF('1_geral'!$D$1=E134,1,"")</f>
        <v/>
      </c>
      <c r="B134" s="166" t="str">
        <f>IF(A134=1,MAX(B$1:B133)+1,"")</f>
        <v/>
      </c>
      <c r="C134" s="425" t="str">
        <f>IF('1_geral'!$D$4=F134,1,"")</f>
        <v/>
      </c>
      <c r="D134" s="166" t="str">
        <f>IF(C134=1,MAX(D$1:D133)+1,"")</f>
        <v/>
      </c>
      <c r="E134" s="166" t="s">
        <v>3364</v>
      </c>
      <c r="F134" s="166" t="s">
        <v>2174</v>
      </c>
      <c r="G134" s="166" t="s">
        <v>1657</v>
      </c>
      <c r="H134" s="166" t="s">
        <v>1854</v>
      </c>
      <c r="I134" s="166" t="s">
        <v>1856</v>
      </c>
      <c r="J134" s="166" t="s">
        <v>1902</v>
      </c>
      <c r="K134" s="166" t="s">
        <v>2181</v>
      </c>
      <c r="L134" s="409">
        <v>32000</v>
      </c>
      <c r="M134" s="409">
        <v>40000</v>
      </c>
      <c r="N134" s="409">
        <v>48000</v>
      </c>
      <c r="O134" s="410">
        <v>0.3</v>
      </c>
      <c r="P134" s="405">
        <v>8.3333333333333329E-2</v>
      </c>
      <c r="Q134" s="405">
        <v>8.3333333333333329E-2</v>
      </c>
      <c r="R134" s="405">
        <v>8.3333333333333329E-2</v>
      </c>
      <c r="S134" s="405">
        <v>8.3333333333333329E-2</v>
      </c>
      <c r="T134" s="405">
        <v>8.3333333333333329E-2</v>
      </c>
      <c r="U134" s="405">
        <v>8.3333333333333329E-2</v>
      </c>
      <c r="V134" s="405">
        <v>8.3333333333333329E-2</v>
      </c>
      <c r="W134" s="405">
        <v>8.3333333333333329E-2</v>
      </c>
      <c r="X134" s="405">
        <v>8.3333333333333329E-2</v>
      </c>
      <c r="Y134" s="405">
        <v>8.3333333333333329E-2</v>
      </c>
      <c r="Z134" s="405">
        <v>8.3333333333333329E-2</v>
      </c>
      <c r="AA134" s="405">
        <v>8.3333333333333329E-2</v>
      </c>
    </row>
    <row r="135" spans="1:27" ht="15" customHeight="1" x14ac:dyDescent="0.25">
      <c r="A135" s="425" t="str">
        <f>IF('1_geral'!$D$1=E135,1,"")</f>
        <v/>
      </c>
      <c r="B135" s="166" t="str">
        <f>IF(A135=1,MAX(B$1:B134)+1,"")</f>
        <v/>
      </c>
      <c r="C135" s="425" t="str">
        <f>IF('1_geral'!$D$4=F135,1,"")</f>
        <v/>
      </c>
      <c r="D135" s="166" t="str">
        <f>IF(C135=1,MAX(D$1:D134)+1,"")</f>
        <v/>
      </c>
      <c r="E135" s="166" t="s">
        <v>3364</v>
      </c>
      <c r="F135" s="166" t="s">
        <v>2174</v>
      </c>
      <c r="H135" s="166" t="s">
        <v>1854</v>
      </c>
      <c r="I135" s="166" t="s">
        <v>1856</v>
      </c>
      <c r="J135" s="166" t="s">
        <v>1902</v>
      </c>
      <c r="K135" s="166" t="s">
        <v>2100</v>
      </c>
      <c r="L135" s="409">
        <v>8000</v>
      </c>
      <c r="M135" s="409">
        <v>10000</v>
      </c>
      <c r="N135" s="409">
        <v>12000</v>
      </c>
      <c r="O135" s="410">
        <v>0.3</v>
      </c>
      <c r="P135" s="405">
        <v>8.3333333333333329E-2</v>
      </c>
      <c r="Q135" s="405">
        <v>8.3333333333333329E-2</v>
      </c>
      <c r="R135" s="405">
        <v>8.3333333333333329E-2</v>
      </c>
      <c r="S135" s="405">
        <v>8.3333333333333329E-2</v>
      </c>
      <c r="T135" s="405">
        <v>8.3333333333333329E-2</v>
      </c>
      <c r="U135" s="405">
        <v>8.3333333333333329E-2</v>
      </c>
      <c r="V135" s="405">
        <v>8.3333333333333329E-2</v>
      </c>
      <c r="W135" s="405">
        <v>8.3333333333333329E-2</v>
      </c>
      <c r="X135" s="405">
        <v>8.3333333333333329E-2</v>
      </c>
      <c r="Y135" s="405">
        <v>8.3333333333333329E-2</v>
      </c>
      <c r="Z135" s="405">
        <v>8.3333333333333329E-2</v>
      </c>
      <c r="AA135" s="405">
        <v>8.3333333333333329E-2</v>
      </c>
    </row>
    <row r="136" spans="1:27" ht="15" customHeight="1" x14ac:dyDescent="0.25">
      <c r="A136" s="425" t="str">
        <f>IF('1_geral'!$D$1=E136,1,"")</f>
        <v/>
      </c>
      <c r="B136" s="166" t="str">
        <f>IF(A136=1,MAX(B$1:B135)+1,"")</f>
        <v/>
      </c>
      <c r="C136" s="425" t="str">
        <f>IF('1_geral'!$D$4=F136,1,"")</f>
        <v/>
      </c>
      <c r="D136" s="166" t="str">
        <f>IF(C136=1,MAX(D$1:D135)+1,"")</f>
        <v/>
      </c>
      <c r="E136" s="166" t="s">
        <v>3364</v>
      </c>
      <c r="F136" s="166" t="s">
        <v>2174</v>
      </c>
      <c r="H136" s="166" t="s">
        <v>1854</v>
      </c>
      <c r="I136" s="166" t="s">
        <v>1856</v>
      </c>
      <c r="J136" s="166" t="s">
        <v>1902</v>
      </c>
      <c r="K136" s="166" t="s">
        <v>2170</v>
      </c>
      <c r="L136" s="409">
        <v>800</v>
      </c>
      <c r="M136" s="409">
        <v>1000</v>
      </c>
      <c r="N136" s="409">
        <v>1200</v>
      </c>
      <c r="O136" s="410">
        <v>0.3</v>
      </c>
      <c r="P136" s="405">
        <v>8.3333333333333329E-2</v>
      </c>
      <c r="Q136" s="405">
        <v>8.3333333333333329E-2</v>
      </c>
      <c r="R136" s="405">
        <v>8.3333333333333329E-2</v>
      </c>
      <c r="S136" s="405">
        <v>8.3333333333333329E-2</v>
      </c>
      <c r="T136" s="405">
        <v>8.3333333333333329E-2</v>
      </c>
      <c r="U136" s="405">
        <v>8.3333333333333329E-2</v>
      </c>
      <c r="V136" s="405">
        <v>8.3333333333333329E-2</v>
      </c>
      <c r="W136" s="405">
        <v>8.3333333333333329E-2</v>
      </c>
      <c r="X136" s="405">
        <v>8.3333333333333329E-2</v>
      </c>
      <c r="Y136" s="405">
        <v>8.3333333333333329E-2</v>
      </c>
      <c r="Z136" s="405">
        <v>8.3333333333333329E-2</v>
      </c>
      <c r="AA136" s="405">
        <v>8.3333333333333329E-2</v>
      </c>
    </row>
    <row r="137" spans="1:27" ht="15" customHeight="1" x14ac:dyDescent="0.25">
      <c r="A137" s="425" t="str">
        <f>IF('1_geral'!$D$1=E137,1,"")</f>
        <v/>
      </c>
      <c r="B137" s="166" t="str">
        <f>IF(A137=1,MAX(B$1:B136)+1,"")</f>
        <v/>
      </c>
      <c r="C137" s="425" t="str">
        <f>IF('1_geral'!$D$4=F137,1,"")</f>
        <v/>
      </c>
      <c r="D137" s="166" t="str">
        <f>IF(C137=1,MAX(D$1:D136)+1,"")</f>
        <v/>
      </c>
      <c r="E137" s="166" t="s">
        <v>3364</v>
      </c>
      <c r="F137" s="166" t="s">
        <v>2174</v>
      </c>
      <c r="H137" s="166" t="s">
        <v>1854</v>
      </c>
      <c r="I137" s="166" t="s">
        <v>1856</v>
      </c>
      <c r="J137" s="166" t="s">
        <v>1902</v>
      </c>
      <c r="K137" s="166" t="s">
        <v>2182</v>
      </c>
      <c r="L137" s="409">
        <v>1600</v>
      </c>
      <c r="M137" s="409">
        <v>2000</v>
      </c>
      <c r="N137" s="409">
        <v>2400</v>
      </c>
      <c r="O137" s="410">
        <v>0.3</v>
      </c>
      <c r="P137" s="405">
        <v>8.3333333333333329E-2</v>
      </c>
      <c r="Q137" s="405">
        <v>8.3333333333333329E-2</v>
      </c>
      <c r="R137" s="405">
        <v>8.3333333333333329E-2</v>
      </c>
      <c r="S137" s="405">
        <v>8.3333333333333329E-2</v>
      </c>
      <c r="T137" s="405">
        <v>8.3333333333333329E-2</v>
      </c>
      <c r="U137" s="405">
        <v>8.3333333333333329E-2</v>
      </c>
      <c r="V137" s="405">
        <v>8.3333333333333329E-2</v>
      </c>
      <c r="W137" s="405">
        <v>8.3333333333333329E-2</v>
      </c>
      <c r="X137" s="405">
        <v>8.3333333333333329E-2</v>
      </c>
      <c r="Y137" s="405">
        <v>8.3333333333333329E-2</v>
      </c>
      <c r="Z137" s="405">
        <v>8.3333333333333329E-2</v>
      </c>
      <c r="AA137" s="405">
        <v>8.3333333333333329E-2</v>
      </c>
    </row>
    <row r="138" spans="1:27" ht="15" customHeight="1" x14ac:dyDescent="0.25">
      <c r="A138" s="425" t="str">
        <f>IF('1_geral'!$D$1=E138,1,"")</f>
        <v/>
      </c>
      <c r="B138" s="166" t="str">
        <f>IF(A138=1,MAX(B$1:B137)+1,"")</f>
        <v/>
      </c>
      <c r="C138" s="425" t="str">
        <f>IF('1_geral'!$D$4=F138,1,"")</f>
        <v/>
      </c>
      <c r="D138" s="166" t="str">
        <f>IF(C138=1,MAX(D$1:D137)+1,"")</f>
        <v/>
      </c>
      <c r="E138" s="166" t="s">
        <v>3364</v>
      </c>
      <c r="F138" s="166" t="s">
        <v>2183</v>
      </c>
      <c r="G138" s="166" t="s">
        <v>1657</v>
      </c>
      <c r="H138" s="166" t="s">
        <v>1656</v>
      </c>
      <c r="I138" s="166" t="s">
        <v>1657</v>
      </c>
      <c r="J138" s="166" t="s">
        <v>1902</v>
      </c>
      <c r="K138" s="166" t="s">
        <v>2100</v>
      </c>
      <c r="L138" s="409">
        <v>480</v>
      </c>
      <c r="M138" s="409">
        <v>624</v>
      </c>
      <c r="N138" s="409">
        <v>811</v>
      </c>
      <c r="O138" s="410">
        <v>1</v>
      </c>
      <c r="P138" s="405">
        <v>8.3333333333333329E-2</v>
      </c>
      <c r="Q138" s="405">
        <v>8.3333333333333329E-2</v>
      </c>
      <c r="R138" s="405">
        <v>8.3333333333333329E-2</v>
      </c>
      <c r="S138" s="405">
        <v>8.3333333333333329E-2</v>
      </c>
      <c r="T138" s="405">
        <v>8.3333333333333329E-2</v>
      </c>
      <c r="U138" s="405">
        <v>8.3333333333333329E-2</v>
      </c>
      <c r="V138" s="405">
        <v>8.3333333333333329E-2</v>
      </c>
      <c r="W138" s="405">
        <v>8.3333333333333329E-2</v>
      </c>
      <c r="X138" s="405">
        <v>8.3333333333333329E-2</v>
      </c>
      <c r="Y138" s="405">
        <v>8.3333333333333329E-2</v>
      </c>
      <c r="Z138" s="405">
        <v>8.3333333333333329E-2</v>
      </c>
      <c r="AA138" s="405">
        <v>8.3333333333333329E-2</v>
      </c>
    </row>
    <row r="139" spans="1:27" ht="15" customHeight="1" x14ac:dyDescent="0.25">
      <c r="A139" s="425" t="str">
        <f>IF('1_geral'!$D$1=E139,1,"")</f>
        <v/>
      </c>
      <c r="B139" s="166" t="str">
        <f>IF(A139=1,MAX(B$1:B138)+1,"")</f>
        <v/>
      </c>
      <c r="C139" s="425" t="str">
        <f>IF('1_geral'!$D$4=F139,1,"")</f>
        <v/>
      </c>
      <c r="D139" s="166" t="str">
        <f>IF(C139=1,MAX(D$1:D138)+1,"")</f>
        <v/>
      </c>
      <c r="E139" s="166" t="s">
        <v>3364</v>
      </c>
      <c r="F139" s="166" t="s">
        <v>2183</v>
      </c>
      <c r="G139" s="166" t="s">
        <v>1657</v>
      </c>
      <c r="H139" s="166" t="s">
        <v>1656</v>
      </c>
      <c r="I139" s="166" t="s">
        <v>1861</v>
      </c>
      <c r="J139" s="166" t="s">
        <v>1902</v>
      </c>
      <c r="K139" s="166" t="s">
        <v>2184</v>
      </c>
      <c r="L139" s="409">
        <v>2650</v>
      </c>
      <c r="M139" s="409">
        <v>3445</v>
      </c>
      <c r="N139" s="409">
        <v>4478</v>
      </c>
      <c r="O139" s="410">
        <v>1</v>
      </c>
      <c r="P139" s="405">
        <v>8.3333333333333329E-2</v>
      </c>
      <c r="Q139" s="405">
        <v>8.3333333333333329E-2</v>
      </c>
      <c r="R139" s="405">
        <v>8.3333333333333329E-2</v>
      </c>
      <c r="S139" s="405">
        <v>8.3333333333333329E-2</v>
      </c>
      <c r="T139" s="405">
        <v>8.3333333333333329E-2</v>
      </c>
      <c r="U139" s="405">
        <v>8.3333333333333329E-2</v>
      </c>
      <c r="V139" s="405">
        <v>8.3333333333333329E-2</v>
      </c>
      <c r="W139" s="405">
        <v>8.3333333333333329E-2</v>
      </c>
      <c r="X139" s="405">
        <v>8.3333333333333329E-2</v>
      </c>
      <c r="Y139" s="405">
        <v>8.3333333333333329E-2</v>
      </c>
      <c r="Z139" s="405">
        <v>8.3333333333333329E-2</v>
      </c>
      <c r="AA139" s="405">
        <v>8.3333333333333329E-2</v>
      </c>
    </row>
    <row r="140" spans="1:27" ht="15" customHeight="1" x14ac:dyDescent="0.25">
      <c r="A140" s="425" t="str">
        <f>IF('1_geral'!$D$1=E140,1,"")</f>
        <v/>
      </c>
      <c r="B140" s="166" t="str">
        <f>IF(A140=1,MAX(B$1:B139)+1,"")</f>
        <v/>
      </c>
      <c r="C140" s="425" t="str">
        <f>IF('1_geral'!$D$4=F140,1,"")</f>
        <v/>
      </c>
      <c r="D140" s="166" t="str">
        <f>IF(C140=1,MAX(D$1:D139)+1,"")</f>
        <v/>
      </c>
      <c r="E140" s="166" t="s">
        <v>3364</v>
      </c>
      <c r="F140" s="166" t="s">
        <v>2183</v>
      </c>
      <c r="G140" s="166" t="s">
        <v>1657</v>
      </c>
      <c r="H140" s="166" t="s">
        <v>1656</v>
      </c>
      <c r="I140" s="166" t="s">
        <v>1861</v>
      </c>
      <c r="J140" s="166" t="s">
        <v>1902</v>
      </c>
      <c r="K140" s="166" t="s">
        <v>2186</v>
      </c>
      <c r="L140" s="409">
        <v>1500</v>
      </c>
      <c r="M140" s="409">
        <v>1950</v>
      </c>
      <c r="N140" s="409">
        <v>2535</v>
      </c>
      <c r="O140" s="410">
        <v>1</v>
      </c>
      <c r="P140" s="405">
        <v>8.3333333333333329E-2</v>
      </c>
      <c r="Q140" s="405">
        <v>8.3333333333333329E-2</v>
      </c>
      <c r="R140" s="405">
        <v>8.3333333333333329E-2</v>
      </c>
      <c r="S140" s="405">
        <v>8.3333333333333329E-2</v>
      </c>
      <c r="T140" s="405">
        <v>8.3333333333333329E-2</v>
      </c>
      <c r="U140" s="405">
        <v>8.3333333333333329E-2</v>
      </c>
      <c r="V140" s="405">
        <v>8.3333333333333329E-2</v>
      </c>
      <c r="W140" s="405">
        <v>8.3333333333333329E-2</v>
      </c>
      <c r="X140" s="405">
        <v>8.3333333333333329E-2</v>
      </c>
      <c r="Y140" s="405">
        <v>8.3333333333333329E-2</v>
      </c>
      <c r="Z140" s="405">
        <v>8.3333333333333329E-2</v>
      </c>
      <c r="AA140" s="405">
        <v>8.3333333333333329E-2</v>
      </c>
    </row>
    <row r="141" spans="1:27" ht="15" customHeight="1" x14ac:dyDescent="0.25">
      <c r="A141" s="425" t="str">
        <f>IF('1_geral'!$D$1=E141,1,"")</f>
        <v/>
      </c>
      <c r="B141" s="166" t="str">
        <f>IF(A141=1,MAX(B$1:B140)+1,"")</f>
        <v/>
      </c>
      <c r="C141" s="425" t="str">
        <f>IF('1_geral'!$D$4=F141,1,"")</f>
        <v/>
      </c>
      <c r="D141" s="166" t="str">
        <f>IF(C141=1,MAX(D$1:D140)+1,"")</f>
        <v/>
      </c>
      <c r="E141" s="166" t="s">
        <v>3364</v>
      </c>
      <c r="F141" s="166" t="s">
        <v>2183</v>
      </c>
      <c r="G141" s="166" t="s">
        <v>1657</v>
      </c>
      <c r="H141" s="166" t="s">
        <v>1656</v>
      </c>
      <c r="I141" s="166" t="s">
        <v>1861</v>
      </c>
      <c r="J141" s="166" t="s">
        <v>1905</v>
      </c>
      <c r="K141" s="166" t="s">
        <v>2194</v>
      </c>
      <c r="L141" s="409">
        <v>7110</v>
      </c>
      <c r="M141" s="409">
        <v>9243</v>
      </c>
      <c r="N141" s="409">
        <v>12016</v>
      </c>
      <c r="O141" s="410">
        <v>0.5</v>
      </c>
      <c r="P141" s="405">
        <v>8.3333333333333329E-2</v>
      </c>
      <c r="Q141" s="405">
        <v>8.3333333333333329E-2</v>
      </c>
      <c r="R141" s="405">
        <v>8.3333333333333329E-2</v>
      </c>
      <c r="S141" s="405">
        <v>8.3333333333333329E-2</v>
      </c>
      <c r="T141" s="405">
        <v>8.3333333333333329E-2</v>
      </c>
      <c r="U141" s="405">
        <v>8.3333333333333329E-2</v>
      </c>
      <c r="V141" s="405">
        <v>8.3333333333333329E-2</v>
      </c>
      <c r="W141" s="405">
        <v>8.3333333333333329E-2</v>
      </c>
      <c r="X141" s="405">
        <v>8.3333333333333329E-2</v>
      </c>
      <c r="Y141" s="405">
        <v>8.3333333333333329E-2</v>
      </c>
      <c r="Z141" s="405">
        <v>8.3333333333333329E-2</v>
      </c>
      <c r="AA141" s="405">
        <v>8.3333333333333329E-2</v>
      </c>
    </row>
    <row r="142" spans="1:27" ht="15" customHeight="1" x14ac:dyDescent="0.25">
      <c r="A142" s="425" t="str">
        <f>IF('1_geral'!$D$1=E142,1,"")</f>
        <v/>
      </c>
      <c r="B142" s="166" t="str">
        <f>IF(A142=1,MAX(B$1:B141)+1,"")</f>
        <v/>
      </c>
      <c r="C142" s="425" t="str">
        <f>IF('1_geral'!$D$4=F142,1,"")</f>
        <v/>
      </c>
      <c r="D142" s="166" t="str">
        <f>IF(C142=1,MAX(D$1:D141)+1,"")</f>
        <v/>
      </c>
      <c r="E142" s="166" t="s">
        <v>3364</v>
      </c>
      <c r="F142" s="166" t="s">
        <v>2183</v>
      </c>
      <c r="G142" s="166" t="s">
        <v>1657</v>
      </c>
      <c r="H142" s="166" t="s">
        <v>1656</v>
      </c>
      <c r="I142" s="166" t="s">
        <v>1861</v>
      </c>
      <c r="J142" s="166" t="s">
        <v>1902</v>
      </c>
      <c r="K142" s="166" t="s">
        <v>2195</v>
      </c>
      <c r="L142" s="409">
        <v>7110</v>
      </c>
      <c r="M142" s="409">
        <v>9243</v>
      </c>
      <c r="N142" s="409">
        <v>12016</v>
      </c>
      <c r="O142" s="410">
        <v>0.4</v>
      </c>
      <c r="P142" s="405">
        <v>8.3333333333333329E-2</v>
      </c>
      <c r="Q142" s="405">
        <v>8.3333333333333329E-2</v>
      </c>
      <c r="R142" s="405">
        <v>8.3333333333333329E-2</v>
      </c>
      <c r="S142" s="405">
        <v>8.3333333333333329E-2</v>
      </c>
      <c r="T142" s="405">
        <v>8.3333333333333329E-2</v>
      </c>
      <c r="U142" s="405">
        <v>8.3333333333333329E-2</v>
      </c>
      <c r="V142" s="405">
        <v>8.3333333333333329E-2</v>
      </c>
      <c r="W142" s="405">
        <v>8.3333333333333329E-2</v>
      </c>
      <c r="X142" s="405">
        <v>8.3333333333333329E-2</v>
      </c>
      <c r="Y142" s="405">
        <v>8.3333333333333329E-2</v>
      </c>
      <c r="Z142" s="405">
        <v>8.3333333333333329E-2</v>
      </c>
      <c r="AA142" s="405">
        <v>8.3333333333333329E-2</v>
      </c>
    </row>
    <row r="143" spans="1:27" ht="15" customHeight="1" x14ac:dyDescent="0.25">
      <c r="A143" s="425" t="str">
        <f>IF('1_geral'!$D$1=E143,1,"")</f>
        <v/>
      </c>
      <c r="B143" s="166" t="str">
        <f>IF(A143=1,MAX(B$1:B142)+1,"")</f>
        <v/>
      </c>
      <c r="C143" s="425" t="str">
        <f>IF('1_geral'!$D$4=F143,1,"")</f>
        <v/>
      </c>
      <c r="D143" s="166" t="str">
        <f>IF(C143=1,MAX(D$1:D142)+1,"")</f>
        <v/>
      </c>
      <c r="E143" s="166" t="s">
        <v>3364</v>
      </c>
      <c r="F143" s="166" t="s">
        <v>2183</v>
      </c>
      <c r="G143" s="166" t="s">
        <v>1657</v>
      </c>
      <c r="H143" s="166" t="s">
        <v>1656</v>
      </c>
      <c r="I143" s="166" t="s">
        <v>1861</v>
      </c>
      <c r="J143" s="166" t="s">
        <v>1902</v>
      </c>
      <c r="K143" s="166" t="s">
        <v>2198</v>
      </c>
      <c r="L143" s="409">
        <v>180</v>
      </c>
      <c r="M143" s="409">
        <v>234</v>
      </c>
      <c r="N143" s="409">
        <v>304</v>
      </c>
      <c r="O143" s="410">
        <v>1</v>
      </c>
      <c r="P143" s="405">
        <v>8.3333333333333329E-2</v>
      </c>
      <c r="Q143" s="405">
        <v>8.3333333333333329E-2</v>
      </c>
      <c r="R143" s="405">
        <v>8.3333333333333329E-2</v>
      </c>
      <c r="S143" s="405">
        <v>8.3333333333333329E-2</v>
      </c>
      <c r="T143" s="405">
        <v>8.3333333333333329E-2</v>
      </c>
      <c r="U143" s="405">
        <v>8.3333333333333329E-2</v>
      </c>
      <c r="V143" s="405">
        <v>8.3333333333333329E-2</v>
      </c>
      <c r="W143" s="405">
        <v>8.3333333333333329E-2</v>
      </c>
      <c r="X143" s="405">
        <v>8.3333333333333329E-2</v>
      </c>
      <c r="Y143" s="405">
        <v>8.3333333333333329E-2</v>
      </c>
      <c r="Z143" s="405">
        <v>8.3333333333333329E-2</v>
      </c>
      <c r="AA143" s="405">
        <v>8.3333333333333329E-2</v>
      </c>
    </row>
    <row r="144" spans="1:27" ht="15" customHeight="1" x14ac:dyDescent="0.25">
      <c r="A144" s="425" t="str">
        <f>IF('1_geral'!$D$1=E144,1,"")</f>
        <v/>
      </c>
      <c r="B144" s="166" t="str">
        <f>IF(A144=1,MAX(B$1:B143)+1,"")</f>
        <v/>
      </c>
      <c r="C144" s="425" t="str">
        <f>IF('1_geral'!$D$4=F144,1,"")</f>
        <v/>
      </c>
      <c r="D144" s="166" t="str">
        <f>IF(C144=1,MAX(D$1:D143)+1,"")</f>
        <v/>
      </c>
      <c r="E144" s="166" t="s">
        <v>3364</v>
      </c>
      <c r="F144" s="166" t="s">
        <v>2183</v>
      </c>
      <c r="G144" s="166" t="s">
        <v>1657</v>
      </c>
      <c r="H144" s="166" t="s">
        <v>1854</v>
      </c>
      <c r="I144" s="166" t="s">
        <v>1859</v>
      </c>
      <c r="J144" s="166" t="s">
        <v>1902</v>
      </c>
      <c r="K144" s="166" t="s">
        <v>2192</v>
      </c>
      <c r="L144" s="409">
        <v>2400</v>
      </c>
      <c r="M144" s="409">
        <v>3120</v>
      </c>
      <c r="N144" s="409">
        <v>4056</v>
      </c>
      <c r="O144" s="410">
        <v>1</v>
      </c>
      <c r="P144" s="405">
        <v>8.3333333333333329E-2</v>
      </c>
      <c r="Q144" s="405">
        <v>8.3333333333333329E-2</v>
      </c>
      <c r="R144" s="405">
        <v>8.3333333333333329E-2</v>
      </c>
      <c r="S144" s="405">
        <v>8.3333333333333329E-2</v>
      </c>
      <c r="T144" s="405">
        <v>8.3333333333333329E-2</v>
      </c>
      <c r="U144" s="405">
        <v>8.3333333333333329E-2</v>
      </c>
      <c r="V144" s="405">
        <v>8.3333333333333329E-2</v>
      </c>
      <c r="W144" s="405">
        <v>8.3333333333333329E-2</v>
      </c>
      <c r="X144" s="405">
        <v>8.3333333333333329E-2</v>
      </c>
      <c r="Y144" s="405">
        <v>8.3333333333333329E-2</v>
      </c>
      <c r="Z144" s="405">
        <v>8.3333333333333329E-2</v>
      </c>
      <c r="AA144" s="405">
        <v>8.3333333333333329E-2</v>
      </c>
    </row>
    <row r="145" spans="1:27" ht="15" customHeight="1" x14ac:dyDescent="0.25">
      <c r="A145" s="425" t="str">
        <f>IF('1_geral'!$D$1=E145,1,"")</f>
        <v/>
      </c>
      <c r="B145" s="166" t="str">
        <f>IF(A145=1,MAX(B$1:B144)+1,"")</f>
        <v/>
      </c>
      <c r="C145" s="425" t="str">
        <f>IF('1_geral'!$D$4=F145,1,"")</f>
        <v/>
      </c>
      <c r="D145" s="166" t="str">
        <f>IF(C145=1,MAX(D$1:D144)+1,"")</f>
        <v/>
      </c>
      <c r="E145" s="166" t="s">
        <v>3364</v>
      </c>
      <c r="F145" s="166" t="s">
        <v>2183</v>
      </c>
      <c r="H145" s="166" t="s">
        <v>1656</v>
      </c>
      <c r="I145" s="166" t="s">
        <v>1861</v>
      </c>
      <c r="J145" s="166" t="s">
        <v>1902</v>
      </c>
      <c r="K145" s="166" t="s">
        <v>2185</v>
      </c>
      <c r="L145" s="409">
        <v>10</v>
      </c>
      <c r="M145" s="409">
        <v>13</v>
      </c>
      <c r="N145" s="409">
        <v>16</v>
      </c>
      <c r="O145" s="410">
        <v>4</v>
      </c>
      <c r="P145" s="405">
        <v>8.3333333333333329E-2</v>
      </c>
      <c r="Q145" s="405">
        <v>8.3333333333333329E-2</v>
      </c>
      <c r="R145" s="405">
        <v>8.3333333333333329E-2</v>
      </c>
      <c r="S145" s="405">
        <v>8.3333333333333329E-2</v>
      </c>
      <c r="T145" s="405">
        <v>8.3333333333333329E-2</v>
      </c>
      <c r="U145" s="405">
        <v>8.3333333333333329E-2</v>
      </c>
      <c r="V145" s="405">
        <v>8.3333333333333329E-2</v>
      </c>
      <c r="W145" s="405">
        <v>8.3333333333333329E-2</v>
      </c>
      <c r="X145" s="405">
        <v>8.3333333333333329E-2</v>
      </c>
      <c r="Y145" s="405">
        <v>8.3333333333333329E-2</v>
      </c>
      <c r="Z145" s="405">
        <v>8.3333333333333329E-2</v>
      </c>
      <c r="AA145" s="405">
        <v>8.3333333333333329E-2</v>
      </c>
    </row>
    <row r="146" spans="1:27" ht="15" customHeight="1" x14ac:dyDescent="0.25">
      <c r="A146" s="425" t="str">
        <f>IF('1_geral'!$D$1=E146,1,"")</f>
        <v/>
      </c>
      <c r="B146" s="166" t="str">
        <f>IF(A146=1,MAX(B$1:B145)+1,"")</f>
        <v/>
      </c>
      <c r="C146" s="425" t="str">
        <f>IF('1_geral'!$D$4=F146,1,"")</f>
        <v/>
      </c>
      <c r="D146" s="166" t="str">
        <f>IF(C146=1,MAX(D$1:D145)+1,"")</f>
        <v/>
      </c>
      <c r="E146" s="166" t="s">
        <v>3364</v>
      </c>
      <c r="F146" s="166" t="s">
        <v>2183</v>
      </c>
      <c r="H146" s="166" t="s">
        <v>1656</v>
      </c>
      <c r="I146" s="166" t="s">
        <v>1861</v>
      </c>
      <c r="J146" s="166" t="s">
        <v>1902</v>
      </c>
      <c r="K146" s="166" t="s">
        <v>2187</v>
      </c>
      <c r="L146" s="409">
        <v>180</v>
      </c>
      <c r="M146" s="409">
        <v>234</v>
      </c>
      <c r="N146" s="409">
        <v>304</v>
      </c>
      <c r="O146" s="410">
        <v>0.5</v>
      </c>
      <c r="P146" s="405">
        <v>8.3333333333333329E-2</v>
      </c>
      <c r="Q146" s="405">
        <v>8.3333333333333329E-2</v>
      </c>
      <c r="R146" s="405">
        <v>8.3333333333333329E-2</v>
      </c>
      <c r="S146" s="405">
        <v>8.3333333333333329E-2</v>
      </c>
      <c r="T146" s="405">
        <v>8.3333333333333329E-2</v>
      </c>
      <c r="U146" s="405">
        <v>8.3333333333333329E-2</v>
      </c>
      <c r="V146" s="405">
        <v>8.3333333333333329E-2</v>
      </c>
      <c r="W146" s="405">
        <v>8.3333333333333329E-2</v>
      </c>
      <c r="X146" s="405">
        <v>8.3333333333333329E-2</v>
      </c>
      <c r="Y146" s="405">
        <v>8.3333333333333329E-2</v>
      </c>
      <c r="Z146" s="405">
        <v>8.3333333333333329E-2</v>
      </c>
      <c r="AA146" s="405">
        <v>8.3333333333333329E-2</v>
      </c>
    </row>
    <row r="147" spans="1:27" ht="15" customHeight="1" x14ac:dyDescent="0.25">
      <c r="A147" s="425" t="str">
        <f>IF('1_geral'!$D$1=E147,1,"")</f>
        <v/>
      </c>
      <c r="B147" s="166" t="str">
        <f>IF(A147=1,MAX(B$1:B146)+1,"")</f>
        <v/>
      </c>
      <c r="C147" s="425" t="str">
        <f>IF('1_geral'!$D$4=F147,1,"")</f>
        <v/>
      </c>
      <c r="D147" s="166" t="str">
        <f>IF(C147=1,MAX(D$1:D146)+1,"")</f>
        <v/>
      </c>
      <c r="E147" s="166" t="s">
        <v>3364</v>
      </c>
      <c r="F147" s="166" t="s">
        <v>2183</v>
      </c>
      <c r="H147" s="166" t="s">
        <v>1656</v>
      </c>
      <c r="I147" s="166" t="s">
        <v>1861</v>
      </c>
      <c r="J147" s="166" t="s">
        <v>1902</v>
      </c>
      <c r="K147" s="166" t="s">
        <v>2188</v>
      </c>
      <c r="L147" s="409">
        <v>2400</v>
      </c>
      <c r="M147" s="409">
        <v>3120</v>
      </c>
      <c r="N147" s="409">
        <v>4056</v>
      </c>
      <c r="O147" s="410">
        <v>0.16</v>
      </c>
      <c r="P147" s="405">
        <v>8.3333333333333329E-2</v>
      </c>
      <c r="Q147" s="405">
        <v>8.3333333333333329E-2</v>
      </c>
      <c r="R147" s="405">
        <v>8.3333333333333329E-2</v>
      </c>
      <c r="S147" s="405">
        <v>8.3333333333333329E-2</v>
      </c>
      <c r="T147" s="405">
        <v>8.3333333333333329E-2</v>
      </c>
      <c r="U147" s="405">
        <v>8.3333333333333329E-2</v>
      </c>
      <c r="V147" s="405">
        <v>8.3333333333333329E-2</v>
      </c>
      <c r="W147" s="405">
        <v>8.3333333333333329E-2</v>
      </c>
      <c r="X147" s="405">
        <v>8.3333333333333329E-2</v>
      </c>
      <c r="Y147" s="405">
        <v>8.3333333333333329E-2</v>
      </c>
      <c r="Z147" s="405">
        <v>8.3333333333333329E-2</v>
      </c>
      <c r="AA147" s="405">
        <v>8.3333333333333329E-2</v>
      </c>
    </row>
    <row r="148" spans="1:27" ht="15" customHeight="1" x14ac:dyDescent="0.25">
      <c r="A148" s="425" t="str">
        <f>IF('1_geral'!$D$1=E148,1,"")</f>
        <v/>
      </c>
      <c r="B148" s="166" t="str">
        <f>IF(A148=1,MAX(B$1:B147)+1,"")</f>
        <v/>
      </c>
      <c r="C148" s="425" t="str">
        <f>IF('1_geral'!$D$4=F148,1,"")</f>
        <v/>
      </c>
      <c r="D148" s="166" t="str">
        <f>IF(C148=1,MAX(D$1:D147)+1,"")</f>
        <v/>
      </c>
      <c r="E148" s="166" t="s">
        <v>3364</v>
      </c>
      <c r="F148" s="166" t="s">
        <v>2183</v>
      </c>
      <c r="H148" s="166" t="s">
        <v>1656</v>
      </c>
      <c r="I148" s="166" t="s">
        <v>1861</v>
      </c>
      <c r="J148" s="166" t="s">
        <v>1902</v>
      </c>
      <c r="K148" s="166" t="s">
        <v>2189</v>
      </c>
      <c r="L148" s="409">
        <v>960</v>
      </c>
      <c r="M148" s="409">
        <v>1248</v>
      </c>
      <c r="N148" s="409">
        <v>1622</v>
      </c>
      <c r="O148" s="410">
        <v>0.5</v>
      </c>
      <c r="P148" s="405">
        <v>8.3333333333333329E-2</v>
      </c>
      <c r="Q148" s="405">
        <v>8.3333333333333329E-2</v>
      </c>
      <c r="R148" s="405">
        <v>8.3333333333333329E-2</v>
      </c>
      <c r="S148" s="405">
        <v>8.3333333333333329E-2</v>
      </c>
      <c r="T148" s="405">
        <v>8.3333333333333329E-2</v>
      </c>
      <c r="U148" s="405">
        <v>8.3333333333333329E-2</v>
      </c>
      <c r="V148" s="405">
        <v>8.3333333333333329E-2</v>
      </c>
      <c r="W148" s="405">
        <v>8.3333333333333329E-2</v>
      </c>
      <c r="X148" s="405">
        <v>8.3333333333333329E-2</v>
      </c>
      <c r="Y148" s="405">
        <v>8.3333333333333329E-2</v>
      </c>
      <c r="Z148" s="405">
        <v>8.3333333333333329E-2</v>
      </c>
      <c r="AA148" s="405">
        <v>8.3333333333333329E-2</v>
      </c>
    </row>
    <row r="149" spans="1:27" ht="15" customHeight="1" x14ac:dyDescent="0.25">
      <c r="A149" s="425" t="str">
        <f>IF('1_geral'!$D$1=E149,1,"")</f>
        <v/>
      </c>
      <c r="B149" s="166" t="str">
        <f>IF(A149=1,MAX(B$1:B148)+1,"")</f>
        <v/>
      </c>
      <c r="C149" s="425" t="str">
        <f>IF('1_geral'!$D$4=F149,1,"")</f>
        <v/>
      </c>
      <c r="D149" s="166" t="str">
        <f>IF(C149=1,MAX(D$1:D148)+1,"")</f>
        <v/>
      </c>
      <c r="E149" s="166" t="s">
        <v>3364</v>
      </c>
      <c r="F149" s="166" t="s">
        <v>2183</v>
      </c>
      <c r="H149" s="166" t="s">
        <v>1656</v>
      </c>
      <c r="I149" s="166" t="s">
        <v>1861</v>
      </c>
      <c r="J149" s="166" t="s">
        <v>1902</v>
      </c>
      <c r="K149" s="166" t="s">
        <v>2190</v>
      </c>
      <c r="L149" s="409">
        <v>4800</v>
      </c>
      <c r="M149" s="409">
        <v>6240</v>
      </c>
      <c r="N149" s="409">
        <v>8112</v>
      </c>
      <c r="O149" s="410">
        <v>0.5</v>
      </c>
      <c r="P149" s="405">
        <v>8.3333333333333329E-2</v>
      </c>
      <c r="Q149" s="405">
        <v>8.3333333333333329E-2</v>
      </c>
      <c r="R149" s="405">
        <v>8.3333333333333329E-2</v>
      </c>
      <c r="S149" s="405">
        <v>8.3333333333333329E-2</v>
      </c>
      <c r="T149" s="405">
        <v>8.3333333333333329E-2</v>
      </c>
      <c r="U149" s="405">
        <v>8.3333333333333329E-2</v>
      </c>
      <c r="V149" s="405">
        <v>8.3333333333333329E-2</v>
      </c>
      <c r="W149" s="405">
        <v>8.3333333333333329E-2</v>
      </c>
      <c r="X149" s="405">
        <v>8.3333333333333329E-2</v>
      </c>
      <c r="Y149" s="405">
        <v>8.3333333333333329E-2</v>
      </c>
      <c r="Z149" s="405">
        <v>8.3333333333333329E-2</v>
      </c>
      <c r="AA149" s="405">
        <v>8.3333333333333329E-2</v>
      </c>
    </row>
    <row r="150" spans="1:27" ht="15" customHeight="1" x14ac:dyDescent="0.25">
      <c r="A150" s="425" t="str">
        <f>IF('1_geral'!$D$1=E150,1,"")</f>
        <v/>
      </c>
      <c r="B150" s="166" t="str">
        <f>IF(A150=1,MAX(B$1:B149)+1,"")</f>
        <v/>
      </c>
      <c r="C150" s="425" t="str">
        <f>IF('1_geral'!$D$4=F150,1,"")</f>
        <v/>
      </c>
      <c r="D150" s="166" t="str">
        <f>IF(C150=1,MAX(D$1:D149)+1,"")</f>
        <v/>
      </c>
      <c r="E150" s="166" t="s">
        <v>3364</v>
      </c>
      <c r="F150" s="166" t="s">
        <v>2183</v>
      </c>
      <c r="H150" s="166" t="s">
        <v>1656</v>
      </c>
      <c r="I150" s="166" t="s">
        <v>1861</v>
      </c>
      <c r="J150" s="166" t="s">
        <v>1902</v>
      </c>
      <c r="K150" s="166" t="s">
        <v>2191</v>
      </c>
      <c r="L150" s="409">
        <v>120</v>
      </c>
      <c r="M150" s="409">
        <v>156</v>
      </c>
      <c r="N150" s="409">
        <v>234</v>
      </c>
      <c r="O150" s="410">
        <v>5</v>
      </c>
      <c r="P150" s="405">
        <v>8.3333333333333329E-2</v>
      </c>
      <c r="Q150" s="405">
        <v>8.3333333333333329E-2</v>
      </c>
      <c r="R150" s="405">
        <v>8.3333333333333329E-2</v>
      </c>
      <c r="S150" s="405">
        <v>8.3333333333333329E-2</v>
      </c>
      <c r="T150" s="405">
        <v>8.3333333333333329E-2</v>
      </c>
      <c r="U150" s="405">
        <v>8.3333333333333329E-2</v>
      </c>
      <c r="V150" s="405">
        <v>8.3333333333333329E-2</v>
      </c>
      <c r="W150" s="405">
        <v>8.3333333333333329E-2</v>
      </c>
      <c r="X150" s="405">
        <v>8.3333333333333329E-2</v>
      </c>
      <c r="Y150" s="405">
        <v>8.3333333333333329E-2</v>
      </c>
      <c r="Z150" s="405">
        <v>8.3333333333333329E-2</v>
      </c>
      <c r="AA150" s="405">
        <v>8.3333333333333329E-2</v>
      </c>
    </row>
    <row r="151" spans="1:27" ht="15" customHeight="1" x14ac:dyDescent="0.25">
      <c r="A151" s="425" t="str">
        <f>IF('1_geral'!$D$1=E151,1,"")</f>
        <v/>
      </c>
      <c r="B151" s="166" t="str">
        <f>IF(A151=1,MAX(B$1:B150)+1,"")</f>
        <v/>
      </c>
      <c r="C151" s="425" t="str">
        <f>IF('1_geral'!$D$4=F151,1,"")</f>
        <v/>
      </c>
      <c r="D151" s="166" t="str">
        <f>IF(C151=1,MAX(D$1:D150)+1,"")</f>
        <v/>
      </c>
      <c r="E151" s="166" t="s">
        <v>3364</v>
      </c>
      <c r="F151" s="166" t="s">
        <v>2183</v>
      </c>
      <c r="H151" s="166" t="s">
        <v>1656</v>
      </c>
      <c r="I151" s="166" t="s">
        <v>1861</v>
      </c>
      <c r="J151" s="166" t="s">
        <v>1902</v>
      </c>
      <c r="K151" s="166" t="s">
        <v>2193</v>
      </c>
      <c r="L151" s="409">
        <v>2760</v>
      </c>
      <c r="M151" s="409">
        <v>3588</v>
      </c>
      <c r="N151" s="409">
        <v>4664</v>
      </c>
      <c r="O151" s="410">
        <v>1.3</v>
      </c>
      <c r="P151" s="405">
        <v>8.3333333333333329E-2</v>
      </c>
      <c r="Q151" s="405">
        <v>8.3333333333333329E-2</v>
      </c>
      <c r="R151" s="405">
        <v>8.3333333333333329E-2</v>
      </c>
      <c r="S151" s="405">
        <v>8.3333333333333329E-2</v>
      </c>
      <c r="T151" s="405">
        <v>8.3333333333333329E-2</v>
      </c>
      <c r="U151" s="405">
        <v>8.3333333333333329E-2</v>
      </c>
      <c r="V151" s="405">
        <v>8.3333333333333329E-2</v>
      </c>
      <c r="W151" s="405">
        <v>8.3333333333333329E-2</v>
      </c>
      <c r="X151" s="405">
        <v>8.3333333333333329E-2</v>
      </c>
      <c r="Y151" s="405">
        <v>8.3333333333333329E-2</v>
      </c>
      <c r="Z151" s="405">
        <v>8.3333333333333329E-2</v>
      </c>
      <c r="AA151" s="405">
        <v>8.3333333333333329E-2</v>
      </c>
    </row>
    <row r="152" spans="1:27" ht="15" customHeight="1" x14ac:dyDescent="0.25">
      <c r="A152" s="425" t="str">
        <f>IF('1_geral'!$D$1=E152,1,"")</f>
        <v/>
      </c>
      <c r="B152" s="166" t="str">
        <f>IF(A152=1,MAX(B$1:B151)+1,"")</f>
        <v/>
      </c>
      <c r="C152" s="425" t="str">
        <f>IF('1_geral'!$D$4=F152,1,"")</f>
        <v/>
      </c>
      <c r="D152" s="166" t="str">
        <f>IF(C152=1,MAX(D$1:D151)+1,"")</f>
        <v/>
      </c>
      <c r="E152" s="166" t="s">
        <v>3364</v>
      </c>
      <c r="F152" s="166" t="s">
        <v>2183</v>
      </c>
      <c r="H152" s="166" t="s">
        <v>1656</v>
      </c>
      <c r="I152" s="166" t="s">
        <v>1861</v>
      </c>
      <c r="J152" s="166" t="s">
        <v>1902</v>
      </c>
      <c r="K152" s="166" t="s">
        <v>2197</v>
      </c>
      <c r="L152" s="409">
        <v>4800</v>
      </c>
      <c r="M152" s="409">
        <v>6240</v>
      </c>
      <c r="N152" s="409">
        <v>8112</v>
      </c>
      <c r="O152" s="410">
        <v>0.08</v>
      </c>
      <c r="P152" s="405">
        <v>8.3333333333333329E-2</v>
      </c>
      <c r="Q152" s="405">
        <v>8.3333333333333329E-2</v>
      </c>
      <c r="R152" s="405">
        <v>8.3333333333333329E-2</v>
      </c>
      <c r="S152" s="405">
        <v>8.3333333333333329E-2</v>
      </c>
      <c r="T152" s="405">
        <v>8.3333333333333329E-2</v>
      </c>
      <c r="U152" s="405">
        <v>8.3333333333333329E-2</v>
      </c>
      <c r="V152" s="405">
        <v>8.3333333333333329E-2</v>
      </c>
      <c r="W152" s="405">
        <v>8.3333333333333329E-2</v>
      </c>
      <c r="X152" s="405">
        <v>8.3333333333333329E-2</v>
      </c>
      <c r="Y152" s="405">
        <v>8.3333333333333329E-2</v>
      </c>
      <c r="Z152" s="405">
        <v>8.3333333333333329E-2</v>
      </c>
      <c r="AA152" s="405">
        <v>8.3333333333333329E-2</v>
      </c>
    </row>
    <row r="153" spans="1:27" ht="15" customHeight="1" x14ac:dyDescent="0.25">
      <c r="A153" s="425" t="str">
        <f>IF('1_geral'!$D$1=E153,1,"")</f>
        <v/>
      </c>
      <c r="B153" s="166" t="str">
        <f>IF(A153=1,MAX(B$1:B152)+1,"")</f>
        <v/>
      </c>
      <c r="C153" s="425" t="str">
        <f>IF('1_geral'!$D$4=F153,1,"")</f>
        <v/>
      </c>
      <c r="D153" s="166" t="str">
        <f>IF(C153=1,MAX(D$1:D152)+1,"")</f>
        <v/>
      </c>
      <c r="E153" s="166" t="s">
        <v>3364</v>
      </c>
      <c r="F153" s="166" t="s">
        <v>2183</v>
      </c>
      <c r="H153" s="166" t="s">
        <v>1854</v>
      </c>
      <c r="I153" s="166" t="s">
        <v>1861</v>
      </c>
      <c r="J153" s="166" t="s">
        <v>1902</v>
      </c>
      <c r="K153" s="166" t="s">
        <v>2196</v>
      </c>
      <c r="L153" s="409">
        <v>120</v>
      </c>
      <c r="M153" s="409">
        <v>156</v>
      </c>
      <c r="N153" s="409">
        <v>234</v>
      </c>
      <c r="O153" s="410">
        <v>0.3</v>
      </c>
      <c r="P153" s="405">
        <v>8.3333333333333329E-2</v>
      </c>
      <c r="Q153" s="405">
        <v>8.3333333333333329E-2</v>
      </c>
      <c r="R153" s="405">
        <v>8.3333333333333329E-2</v>
      </c>
      <c r="S153" s="405">
        <v>8.3333333333333329E-2</v>
      </c>
      <c r="T153" s="405">
        <v>8.3333333333333329E-2</v>
      </c>
      <c r="U153" s="405">
        <v>8.3333333333333329E-2</v>
      </c>
      <c r="V153" s="405">
        <v>8.3333333333333329E-2</v>
      </c>
      <c r="W153" s="405">
        <v>8.3333333333333329E-2</v>
      </c>
      <c r="X153" s="405">
        <v>8.3333333333333329E-2</v>
      </c>
      <c r="Y153" s="405">
        <v>8.3333333333333329E-2</v>
      </c>
      <c r="Z153" s="405">
        <v>8.3333333333333329E-2</v>
      </c>
      <c r="AA153" s="405">
        <v>8.3333333333333329E-2</v>
      </c>
    </row>
    <row r="154" spans="1:27" ht="15" customHeight="1" x14ac:dyDescent="0.25">
      <c r="A154" s="425" t="str">
        <f>IF('1_geral'!$D$1=E154,1,"")</f>
        <v/>
      </c>
      <c r="B154" s="166" t="str">
        <f>IF(A154=1,MAX(B$1:B153)+1,"")</f>
        <v/>
      </c>
      <c r="C154" s="425" t="str">
        <f>IF('1_geral'!$D$4=F154,1,"")</f>
        <v/>
      </c>
      <c r="D154" s="166" t="str">
        <f>IF(C154=1,MAX(D$1:D153)+1,"")</f>
        <v/>
      </c>
      <c r="E154" s="166" t="s">
        <v>17</v>
      </c>
      <c r="F154" s="166" t="s">
        <v>2010</v>
      </c>
      <c r="G154" s="166" t="s">
        <v>1657</v>
      </c>
      <c r="H154" s="166" t="s">
        <v>1658</v>
      </c>
      <c r="I154" s="166" t="s">
        <v>1886</v>
      </c>
      <c r="J154" s="166" t="s">
        <v>1902</v>
      </c>
      <c r="K154" s="166" t="s">
        <v>2018</v>
      </c>
      <c r="L154" s="409">
        <v>38400</v>
      </c>
      <c r="M154" s="409">
        <v>57600</v>
      </c>
      <c r="N154" s="409">
        <v>76800</v>
      </c>
      <c r="O154" s="410">
        <v>8.3333333333333329E-2</v>
      </c>
      <c r="P154" s="405">
        <v>8.3333333333333329E-2</v>
      </c>
      <c r="Q154" s="405">
        <v>8.3333333333333329E-2</v>
      </c>
      <c r="R154" s="405">
        <v>8.3333333333333329E-2</v>
      </c>
      <c r="S154" s="405">
        <v>8.3333333333333329E-2</v>
      </c>
      <c r="T154" s="405">
        <v>8.3333333333333329E-2</v>
      </c>
      <c r="U154" s="405">
        <v>8.3333333333333329E-2</v>
      </c>
      <c r="V154" s="405">
        <v>8.3333333333333329E-2</v>
      </c>
      <c r="W154" s="405">
        <v>8.3333333333333329E-2</v>
      </c>
      <c r="X154" s="405">
        <v>8.3333333333333329E-2</v>
      </c>
      <c r="Y154" s="405">
        <v>8.3333333333333329E-2</v>
      </c>
      <c r="Z154" s="405">
        <v>8.3333333333333329E-2</v>
      </c>
      <c r="AA154" s="405">
        <v>8.3333333333333329E-2</v>
      </c>
    </row>
    <row r="155" spans="1:27" ht="15" customHeight="1" x14ac:dyDescent="0.25">
      <c r="A155" s="425" t="str">
        <f>IF('1_geral'!$D$1=E155,1,"")</f>
        <v/>
      </c>
      <c r="B155" s="166" t="str">
        <f>IF(A155=1,MAX(B$1:B154)+1,"")</f>
        <v/>
      </c>
      <c r="C155" s="425" t="str">
        <f>IF('1_geral'!$D$4=F155,1,"")</f>
        <v/>
      </c>
      <c r="D155" s="166" t="str">
        <f>IF(C155=1,MAX(D$1:D154)+1,"")</f>
        <v/>
      </c>
      <c r="E155" s="166" t="s">
        <v>17</v>
      </c>
      <c r="F155" s="166" t="s">
        <v>2010</v>
      </c>
      <c r="G155" s="166" t="s">
        <v>1657</v>
      </c>
      <c r="H155" s="166" t="s">
        <v>1658</v>
      </c>
      <c r="I155" s="166" t="s">
        <v>1858</v>
      </c>
      <c r="J155" s="166" t="s">
        <v>1902</v>
      </c>
      <c r="K155" s="166" t="s">
        <v>2017</v>
      </c>
      <c r="L155" s="409">
        <v>1440</v>
      </c>
      <c r="M155" s="409">
        <v>1920</v>
      </c>
      <c r="N155" s="409">
        <v>4800</v>
      </c>
      <c r="O155" s="410">
        <v>3</v>
      </c>
      <c r="P155" s="405">
        <v>8.3333333333333329E-2</v>
      </c>
      <c r="Q155" s="405">
        <v>8.3333333333333329E-2</v>
      </c>
      <c r="R155" s="405">
        <v>8.3333333333333329E-2</v>
      </c>
      <c r="S155" s="405">
        <v>8.3333333333333329E-2</v>
      </c>
      <c r="T155" s="405">
        <v>8.3333333333333329E-2</v>
      </c>
      <c r="U155" s="405">
        <v>8.3333333333333329E-2</v>
      </c>
      <c r="V155" s="405">
        <v>8.3333333333333329E-2</v>
      </c>
      <c r="W155" s="405">
        <v>8.3333333333333329E-2</v>
      </c>
      <c r="X155" s="405">
        <v>8.3333333333333329E-2</v>
      </c>
      <c r="Y155" s="405">
        <v>8.3333333333333329E-2</v>
      </c>
      <c r="Z155" s="405">
        <v>8.3333333333333329E-2</v>
      </c>
      <c r="AA155" s="405">
        <v>8.3333333333333329E-2</v>
      </c>
    </row>
    <row r="156" spans="1:27" ht="15" customHeight="1" x14ac:dyDescent="0.25">
      <c r="A156" s="425" t="str">
        <f>IF('1_geral'!$D$1=E156,1,"")</f>
        <v/>
      </c>
      <c r="B156" s="166" t="str">
        <f>IF(A156=1,MAX(B$1:B155)+1,"")</f>
        <v/>
      </c>
      <c r="C156" s="425" t="str">
        <f>IF('1_geral'!$D$4=F156,1,"")</f>
        <v/>
      </c>
      <c r="D156" s="166" t="str">
        <f>IF(C156=1,MAX(D$1:D155)+1,"")</f>
        <v/>
      </c>
      <c r="E156" s="166" t="s">
        <v>17</v>
      </c>
      <c r="F156" s="166" t="s">
        <v>2010</v>
      </c>
      <c r="G156" s="166" t="s">
        <v>1657</v>
      </c>
      <c r="H156" s="166" t="s">
        <v>1854</v>
      </c>
      <c r="I156" s="166" t="s">
        <v>1857</v>
      </c>
      <c r="J156" s="166" t="s">
        <v>1902</v>
      </c>
      <c r="K156" s="166" t="s">
        <v>2011</v>
      </c>
      <c r="L156" s="409">
        <v>1920</v>
      </c>
      <c r="M156" s="409">
        <v>2400</v>
      </c>
      <c r="N156" s="409">
        <v>4800</v>
      </c>
      <c r="O156" s="410">
        <v>1</v>
      </c>
      <c r="P156" s="405">
        <v>8.3333333333333329E-2</v>
      </c>
      <c r="Q156" s="405">
        <v>8.3333333333333329E-2</v>
      </c>
      <c r="R156" s="405">
        <v>8.3333333333333329E-2</v>
      </c>
      <c r="S156" s="405">
        <v>8.3333333333333329E-2</v>
      </c>
      <c r="T156" s="405">
        <v>8.3333333333333329E-2</v>
      </c>
      <c r="U156" s="405">
        <v>8.3333333333333329E-2</v>
      </c>
      <c r="V156" s="405">
        <v>8.3333333333333329E-2</v>
      </c>
      <c r="W156" s="405">
        <v>8.3333333333333329E-2</v>
      </c>
      <c r="X156" s="405">
        <v>8.3333333333333329E-2</v>
      </c>
      <c r="Y156" s="405">
        <v>8.3333333333333329E-2</v>
      </c>
      <c r="Z156" s="405">
        <v>8.3333333333333329E-2</v>
      </c>
      <c r="AA156" s="405">
        <v>8.3333333333333329E-2</v>
      </c>
    </row>
    <row r="157" spans="1:27" ht="15" customHeight="1" x14ac:dyDescent="0.25">
      <c r="A157" s="425" t="str">
        <f>IF('1_geral'!$D$1=E157,1,"")</f>
        <v/>
      </c>
      <c r="B157" s="166" t="str">
        <f>IF(A157=1,MAX(B$1:B156)+1,"")</f>
        <v/>
      </c>
      <c r="C157" s="425" t="str">
        <f>IF('1_geral'!$D$4=F157,1,"")</f>
        <v/>
      </c>
      <c r="D157" s="166" t="str">
        <f>IF(C157=1,MAX(D$1:D156)+1,"")</f>
        <v/>
      </c>
      <c r="E157" s="166" t="s">
        <v>17</v>
      </c>
      <c r="F157" s="166" t="s">
        <v>2010</v>
      </c>
      <c r="G157" s="166" t="s">
        <v>1657</v>
      </c>
      <c r="H157" s="166" t="s">
        <v>1854</v>
      </c>
      <c r="I157" s="166" t="s">
        <v>1857</v>
      </c>
      <c r="J157" s="166" t="s">
        <v>1902</v>
      </c>
      <c r="K157" s="166" t="s">
        <v>2012</v>
      </c>
      <c r="L157" s="409">
        <v>4000</v>
      </c>
      <c r="M157" s="409">
        <v>4800</v>
      </c>
      <c r="N157" s="409">
        <v>9600</v>
      </c>
      <c r="O157" s="410">
        <v>1</v>
      </c>
      <c r="P157" s="405">
        <v>8.3333333333333329E-2</v>
      </c>
      <c r="Q157" s="405">
        <v>8.3333333333333329E-2</v>
      </c>
      <c r="R157" s="405">
        <v>8.3333333333333329E-2</v>
      </c>
      <c r="S157" s="405">
        <v>8.3333333333333329E-2</v>
      </c>
      <c r="T157" s="405">
        <v>8.3333333333333329E-2</v>
      </c>
      <c r="U157" s="405">
        <v>8.3333333333333329E-2</v>
      </c>
      <c r="V157" s="405">
        <v>8.3333333333333329E-2</v>
      </c>
      <c r="W157" s="405">
        <v>8.3333333333333329E-2</v>
      </c>
      <c r="X157" s="405">
        <v>8.3333333333333329E-2</v>
      </c>
      <c r="Y157" s="405">
        <v>8.3333333333333329E-2</v>
      </c>
      <c r="Z157" s="405">
        <v>8.3333333333333329E-2</v>
      </c>
      <c r="AA157" s="405">
        <v>8.3333333333333329E-2</v>
      </c>
    </row>
    <row r="158" spans="1:27" ht="15" customHeight="1" x14ac:dyDescent="0.25">
      <c r="A158" s="425" t="str">
        <f>IF('1_geral'!$D$1=E158,1,"")</f>
        <v/>
      </c>
      <c r="B158" s="166" t="str">
        <f>IF(A158=1,MAX(B$1:B157)+1,"")</f>
        <v/>
      </c>
      <c r="C158" s="425" t="str">
        <f>IF('1_geral'!$D$4=F158,1,"")</f>
        <v/>
      </c>
      <c r="D158" s="166" t="str">
        <f>IF(C158=1,MAX(D$1:D157)+1,"")</f>
        <v/>
      </c>
      <c r="E158" s="166" t="s">
        <v>17</v>
      </c>
      <c r="F158" s="166" t="s">
        <v>2010</v>
      </c>
      <c r="G158" s="166" t="s">
        <v>1657</v>
      </c>
      <c r="H158" s="166" t="s">
        <v>1854</v>
      </c>
      <c r="I158" s="166" t="s">
        <v>1857</v>
      </c>
      <c r="J158" s="166" t="s">
        <v>1902</v>
      </c>
      <c r="K158" s="166" t="s">
        <v>2013</v>
      </c>
      <c r="L158" s="409">
        <v>4000</v>
      </c>
      <c r="M158" s="409">
        <v>4800</v>
      </c>
      <c r="N158" s="409">
        <v>9600</v>
      </c>
      <c r="O158" s="410">
        <v>1</v>
      </c>
      <c r="P158" s="405">
        <v>8.3333333333333329E-2</v>
      </c>
      <c r="Q158" s="405">
        <v>8.3333333333333329E-2</v>
      </c>
      <c r="R158" s="405">
        <v>8.3333333333333329E-2</v>
      </c>
      <c r="S158" s="405">
        <v>8.3333333333333329E-2</v>
      </c>
      <c r="T158" s="405">
        <v>8.3333333333333329E-2</v>
      </c>
      <c r="U158" s="405">
        <v>8.3333333333333329E-2</v>
      </c>
      <c r="V158" s="405">
        <v>8.3333333333333329E-2</v>
      </c>
      <c r="W158" s="405">
        <v>8.3333333333333329E-2</v>
      </c>
      <c r="X158" s="405">
        <v>8.3333333333333329E-2</v>
      </c>
      <c r="Y158" s="405">
        <v>8.3333333333333329E-2</v>
      </c>
      <c r="Z158" s="405">
        <v>8.3333333333333329E-2</v>
      </c>
      <c r="AA158" s="405">
        <v>8.3333333333333329E-2</v>
      </c>
    </row>
    <row r="159" spans="1:27" ht="15" customHeight="1" x14ac:dyDescent="0.25">
      <c r="A159" s="425" t="str">
        <f>IF('1_geral'!$D$1=E159,1,"")</f>
        <v/>
      </c>
      <c r="B159" s="166" t="str">
        <f>IF(A159=1,MAX(B$1:B158)+1,"")</f>
        <v/>
      </c>
      <c r="C159" s="425" t="str">
        <f>IF('1_geral'!$D$4=F159,1,"")</f>
        <v/>
      </c>
      <c r="D159" s="166" t="str">
        <f>IF(C159=1,MAX(D$1:D158)+1,"")</f>
        <v/>
      </c>
      <c r="E159" s="166" t="s">
        <v>17</v>
      </c>
      <c r="F159" s="166" t="s">
        <v>2010</v>
      </c>
      <c r="G159" s="166" t="s">
        <v>1657</v>
      </c>
      <c r="H159" s="166" t="s">
        <v>1854</v>
      </c>
      <c r="I159" s="166" t="s">
        <v>1831</v>
      </c>
      <c r="J159" s="166" t="s">
        <v>1902</v>
      </c>
      <c r="K159" s="166" t="s">
        <v>2016</v>
      </c>
      <c r="L159" s="409">
        <v>1920</v>
      </c>
      <c r="M159" s="409">
        <v>2400</v>
      </c>
      <c r="N159" s="409">
        <v>4800</v>
      </c>
      <c r="O159" s="410">
        <v>0.41666666666666669</v>
      </c>
      <c r="P159" s="405">
        <v>8.3333333333333329E-2</v>
      </c>
      <c r="Q159" s="405">
        <v>8.3333333333333329E-2</v>
      </c>
      <c r="R159" s="405">
        <v>8.3333333333333329E-2</v>
      </c>
      <c r="S159" s="405">
        <v>8.3333333333333329E-2</v>
      </c>
      <c r="T159" s="405">
        <v>8.3333333333333329E-2</v>
      </c>
      <c r="U159" s="405">
        <v>8.3333333333333329E-2</v>
      </c>
      <c r="V159" s="405">
        <v>8.3333333333333329E-2</v>
      </c>
      <c r="W159" s="405">
        <v>8.3333333333333329E-2</v>
      </c>
      <c r="X159" s="405">
        <v>8.3333333333333329E-2</v>
      </c>
      <c r="Y159" s="405">
        <v>8.3333333333333329E-2</v>
      </c>
      <c r="Z159" s="405">
        <v>8.3333333333333329E-2</v>
      </c>
      <c r="AA159" s="405">
        <v>8.3333333333333329E-2</v>
      </c>
    </row>
    <row r="160" spans="1:27" ht="15" customHeight="1" x14ac:dyDescent="0.25">
      <c r="A160" s="425" t="str">
        <f>IF('1_geral'!$D$1=E160,1,"")</f>
        <v/>
      </c>
      <c r="B160" s="166" t="str">
        <f>IF(A160=1,MAX(B$1:B159)+1,"")</f>
        <v/>
      </c>
      <c r="C160" s="425" t="str">
        <f>IF('1_geral'!$D$4=F160,1,"")</f>
        <v/>
      </c>
      <c r="D160" s="166" t="str">
        <f>IF(C160=1,MAX(D$1:D159)+1,"")</f>
        <v/>
      </c>
      <c r="E160" s="166" t="s">
        <v>17</v>
      </c>
      <c r="F160" s="166" t="s">
        <v>2010</v>
      </c>
      <c r="G160" s="166" t="s">
        <v>1657</v>
      </c>
      <c r="H160" s="166" t="s">
        <v>1854</v>
      </c>
      <c r="I160" s="166" t="s">
        <v>1831</v>
      </c>
      <c r="J160" s="166" t="s">
        <v>1905</v>
      </c>
      <c r="K160" s="166" t="s">
        <v>2022</v>
      </c>
      <c r="L160" s="409">
        <v>1600</v>
      </c>
      <c r="M160" s="409">
        <v>1920</v>
      </c>
      <c r="N160" s="409">
        <v>4800</v>
      </c>
      <c r="O160" s="410">
        <v>0.4</v>
      </c>
      <c r="P160" s="405">
        <v>8.3333333333333329E-2</v>
      </c>
      <c r="Q160" s="405">
        <v>8.3333333333333329E-2</v>
      </c>
      <c r="R160" s="405">
        <v>8.3333333333333329E-2</v>
      </c>
      <c r="S160" s="405">
        <v>8.3333333333333329E-2</v>
      </c>
      <c r="T160" s="405">
        <v>8.3333333333333329E-2</v>
      </c>
      <c r="U160" s="405">
        <v>8.3333333333333329E-2</v>
      </c>
      <c r="V160" s="405">
        <v>8.3333333333333329E-2</v>
      </c>
      <c r="W160" s="405">
        <v>8.3333333333333329E-2</v>
      </c>
      <c r="X160" s="405">
        <v>8.3333333333333329E-2</v>
      </c>
      <c r="Y160" s="405">
        <v>8.3333333333333329E-2</v>
      </c>
      <c r="Z160" s="405">
        <v>8.3333333333333329E-2</v>
      </c>
      <c r="AA160" s="405">
        <v>8.3333333333333329E-2</v>
      </c>
    </row>
    <row r="161" spans="1:27" ht="15" customHeight="1" x14ac:dyDescent="0.25">
      <c r="A161" s="425" t="str">
        <f>IF('1_geral'!$D$1=E161,1,"")</f>
        <v/>
      </c>
      <c r="B161" s="166" t="str">
        <f>IF(A161=1,MAX(B$1:B160)+1,"")</f>
        <v/>
      </c>
      <c r="C161" s="425" t="str">
        <f>IF('1_geral'!$D$4=F161,1,"")</f>
        <v/>
      </c>
      <c r="D161" s="166" t="str">
        <f>IF(C161=1,MAX(D$1:D160)+1,"")</f>
        <v/>
      </c>
      <c r="E161" s="166" t="s">
        <v>17</v>
      </c>
      <c r="F161" s="166" t="s">
        <v>2010</v>
      </c>
      <c r="H161" s="166" t="s">
        <v>1656</v>
      </c>
      <c r="I161" s="166" t="s">
        <v>1858</v>
      </c>
      <c r="J161" s="166" t="s">
        <v>1905</v>
      </c>
      <c r="K161" s="166" t="s">
        <v>2015</v>
      </c>
      <c r="L161" s="409">
        <v>8000</v>
      </c>
      <c r="M161" s="409">
        <v>9600</v>
      </c>
      <c r="N161" s="409">
        <v>18000</v>
      </c>
      <c r="O161" s="410">
        <v>1</v>
      </c>
      <c r="P161" s="405">
        <v>8.3333333333333329E-2</v>
      </c>
      <c r="Q161" s="405">
        <v>8.3333333333333329E-2</v>
      </c>
      <c r="R161" s="405">
        <v>8.3333333333333329E-2</v>
      </c>
      <c r="S161" s="405">
        <v>8.3333333333333329E-2</v>
      </c>
      <c r="T161" s="405">
        <v>8.3333333333333329E-2</v>
      </c>
      <c r="U161" s="405">
        <v>8.3333333333333329E-2</v>
      </c>
      <c r="V161" s="405">
        <v>8.3333333333333329E-2</v>
      </c>
      <c r="W161" s="405">
        <v>8.3333333333333329E-2</v>
      </c>
      <c r="X161" s="405">
        <v>8.3333333333333329E-2</v>
      </c>
      <c r="Y161" s="405">
        <v>8.3333333333333329E-2</v>
      </c>
      <c r="Z161" s="405">
        <v>8.3333333333333329E-2</v>
      </c>
      <c r="AA161" s="405">
        <v>8.3333333333333329E-2</v>
      </c>
    </row>
    <row r="162" spans="1:27" ht="15" customHeight="1" x14ac:dyDescent="0.25">
      <c r="A162" s="425" t="str">
        <f>IF('1_geral'!$D$1=E162,1,"")</f>
        <v/>
      </c>
      <c r="B162" s="166" t="str">
        <f>IF(A162=1,MAX(B$1:B161)+1,"")</f>
        <v/>
      </c>
      <c r="C162" s="425" t="str">
        <f>IF('1_geral'!$D$4=F162,1,"")</f>
        <v/>
      </c>
      <c r="D162" s="166" t="str">
        <f>IF(C162=1,MAX(D$1:D161)+1,"")</f>
        <v/>
      </c>
      <c r="E162" s="166" t="s">
        <v>17</v>
      </c>
      <c r="F162" s="166" t="s">
        <v>2010</v>
      </c>
      <c r="H162" s="166" t="s">
        <v>1656</v>
      </c>
      <c r="I162" s="166" t="s">
        <v>1657</v>
      </c>
      <c r="J162" s="166" t="s">
        <v>1902</v>
      </c>
      <c r="K162" s="166" t="s">
        <v>1897</v>
      </c>
      <c r="L162" s="409">
        <v>1000</v>
      </c>
      <c r="M162" s="409">
        <v>1400</v>
      </c>
      <c r="N162" s="409">
        <v>4800</v>
      </c>
      <c r="O162" s="410">
        <v>1</v>
      </c>
      <c r="P162" s="405">
        <v>8.3333333333333329E-2</v>
      </c>
      <c r="Q162" s="405">
        <v>8.3333333333333329E-2</v>
      </c>
      <c r="R162" s="405">
        <v>8.3333333333333329E-2</v>
      </c>
      <c r="S162" s="405">
        <v>8.3333333333333329E-2</v>
      </c>
      <c r="T162" s="405">
        <v>8.3333333333333329E-2</v>
      </c>
      <c r="U162" s="405">
        <v>8.3333333333333329E-2</v>
      </c>
      <c r="V162" s="405">
        <v>8.3333333333333329E-2</v>
      </c>
      <c r="W162" s="405">
        <v>8.3333333333333329E-2</v>
      </c>
      <c r="X162" s="405">
        <v>8.3333333333333329E-2</v>
      </c>
      <c r="Y162" s="405">
        <v>8.3333333333333329E-2</v>
      </c>
      <c r="Z162" s="405">
        <v>8.3333333333333329E-2</v>
      </c>
      <c r="AA162" s="405">
        <v>8.3333333333333329E-2</v>
      </c>
    </row>
    <row r="163" spans="1:27" ht="15" customHeight="1" x14ac:dyDescent="0.25">
      <c r="A163" s="425" t="str">
        <f>IF('1_geral'!$D$1=E163,1,"")</f>
        <v/>
      </c>
      <c r="B163" s="166" t="str">
        <f>IF(A163=1,MAX(B$1:B162)+1,"")</f>
        <v/>
      </c>
      <c r="C163" s="425" t="str">
        <f>IF('1_geral'!$D$4=F163,1,"")</f>
        <v/>
      </c>
      <c r="D163" s="166" t="str">
        <f>IF(C163=1,MAX(D$1:D162)+1,"")</f>
        <v/>
      </c>
      <c r="E163" s="166" t="s">
        <v>17</v>
      </c>
      <c r="F163" s="166" t="s">
        <v>2010</v>
      </c>
      <c r="H163" s="166" t="s">
        <v>1656</v>
      </c>
      <c r="I163" s="166" t="s">
        <v>1657</v>
      </c>
      <c r="J163" s="166" t="s">
        <v>1905</v>
      </c>
      <c r="K163" s="166" t="s">
        <v>2021</v>
      </c>
      <c r="L163" s="409">
        <v>1440</v>
      </c>
      <c r="M163" s="409">
        <v>1800</v>
      </c>
      <c r="N163" s="409">
        <v>14400</v>
      </c>
      <c r="O163" s="410">
        <v>0.41666666666666669</v>
      </c>
      <c r="P163" s="405">
        <v>8.3333333333333329E-2</v>
      </c>
      <c r="Q163" s="405">
        <v>8.3333333333333329E-2</v>
      </c>
      <c r="R163" s="405">
        <v>8.3333333333333329E-2</v>
      </c>
      <c r="S163" s="405">
        <v>8.3333333333333329E-2</v>
      </c>
      <c r="T163" s="405">
        <v>8.3333333333333329E-2</v>
      </c>
      <c r="U163" s="405">
        <v>8.3333333333333329E-2</v>
      </c>
      <c r="V163" s="405">
        <v>8.3333333333333329E-2</v>
      </c>
      <c r="W163" s="405">
        <v>8.3333333333333329E-2</v>
      </c>
      <c r="X163" s="405">
        <v>8.3333333333333329E-2</v>
      </c>
      <c r="Y163" s="405">
        <v>8.3333333333333329E-2</v>
      </c>
      <c r="Z163" s="405">
        <v>8.3333333333333329E-2</v>
      </c>
      <c r="AA163" s="405">
        <v>8.3333333333333329E-2</v>
      </c>
    </row>
    <row r="164" spans="1:27" ht="15" customHeight="1" x14ac:dyDescent="0.25">
      <c r="A164" s="425" t="str">
        <f>IF('1_geral'!$D$1=E164,1,"")</f>
        <v/>
      </c>
      <c r="B164" s="166" t="str">
        <f>IF(A164=1,MAX(B$1:B163)+1,"")</f>
        <v/>
      </c>
      <c r="C164" s="425" t="str">
        <f>IF('1_geral'!$D$4=F164,1,"")</f>
        <v/>
      </c>
      <c r="D164" s="166" t="str">
        <f>IF(C164=1,MAX(D$1:D163)+1,"")</f>
        <v/>
      </c>
      <c r="E164" s="166" t="s">
        <v>17</v>
      </c>
      <c r="F164" s="166" t="s">
        <v>2010</v>
      </c>
      <c r="H164" s="166" t="s">
        <v>1656</v>
      </c>
      <c r="I164" s="166" t="s">
        <v>1861</v>
      </c>
      <c r="J164" s="166" t="s">
        <v>1905</v>
      </c>
      <c r="K164" s="166" t="s">
        <v>2014</v>
      </c>
      <c r="L164" s="409">
        <v>1440</v>
      </c>
      <c r="M164" s="409">
        <v>2400</v>
      </c>
      <c r="N164" s="409">
        <v>4800</v>
      </c>
      <c r="O164" s="410">
        <v>1</v>
      </c>
      <c r="P164" s="405">
        <v>8.3333333333333329E-2</v>
      </c>
      <c r="Q164" s="405">
        <v>8.3333333333333329E-2</v>
      </c>
      <c r="R164" s="405">
        <v>8.3333333333333329E-2</v>
      </c>
      <c r="S164" s="405">
        <v>8.3333333333333329E-2</v>
      </c>
      <c r="T164" s="405">
        <v>8.3333333333333329E-2</v>
      </c>
      <c r="U164" s="405">
        <v>8.3333333333333329E-2</v>
      </c>
      <c r="V164" s="405">
        <v>8.3333333333333329E-2</v>
      </c>
      <c r="W164" s="405">
        <v>8.3333333333333329E-2</v>
      </c>
      <c r="X164" s="405">
        <v>8.3333333333333329E-2</v>
      </c>
      <c r="Y164" s="405">
        <v>8.3333333333333329E-2</v>
      </c>
      <c r="Z164" s="405">
        <v>8.3333333333333329E-2</v>
      </c>
      <c r="AA164" s="405">
        <v>8.3333333333333329E-2</v>
      </c>
    </row>
    <row r="165" spans="1:27" ht="15" customHeight="1" x14ac:dyDescent="0.25">
      <c r="A165" s="425" t="str">
        <f>IF('1_geral'!$D$1=E165,1,"")</f>
        <v/>
      </c>
      <c r="B165" s="166" t="str">
        <f>IF(A165=1,MAX(B$1:B164)+1,"")</f>
        <v/>
      </c>
      <c r="C165" s="425" t="str">
        <f>IF('1_geral'!$D$4=F165,1,"")</f>
        <v/>
      </c>
      <c r="D165" s="166" t="str">
        <f>IF(C165=1,MAX(D$1:D164)+1,"")</f>
        <v/>
      </c>
      <c r="E165" s="166" t="s">
        <v>17</v>
      </c>
      <c r="F165" s="166" t="s">
        <v>2010</v>
      </c>
      <c r="H165" s="166" t="s">
        <v>1658</v>
      </c>
      <c r="I165" s="166" t="s">
        <v>1886</v>
      </c>
      <c r="J165" s="166" t="s">
        <v>1902</v>
      </c>
      <c r="K165" s="166" t="s">
        <v>2019</v>
      </c>
      <c r="L165" s="409">
        <v>8000</v>
      </c>
      <c r="M165" s="409">
        <v>9600</v>
      </c>
      <c r="N165" s="409">
        <v>12000</v>
      </c>
      <c r="O165" s="410">
        <v>8.3333333333333329E-2</v>
      </c>
      <c r="P165" s="405">
        <v>8.3333333333333329E-2</v>
      </c>
      <c r="Q165" s="405">
        <v>8.3333333333333329E-2</v>
      </c>
      <c r="R165" s="405">
        <v>8.3333333333333329E-2</v>
      </c>
      <c r="S165" s="405">
        <v>8.3333333333333329E-2</v>
      </c>
      <c r="T165" s="405">
        <v>8.3333333333333329E-2</v>
      </c>
      <c r="U165" s="405">
        <v>8.3333333333333329E-2</v>
      </c>
      <c r="V165" s="405">
        <v>8.3333333333333329E-2</v>
      </c>
      <c r="W165" s="405">
        <v>8.3333333333333329E-2</v>
      </c>
      <c r="X165" s="405">
        <v>8.3333333333333329E-2</v>
      </c>
      <c r="Y165" s="405">
        <v>8.3333333333333329E-2</v>
      </c>
      <c r="Z165" s="405">
        <v>8.3333333333333329E-2</v>
      </c>
      <c r="AA165" s="405">
        <v>8.3333333333333329E-2</v>
      </c>
    </row>
    <row r="166" spans="1:27" ht="15" customHeight="1" x14ac:dyDescent="0.25">
      <c r="A166" s="425" t="str">
        <f>IF('1_geral'!$D$1=E166,1,"")</f>
        <v/>
      </c>
      <c r="B166" s="166" t="str">
        <f>IF(A166=1,MAX(B$1:B165)+1,"")</f>
        <v/>
      </c>
      <c r="C166" s="425" t="str">
        <f>IF('1_geral'!$D$4=F166,1,"")</f>
        <v/>
      </c>
      <c r="D166" s="166" t="str">
        <f>IF(C166=1,MAX(D$1:D165)+1,"")</f>
        <v/>
      </c>
      <c r="E166" s="166" t="s">
        <v>17</v>
      </c>
      <c r="F166" s="166" t="s">
        <v>2010</v>
      </c>
      <c r="H166" s="166" t="s">
        <v>1658</v>
      </c>
      <c r="I166" s="166" t="s">
        <v>1886</v>
      </c>
      <c r="J166" s="166" t="s">
        <v>1902</v>
      </c>
      <c r="K166" s="166" t="s">
        <v>2020</v>
      </c>
      <c r="L166" s="409">
        <v>8000</v>
      </c>
      <c r="M166" s="409">
        <v>9600</v>
      </c>
      <c r="N166" s="409">
        <v>12000</v>
      </c>
      <c r="O166" s="410">
        <v>8.3333333333333329E-2</v>
      </c>
      <c r="P166" s="405">
        <v>8.3333333333333329E-2</v>
      </c>
      <c r="Q166" s="405">
        <v>8.3333333333333329E-2</v>
      </c>
      <c r="R166" s="405">
        <v>8.3333333333333329E-2</v>
      </c>
      <c r="S166" s="405">
        <v>8.3333333333333329E-2</v>
      </c>
      <c r="T166" s="405">
        <v>8.3333333333333329E-2</v>
      </c>
      <c r="U166" s="405">
        <v>8.3333333333333329E-2</v>
      </c>
      <c r="V166" s="405">
        <v>8.3333333333333329E-2</v>
      </c>
      <c r="W166" s="405">
        <v>8.3333333333333329E-2</v>
      </c>
      <c r="X166" s="405">
        <v>8.3333333333333329E-2</v>
      </c>
      <c r="Y166" s="405">
        <v>8.3333333333333329E-2</v>
      </c>
      <c r="Z166" s="405">
        <v>8.3333333333333329E-2</v>
      </c>
      <c r="AA166" s="405">
        <v>8.3333333333333329E-2</v>
      </c>
    </row>
    <row r="167" spans="1:27" ht="15" customHeight="1" x14ac:dyDescent="0.25">
      <c r="A167" s="425" t="str">
        <f>IF('1_geral'!$D$1=E167,1,"")</f>
        <v/>
      </c>
      <c r="B167" s="166" t="str">
        <f>IF(A167=1,MAX(B$1:B166)+1,"")</f>
        <v/>
      </c>
      <c r="C167" s="425" t="str">
        <f>IF('1_geral'!$D$4=F167,1,"")</f>
        <v/>
      </c>
      <c r="D167" s="166" t="str">
        <f>IF(C167=1,MAX(D$1:D166)+1,"")</f>
        <v/>
      </c>
      <c r="E167" s="166" t="s">
        <v>17</v>
      </c>
      <c r="F167" s="166" t="s">
        <v>2023</v>
      </c>
      <c r="G167" s="166" t="s">
        <v>1657</v>
      </c>
      <c r="H167" s="166" t="s">
        <v>1658</v>
      </c>
      <c r="I167" s="166" t="s">
        <v>1886</v>
      </c>
      <c r="J167" s="166" t="s">
        <v>1905</v>
      </c>
      <c r="K167" s="166" t="s">
        <v>2024</v>
      </c>
      <c r="L167" s="409">
        <v>1536</v>
      </c>
      <c r="M167" s="409">
        <v>1920</v>
      </c>
      <c r="N167" s="409">
        <v>2304</v>
      </c>
      <c r="P167" s="405">
        <v>8.3333333333333329E-2</v>
      </c>
      <c r="Q167" s="405">
        <v>8.3333333333333329E-2</v>
      </c>
      <c r="R167" s="405">
        <v>8.3333333333333329E-2</v>
      </c>
      <c r="S167" s="405">
        <v>8.3333333333333329E-2</v>
      </c>
      <c r="T167" s="405">
        <v>8.3333333333333329E-2</v>
      </c>
      <c r="U167" s="405">
        <v>8.3333333333333329E-2</v>
      </c>
      <c r="V167" s="405">
        <v>8.3333333333333329E-2</v>
      </c>
      <c r="W167" s="405">
        <v>8.3333333333333329E-2</v>
      </c>
      <c r="X167" s="405">
        <v>8.3333333333333329E-2</v>
      </c>
      <c r="Y167" s="405">
        <v>8.3333333333333329E-2</v>
      </c>
      <c r="Z167" s="405">
        <v>8.3333333333333329E-2</v>
      </c>
      <c r="AA167" s="405">
        <v>8.3333333333333329E-2</v>
      </c>
    </row>
    <row r="168" spans="1:27" ht="15" customHeight="1" x14ac:dyDescent="0.25">
      <c r="A168" s="425" t="str">
        <f>IF('1_geral'!$D$1=E168,1,"")</f>
        <v/>
      </c>
      <c r="B168" s="166" t="str">
        <f>IF(A168=1,MAX(B$1:B167)+1,"")</f>
        <v/>
      </c>
      <c r="C168" s="425" t="str">
        <f>IF('1_geral'!$D$4=F168,1,"")</f>
        <v/>
      </c>
      <c r="D168" s="166" t="str">
        <f>IF(C168=1,MAX(D$1:D167)+1,"")</f>
        <v/>
      </c>
      <c r="E168" s="166" t="s">
        <v>17</v>
      </c>
      <c r="F168" s="166" t="s">
        <v>2023</v>
      </c>
      <c r="G168" s="166" t="s">
        <v>1657</v>
      </c>
      <c r="H168" s="166" t="s">
        <v>1658</v>
      </c>
      <c r="I168" s="166" t="s">
        <v>1886</v>
      </c>
      <c r="J168" s="166" t="s">
        <v>1905</v>
      </c>
      <c r="K168" s="166" t="s">
        <v>2028</v>
      </c>
      <c r="L168" s="409">
        <v>2304</v>
      </c>
      <c r="M168" s="409">
        <v>2880</v>
      </c>
      <c r="N168" s="409">
        <v>3456</v>
      </c>
      <c r="P168" s="405">
        <v>8.3333333333333329E-2</v>
      </c>
      <c r="Q168" s="405">
        <v>8.3333333333333329E-2</v>
      </c>
      <c r="R168" s="405">
        <v>8.3333333333333329E-2</v>
      </c>
      <c r="S168" s="405">
        <v>8.3333333333333329E-2</v>
      </c>
      <c r="T168" s="405">
        <v>8.3333333333333329E-2</v>
      </c>
      <c r="U168" s="405">
        <v>8.3333333333333329E-2</v>
      </c>
      <c r="V168" s="405">
        <v>8.3333333333333329E-2</v>
      </c>
      <c r="W168" s="405">
        <v>8.3333333333333329E-2</v>
      </c>
      <c r="X168" s="405">
        <v>8.3333333333333329E-2</v>
      </c>
      <c r="Y168" s="405">
        <v>8.3333333333333329E-2</v>
      </c>
      <c r="Z168" s="405">
        <v>8.3333333333333329E-2</v>
      </c>
      <c r="AA168" s="405">
        <v>8.3333333333333329E-2</v>
      </c>
    </row>
    <row r="169" spans="1:27" ht="15" customHeight="1" x14ac:dyDescent="0.25">
      <c r="A169" s="425" t="str">
        <f>IF('1_geral'!$D$1=E169,1,"")</f>
        <v/>
      </c>
      <c r="B169" s="166" t="str">
        <f>IF(A169=1,MAX(B$1:B168)+1,"")</f>
        <v/>
      </c>
      <c r="C169" s="425" t="str">
        <f>IF('1_geral'!$D$4=F169,1,"")</f>
        <v/>
      </c>
      <c r="D169" s="166" t="str">
        <f>IF(C169=1,MAX(D$1:D168)+1,"")</f>
        <v/>
      </c>
      <c r="E169" s="166" t="s">
        <v>17</v>
      </c>
      <c r="F169" s="166" t="s">
        <v>2023</v>
      </c>
      <c r="G169" s="166" t="s">
        <v>1657</v>
      </c>
      <c r="H169" s="166" t="s">
        <v>1658</v>
      </c>
      <c r="I169" s="166" t="s">
        <v>1886</v>
      </c>
      <c r="J169" s="166" t="s">
        <v>1905</v>
      </c>
      <c r="K169" s="166" t="s">
        <v>2033</v>
      </c>
      <c r="L169" s="409">
        <v>3936</v>
      </c>
      <c r="M169" s="409">
        <v>4920</v>
      </c>
      <c r="N169" s="409">
        <v>5904</v>
      </c>
      <c r="P169" s="405">
        <v>8.3333333333333329E-2</v>
      </c>
      <c r="Q169" s="405">
        <v>8.3333333333333329E-2</v>
      </c>
      <c r="R169" s="405">
        <v>8.3333333333333329E-2</v>
      </c>
      <c r="S169" s="405">
        <v>8.3333333333333329E-2</v>
      </c>
      <c r="T169" s="405">
        <v>8.3333333333333329E-2</v>
      </c>
      <c r="U169" s="405">
        <v>8.3333333333333329E-2</v>
      </c>
      <c r="V169" s="405">
        <v>8.3333333333333329E-2</v>
      </c>
      <c r="W169" s="405">
        <v>8.3333333333333329E-2</v>
      </c>
      <c r="X169" s="405">
        <v>8.3333333333333329E-2</v>
      </c>
      <c r="Y169" s="405">
        <v>8.3333333333333329E-2</v>
      </c>
      <c r="Z169" s="405">
        <v>8.3333333333333329E-2</v>
      </c>
      <c r="AA169" s="405">
        <v>8.3333333333333329E-2</v>
      </c>
    </row>
    <row r="170" spans="1:27" ht="15" customHeight="1" x14ac:dyDescent="0.25">
      <c r="A170" s="425" t="str">
        <f>IF('1_geral'!$D$1=E170,1,"")</f>
        <v/>
      </c>
      <c r="B170" s="166" t="str">
        <f>IF(A170=1,MAX(B$1:B169)+1,"")</f>
        <v/>
      </c>
      <c r="C170" s="425" t="str">
        <f>IF('1_geral'!$D$4=F170,1,"")</f>
        <v/>
      </c>
      <c r="D170" s="166" t="str">
        <f>IF(C170=1,MAX(D$1:D169)+1,"")</f>
        <v/>
      </c>
      <c r="E170" s="166" t="s">
        <v>17</v>
      </c>
      <c r="F170" s="166" t="s">
        <v>2023</v>
      </c>
      <c r="G170" s="166" t="s">
        <v>1657</v>
      </c>
      <c r="H170" s="166" t="s">
        <v>1854</v>
      </c>
      <c r="I170" s="166" t="s">
        <v>1857</v>
      </c>
      <c r="J170" s="166" t="s">
        <v>1902</v>
      </c>
      <c r="K170" s="166" t="s">
        <v>2031</v>
      </c>
      <c r="L170" s="409">
        <v>9792</v>
      </c>
      <c r="M170" s="409">
        <v>12240</v>
      </c>
      <c r="N170" s="409">
        <v>14688</v>
      </c>
      <c r="P170" s="405">
        <v>8.3333333333333329E-2</v>
      </c>
      <c r="Q170" s="405">
        <v>8.3333333333333329E-2</v>
      </c>
      <c r="R170" s="405">
        <v>8.3333333333333329E-2</v>
      </c>
      <c r="S170" s="405">
        <v>8.3333333333333329E-2</v>
      </c>
      <c r="T170" s="405">
        <v>8.3333333333333329E-2</v>
      </c>
      <c r="U170" s="405">
        <v>8.3333333333333329E-2</v>
      </c>
      <c r="V170" s="405">
        <v>8.3333333333333329E-2</v>
      </c>
      <c r="W170" s="405">
        <v>8.3333333333333329E-2</v>
      </c>
      <c r="X170" s="405">
        <v>8.3333333333333329E-2</v>
      </c>
      <c r="Y170" s="405">
        <v>8.3333333333333329E-2</v>
      </c>
      <c r="Z170" s="405">
        <v>8.3333333333333329E-2</v>
      </c>
      <c r="AA170" s="405">
        <v>8.3333333333333329E-2</v>
      </c>
    </row>
    <row r="171" spans="1:27" ht="15" customHeight="1" x14ac:dyDescent="0.25">
      <c r="A171" s="425" t="str">
        <f>IF('1_geral'!$D$1=E171,1,"")</f>
        <v/>
      </c>
      <c r="B171" s="166" t="str">
        <f>IF(A171=1,MAX(B$1:B170)+1,"")</f>
        <v/>
      </c>
      <c r="C171" s="425" t="str">
        <f>IF('1_geral'!$D$4=F171,1,"")</f>
        <v/>
      </c>
      <c r="D171" s="166" t="str">
        <f>IF(C171=1,MAX(D$1:D170)+1,"")</f>
        <v/>
      </c>
      <c r="E171" s="166" t="s">
        <v>17</v>
      </c>
      <c r="F171" s="166" t="s">
        <v>2023</v>
      </c>
      <c r="G171" s="166" t="s">
        <v>1657</v>
      </c>
      <c r="H171" s="166" t="s">
        <v>1854</v>
      </c>
      <c r="I171" s="166" t="s">
        <v>1856</v>
      </c>
      <c r="J171" s="166" t="s">
        <v>1902</v>
      </c>
      <c r="K171" s="166" t="s">
        <v>2026</v>
      </c>
      <c r="L171" s="409">
        <v>22080</v>
      </c>
      <c r="M171" s="409">
        <v>27600</v>
      </c>
      <c r="N171" s="409">
        <v>33120</v>
      </c>
      <c r="P171" s="405">
        <v>8.3333333333333329E-2</v>
      </c>
      <c r="Q171" s="405">
        <v>8.3333333333333329E-2</v>
      </c>
      <c r="R171" s="405">
        <v>8.3333333333333329E-2</v>
      </c>
      <c r="S171" s="405">
        <v>8.3333333333333329E-2</v>
      </c>
      <c r="T171" s="405">
        <v>8.3333333333333329E-2</v>
      </c>
      <c r="U171" s="405">
        <v>8.3333333333333329E-2</v>
      </c>
      <c r="V171" s="405">
        <v>8.3333333333333329E-2</v>
      </c>
      <c r="W171" s="405">
        <v>8.3333333333333329E-2</v>
      </c>
      <c r="X171" s="405">
        <v>8.3333333333333329E-2</v>
      </c>
      <c r="Y171" s="405">
        <v>8.3333333333333329E-2</v>
      </c>
      <c r="Z171" s="405">
        <v>8.3333333333333329E-2</v>
      </c>
      <c r="AA171" s="405">
        <v>8.3333333333333329E-2</v>
      </c>
    </row>
    <row r="172" spans="1:27" ht="15" customHeight="1" x14ac:dyDescent="0.25">
      <c r="A172" s="425" t="str">
        <f>IF('1_geral'!$D$1=E172,1,"")</f>
        <v/>
      </c>
      <c r="B172" s="166" t="str">
        <f>IF(A172=1,MAX(B$1:B171)+1,"")</f>
        <v/>
      </c>
      <c r="C172" s="425" t="str">
        <f>IF('1_geral'!$D$4=F172,1,"")</f>
        <v/>
      </c>
      <c r="D172" s="166" t="str">
        <f>IF(C172=1,MAX(D$1:D171)+1,"")</f>
        <v/>
      </c>
      <c r="E172" s="166" t="s">
        <v>17</v>
      </c>
      <c r="F172" s="166" t="s">
        <v>2023</v>
      </c>
      <c r="G172" s="166" t="s">
        <v>1657</v>
      </c>
      <c r="H172" s="166" t="s">
        <v>1854</v>
      </c>
      <c r="I172" s="166" t="s">
        <v>1856</v>
      </c>
      <c r="J172" s="166" t="s">
        <v>1902</v>
      </c>
      <c r="K172" s="166" t="s">
        <v>2016</v>
      </c>
      <c r="L172" s="409">
        <v>1344</v>
      </c>
      <c r="M172" s="409">
        <v>1680</v>
      </c>
      <c r="N172" s="409">
        <v>2016</v>
      </c>
      <c r="P172" s="405">
        <v>8.3333333333333329E-2</v>
      </c>
      <c r="Q172" s="405">
        <v>8.3333333333333329E-2</v>
      </c>
      <c r="R172" s="405">
        <v>8.3333333333333329E-2</v>
      </c>
      <c r="S172" s="405">
        <v>8.3333333333333329E-2</v>
      </c>
      <c r="T172" s="405">
        <v>8.3333333333333329E-2</v>
      </c>
      <c r="U172" s="405">
        <v>8.3333333333333329E-2</v>
      </c>
      <c r="V172" s="405">
        <v>8.3333333333333329E-2</v>
      </c>
      <c r="W172" s="405">
        <v>8.3333333333333329E-2</v>
      </c>
      <c r="X172" s="405">
        <v>8.3333333333333329E-2</v>
      </c>
      <c r="Y172" s="405">
        <v>8.3333333333333329E-2</v>
      </c>
      <c r="Z172" s="405">
        <v>8.3333333333333329E-2</v>
      </c>
      <c r="AA172" s="405">
        <v>8.3333333333333329E-2</v>
      </c>
    </row>
    <row r="173" spans="1:27" ht="15" customHeight="1" x14ac:dyDescent="0.25">
      <c r="A173" s="425" t="str">
        <f>IF('1_geral'!$D$1=E173,1,"")</f>
        <v/>
      </c>
      <c r="B173" s="166" t="str">
        <f>IF(A173=1,MAX(B$1:B172)+1,"")</f>
        <v/>
      </c>
      <c r="C173" s="425" t="str">
        <f>IF('1_geral'!$D$4=F173,1,"")</f>
        <v/>
      </c>
      <c r="D173" s="166" t="str">
        <f>IF(C173=1,MAX(D$1:D172)+1,"")</f>
        <v/>
      </c>
      <c r="E173" s="166" t="s">
        <v>17</v>
      </c>
      <c r="F173" s="166" t="s">
        <v>2023</v>
      </c>
      <c r="G173" s="166" t="s">
        <v>1657</v>
      </c>
      <c r="H173" s="166" t="s">
        <v>1854</v>
      </c>
      <c r="I173" s="166" t="s">
        <v>1856</v>
      </c>
      <c r="J173" s="166" t="s">
        <v>1905</v>
      </c>
      <c r="K173" s="166" t="s">
        <v>2030</v>
      </c>
      <c r="L173" s="409">
        <v>34368</v>
      </c>
      <c r="M173" s="409">
        <v>42960</v>
      </c>
      <c r="N173" s="409">
        <v>51552</v>
      </c>
      <c r="P173" s="405">
        <v>8.3333333333333329E-2</v>
      </c>
      <c r="Q173" s="405">
        <v>8.3333333333333329E-2</v>
      </c>
      <c r="R173" s="405">
        <v>8.3333333333333329E-2</v>
      </c>
      <c r="S173" s="405">
        <v>8.3333333333333329E-2</v>
      </c>
      <c r="T173" s="405">
        <v>8.3333333333333329E-2</v>
      </c>
      <c r="U173" s="405">
        <v>8.3333333333333329E-2</v>
      </c>
      <c r="V173" s="405">
        <v>8.3333333333333329E-2</v>
      </c>
      <c r="W173" s="405">
        <v>8.3333333333333329E-2</v>
      </c>
      <c r="X173" s="405">
        <v>8.3333333333333329E-2</v>
      </c>
      <c r="Y173" s="405">
        <v>8.3333333333333329E-2</v>
      </c>
      <c r="Z173" s="405">
        <v>8.3333333333333329E-2</v>
      </c>
      <c r="AA173" s="405">
        <v>8.3333333333333329E-2</v>
      </c>
    </row>
    <row r="174" spans="1:27" ht="15" customHeight="1" x14ac:dyDescent="0.25">
      <c r="A174" s="425" t="str">
        <f>IF('1_geral'!$D$1=E174,1,"")</f>
        <v/>
      </c>
      <c r="B174" s="166" t="str">
        <f>IF(A174=1,MAX(B$1:B173)+1,"")</f>
        <v/>
      </c>
      <c r="C174" s="425" t="str">
        <f>IF('1_geral'!$D$4=F174,1,"")</f>
        <v/>
      </c>
      <c r="D174" s="166" t="str">
        <f>IF(C174=1,MAX(D$1:D173)+1,"")</f>
        <v/>
      </c>
      <c r="E174" s="166" t="s">
        <v>17</v>
      </c>
      <c r="F174" s="166" t="s">
        <v>2023</v>
      </c>
      <c r="H174" s="166" t="s">
        <v>1658</v>
      </c>
      <c r="I174" s="166" t="s">
        <v>1886</v>
      </c>
      <c r="J174" s="166" t="s">
        <v>1905</v>
      </c>
      <c r="K174" s="166" t="s">
        <v>2029</v>
      </c>
      <c r="L174" s="409">
        <v>2496</v>
      </c>
      <c r="M174" s="409">
        <v>3120</v>
      </c>
      <c r="N174" s="409">
        <v>3744</v>
      </c>
      <c r="P174" s="405">
        <v>8.3333333333333329E-2</v>
      </c>
      <c r="Q174" s="405">
        <v>8.3333333333333329E-2</v>
      </c>
      <c r="R174" s="405">
        <v>8.3333333333333329E-2</v>
      </c>
      <c r="S174" s="405">
        <v>8.3333333333333329E-2</v>
      </c>
      <c r="T174" s="405">
        <v>8.3333333333333329E-2</v>
      </c>
      <c r="U174" s="405">
        <v>8.3333333333333329E-2</v>
      </c>
      <c r="V174" s="405">
        <v>8.3333333333333329E-2</v>
      </c>
      <c r="W174" s="405">
        <v>8.3333333333333329E-2</v>
      </c>
      <c r="X174" s="405">
        <v>8.3333333333333329E-2</v>
      </c>
      <c r="Y174" s="405">
        <v>8.3333333333333329E-2</v>
      </c>
      <c r="Z174" s="405">
        <v>8.3333333333333329E-2</v>
      </c>
      <c r="AA174" s="405">
        <v>8.3333333333333329E-2</v>
      </c>
    </row>
    <row r="175" spans="1:27" ht="15" customHeight="1" x14ac:dyDescent="0.25">
      <c r="A175" s="425" t="str">
        <f>IF('1_geral'!$D$1=E175,1,"")</f>
        <v/>
      </c>
      <c r="B175" s="166" t="str">
        <f>IF(A175=1,MAX(B$1:B174)+1,"")</f>
        <v/>
      </c>
      <c r="C175" s="425" t="str">
        <f>IF('1_geral'!$D$4=F175,1,"")</f>
        <v/>
      </c>
      <c r="D175" s="166" t="str">
        <f>IF(C175=1,MAX(D$1:D174)+1,"")</f>
        <v/>
      </c>
      <c r="E175" s="166" t="s">
        <v>17</v>
      </c>
      <c r="F175" s="166" t="s">
        <v>2023</v>
      </c>
      <c r="H175" s="166" t="s">
        <v>1658</v>
      </c>
      <c r="I175" s="166" t="s">
        <v>1886</v>
      </c>
      <c r="J175" s="166" t="s">
        <v>1902</v>
      </c>
      <c r="K175" s="166" t="s">
        <v>2032</v>
      </c>
      <c r="L175" s="409">
        <v>3264</v>
      </c>
      <c r="M175" s="409">
        <v>4080</v>
      </c>
      <c r="N175" s="409">
        <v>4896</v>
      </c>
      <c r="P175" s="405">
        <v>8.3333333333333329E-2</v>
      </c>
      <c r="Q175" s="405">
        <v>8.3333333333333329E-2</v>
      </c>
      <c r="R175" s="405">
        <v>8.3333333333333329E-2</v>
      </c>
      <c r="S175" s="405">
        <v>8.3333333333333329E-2</v>
      </c>
      <c r="T175" s="405">
        <v>8.3333333333333329E-2</v>
      </c>
      <c r="U175" s="405">
        <v>8.3333333333333329E-2</v>
      </c>
      <c r="V175" s="405">
        <v>8.3333333333333329E-2</v>
      </c>
      <c r="W175" s="405">
        <v>8.3333333333333329E-2</v>
      </c>
      <c r="X175" s="405">
        <v>8.3333333333333329E-2</v>
      </c>
      <c r="Y175" s="405">
        <v>8.3333333333333329E-2</v>
      </c>
      <c r="Z175" s="405">
        <v>8.3333333333333329E-2</v>
      </c>
      <c r="AA175" s="405">
        <v>8.3333333333333329E-2</v>
      </c>
    </row>
    <row r="176" spans="1:27" ht="15" customHeight="1" x14ac:dyDescent="0.25">
      <c r="A176" s="425" t="str">
        <f>IF('1_geral'!$D$1=E176,1,"")</f>
        <v/>
      </c>
      <c r="B176" s="166" t="str">
        <f>IF(A176=1,MAX(B$1:B175)+1,"")</f>
        <v/>
      </c>
      <c r="C176" s="425" t="str">
        <f>IF('1_geral'!$D$4=F176,1,"")</f>
        <v/>
      </c>
      <c r="D176" s="166" t="str">
        <f>IF(C176=1,MAX(D$1:D175)+1,"")</f>
        <v/>
      </c>
      <c r="E176" s="166" t="s">
        <v>17</v>
      </c>
      <c r="F176" s="166" t="s">
        <v>2023</v>
      </c>
      <c r="H176" s="166" t="s">
        <v>1658</v>
      </c>
      <c r="I176" s="166" t="s">
        <v>1855</v>
      </c>
      <c r="J176" s="166" t="s">
        <v>1902</v>
      </c>
      <c r="K176" s="166" t="s">
        <v>1897</v>
      </c>
      <c r="L176" s="409">
        <v>4992</v>
      </c>
      <c r="M176" s="409">
        <v>6240</v>
      </c>
      <c r="N176" s="409">
        <v>7488</v>
      </c>
      <c r="P176" s="405">
        <v>0</v>
      </c>
      <c r="Q176" s="405">
        <v>0</v>
      </c>
      <c r="R176" s="405">
        <v>0</v>
      </c>
      <c r="S176" s="405">
        <v>0</v>
      </c>
      <c r="T176" s="405">
        <v>0</v>
      </c>
      <c r="U176" s="405">
        <v>0</v>
      </c>
      <c r="V176" s="405">
        <v>0</v>
      </c>
      <c r="W176" s="405">
        <v>0</v>
      </c>
      <c r="X176" s="405">
        <v>0</v>
      </c>
      <c r="Y176" s="405">
        <v>0</v>
      </c>
      <c r="Z176" s="405">
        <v>0</v>
      </c>
      <c r="AA176" s="405">
        <v>0</v>
      </c>
    </row>
    <row r="177" spans="1:27" ht="15" customHeight="1" x14ac:dyDescent="0.25">
      <c r="A177" s="425" t="str">
        <f>IF('1_geral'!$D$1=E177,1,"")</f>
        <v/>
      </c>
      <c r="B177" s="166" t="str">
        <f>IF(A177=1,MAX(B$1:B176)+1,"")</f>
        <v/>
      </c>
      <c r="C177" s="425" t="str">
        <f>IF('1_geral'!$D$4=F177,1,"")</f>
        <v/>
      </c>
      <c r="D177" s="166" t="str">
        <f>IF(C177=1,MAX(D$1:D176)+1,"")</f>
        <v/>
      </c>
      <c r="E177" s="166" t="s">
        <v>17</v>
      </c>
      <c r="F177" s="166" t="s">
        <v>2023</v>
      </c>
      <c r="H177" s="166" t="s">
        <v>1658</v>
      </c>
      <c r="I177" s="166" t="s">
        <v>1855</v>
      </c>
      <c r="J177" s="166" t="s">
        <v>1905</v>
      </c>
      <c r="K177" s="166" t="s">
        <v>2021</v>
      </c>
      <c r="L177" s="409">
        <v>4480</v>
      </c>
      <c r="M177" s="409">
        <v>5600</v>
      </c>
      <c r="N177" s="409">
        <v>6720</v>
      </c>
      <c r="P177" s="405">
        <v>8.3333333333333329E-2</v>
      </c>
      <c r="Q177" s="405">
        <v>8.3333333333333329E-2</v>
      </c>
      <c r="R177" s="405">
        <v>8.3333333333333329E-2</v>
      </c>
      <c r="S177" s="405">
        <v>8.3333333333333329E-2</v>
      </c>
      <c r="T177" s="405">
        <v>8.3333333333333329E-2</v>
      </c>
      <c r="U177" s="405">
        <v>8.3333333333333329E-2</v>
      </c>
      <c r="V177" s="405">
        <v>8.3333333333333329E-2</v>
      </c>
      <c r="W177" s="405">
        <v>8.3333333333333329E-2</v>
      </c>
      <c r="X177" s="405">
        <v>8.3333333333333329E-2</v>
      </c>
      <c r="Y177" s="405">
        <v>8.3333333333333329E-2</v>
      </c>
      <c r="Z177" s="405">
        <v>8.3333333333333329E-2</v>
      </c>
      <c r="AA177" s="405">
        <v>8.3333333333333329E-2</v>
      </c>
    </row>
    <row r="178" spans="1:27" ht="15" customHeight="1" x14ac:dyDescent="0.25">
      <c r="A178" s="425" t="str">
        <f>IF('1_geral'!$D$1=E178,1,"")</f>
        <v/>
      </c>
      <c r="B178" s="166" t="str">
        <f>IF(A178=1,MAX(B$1:B177)+1,"")</f>
        <v/>
      </c>
      <c r="C178" s="425" t="str">
        <f>IF('1_geral'!$D$4=F178,1,"")</f>
        <v/>
      </c>
      <c r="D178" s="166" t="str">
        <f>IF(C178=1,MAX(D$1:D177)+1,"")</f>
        <v/>
      </c>
      <c r="E178" s="166" t="s">
        <v>17</v>
      </c>
      <c r="F178" s="166" t="s">
        <v>2023</v>
      </c>
      <c r="H178" s="166" t="s">
        <v>1854</v>
      </c>
      <c r="I178" s="166" t="s">
        <v>1858</v>
      </c>
      <c r="J178" s="166" t="s">
        <v>1902</v>
      </c>
      <c r="K178" s="166" t="s">
        <v>2027</v>
      </c>
      <c r="L178" s="409">
        <v>33888</v>
      </c>
      <c r="M178" s="409">
        <v>42360</v>
      </c>
      <c r="N178" s="409">
        <v>50832</v>
      </c>
      <c r="P178" s="405">
        <v>8.3333333333333329E-2</v>
      </c>
      <c r="Q178" s="405">
        <v>8.3333333333333329E-2</v>
      </c>
      <c r="R178" s="405">
        <v>8.3333333333333329E-2</v>
      </c>
      <c r="S178" s="405">
        <v>8.3333333333333329E-2</v>
      </c>
      <c r="T178" s="405">
        <v>8.3333333333333329E-2</v>
      </c>
      <c r="U178" s="405">
        <v>8.3333333333333329E-2</v>
      </c>
      <c r="V178" s="405">
        <v>8.3333333333333329E-2</v>
      </c>
      <c r="W178" s="405">
        <v>8.3333333333333329E-2</v>
      </c>
      <c r="X178" s="405">
        <v>8.3333333333333329E-2</v>
      </c>
      <c r="Y178" s="405">
        <v>8.3333333333333329E-2</v>
      </c>
      <c r="Z178" s="405">
        <v>8.3333333333333329E-2</v>
      </c>
      <c r="AA178" s="405">
        <v>8.3333333333333329E-2</v>
      </c>
    </row>
    <row r="179" spans="1:27" ht="15" customHeight="1" x14ac:dyDescent="0.25">
      <c r="A179" s="425" t="str">
        <f>IF('1_geral'!$D$1=E179,1,"")</f>
        <v/>
      </c>
      <c r="B179" s="166" t="str">
        <f>IF(A179=1,MAX(B$1:B178)+1,"")</f>
        <v/>
      </c>
      <c r="C179" s="425" t="str">
        <f>IF('1_geral'!$D$4=F179,1,"")</f>
        <v/>
      </c>
      <c r="D179" s="166" t="str">
        <f>IF(C179=1,MAX(D$1:D178)+1,"")</f>
        <v/>
      </c>
      <c r="E179" s="166" t="s">
        <v>17</v>
      </c>
      <c r="F179" s="166" t="s">
        <v>2023</v>
      </c>
      <c r="H179" s="166" t="s">
        <v>1854</v>
      </c>
      <c r="I179" s="166" t="s">
        <v>1858</v>
      </c>
      <c r="J179" s="166" t="s">
        <v>1902</v>
      </c>
      <c r="K179" s="166" t="s">
        <v>2034</v>
      </c>
      <c r="L179" s="409">
        <v>9696</v>
      </c>
      <c r="M179" s="409">
        <v>12120</v>
      </c>
      <c r="N179" s="409">
        <v>14544</v>
      </c>
      <c r="P179" s="405">
        <v>8.3333333333333329E-2</v>
      </c>
      <c r="Q179" s="405">
        <v>8.3333333333333329E-2</v>
      </c>
      <c r="R179" s="405">
        <v>8.3333333333333329E-2</v>
      </c>
      <c r="S179" s="405">
        <v>8.3333333333333329E-2</v>
      </c>
      <c r="T179" s="405">
        <v>8.3333333333333329E-2</v>
      </c>
      <c r="U179" s="405">
        <v>8.3333333333333329E-2</v>
      </c>
      <c r="V179" s="405">
        <v>8.3333333333333329E-2</v>
      </c>
      <c r="W179" s="405">
        <v>8.3333333333333329E-2</v>
      </c>
      <c r="X179" s="405">
        <v>8.3333333333333329E-2</v>
      </c>
      <c r="Y179" s="405">
        <v>8.3333333333333329E-2</v>
      </c>
      <c r="Z179" s="405">
        <v>8.3333333333333329E-2</v>
      </c>
      <c r="AA179" s="405">
        <v>8.3333333333333329E-2</v>
      </c>
    </row>
    <row r="180" spans="1:27" ht="15" customHeight="1" x14ac:dyDescent="0.25">
      <c r="A180" s="425" t="str">
        <f>IF('1_geral'!$D$1=E180,1,"")</f>
        <v/>
      </c>
      <c r="B180" s="166" t="str">
        <f>IF(A180=1,MAX(B$1:B179)+1,"")</f>
        <v/>
      </c>
      <c r="C180" s="425" t="str">
        <f>IF('1_geral'!$D$4=F180,1,"")</f>
        <v/>
      </c>
      <c r="D180" s="166" t="str">
        <f>IF(C180=1,MAX(D$1:D179)+1,"")</f>
        <v/>
      </c>
      <c r="E180" s="166" t="s">
        <v>17</v>
      </c>
      <c r="F180" s="166" t="s">
        <v>2023</v>
      </c>
      <c r="H180" s="166" t="s">
        <v>1854</v>
      </c>
      <c r="I180" s="166" t="s">
        <v>1856</v>
      </c>
      <c r="J180" s="166" t="s">
        <v>1905</v>
      </c>
      <c r="K180" s="166" t="s">
        <v>2025</v>
      </c>
      <c r="L180" s="409">
        <v>5184</v>
      </c>
      <c r="M180" s="409">
        <v>6480</v>
      </c>
      <c r="N180" s="409">
        <v>7776</v>
      </c>
      <c r="P180" s="405">
        <v>8.3333333333333329E-2</v>
      </c>
      <c r="Q180" s="405">
        <v>8.3333333333333329E-2</v>
      </c>
      <c r="R180" s="405">
        <v>8.3333333333333329E-2</v>
      </c>
      <c r="S180" s="405">
        <v>8.3333333333333329E-2</v>
      </c>
      <c r="T180" s="405">
        <v>8.3333333333333329E-2</v>
      </c>
      <c r="U180" s="405">
        <v>8.3333333333333329E-2</v>
      </c>
      <c r="V180" s="405">
        <v>8.3333333333333329E-2</v>
      </c>
      <c r="W180" s="405">
        <v>8.3333333333333329E-2</v>
      </c>
      <c r="X180" s="405">
        <v>8.3333333333333329E-2</v>
      </c>
      <c r="Y180" s="405">
        <v>8.3333333333333329E-2</v>
      </c>
      <c r="Z180" s="405">
        <v>8.3333333333333329E-2</v>
      </c>
      <c r="AA180" s="405">
        <v>8.3333333333333329E-2</v>
      </c>
    </row>
    <row r="181" spans="1:27" ht="15" customHeight="1" x14ac:dyDescent="0.25">
      <c r="A181" s="425" t="str">
        <f>IF('1_geral'!$D$1=E181,1,"")</f>
        <v/>
      </c>
      <c r="B181" s="166" t="str">
        <f>IF(A181=1,MAX(B$1:B180)+1,"")</f>
        <v/>
      </c>
      <c r="C181" s="425" t="str">
        <f>IF('1_geral'!$D$4=F181,1,"")</f>
        <v/>
      </c>
      <c r="D181" s="166" t="str">
        <f>IF(C181=1,MAX(D$1:D180)+1,"")</f>
        <v/>
      </c>
      <c r="E181" s="166" t="s">
        <v>17</v>
      </c>
      <c r="F181" s="166" t="s">
        <v>2035</v>
      </c>
      <c r="G181" s="166" t="s">
        <v>1657</v>
      </c>
      <c r="H181" s="166" t="s">
        <v>1656</v>
      </c>
      <c r="I181" s="166" t="s">
        <v>1859</v>
      </c>
      <c r="J181" s="166" t="s">
        <v>1905</v>
      </c>
      <c r="K181" s="166" t="s">
        <v>2043</v>
      </c>
      <c r="L181" s="409">
        <v>950</v>
      </c>
      <c r="M181" s="409">
        <v>960</v>
      </c>
      <c r="N181" s="409">
        <v>1200</v>
      </c>
      <c r="O181" s="410">
        <v>8.3333333333333329E-2</v>
      </c>
      <c r="P181" s="405">
        <v>0.05</v>
      </c>
      <c r="Q181" s="405">
        <v>0.15</v>
      </c>
      <c r="R181" s="405">
        <v>0.3</v>
      </c>
      <c r="S181" s="405">
        <v>0.5</v>
      </c>
      <c r="T181" s="405">
        <v>0</v>
      </c>
      <c r="U181" s="405">
        <v>0</v>
      </c>
      <c r="V181" s="405">
        <v>0</v>
      </c>
      <c r="W181" s="405">
        <v>0</v>
      </c>
      <c r="X181" s="405">
        <v>0</v>
      </c>
      <c r="Y181" s="405">
        <v>0</v>
      </c>
      <c r="Z181" s="405">
        <v>0</v>
      </c>
      <c r="AA181" s="405">
        <v>0</v>
      </c>
    </row>
    <row r="182" spans="1:27" ht="15" customHeight="1" x14ac:dyDescent="0.25">
      <c r="A182" s="425" t="str">
        <f>IF('1_geral'!$D$1=E182,1,"")</f>
        <v/>
      </c>
      <c r="B182" s="166" t="str">
        <f>IF(A182=1,MAX(B$1:B181)+1,"")</f>
        <v/>
      </c>
      <c r="C182" s="425" t="str">
        <f>IF('1_geral'!$D$4=F182,1,"")</f>
        <v/>
      </c>
      <c r="D182" s="166" t="str">
        <f>IF(C182=1,MAX(D$1:D181)+1,"")</f>
        <v/>
      </c>
      <c r="E182" s="166" t="s">
        <v>17</v>
      </c>
      <c r="F182" s="166" t="s">
        <v>2035</v>
      </c>
      <c r="G182" s="166" t="s">
        <v>1657</v>
      </c>
      <c r="H182" s="166" t="s">
        <v>1656</v>
      </c>
      <c r="I182" s="166" t="s">
        <v>1861</v>
      </c>
      <c r="J182" s="166" t="s">
        <v>1902</v>
      </c>
      <c r="K182" s="166" t="s">
        <v>2040</v>
      </c>
      <c r="L182" s="409">
        <v>400</v>
      </c>
      <c r="M182" s="409">
        <v>480</v>
      </c>
      <c r="N182" s="409">
        <v>600</v>
      </c>
      <c r="O182" s="410">
        <v>8.3333333333333329E-2</v>
      </c>
      <c r="P182" s="405">
        <v>8.3333333333333329E-2</v>
      </c>
      <c r="Q182" s="405">
        <v>8.3333333333333329E-2</v>
      </c>
      <c r="R182" s="405">
        <v>8.3333333333333329E-2</v>
      </c>
      <c r="S182" s="405">
        <v>8.3333333333333329E-2</v>
      </c>
      <c r="T182" s="405">
        <v>8.3333333333333329E-2</v>
      </c>
      <c r="U182" s="405">
        <v>8.3333333333333329E-2</v>
      </c>
      <c r="V182" s="405">
        <v>8.3333333333333329E-2</v>
      </c>
      <c r="W182" s="405">
        <v>8.3333333333333329E-2</v>
      </c>
      <c r="X182" s="405">
        <v>8.3333333333333329E-2</v>
      </c>
      <c r="Y182" s="405">
        <v>8.3333333333333329E-2</v>
      </c>
      <c r="Z182" s="405">
        <v>8.3333333333333329E-2</v>
      </c>
      <c r="AA182" s="405">
        <v>8.3333333333333329E-2</v>
      </c>
    </row>
    <row r="183" spans="1:27" ht="15" customHeight="1" x14ac:dyDescent="0.25">
      <c r="A183" s="425" t="str">
        <f>IF('1_geral'!$D$1=E183,1,"")</f>
        <v/>
      </c>
      <c r="B183" s="166" t="str">
        <f>IF(A183=1,MAX(B$1:B182)+1,"")</f>
        <v/>
      </c>
      <c r="C183" s="425" t="str">
        <f>IF('1_geral'!$D$4=F183,1,"")</f>
        <v/>
      </c>
      <c r="D183" s="166" t="str">
        <f>IF(C183=1,MAX(D$1:D182)+1,"")</f>
        <v/>
      </c>
      <c r="E183" s="166" t="s">
        <v>17</v>
      </c>
      <c r="F183" s="166" t="s">
        <v>2035</v>
      </c>
      <c r="G183" s="166" t="s">
        <v>1657</v>
      </c>
      <c r="H183" s="166" t="s">
        <v>1854</v>
      </c>
      <c r="I183" s="166" t="s">
        <v>1859</v>
      </c>
      <c r="J183" s="166" t="s">
        <v>1902</v>
      </c>
      <c r="K183" s="166" t="s">
        <v>2041</v>
      </c>
      <c r="L183" s="409">
        <v>23000</v>
      </c>
      <c r="M183" s="409">
        <v>24000</v>
      </c>
      <c r="N183" s="409">
        <v>26400</v>
      </c>
      <c r="O183" s="410">
        <v>22</v>
      </c>
      <c r="P183" s="405">
        <v>8.3333333333333329E-2</v>
      </c>
      <c r="Q183" s="405">
        <v>8.3333333333333329E-2</v>
      </c>
      <c r="R183" s="405">
        <v>8.3333333333333329E-2</v>
      </c>
      <c r="S183" s="405">
        <v>8.3333333333333329E-2</v>
      </c>
      <c r="T183" s="405">
        <v>8.3333333333333329E-2</v>
      </c>
      <c r="U183" s="405">
        <v>8.3333333333333329E-2</v>
      </c>
      <c r="V183" s="405">
        <v>8.3333333333333329E-2</v>
      </c>
      <c r="W183" s="405">
        <v>8.3333333333333329E-2</v>
      </c>
      <c r="X183" s="405">
        <v>8.3333333333333329E-2</v>
      </c>
      <c r="Y183" s="405">
        <v>8.3333333333333329E-2</v>
      </c>
      <c r="Z183" s="405">
        <v>8.3333333333333329E-2</v>
      </c>
      <c r="AA183" s="405">
        <v>8.3333333333333329E-2</v>
      </c>
    </row>
    <row r="184" spans="1:27" ht="15" customHeight="1" x14ac:dyDescent="0.25">
      <c r="A184" s="425" t="str">
        <f>IF('1_geral'!$D$1=E184,1,"")</f>
        <v/>
      </c>
      <c r="B184" s="166" t="str">
        <f>IF(A184=1,MAX(B$1:B183)+1,"")</f>
        <v/>
      </c>
      <c r="C184" s="425" t="str">
        <f>IF('1_geral'!$D$4=F184,1,"")</f>
        <v/>
      </c>
      <c r="D184" s="166" t="str">
        <f>IF(C184=1,MAX(D$1:D183)+1,"")</f>
        <v/>
      </c>
      <c r="E184" s="166" t="s">
        <v>17</v>
      </c>
      <c r="F184" s="166" t="s">
        <v>2035</v>
      </c>
      <c r="G184" s="166" t="s">
        <v>1657</v>
      </c>
      <c r="H184" s="166" t="s">
        <v>1854</v>
      </c>
      <c r="I184" s="166" t="s">
        <v>1859</v>
      </c>
      <c r="J184" s="166" t="s">
        <v>1905</v>
      </c>
      <c r="K184" s="166" t="s">
        <v>2044</v>
      </c>
      <c r="L184" s="409">
        <v>2500</v>
      </c>
      <c r="M184" s="409">
        <v>2640</v>
      </c>
      <c r="N184" s="409">
        <v>3000</v>
      </c>
      <c r="O184" s="410">
        <v>0.1</v>
      </c>
      <c r="P184" s="405">
        <v>0.1</v>
      </c>
      <c r="Q184" s="405">
        <v>0.15</v>
      </c>
      <c r="R184" s="405">
        <v>0.2</v>
      </c>
      <c r="S184" s="405">
        <v>0.2</v>
      </c>
      <c r="T184" s="405">
        <v>0.2</v>
      </c>
      <c r="U184" s="405">
        <v>0.05</v>
      </c>
      <c r="V184" s="405">
        <v>0</v>
      </c>
      <c r="W184" s="405">
        <v>0</v>
      </c>
      <c r="X184" s="405">
        <v>0</v>
      </c>
      <c r="Y184" s="405">
        <v>0</v>
      </c>
      <c r="Z184" s="405">
        <v>0</v>
      </c>
      <c r="AA184" s="405">
        <v>0.1</v>
      </c>
    </row>
    <row r="185" spans="1:27" ht="15" customHeight="1" x14ac:dyDescent="0.25">
      <c r="A185" s="425" t="str">
        <f>IF('1_geral'!$D$1=E185,1,"")</f>
        <v/>
      </c>
      <c r="B185" s="166" t="str">
        <f>IF(A185=1,MAX(B$1:B184)+1,"")</f>
        <v/>
      </c>
      <c r="C185" s="425" t="str">
        <f>IF('1_geral'!$D$4=F185,1,"")</f>
        <v/>
      </c>
      <c r="D185" s="166" t="str">
        <f>IF(C185=1,MAX(D$1:D184)+1,"")</f>
        <v/>
      </c>
      <c r="E185" s="166" t="s">
        <v>17</v>
      </c>
      <c r="F185" s="166" t="s">
        <v>2035</v>
      </c>
      <c r="G185" s="166" t="s">
        <v>1657</v>
      </c>
      <c r="H185" s="166" t="s">
        <v>1854</v>
      </c>
      <c r="I185" s="166" t="s">
        <v>1859</v>
      </c>
      <c r="J185" s="166" t="s">
        <v>1905</v>
      </c>
      <c r="K185" s="166" t="s">
        <v>2045</v>
      </c>
      <c r="L185" s="409">
        <v>18000</v>
      </c>
      <c r="M185" s="409">
        <v>20000</v>
      </c>
      <c r="N185" s="409">
        <v>24000</v>
      </c>
      <c r="O185" s="410">
        <v>1.8333333333333333</v>
      </c>
      <c r="P185" s="405">
        <v>0.1</v>
      </c>
      <c r="Q185" s="405">
        <v>0</v>
      </c>
      <c r="R185" s="405">
        <v>0</v>
      </c>
      <c r="S185" s="405">
        <v>0</v>
      </c>
      <c r="T185" s="405">
        <v>0</v>
      </c>
      <c r="U185" s="405">
        <v>0</v>
      </c>
      <c r="V185" s="405">
        <v>0.05</v>
      </c>
      <c r="W185" s="405">
        <v>0.1</v>
      </c>
      <c r="X185" s="405">
        <v>0.2</v>
      </c>
      <c r="Y185" s="405">
        <v>0.2</v>
      </c>
      <c r="Z185" s="405">
        <v>0.2</v>
      </c>
      <c r="AA185" s="405">
        <v>0.15</v>
      </c>
    </row>
    <row r="186" spans="1:27" ht="15" customHeight="1" x14ac:dyDescent="0.25">
      <c r="A186" s="425" t="str">
        <f>IF('1_geral'!$D$1=E186,1,"")</f>
        <v/>
      </c>
      <c r="B186" s="166" t="str">
        <f>IF(A186=1,MAX(B$1:B185)+1,"")</f>
        <v/>
      </c>
      <c r="C186" s="425" t="str">
        <f>IF('1_geral'!$D$4=F186,1,"")</f>
        <v/>
      </c>
      <c r="D186" s="166" t="str">
        <f>IF(C186=1,MAX(D$1:D185)+1,"")</f>
        <v/>
      </c>
      <c r="E186" s="166" t="s">
        <v>17</v>
      </c>
      <c r="F186" s="166" t="s">
        <v>2035</v>
      </c>
      <c r="G186" s="166" t="s">
        <v>1657</v>
      </c>
      <c r="H186" s="166" t="s">
        <v>1854</v>
      </c>
      <c r="I186" s="166" t="s">
        <v>1858</v>
      </c>
      <c r="J186" s="166" t="s">
        <v>1902</v>
      </c>
      <c r="K186" s="166" t="s">
        <v>2042</v>
      </c>
      <c r="L186" s="409">
        <v>1900</v>
      </c>
      <c r="M186" s="409">
        <v>1920</v>
      </c>
      <c r="N186" s="409">
        <v>2500</v>
      </c>
      <c r="O186" s="410">
        <v>8</v>
      </c>
      <c r="P186" s="405">
        <v>8.3333333333333329E-2</v>
      </c>
      <c r="Q186" s="405">
        <v>8.3333333333333329E-2</v>
      </c>
      <c r="R186" s="405">
        <v>8.3333333333333329E-2</v>
      </c>
      <c r="S186" s="405">
        <v>8.3333333333333329E-2</v>
      </c>
      <c r="T186" s="405">
        <v>8.3333333333333329E-2</v>
      </c>
      <c r="U186" s="405">
        <v>8.3333333333333329E-2</v>
      </c>
      <c r="V186" s="405">
        <v>8.3333333333333329E-2</v>
      </c>
      <c r="W186" s="405">
        <v>8.3333333333333329E-2</v>
      </c>
      <c r="X186" s="405">
        <v>8.3333333333333329E-2</v>
      </c>
      <c r="Y186" s="405">
        <v>8.3333333333333329E-2</v>
      </c>
      <c r="Z186" s="405">
        <v>8.3333333333333329E-2</v>
      </c>
      <c r="AA186" s="405">
        <v>8.3333333333333329E-2</v>
      </c>
    </row>
    <row r="187" spans="1:27" ht="15" customHeight="1" x14ac:dyDescent="0.25">
      <c r="A187" s="425" t="str">
        <f>IF('1_geral'!$D$1=E187,1,"")</f>
        <v/>
      </c>
      <c r="B187" s="166" t="str">
        <f>IF(A187=1,MAX(B$1:B186)+1,"")</f>
        <v/>
      </c>
      <c r="C187" s="425" t="str">
        <f>IF('1_geral'!$D$4=F187,1,"")</f>
        <v/>
      </c>
      <c r="D187" s="166" t="str">
        <f>IF(C187=1,MAX(D$1:D186)+1,"")</f>
        <v/>
      </c>
      <c r="E187" s="166" t="s">
        <v>17</v>
      </c>
      <c r="F187" s="166" t="s">
        <v>2035</v>
      </c>
      <c r="G187" s="166" t="s">
        <v>1657</v>
      </c>
      <c r="H187" s="166" t="s">
        <v>1854</v>
      </c>
      <c r="I187" s="166" t="s">
        <v>1861</v>
      </c>
      <c r="J187" s="166" t="s">
        <v>1902</v>
      </c>
      <c r="K187" s="166" t="s">
        <v>2036</v>
      </c>
      <c r="L187" s="409">
        <v>800</v>
      </c>
      <c r="M187" s="409">
        <v>960</v>
      </c>
      <c r="N187" s="409">
        <v>1200</v>
      </c>
      <c r="O187" s="410">
        <v>15</v>
      </c>
      <c r="P187" s="405">
        <v>8.3333333333333329E-2</v>
      </c>
      <c r="Q187" s="405">
        <v>8.3333333333333329E-2</v>
      </c>
      <c r="R187" s="405">
        <v>8.3333333333333329E-2</v>
      </c>
      <c r="S187" s="405">
        <v>8.3333333333333329E-2</v>
      </c>
      <c r="T187" s="405">
        <v>8.3333333333333329E-2</v>
      </c>
      <c r="U187" s="405">
        <v>8.3333333333333329E-2</v>
      </c>
      <c r="V187" s="405">
        <v>8.3333333333333329E-2</v>
      </c>
      <c r="W187" s="405">
        <v>8.3333333333333329E-2</v>
      </c>
      <c r="X187" s="405">
        <v>8.3333333333333329E-2</v>
      </c>
      <c r="Y187" s="405">
        <v>8.3333333333333329E-2</v>
      </c>
      <c r="Z187" s="405">
        <v>8.3333333333333329E-2</v>
      </c>
      <c r="AA187" s="405">
        <v>8.3333333333333329E-2</v>
      </c>
    </row>
    <row r="188" spans="1:27" ht="15" customHeight="1" x14ac:dyDescent="0.25">
      <c r="A188" s="425" t="str">
        <f>IF('1_geral'!$D$1=E188,1,"")</f>
        <v/>
      </c>
      <c r="B188" s="166" t="str">
        <f>IF(A188=1,MAX(B$1:B187)+1,"")</f>
        <v/>
      </c>
      <c r="C188" s="425" t="str">
        <f>IF('1_geral'!$D$4=F188,1,"")</f>
        <v/>
      </c>
      <c r="D188" s="166" t="str">
        <f>IF(C188=1,MAX(D$1:D187)+1,"")</f>
        <v/>
      </c>
      <c r="E188" s="166" t="s">
        <v>17</v>
      </c>
      <c r="F188" s="166" t="s">
        <v>2035</v>
      </c>
      <c r="H188" s="166" t="s">
        <v>1656</v>
      </c>
      <c r="I188" s="166" t="s">
        <v>1858</v>
      </c>
      <c r="J188" s="166" t="s">
        <v>1902</v>
      </c>
      <c r="K188" s="166" t="s">
        <v>2039</v>
      </c>
      <c r="L188" s="409">
        <v>600</v>
      </c>
      <c r="M188" s="409">
        <v>660</v>
      </c>
      <c r="N188" s="409">
        <v>1200</v>
      </c>
      <c r="O188" s="410">
        <v>30</v>
      </c>
      <c r="P188" s="405">
        <v>8.3333333333333329E-2</v>
      </c>
      <c r="Q188" s="405">
        <v>8.3333333333333329E-2</v>
      </c>
      <c r="R188" s="405">
        <v>8.3333333333333329E-2</v>
      </c>
      <c r="S188" s="405">
        <v>8.3333333333333329E-2</v>
      </c>
      <c r="T188" s="405">
        <v>8.3333333333333329E-2</v>
      </c>
      <c r="U188" s="405">
        <v>8.3333333333333329E-2</v>
      </c>
      <c r="V188" s="405">
        <v>8.3333333333333329E-2</v>
      </c>
      <c r="W188" s="405">
        <v>8.3333333333333329E-2</v>
      </c>
      <c r="X188" s="405">
        <v>8.3333333333333329E-2</v>
      </c>
      <c r="Y188" s="405">
        <v>8.3333333333333329E-2</v>
      </c>
      <c r="Z188" s="405">
        <v>8.3333333333333329E-2</v>
      </c>
      <c r="AA188" s="405">
        <v>8.3333333333333329E-2</v>
      </c>
    </row>
    <row r="189" spans="1:27" ht="15" customHeight="1" x14ac:dyDescent="0.25">
      <c r="A189" s="425" t="str">
        <f>IF('1_geral'!$D$1=E189,1,"")</f>
        <v/>
      </c>
      <c r="B189" s="166" t="str">
        <f>IF(A189=1,MAX(B$1:B188)+1,"")</f>
        <v/>
      </c>
      <c r="C189" s="425" t="str">
        <f>IF('1_geral'!$D$4=F189,1,"")</f>
        <v/>
      </c>
      <c r="D189" s="166" t="str">
        <f>IF(C189=1,MAX(D$1:D188)+1,"")</f>
        <v/>
      </c>
      <c r="E189" s="166" t="s">
        <v>17</v>
      </c>
      <c r="F189" s="166" t="s">
        <v>2035</v>
      </c>
      <c r="H189" s="166" t="s">
        <v>1656</v>
      </c>
      <c r="I189" s="166" t="s">
        <v>1861</v>
      </c>
      <c r="J189" s="166" t="s">
        <v>1902</v>
      </c>
      <c r="K189" s="166" t="s">
        <v>2037</v>
      </c>
      <c r="L189" s="409">
        <v>400</v>
      </c>
      <c r="M189" s="409">
        <v>500</v>
      </c>
      <c r="N189" s="409">
        <v>600</v>
      </c>
      <c r="O189" s="410">
        <v>8</v>
      </c>
      <c r="P189" s="405">
        <v>8.3333333333333329E-2</v>
      </c>
      <c r="Q189" s="405">
        <v>8.3333333333333329E-2</v>
      </c>
      <c r="R189" s="405">
        <v>8.3333333333333329E-2</v>
      </c>
      <c r="S189" s="405">
        <v>8.3333333333333329E-2</v>
      </c>
      <c r="T189" s="405">
        <v>8.3333333333333329E-2</v>
      </c>
      <c r="U189" s="405">
        <v>8.3333333333333329E-2</v>
      </c>
      <c r="V189" s="405">
        <v>8.3333333333333329E-2</v>
      </c>
      <c r="W189" s="405">
        <v>8.3333333333333329E-2</v>
      </c>
      <c r="X189" s="405">
        <v>8.3333333333333329E-2</v>
      </c>
      <c r="Y189" s="405">
        <v>8.3333333333333329E-2</v>
      </c>
      <c r="Z189" s="405">
        <v>8.3333333333333329E-2</v>
      </c>
      <c r="AA189" s="405">
        <v>8.3333333333333329E-2</v>
      </c>
    </row>
    <row r="190" spans="1:27" ht="15" customHeight="1" x14ac:dyDescent="0.25">
      <c r="A190" s="425" t="str">
        <f>IF('1_geral'!$D$1=E190,1,"")</f>
        <v/>
      </c>
      <c r="B190" s="166" t="str">
        <f>IF(A190=1,MAX(B$1:B189)+1,"")</f>
        <v/>
      </c>
      <c r="C190" s="425" t="str">
        <f>IF('1_geral'!$D$4=F190,1,"")</f>
        <v/>
      </c>
      <c r="D190" s="166" t="str">
        <f>IF(C190=1,MAX(D$1:D189)+1,"")</f>
        <v/>
      </c>
      <c r="E190" s="166" t="s">
        <v>17</v>
      </c>
      <c r="F190" s="166" t="s">
        <v>2035</v>
      </c>
      <c r="H190" s="166" t="s">
        <v>1656</v>
      </c>
      <c r="I190" s="166" t="s">
        <v>1861</v>
      </c>
      <c r="J190" s="166" t="s">
        <v>1902</v>
      </c>
      <c r="K190" s="166" t="s">
        <v>2046</v>
      </c>
      <c r="L190" s="409">
        <v>100</v>
      </c>
      <c r="M190" s="409">
        <v>120</v>
      </c>
      <c r="N190" s="409">
        <v>140</v>
      </c>
      <c r="O190" s="410">
        <v>4</v>
      </c>
      <c r="P190" s="405">
        <v>8.3333333333333329E-2</v>
      </c>
      <c r="Q190" s="405">
        <v>8.3333333333333329E-2</v>
      </c>
      <c r="R190" s="405">
        <v>8.3333333333333329E-2</v>
      </c>
      <c r="S190" s="405">
        <v>8.3333333333333329E-2</v>
      </c>
      <c r="T190" s="405">
        <v>8.3333333333333329E-2</v>
      </c>
      <c r="U190" s="405">
        <v>8.3333333333333329E-2</v>
      </c>
      <c r="V190" s="405">
        <v>8.3333333333333329E-2</v>
      </c>
      <c r="W190" s="405">
        <v>8.3333333333333329E-2</v>
      </c>
      <c r="X190" s="405">
        <v>8.3333333333333329E-2</v>
      </c>
      <c r="Y190" s="405">
        <v>8.3333333333333329E-2</v>
      </c>
      <c r="Z190" s="405">
        <v>8.3333333333333329E-2</v>
      </c>
      <c r="AA190" s="405">
        <v>8.3333333333333329E-2</v>
      </c>
    </row>
    <row r="191" spans="1:27" ht="15" customHeight="1" x14ac:dyDescent="0.25">
      <c r="A191" s="425" t="str">
        <f>IF('1_geral'!$D$1=E191,1,"")</f>
        <v/>
      </c>
      <c r="B191" s="166" t="str">
        <f>IF(A191=1,MAX(B$1:B190)+1,"")</f>
        <v/>
      </c>
      <c r="C191" s="425" t="str">
        <f>IF('1_geral'!$D$4=F191,1,"")</f>
        <v/>
      </c>
      <c r="D191" s="166" t="str">
        <f>IF(C191=1,MAX(D$1:D190)+1,"")</f>
        <v/>
      </c>
      <c r="E191" s="166" t="s">
        <v>17</v>
      </c>
      <c r="F191" s="166" t="s">
        <v>2035</v>
      </c>
      <c r="H191" s="166" t="s">
        <v>1658</v>
      </c>
      <c r="I191" s="166" t="s">
        <v>1855</v>
      </c>
      <c r="J191" s="166" t="s">
        <v>1902</v>
      </c>
      <c r="K191" s="166" t="s">
        <v>1897</v>
      </c>
      <c r="L191" s="409">
        <v>800</v>
      </c>
      <c r="M191" s="409">
        <v>840</v>
      </c>
      <c r="N191" s="409">
        <v>1200</v>
      </c>
      <c r="O191" s="410">
        <v>12</v>
      </c>
      <c r="P191" s="405">
        <v>8.3333333333333329E-2</v>
      </c>
      <c r="Q191" s="405">
        <v>8.3333333333333329E-2</v>
      </c>
      <c r="R191" s="405">
        <v>8.3333333333333329E-2</v>
      </c>
      <c r="S191" s="405">
        <v>8.3333333333333329E-2</v>
      </c>
      <c r="T191" s="405">
        <v>8.3333333333333329E-2</v>
      </c>
      <c r="U191" s="405">
        <v>8.3333333333333329E-2</v>
      </c>
      <c r="V191" s="405">
        <v>8.3333333333333329E-2</v>
      </c>
      <c r="W191" s="405">
        <v>8.3333333333333329E-2</v>
      </c>
      <c r="X191" s="405">
        <v>8.3333333333333329E-2</v>
      </c>
      <c r="Y191" s="405">
        <v>8.3333333333333329E-2</v>
      </c>
      <c r="Z191" s="405">
        <v>8.3333333333333329E-2</v>
      </c>
      <c r="AA191" s="405">
        <v>8.3333333333333329E-2</v>
      </c>
    </row>
    <row r="192" spans="1:27" ht="15" customHeight="1" x14ac:dyDescent="0.25">
      <c r="A192" s="425" t="str">
        <f>IF('1_geral'!$D$1=E192,1,"")</f>
        <v/>
      </c>
      <c r="B192" s="166" t="str">
        <f>IF(A192=1,MAX(B$1:B191)+1,"")</f>
        <v/>
      </c>
      <c r="C192" s="425" t="str">
        <f>IF('1_geral'!$D$4=F192,1,"")</f>
        <v/>
      </c>
      <c r="D192" s="166" t="str">
        <f>IF(C192=1,MAX(D$1:D191)+1,"")</f>
        <v/>
      </c>
      <c r="E192" s="166" t="s">
        <v>17</v>
      </c>
      <c r="F192" s="166" t="s">
        <v>2035</v>
      </c>
      <c r="H192" s="166" t="s">
        <v>1854</v>
      </c>
      <c r="I192" s="166" t="s">
        <v>1856</v>
      </c>
      <c r="J192" s="166" t="s">
        <v>1902</v>
      </c>
      <c r="K192" s="166" t="s">
        <v>2038</v>
      </c>
      <c r="L192" s="409">
        <v>3600</v>
      </c>
      <c r="M192" s="409">
        <v>3960</v>
      </c>
      <c r="N192" s="409">
        <v>4200</v>
      </c>
      <c r="O192" s="410">
        <v>0.16666666666666666</v>
      </c>
      <c r="P192" s="405">
        <v>8.3333333333333329E-2</v>
      </c>
      <c r="Q192" s="405">
        <v>8.3333333333333329E-2</v>
      </c>
      <c r="R192" s="405">
        <v>8.3333333333333329E-2</v>
      </c>
      <c r="S192" s="405">
        <v>8.3333333333333329E-2</v>
      </c>
      <c r="T192" s="405">
        <v>8.3333333333333329E-2</v>
      </c>
      <c r="U192" s="405">
        <v>8.3333333333333329E-2</v>
      </c>
      <c r="V192" s="405">
        <v>8.3333333333333329E-2</v>
      </c>
      <c r="W192" s="405">
        <v>8.3333333333333329E-2</v>
      </c>
      <c r="X192" s="405">
        <v>8.3333333333333329E-2</v>
      </c>
      <c r="Y192" s="405">
        <v>8.3333333333333329E-2</v>
      </c>
      <c r="Z192" s="405">
        <v>8.3333333333333329E-2</v>
      </c>
      <c r="AA192" s="405">
        <v>8.3333333333333329E-2</v>
      </c>
    </row>
    <row r="193" spans="1:27" ht="15" customHeight="1" x14ac:dyDescent="0.25">
      <c r="A193" s="425" t="str">
        <f>IF('1_geral'!$D$1=E193,1,"")</f>
        <v/>
      </c>
      <c r="B193" s="166" t="str">
        <f>IF(A193=1,MAX(B$1:B192)+1,"")</f>
        <v/>
      </c>
      <c r="C193" s="425" t="str">
        <f>IF('1_geral'!$D$4=F193,1,"")</f>
        <v/>
      </c>
      <c r="D193" s="166" t="str">
        <f>IF(C193=1,MAX(D$1:D192)+1,"")</f>
        <v/>
      </c>
      <c r="E193" s="166" t="s">
        <v>17</v>
      </c>
      <c r="F193" s="166" t="s">
        <v>2047</v>
      </c>
      <c r="G193" s="166" t="s">
        <v>1657</v>
      </c>
      <c r="H193" s="166" t="s">
        <v>1658</v>
      </c>
      <c r="I193" s="166" t="s">
        <v>1856</v>
      </c>
      <c r="J193" s="166" t="s">
        <v>1902</v>
      </c>
      <c r="K193" s="166" t="s">
        <v>2052</v>
      </c>
      <c r="L193" s="409">
        <v>27862.5</v>
      </c>
      <c r="M193" s="409">
        <v>36862.5</v>
      </c>
      <c r="N193" s="409">
        <v>45862.5</v>
      </c>
      <c r="O193" s="410">
        <v>0.66666666666666663</v>
      </c>
      <c r="P193" s="405">
        <v>8.3333333333333329E-2</v>
      </c>
      <c r="Q193" s="405">
        <v>8.3333333333333329E-2</v>
      </c>
      <c r="R193" s="405">
        <v>8.3333333333333329E-2</v>
      </c>
      <c r="S193" s="405">
        <v>8.3333333333333329E-2</v>
      </c>
      <c r="T193" s="405">
        <v>8.3333333333333329E-2</v>
      </c>
      <c r="U193" s="405">
        <v>8.3333333333333329E-2</v>
      </c>
      <c r="V193" s="405">
        <v>8.3333333333333329E-2</v>
      </c>
      <c r="W193" s="405">
        <v>8.3333333333333329E-2</v>
      </c>
      <c r="X193" s="405">
        <v>8.3333333333333329E-2</v>
      </c>
      <c r="Y193" s="405">
        <v>8.3333333333333329E-2</v>
      </c>
      <c r="Z193" s="405">
        <v>8.3333333333333329E-2</v>
      </c>
      <c r="AA193" s="405">
        <v>8.3333333333333329E-2</v>
      </c>
    </row>
    <row r="194" spans="1:27" ht="15" customHeight="1" x14ac:dyDescent="0.25">
      <c r="A194" s="425" t="str">
        <f>IF('1_geral'!$D$1=E194,1,"")</f>
        <v/>
      </c>
      <c r="B194" s="166" t="str">
        <f>IF(A194=1,MAX(B$1:B193)+1,"")</f>
        <v/>
      </c>
      <c r="C194" s="425" t="str">
        <f>IF('1_geral'!$D$4=F194,1,"")</f>
        <v/>
      </c>
      <c r="D194" s="166" t="str">
        <f>IF(C194=1,MAX(D$1:D193)+1,"")</f>
        <v/>
      </c>
      <c r="E194" s="166" t="s">
        <v>17</v>
      </c>
      <c r="F194" s="166" t="s">
        <v>2047</v>
      </c>
      <c r="G194" s="166" t="s">
        <v>1657</v>
      </c>
      <c r="I194" s="166" t="s">
        <v>1657</v>
      </c>
      <c r="J194" s="166" t="s">
        <v>1902</v>
      </c>
      <c r="K194" s="166" t="s">
        <v>2053</v>
      </c>
      <c r="L194" s="409">
        <v>1000</v>
      </c>
      <c r="M194" s="409">
        <v>1440</v>
      </c>
      <c r="N194" s="409">
        <v>1680</v>
      </c>
      <c r="O194" s="410">
        <v>1</v>
      </c>
      <c r="P194" s="405">
        <v>8.3333333333333329E-2</v>
      </c>
      <c r="Q194" s="405">
        <v>8.3333333333333329E-2</v>
      </c>
      <c r="R194" s="405">
        <v>8.3333333333333329E-2</v>
      </c>
      <c r="S194" s="405">
        <v>8.3333333333333329E-2</v>
      </c>
      <c r="T194" s="405">
        <v>8.3333333333333329E-2</v>
      </c>
      <c r="U194" s="405">
        <v>8.3333333333333329E-2</v>
      </c>
      <c r="V194" s="405">
        <v>8.3333333333333329E-2</v>
      </c>
      <c r="W194" s="405">
        <v>8.3333333333333329E-2</v>
      </c>
      <c r="X194" s="405">
        <v>8.3333333333333329E-2</v>
      </c>
      <c r="Y194" s="405">
        <v>8.3333333333333329E-2</v>
      </c>
      <c r="Z194" s="405">
        <v>8.3333333333333329E-2</v>
      </c>
      <c r="AA194" s="405">
        <v>8.3333333333333329E-2</v>
      </c>
    </row>
    <row r="195" spans="1:27" ht="15" customHeight="1" x14ac:dyDescent="0.25">
      <c r="A195" s="425" t="str">
        <f>IF('1_geral'!$D$1=E195,1,"")</f>
        <v/>
      </c>
      <c r="B195" s="166" t="str">
        <f>IF(A195=1,MAX(B$1:B194)+1,"")</f>
        <v/>
      </c>
      <c r="C195" s="425" t="str">
        <f>IF('1_geral'!$D$4=F195,1,"")</f>
        <v/>
      </c>
      <c r="D195" s="166" t="str">
        <f>IF(C195=1,MAX(D$1:D194)+1,"")</f>
        <v/>
      </c>
      <c r="E195" s="166" t="s">
        <v>17</v>
      </c>
      <c r="F195" s="166" t="s">
        <v>2047</v>
      </c>
      <c r="G195" s="166" t="s">
        <v>1657</v>
      </c>
      <c r="I195" s="166" t="s">
        <v>1831</v>
      </c>
      <c r="J195" s="166" t="s">
        <v>1905</v>
      </c>
      <c r="K195" s="166" t="s">
        <v>2049</v>
      </c>
      <c r="L195" s="409">
        <v>560</v>
      </c>
      <c r="M195" s="409">
        <v>650</v>
      </c>
      <c r="N195" s="409">
        <v>800</v>
      </c>
      <c r="O195" s="410">
        <v>8.3333333333333329E-2</v>
      </c>
      <c r="P195" s="405">
        <v>8.3333333333333329E-2</v>
      </c>
      <c r="Q195" s="405">
        <v>8.3333333333333329E-2</v>
      </c>
      <c r="R195" s="405">
        <v>8.3333333333333329E-2</v>
      </c>
      <c r="S195" s="405">
        <v>8.3333333333333329E-2</v>
      </c>
      <c r="T195" s="405">
        <v>8.3333333333333329E-2</v>
      </c>
      <c r="U195" s="405">
        <v>8.3333333333333329E-2</v>
      </c>
      <c r="V195" s="405">
        <v>8.3333333333333329E-2</v>
      </c>
      <c r="W195" s="405">
        <v>8.3333333333333329E-2</v>
      </c>
      <c r="X195" s="405">
        <v>8.3333333333333329E-2</v>
      </c>
      <c r="Y195" s="405">
        <v>8.3333333333333329E-2</v>
      </c>
      <c r="Z195" s="405">
        <v>8.3333333333333329E-2</v>
      </c>
      <c r="AA195" s="405">
        <v>8.3333333333333329E-2</v>
      </c>
    </row>
    <row r="196" spans="1:27" ht="15" customHeight="1" x14ac:dyDescent="0.25">
      <c r="A196" s="425" t="str">
        <f>IF('1_geral'!$D$1=E196,1,"")</f>
        <v/>
      </c>
      <c r="B196" s="166" t="str">
        <f>IF(A196=1,MAX(B$1:B195)+1,"")</f>
        <v/>
      </c>
      <c r="C196" s="425" t="str">
        <f>IF('1_geral'!$D$4=F196,1,"")</f>
        <v/>
      </c>
      <c r="D196" s="166" t="str">
        <f>IF(C196=1,MAX(D$1:D195)+1,"")</f>
        <v/>
      </c>
      <c r="E196" s="166" t="s">
        <v>17</v>
      </c>
      <c r="F196" s="166" t="s">
        <v>2047</v>
      </c>
      <c r="G196" s="166" t="s">
        <v>1657</v>
      </c>
      <c r="I196" s="166" t="s">
        <v>1831</v>
      </c>
      <c r="J196" s="166" t="s">
        <v>1905</v>
      </c>
      <c r="K196" s="166" t="s">
        <v>2051</v>
      </c>
      <c r="L196" s="409">
        <v>120</v>
      </c>
      <c r="M196" s="409">
        <v>180</v>
      </c>
      <c r="N196" s="409">
        <v>240</v>
      </c>
      <c r="O196" s="410">
        <v>0.5</v>
      </c>
      <c r="P196" s="405">
        <v>8.3333333333333329E-2</v>
      </c>
      <c r="Q196" s="405">
        <v>8.3333333333333329E-2</v>
      </c>
      <c r="R196" s="405">
        <v>8.3333333333333329E-2</v>
      </c>
      <c r="S196" s="405">
        <v>8.3333333333333329E-2</v>
      </c>
      <c r="T196" s="405">
        <v>8.3333333333333329E-2</v>
      </c>
      <c r="U196" s="405">
        <v>8.3333333333333329E-2</v>
      </c>
      <c r="V196" s="405">
        <v>8.3333333333333329E-2</v>
      </c>
      <c r="W196" s="405">
        <v>8.3333333333333329E-2</v>
      </c>
      <c r="X196" s="405">
        <v>8.3333333333333329E-2</v>
      </c>
      <c r="Y196" s="405">
        <v>8.3333333333333329E-2</v>
      </c>
      <c r="Z196" s="405">
        <v>8.3333333333333329E-2</v>
      </c>
      <c r="AA196" s="405">
        <v>8.3333333333333329E-2</v>
      </c>
    </row>
    <row r="197" spans="1:27" ht="15" customHeight="1" x14ac:dyDescent="0.25">
      <c r="A197" s="425" t="str">
        <f>IF('1_geral'!$D$1=E197,1,"")</f>
        <v/>
      </c>
      <c r="B197" s="166" t="str">
        <f>IF(A197=1,MAX(B$1:B196)+1,"")</f>
        <v/>
      </c>
      <c r="C197" s="425" t="str">
        <f>IF('1_geral'!$D$4=F197,1,"")</f>
        <v/>
      </c>
      <c r="D197" s="166" t="str">
        <f>IF(C197=1,MAX(D$1:D196)+1,"")</f>
        <v/>
      </c>
      <c r="E197" s="166" t="s">
        <v>17</v>
      </c>
      <c r="F197" s="166" t="s">
        <v>2047</v>
      </c>
      <c r="G197" s="166" t="s">
        <v>1657</v>
      </c>
      <c r="I197" s="166" t="s">
        <v>1831</v>
      </c>
      <c r="J197" s="166" t="s">
        <v>1905</v>
      </c>
      <c r="K197" s="166" t="s">
        <v>2055</v>
      </c>
      <c r="L197" s="409">
        <v>280</v>
      </c>
      <c r="M197" s="409">
        <v>320</v>
      </c>
      <c r="N197" s="409">
        <v>400</v>
      </c>
      <c r="O197" s="410">
        <v>8.3333333333333329E-2</v>
      </c>
      <c r="P197" s="405">
        <v>8.3333333333333329E-2</v>
      </c>
      <c r="Q197" s="405">
        <v>8.3333333333333329E-2</v>
      </c>
      <c r="R197" s="405">
        <v>8.3333333333333329E-2</v>
      </c>
      <c r="S197" s="405">
        <v>8.3333333333333329E-2</v>
      </c>
      <c r="T197" s="405">
        <v>8.3333333333333329E-2</v>
      </c>
      <c r="U197" s="405">
        <v>8.3333333333333329E-2</v>
      </c>
      <c r="V197" s="405">
        <v>8.3333333333333329E-2</v>
      </c>
      <c r="W197" s="405">
        <v>8.3333333333333329E-2</v>
      </c>
      <c r="X197" s="405">
        <v>8.3333333333333329E-2</v>
      </c>
      <c r="Y197" s="405">
        <v>8.3333333333333329E-2</v>
      </c>
      <c r="Z197" s="405">
        <v>8.3333333333333329E-2</v>
      </c>
      <c r="AA197" s="405">
        <v>8.3333333333333329E-2</v>
      </c>
    </row>
    <row r="198" spans="1:27" ht="15" customHeight="1" x14ac:dyDescent="0.25">
      <c r="A198" s="425" t="str">
        <f>IF('1_geral'!$D$1=E198,1,"")</f>
        <v/>
      </c>
      <c r="B198" s="166" t="str">
        <f>IF(A198=1,MAX(B$1:B197)+1,"")</f>
        <v/>
      </c>
      <c r="C198" s="425" t="str">
        <f>IF('1_geral'!$D$4=F198,1,"")</f>
        <v/>
      </c>
      <c r="D198" s="166" t="str">
        <f>IF(C198=1,MAX(D$1:D197)+1,"")</f>
        <v/>
      </c>
      <c r="E198" s="166" t="s">
        <v>17</v>
      </c>
      <c r="F198" s="166" t="s">
        <v>2047</v>
      </c>
      <c r="G198" s="166" t="s">
        <v>1657</v>
      </c>
      <c r="I198" s="166" t="s">
        <v>1856</v>
      </c>
      <c r="J198" s="166" t="s">
        <v>1905</v>
      </c>
      <c r="K198" s="166" t="s">
        <v>2050</v>
      </c>
      <c r="L198" s="409">
        <v>3460</v>
      </c>
      <c r="M198" s="409">
        <v>3940</v>
      </c>
      <c r="N198" s="409">
        <v>4420</v>
      </c>
      <c r="O198" s="410">
        <v>25</v>
      </c>
      <c r="P198" s="405">
        <v>8.3333333333333329E-2</v>
      </c>
      <c r="Q198" s="405">
        <v>8.3333333333333329E-2</v>
      </c>
      <c r="R198" s="405">
        <v>8.3333333333333329E-2</v>
      </c>
      <c r="S198" s="405">
        <v>8.3333333333333329E-2</v>
      </c>
      <c r="T198" s="405">
        <v>8.3333333333333329E-2</v>
      </c>
      <c r="U198" s="405">
        <v>8.3333333333333329E-2</v>
      </c>
      <c r="V198" s="405">
        <v>8.3333333333333329E-2</v>
      </c>
      <c r="W198" s="405">
        <v>8.3333333333333329E-2</v>
      </c>
      <c r="X198" s="405">
        <v>8.3333333333333329E-2</v>
      </c>
      <c r="Y198" s="405">
        <v>8.3333333333333329E-2</v>
      </c>
      <c r="Z198" s="405">
        <v>8.3333333333333329E-2</v>
      </c>
      <c r="AA198" s="405">
        <v>8.3333333333333329E-2</v>
      </c>
    </row>
    <row r="199" spans="1:27" ht="15" customHeight="1" x14ac:dyDescent="0.25">
      <c r="A199" s="425" t="str">
        <f>IF('1_geral'!$D$1=E199,1,"")</f>
        <v/>
      </c>
      <c r="B199" s="166" t="str">
        <f>IF(A199=1,MAX(B$1:B198)+1,"")</f>
        <v/>
      </c>
      <c r="C199" s="425" t="str">
        <f>IF('1_geral'!$D$4=F199,1,"")</f>
        <v/>
      </c>
      <c r="D199" s="166" t="str">
        <f>IF(C199=1,MAX(D$1:D198)+1,"")</f>
        <v/>
      </c>
      <c r="E199" s="166" t="s">
        <v>17</v>
      </c>
      <c r="F199" s="166" t="s">
        <v>2047</v>
      </c>
      <c r="G199" s="166" t="s">
        <v>1657</v>
      </c>
      <c r="I199" s="166" t="s">
        <v>1856</v>
      </c>
      <c r="J199" s="166" t="s">
        <v>1902</v>
      </c>
      <c r="K199" s="166" t="s">
        <v>2054</v>
      </c>
      <c r="L199" s="409">
        <v>13200</v>
      </c>
      <c r="M199" s="409">
        <v>14160</v>
      </c>
      <c r="N199" s="409">
        <v>15120</v>
      </c>
      <c r="O199" s="410">
        <v>17</v>
      </c>
      <c r="P199" s="405">
        <v>8.3333333333333329E-2</v>
      </c>
      <c r="Q199" s="405">
        <v>8.3333333333333329E-2</v>
      </c>
      <c r="R199" s="405">
        <v>8.3333333333333329E-2</v>
      </c>
      <c r="S199" s="405">
        <v>8.3333333333333329E-2</v>
      </c>
      <c r="T199" s="405">
        <v>8.3333333333333329E-2</v>
      </c>
      <c r="U199" s="405">
        <v>8.3333333333333329E-2</v>
      </c>
      <c r="V199" s="405">
        <v>8.3333333333333329E-2</v>
      </c>
      <c r="W199" s="405">
        <v>8.3333333333333329E-2</v>
      </c>
      <c r="X199" s="405">
        <v>8.3333333333333329E-2</v>
      </c>
      <c r="Y199" s="405">
        <v>8.3333333333333329E-2</v>
      </c>
      <c r="Z199" s="405">
        <v>8.3333333333333329E-2</v>
      </c>
      <c r="AA199" s="405">
        <v>8.3333333333333329E-2</v>
      </c>
    </row>
    <row r="200" spans="1:27" ht="15" customHeight="1" x14ac:dyDescent="0.25">
      <c r="A200" s="425" t="str">
        <f>IF('1_geral'!$D$1=E200,1,"")</f>
        <v/>
      </c>
      <c r="B200" s="166" t="str">
        <f>IF(A200=1,MAX(B$1:B199)+1,"")</f>
        <v/>
      </c>
      <c r="C200" s="425" t="str">
        <f>IF('1_geral'!$D$4=F200,1,"")</f>
        <v/>
      </c>
      <c r="D200" s="166" t="str">
        <f>IF(C200=1,MAX(D$1:D199)+1,"")</f>
        <v/>
      </c>
      <c r="E200" s="166" t="s">
        <v>17</v>
      </c>
      <c r="F200" s="166" t="s">
        <v>2047</v>
      </c>
      <c r="I200" s="166" t="s">
        <v>1856</v>
      </c>
      <c r="J200" s="166" t="s">
        <v>1905</v>
      </c>
      <c r="K200" s="166" t="s">
        <v>2048</v>
      </c>
      <c r="L200" s="409">
        <v>11145</v>
      </c>
      <c r="M200" s="409">
        <v>14745</v>
      </c>
      <c r="N200" s="409">
        <v>18345</v>
      </c>
      <c r="O200" s="410">
        <v>0.25</v>
      </c>
      <c r="P200" s="405">
        <v>8.3333333333333329E-2</v>
      </c>
      <c r="Q200" s="405">
        <v>8.3333333333333329E-2</v>
      </c>
      <c r="R200" s="405">
        <v>8.3333333333333329E-2</v>
      </c>
      <c r="S200" s="405">
        <v>8.3333333333333329E-2</v>
      </c>
      <c r="T200" s="405">
        <v>8.3333333333333329E-2</v>
      </c>
      <c r="U200" s="405">
        <v>8.3333333333333329E-2</v>
      </c>
      <c r="V200" s="405">
        <v>8.3333333333333329E-2</v>
      </c>
      <c r="W200" s="405">
        <v>8.3333333333333329E-2</v>
      </c>
      <c r="X200" s="405">
        <v>8.3333333333333329E-2</v>
      </c>
      <c r="Y200" s="405">
        <v>8.3333333333333329E-2</v>
      </c>
      <c r="Z200" s="405">
        <v>8.3333333333333329E-2</v>
      </c>
      <c r="AA200" s="405">
        <v>8.3333333333333329E-2</v>
      </c>
    </row>
    <row r="201" spans="1:27" ht="15" customHeight="1" x14ac:dyDescent="0.25">
      <c r="A201" s="425" t="str">
        <f>IF('1_geral'!$D$1=E201,1,"")</f>
        <v/>
      </c>
      <c r="B201" s="166" t="str">
        <f>IF(A201=1,MAX(B$1:B200)+1,"")</f>
        <v/>
      </c>
      <c r="C201" s="425" t="str">
        <f>IF('1_geral'!$D$4=F201,1,"")</f>
        <v/>
      </c>
      <c r="D201" s="166" t="str">
        <f>IF(C201=1,MAX(D$1:D200)+1,"")</f>
        <v/>
      </c>
      <c r="E201" s="166" t="s">
        <v>18</v>
      </c>
      <c r="F201" s="166" t="s">
        <v>2056</v>
      </c>
      <c r="G201" s="166" t="s">
        <v>2056</v>
      </c>
      <c r="H201" s="166" t="s">
        <v>1656</v>
      </c>
      <c r="I201" s="166" t="s">
        <v>1861</v>
      </c>
      <c r="J201" s="166" t="s">
        <v>1902</v>
      </c>
      <c r="K201" s="166" t="s">
        <v>2067</v>
      </c>
      <c r="L201" s="409">
        <v>384</v>
      </c>
      <c r="M201" s="409">
        <v>480</v>
      </c>
      <c r="N201" s="409">
        <v>576</v>
      </c>
      <c r="O201" s="410">
        <v>1</v>
      </c>
      <c r="P201" s="405">
        <v>8.3333333333333329E-2</v>
      </c>
      <c r="Q201" s="405">
        <v>8.3333333333333329E-2</v>
      </c>
      <c r="R201" s="405">
        <v>8.3333333333333329E-2</v>
      </c>
      <c r="S201" s="405">
        <v>8.3333333333333329E-2</v>
      </c>
      <c r="T201" s="405">
        <v>8.3333333333333329E-2</v>
      </c>
      <c r="U201" s="405">
        <v>8.3333333333333329E-2</v>
      </c>
      <c r="V201" s="405">
        <v>8.3333333333333329E-2</v>
      </c>
      <c r="W201" s="405">
        <v>8.3333333333333329E-2</v>
      </c>
      <c r="X201" s="405">
        <v>8.3333333333333329E-2</v>
      </c>
      <c r="Y201" s="405">
        <v>8.3333333333333329E-2</v>
      </c>
      <c r="Z201" s="405">
        <v>8.3333333333333329E-2</v>
      </c>
      <c r="AA201" s="405">
        <v>8.3333333333333329E-2</v>
      </c>
    </row>
    <row r="202" spans="1:27" ht="15" customHeight="1" x14ac:dyDescent="0.25">
      <c r="A202" s="425" t="str">
        <f>IF('1_geral'!$D$1=E202,1,"")</f>
        <v/>
      </c>
      <c r="B202" s="166" t="str">
        <f>IF(A202=1,MAX(B$1:B201)+1,"")</f>
        <v/>
      </c>
      <c r="C202" s="425" t="str">
        <f>IF('1_geral'!$D$4=F202,1,"")</f>
        <v/>
      </c>
      <c r="D202" s="166" t="str">
        <f>IF(C202=1,MAX(D$1:D201)+1,"")</f>
        <v/>
      </c>
      <c r="E202" s="166" t="s">
        <v>18</v>
      </c>
      <c r="F202" s="166" t="s">
        <v>2056</v>
      </c>
      <c r="G202" s="166" t="s">
        <v>2056</v>
      </c>
      <c r="H202" s="166" t="s">
        <v>1656</v>
      </c>
      <c r="I202" s="166" t="s">
        <v>1861</v>
      </c>
      <c r="J202" s="166" t="s">
        <v>1902</v>
      </c>
      <c r="K202" s="166" t="s">
        <v>2068</v>
      </c>
      <c r="L202" s="409">
        <v>240</v>
      </c>
      <c r="M202" s="409">
        <v>300</v>
      </c>
      <c r="N202" s="409">
        <v>360</v>
      </c>
      <c r="O202" s="410">
        <v>4</v>
      </c>
      <c r="P202" s="405">
        <v>8.3333333333333329E-2</v>
      </c>
      <c r="Q202" s="405">
        <v>8.3333333333333329E-2</v>
      </c>
      <c r="R202" s="405">
        <v>8.3333333333333329E-2</v>
      </c>
      <c r="S202" s="405">
        <v>8.3333333333333329E-2</v>
      </c>
      <c r="T202" s="405">
        <v>8.3333333333333329E-2</v>
      </c>
      <c r="U202" s="405">
        <v>8.3333333333333329E-2</v>
      </c>
      <c r="V202" s="405">
        <v>8.3333333333333329E-2</v>
      </c>
      <c r="W202" s="405">
        <v>8.3333333333333329E-2</v>
      </c>
      <c r="X202" s="405">
        <v>8.3333333333333329E-2</v>
      </c>
      <c r="Y202" s="405">
        <v>8.3333333333333329E-2</v>
      </c>
      <c r="Z202" s="405">
        <v>8.3333333333333329E-2</v>
      </c>
      <c r="AA202" s="405">
        <v>8.3333333333333329E-2</v>
      </c>
    </row>
    <row r="203" spans="1:27" ht="15" customHeight="1" x14ac:dyDescent="0.25">
      <c r="A203" s="425" t="str">
        <f>IF('1_geral'!$D$1=E203,1,"")</f>
        <v/>
      </c>
      <c r="B203" s="166" t="str">
        <f>IF(A203=1,MAX(B$1:B202)+1,"")</f>
        <v/>
      </c>
      <c r="C203" s="425" t="str">
        <f>IF('1_geral'!$D$4=F203,1,"")</f>
        <v/>
      </c>
      <c r="D203" s="166" t="str">
        <f>IF(C203=1,MAX(D$1:D202)+1,"")</f>
        <v/>
      </c>
      <c r="E203" s="166" t="s">
        <v>18</v>
      </c>
      <c r="F203" s="166" t="s">
        <v>2056</v>
      </c>
      <c r="G203" s="166" t="s">
        <v>2056</v>
      </c>
      <c r="H203" s="166" t="s">
        <v>1658</v>
      </c>
      <c r="I203" s="166" t="s">
        <v>1886</v>
      </c>
      <c r="J203" s="166" t="s">
        <v>1902</v>
      </c>
      <c r="K203" s="166" t="s">
        <v>2063</v>
      </c>
      <c r="L203" s="409">
        <v>192</v>
      </c>
      <c r="M203" s="409">
        <v>240</v>
      </c>
      <c r="N203" s="409">
        <v>288</v>
      </c>
      <c r="O203" s="410">
        <v>2</v>
      </c>
      <c r="P203" s="405">
        <v>8.3333333333333329E-2</v>
      </c>
      <c r="Q203" s="405">
        <v>8.3333333333333329E-2</v>
      </c>
      <c r="R203" s="405">
        <v>8.3333333333333329E-2</v>
      </c>
      <c r="S203" s="405">
        <v>8.3333333333333329E-2</v>
      </c>
      <c r="T203" s="405">
        <v>8.3333333333333329E-2</v>
      </c>
      <c r="U203" s="405">
        <v>8.3333333333333329E-2</v>
      </c>
      <c r="V203" s="405">
        <v>8.3333333333333329E-2</v>
      </c>
      <c r="W203" s="405">
        <v>8.3333333333333329E-2</v>
      </c>
      <c r="X203" s="405">
        <v>8.3333333333333329E-2</v>
      </c>
      <c r="Y203" s="405">
        <v>8.3333333333333329E-2</v>
      </c>
      <c r="Z203" s="405">
        <v>8.3333333333333329E-2</v>
      </c>
      <c r="AA203" s="405">
        <v>8.3333333333333329E-2</v>
      </c>
    </row>
    <row r="204" spans="1:27" ht="15" customHeight="1" x14ac:dyDescent="0.25">
      <c r="A204" s="425" t="str">
        <f>IF('1_geral'!$D$1=E204,1,"")</f>
        <v/>
      </c>
      <c r="B204" s="166" t="str">
        <f>IF(A204=1,MAX(B$1:B203)+1,"")</f>
        <v/>
      </c>
      <c r="C204" s="425" t="str">
        <f>IF('1_geral'!$D$4=F204,1,"")</f>
        <v/>
      </c>
      <c r="D204" s="166" t="str">
        <f>IF(C204=1,MAX(D$1:D203)+1,"")</f>
        <v/>
      </c>
      <c r="E204" s="166" t="s">
        <v>18</v>
      </c>
      <c r="F204" s="166" t="s">
        <v>2056</v>
      </c>
      <c r="G204" s="166" t="s">
        <v>2056</v>
      </c>
      <c r="H204" s="166" t="s">
        <v>1658</v>
      </c>
      <c r="I204" s="166" t="s">
        <v>1886</v>
      </c>
      <c r="J204" s="166" t="s">
        <v>1902</v>
      </c>
      <c r="K204" s="166" t="s">
        <v>2070</v>
      </c>
      <c r="L204" s="409">
        <v>720</v>
      </c>
      <c r="M204" s="409">
        <v>960</v>
      </c>
      <c r="N204" s="409">
        <v>1440</v>
      </c>
      <c r="O204" s="410">
        <v>0.5</v>
      </c>
      <c r="P204" s="405">
        <v>8.3333333333333329E-2</v>
      </c>
      <c r="Q204" s="405">
        <v>8.3333333333333329E-2</v>
      </c>
      <c r="R204" s="405">
        <v>8.3333333333333329E-2</v>
      </c>
      <c r="S204" s="405">
        <v>8.3333333333333329E-2</v>
      </c>
      <c r="T204" s="405">
        <v>8.3333333333333329E-2</v>
      </c>
      <c r="U204" s="405">
        <v>8.3333333333333329E-2</v>
      </c>
      <c r="V204" s="405">
        <v>8.3333333333333329E-2</v>
      </c>
      <c r="W204" s="405">
        <v>8.3333333333333329E-2</v>
      </c>
      <c r="X204" s="405">
        <v>8.3333333333333329E-2</v>
      </c>
      <c r="Y204" s="405">
        <v>8.3333333333333329E-2</v>
      </c>
      <c r="Z204" s="405">
        <v>8.3333333333333329E-2</v>
      </c>
      <c r="AA204" s="405">
        <v>8.3333333333333329E-2</v>
      </c>
    </row>
    <row r="205" spans="1:27" ht="15" customHeight="1" x14ac:dyDescent="0.25">
      <c r="A205" s="425" t="str">
        <f>IF('1_geral'!$D$1=E205,1,"")</f>
        <v/>
      </c>
      <c r="B205" s="166" t="str">
        <f>IF(A205=1,MAX(B$1:B204)+1,"")</f>
        <v/>
      </c>
      <c r="C205" s="425" t="str">
        <f>IF('1_geral'!$D$4=F205,1,"")</f>
        <v/>
      </c>
      <c r="D205" s="166" t="str">
        <f>IF(C205=1,MAX(D$1:D204)+1,"")</f>
        <v/>
      </c>
      <c r="E205" s="166" t="s">
        <v>18</v>
      </c>
      <c r="F205" s="166" t="s">
        <v>2056</v>
      </c>
      <c r="G205" s="166" t="s">
        <v>2056</v>
      </c>
      <c r="H205" s="166" t="s">
        <v>1658</v>
      </c>
      <c r="I205" s="166" t="s">
        <v>1886</v>
      </c>
      <c r="J205" s="166" t="s">
        <v>1902</v>
      </c>
      <c r="K205" s="166" t="s">
        <v>2074</v>
      </c>
      <c r="L205" s="409">
        <v>96</v>
      </c>
      <c r="M205" s="409">
        <v>120</v>
      </c>
      <c r="N205" s="409">
        <v>144</v>
      </c>
      <c r="O205" s="410">
        <v>4</v>
      </c>
      <c r="P205" s="405">
        <v>8.3333333333333329E-2</v>
      </c>
      <c r="Q205" s="405">
        <v>8.3333333333333329E-2</v>
      </c>
      <c r="R205" s="405">
        <v>8.3333333333333329E-2</v>
      </c>
      <c r="S205" s="405">
        <v>8.3333333333333329E-2</v>
      </c>
      <c r="T205" s="405">
        <v>8.3333333333333329E-2</v>
      </c>
      <c r="U205" s="405">
        <v>8.3333333333333329E-2</v>
      </c>
      <c r="V205" s="405">
        <v>8.3333333333333329E-2</v>
      </c>
      <c r="W205" s="405">
        <v>8.3333333333333329E-2</v>
      </c>
      <c r="X205" s="405">
        <v>8.3333333333333329E-2</v>
      </c>
      <c r="Y205" s="405">
        <v>8.3333333333333329E-2</v>
      </c>
      <c r="Z205" s="405">
        <v>8.3333333333333329E-2</v>
      </c>
      <c r="AA205" s="405">
        <v>8.3333333333333329E-2</v>
      </c>
    </row>
    <row r="206" spans="1:27" ht="15" customHeight="1" x14ac:dyDescent="0.25">
      <c r="A206" s="425" t="str">
        <f>IF('1_geral'!$D$1=E206,1,"")</f>
        <v/>
      </c>
      <c r="B206" s="166" t="str">
        <f>IF(A206=1,MAX(B$1:B205)+1,"")</f>
        <v/>
      </c>
      <c r="C206" s="425" t="str">
        <f>IF('1_geral'!$D$4=F206,1,"")</f>
        <v/>
      </c>
      <c r="D206" s="166" t="str">
        <f>IF(C206=1,MAX(D$1:D205)+1,"")</f>
        <v/>
      </c>
      <c r="E206" s="166" t="s">
        <v>18</v>
      </c>
      <c r="F206" s="166" t="s">
        <v>2056</v>
      </c>
      <c r="G206" s="166" t="s">
        <v>2056</v>
      </c>
      <c r="H206" s="166" t="s">
        <v>1658</v>
      </c>
      <c r="I206" s="166" t="s">
        <v>1886</v>
      </c>
      <c r="J206" s="166" t="s">
        <v>1902</v>
      </c>
      <c r="K206" s="166" t="s">
        <v>2075</v>
      </c>
      <c r="L206" s="409">
        <v>48</v>
      </c>
      <c r="M206" s="409">
        <v>60</v>
      </c>
      <c r="N206" s="409">
        <v>72</v>
      </c>
      <c r="O206" s="410">
        <v>22</v>
      </c>
      <c r="P206" s="405">
        <v>8.3333333333333329E-2</v>
      </c>
      <c r="Q206" s="405">
        <v>8.3333333333333329E-2</v>
      </c>
      <c r="R206" s="405">
        <v>8.3333333333333329E-2</v>
      </c>
      <c r="S206" s="405">
        <v>8.3333333333333329E-2</v>
      </c>
      <c r="T206" s="405">
        <v>8.3333333333333329E-2</v>
      </c>
      <c r="U206" s="405">
        <v>8.3333333333333329E-2</v>
      </c>
      <c r="V206" s="405">
        <v>8.3333333333333329E-2</v>
      </c>
      <c r="W206" s="405">
        <v>8.3333333333333329E-2</v>
      </c>
      <c r="X206" s="405">
        <v>8.3333333333333329E-2</v>
      </c>
      <c r="Y206" s="405">
        <v>8.3333333333333329E-2</v>
      </c>
      <c r="Z206" s="405">
        <v>8.3333333333333329E-2</v>
      </c>
      <c r="AA206" s="405">
        <v>8.3333333333333329E-2</v>
      </c>
    </row>
    <row r="207" spans="1:27" ht="15" customHeight="1" x14ac:dyDescent="0.25">
      <c r="A207" s="425" t="str">
        <f>IF('1_geral'!$D$1=E207,1,"")</f>
        <v/>
      </c>
      <c r="B207" s="166" t="str">
        <f>IF(A207=1,MAX(B$1:B206)+1,"")</f>
        <v/>
      </c>
      <c r="C207" s="425" t="str">
        <f>IF('1_geral'!$D$4=F207,1,"")</f>
        <v/>
      </c>
      <c r="D207" s="166" t="str">
        <f>IF(C207=1,MAX(D$1:D206)+1,"")</f>
        <v/>
      </c>
      <c r="E207" s="166" t="s">
        <v>18</v>
      </c>
      <c r="F207" s="166" t="s">
        <v>2056</v>
      </c>
      <c r="G207" s="166" t="s">
        <v>2056</v>
      </c>
      <c r="H207" s="166" t="s">
        <v>1658</v>
      </c>
      <c r="I207" s="166" t="s">
        <v>1886</v>
      </c>
      <c r="J207" s="166" t="s">
        <v>1902</v>
      </c>
      <c r="K207" s="166" t="s">
        <v>2078</v>
      </c>
      <c r="L207" s="409">
        <v>60</v>
      </c>
      <c r="M207" s="409">
        <v>120</v>
      </c>
      <c r="N207" s="409">
        <v>240</v>
      </c>
      <c r="O207" s="410">
        <v>4</v>
      </c>
      <c r="P207" s="405">
        <v>8.3333333333333329E-2</v>
      </c>
      <c r="Q207" s="405">
        <v>8.3333333333333329E-2</v>
      </c>
      <c r="R207" s="405">
        <v>8.3333333333333329E-2</v>
      </c>
      <c r="S207" s="405">
        <v>8.3333333333333329E-2</v>
      </c>
      <c r="T207" s="405">
        <v>8.3333333333333329E-2</v>
      </c>
      <c r="U207" s="405">
        <v>8.3333333333333329E-2</v>
      </c>
      <c r="V207" s="405">
        <v>8.3333333333333329E-2</v>
      </c>
      <c r="W207" s="405">
        <v>8.3333333333333329E-2</v>
      </c>
      <c r="X207" s="405">
        <v>8.3333333333333329E-2</v>
      </c>
      <c r="Y207" s="405">
        <v>8.3333333333333329E-2</v>
      </c>
      <c r="Z207" s="405">
        <v>8.3333333333333329E-2</v>
      </c>
      <c r="AA207" s="405">
        <v>8.3333333333333329E-2</v>
      </c>
    </row>
    <row r="208" spans="1:27" ht="15" customHeight="1" x14ac:dyDescent="0.25">
      <c r="A208" s="425" t="str">
        <f>IF('1_geral'!$D$1=E208,1,"")</f>
        <v/>
      </c>
      <c r="B208" s="166" t="str">
        <f>IF(A208=1,MAX(B$1:B207)+1,"")</f>
        <v/>
      </c>
      <c r="C208" s="425" t="str">
        <f>IF('1_geral'!$D$4=F208,1,"")</f>
        <v/>
      </c>
      <c r="D208" s="166" t="str">
        <f>IF(C208=1,MAX(D$1:D207)+1,"")</f>
        <v/>
      </c>
      <c r="E208" s="166" t="s">
        <v>18</v>
      </c>
      <c r="F208" s="166" t="s">
        <v>2056</v>
      </c>
      <c r="G208" s="166" t="s">
        <v>2056</v>
      </c>
      <c r="H208" s="166" t="s">
        <v>1658</v>
      </c>
      <c r="I208" s="166" t="s">
        <v>1886</v>
      </c>
      <c r="J208" s="166" t="s">
        <v>1902</v>
      </c>
      <c r="K208" s="166" t="s">
        <v>2080</v>
      </c>
      <c r="L208" s="409">
        <v>7</v>
      </c>
      <c r="M208" s="409">
        <v>15</v>
      </c>
      <c r="N208" s="409">
        <v>30</v>
      </c>
      <c r="O208" s="410">
        <v>50</v>
      </c>
      <c r="P208" s="405">
        <v>8.3333333333333329E-2</v>
      </c>
      <c r="Q208" s="405">
        <v>8.3333333333333329E-2</v>
      </c>
      <c r="R208" s="405">
        <v>8.3333333333333329E-2</v>
      </c>
      <c r="S208" s="405">
        <v>8.3333333333333329E-2</v>
      </c>
      <c r="T208" s="405">
        <v>8.3333333333333329E-2</v>
      </c>
      <c r="U208" s="405">
        <v>8.3333333333333329E-2</v>
      </c>
      <c r="V208" s="405">
        <v>8.3333333333333329E-2</v>
      </c>
      <c r="W208" s="405">
        <v>8.3333333333333329E-2</v>
      </c>
      <c r="X208" s="405">
        <v>8.3333333333333329E-2</v>
      </c>
      <c r="Y208" s="405">
        <v>8.3333333333333329E-2</v>
      </c>
      <c r="Z208" s="405">
        <v>8.3333333333333329E-2</v>
      </c>
      <c r="AA208" s="405">
        <v>8.3333333333333329E-2</v>
      </c>
    </row>
    <row r="209" spans="1:27" ht="15" customHeight="1" x14ac:dyDescent="0.25">
      <c r="A209" s="425" t="str">
        <f>IF('1_geral'!$D$1=E209,1,"")</f>
        <v/>
      </c>
      <c r="B209" s="166" t="str">
        <f>IF(A209=1,MAX(B$1:B208)+1,"")</f>
        <v/>
      </c>
      <c r="C209" s="425" t="str">
        <f>IF('1_geral'!$D$4=F209,1,"")</f>
        <v/>
      </c>
      <c r="D209" s="166" t="str">
        <f>IF(C209=1,MAX(D$1:D208)+1,"")</f>
        <v/>
      </c>
      <c r="E209" s="166" t="s">
        <v>18</v>
      </c>
      <c r="F209" s="166" t="s">
        <v>2056</v>
      </c>
      <c r="G209" s="166" t="s">
        <v>1657</v>
      </c>
      <c r="H209" s="166" t="s">
        <v>1656</v>
      </c>
      <c r="I209" s="166" t="s">
        <v>1861</v>
      </c>
      <c r="J209" s="166" t="s">
        <v>1902</v>
      </c>
      <c r="K209" s="166" t="s">
        <v>2057</v>
      </c>
      <c r="L209" s="409">
        <v>1104</v>
      </c>
      <c r="M209" s="409">
        <v>1380</v>
      </c>
      <c r="N209" s="409">
        <v>1656</v>
      </c>
      <c r="O209" s="410">
        <v>4</v>
      </c>
      <c r="P209" s="405">
        <v>8.3333333333333329E-2</v>
      </c>
      <c r="Q209" s="405">
        <v>8.3333333333333329E-2</v>
      </c>
      <c r="R209" s="405">
        <v>8.3333333333333329E-2</v>
      </c>
      <c r="S209" s="405">
        <v>8.3333333333333329E-2</v>
      </c>
      <c r="T209" s="405">
        <v>8.3333333333333329E-2</v>
      </c>
      <c r="U209" s="405">
        <v>8.3333333333333329E-2</v>
      </c>
      <c r="V209" s="405">
        <v>8.3333333333333329E-2</v>
      </c>
      <c r="W209" s="405">
        <v>8.3333333333333329E-2</v>
      </c>
      <c r="X209" s="405">
        <v>8.3333333333333329E-2</v>
      </c>
      <c r="Y209" s="405">
        <v>8.3333333333333329E-2</v>
      </c>
      <c r="Z209" s="405">
        <v>8.3333333333333329E-2</v>
      </c>
      <c r="AA209" s="405">
        <v>8.3333333333333329E-2</v>
      </c>
    </row>
    <row r="210" spans="1:27" ht="15" customHeight="1" x14ac:dyDescent="0.25">
      <c r="A210" s="425" t="str">
        <f>IF('1_geral'!$D$1=E210,1,"")</f>
        <v/>
      </c>
      <c r="B210" s="166" t="str">
        <f>IF(A210=1,MAX(B$1:B209)+1,"")</f>
        <v/>
      </c>
      <c r="C210" s="425" t="str">
        <f>IF('1_geral'!$D$4=F210,1,"")</f>
        <v/>
      </c>
      <c r="D210" s="166" t="str">
        <f>IF(C210=1,MAX(D$1:D209)+1,"")</f>
        <v/>
      </c>
      <c r="E210" s="166" t="s">
        <v>18</v>
      </c>
      <c r="F210" s="166" t="s">
        <v>2056</v>
      </c>
      <c r="G210" s="166" t="s">
        <v>1657</v>
      </c>
      <c r="H210" s="166" t="s">
        <v>1656</v>
      </c>
      <c r="I210" s="166" t="s">
        <v>1861</v>
      </c>
      <c r="J210" s="166" t="s">
        <v>1902</v>
      </c>
      <c r="K210" s="166" t="s">
        <v>2058</v>
      </c>
      <c r="L210" s="409">
        <v>4112</v>
      </c>
      <c r="M210" s="409">
        <v>5140</v>
      </c>
      <c r="N210" s="409">
        <v>6168</v>
      </c>
      <c r="O210" s="410">
        <v>22</v>
      </c>
      <c r="P210" s="405">
        <v>8.3333333333333329E-2</v>
      </c>
      <c r="Q210" s="405">
        <v>8.3333333333333329E-2</v>
      </c>
      <c r="R210" s="405">
        <v>8.3333333333333329E-2</v>
      </c>
      <c r="S210" s="405">
        <v>8.3333333333333329E-2</v>
      </c>
      <c r="T210" s="405">
        <v>8.3333333333333329E-2</v>
      </c>
      <c r="U210" s="405">
        <v>8.3333333333333329E-2</v>
      </c>
      <c r="V210" s="405">
        <v>8.3333333333333329E-2</v>
      </c>
      <c r="W210" s="405">
        <v>8.3333333333333329E-2</v>
      </c>
      <c r="X210" s="405">
        <v>8.3333333333333329E-2</v>
      </c>
      <c r="Y210" s="405">
        <v>8.3333333333333329E-2</v>
      </c>
      <c r="Z210" s="405">
        <v>8.3333333333333329E-2</v>
      </c>
      <c r="AA210" s="405">
        <v>8.3333333333333329E-2</v>
      </c>
    </row>
    <row r="211" spans="1:27" ht="15" customHeight="1" x14ac:dyDescent="0.25">
      <c r="A211" s="425" t="str">
        <f>IF('1_geral'!$D$1=E211,1,"")</f>
        <v/>
      </c>
      <c r="B211" s="166" t="str">
        <f>IF(A211=1,MAX(B$1:B210)+1,"")</f>
        <v/>
      </c>
      <c r="C211" s="425" t="str">
        <f>IF('1_geral'!$D$4=F211,1,"")</f>
        <v/>
      </c>
      <c r="D211" s="166" t="str">
        <f>IF(C211=1,MAX(D$1:D210)+1,"")</f>
        <v/>
      </c>
      <c r="E211" s="166" t="s">
        <v>18</v>
      </c>
      <c r="F211" s="166" t="s">
        <v>2056</v>
      </c>
      <c r="G211" s="166" t="s">
        <v>1657</v>
      </c>
      <c r="H211" s="166" t="s">
        <v>1656</v>
      </c>
      <c r="I211" s="166" t="s">
        <v>1861</v>
      </c>
      <c r="J211" s="166" t="s">
        <v>1902</v>
      </c>
      <c r="K211" s="166" t="s">
        <v>2059</v>
      </c>
      <c r="L211" s="409">
        <v>1312</v>
      </c>
      <c r="M211" s="409">
        <v>1640</v>
      </c>
      <c r="N211" s="409">
        <v>1968</v>
      </c>
      <c r="O211" s="410">
        <v>6</v>
      </c>
      <c r="P211" s="405">
        <v>8.3333333333333329E-2</v>
      </c>
      <c r="Q211" s="405">
        <v>8.3333333333333329E-2</v>
      </c>
      <c r="R211" s="405">
        <v>8.3333333333333329E-2</v>
      </c>
      <c r="S211" s="405">
        <v>8.3333333333333329E-2</v>
      </c>
      <c r="T211" s="405">
        <v>8.3333333333333329E-2</v>
      </c>
      <c r="U211" s="405">
        <v>8.3333333333333329E-2</v>
      </c>
      <c r="V211" s="405">
        <v>8.3333333333333329E-2</v>
      </c>
      <c r="W211" s="405">
        <v>8.3333333333333329E-2</v>
      </c>
      <c r="X211" s="405">
        <v>8.3333333333333329E-2</v>
      </c>
      <c r="Y211" s="405">
        <v>8.3333333333333329E-2</v>
      </c>
      <c r="Z211" s="405">
        <v>8.3333333333333329E-2</v>
      </c>
      <c r="AA211" s="405">
        <v>8.3333333333333329E-2</v>
      </c>
    </row>
    <row r="212" spans="1:27" ht="15" customHeight="1" x14ac:dyDescent="0.25">
      <c r="A212" s="425" t="str">
        <f>IF('1_geral'!$D$1=E212,1,"")</f>
        <v/>
      </c>
      <c r="B212" s="166" t="str">
        <f>IF(A212=1,MAX(B$1:B211)+1,"")</f>
        <v/>
      </c>
      <c r="C212" s="425" t="str">
        <f>IF('1_geral'!$D$4=F212,1,"")</f>
        <v/>
      </c>
      <c r="D212" s="166" t="str">
        <f>IF(C212=1,MAX(D$1:D211)+1,"")</f>
        <v/>
      </c>
      <c r="E212" s="166" t="s">
        <v>18</v>
      </c>
      <c r="F212" s="166" t="s">
        <v>2056</v>
      </c>
      <c r="G212" s="166" t="s">
        <v>1657</v>
      </c>
      <c r="H212" s="166" t="s">
        <v>1656</v>
      </c>
      <c r="I212" s="166" t="s">
        <v>1861</v>
      </c>
      <c r="J212" s="166" t="s">
        <v>1902</v>
      </c>
      <c r="K212" s="166" t="s">
        <v>2060</v>
      </c>
      <c r="L212" s="409">
        <v>14560</v>
      </c>
      <c r="M212" s="409">
        <v>18200</v>
      </c>
      <c r="N212" s="409">
        <v>21840</v>
      </c>
      <c r="O212" s="410">
        <v>187</v>
      </c>
      <c r="P212" s="405">
        <v>8.3333333333333329E-2</v>
      </c>
      <c r="Q212" s="405">
        <v>8.3333333333333329E-2</v>
      </c>
      <c r="R212" s="405">
        <v>8.3333333333333329E-2</v>
      </c>
      <c r="S212" s="405">
        <v>8.3333333333333329E-2</v>
      </c>
      <c r="T212" s="405">
        <v>8.3333333333333329E-2</v>
      </c>
      <c r="U212" s="405">
        <v>8.3333333333333329E-2</v>
      </c>
      <c r="V212" s="405">
        <v>8.3333333333333329E-2</v>
      </c>
      <c r="W212" s="405">
        <v>8.3333333333333329E-2</v>
      </c>
      <c r="X212" s="405">
        <v>8.3333333333333329E-2</v>
      </c>
      <c r="Y212" s="405">
        <v>8.3333333333333329E-2</v>
      </c>
      <c r="Z212" s="405">
        <v>8.3333333333333329E-2</v>
      </c>
      <c r="AA212" s="405">
        <v>8.3333333333333329E-2</v>
      </c>
    </row>
    <row r="213" spans="1:27" ht="15" customHeight="1" x14ac:dyDescent="0.25">
      <c r="A213" s="425" t="str">
        <f>IF('1_geral'!$D$1=E213,1,"")</f>
        <v/>
      </c>
      <c r="B213" s="166" t="str">
        <f>IF(A213=1,MAX(B$1:B212)+1,"")</f>
        <v/>
      </c>
      <c r="C213" s="425" t="str">
        <f>IF('1_geral'!$D$4=F213,1,"")</f>
        <v/>
      </c>
      <c r="D213" s="166" t="str">
        <f>IF(C213=1,MAX(D$1:D212)+1,"")</f>
        <v/>
      </c>
      <c r="E213" s="166" t="s">
        <v>18</v>
      </c>
      <c r="F213" s="166" t="s">
        <v>2056</v>
      </c>
      <c r="G213" s="166" t="s">
        <v>1657</v>
      </c>
      <c r="H213" s="166" t="s">
        <v>1656</v>
      </c>
      <c r="I213" s="166" t="s">
        <v>1861</v>
      </c>
      <c r="J213" s="166" t="s">
        <v>1902</v>
      </c>
      <c r="K213" s="166" t="s">
        <v>2069</v>
      </c>
      <c r="L213" s="409">
        <v>2936</v>
      </c>
      <c r="M213" s="409">
        <v>3670</v>
      </c>
      <c r="N213" s="409">
        <v>4404</v>
      </c>
      <c r="O213" s="410">
        <v>36</v>
      </c>
      <c r="P213" s="405">
        <v>8.3333333333333329E-2</v>
      </c>
      <c r="Q213" s="405">
        <v>8.3333333333333329E-2</v>
      </c>
      <c r="R213" s="405">
        <v>8.3333333333333329E-2</v>
      </c>
      <c r="S213" s="405">
        <v>8.3333333333333329E-2</v>
      </c>
      <c r="T213" s="405">
        <v>8.3333333333333329E-2</v>
      </c>
      <c r="U213" s="405">
        <v>8.3333333333333329E-2</v>
      </c>
      <c r="V213" s="405">
        <v>8.3333333333333329E-2</v>
      </c>
      <c r="W213" s="405">
        <v>8.3333333333333329E-2</v>
      </c>
      <c r="X213" s="405">
        <v>8.3333333333333329E-2</v>
      </c>
      <c r="Y213" s="405">
        <v>8.3333333333333329E-2</v>
      </c>
      <c r="Z213" s="405">
        <v>8.3333333333333329E-2</v>
      </c>
      <c r="AA213" s="405">
        <v>8.3333333333333329E-2</v>
      </c>
    </row>
    <row r="214" spans="1:27" ht="15" customHeight="1" x14ac:dyDescent="0.25">
      <c r="A214" s="425" t="str">
        <f>IF('1_geral'!$D$1=E214,1,"")</f>
        <v/>
      </c>
      <c r="B214" s="166" t="str">
        <f>IF(A214=1,MAX(B$1:B213)+1,"")</f>
        <v/>
      </c>
      <c r="C214" s="425" t="str">
        <f>IF('1_geral'!$D$4=F214,1,"")</f>
        <v/>
      </c>
      <c r="D214" s="166" t="str">
        <f>IF(C214=1,MAX(D$1:D213)+1,"")</f>
        <v/>
      </c>
      <c r="E214" s="166" t="s">
        <v>18</v>
      </c>
      <c r="F214" s="166" t="s">
        <v>2056</v>
      </c>
      <c r="G214" s="166" t="s">
        <v>1657</v>
      </c>
      <c r="H214" s="166" t="s">
        <v>1656</v>
      </c>
      <c r="I214" s="166" t="s">
        <v>1861</v>
      </c>
      <c r="J214" s="166" t="s">
        <v>1902</v>
      </c>
      <c r="K214" s="166" t="s">
        <v>2071</v>
      </c>
      <c r="L214" s="409">
        <v>1680</v>
      </c>
      <c r="M214" s="409">
        <v>2100</v>
      </c>
      <c r="N214" s="409">
        <v>2520</v>
      </c>
      <c r="O214" s="410">
        <v>5</v>
      </c>
      <c r="P214" s="405">
        <v>8.3333333333333329E-2</v>
      </c>
      <c r="Q214" s="405">
        <v>8.3333333333333329E-2</v>
      </c>
      <c r="R214" s="405">
        <v>8.3333333333333329E-2</v>
      </c>
      <c r="S214" s="405">
        <v>8.3333333333333329E-2</v>
      </c>
      <c r="T214" s="405">
        <v>8.3333333333333329E-2</v>
      </c>
      <c r="U214" s="405">
        <v>8.3333333333333329E-2</v>
      </c>
      <c r="V214" s="405">
        <v>8.3333333333333329E-2</v>
      </c>
      <c r="W214" s="405">
        <v>8.3333333333333329E-2</v>
      </c>
      <c r="X214" s="405">
        <v>8.3333333333333329E-2</v>
      </c>
      <c r="Y214" s="405">
        <v>8.3333333333333329E-2</v>
      </c>
      <c r="Z214" s="405">
        <v>8.3333333333333329E-2</v>
      </c>
      <c r="AA214" s="405">
        <v>8.3333333333333329E-2</v>
      </c>
    </row>
    <row r="215" spans="1:27" ht="15" customHeight="1" x14ac:dyDescent="0.25">
      <c r="A215" s="425" t="str">
        <f>IF('1_geral'!$D$1=E215,1,"")</f>
        <v/>
      </c>
      <c r="B215" s="166" t="str">
        <f>IF(A215=1,MAX(B$1:B214)+1,"")</f>
        <v/>
      </c>
      <c r="C215" s="425" t="str">
        <f>IF('1_geral'!$D$4=F215,1,"")</f>
        <v/>
      </c>
      <c r="D215" s="166" t="str">
        <f>IF(C215=1,MAX(D$1:D214)+1,"")</f>
        <v/>
      </c>
      <c r="E215" s="166" t="s">
        <v>18</v>
      </c>
      <c r="F215" s="166" t="s">
        <v>2056</v>
      </c>
      <c r="G215" s="166" t="s">
        <v>1657</v>
      </c>
      <c r="H215" s="166" t="s">
        <v>1656</v>
      </c>
      <c r="I215" s="166" t="s">
        <v>1861</v>
      </c>
      <c r="J215" s="166" t="s">
        <v>1902</v>
      </c>
      <c r="K215" s="166" t="s">
        <v>2076</v>
      </c>
      <c r="L215" s="409">
        <v>312</v>
      </c>
      <c r="M215" s="409">
        <v>390</v>
      </c>
      <c r="N215" s="409">
        <v>468</v>
      </c>
      <c r="O215" s="410">
        <v>4</v>
      </c>
      <c r="P215" s="405">
        <v>8.3333333333333329E-2</v>
      </c>
      <c r="Q215" s="405">
        <v>8.3333333333333329E-2</v>
      </c>
      <c r="R215" s="405">
        <v>8.3333333333333329E-2</v>
      </c>
      <c r="S215" s="405">
        <v>8.3333333333333329E-2</v>
      </c>
      <c r="T215" s="405">
        <v>8.3333333333333329E-2</v>
      </c>
      <c r="U215" s="405">
        <v>8.3333333333333329E-2</v>
      </c>
      <c r="V215" s="405">
        <v>8.3333333333333329E-2</v>
      </c>
      <c r="W215" s="405">
        <v>8.3333333333333329E-2</v>
      </c>
      <c r="X215" s="405">
        <v>8.3333333333333329E-2</v>
      </c>
      <c r="Y215" s="405">
        <v>8.3333333333333329E-2</v>
      </c>
      <c r="Z215" s="405">
        <v>8.3333333333333329E-2</v>
      </c>
      <c r="AA215" s="405">
        <v>8.3333333333333329E-2</v>
      </c>
    </row>
    <row r="216" spans="1:27" ht="15" customHeight="1" x14ac:dyDescent="0.25">
      <c r="A216" s="425" t="str">
        <f>IF('1_geral'!$D$1=E216,1,"")</f>
        <v/>
      </c>
      <c r="B216" s="166" t="str">
        <f>IF(A216=1,MAX(B$1:B215)+1,"")</f>
        <v/>
      </c>
      <c r="C216" s="425" t="str">
        <f>IF('1_geral'!$D$4=F216,1,"")</f>
        <v/>
      </c>
      <c r="D216" s="166" t="str">
        <f>IF(C216=1,MAX(D$1:D215)+1,"")</f>
        <v/>
      </c>
      <c r="E216" s="166" t="s">
        <v>18</v>
      </c>
      <c r="F216" s="166" t="s">
        <v>2056</v>
      </c>
      <c r="H216" s="166" t="s">
        <v>1656</v>
      </c>
      <c r="I216" s="166" t="s">
        <v>1859</v>
      </c>
      <c r="J216" s="166" t="s">
        <v>1902</v>
      </c>
      <c r="K216" s="166" t="s">
        <v>2073</v>
      </c>
      <c r="L216" s="409">
        <v>120</v>
      </c>
      <c r="M216" s="409">
        <v>150</v>
      </c>
      <c r="N216" s="409">
        <v>180</v>
      </c>
      <c r="O216" s="410">
        <v>2</v>
      </c>
      <c r="P216" s="405">
        <v>8.3333333333333329E-2</v>
      </c>
      <c r="Q216" s="405">
        <v>8.3333333333333329E-2</v>
      </c>
      <c r="R216" s="405">
        <v>8.3333333333333329E-2</v>
      </c>
      <c r="S216" s="405">
        <v>8.3333333333333329E-2</v>
      </c>
      <c r="T216" s="405">
        <v>8.3333333333333329E-2</v>
      </c>
      <c r="U216" s="405">
        <v>8.3333333333333329E-2</v>
      </c>
      <c r="V216" s="405">
        <v>8.3333333333333329E-2</v>
      </c>
      <c r="W216" s="405">
        <v>8.3333333333333329E-2</v>
      </c>
      <c r="X216" s="405">
        <v>8.3333333333333329E-2</v>
      </c>
      <c r="Y216" s="405">
        <v>8.3333333333333329E-2</v>
      </c>
      <c r="Z216" s="405">
        <v>8.3333333333333329E-2</v>
      </c>
      <c r="AA216" s="405">
        <v>8.3333333333333329E-2</v>
      </c>
    </row>
    <row r="217" spans="1:27" ht="15" customHeight="1" x14ac:dyDescent="0.25">
      <c r="A217" s="425" t="str">
        <f>IF('1_geral'!$D$1=E217,1,"")</f>
        <v/>
      </c>
      <c r="B217" s="166" t="str">
        <f>IF(A217=1,MAX(B$1:B216)+1,"")</f>
        <v/>
      </c>
      <c r="C217" s="425" t="str">
        <f>IF('1_geral'!$D$4=F217,1,"")</f>
        <v/>
      </c>
      <c r="D217" s="166" t="str">
        <f>IF(C217=1,MAX(D$1:D216)+1,"")</f>
        <v/>
      </c>
      <c r="E217" s="166" t="s">
        <v>18</v>
      </c>
      <c r="F217" s="166" t="s">
        <v>2056</v>
      </c>
      <c r="H217" s="166" t="s">
        <v>1656</v>
      </c>
      <c r="I217" s="166" t="s">
        <v>1657</v>
      </c>
      <c r="J217" s="166" t="s">
        <v>1902</v>
      </c>
      <c r="K217" s="166" t="s">
        <v>2072</v>
      </c>
      <c r="L217" s="409">
        <v>1056</v>
      </c>
      <c r="M217" s="409">
        <v>1320</v>
      </c>
      <c r="N217" s="409">
        <v>1584</v>
      </c>
      <c r="O217" s="410">
        <v>22</v>
      </c>
      <c r="P217" s="405">
        <v>8.3333333333333329E-2</v>
      </c>
      <c r="Q217" s="405">
        <v>8.3333333333333329E-2</v>
      </c>
      <c r="R217" s="405">
        <v>8.3333333333333329E-2</v>
      </c>
      <c r="S217" s="405">
        <v>8.3333333333333329E-2</v>
      </c>
      <c r="T217" s="405">
        <v>8.3333333333333329E-2</v>
      </c>
      <c r="U217" s="405">
        <v>8.3333333333333329E-2</v>
      </c>
      <c r="V217" s="405">
        <v>8.3333333333333329E-2</v>
      </c>
      <c r="W217" s="405">
        <v>8.3333333333333329E-2</v>
      </c>
      <c r="X217" s="405">
        <v>8.3333333333333329E-2</v>
      </c>
      <c r="Y217" s="405">
        <v>8.3333333333333329E-2</v>
      </c>
      <c r="Z217" s="405">
        <v>8.3333333333333329E-2</v>
      </c>
      <c r="AA217" s="405">
        <v>8.3333333333333329E-2</v>
      </c>
    </row>
    <row r="218" spans="1:27" ht="15" customHeight="1" x14ac:dyDescent="0.25">
      <c r="A218" s="425" t="str">
        <f>IF('1_geral'!$D$1=E218,1,"")</f>
        <v/>
      </c>
      <c r="B218" s="166" t="str">
        <f>IF(A218=1,MAX(B$1:B217)+1,"")</f>
        <v/>
      </c>
      <c r="C218" s="425" t="str">
        <f>IF('1_geral'!$D$4=F218,1,"")</f>
        <v/>
      </c>
      <c r="D218" s="166" t="str">
        <f>IF(C218=1,MAX(D$1:D217)+1,"")</f>
        <v/>
      </c>
      <c r="E218" s="166" t="s">
        <v>18</v>
      </c>
      <c r="F218" s="166" t="s">
        <v>2056</v>
      </c>
      <c r="H218" s="166" t="s">
        <v>1656</v>
      </c>
      <c r="I218" s="166" t="s">
        <v>1861</v>
      </c>
      <c r="J218" s="166" t="s">
        <v>1902</v>
      </c>
      <c r="K218" s="166" t="s">
        <v>2061</v>
      </c>
      <c r="L218" s="409">
        <v>400</v>
      </c>
      <c r="M218" s="409">
        <v>500</v>
      </c>
      <c r="N218" s="409">
        <v>600</v>
      </c>
      <c r="O218" s="410">
        <v>1</v>
      </c>
      <c r="P218" s="405">
        <v>8.3333333333333329E-2</v>
      </c>
      <c r="Q218" s="405">
        <v>8.3333333333333329E-2</v>
      </c>
      <c r="R218" s="405">
        <v>8.3333333333333329E-2</v>
      </c>
      <c r="S218" s="405">
        <v>8.3333333333333329E-2</v>
      </c>
      <c r="T218" s="405">
        <v>8.3333333333333329E-2</v>
      </c>
      <c r="U218" s="405">
        <v>8.3333333333333329E-2</v>
      </c>
      <c r="V218" s="405">
        <v>8.3333333333333329E-2</v>
      </c>
      <c r="W218" s="405">
        <v>8.3333333333333329E-2</v>
      </c>
      <c r="X218" s="405">
        <v>8.3333333333333329E-2</v>
      </c>
      <c r="Y218" s="405">
        <v>8.3333333333333329E-2</v>
      </c>
      <c r="Z218" s="405">
        <v>8.3333333333333329E-2</v>
      </c>
      <c r="AA218" s="405">
        <v>8.3333333333333329E-2</v>
      </c>
    </row>
    <row r="219" spans="1:27" ht="15" customHeight="1" x14ac:dyDescent="0.25">
      <c r="A219" s="425" t="str">
        <f>IF('1_geral'!$D$1=E219,1,"")</f>
        <v/>
      </c>
      <c r="B219" s="166" t="str">
        <f>IF(A219=1,MAX(B$1:B218)+1,"")</f>
        <v/>
      </c>
      <c r="C219" s="425" t="str">
        <f>IF('1_geral'!$D$4=F219,1,"")</f>
        <v/>
      </c>
      <c r="D219" s="166" t="str">
        <f>IF(C219=1,MAX(D$1:D218)+1,"")</f>
        <v/>
      </c>
      <c r="E219" s="166" t="s">
        <v>18</v>
      </c>
      <c r="F219" s="166" t="s">
        <v>2056</v>
      </c>
      <c r="H219" s="166" t="s">
        <v>1656</v>
      </c>
      <c r="I219" s="166" t="s">
        <v>1861</v>
      </c>
      <c r="J219" s="166" t="s">
        <v>1902</v>
      </c>
      <c r="K219" s="166" t="s">
        <v>2062</v>
      </c>
      <c r="L219" s="409">
        <v>200</v>
      </c>
      <c r="M219" s="409">
        <v>250</v>
      </c>
      <c r="N219" s="409">
        <v>300</v>
      </c>
      <c r="O219" s="410">
        <v>0.5</v>
      </c>
      <c r="P219" s="405">
        <v>8.3333333333333329E-2</v>
      </c>
      <c r="Q219" s="405">
        <v>8.3333333333333329E-2</v>
      </c>
      <c r="R219" s="405">
        <v>8.3333333333333329E-2</v>
      </c>
      <c r="S219" s="405">
        <v>8.3333333333333329E-2</v>
      </c>
      <c r="T219" s="405">
        <v>8.3333333333333329E-2</v>
      </c>
      <c r="U219" s="405">
        <v>8.3333333333333329E-2</v>
      </c>
      <c r="V219" s="405">
        <v>8.3333333333333329E-2</v>
      </c>
      <c r="W219" s="405">
        <v>8.3333333333333329E-2</v>
      </c>
      <c r="X219" s="405">
        <v>8.3333333333333329E-2</v>
      </c>
      <c r="Y219" s="405">
        <v>8.3333333333333329E-2</v>
      </c>
      <c r="Z219" s="405">
        <v>8.3333333333333329E-2</v>
      </c>
      <c r="AA219" s="405">
        <v>8.3333333333333329E-2</v>
      </c>
    </row>
    <row r="220" spans="1:27" ht="15" customHeight="1" x14ac:dyDescent="0.25">
      <c r="A220" s="425" t="str">
        <f>IF('1_geral'!$D$1=E220,1,"")</f>
        <v/>
      </c>
      <c r="B220" s="166" t="str">
        <f>IF(A220=1,MAX(B$1:B219)+1,"")</f>
        <v/>
      </c>
      <c r="C220" s="425" t="str">
        <f>IF('1_geral'!$D$4=F220,1,"")</f>
        <v/>
      </c>
      <c r="D220" s="166" t="str">
        <f>IF(C220=1,MAX(D$1:D219)+1,"")</f>
        <v/>
      </c>
      <c r="E220" s="166" t="s">
        <v>18</v>
      </c>
      <c r="F220" s="166" t="s">
        <v>2056</v>
      </c>
      <c r="H220" s="166" t="s">
        <v>1656</v>
      </c>
      <c r="I220" s="166" t="s">
        <v>1861</v>
      </c>
      <c r="J220" s="166" t="s">
        <v>1902</v>
      </c>
      <c r="K220" s="166" t="s">
        <v>2064</v>
      </c>
      <c r="L220" s="409">
        <v>80</v>
      </c>
      <c r="M220" s="409">
        <v>100</v>
      </c>
      <c r="N220" s="409">
        <v>120</v>
      </c>
      <c r="O220" s="410">
        <v>0.5</v>
      </c>
      <c r="P220" s="405">
        <v>8.3333333333333329E-2</v>
      </c>
      <c r="Q220" s="405">
        <v>8.3333333333333329E-2</v>
      </c>
      <c r="R220" s="405">
        <v>8.3333333333333329E-2</v>
      </c>
      <c r="S220" s="405">
        <v>8.3333333333333329E-2</v>
      </c>
      <c r="T220" s="405">
        <v>8.3333333333333329E-2</v>
      </c>
      <c r="U220" s="405">
        <v>8.3333333333333329E-2</v>
      </c>
      <c r="V220" s="405">
        <v>8.3333333333333329E-2</v>
      </c>
      <c r="W220" s="405">
        <v>8.3333333333333329E-2</v>
      </c>
      <c r="X220" s="405">
        <v>8.3333333333333329E-2</v>
      </c>
      <c r="Y220" s="405">
        <v>8.3333333333333329E-2</v>
      </c>
      <c r="Z220" s="405">
        <v>8.3333333333333329E-2</v>
      </c>
      <c r="AA220" s="405">
        <v>8.3333333333333329E-2</v>
      </c>
    </row>
    <row r="221" spans="1:27" ht="15" customHeight="1" x14ac:dyDescent="0.25">
      <c r="A221" s="425" t="str">
        <f>IF('1_geral'!$D$1=E221,1,"")</f>
        <v/>
      </c>
      <c r="B221" s="166" t="str">
        <f>IF(A221=1,MAX(B$1:B220)+1,"")</f>
        <v/>
      </c>
      <c r="C221" s="425" t="str">
        <f>IF('1_geral'!$D$4=F221,1,"")</f>
        <v/>
      </c>
      <c r="D221" s="166" t="str">
        <f>IF(C221=1,MAX(D$1:D220)+1,"")</f>
        <v/>
      </c>
      <c r="E221" s="166" t="s">
        <v>18</v>
      </c>
      <c r="F221" s="166" t="s">
        <v>2056</v>
      </c>
      <c r="H221" s="166" t="s">
        <v>1656</v>
      </c>
      <c r="I221" s="166" t="s">
        <v>1861</v>
      </c>
      <c r="J221" s="166" t="s">
        <v>1902</v>
      </c>
      <c r="K221" s="166" t="s">
        <v>2065</v>
      </c>
      <c r="L221" s="409">
        <v>1520</v>
      </c>
      <c r="M221" s="409">
        <v>1900</v>
      </c>
      <c r="N221" s="409">
        <v>2280</v>
      </c>
      <c r="O221" s="410">
        <v>187</v>
      </c>
      <c r="P221" s="405">
        <v>8.3333333333333329E-2</v>
      </c>
      <c r="Q221" s="405">
        <v>8.3333333333333329E-2</v>
      </c>
      <c r="R221" s="405">
        <v>8.3333333333333329E-2</v>
      </c>
      <c r="S221" s="405">
        <v>8.3333333333333329E-2</v>
      </c>
      <c r="T221" s="405">
        <v>8.3333333333333329E-2</v>
      </c>
      <c r="U221" s="405">
        <v>8.3333333333333329E-2</v>
      </c>
      <c r="V221" s="405">
        <v>8.3333333333333329E-2</v>
      </c>
      <c r="W221" s="405">
        <v>8.3333333333333329E-2</v>
      </c>
      <c r="X221" s="405">
        <v>8.3333333333333329E-2</v>
      </c>
      <c r="Y221" s="405">
        <v>8.3333333333333329E-2</v>
      </c>
      <c r="Z221" s="405">
        <v>8.3333333333333329E-2</v>
      </c>
      <c r="AA221" s="405">
        <v>8.3333333333333329E-2</v>
      </c>
    </row>
    <row r="222" spans="1:27" ht="15" customHeight="1" x14ac:dyDescent="0.25">
      <c r="A222" s="425" t="str">
        <f>IF('1_geral'!$D$1=E222,1,"")</f>
        <v/>
      </c>
      <c r="B222" s="166" t="str">
        <f>IF(A222=1,MAX(B$1:B221)+1,"")</f>
        <v/>
      </c>
      <c r="C222" s="425" t="str">
        <f>IF('1_geral'!$D$4=F222,1,"")</f>
        <v/>
      </c>
      <c r="D222" s="166" t="str">
        <f>IF(C222=1,MAX(D$1:D221)+1,"")</f>
        <v/>
      </c>
      <c r="E222" s="166" t="s">
        <v>18</v>
      </c>
      <c r="F222" s="166" t="s">
        <v>2056</v>
      </c>
      <c r="H222" s="166" t="s">
        <v>1656</v>
      </c>
      <c r="I222" s="166" t="s">
        <v>1861</v>
      </c>
      <c r="J222" s="166" t="s">
        <v>1902</v>
      </c>
      <c r="K222" s="166" t="s">
        <v>2066</v>
      </c>
      <c r="L222" s="409">
        <v>116</v>
      </c>
      <c r="M222" s="409">
        <v>145</v>
      </c>
      <c r="N222" s="409">
        <v>174</v>
      </c>
      <c r="O222" s="410">
        <v>1.5</v>
      </c>
      <c r="P222" s="405">
        <v>8.3333333333333329E-2</v>
      </c>
      <c r="Q222" s="405">
        <v>8.3333333333333329E-2</v>
      </c>
      <c r="R222" s="405">
        <v>8.3333333333333329E-2</v>
      </c>
      <c r="S222" s="405">
        <v>8.3333333333333329E-2</v>
      </c>
      <c r="T222" s="405">
        <v>8.3333333333333329E-2</v>
      </c>
      <c r="U222" s="405">
        <v>8.3333333333333329E-2</v>
      </c>
      <c r="V222" s="405">
        <v>8.3333333333333329E-2</v>
      </c>
      <c r="W222" s="405">
        <v>8.3333333333333329E-2</v>
      </c>
      <c r="X222" s="405">
        <v>8.3333333333333329E-2</v>
      </c>
      <c r="Y222" s="405">
        <v>8.3333333333333329E-2</v>
      </c>
      <c r="Z222" s="405">
        <v>8.3333333333333329E-2</v>
      </c>
      <c r="AA222" s="405">
        <v>8.3333333333333329E-2</v>
      </c>
    </row>
    <row r="223" spans="1:27" ht="15" customHeight="1" x14ac:dyDescent="0.25">
      <c r="A223" s="425" t="str">
        <f>IF('1_geral'!$D$1=E223,1,"")</f>
        <v/>
      </c>
      <c r="B223" s="166" t="str">
        <f>IF(A223=1,MAX(B$1:B222)+1,"")</f>
        <v/>
      </c>
      <c r="C223" s="425" t="str">
        <f>IF('1_geral'!$D$4=F223,1,"")</f>
        <v/>
      </c>
      <c r="D223" s="166" t="str">
        <f>IF(C223=1,MAX(D$1:D222)+1,"")</f>
        <v/>
      </c>
      <c r="E223" s="166" t="s">
        <v>18</v>
      </c>
      <c r="F223" s="166" t="s">
        <v>2056</v>
      </c>
      <c r="H223" s="166" t="s">
        <v>1656</v>
      </c>
      <c r="I223" s="166" t="s">
        <v>1861</v>
      </c>
      <c r="J223" s="166" t="s">
        <v>1902</v>
      </c>
      <c r="K223" s="166" t="s">
        <v>2077</v>
      </c>
      <c r="L223" s="409">
        <v>624</v>
      </c>
      <c r="M223" s="409">
        <v>780</v>
      </c>
      <c r="N223" s="409">
        <v>936</v>
      </c>
      <c r="O223" s="410">
        <v>4</v>
      </c>
      <c r="P223" s="405">
        <v>8.3333333333333329E-2</v>
      </c>
      <c r="Q223" s="405">
        <v>8.3333333333333329E-2</v>
      </c>
      <c r="R223" s="405">
        <v>8.3333333333333329E-2</v>
      </c>
      <c r="S223" s="405">
        <v>8.3333333333333329E-2</v>
      </c>
      <c r="T223" s="405">
        <v>8.3333333333333329E-2</v>
      </c>
      <c r="U223" s="405">
        <v>8.3333333333333329E-2</v>
      </c>
      <c r="V223" s="405">
        <v>8.3333333333333329E-2</v>
      </c>
      <c r="W223" s="405">
        <v>8.3333333333333329E-2</v>
      </c>
      <c r="X223" s="405">
        <v>8.3333333333333329E-2</v>
      </c>
      <c r="Y223" s="405">
        <v>8.3333333333333329E-2</v>
      </c>
      <c r="Z223" s="405">
        <v>8.3333333333333329E-2</v>
      </c>
      <c r="AA223" s="405">
        <v>8.3333333333333329E-2</v>
      </c>
    </row>
    <row r="224" spans="1:27" ht="15" customHeight="1" x14ac:dyDescent="0.25">
      <c r="A224" s="425" t="str">
        <f>IF('1_geral'!$D$1=E224,1,"")</f>
        <v/>
      </c>
      <c r="B224" s="166" t="str">
        <f>IF(A224=1,MAX(B$1:B223)+1,"")</f>
        <v/>
      </c>
      <c r="C224" s="425" t="str">
        <f>IF('1_geral'!$D$4=F224,1,"")</f>
        <v/>
      </c>
      <c r="D224" s="166" t="str">
        <f>IF(C224=1,MAX(D$1:D223)+1,"")</f>
        <v/>
      </c>
      <c r="E224" s="166" t="s">
        <v>18</v>
      </c>
      <c r="F224" s="166" t="s">
        <v>2056</v>
      </c>
      <c r="H224" s="166" t="s">
        <v>1656</v>
      </c>
      <c r="I224" s="166" t="s">
        <v>1861</v>
      </c>
      <c r="J224" s="166" t="s">
        <v>1902</v>
      </c>
      <c r="K224" s="166" t="s">
        <v>2079</v>
      </c>
      <c r="L224" s="409">
        <v>416</v>
      </c>
      <c r="M224" s="409">
        <v>520</v>
      </c>
      <c r="N224" s="409">
        <v>624</v>
      </c>
      <c r="O224" s="410">
        <v>4</v>
      </c>
      <c r="P224" s="405">
        <v>8.3333333333333329E-2</v>
      </c>
      <c r="Q224" s="405">
        <v>8.3333333333333329E-2</v>
      </c>
      <c r="R224" s="405">
        <v>8.3333333333333329E-2</v>
      </c>
      <c r="S224" s="405">
        <v>8.3333333333333329E-2</v>
      </c>
      <c r="T224" s="405">
        <v>8.3333333333333329E-2</v>
      </c>
      <c r="U224" s="405">
        <v>8.3333333333333329E-2</v>
      </c>
      <c r="V224" s="405">
        <v>8.3333333333333329E-2</v>
      </c>
      <c r="W224" s="405">
        <v>8.3333333333333329E-2</v>
      </c>
      <c r="X224" s="405">
        <v>8.3333333333333329E-2</v>
      </c>
      <c r="Y224" s="405">
        <v>8.3333333333333329E-2</v>
      </c>
      <c r="Z224" s="405">
        <v>8.3333333333333329E-2</v>
      </c>
      <c r="AA224" s="405">
        <v>8.3333333333333329E-2</v>
      </c>
    </row>
    <row r="225" spans="1:27" ht="15" customHeight="1" x14ac:dyDescent="0.25">
      <c r="A225" s="425" t="str">
        <f>IF('1_geral'!$D$1=E225,1,"")</f>
        <v/>
      </c>
      <c r="B225" s="166" t="str">
        <f>IF(A225=1,MAX(B$1:B224)+1,"")</f>
        <v/>
      </c>
      <c r="C225" s="425" t="str">
        <f>IF('1_geral'!$D$4=F225,1,"")</f>
        <v/>
      </c>
      <c r="D225" s="166" t="str">
        <f>IF(C225=1,MAX(D$1:D224)+1,"")</f>
        <v/>
      </c>
      <c r="E225" s="166" t="s">
        <v>18</v>
      </c>
      <c r="F225" s="166" t="s">
        <v>2056</v>
      </c>
      <c r="H225" s="166" t="s">
        <v>1658</v>
      </c>
      <c r="I225" s="166" t="s">
        <v>1886</v>
      </c>
      <c r="J225" s="166" t="s">
        <v>1902</v>
      </c>
      <c r="K225" s="166" t="s">
        <v>2081</v>
      </c>
      <c r="L225" s="409">
        <v>480</v>
      </c>
      <c r="M225" s="409">
        <v>960</v>
      </c>
      <c r="N225" s="409">
        <v>1440</v>
      </c>
      <c r="O225" s="410">
        <v>1.25</v>
      </c>
      <c r="P225" s="405">
        <v>8.3333333333333329E-2</v>
      </c>
      <c r="Q225" s="405">
        <v>8.3333333333333329E-2</v>
      </c>
      <c r="R225" s="405">
        <v>8.3333333333333329E-2</v>
      </c>
      <c r="S225" s="405">
        <v>8.3333333333333329E-2</v>
      </c>
      <c r="T225" s="405">
        <v>8.3333333333333329E-2</v>
      </c>
      <c r="U225" s="405">
        <v>8.3333333333333329E-2</v>
      </c>
      <c r="V225" s="405">
        <v>8.3333333333333329E-2</v>
      </c>
      <c r="W225" s="405">
        <v>8.3333333333333329E-2</v>
      </c>
      <c r="X225" s="405">
        <v>8.3333333333333329E-2</v>
      </c>
      <c r="Y225" s="405">
        <v>8.3333333333333329E-2</v>
      </c>
      <c r="Z225" s="405">
        <v>8.3333333333333329E-2</v>
      </c>
      <c r="AA225" s="405">
        <v>8.3333333333333329E-2</v>
      </c>
    </row>
    <row r="226" spans="1:27" ht="15" customHeight="1" x14ac:dyDescent="0.25">
      <c r="A226" s="425" t="str">
        <f>IF('1_geral'!$D$1=E226,1,"")</f>
        <v/>
      </c>
      <c r="B226" s="166" t="str">
        <f>IF(A226=1,MAX(B$1:B225)+1,"")</f>
        <v/>
      </c>
      <c r="C226" s="425" t="str">
        <f>IF('1_geral'!$D$4=F226,1,"")</f>
        <v/>
      </c>
      <c r="D226" s="166" t="str">
        <f>IF(C226=1,MAX(D$1:D225)+1,"")</f>
        <v/>
      </c>
      <c r="E226" s="166" t="s">
        <v>18</v>
      </c>
      <c r="F226" s="166" t="s">
        <v>2082</v>
      </c>
      <c r="G226" s="166" t="s">
        <v>1657</v>
      </c>
      <c r="H226" s="166" t="s">
        <v>1656</v>
      </c>
      <c r="I226" s="166" t="s">
        <v>1861</v>
      </c>
      <c r="J226" s="166" t="s">
        <v>1902</v>
      </c>
      <c r="K226" s="166" t="s">
        <v>2083</v>
      </c>
      <c r="L226" s="409">
        <v>955</v>
      </c>
      <c r="M226" s="409">
        <v>1735</v>
      </c>
      <c r="N226" s="409">
        <v>2905</v>
      </c>
      <c r="O226" s="410">
        <v>1.6666666666666667</v>
      </c>
      <c r="P226" s="405">
        <v>8.3333333333333329E-2</v>
      </c>
      <c r="Q226" s="405">
        <v>8.3333333333333329E-2</v>
      </c>
      <c r="R226" s="405">
        <v>8.3333333333333329E-2</v>
      </c>
      <c r="S226" s="405">
        <v>8.3333333333333329E-2</v>
      </c>
      <c r="T226" s="405">
        <v>8.3333333333333329E-2</v>
      </c>
      <c r="U226" s="405">
        <v>8.3333333333333329E-2</v>
      </c>
      <c r="V226" s="405">
        <v>8.3333333333333329E-2</v>
      </c>
      <c r="W226" s="405">
        <v>8.3333333333333329E-2</v>
      </c>
      <c r="X226" s="405">
        <v>8.3333333333333329E-2</v>
      </c>
      <c r="Y226" s="405">
        <v>8.3333333333333329E-2</v>
      </c>
      <c r="Z226" s="405">
        <v>8.3333333333333329E-2</v>
      </c>
      <c r="AA226" s="405">
        <v>8.3333333333333329E-2</v>
      </c>
    </row>
    <row r="227" spans="1:27" ht="15" customHeight="1" x14ac:dyDescent="0.25">
      <c r="A227" s="425" t="str">
        <f>IF('1_geral'!$D$1=E227,1,"")</f>
        <v/>
      </c>
      <c r="B227" s="166" t="str">
        <f>IF(A227=1,MAX(B$1:B226)+1,"")</f>
        <v/>
      </c>
      <c r="C227" s="425" t="str">
        <f>IF('1_geral'!$D$4=F227,1,"")</f>
        <v/>
      </c>
      <c r="D227" s="166" t="str">
        <f>IF(C227=1,MAX(D$1:D226)+1,"")</f>
        <v/>
      </c>
      <c r="E227" s="166" t="s">
        <v>18</v>
      </c>
      <c r="F227" s="166" t="s">
        <v>2082</v>
      </c>
      <c r="G227" s="166" t="s">
        <v>1657</v>
      </c>
      <c r="H227" s="166" t="s">
        <v>1656</v>
      </c>
      <c r="I227" s="166" t="s">
        <v>1861</v>
      </c>
      <c r="J227" s="166" t="s">
        <v>1902</v>
      </c>
      <c r="K227" s="166" t="s">
        <v>2084</v>
      </c>
      <c r="L227" s="409">
        <v>435</v>
      </c>
      <c r="M227" s="409">
        <v>740</v>
      </c>
      <c r="N227" s="409">
        <v>990</v>
      </c>
      <c r="O227" s="410">
        <v>5.8333333333333304</v>
      </c>
      <c r="P227" s="405">
        <v>8.3333333333333329E-2</v>
      </c>
      <c r="Q227" s="405">
        <v>8.3333333333333329E-2</v>
      </c>
      <c r="R227" s="405">
        <v>8.3333333333333329E-2</v>
      </c>
      <c r="S227" s="405">
        <v>8.3333333333333329E-2</v>
      </c>
      <c r="T227" s="405">
        <v>8.3333333333333329E-2</v>
      </c>
      <c r="U227" s="405">
        <v>8.3333333333333329E-2</v>
      </c>
      <c r="V227" s="405">
        <v>8.3333333333333329E-2</v>
      </c>
      <c r="W227" s="405">
        <v>8.3333333333333329E-2</v>
      </c>
      <c r="X227" s="405">
        <v>8.3333333333333329E-2</v>
      </c>
      <c r="Y227" s="405">
        <v>8.3333333333333329E-2</v>
      </c>
      <c r="Z227" s="405">
        <v>8.3333333333333329E-2</v>
      </c>
      <c r="AA227" s="405">
        <v>8.3333333333333329E-2</v>
      </c>
    </row>
    <row r="228" spans="1:27" ht="15" customHeight="1" x14ac:dyDescent="0.25">
      <c r="A228" s="425" t="str">
        <f>IF('1_geral'!$D$1=E228,1,"")</f>
        <v/>
      </c>
      <c r="B228" s="166" t="str">
        <f>IF(A228=1,MAX(B$1:B227)+1,"")</f>
        <v/>
      </c>
      <c r="C228" s="425" t="str">
        <f>IF('1_geral'!$D$4=F228,1,"")</f>
        <v/>
      </c>
      <c r="D228" s="166" t="str">
        <f>IF(C228=1,MAX(D$1:D227)+1,"")</f>
        <v/>
      </c>
      <c r="E228" s="166" t="s">
        <v>18</v>
      </c>
      <c r="F228" s="166" t="s">
        <v>2082</v>
      </c>
      <c r="G228" s="166" t="s">
        <v>1657</v>
      </c>
      <c r="H228" s="166" t="s">
        <v>1656</v>
      </c>
      <c r="I228" s="166" t="s">
        <v>1861</v>
      </c>
      <c r="J228" s="166" t="s">
        <v>1902</v>
      </c>
      <c r="K228" s="166" t="s">
        <v>2085</v>
      </c>
      <c r="L228" s="409">
        <v>1275</v>
      </c>
      <c r="M228" s="409">
        <v>1955</v>
      </c>
      <c r="N228" s="409">
        <v>2715</v>
      </c>
      <c r="O228" s="410">
        <v>0.83333333333333337</v>
      </c>
      <c r="P228" s="405">
        <v>8.3333333333333329E-2</v>
      </c>
      <c r="Q228" s="405">
        <v>8.3333333333333329E-2</v>
      </c>
      <c r="R228" s="405">
        <v>8.3333333333333329E-2</v>
      </c>
      <c r="S228" s="405">
        <v>8.3333333333333329E-2</v>
      </c>
      <c r="T228" s="405">
        <v>8.3333333333333329E-2</v>
      </c>
      <c r="U228" s="405">
        <v>8.3333333333333329E-2</v>
      </c>
      <c r="V228" s="405">
        <v>8.3333333333333329E-2</v>
      </c>
      <c r="W228" s="405">
        <v>8.3333333333333329E-2</v>
      </c>
      <c r="X228" s="405">
        <v>8.3333333333333329E-2</v>
      </c>
      <c r="Y228" s="405">
        <v>8.3333333333333329E-2</v>
      </c>
      <c r="Z228" s="405">
        <v>8.3333333333333329E-2</v>
      </c>
      <c r="AA228" s="405">
        <v>8.3333333333333329E-2</v>
      </c>
    </row>
    <row r="229" spans="1:27" ht="15" customHeight="1" x14ac:dyDescent="0.25">
      <c r="A229" s="425" t="str">
        <f>IF('1_geral'!$D$1=E229,1,"")</f>
        <v/>
      </c>
      <c r="B229" s="166" t="str">
        <f>IF(A229=1,MAX(B$1:B228)+1,"")</f>
        <v/>
      </c>
      <c r="C229" s="425" t="str">
        <f>IF('1_geral'!$D$4=F229,1,"")</f>
        <v/>
      </c>
      <c r="D229" s="166" t="str">
        <f>IF(C229=1,MAX(D$1:D228)+1,"")</f>
        <v/>
      </c>
      <c r="E229" s="166" t="s">
        <v>18</v>
      </c>
      <c r="F229" s="166" t="s">
        <v>2082</v>
      </c>
      <c r="G229" s="166" t="s">
        <v>1657</v>
      </c>
      <c r="H229" s="166" t="s">
        <v>1656</v>
      </c>
      <c r="I229" s="166" t="s">
        <v>1861</v>
      </c>
      <c r="J229" s="166" t="s">
        <v>1902</v>
      </c>
      <c r="K229" s="166" t="s">
        <v>2086</v>
      </c>
      <c r="L229" s="409">
        <v>105</v>
      </c>
      <c r="M229" s="409">
        <v>165</v>
      </c>
      <c r="N229" s="409">
        <v>230</v>
      </c>
      <c r="O229" s="410">
        <v>1</v>
      </c>
      <c r="P229" s="405">
        <v>8.3333333333333329E-2</v>
      </c>
      <c r="Q229" s="405">
        <v>8.3333333333333329E-2</v>
      </c>
      <c r="R229" s="405">
        <v>8.3333333333333329E-2</v>
      </c>
      <c r="S229" s="405">
        <v>8.3333333333333329E-2</v>
      </c>
      <c r="T229" s="405">
        <v>8.3333333333333329E-2</v>
      </c>
      <c r="U229" s="405">
        <v>8.3333333333333329E-2</v>
      </c>
      <c r="V229" s="405">
        <v>8.3333333333333329E-2</v>
      </c>
      <c r="W229" s="405">
        <v>8.3333333333333329E-2</v>
      </c>
      <c r="X229" s="405">
        <v>8.3333333333333329E-2</v>
      </c>
      <c r="Y229" s="405">
        <v>8.3333333333333329E-2</v>
      </c>
      <c r="Z229" s="405">
        <v>8.3333333333333329E-2</v>
      </c>
      <c r="AA229" s="405">
        <v>8.3333333333333329E-2</v>
      </c>
    </row>
    <row r="230" spans="1:27" ht="15" customHeight="1" x14ac:dyDescent="0.25">
      <c r="A230" s="425" t="str">
        <f>IF('1_geral'!$D$1=E230,1,"")</f>
        <v/>
      </c>
      <c r="B230" s="166" t="str">
        <f>IF(A230=1,MAX(B$1:B229)+1,"")</f>
        <v/>
      </c>
      <c r="C230" s="425" t="str">
        <f>IF('1_geral'!$D$4=F230,1,"")</f>
        <v/>
      </c>
      <c r="D230" s="166" t="str">
        <f>IF(C230=1,MAX(D$1:D229)+1,"")</f>
        <v/>
      </c>
      <c r="E230" s="166" t="s">
        <v>18</v>
      </c>
      <c r="F230" s="166" t="s">
        <v>2082</v>
      </c>
      <c r="G230" s="166" t="s">
        <v>1657</v>
      </c>
      <c r="H230" s="166" t="s">
        <v>1656</v>
      </c>
      <c r="I230" s="166" t="s">
        <v>1861</v>
      </c>
      <c r="J230" s="166" t="s">
        <v>1905</v>
      </c>
      <c r="K230" s="166" t="s">
        <v>2087</v>
      </c>
      <c r="L230" s="409">
        <v>120</v>
      </c>
      <c r="M230" s="409">
        <v>210</v>
      </c>
      <c r="N230" s="409">
        <v>340</v>
      </c>
      <c r="O230" s="410">
        <v>0.33333333333333331</v>
      </c>
      <c r="P230" s="405">
        <v>0</v>
      </c>
      <c r="Q230" s="405">
        <v>0.2</v>
      </c>
      <c r="R230" s="405">
        <v>0</v>
      </c>
      <c r="S230" s="405">
        <v>0.3</v>
      </c>
      <c r="T230" s="405">
        <v>0</v>
      </c>
      <c r="U230" s="405">
        <v>0</v>
      </c>
      <c r="V230" s="405">
        <v>0</v>
      </c>
      <c r="W230" s="405">
        <v>0</v>
      </c>
      <c r="X230" s="405">
        <v>0</v>
      </c>
      <c r="Y230" s="405">
        <v>0.3</v>
      </c>
      <c r="Z230" s="405">
        <v>0.2</v>
      </c>
      <c r="AA230" s="405">
        <v>0</v>
      </c>
    </row>
    <row r="231" spans="1:27" ht="15" customHeight="1" x14ac:dyDescent="0.25">
      <c r="A231" s="425" t="str">
        <f>IF('1_geral'!$D$1=E231,1,"")</f>
        <v/>
      </c>
      <c r="B231" s="166" t="str">
        <f>IF(A231=1,MAX(B$1:B230)+1,"")</f>
        <v/>
      </c>
      <c r="C231" s="425" t="str">
        <f>IF('1_geral'!$D$4=F231,1,"")</f>
        <v/>
      </c>
      <c r="D231" s="166" t="str">
        <f>IF(C231=1,MAX(D$1:D230)+1,"")</f>
        <v/>
      </c>
      <c r="E231" s="166" t="s">
        <v>18</v>
      </c>
      <c r="F231" s="166" t="s">
        <v>2082</v>
      </c>
      <c r="G231" s="166" t="s">
        <v>1657</v>
      </c>
      <c r="H231" s="166" t="s">
        <v>1656</v>
      </c>
      <c r="I231" s="166" t="s">
        <v>1861</v>
      </c>
      <c r="J231" s="166" t="s">
        <v>1905</v>
      </c>
      <c r="K231" s="166" t="s">
        <v>2088</v>
      </c>
      <c r="L231" s="409">
        <v>1910</v>
      </c>
      <c r="M231" s="409">
        <v>3125</v>
      </c>
      <c r="N231" s="409">
        <v>4220</v>
      </c>
      <c r="O231" s="410">
        <v>0.25</v>
      </c>
      <c r="P231" s="405">
        <v>0</v>
      </c>
      <c r="Q231" s="405">
        <v>0</v>
      </c>
      <c r="R231" s="405">
        <v>0.33</v>
      </c>
      <c r="S231" s="405">
        <v>0</v>
      </c>
      <c r="T231" s="405">
        <v>0</v>
      </c>
      <c r="U231" s="405">
        <v>0.34</v>
      </c>
      <c r="V231" s="405">
        <v>0</v>
      </c>
      <c r="W231" s="405">
        <v>0</v>
      </c>
      <c r="X231" s="405">
        <v>0.33</v>
      </c>
      <c r="Y231" s="405">
        <v>0</v>
      </c>
      <c r="Z231" s="405">
        <v>0</v>
      </c>
      <c r="AA231" s="405">
        <v>0</v>
      </c>
    </row>
    <row r="232" spans="1:27" ht="15" customHeight="1" x14ac:dyDescent="0.25">
      <c r="A232" s="425" t="str">
        <f>IF('1_geral'!$D$1=E232,1,"")</f>
        <v/>
      </c>
      <c r="B232" s="166" t="str">
        <f>IF(A232=1,MAX(B$1:B231)+1,"")</f>
        <v/>
      </c>
      <c r="C232" s="425" t="str">
        <f>IF('1_geral'!$D$4=F232,1,"")</f>
        <v/>
      </c>
      <c r="D232" s="166" t="str">
        <f>IF(C232=1,MAX(D$1:D231)+1,"")</f>
        <v/>
      </c>
      <c r="E232" s="166" t="s">
        <v>18</v>
      </c>
      <c r="F232" s="166" t="s">
        <v>2082</v>
      </c>
      <c r="G232" s="166" t="s">
        <v>1657</v>
      </c>
      <c r="H232" s="166" t="s">
        <v>1656</v>
      </c>
      <c r="I232" s="166" t="s">
        <v>1861</v>
      </c>
      <c r="J232" s="166" t="s">
        <v>1905</v>
      </c>
      <c r="K232" s="166" t="s">
        <v>2089</v>
      </c>
      <c r="L232" s="409">
        <v>70</v>
      </c>
      <c r="M232" s="409">
        <v>140</v>
      </c>
      <c r="N232" s="409">
        <v>200</v>
      </c>
      <c r="O232" s="410">
        <v>2.0833333333333335</v>
      </c>
      <c r="P232" s="405">
        <v>0</v>
      </c>
      <c r="Q232" s="405">
        <v>0.1</v>
      </c>
      <c r="R232" s="405">
        <v>0.2</v>
      </c>
      <c r="S232" s="405">
        <v>0</v>
      </c>
      <c r="T232" s="405">
        <v>0.1</v>
      </c>
      <c r="U232" s="405">
        <v>0.2</v>
      </c>
      <c r="V232" s="405">
        <v>0.2</v>
      </c>
      <c r="W232" s="405">
        <v>0</v>
      </c>
      <c r="X232" s="405">
        <v>0.2</v>
      </c>
      <c r="Y232" s="405">
        <v>0</v>
      </c>
      <c r="Z232" s="405">
        <v>0</v>
      </c>
      <c r="AA232" s="405">
        <v>0</v>
      </c>
    </row>
    <row r="233" spans="1:27" ht="15" customHeight="1" x14ac:dyDescent="0.25">
      <c r="A233" s="425" t="str">
        <f>IF('1_geral'!$D$1=E233,1,"")</f>
        <v/>
      </c>
      <c r="B233" s="166" t="str">
        <f>IF(A233=1,MAX(B$1:B232)+1,"")</f>
        <v/>
      </c>
      <c r="C233" s="425" t="str">
        <f>IF('1_geral'!$D$4=F233,1,"")</f>
        <v/>
      </c>
      <c r="D233" s="166" t="str">
        <f>IF(C233=1,MAX(D$1:D232)+1,"")</f>
        <v/>
      </c>
      <c r="E233" s="166" t="s">
        <v>18</v>
      </c>
      <c r="F233" s="166" t="s">
        <v>2082</v>
      </c>
      <c r="H233" s="166" t="s">
        <v>1656</v>
      </c>
      <c r="I233" s="166" t="s">
        <v>1861</v>
      </c>
      <c r="J233" s="166" t="s">
        <v>1902</v>
      </c>
      <c r="K233" s="166" t="s">
        <v>1897</v>
      </c>
      <c r="L233" s="409">
        <v>60</v>
      </c>
      <c r="M233" s="409">
        <v>70</v>
      </c>
      <c r="N233" s="409">
        <v>80</v>
      </c>
      <c r="O233" s="410">
        <v>22</v>
      </c>
      <c r="P233" s="405">
        <v>8.3333333333333329E-2</v>
      </c>
      <c r="Q233" s="405">
        <v>8.3333333333333329E-2</v>
      </c>
      <c r="R233" s="405">
        <v>8.3333333333333329E-2</v>
      </c>
      <c r="S233" s="405">
        <v>8.3333333333333329E-2</v>
      </c>
      <c r="T233" s="405">
        <v>8.3333333333333329E-2</v>
      </c>
      <c r="U233" s="405">
        <v>8.3333333333333329E-2</v>
      </c>
      <c r="V233" s="405">
        <v>8.3333333333333329E-2</v>
      </c>
      <c r="W233" s="405">
        <v>8.3333333333333329E-2</v>
      </c>
      <c r="X233" s="405">
        <v>8.3333333333333329E-2</v>
      </c>
      <c r="Y233" s="405">
        <v>8.3333333333333329E-2</v>
      </c>
      <c r="Z233" s="405">
        <v>8.3333333333333329E-2</v>
      </c>
      <c r="AA233" s="405">
        <v>8.3333333333333329E-2</v>
      </c>
    </row>
    <row r="234" spans="1:27" ht="15" customHeight="1" x14ac:dyDescent="0.25">
      <c r="A234" s="425" t="str">
        <f>IF('1_geral'!$D$1=E234,1,"")</f>
        <v/>
      </c>
      <c r="B234" s="166" t="str">
        <f>IF(A234=1,MAX(B$1:B233)+1,"")</f>
        <v/>
      </c>
      <c r="C234" s="425" t="str">
        <f>IF('1_geral'!$D$4=F234,1,"")</f>
        <v/>
      </c>
      <c r="D234" s="166" t="str">
        <f>IF(C234=1,MAX(D$1:D233)+1,"")</f>
        <v/>
      </c>
      <c r="E234" s="166" t="s">
        <v>18</v>
      </c>
      <c r="F234" s="166" t="s">
        <v>2090</v>
      </c>
      <c r="G234" s="166" t="s">
        <v>2090</v>
      </c>
      <c r="H234" s="166" t="s">
        <v>1656</v>
      </c>
      <c r="I234" s="166" t="s">
        <v>1861</v>
      </c>
      <c r="J234" s="166" t="s">
        <v>1902</v>
      </c>
      <c r="K234" s="166" t="s">
        <v>2098</v>
      </c>
      <c r="L234" s="409">
        <v>240</v>
      </c>
      <c r="M234" s="409">
        <v>300</v>
      </c>
      <c r="N234" s="409">
        <v>360</v>
      </c>
      <c r="O234" s="410">
        <v>4</v>
      </c>
      <c r="P234" s="405">
        <v>8.3333333333333329E-2</v>
      </c>
      <c r="Q234" s="405">
        <v>8.3333333333333329E-2</v>
      </c>
      <c r="R234" s="405">
        <v>8.3333333333333329E-2</v>
      </c>
      <c r="S234" s="405">
        <v>8.3333333333333329E-2</v>
      </c>
      <c r="T234" s="405">
        <v>8.3333333333333329E-2</v>
      </c>
      <c r="U234" s="405">
        <v>8.3333333333333329E-2</v>
      </c>
      <c r="V234" s="405">
        <v>8.3333333333333329E-2</v>
      </c>
      <c r="W234" s="405">
        <v>8.3333333333333329E-2</v>
      </c>
      <c r="X234" s="405">
        <v>8.3333333333333329E-2</v>
      </c>
      <c r="Y234" s="405">
        <v>8.3333333333333329E-2</v>
      </c>
      <c r="Z234" s="405">
        <v>8.3333333333333329E-2</v>
      </c>
      <c r="AA234" s="405">
        <v>8.3333333333333329E-2</v>
      </c>
    </row>
    <row r="235" spans="1:27" ht="15" customHeight="1" x14ac:dyDescent="0.25">
      <c r="A235" s="425" t="str">
        <f>IF('1_geral'!$D$1=E235,1,"")</f>
        <v/>
      </c>
      <c r="B235" s="166" t="str">
        <f>IF(A235=1,MAX(B$1:B234)+1,"")</f>
        <v/>
      </c>
      <c r="C235" s="425" t="str">
        <f>IF('1_geral'!$D$4=F235,1,"")</f>
        <v/>
      </c>
      <c r="D235" s="166" t="str">
        <f>IF(C235=1,MAX(D$1:D234)+1,"")</f>
        <v/>
      </c>
      <c r="E235" s="166" t="s">
        <v>18</v>
      </c>
      <c r="F235" s="166" t="s">
        <v>2090</v>
      </c>
      <c r="G235" s="166" t="s">
        <v>2090</v>
      </c>
      <c r="H235" s="166" t="s">
        <v>1656</v>
      </c>
      <c r="I235" s="166" t="s">
        <v>1861</v>
      </c>
      <c r="J235" s="166" t="s">
        <v>1902</v>
      </c>
      <c r="K235" s="166" t="s">
        <v>2099</v>
      </c>
      <c r="L235" s="409">
        <v>50</v>
      </c>
      <c r="M235" s="409">
        <v>60</v>
      </c>
      <c r="N235" s="409">
        <v>70</v>
      </c>
      <c r="O235" s="410">
        <v>4</v>
      </c>
      <c r="P235" s="405">
        <v>8.3333333333333329E-2</v>
      </c>
      <c r="Q235" s="405">
        <v>8.3333333333333329E-2</v>
      </c>
      <c r="R235" s="405">
        <v>8.3333333333333329E-2</v>
      </c>
      <c r="S235" s="405">
        <v>8.3333333333333329E-2</v>
      </c>
      <c r="T235" s="405">
        <v>8.3333333333333329E-2</v>
      </c>
      <c r="U235" s="405">
        <v>8.3333333333333329E-2</v>
      </c>
      <c r="V235" s="405">
        <v>8.3333333333333329E-2</v>
      </c>
      <c r="W235" s="405">
        <v>8.3333333333333329E-2</v>
      </c>
      <c r="X235" s="405">
        <v>8.3333333333333329E-2</v>
      </c>
      <c r="Y235" s="405">
        <v>8.3333333333333329E-2</v>
      </c>
      <c r="Z235" s="405">
        <v>8.3333333333333329E-2</v>
      </c>
      <c r="AA235" s="405">
        <v>8.3333333333333329E-2</v>
      </c>
    </row>
    <row r="236" spans="1:27" ht="15" customHeight="1" x14ac:dyDescent="0.25">
      <c r="A236" s="425" t="str">
        <f>IF('1_geral'!$D$1=E236,1,"")</f>
        <v/>
      </c>
      <c r="B236" s="166" t="str">
        <f>IF(A236=1,MAX(B$1:B235)+1,"")</f>
        <v/>
      </c>
      <c r="C236" s="425" t="str">
        <f>IF('1_geral'!$D$4=F236,1,"")</f>
        <v/>
      </c>
      <c r="D236" s="166" t="str">
        <f>IF(C236=1,MAX(D$1:D235)+1,"")</f>
        <v/>
      </c>
      <c r="E236" s="166" t="s">
        <v>18</v>
      </c>
      <c r="F236" s="166" t="s">
        <v>2090</v>
      </c>
      <c r="G236" s="166" t="s">
        <v>2090</v>
      </c>
      <c r="H236" s="166" t="s">
        <v>1656</v>
      </c>
      <c r="I236" s="166" t="s">
        <v>1861</v>
      </c>
      <c r="J236" s="166" t="s">
        <v>1902</v>
      </c>
      <c r="K236" s="166" t="s">
        <v>2100</v>
      </c>
      <c r="L236" s="409">
        <v>48</v>
      </c>
      <c r="M236" s="409">
        <v>60</v>
      </c>
      <c r="N236" s="409">
        <v>72</v>
      </c>
      <c r="O236" s="410">
        <v>22</v>
      </c>
      <c r="P236" s="405">
        <v>8.3333333333333329E-2</v>
      </c>
      <c r="Q236" s="405">
        <v>8.3333333333333329E-2</v>
      </c>
      <c r="R236" s="405">
        <v>8.3333333333333329E-2</v>
      </c>
      <c r="S236" s="405">
        <v>8.3333333333333329E-2</v>
      </c>
      <c r="T236" s="405">
        <v>8.3333333333333329E-2</v>
      </c>
      <c r="U236" s="405">
        <v>8.3333333333333329E-2</v>
      </c>
      <c r="V236" s="405">
        <v>8.3333333333333329E-2</v>
      </c>
      <c r="W236" s="405">
        <v>8.3333333333333329E-2</v>
      </c>
      <c r="X236" s="405">
        <v>8.3333333333333329E-2</v>
      </c>
      <c r="Y236" s="405">
        <v>8.3333333333333329E-2</v>
      </c>
      <c r="Z236" s="405">
        <v>8.3333333333333329E-2</v>
      </c>
      <c r="AA236" s="405">
        <v>8.3333333333333329E-2</v>
      </c>
    </row>
    <row r="237" spans="1:27" ht="15" customHeight="1" x14ac:dyDescent="0.25">
      <c r="A237" s="425" t="str">
        <f>IF('1_geral'!$D$1=E237,1,"")</f>
        <v/>
      </c>
      <c r="B237" s="166" t="str">
        <f>IF(A237=1,MAX(B$1:B236)+1,"")</f>
        <v/>
      </c>
      <c r="C237" s="425" t="str">
        <f>IF('1_geral'!$D$4=F237,1,"")</f>
        <v/>
      </c>
      <c r="D237" s="166" t="str">
        <f>IF(C237=1,MAX(D$1:D236)+1,"")</f>
        <v/>
      </c>
      <c r="E237" s="166" t="s">
        <v>18</v>
      </c>
      <c r="F237" s="166" t="s">
        <v>2090</v>
      </c>
      <c r="G237" s="166" t="s">
        <v>2090</v>
      </c>
      <c r="H237" s="166" t="s">
        <v>1656</v>
      </c>
      <c r="I237" s="166" t="s">
        <v>1861</v>
      </c>
      <c r="J237" s="166" t="s">
        <v>1902</v>
      </c>
      <c r="K237" s="166" t="s">
        <v>2103</v>
      </c>
      <c r="L237" s="409">
        <v>120</v>
      </c>
      <c r="M237" s="409">
        <v>180</v>
      </c>
      <c r="N237" s="409">
        <v>240</v>
      </c>
      <c r="O237" s="410">
        <v>1</v>
      </c>
      <c r="P237" s="405">
        <v>8.3333333333333329E-2</v>
      </c>
      <c r="Q237" s="405">
        <v>8.3333333333333329E-2</v>
      </c>
      <c r="R237" s="405">
        <v>8.3333333333333329E-2</v>
      </c>
      <c r="S237" s="405">
        <v>8.3333333333333329E-2</v>
      </c>
      <c r="T237" s="405">
        <v>8.3333333333333329E-2</v>
      </c>
      <c r="U237" s="405">
        <v>8.3333333333333329E-2</v>
      </c>
      <c r="V237" s="405">
        <v>8.3333333333333329E-2</v>
      </c>
      <c r="W237" s="405">
        <v>8.3333333333333329E-2</v>
      </c>
      <c r="X237" s="405">
        <v>8.3333333333333329E-2</v>
      </c>
      <c r="Y237" s="405">
        <v>8.3333333333333329E-2</v>
      </c>
      <c r="Z237" s="405">
        <v>8.3333333333333329E-2</v>
      </c>
      <c r="AA237" s="405">
        <v>8.3333333333333329E-2</v>
      </c>
    </row>
    <row r="238" spans="1:27" ht="15" customHeight="1" x14ac:dyDescent="0.25">
      <c r="A238" s="425" t="str">
        <f>IF('1_geral'!$D$1=E238,1,"")</f>
        <v/>
      </c>
      <c r="B238" s="166" t="str">
        <f>IF(A238=1,MAX(B$1:B237)+1,"")</f>
        <v/>
      </c>
      <c r="C238" s="425" t="str">
        <f>IF('1_geral'!$D$4=F238,1,"")</f>
        <v/>
      </c>
      <c r="D238" s="166" t="str">
        <f>IF(C238=1,MAX(D$1:D237)+1,"")</f>
        <v/>
      </c>
      <c r="E238" s="166" t="s">
        <v>18</v>
      </c>
      <c r="F238" s="166" t="s">
        <v>2090</v>
      </c>
      <c r="G238" s="166" t="s">
        <v>2090</v>
      </c>
      <c r="H238" s="166" t="s">
        <v>1656</v>
      </c>
      <c r="I238" s="166" t="s">
        <v>1861</v>
      </c>
      <c r="J238" s="166" t="s">
        <v>1902</v>
      </c>
      <c r="K238" s="166" t="s">
        <v>2109</v>
      </c>
      <c r="L238" s="409">
        <v>30</v>
      </c>
      <c r="M238" s="409">
        <v>40</v>
      </c>
      <c r="N238" s="409">
        <v>50</v>
      </c>
      <c r="O238" s="410">
        <v>4</v>
      </c>
      <c r="P238" s="405">
        <v>8.3333333333333329E-2</v>
      </c>
      <c r="Q238" s="405">
        <v>8.3333333333333329E-2</v>
      </c>
      <c r="R238" s="405">
        <v>8.3333333333333329E-2</v>
      </c>
      <c r="S238" s="405">
        <v>8.3333333333333329E-2</v>
      </c>
      <c r="T238" s="405">
        <v>8.3333333333333329E-2</v>
      </c>
      <c r="U238" s="405">
        <v>8.3333333333333329E-2</v>
      </c>
      <c r="V238" s="405">
        <v>8.3333333333333329E-2</v>
      </c>
      <c r="W238" s="405">
        <v>8.3333333333333329E-2</v>
      </c>
      <c r="X238" s="405">
        <v>8.3333333333333329E-2</v>
      </c>
      <c r="Y238" s="405">
        <v>8.3333333333333329E-2</v>
      </c>
      <c r="Z238" s="405">
        <v>8.3333333333333329E-2</v>
      </c>
      <c r="AA238" s="405">
        <v>8.3333333333333329E-2</v>
      </c>
    </row>
    <row r="239" spans="1:27" ht="15" customHeight="1" x14ac:dyDescent="0.25">
      <c r="A239" s="425" t="str">
        <f>IF('1_geral'!$D$1=E239,1,"")</f>
        <v/>
      </c>
      <c r="B239" s="166" t="str">
        <f>IF(A239=1,MAX(B$1:B238)+1,"")</f>
        <v/>
      </c>
      <c r="C239" s="425" t="str">
        <f>IF('1_geral'!$D$4=F239,1,"")</f>
        <v/>
      </c>
      <c r="D239" s="166" t="str">
        <f>IF(C239=1,MAX(D$1:D238)+1,"")</f>
        <v/>
      </c>
      <c r="E239" s="166" t="s">
        <v>18</v>
      </c>
      <c r="F239" s="166" t="s">
        <v>2090</v>
      </c>
      <c r="G239" s="166" t="s">
        <v>1657</v>
      </c>
      <c r="H239" s="166" t="s">
        <v>1656</v>
      </c>
      <c r="I239" s="166" t="s">
        <v>1861</v>
      </c>
      <c r="J239" s="166" t="s">
        <v>1902</v>
      </c>
      <c r="K239" s="166" t="s">
        <v>2091</v>
      </c>
      <c r="L239" s="409">
        <v>60</v>
      </c>
      <c r="M239" s="409">
        <v>120</v>
      </c>
      <c r="N239" s="409">
        <v>240</v>
      </c>
      <c r="O239" s="410">
        <v>1.5</v>
      </c>
      <c r="P239" s="405">
        <v>8.3333333333333329E-2</v>
      </c>
      <c r="Q239" s="405">
        <v>8.3333333333333329E-2</v>
      </c>
      <c r="R239" s="405">
        <v>8.3333333333333329E-2</v>
      </c>
      <c r="S239" s="405">
        <v>8.3333333333333329E-2</v>
      </c>
      <c r="T239" s="405">
        <v>8.3333333333333329E-2</v>
      </c>
      <c r="U239" s="405">
        <v>8.3333333333333329E-2</v>
      </c>
      <c r="V239" s="405">
        <v>8.3333333333333329E-2</v>
      </c>
      <c r="W239" s="405">
        <v>8.3333333333333329E-2</v>
      </c>
      <c r="X239" s="405">
        <v>8.3333333333333329E-2</v>
      </c>
      <c r="Y239" s="405">
        <v>8.3333333333333329E-2</v>
      </c>
      <c r="Z239" s="405">
        <v>8.3333333333333329E-2</v>
      </c>
      <c r="AA239" s="405">
        <v>8.3333333333333329E-2</v>
      </c>
    </row>
    <row r="240" spans="1:27" ht="15" customHeight="1" x14ac:dyDescent="0.25">
      <c r="A240" s="425" t="str">
        <f>IF('1_geral'!$D$1=E240,1,"")</f>
        <v/>
      </c>
      <c r="B240" s="166" t="str">
        <f>IF(A240=1,MAX(B$1:B239)+1,"")</f>
        <v/>
      </c>
      <c r="C240" s="425" t="str">
        <f>IF('1_geral'!$D$4=F240,1,"")</f>
        <v/>
      </c>
      <c r="D240" s="166" t="str">
        <f>IF(C240=1,MAX(D$1:D239)+1,"")</f>
        <v/>
      </c>
      <c r="E240" s="166" t="s">
        <v>18</v>
      </c>
      <c r="F240" s="166" t="s">
        <v>2090</v>
      </c>
      <c r="G240" s="166" t="s">
        <v>1657</v>
      </c>
      <c r="H240" s="166" t="s">
        <v>1656</v>
      </c>
      <c r="I240" s="166" t="s">
        <v>1861</v>
      </c>
      <c r="J240" s="166" t="s">
        <v>1902</v>
      </c>
      <c r="K240" s="166" t="s">
        <v>2092</v>
      </c>
      <c r="L240" s="409">
        <v>192</v>
      </c>
      <c r="M240" s="409">
        <v>240</v>
      </c>
      <c r="N240" s="409">
        <v>288</v>
      </c>
      <c r="O240" s="410">
        <v>1.5</v>
      </c>
      <c r="P240" s="405">
        <v>8.3333333333333329E-2</v>
      </c>
      <c r="Q240" s="405">
        <v>8.3333333333333329E-2</v>
      </c>
      <c r="R240" s="405">
        <v>8.3333333333333329E-2</v>
      </c>
      <c r="S240" s="405">
        <v>8.3333333333333329E-2</v>
      </c>
      <c r="T240" s="405">
        <v>8.3333333333333329E-2</v>
      </c>
      <c r="U240" s="405">
        <v>8.3333333333333329E-2</v>
      </c>
      <c r="V240" s="405">
        <v>8.3333333333333329E-2</v>
      </c>
      <c r="W240" s="405">
        <v>8.3333333333333329E-2</v>
      </c>
      <c r="X240" s="405">
        <v>8.3333333333333329E-2</v>
      </c>
      <c r="Y240" s="405">
        <v>8.3333333333333329E-2</v>
      </c>
      <c r="Z240" s="405">
        <v>8.3333333333333329E-2</v>
      </c>
      <c r="AA240" s="405">
        <v>8.3333333333333329E-2</v>
      </c>
    </row>
    <row r="241" spans="1:27" ht="15" customHeight="1" x14ac:dyDescent="0.25">
      <c r="A241" s="425" t="str">
        <f>IF('1_geral'!$D$1=E241,1,"")</f>
        <v/>
      </c>
      <c r="B241" s="166" t="str">
        <f>IF(A241=1,MAX(B$1:B240)+1,"")</f>
        <v/>
      </c>
      <c r="C241" s="425" t="str">
        <f>IF('1_geral'!$D$4=F241,1,"")</f>
        <v/>
      </c>
      <c r="D241" s="166" t="str">
        <f>IF(C241=1,MAX(D$1:D240)+1,"")</f>
        <v/>
      </c>
      <c r="E241" s="166" t="s">
        <v>18</v>
      </c>
      <c r="F241" s="166" t="s">
        <v>2090</v>
      </c>
      <c r="G241" s="166" t="s">
        <v>1657</v>
      </c>
      <c r="H241" s="166" t="s">
        <v>1656</v>
      </c>
      <c r="I241" s="166" t="s">
        <v>1861</v>
      </c>
      <c r="J241" s="166" t="s">
        <v>1902</v>
      </c>
      <c r="K241" s="166" t="s">
        <v>2101</v>
      </c>
      <c r="L241" s="409">
        <v>1920</v>
      </c>
      <c r="M241" s="409">
        <v>2400</v>
      </c>
      <c r="N241" s="409">
        <v>2880</v>
      </c>
      <c r="O241" s="410">
        <v>0.5</v>
      </c>
      <c r="P241" s="405">
        <v>8.3333333333333329E-2</v>
      </c>
      <c r="Q241" s="405">
        <v>8.3333333333333329E-2</v>
      </c>
      <c r="R241" s="405">
        <v>8.3333333333333329E-2</v>
      </c>
      <c r="S241" s="405">
        <v>8.3333333333333329E-2</v>
      </c>
      <c r="T241" s="405">
        <v>8.3333333333333329E-2</v>
      </c>
      <c r="U241" s="405">
        <v>8.3333333333333329E-2</v>
      </c>
      <c r="V241" s="405">
        <v>8.3333333333333329E-2</v>
      </c>
      <c r="W241" s="405">
        <v>8.3333333333333329E-2</v>
      </c>
      <c r="X241" s="405">
        <v>8.3333333333333329E-2</v>
      </c>
      <c r="Y241" s="405">
        <v>8.3333333333333329E-2</v>
      </c>
      <c r="Z241" s="405">
        <v>8.3333333333333329E-2</v>
      </c>
      <c r="AA241" s="405">
        <v>8.3333333333333329E-2</v>
      </c>
    </row>
    <row r="242" spans="1:27" ht="15" customHeight="1" x14ac:dyDescent="0.25">
      <c r="A242" s="425" t="str">
        <f>IF('1_geral'!$D$1=E242,1,"")</f>
        <v/>
      </c>
      <c r="B242" s="166" t="str">
        <f>IF(A242=1,MAX(B$1:B241)+1,"")</f>
        <v/>
      </c>
      <c r="C242" s="425" t="str">
        <f>IF('1_geral'!$D$4=F242,1,"")</f>
        <v/>
      </c>
      <c r="D242" s="166" t="str">
        <f>IF(C242=1,MAX(D$1:D241)+1,"")</f>
        <v/>
      </c>
      <c r="E242" s="166" t="s">
        <v>18</v>
      </c>
      <c r="F242" s="166" t="s">
        <v>2090</v>
      </c>
      <c r="G242" s="166" t="s">
        <v>1657</v>
      </c>
      <c r="H242" s="166" t="s">
        <v>1656</v>
      </c>
      <c r="I242" s="166" t="s">
        <v>1861</v>
      </c>
      <c r="J242" s="166" t="s">
        <v>1902</v>
      </c>
      <c r="K242" s="166" t="s">
        <v>2102</v>
      </c>
      <c r="L242" s="409">
        <v>192</v>
      </c>
      <c r="M242" s="409">
        <v>240</v>
      </c>
      <c r="N242" s="409">
        <v>288</v>
      </c>
      <c r="O242" s="410">
        <v>1.25</v>
      </c>
      <c r="P242" s="405">
        <v>8.3333333333333329E-2</v>
      </c>
      <c r="Q242" s="405">
        <v>8.3333333333333329E-2</v>
      </c>
      <c r="R242" s="405">
        <v>8.3333333333333329E-2</v>
      </c>
      <c r="S242" s="405">
        <v>8.3333333333333329E-2</v>
      </c>
      <c r="T242" s="405">
        <v>8.3333333333333329E-2</v>
      </c>
      <c r="U242" s="405">
        <v>8.3333333333333329E-2</v>
      </c>
      <c r="V242" s="405">
        <v>8.3333333333333329E-2</v>
      </c>
      <c r="W242" s="405">
        <v>8.3333333333333329E-2</v>
      </c>
      <c r="X242" s="405">
        <v>8.3333333333333329E-2</v>
      </c>
      <c r="Y242" s="405">
        <v>8.3333333333333329E-2</v>
      </c>
      <c r="Z242" s="405">
        <v>8.3333333333333329E-2</v>
      </c>
      <c r="AA242" s="405">
        <v>8.3333333333333329E-2</v>
      </c>
    </row>
    <row r="243" spans="1:27" ht="15" customHeight="1" x14ac:dyDescent="0.25">
      <c r="A243" s="425" t="str">
        <f>IF('1_geral'!$D$1=E243,1,"")</f>
        <v/>
      </c>
      <c r="B243" s="166" t="str">
        <f>IF(A243=1,MAX(B$1:B242)+1,"")</f>
        <v/>
      </c>
      <c r="C243" s="425" t="str">
        <f>IF('1_geral'!$D$4=F243,1,"")</f>
        <v/>
      </c>
      <c r="D243" s="166" t="str">
        <f>IF(C243=1,MAX(D$1:D242)+1,"")</f>
        <v/>
      </c>
      <c r="E243" s="166" t="s">
        <v>18</v>
      </c>
      <c r="F243" s="166" t="s">
        <v>2090</v>
      </c>
      <c r="G243" s="166" t="s">
        <v>1657</v>
      </c>
      <c r="H243" s="166" t="s">
        <v>1658</v>
      </c>
      <c r="I243" s="166" t="s">
        <v>1886</v>
      </c>
      <c r="J243" s="166" t="s">
        <v>1902</v>
      </c>
      <c r="K243" s="166" t="s">
        <v>2095</v>
      </c>
      <c r="L243" s="409">
        <v>3840</v>
      </c>
      <c r="M243" s="409">
        <v>4800</v>
      </c>
      <c r="N243" s="409">
        <v>5760</v>
      </c>
      <c r="O243" s="410">
        <v>0.25</v>
      </c>
      <c r="P243" s="405">
        <v>8.3333333333333329E-2</v>
      </c>
      <c r="Q243" s="405">
        <v>8.3333333333333329E-2</v>
      </c>
      <c r="R243" s="405">
        <v>8.3333333333333329E-2</v>
      </c>
      <c r="S243" s="405">
        <v>8.3333333333333329E-2</v>
      </c>
      <c r="T243" s="405">
        <v>8.3333333333333329E-2</v>
      </c>
      <c r="U243" s="405">
        <v>8.3333333333333329E-2</v>
      </c>
      <c r="V243" s="405">
        <v>8.3333333333333329E-2</v>
      </c>
      <c r="W243" s="405">
        <v>8.3333333333333329E-2</v>
      </c>
      <c r="X243" s="405">
        <v>8.3333333333333329E-2</v>
      </c>
      <c r="Y243" s="405">
        <v>8.3333333333333329E-2</v>
      </c>
      <c r="Z243" s="405">
        <v>8.3333333333333329E-2</v>
      </c>
      <c r="AA243" s="405">
        <v>8.3333333333333329E-2</v>
      </c>
    </row>
    <row r="244" spans="1:27" ht="15" customHeight="1" x14ac:dyDescent="0.25">
      <c r="A244" s="425" t="str">
        <f>IF('1_geral'!$D$1=E244,1,"")</f>
        <v/>
      </c>
      <c r="B244" s="166" t="str">
        <f>IF(A244=1,MAX(B$1:B243)+1,"")</f>
        <v/>
      </c>
      <c r="C244" s="425" t="str">
        <f>IF('1_geral'!$D$4=F244,1,"")</f>
        <v/>
      </c>
      <c r="D244" s="166" t="str">
        <f>IF(C244=1,MAX(D$1:D243)+1,"")</f>
        <v/>
      </c>
      <c r="E244" s="166" t="s">
        <v>18</v>
      </c>
      <c r="F244" s="166" t="s">
        <v>2090</v>
      </c>
      <c r="G244" s="166" t="s">
        <v>1657</v>
      </c>
      <c r="H244" s="166" t="s">
        <v>1658</v>
      </c>
      <c r="I244" s="166" t="s">
        <v>1886</v>
      </c>
      <c r="J244" s="166" t="s">
        <v>1902</v>
      </c>
      <c r="K244" s="166" t="s">
        <v>2096</v>
      </c>
      <c r="L244" s="409">
        <v>768</v>
      </c>
      <c r="M244" s="409">
        <v>960</v>
      </c>
      <c r="N244" s="409">
        <v>1152</v>
      </c>
      <c r="O244" s="410">
        <v>0.41666666666666669</v>
      </c>
      <c r="P244" s="405">
        <v>8.3333333333333329E-2</v>
      </c>
      <c r="Q244" s="405">
        <v>8.3333333333333329E-2</v>
      </c>
      <c r="R244" s="405">
        <v>8.3333333333333329E-2</v>
      </c>
      <c r="S244" s="405">
        <v>8.3333333333333329E-2</v>
      </c>
      <c r="T244" s="405">
        <v>8.3333333333333329E-2</v>
      </c>
      <c r="U244" s="405">
        <v>8.3333333333333329E-2</v>
      </c>
      <c r="V244" s="405">
        <v>8.3333333333333329E-2</v>
      </c>
      <c r="W244" s="405">
        <v>8.3333333333333329E-2</v>
      </c>
      <c r="X244" s="405">
        <v>8.3333333333333329E-2</v>
      </c>
      <c r="Y244" s="405">
        <v>8.3333333333333329E-2</v>
      </c>
      <c r="Z244" s="405">
        <v>8.3333333333333329E-2</v>
      </c>
      <c r="AA244" s="405">
        <v>8.3333333333333329E-2</v>
      </c>
    </row>
    <row r="245" spans="1:27" ht="15" customHeight="1" x14ac:dyDescent="0.25">
      <c r="A245" s="425" t="str">
        <f>IF('1_geral'!$D$1=E245,1,"")</f>
        <v/>
      </c>
      <c r="B245" s="166" t="str">
        <f>IF(A245=1,MAX(B$1:B244)+1,"")</f>
        <v/>
      </c>
      <c r="C245" s="425" t="str">
        <f>IF('1_geral'!$D$4=F245,1,"")</f>
        <v/>
      </c>
      <c r="D245" s="166" t="str">
        <f>IF(C245=1,MAX(D$1:D244)+1,"")</f>
        <v/>
      </c>
      <c r="E245" s="166" t="s">
        <v>18</v>
      </c>
      <c r="F245" s="166" t="s">
        <v>2090</v>
      </c>
      <c r="G245" s="166" t="s">
        <v>1657</v>
      </c>
      <c r="H245" s="166" t="s">
        <v>1658</v>
      </c>
      <c r="I245" s="166" t="s">
        <v>1886</v>
      </c>
      <c r="J245" s="166" t="s">
        <v>1902</v>
      </c>
      <c r="K245" s="166" t="s">
        <v>2097</v>
      </c>
      <c r="L245" s="409">
        <v>1920</v>
      </c>
      <c r="M245" s="409">
        <v>2400</v>
      </c>
      <c r="N245" s="409">
        <v>2880</v>
      </c>
      <c r="O245" s="410">
        <v>0.25</v>
      </c>
      <c r="P245" s="405">
        <v>8.3333333333333329E-2</v>
      </c>
      <c r="Q245" s="405">
        <v>8.3333333333333329E-2</v>
      </c>
      <c r="R245" s="405">
        <v>8.3333333333333329E-2</v>
      </c>
      <c r="S245" s="405">
        <v>8.3333333333333329E-2</v>
      </c>
      <c r="T245" s="405">
        <v>8.3333333333333329E-2</v>
      </c>
      <c r="U245" s="405">
        <v>8.3333333333333329E-2</v>
      </c>
      <c r="V245" s="405">
        <v>8.3333333333333329E-2</v>
      </c>
      <c r="W245" s="405">
        <v>8.3333333333333329E-2</v>
      </c>
      <c r="X245" s="405">
        <v>8.3333333333333329E-2</v>
      </c>
      <c r="Y245" s="405">
        <v>8.3333333333333329E-2</v>
      </c>
      <c r="Z245" s="405">
        <v>8.3333333333333329E-2</v>
      </c>
      <c r="AA245" s="405">
        <v>8.3333333333333329E-2</v>
      </c>
    </row>
    <row r="246" spans="1:27" ht="15" customHeight="1" x14ac:dyDescent="0.25">
      <c r="A246" s="425" t="str">
        <f>IF('1_geral'!$D$1=E246,1,"")</f>
        <v/>
      </c>
      <c r="B246" s="166" t="str">
        <f>IF(A246=1,MAX(B$1:B245)+1,"")</f>
        <v/>
      </c>
      <c r="C246" s="425" t="str">
        <f>IF('1_geral'!$D$4=F246,1,"")</f>
        <v/>
      </c>
      <c r="D246" s="166" t="str">
        <f>IF(C246=1,MAX(D$1:D245)+1,"")</f>
        <v/>
      </c>
      <c r="E246" s="166" t="s">
        <v>18</v>
      </c>
      <c r="F246" s="166" t="s">
        <v>2090</v>
      </c>
      <c r="H246" s="166" t="s">
        <v>1656</v>
      </c>
      <c r="I246" s="166" t="s">
        <v>1861</v>
      </c>
      <c r="J246" s="166" t="s">
        <v>1902</v>
      </c>
      <c r="K246" s="166" t="s">
        <v>2094</v>
      </c>
      <c r="L246" s="409">
        <v>1536</v>
      </c>
      <c r="M246" s="409">
        <v>1920</v>
      </c>
      <c r="N246" s="409">
        <v>2304</v>
      </c>
      <c r="O246" s="410">
        <v>0.33333333333333331</v>
      </c>
      <c r="P246" s="405">
        <v>8.3333333333333329E-2</v>
      </c>
      <c r="Q246" s="405">
        <v>8.3333333333333329E-2</v>
      </c>
      <c r="R246" s="405">
        <v>8.3333333333333329E-2</v>
      </c>
      <c r="S246" s="405">
        <v>8.3333333333333329E-2</v>
      </c>
      <c r="T246" s="405">
        <v>8.3333333333333329E-2</v>
      </c>
      <c r="U246" s="405">
        <v>8.3333333333333329E-2</v>
      </c>
      <c r="V246" s="405">
        <v>8.3333333333333329E-2</v>
      </c>
      <c r="W246" s="405">
        <v>8.3333333333333329E-2</v>
      </c>
      <c r="X246" s="405">
        <v>8.3333333333333329E-2</v>
      </c>
      <c r="Y246" s="405">
        <v>8.3333333333333329E-2</v>
      </c>
      <c r="Z246" s="405">
        <v>8.3333333333333329E-2</v>
      </c>
      <c r="AA246" s="405">
        <v>8.3333333333333329E-2</v>
      </c>
    </row>
    <row r="247" spans="1:27" ht="15" customHeight="1" x14ac:dyDescent="0.25">
      <c r="A247" s="425" t="str">
        <f>IF('1_geral'!$D$1=E247,1,"")</f>
        <v/>
      </c>
      <c r="B247" s="166" t="str">
        <f>IF(A247=1,MAX(B$1:B246)+1,"")</f>
        <v/>
      </c>
      <c r="C247" s="425" t="str">
        <f>IF('1_geral'!$D$4=F247,1,"")</f>
        <v/>
      </c>
      <c r="D247" s="166" t="str">
        <f>IF(C247=1,MAX(D$1:D246)+1,"")</f>
        <v/>
      </c>
      <c r="E247" s="166" t="s">
        <v>18</v>
      </c>
      <c r="F247" s="166" t="s">
        <v>2090</v>
      </c>
      <c r="H247" s="166" t="s">
        <v>1656</v>
      </c>
      <c r="I247" s="166" t="s">
        <v>1861</v>
      </c>
      <c r="J247" s="166" t="s">
        <v>1902</v>
      </c>
      <c r="K247" s="166" t="s">
        <v>2108</v>
      </c>
      <c r="L247" s="409">
        <v>10</v>
      </c>
      <c r="M247" s="409">
        <v>20</v>
      </c>
      <c r="N247" s="409">
        <v>30</v>
      </c>
      <c r="O247" s="410">
        <v>22</v>
      </c>
      <c r="P247" s="405">
        <v>8.3333333333333329E-2</v>
      </c>
      <c r="Q247" s="405">
        <v>8.3333333333333329E-2</v>
      </c>
      <c r="R247" s="405">
        <v>8.3333333333333329E-2</v>
      </c>
      <c r="S247" s="405">
        <v>8.3333333333333329E-2</v>
      </c>
      <c r="T247" s="405">
        <v>8.3333333333333329E-2</v>
      </c>
      <c r="U247" s="405">
        <v>8.3333333333333329E-2</v>
      </c>
      <c r="V247" s="405">
        <v>8.3333333333333329E-2</v>
      </c>
      <c r="W247" s="405">
        <v>8.3333333333333329E-2</v>
      </c>
      <c r="X247" s="405">
        <v>8.3333333333333329E-2</v>
      </c>
      <c r="Y247" s="405">
        <v>8.3333333333333329E-2</v>
      </c>
      <c r="Z247" s="405">
        <v>8.3333333333333329E-2</v>
      </c>
      <c r="AA247" s="405">
        <v>8.3333333333333329E-2</v>
      </c>
    </row>
    <row r="248" spans="1:27" ht="15" customHeight="1" x14ac:dyDescent="0.25">
      <c r="A248" s="425" t="str">
        <f>IF('1_geral'!$D$1=E248,1,"")</f>
        <v/>
      </c>
      <c r="B248" s="166" t="str">
        <f>IF(A248=1,MAX(B$1:B247)+1,"")</f>
        <v/>
      </c>
      <c r="C248" s="425" t="str">
        <f>IF('1_geral'!$D$4=F248,1,"")</f>
        <v/>
      </c>
      <c r="D248" s="166" t="str">
        <f>IF(C248=1,MAX(D$1:D247)+1,"")</f>
        <v/>
      </c>
      <c r="E248" s="166" t="s">
        <v>18</v>
      </c>
      <c r="F248" s="166" t="s">
        <v>2090</v>
      </c>
      <c r="H248" s="166" t="s">
        <v>1658</v>
      </c>
      <c r="I248" s="166" t="s">
        <v>1886</v>
      </c>
      <c r="J248" s="166" t="s">
        <v>1902</v>
      </c>
      <c r="K248" s="166" t="s">
        <v>2063</v>
      </c>
      <c r="L248" s="409">
        <v>192</v>
      </c>
      <c r="M248" s="409">
        <v>240</v>
      </c>
      <c r="N248" s="409">
        <v>288</v>
      </c>
      <c r="O248" s="410">
        <v>2</v>
      </c>
      <c r="P248" s="405">
        <v>8.3333333333333329E-2</v>
      </c>
      <c r="Q248" s="405">
        <v>8.3333333333333329E-2</v>
      </c>
      <c r="R248" s="405">
        <v>8.3333333333333329E-2</v>
      </c>
      <c r="S248" s="405">
        <v>8.3333333333333329E-2</v>
      </c>
      <c r="T248" s="405">
        <v>8.3333333333333329E-2</v>
      </c>
      <c r="U248" s="405">
        <v>8.3333333333333329E-2</v>
      </c>
      <c r="V248" s="405">
        <v>8.3333333333333329E-2</v>
      </c>
      <c r="W248" s="405">
        <v>8.3333333333333329E-2</v>
      </c>
      <c r="X248" s="405">
        <v>8.3333333333333329E-2</v>
      </c>
      <c r="Y248" s="405">
        <v>8.3333333333333329E-2</v>
      </c>
      <c r="Z248" s="405">
        <v>8.3333333333333329E-2</v>
      </c>
      <c r="AA248" s="405">
        <v>8.3333333333333329E-2</v>
      </c>
    </row>
    <row r="249" spans="1:27" ht="15" customHeight="1" x14ac:dyDescent="0.25">
      <c r="A249" s="425" t="str">
        <f>IF('1_geral'!$D$1=E249,1,"")</f>
        <v/>
      </c>
      <c r="B249" s="166" t="str">
        <f>IF(A249=1,MAX(B$1:B248)+1,"")</f>
        <v/>
      </c>
      <c r="C249" s="425" t="str">
        <f>IF('1_geral'!$D$4=F249,1,"")</f>
        <v/>
      </c>
      <c r="D249" s="166" t="str">
        <f>IF(C249=1,MAX(D$1:D248)+1,"")</f>
        <v/>
      </c>
      <c r="E249" s="166" t="s">
        <v>18</v>
      </c>
      <c r="F249" s="166" t="s">
        <v>2090</v>
      </c>
      <c r="H249" s="166" t="s">
        <v>1658</v>
      </c>
      <c r="I249" s="166" t="s">
        <v>1886</v>
      </c>
      <c r="J249" s="166" t="s">
        <v>1902</v>
      </c>
      <c r="K249" s="166" t="s">
        <v>2093</v>
      </c>
      <c r="L249" s="409">
        <v>1920</v>
      </c>
      <c r="M249" s="409">
        <v>2400</v>
      </c>
      <c r="N249" s="409">
        <v>2880</v>
      </c>
      <c r="O249" s="410">
        <v>0.33333333333333331</v>
      </c>
      <c r="P249" s="405">
        <v>8.3333333333333329E-2</v>
      </c>
      <c r="Q249" s="405">
        <v>8.3333333333333329E-2</v>
      </c>
      <c r="R249" s="405">
        <v>8.3333333333333329E-2</v>
      </c>
      <c r="S249" s="405">
        <v>8.3333333333333329E-2</v>
      </c>
      <c r="T249" s="405">
        <v>8.3333333333333329E-2</v>
      </c>
      <c r="U249" s="405">
        <v>8.3333333333333329E-2</v>
      </c>
      <c r="V249" s="405">
        <v>8.3333333333333329E-2</v>
      </c>
      <c r="W249" s="405">
        <v>8.3333333333333329E-2</v>
      </c>
      <c r="X249" s="405">
        <v>8.3333333333333329E-2</v>
      </c>
      <c r="Y249" s="405">
        <v>8.3333333333333329E-2</v>
      </c>
      <c r="Z249" s="405">
        <v>8.3333333333333329E-2</v>
      </c>
      <c r="AA249" s="405">
        <v>8.3333333333333329E-2</v>
      </c>
    </row>
    <row r="250" spans="1:27" ht="15" customHeight="1" x14ac:dyDescent="0.25">
      <c r="A250" s="425" t="str">
        <f>IF('1_geral'!$D$1=E250,1,"")</f>
        <v/>
      </c>
      <c r="B250" s="166" t="str">
        <f>IF(A250=1,MAX(B$1:B249)+1,"")</f>
        <v/>
      </c>
      <c r="C250" s="425" t="str">
        <f>IF('1_geral'!$D$4=F250,1,"")</f>
        <v/>
      </c>
      <c r="D250" s="166" t="str">
        <f>IF(C250=1,MAX(D$1:D249)+1,"")</f>
        <v/>
      </c>
      <c r="E250" s="166" t="s">
        <v>18</v>
      </c>
      <c r="F250" s="166" t="s">
        <v>2090</v>
      </c>
      <c r="H250" s="166" t="s">
        <v>1658</v>
      </c>
      <c r="I250" s="166" t="s">
        <v>1886</v>
      </c>
      <c r="J250" s="166" t="s">
        <v>1902</v>
      </c>
      <c r="K250" s="166" t="s">
        <v>2070</v>
      </c>
      <c r="L250" s="409">
        <v>720</v>
      </c>
      <c r="M250" s="409">
        <v>960</v>
      </c>
      <c r="N250" s="409">
        <v>1440</v>
      </c>
      <c r="O250" s="410">
        <v>0.5</v>
      </c>
      <c r="P250" s="405">
        <v>8.3333333333333329E-2</v>
      </c>
      <c r="Q250" s="405">
        <v>8.3333333333333329E-2</v>
      </c>
      <c r="R250" s="405">
        <v>8.3333333333333329E-2</v>
      </c>
      <c r="S250" s="405">
        <v>8.3333333333333329E-2</v>
      </c>
      <c r="T250" s="405">
        <v>8.3333333333333329E-2</v>
      </c>
      <c r="U250" s="405">
        <v>8.3333333333333329E-2</v>
      </c>
      <c r="V250" s="405">
        <v>8.3333333333333329E-2</v>
      </c>
      <c r="W250" s="405">
        <v>8.3333333333333329E-2</v>
      </c>
      <c r="X250" s="405">
        <v>8.3333333333333329E-2</v>
      </c>
      <c r="Y250" s="405">
        <v>8.3333333333333329E-2</v>
      </c>
      <c r="Z250" s="405">
        <v>8.3333333333333329E-2</v>
      </c>
      <c r="AA250" s="405">
        <v>8.3333333333333329E-2</v>
      </c>
    </row>
    <row r="251" spans="1:27" ht="15" customHeight="1" x14ac:dyDescent="0.25">
      <c r="A251" s="425" t="str">
        <f>IF('1_geral'!$D$1=E251,1,"")</f>
        <v/>
      </c>
      <c r="B251" s="166" t="str">
        <f>IF(A251=1,MAX(B$1:B250)+1,"")</f>
        <v/>
      </c>
      <c r="C251" s="425" t="str">
        <f>IF('1_geral'!$D$4=F251,1,"")</f>
        <v/>
      </c>
      <c r="D251" s="166" t="str">
        <f>IF(C251=1,MAX(D$1:D250)+1,"")</f>
        <v/>
      </c>
      <c r="E251" s="166" t="s">
        <v>18</v>
      </c>
      <c r="F251" s="166" t="s">
        <v>2090</v>
      </c>
      <c r="H251" s="166" t="s">
        <v>1658</v>
      </c>
      <c r="I251" s="166" t="s">
        <v>1886</v>
      </c>
      <c r="J251" s="166" t="s">
        <v>1902</v>
      </c>
      <c r="K251" s="166" t="s">
        <v>2104</v>
      </c>
      <c r="L251" s="409">
        <v>768</v>
      </c>
      <c r="M251" s="409">
        <v>960</v>
      </c>
      <c r="N251" s="409">
        <v>1152</v>
      </c>
      <c r="O251" s="410">
        <v>0.5</v>
      </c>
      <c r="P251" s="405">
        <v>8.3333333333333329E-2</v>
      </c>
      <c r="Q251" s="405">
        <v>8.3333333333333329E-2</v>
      </c>
      <c r="R251" s="405">
        <v>8.3333333333333329E-2</v>
      </c>
      <c r="S251" s="405">
        <v>8.3333333333333329E-2</v>
      </c>
      <c r="T251" s="405">
        <v>8.3333333333333329E-2</v>
      </c>
      <c r="U251" s="405">
        <v>8.3333333333333329E-2</v>
      </c>
      <c r="V251" s="405">
        <v>8.3333333333333329E-2</v>
      </c>
      <c r="W251" s="405">
        <v>8.3333333333333329E-2</v>
      </c>
      <c r="X251" s="405">
        <v>8.3333333333333329E-2</v>
      </c>
      <c r="Y251" s="405">
        <v>8.3333333333333329E-2</v>
      </c>
      <c r="Z251" s="405">
        <v>8.3333333333333329E-2</v>
      </c>
      <c r="AA251" s="405">
        <v>8.3333333333333329E-2</v>
      </c>
    </row>
    <row r="252" spans="1:27" ht="15" customHeight="1" x14ac:dyDescent="0.25">
      <c r="A252" s="425" t="str">
        <f>IF('1_geral'!$D$1=E252,1,"")</f>
        <v/>
      </c>
      <c r="B252" s="166" t="str">
        <f>IF(A252=1,MAX(B$1:B251)+1,"")</f>
        <v/>
      </c>
      <c r="C252" s="425" t="str">
        <f>IF('1_geral'!$D$4=F252,1,"")</f>
        <v/>
      </c>
      <c r="D252" s="166" t="str">
        <f>IF(C252=1,MAX(D$1:D251)+1,"")</f>
        <v/>
      </c>
      <c r="E252" s="166" t="s">
        <v>18</v>
      </c>
      <c r="F252" s="166" t="s">
        <v>2090</v>
      </c>
      <c r="H252" s="166" t="s">
        <v>1658</v>
      </c>
      <c r="I252" s="166" t="s">
        <v>1886</v>
      </c>
      <c r="J252" s="166" t="s">
        <v>1902</v>
      </c>
      <c r="K252" s="166" t="s">
        <v>2105</v>
      </c>
      <c r="L252" s="409">
        <v>120</v>
      </c>
      <c r="M252" s="409">
        <v>240</v>
      </c>
      <c r="N252" s="409">
        <v>480</v>
      </c>
      <c r="O252" s="410">
        <v>5</v>
      </c>
      <c r="P252" s="405">
        <v>8.3333333333333329E-2</v>
      </c>
      <c r="Q252" s="405">
        <v>8.3333333333333329E-2</v>
      </c>
      <c r="R252" s="405">
        <v>8.3333333333333329E-2</v>
      </c>
      <c r="S252" s="405">
        <v>8.3333333333333329E-2</v>
      </c>
      <c r="T252" s="405">
        <v>8.3333333333333329E-2</v>
      </c>
      <c r="U252" s="405">
        <v>8.3333333333333329E-2</v>
      </c>
      <c r="V252" s="405">
        <v>8.3333333333333329E-2</v>
      </c>
      <c r="W252" s="405">
        <v>8.3333333333333329E-2</v>
      </c>
      <c r="X252" s="405">
        <v>8.3333333333333329E-2</v>
      </c>
      <c r="Y252" s="405">
        <v>8.3333333333333329E-2</v>
      </c>
      <c r="Z252" s="405">
        <v>8.3333333333333329E-2</v>
      </c>
      <c r="AA252" s="405">
        <v>8.3333333333333329E-2</v>
      </c>
    </row>
    <row r="253" spans="1:27" ht="15" customHeight="1" x14ac:dyDescent="0.25">
      <c r="A253" s="425" t="str">
        <f>IF('1_geral'!$D$1=E253,1,"")</f>
        <v/>
      </c>
      <c r="B253" s="166" t="str">
        <f>IF(A253=1,MAX(B$1:B252)+1,"")</f>
        <v/>
      </c>
      <c r="C253" s="425" t="str">
        <f>IF('1_geral'!$D$4=F253,1,"")</f>
        <v/>
      </c>
      <c r="D253" s="166" t="str">
        <f>IF(C253=1,MAX(D$1:D252)+1,"")</f>
        <v/>
      </c>
      <c r="E253" s="166" t="s">
        <v>18</v>
      </c>
      <c r="F253" s="166" t="s">
        <v>2090</v>
      </c>
      <c r="H253" s="166" t="s">
        <v>1658</v>
      </c>
      <c r="I253" s="166" t="s">
        <v>1886</v>
      </c>
      <c r="J253" s="166" t="s">
        <v>1902</v>
      </c>
      <c r="K253" s="166" t="s">
        <v>2106</v>
      </c>
      <c r="L253" s="409">
        <v>30</v>
      </c>
      <c r="M253" s="409">
        <v>60</v>
      </c>
      <c r="N253" s="409">
        <v>120</v>
      </c>
      <c r="O253" s="410">
        <v>22</v>
      </c>
      <c r="P253" s="405">
        <v>8.3333333333333329E-2</v>
      </c>
      <c r="Q253" s="405">
        <v>8.3333333333333329E-2</v>
      </c>
      <c r="R253" s="405">
        <v>8.3333333333333329E-2</v>
      </c>
      <c r="S253" s="405">
        <v>8.3333333333333329E-2</v>
      </c>
      <c r="T253" s="405">
        <v>8.3333333333333329E-2</v>
      </c>
      <c r="U253" s="405">
        <v>8.3333333333333329E-2</v>
      </c>
      <c r="V253" s="405">
        <v>8.3333333333333329E-2</v>
      </c>
      <c r="W253" s="405">
        <v>8.3333333333333329E-2</v>
      </c>
      <c r="X253" s="405">
        <v>8.3333333333333329E-2</v>
      </c>
      <c r="Y253" s="405">
        <v>8.3333333333333329E-2</v>
      </c>
      <c r="Z253" s="405">
        <v>8.3333333333333329E-2</v>
      </c>
      <c r="AA253" s="405">
        <v>8.3333333333333329E-2</v>
      </c>
    </row>
    <row r="254" spans="1:27" ht="15" customHeight="1" x14ac:dyDescent="0.25">
      <c r="A254" s="425" t="str">
        <f>IF('1_geral'!$D$1=E254,1,"")</f>
        <v/>
      </c>
      <c r="B254" s="166" t="str">
        <f>IF(A254=1,MAX(B$1:B253)+1,"")</f>
        <v/>
      </c>
      <c r="C254" s="425" t="str">
        <f>IF('1_geral'!$D$4=F254,1,"")</f>
        <v/>
      </c>
      <c r="D254" s="166" t="str">
        <f>IF(C254=1,MAX(D$1:D253)+1,"")</f>
        <v/>
      </c>
      <c r="E254" s="166" t="s">
        <v>18</v>
      </c>
      <c r="F254" s="166" t="s">
        <v>2090</v>
      </c>
      <c r="H254" s="166" t="s">
        <v>1658</v>
      </c>
      <c r="I254" s="166" t="s">
        <v>1886</v>
      </c>
      <c r="J254" s="166" t="s">
        <v>1902</v>
      </c>
      <c r="K254" s="166" t="s">
        <v>2081</v>
      </c>
      <c r="L254" s="409">
        <v>480</v>
      </c>
      <c r="M254" s="409">
        <v>960</v>
      </c>
      <c r="N254" s="409">
        <v>1440</v>
      </c>
      <c r="O254" s="410">
        <v>1.25</v>
      </c>
      <c r="P254" s="405">
        <v>8.3333333333333329E-2</v>
      </c>
      <c r="Q254" s="405">
        <v>8.3333333333333329E-2</v>
      </c>
      <c r="R254" s="405">
        <v>8.3333333333333329E-2</v>
      </c>
      <c r="S254" s="405">
        <v>8.3333333333333329E-2</v>
      </c>
      <c r="T254" s="405">
        <v>8.3333333333333329E-2</v>
      </c>
      <c r="U254" s="405">
        <v>8.3333333333333329E-2</v>
      </c>
      <c r="V254" s="405">
        <v>8.3333333333333329E-2</v>
      </c>
      <c r="W254" s="405">
        <v>8.3333333333333329E-2</v>
      </c>
      <c r="X254" s="405">
        <v>8.3333333333333329E-2</v>
      </c>
      <c r="Y254" s="405">
        <v>8.3333333333333329E-2</v>
      </c>
      <c r="Z254" s="405">
        <v>8.3333333333333329E-2</v>
      </c>
      <c r="AA254" s="405">
        <v>8.3333333333333329E-2</v>
      </c>
    </row>
    <row r="255" spans="1:27" ht="15" customHeight="1" x14ac:dyDescent="0.25">
      <c r="A255" s="425" t="str">
        <f>IF('1_geral'!$D$1=E255,1,"")</f>
        <v/>
      </c>
      <c r="B255" s="166" t="str">
        <f>IF(A255=1,MAX(B$1:B254)+1,"")</f>
        <v/>
      </c>
      <c r="C255" s="425" t="str">
        <f>IF('1_geral'!$D$4=F255,1,"")</f>
        <v/>
      </c>
      <c r="D255" s="166" t="str">
        <f>IF(C255=1,MAX(D$1:D254)+1,"")</f>
        <v/>
      </c>
      <c r="E255" s="166" t="s">
        <v>18</v>
      </c>
      <c r="F255" s="166" t="s">
        <v>2090</v>
      </c>
      <c r="H255" s="166" t="s">
        <v>1658</v>
      </c>
      <c r="I255" s="166" t="s">
        <v>1886</v>
      </c>
      <c r="J255" s="166" t="s">
        <v>1902</v>
      </c>
      <c r="K255" s="166" t="s">
        <v>2107</v>
      </c>
      <c r="L255" s="409">
        <v>40</v>
      </c>
      <c r="M255" s="409">
        <v>60</v>
      </c>
      <c r="N255" s="409">
        <v>120</v>
      </c>
      <c r="O255" s="410">
        <v>8</v>
      </c>
      <c r="P255" s="405">
        <v>8.3333333333333329E-2</v>
      </c>
      <c r="Q255" s="405">
        <v>8.3333333333333329E-2</v>
      </c>
      <c r="R255" s="405">
        <v>8.3333333333333329E-2</v>
      </c>
      <c r="S255" s="405">
        <v>8.3333333333333329E-2</v>
      </c>
      <c r="T255" s="405">
        <v>8.3333333333333329E-2</v>
      </c>
      <c r="U255" s="405">
        <v>8.3333333333333329E-2</v>
      </c>
      <c r="V255" s="405">
        <v>8.3333333333333329E-2</v>
      </c>
      <c r="W255" s="405">
        <v>8.3333333333333329E-2</v>
      </c>
      <c r="X255" s="405">
        <v>8.3333333333333329E-2</v>
      </c>
      <c r="Y255" s="405">
        <v>8.3333333333333329E-2</v>
      </c>
      <c r="Z255" s="405">
        <v>8.3333333333333329E-2</v>
      </c>
      <c r="AA255" s="405">
        <v>8.3333333333333329E-2</v>
      </c>
    </row>
    <row r="256" spans="1:27" ht="15" customHeight="1" x14ac:dyDescent="0.25">
      <c r="A256" s="425" t="str">
        <f>IF('1_geral'!$D$1=E256,1,"")</f>
        <v/>
      </c>
      <c r="B256" s="166" t="str">
        <f>IF(A256=1,MAX(B$1:B255)+1,"")</f>
        <v/>
      </c>
      <c r="C256" s="425" t="str">
        <f>IF('1_geral'!$D$4=F256,1,"")</f>
        <v/>
      </c>
      <c r="D256" s="166" t="str">
        <f>IF(C256=1,MAX(D$1:D255)+1,"")</f>
        <v/>
      </c>
      <c r="E256" s="166" t="s">
        <v>18</v>
      </c>
      <c r="F256" s="166" t="s">
        <v>2110</v>
      </c>
      <c r="G256" s="166" t="s">
        <v>1657</v>
      </c>
      <c r="H256" s="166" t="s">
        <v>1656</v>
      </c>
      <c r="I256" s="166" t="s">
        <v>1861</v>
      </c>
      <c r="J256" s="166" t="s">
        <v>1902</v>
      </c>
      <c r="K256" s="166" t="s">
        <v>2111</v>
      </c>
      <c r="L256" s="409">
        <v>15</v>
      </c>
      <c r="M256" s="409">
        <v>20</v>
      </c>
      <c r="N256" s="409">
        <v>30</v>
      </c>
      <c r="O256" s="410">
        <v>22</v>
      </c>
      <c r="P256" s="405">
        <v>8.3333333333333329E-2</v>
      </c>
      <c r="Q256" s="405">
        <v>8.3333333333333329E-2</v>
      </c>
      <c r="R256" s="405">
        <v>8.3333333333333329E-2</v>
      </c>
      <c r="S256" s="405">
        <v>8.3333333333333329E-2</v>
      </c>
      <c r="T256" s="405">
        <v>8.3333333333333329E-2</v>
      </c>
      <c r="U256" s="405">
        <v>8.3333333333333329E-2</v>
      </c>
      <c r="V256" s="405">
        <v>8.3333333333333329E-2</v>
      </c>
      <c r="W256" s="405">
        <v>8.3333333333333329E-2</v>
      </c>
      <c r="X256" s="405">
        <v>8.3333333333333329E-2</v>
      </c>
      <c r="Y256" s="405">
        <v>8.3333333333333329E-2</v>
      </c>
      <c r="Z256" s="405">
        <v>8.3333333333333329E-2</v>
      </c>
      <c r="AA256" s="405">
        <v>8.3333333333333329E-2</v>
      </c>
    </row>
    <row r="257" spans="1:27" ht="15" customHeight="1" x14ac:dyDescent="0.25">
      <c r="A257" s="425" t="str">
        <f>IF('1_geral'!$D$1=E257,1,"")</f>
        <v/>
      </c>
      <c r="B257" s="166" t="str">
        <f>IF(A257=1,MAX(B$1:B256)+1,"")</f>
        <v/>
      </c>
      <c r="C257" s="425" t="str">
        <f>IF('1_geral'!$D$4=F257,1,"")</f>
        <v/>
      </c>
      <c r="D257" s="166" t="str">
        <f>IF(C257=1,MAX(D$1:D256)+1,"")</f>
        <v/>
      </c>
      <c r="E257" s="166" t="s">
        <v>18</v>
      </c>
      <c r="F257" s="166" t="s">
        <v>2110</v>
      </c>
      <c r="G257" s="166" t="s">
        <v>1657</v>
      </c>
      <c r="H257" s="166" t="s">
        <v>1656</v>
      </c>
      <c r="I257" s="166" t="s">
        <v>1861</v>
      </c>
      <c r="J257" s="166" t="s">
        <v>1902</v>
      </c>
      <c r="K257" s="166" t="s">
        <v>2112</v>
      </c>
      <c r="L257" s="409">
        <v>240</v>
      </c>
      <c r="M257" s="409">
        <v>600</v>
      </c>
      <c r="N257" s="409">
        <v>1620</v>
      </c>
      <c r="O257" s="410">
        <v>22</v>
      </c>
      <c r="P257" s="405">
        <v>8.3333333333333329E-2</v>
      </c>
      <c r="Q257" s="405">
        <v>8.3333333333333329E-2</v>
      </c>
      <c r="R257" s="405">
        <v>8.3333333333333329E-2</v>
      </c>
      <c r="S257" s="405">
        <v>8.3333333333333329E-2</v>
      </c>
      <c r="T257" s="405">
        <v>8.3333333333333329E-2</v>
      </c>
      <c r="U257" s="405">
        <v>8.3333333333333329E-2</v>
      </c>
      <c r="V257" s="405">
        <v>8.3333333333333329E-2</v>
      </c>
      <c r="W257" s="405">
        <v>8.3333333333333329E-2</v>
      </c>
      <c r="X257" s="405">
        <v>8.3333333333333329E-2</v>
      </c>
      <c r="Y257" s="405">
        <v>8.3333333333333329E-2</v>
      </c>
      <c r="Z257" s="405">
        <v>8.3333333333333329E-2</v>
      </c>
      <c r="AA257" s="405">
        <v>8.3333333333333329E-2</v>
      </c>
    </row>
    <row r="258" spans="1:27" ht="15" customHeight="1" x14ac:dyDescent="0.25">
      <c r="A258" s="425" t="str">
        <f>IF('1_geral'!$D$1=E258,1,"")</f>
        <v/>
      </c>
      <c r="B258" s="166" t="str">
        <f>IF(A258=1,MAX(B$1:B257)+1,"")</f>
        <v/>
      </c>
      <c r="C258" s="425" t="str">
        <f>IF('1_geral'!$D$4=F258,1,"")</f>
        <v/>
      </c>
      <c r="D258" s="166" t="str">
        <f>IF(C258=1,MAX(D$1:D257)+1,"")</f>
        <v/>
      </c>
      <c r="E258" s="166" t="s">
        <v>18</v>
      </c>
      <c r="F258" s="166" t="s">
        <v>2110</v>
      </c>
      <c r="G258" s="166" t="s">
        <v>1657</v>
      </c>
      <c r="H258" s="166" t="s">
        <v>1656</v>
      </c>
      <c r="I258" s="166" t="s">
        <v>1861</v>
      </c>
      <c r="J258" s="166" t="s">
        <v>1902</v>
      </c>
      <c r="K258" s="166" t="s">
        <v>2116</v>
      </c>
      <c r="L258" s="409">
        <v>1200</v>
      </c>
      <c r="M258" s="409">
        <v>1500</v>
      </c>
      <c r="N258" s="409">
        <v>1800</v>
      </c>
      <c r="O258" s="410">
        <v>4</v>
      </c>
      <c r="P258" s="405">
        <v>8.3333333333333329E-2</v>
      </c>
      <c r="Q258" s="405">
        <v>8.3333333333333329E-2</v>
      </c>
      <c r="R258" s="405">
        <v>8.3333333333333329E-2</v>
      </c>
      <c r="S258" s="405">
        <v>8.3333333333333329E-2</v>
      </c>
      <c r="T258" s="405">
        <v>8.3333333333333329E-2</v>
      </c>
      <c r="U258" s="405">
        <v>8.3333333333333329E-2</v>
      </c>
      <c r="V258" s="405">
        <v>8.3333333333333329E-2</v>
      </c>
      <c r="W258" s="405">
        <v>8.3333333333333329E-2</v>
      </c>
      <c r="X258" s="405">
        <v>8.3333333333333329E-2</v>
      </c>
      <c r="Y258" s="405">
        <v>8.3333333333333329E-2</v>
      </c>
      <c r="Z258" s="405">
        <v>8.3333333333333329E-2</v>
      </c>
      <c r="AA258" s="405">
        <v>8.3333333333333329E-2</v>
      </c>
    </row>
    <row r="259" spans="1:27" ht="15" customHeight="1" x14ac:dyDescent="0.25">
      <c r="A259" s="425" t="str">
        <f>IF('1_geral'!$D$1=E259,1,"")</f>
        <v/>
      </c>
      <c r="B259" s="166" t="str">
        <f>IF(A259=1,MAX(B$1:B258)+1,"")</f>
        <v/>
      </c>
      <c r="C259" s="425" t="str">
        <f>IF('1_geral'!$D$4=F259,1,"")</f>
        <v/>
      </c>
      <c r="D259" s="166" t="str">
        <f>IF(C259=1,MAX(D$1:D258)+1,"")</f>
        <v/>
      </c>
      <c r="E259" s="166" t="s">
        <v>18</v>
      </c>
      <c r="F259" s="166" t="s">
        <v>2110</v>
      </c>
      <c r="G259" s="166" t="s">
        <v>1657</v>
      </c>
      <c r="H259" s="166" t="s">
        <v>1656</v>
      </c>
      <c r="I259" s="166" t="s">
        <v>1861</v>
      </c>
      <c r="J259" s="166" t="s">
        <v>1902</v>
      </c>
      <c r="K259" s="166" t="s">
        <v>2117</v>
      </c>
      <c r="L259" s="409">
        <v>15</v>
      </c>
      <c r="M259" s="409">
        <v>20</v>
      </c>
      <c r="N259" s="409">
        <v>30</v>
      </c>
      <c r="O259" s="410">
        <v>220</v>
      </c>
      <c r="P259" s="405">
        <v>8.3333333333333329E-2</v>
      </c>
      <c r="Q259" s="405">
        <v>8.3333333333333329E-2</v>
      </c>
      <c r="R259" s="405">
        <v>8.3333333333333329E-2</v>
      </c>
      <c r="S259" s="405">
        <v>8.3333333333333329E-2</v>
      </c>
      <c r="T259" s="405">
        <v>8.3333333333333329E-2</v>
      </c>
      <c r="U259" s="405">
        <v>8.3333333333333329E-2</v>
      </c>
      <c r="V259" s="405">
        <v>8.3333333333333329E-2</v>
      </c>
      <c r="W259" s="405">
        <v>8.3333333333333329E-2</v>
      </c>
      <c r="X259" s="405">
        <v>8.3333333333333329E-2</v>
      </c>
      <c r="Y259" s="405">
        <v>8.3333333333333329E-2</v>
      </c>
      <c r="Z259" s="405">
        <v>8.3333333333333329E-2</v>
      </c>
      <c r="AA259" s="405">
        <v>8.3333333333333329E-2</v>
      </c>
    </row>
    <row r="260" spans="1:27" ht="15" customHeight="1" x14ac:dyDescent="0.25">
      <c r="A260" s="425" t="str">
        <f>IF('1_geral'!$D$1=E260,1,"")</f>
        <v/>
      </c>
      <c r="B260" s="166" t="str">
        <f>IF(A260=1,MAX(B$1:B259)+1,"")</f>
        <v/>
      </c>
      <c r="C260" s="425" t="str">
        <f>IF('1_geral'!$D$4=F260,1,"")</f>
        <v/>
      </c>
      <c r="D260" s="166" t="str">
        <f>IF(C260=1,MAX(D$1:D259)+1,"")</f>
        <v/>
      </c>
      <c r="E260" s="166" t="s">
        <v>18</v>
      </c>
      <c r="F260" s="166" t="s">
        <v>2110</v>
      </c>
      <c r="G260" s="166" t="s">
        <v>1657</v>
      </c>
      <c r="H260" s="166" t="s">
        <v>1656</v>
      </c>
      <c r="I260" s="166" t="s">
        <v>1861</v>
      </c>
      <c r="J260" s="166" t="s">
        <v>1902</v>
      </c>
      <c r="K260" s="166" t="s">
        <v>2118</v>
      </c>
      <c r="L260" s="409">
        <v>800</v>
      </c>
      <c r="M260" s="409">
        <v>1000</v>
      </c>
      <c r="N260" s="409">
        <v>1200</v>
      </c>
      <c r="O260" s="410">
        <v>10</v>
      </c>
      <c r="P260" s="405">
        <v>8.3333333333333329E-2</v>
      </c>
      <c r="Q260" s="405">
        <v>8.3333333333333329E-2</v>
      </c>
      <c r="R260" s="405">
        <v>8.3333333333333329E-2</v>
      </c>
      <c r="S260" s="405">
        <v>8.3333333333333329E-2</v>
      </c>
      <c r="T260" s="405">
        <v>8.3333333333333329E-2</v>
      </c>
      <c r="U260" s="405">
        <v>8.3333333333333329E-2</v>
      </c>
      <c r="V260" s="405">
        <v>8.3333333333333329E-2</v>
      </c>
      <c r="W260" s="405">
        <v>8.3333333333333329E-2</v>
      </c>
      <c r="X260" s="405">
        <v>8.3333333333333329E-2</v>
      </c>
      <c r="Y260" s="405">
        <v>8.3333333333333329E-2</v>
      </c>
      <c r="Z260" s="405">
        <v>8.3333333333333329E-2</v>
      </c>
      <c r="AA260" s="405">
        <v>8.3333333333333329E-2</v>
      </c>
    </row>
    <row r="261" spans="1:27" ht="15" customHeight="1" x14ac:dyDescent="0.25">
      <c r="A261" s="425" t="str">
        <f>IF('1_geral'!$D$1=E261,1,"")</f>
        <v/>
      </c>
      <c r="B261" s="166" t="str">
        <f>IF(A261=1,MAX(B$1:B260)+1,"")</f>
        <v/>
      </c>
      <c r="C261" s="425" t="str">
        <f>IF('1_geral'!$D$4=F261,1,"")</f>
        <v/>
      </c>
      <c r="D261" s="166" t="str">
        <f>IF(C261=1,MAX(D$1:D260)+1,"")</f>
        <v/>
      </c>
      <c r="E261" s="166" t="s">
        <v>18</v>
      </c>
      <c r="F261" s="166" t="s">
        <v>2110</v>
      </c>
      <c r="G261" s="166" t="s">
        <v>1657</v>
      </c>
      <c r="H261" s="166" t="s">
        <v>1656</v>
      </c>
      <c r="I261" s="166" t="s">
        <v>1861</v>
      </c>
      <c r="J261" s="166" t="s">
        <v>1905</v>
      </c>
      <c r="K261" s="166" t="s">
        <v>2119</v>
      </c>
      <c r="L261" s="409">
        <v>540</v>
      </c>
      <c r="M261" s="409">
        <v>840</v>
      </c>
      <c r="N261" s="409">
        <v>960</v>
      </c>
      <c r="O261" s="410">
        <v>0.25</v>
      </c>
      <c r="P261" s="405">
        <v>8.3333333333333329E-2</v>
      </c>
      <c r="Q261" s="405">
        <v>8.3333333333333329E-2</v>
      </c>
      <c r="R261" s="405">
        <v>8.3333333333333329E-2</v>
      </c>
      <c r="S261" s="405">
        <v>8.3333333333333329E-2</v>
      </c>
      <c r="T261" s="405">
        <v>8.3333333333333329E-2</v>
      </c>
      <c r="U261" s="405">
        <v>8.3333333333333329E-2</v>
      </c>
      <c r="V261" s="405">
        <v>8.3333333333333329E-2</v>
      </c>
      <c r="W261" s="405">
        <v>8.3333333333333329E-2</v>
      </c>
      <c r="X261" s="405">
        <v>8.3333333333333329E-2</v>
      </c>
      <c r="Y261" s="405">
        <v>8.3333333333333329E-2</v>
      </c>
      <c r="Z261" s="405">
        <v>8.3333333333333329E-2</v>
      </c>
      <c r="AA261" s="405">
        <v>8.3333333333333329E-2</v>
      </c>
    </row>
    <row r="262" spans="1:27" ht="15" customHeight="1" x14ac:dyDescent="0.25">
      <c r="A262" s="425" t="str">
        <f>IF('1_geral'!$D$1=E262,1,"")</f>
        <v/>
      </c>
      <c r="B262" s="166" t="str">
        <f>IF(A262=1,MAX(B$1:B261)+1,"")</f>
        <v/>
      </c>
      <c r="C262" s="425" t="str">
        <f>IF('1_geral'!$D$4=F262,1,"")</f>
        <v/>
      </c>
      <c r="D262" s="166" t="str">
        <f>IF(C262=1,MAX(D$1:D261)+1,"")</f>
        <v/>
      </c>
      <c r="E262" s="166" t="s">
        <v>18</v>
      </c>
      <c r="F262" s="166" t="s">
        <v>2110</v>
      </c>
      <c r="G262" s="166" t="s">
        <v>1657</v>
      </c>
      <c r="H262" s="166" t="s">
        <v>1656</v>
      </c>
      <c r="I262" s="166" t="s">
        <v>1861</v>
      </c>
      <c r="J262" s="166" t="s">
        <v>1902</v>
      </c>
      <c r="K262" s="166" t="s">
        <v>2122</v>
      </c>
      <c r="L262" s="409">
        <v>105</v>
      </c>
      <c r="M262" s="409">
        <v>780</v>
      </c>
      <c r="N262" s="409">
        <v>11520</v>
      </c>
      <c r="O262" s="410">
        <v>0.2</v>
      </c>
      <c r="P262" s="405">
        <v>8.3333333333333329E-2</v>
      </c>
      <c r="Q262" s="405">
        <v>8.3333333333333329E-2</v>
      </c>
      <c r="R262" s="405">
        <v>8.3333333333333329E-2</v>
      </c>
      <c r="S262" s="405">
        <v>8.3333333333333329E-2</v>
      </c>
      <c r="T262" s="405">
        <v>8.3333333333333329E-2</v>
      </c>
      <c r="U262" s="405">
        <v>8.3333333333333329E-2</v>
      </c>
      <c r="V262" s="405">
        <v>8.3333333333333329E-2</v>
      </c>
      <c r="W262" s="405">
        <v>8.3333333333333329E-2</v>
      </c>
      <c r="X262" s="405">
        <v>8.3333333333333329E-2</v>
      </c>
      <c r="Y262" s="405">
        <v>8.3333333333333329E-2</v>
      </c>
      <c r="Z262" s="405">
        <v>8.3333333333333329E-2</v>
      </c>
      <c r="AA262" s="405">
        <v>8.3333333333333329E-2</v>
      </c>
    </row>
    <row r="263" spans="1:27" ht="15" customHeight="1" x14ac:dyDescent="0.25">
      <c r="A263" s="425" t="str">
        <f>IF('1_geral'!$D$1=E263,1,"")</f>
        <v/>
      </c>
      <c r="B263" s="166" t="str">
        <f>IF(A263=1,MAX(B$1:B262)+1,"")</f>
        <v/>
      </c>
      <c r="C263" s="425" t="str">
        <f>IF('1_geral'!$D$4=F263,1,"")</f>
        <v/>
      </c>
      <c r="D263" s="166" t="str">
        <f>IF(C263=1,MAX(D$1:D262)+1,"")</f>
        <v/>
      </c>
      <c r="E263" s="166" t="s">
        <v>18</v>
      </c>
      <c r="F263" s="166" t="s">
        <v>2110</v>
      </c>
      <c r="H263" s="166" t="s">
        <v>1656</v>
      </c>
      <c r="I263" s="166" t="s">
        <v>1861</v>
      </c>
      <c r="J263" s="166" t="s">
        <v>1902</v>
      </c>
      <c r="K263" s="166" t="s">
        <v>2113</v>
      </c>
      <c r="L263" s="409">
        <v>180</v>
      </c>
      <c r="M263" s="409">
        <v>240</v>
      </c>
      <c r="N263" s="409">
        <v>360</v>
      </c>
      <c r="O263" s="410">
        <v>4</v>
      </c>
      <c r="P263" s="405">
        <v>8.3333333333333329E-2</v>
      </c>
      <c r="Q263" s="405">
        <v>8.3333333333333329E-2</v>
      </c>
      <c r="R263" s="405">
        <v>8.3333333333333329E-2</v>
      </c>
      <c r="S263" s="405">
        <v>8.3333333333333329E-2</v>
      </c>
      <c r="T263" s="405">
        <v>8.3333333333333329E-2</v>
      </c>
      <c r="U263" s="405">
        <v>8.3333333333333329E-2</v>
      </c>
      <c r="V263" s="405">
        <v>8.3333333333333329E-2</v>
      </c>
      <c r="W263" s="405">
        <v>8.3333333333333329E-2</v>
      </c>
      <c r="X263" s="405">
        <v>8.3333333333333329E-2</v>
      </c>
      <c r="Y263" s="405">
        <v>8.3333333333333329E-2</v>
      </c>
      <c r="Z263" s="405">
        <v>8.3333333333333329E-2</v>
      </c>
      <c r="AA263" s="405">
        <v>8.3333333333333329E-2</v>
      </c>
    </row>
    <row r="264" spans="1:27" ht="15" customHeight="1" x14ac:dyDescent="0.25">
      <c r="A264" s="425" t="str">
        <f>IF('1_geral'!$D$1=E264,1,"")</f>
        <v/>
      </c>
      <c r="B264" s="166" t="str">
        <f>IF(A264=1,MAX(B$1:B263)+1,"")</f>
        <v/>
      </c>
      <c r="C264" s="425" t="str">
        <f>IF('1_geral'!$D$4=F264,1,"")</f>
        <v/>
      </c>
      <c r="D264" s="166" t="str">
        <f>IF(C264=1,MAX(D$1:D263)+1,"")</f>
        <v/>
      </c>
      <c r="E264" s="166" t="s">
        <v>18</v>
      </c>
      <c r="F264" s="166" t="s">
        <v>2110</v>
      </c>
      <c r="H264" s="166" t="s">
        <v>1656</v>
      </c>
      <c r="I264" s="166" t="s">
        <v>1861</v>
      </c>
      <c r="J264" s="166" t="s">
        <v>1905</v>
      </c>
      <c r="K264" s="166" t="s">
        <v>2114</v>
      </c>
      <c r="L264" s="409">
        <v>5280</v>
      </c>
      <c r="M264" s="409">
        <v>6600</v>
      </c>
      <c r="N264" s="409">
        <v>9240</v>
      </c>
      <c r="O264" s="410">
        <v>0.25</v>
      </c>
      <c r="P264" s="405">
        <v>8.3333333333333329E-2</v>
      </c>
      <c r="Q264" s="405">
        <v>8.3333333333333329E-2</v>
      </c>
      <c r="R264" s="405">
        <v>8.3333333333333329E-2</v>
      </c>
      <c r="S264" s="405">
        <v>8.3333333333333329E-2</v>
      </c>
      <c r="T264" s="405">
        <v>8.3333333333333329E-2</v>
      </c>
      <c r="U264" s="405">
        <v>8.3333333333333329E-2</v>
      </c>
      <c r="V264" s="405">
        <v>8.3333333333333329E-2</v>
      </c>
      <c r="W264" s="405">
        <v>8.3333333333333329E-2</v>
      </c>
      <c r="X264" s="405">
        <v>8.3333333333333329E-2</v>
      </c>
      <c r="Y264" s="405">
        <v>8.3333333333333329E-2</v>
      </c>
      <c r="Z264" s="405">
        <v>8.3333333333333329E-2</v>
      </c>
      <c r="AA264" s="405">
        <v>8.3333333333333329E-2</v>
      </c>
    </row>
    <row r="265" spans="1:27" ht="15" customHeight="1" x14ac:dyDescent="0.25">
      <c r="A265" s="425" t="str">
        <f>IF('1_geral'!$D$1=E265,1,"")</f>
        <v/>
      </c>
      <c r="B265" s="166" t="str">
        <f>IF(A265=1,MAX(B$1:B264)+1,"")</f>
        <v/>
      </c>
      <c r="C265" s="425" t="str">
        <f>IF('1_geral'!$D$4=F265,1,"")</f>
        <v/>
      </c>
      <c r="D265" s="166" t="str">
        <f>IF(C265=1,MAX(D$1:D264)+1,"")</f>
        <v/>
      </c>
      <c r="E265" s="166" t="s">
        <v>18</v>
      </c>
      <c r="F265" s="166" t="s">
        <v>2110</v>
      </c>
      <c r="H265" s="166" t="s">
        <v>1656</v>
      </c>
      <c r="I265" s="166" t="s">
        <v>1861</v>
      </c>
      <c r="J265" s="166" t="s">
        <v>1905</v>
      </c>
      <c r="K265" s="166" t="s">
        <v>2115</v>
      </c>
      <c r="L265" s="409">
        <v>880</v>
      </c>
      <c r="M265" s="409">
        <v>1100</v>
      </c>
      <c r="N265" s="409">
        <v>1540</v>
      </c>
      <c r="O265" s="410">
        <v>8.3333333333333329E-2</v>
      </c>
      <c r="P265" s="405">
        <v>8.3333333333333329E-2</v>
      </c>
      <c r="Q265" s="405">
        <v>8.3333333333333329E-2</v>
      </c>
      <c r="R265" s="405">
        <v>8.3333333333333329E-2</v>
      </c>
      <c r="S265" s="405">
        <v>8.3333333333333329E-2</v>
      </c>
      <c r="T265" s="405">
        <v>8.3333333333333329E-2</v>
      </c>
      <c r="U265" s="405">
        <v>8.3333333333333329E-2</v>
      </c>
      <c r="V265" s="405">
        <v>8.3333333333333329E-2</v>
      </c>
      <c r="W265" s="405">
        <v>8.3333333333333329E-2</v>
      </c>
      <c r="X265" s="405">
        <v>8.3333333333333329E-2</v>
      </c>
      <c r="Y265" s="405">
        <v>8.3333333333333329E-2</v>
      </c>
      <c r="Z265" s="405">
        <v>8.3333333333333329E-2</v>
      </c>
      <c r="AA265" s="405">
        <v>8.3333333333333329E-2</v>
      </c>
    </row>
    <row r="266" spans="1:27" ht="15" customHeight="1" x14ac:dyDescent="0.25">
      <c r="A266" s="425" t="str">
        <f>IF('1_geral'!$D$1=E266,1,"")</f>
        <v/>
      </c>
      <c r="B266" s="166" t="str">
        <f>IF(A266=1,MAX(B$1:B265)+1,"")</f>
        <v/>
      </c>
      <c r="C266" s="425" t="str">
        <f>IF('1_geral'!$D$4=F266,1,"")</f>
        <v/>
      </c>
      <c r="D266" s="166" t="str">
        <f>IF(C266=1,MAX(D$1:D265)+1,"")</f>
        <v/>
      </c>
      <c r="E266" s="166" t="s">
        <v>18</v>
      </c>
      <c r="F266" s="166" t="s">
        <v>2110</v>
      </c>
      <c r="H266" s="166" t="s">
        <v>1656</v>
      </c>
      <c r="I266" s="166" t="s">
        <v>1861</v>
      </c>
      <c r="J266" s="166" t="s">
        <v>1902</v>
      </c>
      <c r="K266" s="166" t="s">
        <v>2120</v>
      </c>
      <c r="L266" s="409">
        <v>60</v>
      </c>
      <c r="M266" s="409">
        <v>120</v>
      </c>
      <c r="N266" s="409">
        <v>240</v>
      </c>
      <c r="O266" s="410">
        <v>1</v>
      </c>
      <c r="P266" s="405">
        <v>8.3333333333333329E-2</v>
      </c>
      <c r="Q266" s="405">
        <v>8.3333333333333329E-2</v>
      </c>
      <c r="R266" s="405">
        <v>8.3333333333333329E-2</v>
      </c>
      <c r="S266" s="405">
        <v>8.3333333333333329E-2</v>
      </c>
      <c r="T266" s="405">
        <v>8.3333333333333329E-2</v>
      </c>
      <c r="U266" s="405">
        <v>8.3333333333333329E-2</v>
      </c>
      <c r="V266" s="405">
        <v>8.3333333333333329E-2</v>
      </c>
      <c r="W266" s="405">
        <v>8.3333333333333329E-2</v>
      </c>
      <c r="X266" s="405">
        <v>8.3333333333333329E-2</v>
      </c>
      <c r="Y266" s="405">
        <v>8.3333333333333329E-2</v>
      </c>
      <c r="Z266" s="405">
        <v>8.3333333333333329E-2</v>
      </c>
      <c r="AA266" s="405">
        <v>8.3333333333333329E-2</v>
      </c>
    </row>
    <row r="267" spans="1:27" ht="15" customHeight="1" x14ac:dyDescent="0.25">
      <c r="A267" s="425" t="str">
        <f>IF('1_geral'!$D$1=E267,1,"")</f>
        <v/>
      </c>
      <c r="B267" s="166" t="str">
        <f>IF(A267=1,MAX(B$1:B266)+1,"")</f>
        <v/>
      </c>
      <c r="C267" s="425" t="str">
        <f>IF('1_geral'!$D$4=F267,1,"")</f>
        <v/>
      </c>
      <c r="D267" s="166" t="str">
        <f>IF(C267=1,MAX(D$1:D266)+1,"")</f>
        <v/>
      </c>
      <c r="E267" s="166" t="s">
        <v>18</v>
      </c>
      <c r="F267" s="166" t="s">
        <v>2110</v>
      </c>
      <c r="H267" s="166" t="s">
        <v>1656</v>
      </c>
      <c r="I267" s="166" t="s">
        <v>1861</v>
      </c>
      <c r="J267" s="166" t="s">
        <v>1902</v>
      </c>
      <c r="K267" s="166" t="s">
        <v>2121</v>
      </c>
      <c r="L267" s="409">
        <v>210</v>
      </c>
      <c r="M267" s="409">
        <v>420</v>
      </c>
      <c r="N267" s="409">
        <v>840</v>
      </c>
      <c r="O267" s="410">
        <v>4</v>
      </c>
      <c r="P267" s="405">
        <v>8.3333333333333329E-2</v>
      </c>
      <c r="Q267" s="405">
        <v>8.3333333333333329E-2</v>
      </c>
      <c r="R267" s="405">
        <v>8.3333333333333329E-2</v>
      </c>
      <c r="S267" s="405">
        <v>8.3333333333333329E-2</v>
      </c>
      <c r="T267" s="405">
        <v>8.3333333333333329E-2</v>
      </c>
      <c r="U267" s="405">
        <v>8.3333333333333329E-2</v>
      </c>
      <c r="V267" s="405">
        <v>8.3333333333333329E-2</v>
      </c>
      <c r="W267" s="405">
        <v>8.3333333333333329E-2</v>
      </c>
      <c r="X267" s="405">
        <v>8.3333333333333329E-2</v>
      </c>
      <c r="Y267" s="405">
        <v>8.3333333333333329E-2</v>
      </c>
      <c r="Z267" s="405">
        <v>8.3333333333333329E-2</v>
      </c>
      <c r="AA267" s="405">
        <v>8.3333333333333329E-2</v>
      </c>
    </row>
    <row r="268" spans="1:27" ht="15" customHeight="1" x14ac:dyDescent="0.25">
      <c r="A268" s="425" t="str">
        <f>IF('1_geral'!$D$1=E268,1,"")</f>
        <v/>
      </c>
      <c r="B268" s="166" t="str">
        <f>IF(A268=1,MAX(B$1:B267)+1,"")</f>
        <v/>
      </c>
      <c r="C268" s="425" t="str">
        <f>IF('1_geral'!$D$4=F268,1,"")</f>
        <v/>
      </c>
      <c r="D268" s="166" t="str">
        <f>IF(C268=1,MAX(D$1:D267)+1,"")</f>
        <v/>
      </c>
      <c r="E268" s="166" t="s">
        <v>18</v>
      </c>
      <c r="F268" s="166" t="s">
        <v>2123</v>
      </c>
      <c r="G268" s="166" t="s">
        <v>1657</v>
      </c>
      <c r="H268" s="166" t="s">
        <v>1658</v>
      </c>
      <c r="I268" s="166" t="s">
        <v>1855</v>
      </c>
      <c r="J268" s="166" t="s">
        <v>1902</v>
      </c>
      <c r="K268" s="166" t="s">
        <v>2124</v>
      </c>
      <c r="L268" s="409">
        <v>1</v>
      </c>
      <c r="M268" s="409">
        <v>2</v>
      </c>
      <c r="N268" s="409">
        <v>5</v>
      </c>
      <c r="O268" s="410">
        <v>9560</v>
      </c>
      <c r="P268" s="405">
        <v>8.3333333333333329E-2</v>
      </c>
      <c r="Q268" s="405">
        <v>8.3333333333333329E-2</v>
      </c>
      <c r="R268" s="405">
        <v>8.3333333333333329E-2</v>
      </c>
      <c r="S268" s="405">
        <v>8.3333333333333329E-2</v>
      </c>
      <c r="T268" s="405">
        <v>8.3333333333333329E-2</v>
      </c>
      <c r="U268" s="405">
        <v>8.3333333333333329E-2</v>
      </c>
      <c r="V268" s="405">
        <v>8.3333333333333329E-2</v>
      </c>
      <c r="W268" s="405">
        <v>8.3333333333333329E-2</v>
      </c>
      <c r="X268" s="405">
        <v>8.3333333333333329E-2</v>
      </c>
      <c r="Y268" s="405">
        <v>8.3333333333333329E-2</v>
      </c>
      <c r="Z268" s="405">
        <v>8.3333333333333329E-2</v>
      </c>
      <c r="AA268" s="405">
        <v>8.3333333333333329E-2</v>
      </c>
    </row>
    <row r="269" spans="1:27" ht="15" customHeight="1" x14ac:dyDescent="0.25">
      <c r="A269" s="425" t="str">
        <f>IF('1_geral'!$D$1=E269,1,"")</f>
        <v/>
      </c>
      <c r="B269" s="166" t="str">
        <f>IF(A269=1,MAX(B$1:B268)+1,"")</f>
        <v/>
      </c>
      <c r="C269" s="425" t="str">
        <f>IF('1_geral'!$D$4=F269,1,"")</f>
        <v/>
      </c>
      <c r="D269" s="166" t="str">
        <f>IF(C269=1,MAX(D$1:D268)+1,"")</f>
        <v/>
      </c>
      <c r="E269" s="166" t="s">
        <v>18</v>
      </c>
      <c r="F269" s="166" t="s">
        <v>2123</v>
      </c>
      <c r="G269" s="166" t="s">
        <v>1657</v>
      </c>
      <c r="H269" s="166" t="s">
        <v>1658</v>
      </c>
      <c r="I269" s="166" t="s">
        <v>1855</v>
      </c>
      <c r="J269" s="166" t="s">
        <v>1902</v>
      </c>
      <c r="K269" s="166" t="s">
        <v>2126</v>
      </c>
      <c r="L269" s="409">
        <v>20</v>
      </c>
      <c r="M269" s="409">
        <v>45</v>
      </c>
      <c r="N269" s="409">
        <v>90</v>
      </c>
      <c r="O269" s="410">
        <v>73</v>
      </c>
      <c r="P269" s="405">
        <v>8.3333333333333329E-2</v>
      </c>
      <c r="Q269" s="405">
        <v>8.3333333333333329E-2</v>
      </c>
      <c r="R269" s="405">
        <v>8.3333333333333329E-2</v>
      </c>
      <c r="S269" s="405">
        <v>8.3333333333333329E-2</v>
      </c>
      <c r="T269" s="405">
        <v>8.3333333333333329E-2</v>
      </c>
      <c r="U269" s="405">
        <v>8.3333333333333329E-2</v>
      </c>
      <c r="V269" s="405">
        <v>8.3333333333333329E-2</v>
      </c>
      <c r="W269" s="405">
        <v>8.3333333333333329E-2</v>
      </c>
      <c r="X269" s="405">
        <v>8.3333333333333329E-2</v>
      </c>
      <c r="Y269" s="405">
        <v>8.3333333333333329E-2</v>
      </c>
      <c r="Z269" s="405">
        <v>8.3333333333333329E-2</v>
      </c>
      <c r="AA269" s="405">
        <v>8.3333333333333329E-2</v>
      </c>
    </row>
    <row r="270" spans="1:27" ht="15" customHeight="1" x14ac:dyDescent="0.25">
      <c r="A270" s="425" t="str">
        <f>IF('1_geral'!$D$1=E270,1,"")</f>
        <v/>
      </c>
      <c r="B270" s="166" t="str">
        <f>IF(A270=1,MAX(B$1:B269)+1,"")</f>
        <v/>
      </c>
      <c r="C270" s="425" t="str">
        <f>IF('1_geral'!$D$4=F270,1,"")</f>
        <v/>
      </c>
      <c r="D270" s="166" t="str">
        <f>IF(C270=1,MAX(D$1:D269)+1,"")</f>
        <v/>
      </c>
      <c r="E270" s="166" t="s">
        <v>18</v>
      </c>
      <c r="F270" s="166" t="s">
        <v>2123</v>
      </c>
      <c r="G270" s="166" t="s">
        <v>1657</v>
      </c>
      <c r="H270" s="166" t="s">
        <v>1658</v>
      </c>
      <c r="I270" s="166" t="s">
        <v>1855</v>
      </c>
      <c r="J270" s="166" t="s">
        <v>1902</v>
      </c>
      <c r="K270" s="166" t="s">
        <v>2127</v>
      </c>
      <c r="L270" s="409">
        <v>3</v>
      </c>
      <c r="M270" s="409">
        <v>4</v>
      </c>
      <c r="N270" s="409">
        <v>12</v>
      </c>
      <c r="O270" s="410">
        <v>9460</v>
      </c>
      <c r="P270" s="405">
        <v>8.3333333333333329E-2</v>
      </c>
      <c r="Q270" s="405">
        <v>8.3333333333333329E-2</v>
      </c>
      <c r="R270" s="405">
        <v>8.3333333333333329E-2</v>
      </c>
      <c r="S270" s="405">
        <v>8.3333333333333329E-2</v>
      </c>
      <c r="T270" s="405">
        <v>8.3333333333333329E-2</v>
      </c>
      <c r="U270" s="405">
        <v>8.3333333333333329E-2</v>
      </c>
      <c r="V270" s="405">
        <v>8.3333333333333329E-2</v>
      </c>
      <c r="W270" s="405">
        <v>8.3333333333333329E-2</v>
      </c>
      <c r="X270" s="405">
        <v>8.3333333333333329E-2</v>
      </c>
      <c r="Y270" s="405">
        <v>8.3333333333333329E-2</v>
      </c>
      <c r="Z270" s="405">
        <v>8.3333333333333329E-2</v>
      </c>
      <c r="AA270" s="405">
        <v>8.3333333333333329E-2</v>
      </c>
    </row>
    <row r="271" spans="1:27" ht="15" customHeight="1" x14ac:dyDescent="0.25">
      <c r="A271" s="425" t="str">
        <f>IF('1_geral'!$D$1=E271,1,"")</f>
        <v/>
      </c>
      <c r="B271" s="166" t="str">
        <f>IF(A271=1,MAX(B$1:B270)+1,"")</f>
        <v/>
      </c>
      <c r="C271" s="425" t="str">
        <f>IF('1_geral'!$D$4=F271,1,"")</f>
        <v/>
      </c>
      <c r="D271" s="166" t="str">
        <f>IF(C271=1,MAX(D$1:D270)+1,"")</f>
        <v/>
      </c>
      <c r="E271" s="166" t="s">
        <v>18</v>
      </c>
      <c r="F271" s="166" t="s">
        <v>2123</v>
      </c>
      <c r="G271" s="166" t="s">
        <v>1657</v>
      </c>
      <c r="H271" s="166" t="s">
        <v>1658</v>
      </c>
      <c r="I271" s="166" t="s">
        <v>1855</v>
      </c>
      <c r="J271" s="166" t="s">
        <v>1902</v>
      </c>
      <c r="K271" s="166" t="s">
        <v>2128</v>
      </c>
      <c r="L271" s="409">
        <v>20</v>
      </c>
      <c r="M271" s="409">
        <v>30</v>
      </c>
      <c r="N271" s="409">
        <v>45</v>
      </c>
      <c r="O271" s="410">
        <v>8</v>
      </c>
      <c r="P271" s="405">
        <v>8.3333333333333329E-2</v>
      </c>
      <c r="Q271" s="405">
        <v>8.3333333333333329E-2</v>
      </c>
      <c r="R271" s="405">
        <v>8.3333333333333329E-2</v>
      </c>
      <c r="S271" s="405">
        <v>8.3333333333333329E-2</v>
      </c>
      <c r="T271" s="405">
        <v>8.3333333333333329E-2</v>
      </c>
      <c r="U271" s="405">
        <v>8.3333333333333329E-2</v>
      </c>
      <c r="V271" s="405">
        <v>8.3333333333333329E-2</v>
      </c>
      <c r="W271" s="405">
        <v>8.3333333333333329E-2</v>
      </c>
      <c r="X271" s="405">
        <v>8.3333333333333329E-2</v>
      </c>
      <c r="Y271" s="405">
        <v>8.3333333333333329E-2</v>
      </c>
      <c r="Z271" s="405">
        <v>8.3333333333333329E-2</v>
      </c>
      <c r="AA271" s="405">
        <v>8.3333333333333329E-2</v>
      </c>
    </row>
    <row r="272" spans="1:27" ht="15" customHeight="1" x14ac:dyDescent="0.25">
      <c r="A272" s="425" t="str">
        <f>IF('1_geral'!$D$1=E272,1,"")</f>
        <v/>
      </c>
      <c r="B272" s="166" t="str">
        <f>IF(A272=1,MAX(B$1:B271)+1,"")</f>
        <v/>
      </c>
      <c r="C272" s="425" t="str">
        <f>IF('1_geral'!$D$4=F272,1,"")</f>
        <v/>
      </c>
      <c r="D272" s="166" t="str">
        <f>IF(C272=1,MAX(D$1:D271)+1,"")</f>
        <v/>
      </c>
      <c r="E272" s="166" t="s">
        <v>18</v>
      </c>
      <c r="F272" s="166" t="s">
        <v>2123</v>
      </c>
      <c r="G272" s="166" t="s">
        <v>1657</v>
      </c>
      <c r="H272" s="166" t="s">
        <v>1658</v>
      </c>
      <c r="I272" s="166" t="s">
        <v>1855</v>
      </c>
      <c r="J272" s="166" t="s">
        <v>1902</v>
      </c>
      <c r="K272" s="166" t="s">
        <v>2129</v>
      </c>
      <c r="L272" s="409">
        <v>15</v>
      </c>
      <c r="M272" s="409">
        <v>25</v>
      </c>
      <c r="N272" s="409">
        <v>65</v>
      </c>
      <c r="O272" s="410">
        <v>2</v>
      </c>
      <c r="P272" s="405">
        <v>8.3333333333333329E-2</v>
      </c>
      <c r="Q272" s="405">
        <v>8.3333333333333329E-2</v>
      </c>
      <c r="R272" s="405">
        <v>8.3333333333333329E-2</v>
      </c>
      <c r="S272" s="405">
        <v>8.3333333333333329E-2</v>
      </c>
      <c r="T272" s="405">
        <v>8.3333333333333329E-2</v>
      </c>
      <c r="U272" s="405">
        <v>8.3333333333333329E-2</v>
      </c>
      <c r="V272" s="405">
        <v>8.3333333333333329E-2</v>
      </c>
      <c r="W272" s="405">
        <v>8.3333333333333329E-2</v>
      </c>
      <c r="X272" s="405">
        <v>8.3333333333333329E-2</v>
      </c>
      <c r="Y272" s="405">
        <v>8.3333333333333329E-2</v>
      </c>
      <c r="Z272" s="405">
        <v>8.3333333333333329E-2</v>
      </c>
      <c r="AA272" s="405">
        <v>8.3333333333333329E-2</v>
      </c>
    </row>
    <row r="273" spans="1:27" ht="15" customHeight="1" x14ac:dyDescent="0.25">
      <c r="A273" s="425" t="str">
        <f>IF('1_geral'!$D$1=E273,1,"")</f>
        <v/>
      </c>
      <c r="B273" s="166" t="str">
        <f>IF(A273=1,MAX(B$1:B272)+1,"")</f>
        <v/>
      </c>
      <c r="C273" s="425" t="str">
        <f>IF('1_geral'!$D$4=F273,1,"")</f>
        <v/>
      </c>
      <c r="D273" s="166" t="str">
        <f>IF(C273=1,MAX(D$1:D272)+1,"")</f>
        <v/>
      </c>
      <c r="E273" s="166" t="s">
        <v>18</v>
      </c>
      <c r="F273" s="166" t="s">
        <v>2123</v>
      </c>
      <c r="G273" s="166" t="s">
        <v>1657</v>
      </c>
      <c r="H273" s="166" t="s">
        <v>1658</v>
      </c>
      <c r="I273" s="166" t="s">
        <v>1855</v>
      </c>
      <c r="J273" s="166" t="s">
        <v>1902</v>
      </c>
      <c r="K273" s="166" t="s">
        <v>2131</v>
      </c>
      <c r="L273" s="409">
        <v>120</v>
      </c>
      <c r="M273" s="409">
        <v>180</v>
      </c>
      <c r="N273" s="409">
        <v>350</v>
      </c>
      <c r="O273" s="410">
        <v>1</v>
      </c>
      <c r="P273" s="405">
        <v>8.3333333333333329E-2</v>
      </c>
      <c r="Q273" s="405">
        <v>8.3333333333333329E-2</v>
      </c>
      <c r="R273" s="405">
        <v>8.3333333333333329E-2</v>
      </c>
      <c r="S273" s="405">
        <v>8.3333333333333329E-2</v>
      </c>
      <c r="T273" s="405">
        <v>8.3333333333333329E-2</v>
      </c>
      <c r="U273" s="405">
        <v>8.3333333333333329E-2</v>
      </c>
      <c r="V273" s="405">
        <v>8.3333333333333329E-2</v>
      </c>
      <c r="W273" s="405">
        <v>8.3333333333333329E-2</v>
      </c>
      <c r="X273" s="405">
        <v>8.3333333333333329E-2</v>
      </c>
      <c r="Y273" s="405">
        <v>8.3333333333333329E-2</v>
      </c>
      <c r="Z273" s="405">
        <v>8.3333333333333329E-2</v>
      </c>
      <c r="AA273" s="405">
        <v>8.3333333333333329E-2</v>
      </c>
    </row>
    <row r="274" spans="1:27" ht="15" customHeight="1" x14ac:dyDescent="0.25">
      <c r="A274" s="425" t="str">
        <f>IF('1_geral'!$D$1=E274,1,"")</f>
        <v/>
      </c>
      <c r="B274" s="166" t="str">
        <f>IF(A274=1,MAX(B$1:B273)+1,"")</f>
        <v/>
      </c>
      <c r="C274" s="425" t="str">
        <f>IF('1_geral'!$D$4=F274,1,"")</f>
        <v/>
      </c>
      <c r="D274" s="166" t="str">
        <f>IF(C274=1,MAX(D$1:D273)+1,"")</f>
        <v/>
      </c>
      <c r="E274" s="166" t="s">
        <v>18</v>
      </c>
      <c r="F274" s="166" t="s">
        <v>2123</v>
      </c>
      <c r="G274" s="166" t="s">
        <v>1657</v>
      </c>
      <c r="H274" s="166" t="s">
        <v>1658</v>
      </c>
      <c r="I274" s="166" t="s">
        <v>1855</v>
      </c>
      <c r="J274" s="166" t="s">
        <v>1902</v>
      </c>
      <c r="K274" s="166" t="s">
        <v>2135</v>
      </c>
      <c r="L274" s="409">
        <v>120</v>
      </c>
      <c r="M274" s="409">
        <v>165</v>
      </c>
      <c r="N274" s="409">
        <v>210</v>
      </c>
      <c r="O274" s="410">
        <v>12</v>
      </c>
      <c r="P274" s="405">
        <v>8.3333333333333329E-2</v>
      </c>
      <c r="Q274" s="405">
        <v>8.3333333333333329E-2</v>
      </c>
      <c r="R274" s="405">
        <v>8.3333333333333329E-2</v>
      </c>
      <c r="S274" s="405">
        <v>8.3333333333333329E-2</v>
      </c>
      <c r="T274" s="405">
        <v>8.3333333333333329E-2</v>
      </c>
      <c r="U274" s="405">
        <v>8.3333333333333329E-2</v>
      </c>
      <c r="V274" s="405">
        <v>8.3333333333333329E-2</v>
      </c>
      <c r="W274" s="405">
        <v>8.3333333333333329E-2</v>
      </c>
      <c r="X274" s="405">
        <v>8.3333333333333329E-2</v>
      </c>
      <c r="Y274" s="405">
        <v>8.3333333333333329E-2</v>
      </c>
      <c r="Z274" s="405">
        <v>8.3333333333333329E-2</v>
      </c>
      <c r="AA274" s="405">
        <v>8.3333333333333329E-2</v>
      </c>
    </row>
    <row r="275" spans="1:27" ht="15" customHeight="1" x14ac:dyDescent="0.25">
      <c r="A275" s="425" t="str">
        <f>IF('1_geral'!$D$1=E275,1,"")</f>
        <v/>
      </c>
      <c r="B275" s="166" t="str">
        <f>IF(A275=1,MAX(B$1:B274)+1,"")</f>
        <v/>
      </c>
      <c r="C275" s="425" t="str">
        <f>IF('1_geral'!$D$4=F275,1,"")</f>
        <v/>
      </c>
      <c r="D275" s="166" t="str">
        <f>IF(C275=1,MAX(D$1:D274)+1,"")</f>
        <v/>
      </c>
      <c r="E275" s="166" t="s">
        <v>18</v>
      </c>
      <c r="F275" s="166" t="s">
        <v>2123</v>
      </c>
      <c r="H275" s="166" t="s">
        <v>1656</v>
      </c>
      <c r="I275" s="166" t="s">
        <v>1855</v>
      </c>
      <c r="J275" s="166" t="s">
        <v>1902</v>
      </c>
      <c r="K275" s="166" t="s">
        <v>2100</v>
      </c>
      <c r="L275" s="409">
        <v>120</v>
      </c>
      <c r="M275" s="409">
        <v>140</v>
      </c>
      <c r="N275" s="409">
        <v>160</v>
      </c>
      <c r="O275" s="410">
        <v>22</v>
      </c>
      <c r="P275" s="405">
        <v>8.3333333333333329E-2</v>
      </c>
      <c r="Q275" s="405">
        <v>8.3333333333333329E-2</v>
      </c>
      <c r="R275" s="405">
        <v>8.3333333333333329E-2</v>
      </c>
      <c r="S275" s="405">
        <v>8.3333333333333329E-2</v>
      </c>
      <c r="T275" s="405">
        <v>8.3333333333333329E-2</v>
      </c>
      <c r="U275" s="405">
        <v>8.3333333333333329E-2</v>
      </c>
      <c r="V275" s="405">
        <v>8.3333333333333329E-2</v>
      </c>
      <c r="W275" s="405">
        <v>8.3333333333333329E-2</v>
      </c>
      <c r="X275" s="405">
        <v>8.3333333333333329E-2</v>
      </c>
      <c r="Y275" s="405">
        <v>8.3333333333333329E-2</v>
      </c>
      <c r="Z275" s="405">
        <v>8.3333333333333329E-2</v>
      </c>
      <c r="AA275" s="405">
        <v>8.3333333333333329E-2</v>
      </c>
    </row>
    <row r="276" spans="1:27" ht="15" customHeight="1" x14ac:dyDescent="0.25">
      <c r="A276" s="425" t="str">
        <f>IF('1_geral'!$D$1=E276,1,"")</f>
        <v/>
      </c>
      <c r="B276" s="166" t="str">
        <f>IF(A276=1,MAX(B$1:B275)+1,"")</f>
        <v/>
      </c>
      <c r="C276" s="425" t="str">
        <f>IF('1_geral'!$D$4=F276,1,"")</f>
        <v/>
      </c>
      <c r="D276" s="166" t="str">
        <f>IF(C276=1,MAX(D$1:D275)+1,"")</f>
        <v/>
      </c>
      <c r="E276" s="166" t="s">
        <v>18</v>
      </c>
      <c r="F276" s="166" t="s">
        <v>2123</v>
      </c>
      <c r="H276" s="166" t="s">
        <v>1656</v>
      </c>
      <c r="I276" s="166" t="s">
        <v>1861</v>
      </c>
      <c r="J276" s="166" t="s">
        <v>1905</v>
      </c>
      <c r="K276" s="166" t="s">
        <v>2136</v>
      </c>
      <c r="L276" s="409">
        <v>60</v>
      </c>
      <c r="M276" s="409">
        <v>90</v>
      </c>
      <c r="N276" s="409">
        <v>120</v>
      </c>
      <c r="O276" s="410">
        <v>1</v>
      </c>
      <c r="P276" s="405">
        <v>8.3333333333333329E-2</v>
      </c>
      <c r="Q276" s="405">
        <v>8.3333333333333329E-2</v>
      </c>
      <c r="R276" s="405">
        <v>8.3333333333333329E-2</v>
      </c>
      <c r="S276" s="405">
        <v>8.3333333333333329E-2</v>
      </c>
      <c r="T276" s="405">
        <v>8.3333333333333329E-2</v>
      </c>
      <c r="U276" s="405">
        <v>8.3333333333333329E-2</v>
      </c>
      <c r="V276" s="405">
        <v>8.3333333333333329E-2</v>
      </c>
      <c r="W276" s="405">
        <v>8.3333333333333329E-2</v>
      </c>
      <c r="X276" s="405">
        <v>8.3333333333333329E-2</v>
      </c>
      <c r="Y276" s="405">
        <v>8.3333333333333329E-2</v>
      </c>
      <c r="Z276" s="405">
        <v>8.3333333333333329E-2</v>
      </c>
      <c r="AA276" s="405">
        <v>8.3333333333333329E-2</v>
      </c>
    </row>
    <row r="277" spans="1:27" ht="15" customHeight="1" x14ac:dyDescent="0.25">
      <c r="A277" s="425" t="str">
        <f>IF('1_geral'!$D$1=E277,1,"")</f>
        <v/>
      </c>
      <c r="B277" s="166" t="str">
        <f>IF(A277=1,MAX(B$1:B276)+1,"")</f>
        <v/>
      </c>
      <c r="C277" s="425" t="str">
        <f>IF('1_geral'!$D$4=F277,1,"")</f>
        <v/>
      </c>
      <c r="D277" s="166" t="str">
        <f>IF(C277=1,MAX(D$1:D276)+1,"")</f>
        <v/>
      </c>
      <c r="E277" s="166" t="s">
        <v>18</v>
      </c>
      <c r="F277" s="166" t="s">
        <v>2123</v>
      </c>
      <c r="H277" s="166" t="s">
        <v>1658</v>
      </c>
      <c r="I277" s="166" t="s">
        <v>1886</v>
      </c>
      <c r="J277" s="166" t="s">
        <v>1902</v>
      </c>
      <c r="K277" s="166" t="s">
        <v>2133</v>
      </c>
      <c r="L277" s="409">
        <v>150</v>
      </c>
      <c r="M277" s="409">
        <v>160</v>
      </c>
      <c r="N277" s="409">
        <v>210</v>
      </c>
      <c r="O277" s="410">
        <v>22</v>
      </c>
      <c r="P277" s="405">
        <v>8.3333333333333329E-2</v>
      </c>
      <c r="Q277" s="405">
        <v>8.3333333333333329E-2</v>
      </c>
      <c r="R277" s="405">
        <v>8.3333333333333329E-2</v>
      </c>
      <c r="S277" s="405">
        <v>8.3333333333333329E-2</v>
      </c>
      <c r="T277" s="405">
        <v>8.3333333333333329E-2</v>
      </c>
      <c r="U277" s="405">
        <v>8.3333333333333329E-2</v>
      </c>
      <c r="V277" s="405">
        <v>8.3333333333333329E-2</v>
      </c>
      <c r="W277" s="405">
        <v>8.3333333333333329E-2</v>
      </c>
      <c r="X277" s="405">
        <v>8.3333333333333329E-2</v>
      </c>
      <c r="Y277" s="405">
        <v>8.3333333333333329E-2</v>
      </c>
      <c r="Z277" s="405">
        <v>8.3333333333333329E-2</v>
      </c>
      <c r="AA277" s="405">
        <v>8.3333333333333329E-2</v>
      </c>
    </row>
    <row r="278" spans="1:27" ht="15" customHeight="1" x14ac:dyDescent="0.25">
      <c r="A278" s="425" t="str">
        <f>IF('1_geral'!$D$1=E278,1,"")</f>
        <v/>
      </c>
      <c r="B278" s="166" t="str">
        <f>IF(A278=1,MAX(B$1:B277)+1,"")</f>
        <v/>
      </c>
      <c r="C278" s="425" t="str">
        <f>IF('1_geral'!$D$4=F278,1,"")</f>
        <v/>
      </c>
      <c r="D278" s="166" t="str">
        <f>IF(C278=1,MAX(D$1:D277)+1,"")</f>
        <v/>
      </c>
      <c r="E278" s="166" t="s">
        <v>18</v>
      </c>
      <c r="F278" s="166" t="s">
        <v>2123</v>
      </c>
      <c r="H278" s="166" t="s">
        <v>1658</v>
      </c>
      <c r="I278" s="166" t="s">
        <v>1855</v>
      </c>
      <c r="J278" s="166" t="s">
        <v>1902</v>
      </c>
      <c r="K278" s="166" t="s">
        <v>2125</v>
      </c>
      <c r="L278" s="409">
        <v>6</v>
      </c>
      <c r="M278" s="409">
        <v>10</v>
      </c>
      <c r="N278" s="409">
        <v>12</v>
      </c>
      <c r="O278" s="410">
        <v>2</v>
      </c>
      <c r="P278" s="405">
        <v>8.3333333333333329E-2</v>
      </c>
      <c r="Q278" s="405">
        <v>8.3333333333333329E-2</v>
      </c>
      <c r="R278" s="405">
        <v>8.3333333333333329E-2</v>
      </c>
      <c r="S278" s="405">
        <v>8.3333333333333329E-2</v>
      </c>
      <c r="T278" s="405">
        <v>8.3333333333333329E-2</v>
      </c>
      <c r="U278" s="405">
        <v>8.3333333333333329E-2</v>
      </c>
      <c r="V278" s="405">
        <v>8.3333333333333329E-2</v>
      </c>
      <c r="W278" s="405">
        <v>8.3333333333333329E-2</v>
      </c>
      <c r="X278" s="405">
        <v>8.3333333333333329E-2</v>
      </c>
      <c r="Y278" s="405">
        <v>8.3333333333333329E-2</v>
      </c>
      <c r="Z278" s="405">
        <v>8.3333333333333329E-2</v>
      </c>
      <c r="AA278" s="405">
        <v>8.3333333333333329E-2</v>
      </c>
    </row>
    <row r="279" spans="1:27" ht="15" customHeight="1" x14ac:dyDescent="0.25">
      <c r="A279" s="425" t="str">
        <f>IF('1_geral'!$D$1=E279,1,"")</f>
        <v/>
      </c>
      <c r="B279" s="166" t="str">
        <f>IF(A279=1,MAX(B$1:B278)+1,"")</f>
        <v/>
      </c>
      <c r="C279" s="425" t="str">
        <f>IF('1_geral'!$D$4=F279,1,"")</f>
        <v/>
      </c>
      <c r="D279" s="166" t="str">
        <f>IF(C279=1,MAX(D$1:D278)+1,"")</f>
        <v/>
      </c>
      <c r="E279" s="166" t="s">
        <v>18</v>
      </c>
      <c r="F279" s="166" t="s">
        <v>2123</v>
      </c>
      <c r="H279" s="166" t="s">
        <v>1658</v>
      </c>
      <c r="I279" s="166" t="s">
        <v>1855</v>
      </c>
      <c r="J279" s="166" t="s">
        <v>1902</v>
      </c>
      <c r="K279" s="166" t="s">
        <v>2130</v>
      </c>
      <c r="L279" s="409">
        <v>10</v>
      </c>
      <c r="M279" s="409">
        <v>20</v>
      </c>
      <c r="N279" s="409">
        <v>30</v>
      </c>
      <c r="O279" s="410">
        <v>5</v>
      </c>
      <c r="P279" s="405">
        <v>8.3333333333333329E-2</v>
      </c>
      <c r="Q279" s="405">
        <v>8.3333333333333329E-2</v>
      </c>
      <c r="R279" s="405">
        <v>8.3333333333333329E-2</v>
      </c>
      <c r="S279" s="405">
        <v>8.3333333333333329E-2</v>
      </c>
      <c r="T279" s="405">
        <v>8.3333333333333329E-2</v>
      </c>
      <c r="U279" s="405">
        <v>8.3333333333333329E-2</v>
      </c>
      <c r="V279" s="405">
        <v>8.3333333333333329E-2</v>
      </c>
      <c r="W279" s="405">
        <v>8.3333333333333329E-2</v>
      </c>
      <c r="X279" s="405">
        <v>8.3333333333333329E-2</v>
      </c>
      <c r="Y279" s="405">
        <v>8.3333333333333329E-2</v>
      </c>
      <c r="Z279" s="405">
        <v>8.3333333333333329E-2</v>
      </c>
      <c r="AA279" s="405">
        <v>8.3333333333333329E-2</v>
      </c>
    </row>
    <row r="280" spans="1:27" ht="15" customHeight="1" x14ac:dyDescent="0.25">
      <c r="A280" s="425" t="str">
        <f>IF('1_geral'!$D$1=E280,1,"")</f>
        <v/>
      </c>
      <c r="B280" s="166" t="str">
        <f>IF(A280=1,MAX(B$1:B279)+1,"")</f>
        <v/>
      </c>
      <c r="C280" s="425" t="str">
        <f>IF('1_geral'!$D$4=F280,1,"")</f>
        <v/>
      </c>
      <c r="D280" s="166" t="str">
        <f>IF(C280=1,MAX(D$1:D279)+1,"")</f>
        <v/>
      </c>
      <c r="E280" s="166" t="s">
        <v>18</v>
      </c>
      <c r="F280" s="166" t="s">
        <v>2123</v>
      </c>
      <c r="H280" s="166" t="s">
        <v>1658</v>
      </c>
      <c r="I280" s="166" t="s">
        <v>1855</v>
      </c>
      <c r="J280" s="166" t="s">
        <v>1905</v>
      </c>
      <c r="K280" s="166" t="s">
        <v>2132</v>
      </c>
      <c r="L280" s="409">
        <v>2400</v>
      </c>
      <c r="M280" s="409">
        <v>3360</v>
      </c>
      <c r="N280" s="409">
        <v>3840</v>
      </c>
      <c r="O280" s="410">
        <v>0.16666666666666666</v>
      </c>
      <c r="P280" s="405">
        <v>8.3333333333333329E-2</v>
      </c>
      <c r="Q280" s="405">
        <v>8.3333333333333329E-2</v>
      </c>
      <c r="R280" s="405">
        <v>8.3333333333333329E-2</v>
      </c>
      <c r="S280" s="405">
        <v>8.3333333333333329E-2</v>
      </c>
      <c r="T280" s="405">
        <v>8.3333333333333329E-2</v>
      </c>
      <c r="U280" s="405">
        <v>8.3333333333333329E-2</v>
      </c>
      <c r="V280" s="405">
        <v>8.3333333333333329E-2</v>
      </c>
      <c r="W280" s="405">
        <v>8.3333333333333329E-2</v>
      </c>
      <c r="X280" s="405">
        <v>8.3333333333333329E-2</v>
      </c>
      <c r="Y280" s="405">
        <v>8.3333333333333329E-2</v>
      </c>
      <c r="Z280" s="405">
        <v>8.3333333333333329E-2</v>
      </c>
      <c r="AA280" s="405">
        <v>8.3333333333333329E-2</v>
      </c>
    </row>
    <row r="281" spans="1:27" ht="15" customHeight="1" x14ac:dyDescent="0.25">
      <c r="A281" s="425" t="str">
        <f>IF('1_geral'!$D$1=E281,1,"")</f>
        <v/>
      </c>
      <c r="B281" s="166" t="str">
        <f>IF(A281=1,MAX(B$1:B280)+1,"")</f>
        <v/>
      </c>
      <c r="C281" s="425" t="str">
        <f>IF('1_geral'!$D$4=F281,1,"")</f>
        <v/>
      </c>
      <c r="D281" s="166" t="str">
        <f>IF(C281=1,MAX(D$1:D280)+1,"")</f>
        <v/>
      </c>
      <c r="E281" s="166" t="s">
        <v>18</v>
      </c>
      <c r="F281" s="166" t="s">
        <v>2123</v>
      </c>
      <c r="H281" s="166" t="s">
        <v>1658</v>
      </c>
      <c r="I281" s="166" t="s">
        <v>1855</v>
      </c>
      <c r="J281" s="166" t="s">
        <v>1905</v>
      </c>
      <c r="K281" s="166" t="s">
        <v>2134</v>
      </c>
      <c r="L281" s="409">
        <v>240</v>
      </c>
      <c r="M281" s="409">
        <v>270</v>
      </c>
      <c r="N281" s="409">
        <v>360</v>
      </c>
      <c r="O281" s="410">
        <v>0.5</v>
      </c>
      <c r="P281" s="405">
        <v>8.3333333333333329E-2</v>
      </c>
      <c r="Q281" s="405">
        <v>8.3333333333333329E-2</v>
      </c>
      <c r="R281" s="405">
        <v>8.3333333333333329E-2</v>
      </c>
      <c r="S281" s="405">
        <v>8.3333333333333329E-2</v>
      </c>
      <c r="T281" s="405">
        <v>8.3333333333333329E-2</v>
      </c>
      <c r="U281" s="405">
        <v>8.3333333333333329E-2</v>
      </c>
      <c r="V281" s="405">
        <v>8.3333333333333329E-2</v>
      </c>
      <c r="W281" s="405">
        <v>8.3333333333333329E-2</v>
      </c>
      <c r="X281" s="405">
        <v>8.3333333333333329E-2</v>
      </c>
      <c r="Y281" s="405">
        <v>8.3333333333333329E-2</v>
      </c>
      <c r="Z281" s="405">
        <v>8.3333333333333329E-2</v>
      </c>
      <c r="AA281" s="405">
        <v>8.3333333333333329E-2</v>
      </c>
    </row>
    <row r="282" spans="1:27" ht="15" customHeight="1" x14ac:dyDescent="0.25">
      <c r="A282" s="425" t="str">
        <f>IF('1_geral'!$D$1=E282,1,"")</f>
        <v/>
      </c>
      <c r="B282" s="166" t="str">
        <f>IF(A282=1,MAX(B$1:B281)+1,"")</f>
        <v/>
      </c>
      <c r="C282" s="425" t="str">
        <f>IF('1_geral'!$D$4=F282,1,"")</f>
        <v/>
      </c>
      <c r="D282" s="166" t="str">
        <f>IF(C282=1,MAX(D$1:D281)+1,"")</f>
        <v/>
      </c>
      <c r="E282" s="166" t="s">
        <v>18</v>
      </c>
      <c r="F282" s="166" t="s">
        <v>2137</v>
      </c>
      <c r="G282" s="166" t="s">
        <v>1657</v>
      </c>
      <c r="H282" s="166" t="s">
        <v>1656</v>
      </c>
      <c r="I282" s="166" t="s">
        <v>1861</v>
      </c>
      <c r="J282" s="166" t="s">
        <v>1902</v>
      </c>
      <c r="K282" s="166" t="s">
        <v>2139</v>
      </c>
      <c r="L282" s="409">
        <v>190</v>
      </c>
      <c r="M282" s="409">
        <v>240</v>
      </c>
      <c r="N282" s="409">
        <v>290</v>
      </c>
      <c r="O282" s="410">
        <v>55</v>
      </c>
      <c r="P282" s="405">
        <v>8.3333333333333329E-2</v>
      </c>
      <c r="Q282" s="405">
        <v>8.3333333333333329E-2</v>
      </c>
      <c r="R282" s="405">
        <v>8.3333333333333329E-2</v>
      </c>
      <c r="S282" s="405">
        <v>8.3333333333333329E-2</v>
      </c>
      <c r="T282" s="405">
        <v>8.3333333333333329E-2</v>
      </c>
      <c r="U282" s="405">
        <v>8.3333333333333329E-2</v>
      </c>
      <c r="V282" s="405">
        <v>8.3333333333333329E-2</v>
      </c>
      <c r="W282" s="405">
        <v>8.3333333333333329E-2</v>
      </c>
      <c r="X282" s="405">
        <v>8.3333333333333329E-2</v>
      </c>
      <c r="Y282" s="405">
        <v>8.3333333333333329E-2</v>
      </c>
      <c r="Z282" s="405">
        <v>8.3333333333333329E-2</v>
      </c>
      <c r="AA282" s="405">
        <v>8.3333333333333329E-2</v>
      </c>
    </row>
    <row r="283" spans="1:27" ht="15" customHeight="1" x14ac:dyDescent="0.25">
      <c r="A283" s="425" t="str">
        <f>IF('1_geral'!$D$1=E283,1,"")</f>
        <v/>
      </c>
      <c r="B283" s="166" t="str">
        <f>IF(A283=1,MAX(B$1:B282)+1,"")</f>
        <v/>
      </c>
      <c r="C283" s="425" t="str">
        <f>IF('1_geral'!$D$4=F283,1,"")</f>
        <v/>
      </c>
      <c r="D283" s="166" t="str">
        <f>IF(C283=1,MAX(D$1:D282)+1,"")</f>
        <v/>
      </c>
      <c r="E283" s="166" t="s">
        <v>18</v>
      </c>
      <c r="F283" s="166" t="s">
        <v>2137</v>
      </c>
      <c r="G283" s="166" t="s">
        <v>1657</v>
      </c>
      <c r="H283" s="166" t="s">
        <v>1656</v>
      </c>
      <c r="I283" s="166" t="s">
        <v>1861</v>
      </c>
      <c r="J283" s="166" t="s">
        <v>1905</v>
      </c>
      <c r="K283" s="166" t="s">
        <v>2140</v>
      </c>
      <c r="L283" s="409">
        <v>3360</v>
      </c>
      <c r="M283" s="409">
        <v>4200</v>
      </c>
      <c r="N283" s="409">
        <v>5040</v>
      </c>
      <c r="O283" s="410">
        <v>0.5</v>
      </c>
      <c r="P283" s="405">
        <v>8.3333333333333329E-2</v>
      </c>
      <c r="Q283" s="405">
        <v>8.3333333333333329E-2</v>
      </c>
      <c r="R283" s="405">
        <v>8.3333333333333329E-2</v>
      </c>
      <c r="S283" s="405">
        <v>8.3333333333333329E-2</v>
      </c>
      <c r="T283" s="405">
        <v>8.3333333333333329E-2</v>
      </c>
      <c r="U283" s="405">
        <v>8.3333333333333329E-2</v>
      </c>
      <c r="V283" s="405">
        <v>8.3333333333333329E-2</v>
      </c>
      <c r="W283" s="405">
        <v>8.3333333333333329E-2</v>
      </c>
      <c r="X283" s="405">
        <v>8.3333333333333329E-2</v>
      </c>
      <c r="Y283" s="405">
        <v>8.3333333333333329E-2</v>
      </c>
      <c r="Z283" s="405">
        <v>8.3333333333333329E-2</v>
      </c>
      <c r="AA283" s="405">
        <v>8.3333333333333329E-2</v>
      </c>
    </row>
    <row r="284" spans="1:27" ht="15" customHeight="1" x14ac:dyDescent="0.25">
      <c r="A284" s="425" t="str">
        <f>IF('1_geral'!$D$1=E284,1,"")</f>
        <v/>
      </c>
      <c r="B284" s="166" t="str">
        <f>IF(A284=1,MAX(B$1:B283)+1,"")</f>
        <v/>
      </c>
      <c r="C284" s="425" t="str">
        <f>IF('1_geral'!$D$4=F284,1,"")</f>
        <v/>
      </c>
      <c r="D284" s="166" t="str">
        <f>IF(C284=1,MAX(D$1:D283)+1,"")</f>
        <v/>
      </c>
      <c r="E284" s="166" t="s">
        <v>18</v>
      </c>
      <c r="F284" s="166" t="s">
        <v>2137</v>
      </c>
      <c r="G284" s="166" t="s">
        <v>1657</v>
      </c>
      <c r="H284" s="166" t="s">
        <v>1656</v>
      </c>
      <c r="I284" s="166" t="s">
        <v>1861</v>
      </c>
      <c r="J284" s="166" t="s">
        <v>1902</v>
      </c>
      <c r="K284" s="166" t="s">
        <v>2142</v>
      </c>
      <c r="L284" s="409">
        <v>70</v>
      </c>
      <c r="M284" s="409">
        <v>90</v>
      </c>
      <c r="N284" s="409">
        <v>110</v>
      </c>
      <c r="O284" s="410">
        <v>3</v>
      </c>
      <c r="P284" s="405">
        <v>8.3333333333333329E-2</v>
      </c>
      <c r="Q284" s="405">
        <v>8.3333333333333329E-2</v>
      </c>
      <c r="R284" s="405">
        <v>8.3333333333333329E-2</v>
      </c>
      <c r="S284" s="405">
        <v>8.3333333333333329E-2</v>
      </c>
      <c r="T284" s="405">
        <v>8.3333333333333329E-2</v>
      </c>
      <c r="U284" s="405">
        <v>8.3333333333333329E-2</v>
      </c>
      <c r="V284" s="405">
        <v>8.3333333333333329E-2</v>
      </c>
      <c r="W284" s="405">
        <v>8.3333333333333329E-2</v>
      </c>
      <c r="X284" s="405">
        <v>8.3333333333333329E-2</v>
      </c>
      <c r="Y284" s="405">
        <v>8.3333333333333329E-2</v>
      </c>
      <c r="Z284" s="405">
        <v>8.3333333333333329E-2</v>
      </c>
      <c r="AA284" s="405">
        <v>8.3333333333333329E-2</v>
      </c>
    </row>
    <row r="285" spans="1:27" ht="15" customHeight="1" x14ac:dyDescent="0.25">
      <c r="A285" s="425" t="str">
        <f>IF('1_geral'!$D$1=E285,1,"")</f>
        <v/>
      </c>
      <c r="B285" s="166" t="str">
        <f>IF(A285=1,MAX(B$1:B284)+1,"")</f>
        <v/>
      </c>
      <c r="C285" s="425" t="str">
        <f>IF('1_geral'!$D$4=F285,1,"")</f>
        <v/>
      </c>
      <c r="D285" s="166" t="str">
        <f>IF(C285=1,MAX(D$1:D284)+1,"")</f>
        <v/>
      </c>
      <c r="E285" s="166" t="s">
        <v>18</v>
      </c>
      <c r="F285" s="166" t="s">
        <v>2137</v>
      </c>
      <c r="G285" s="166" t="s">
        <v>1657</v>
      </c>
      <c r="H285" s="166" t="s">
        <v>1656</v>
      </c>
      <c r="I285" s="166" t="s">
        <v>1861</v>
      </c>
      <c r="J285" s="166" t="s">
        <v>1902</v>
      </c>
      <c r="K285" s="166" t="s">
        <v>2143</v>
      </c>
      <c r="L285" s="409">
        <v>70</v>
      </c>
      <c r="M285" s="409">
        <v>90</v>
      </c>
      <c r="N285" s="409">
        <v>110</v>
      </c>
      <c r="O285" s="410">
        <v>15</v>
      </c>
      <c r="P285" s="405">
        <v>8.3333333333333329E-2</v>
      </c>
      <c r="Q285" s="405">
        <v>8.3333333333333329E-2</v>
      </c>
      <c r="R285" s="405">
        <v>8.3333333333333329E-2</v>
      </c>
      <c r="S285" s="405">
        <v>8.3333333333333329E-2</v>
      </c>
      <c r="T285" s="405">
        <v>8.3333333333333329E-2</v>
      </c>
      <c r="U285" s="405">
        <v>8.3333333333333329E-2</v>
      </c>
      <c r="V285" s="405">
        <v>8.3333333333333329E-2</v>
      </c>
      <c r="W285" s="405">
        <v>8.3333333333333329E-2</v>
      </c>
      <c r="X285" s="405">
        <v>8.3333333333333329E-2</v>
      </c>
      <c r="Y285" s="405">
        <v>8.3333333333333329E-2</v>
      </c>
      <c r="Z285" s="405">
        <v>8.3333333333333329E-2</v>
      </c>
      <c r="AA285" s="405">
        <v>8.3333333333333329E-2</v>
      </c>
    </row>
    <row r="286" spans="1:27" ht="15" customHeight="1" x14ac:dyDescent="0.25">
      <c r="A286" s="425" t="str">
        <f>IF('1_geral'!$D$1=E286,1,"")</f>
        <v/>
      </c>
      <c r="B286" s="166" t="str">
        <f>IF(A286=1,MAX(B$1:B285)+1,"")</f>
        <v/>
      </c>
      <c r="C286" s="425" t="str">
        <f>IF('1_geral'!$D$4=F286,1,"")</f>
        <v/>
      </c>
      <c r="D286" s="166" t="str">
        <f>IF(C286=1,MAX(D$1:D285)+1,"")</f>
        <v/>
      </c>
      <c r="E286" s="166" t="s">
        <v>18</v>
      </c>
      <c r="F286" s="166" t="s">
        <v>2137</v>
      </c>
      <c r="G286" s="166" t="s">
        <v>1657</v>
      </c>
      <c r="H286" s="166" t="s">
        <v>1656</v>
      </c>
      <c r="I286" s="166" t="s">
        <v>1861</v>
      </c>
      <c r="J286" s="166" t="s">
        <v>1905</v>
      </c>
      <c r="K286" s="166" t="s">
        <v>2148</v>
      </c>
      <c r="L286" s="409">
        <v>7680</v>
      </c>
      <c r="M286" s="409">
        <v>9600</v>
      </c>
      <c r="N286" s="409">
        <v>11520</v>
      </c>
      <c r="O286" s="410">
        <v>0.58333333333333337</v>
      </c>
      <c r="P286" s="405">
        <v>8.3333333333333329E-2</v>
      </c>
      <c r="Q286" s="405">
        <v>8.3333333333333329E-2</v>
      </c>
      <c r="R286" s="405">
        <v>8.3333333333333329E-2</v>
      </c>
      <c r="S286" s="405">
        <v>8.3333333333333329E-2</v>
      </c>
      <c r="T286" s="405">
        <v>8.3333333333333329E-2</v>
      </c>
      <c r="U286" s="405">
        <v>8.3333333333333329E-2</v>
      </c>
      <c r="V286" s="405">
        <v>8.3333333333333329E-2</v>
      </c>
      <c r="W286" s="405">
        <v>8.3333333333333329E-2</v>
      </c>
      <c r="X286" s="405">
        <v>8.3333333333333329E-2</v>
      </c>
      <c r="Y286" s="405">
        <v>8.3333333333333329E-2</v>
      </c>
      <c r="Z286" s="405">
        <v>8.3333333333333329E-2</v>
      </c>
      <c r="AA286" s="405">
        <v>8.3333333333333329E-2</v>
      </c>
    </row>
    <row r="287" spans="1:27" ht="15" customHeight="1" x14ac:dyDescent="0.25">
      <c r="A287" s="425" t="str">
        <f>IF('1_geral'!$D$1=E287,1,"")</f>
        <v/>
      </c>
      <c r="B287" s="166" t="str">
        <f>IF(A287=1,MAX(B$1:B286)+1,"")</f>
        <v/>
      </c>
      <c r="C287" s="425" t="str">
        <f>IF('1_geral'!$D$4=F287,1,"")</f>
        <v/>
      </c>
      <c r="D287" s="166" t="str">
        <f>IF(C287=1,MAX(D$1:D286)+1,"")</f>
        <v/>
      </c>
      <c r="E287" s="166" t="s">
        <v>18</v>
      </c>
      <c r="F287" s="166" t="s">
        <v>2137</v>
      </c>
      <c r="G287" s="166" t="s">
        <v>1657</v>
      </c>
      <c r="H287" s="166" t="s">
        <v>1658</v>
      </c>
      <c r="I287" s="166" t="s">
        <v>1886</v>
      </c>
      <c r="J287" s="166" t="s">
        <v>1902</v>
      </c>
      <c r="K287" s="166" t="s">
        <v>2144</v>
      </c>
      <c r="L287" s="409">
        <v>70</v>
      </c>
      <c r="M287" s="409">
        <v>90</v>
      </c>
      <c r="N287" s="409">
        <v>110</v>
      </c>
      <c r="O287" s="410">
        <v>66</v>
      </c>
      <c r="P287" s="405">
        <v>8.3333333333333329E-2</v>
      </c>
      <c r="Q287" s="405">
        <v>8.3333333333333329E-2</v>
      </c>
      <c r="R287" s="405">
        <v>8.3333333333333329E-2</v>
      </c>
      <c r="S287" s="405">
        <v>8.3333333333333329E-2</v>
      </c>
      <c r="T287" s="405">
        <v>8.3333333333333329E-2</v>
      </c>
      <c r="U287" s="405">
        <v>8.3333333333333329E-2</v>
      </c>
      <c r="V287" s="405">
        <v>8.3333333333333329E-2</v>
      </c>
      <c r="W287" s="405">
        <v>8.3333333333333329E-2</v>
      </c>
      <c r="X287" s="405">
        <v>8.3333333333333329E-2</v>
      </c>
      <c r="Y287" s="405">
        <v>8.3333333333333329E-2</v>
      </c>
      <c r="Z287" s="405">
        <v>8.3333333333333329E-2</v>
      </c>
      <c r="AA287" s="405">
        <v>8.3333333333333329E-2</v>
      </c>
    </row>
    <row r="288" spans="1:27" ht="15" customHeight="1" x14ac:dyDescent="0.25">
      <c r="A288" s="425" t="str">
        <f>IF('1_geral'!$D$1=E288,1,"")</f>
        <v/>
      </c>
      <c r="B288" s="166" t="str">
        <f>IF(A288=1,MAX(B$1:B287)+1,"")</f>
        <v/>
      </c>
      <c r="C288" s="425" t="str">
        <f>IF('1_geral'!$D$4=F288,1,"")</f>
        <v/>
      </c>
      <c r="D288" s="166" t="str">
        <f>IF(C288=1,MAX(D$1:D287)+1,"")</f>
        <v/>
      </c>
      <c r="E288" s="166" t="s">
        <v>18</v>
      </c>
      <c r="F288" s="166" t="s">
        <v>2137</v>
      </c>
      <c r="G288" s="166" t="s">
        <v>1657</v>
      </c>
      <c r="H288" s="166" t="s">
        <v>1658</v>
      </c>
      <c r="I288" s="166" t="s">
        <v>1886</v>
      </c>
      <c r="J288" s="166" t="s">
        <v>1905</v>
      </c>
      <c r="K288" s="166" t="s">
        <v>2146</v>
      </c>
      <c r="L288" s="409">
        <v>210</v>
      </c>
      <c r="M288" s="409">
        <v>260</v>
      </c>
      <c r="N288" s="409">
        <v>310</v>
      </c>
      <c r="O288" s="410">
        <v>0.5</v>
      </c>
      <c r="P288" s="405">
        <v>8.3333333333333329E-2</v>
      </c>
      <c r="Q288" s="405">
        <v>8.3333333333333329E-2</v>
      </c>
      <c r="R288" s="405">
        <v>8.3333333333333329E-2</v>
      </c>
      <c r="S288" s="405">
        <v>8.3333333333333329E-2</v>
      </c>
      <c r="T288" s="405">
        <v>8.3333333333333329E-2</v>
      </c>
      <c r="U288" s="405">
        <v>8.3333333333333329E-2</v>
      </c>
      <c r="V288" s="405">
        <v>8.3333333333333329E-2</v>
      </c>
      <c r="W288" s="405">
        <v>8.3333333333333329E-2</v>
      </c>
      <c r="X288" s="405">
        <v>8.3333333333333329E-2</v>
      </c>
      <c r="Y288" s="405">
        <v>8.3333333333333329E-2</v>
      </c>
      <c r="Z288" s="405">
        <v>8.3333333333333329E-2</v>
      </c>
      <c r="AA288" s="405">
        <v>8.3333333333333329E-2</v>
      </c>
    </row>
    <row r="289" spans="1:27" ht="15" customHeight="1" x14ac:dyDescent="0.25">
      <c r="A289" s="425" t="str">
        <f>IF('1_geral'!$D$1=E289,1,"")</f>
        <v/>
      </c>
      <c r="B289" s="166" t="str">
        <f>IF(A289=1,MAX(B$1:B288)+1,"")</f>
        <v/>
      </c>
      <c r="C289" s="425" t="str">
        <f>IF('1_geral'!$D$4=F289,1,"")</f>
        <v/>
      </c>
      <c r="D289" s="166" t="str">
        <f>IF(C289=1,MAX(D$1:D288)+1,"")</f>
        <v/>
      </c>
      <c r="E289" s="166" t="s">
        <v>18</v>
      </c>
      <c r="F289" s="166" t="s">
        <v>2137</v>
      </c>
      <c r="H289" s="166" t="s">
        <v>1656</v>
      </c>
      <c r="I289" s="166" t="s">
        <v>1861</v>
      </c>
      <c r="J289" s="166" t="s">
        <v>1905</v>
      </c>
      <c r="K289" s="166" t="s">
        <v>2138</v>
      </c>
      <c r="L289" s="409">
        <v>6240</v>
      </c>
      <c r="M289" s="409">
        <v>7800</v>
      </c>
      <c r="N289" s="409">
        <v>9360</v>
      </c>
      <c r="O289" s="410">
        <v>0.5</v>
      </c>
      <c r="P289" s="405">
        <v>8.3333333333333329E-2</v>
      </c>
      <c r="Q289" s="405">
        <v>8.3333333333333329E-2</v>
      </c>
      <c r="R289" s="405">
        <v>8.3333333333333329E-2</v>
      </c>
      <c r="S289" s="405">
        <v>8.3333333333333329E-2</v>
      </c>
      <c r="T289" s="405">
        <v>8.3333333333333329E-2</v>
      </c>
      <c r="U289" s="405">
        <v>8.3333333333333329E-2</v>
      </c>
      <c r="V289" s="405">
        <v>8.3333333333333329E-2</v>
      </c>
      <c r="W289" s="405">
        <v>8.3333333333333329E-2</v>
      </c>
      <c r="X289" s="405">
        <v>8.3333333333333329E-2</v>
      </c>
      <c r="Y289" s="405">
        <v>8.3333333333333329E-2</v>
      </c>
      <c r="Z289" s="405">
        <v>8.3333333333333329E-2</v>
      </c>
      <c r="AA289" s="405">
        <v>8.3333333333333329E-2</v>
      </c>
    </row>
    <row r="290" spans="1:27" ht="15" customHeight="1" x14ac:dyDescent="0.25">
      <c r="A290" s="425" t="str">
        <f>IF('1_geral'!$D$1=E290,1,"")</f>
        <v/>
      </c>
      <c r="B290" s="166" t="str">
        <f>IF(A290=1,MAX(B$1:B289)+1,"")</f>
        <v/>
      </c>
      <c r="C290" s="425" t="str">
        <f>IF('1_geral'!$D$4=F290,1,"")</f>
        <v/>
      </c>
      <c r="D290" s="166" t="str">
        <f>IF(C290=1,MAX(D$1:D289)+1,"")</f>
        <v/>
      </c>
      <c r="E290" s="166" t="s">
        <v>18</v>
      </c>
      <c r="F290" s="166" t="s">
        <v>2137</v>
      </c>
      <c r="H290" s="166" t="s">
        <v>1656</v>
      </c>
      <c r="I290" s="166" t="s">
        <v>1861</v>
      </c>
      <c r="J290" s="166" t="s">
        <v>1902</v>
      </c>
      <c r="K290" s="166" t="s">
        <v>2141</v>
      </c>
      <c r="L290" s="409">
        <v>290</v>
      </c>
      <c r="M290" s="409">
        <v>360</v>
      </c>
      <c r="N290" s="409">
        <v>430</v>
      </c>
      <c r="O290" s="410">
        <v>5</v>
      </c>
      <c r="P290" s="405">
        <v>8.3333333333333329E-2</v>
      </c>
      <c r="Q290" s="405">
        <v>8.3333333333333329E-2</v>
      </c>
      <c r="R290" s="405">
        <v>8.3333333333333329E-2</v>
      </c>
      <c r="S290" s="405">
        <v>8.3333333333333329E-2</v>
      </c>
      <c r="T290" s="405">
        <v>8.3333333333333329E-2</v>
      </c>
      <c r="U290" s="405">
        <v>8.3333333333333329E-2</v>
      </c>
      <c r="V290" s="405">
        <v>8.3333333333333329E-2</v>
      </c>
      <c r="W290" s="405">
        <v>8.3333333333333329E-2</v>
      </c>
      <c r="X290" s="405">
        <v>8.3333333333333329E-2</v>
      </c>
      <c r="Y290" s="405">
        <v>8.3333333333333329E-2</v>
      </c>
      <c r="Z290" s="405">
        <v>8.3333333333333329E-2</v>
      </c>
      <c r="AA290" s="405">
        <v>8.3333333333333329E-2</v>
      </c>
    </row>
    <row r="291" spans="1:27" ht="15" customHeight="1" x14ac:dyDescent="0.25">
      <c r="A291" s="425" t="str">
        <f>IF('1_geral'!$D$1=E291,1,"")</f>
        <v/>
      </c>
      <c r="B291" s="166" t="str">
        <f>IF(A291=1,MAX(B$1:B290)+1,"")</f>
        <v/>
      </c>
      <c r="C291" s="425" t="str">
        <f>IF('1_geral'!$D$4=F291,1,"")</f>
        <v/>
      </c>
      <c r="D291" s="166" t="str">
        <f>IF(C291=1,MAX(D$1:D290)+1,"")</f>
        <v/>
      </c>
      <c r="E291" s="166" t="s">
        <v>18</v>
      </c>
      <c r="F291" s="166" t="s">
        <v>2137</v>
      </c>
      <c r="H291" s="166" t="s">
        <v>1656</v>
      </c>
      <c r="I291" s="166" t="s">
        <v>1861</v>
      </c>
      <c r="J291" s="166" t="s">
        <v>1902</v>
      </c>
      <c r="K291" s="166" t="s">
        <v>2100</v>
      </c>
      <c r="L291" s="409">
        <v>70</v>
      </c>
      <c r="M291" s="409">
        <v>90</v>
      </c>
      <c r="N291" s="409">
        <v>110</v>
      </c>
      <c r="O291" s="410">
        <v>22</v>
      </c>
      <c r="P291" s="405">
        <v>8.3333333333333329E-2</v>
      </c>
      <c r="Q291" s="405">
        <v>8.3333333333333329E-2</v>
      </c>
      <c r="R291" s="405">
        <v>8.3333333333333329E-2</v>
      </c>
      <c r="S291" s="405">
        <v>8.3333333333333329E-2</v>
      </c>
      <c r="T291" s="405">
        <v>8.3333333333333329E-2</v>
      </c>
      <c r="U291" s="405">
        <v>8.3333333333333329E-2</v>
      </c>
      <c r="V291" s="405">
        <v>8.3333333333333329E-2</v>
      </c>
      <c r="W291" s="405">
        <v>8.3333333333333329E-2</v>
      </c>
      <c r="X291" s="405">
        <v>8.3333333333333329E-2</v>
      </c>
      <c r="Y291" s="405">
        <v>8.3333333333333329E-2</v>
      </c>
      <c r="Z291" s="405">
        <v>8.3333333333333329E-2</v>
      </c>
      <c r="AA291" s="405">
        <v>8.3333333333333329E-2</v>
      </c>
    </row>
    <row r="292" spans="1:27" ht="15" customHeight="1" x14ac:dyDescent="0.25">
      <c r="A292" s="425" t="str">
        <f>IF('1_geral'!$D$1=E292,1,"")</f>
        <v/>
      </c>
      <c r="B292" s="166" t="str">
        <f>IF(A292=1,MAX(B$1:B291)+1,"")</f>
        <v/>
      </c>
      <c r="C292" s="425" t="str">
        <f>IF('1_geral'!$D$4=F292,1,"")</f>
        <v/>
      </c>
      <c r="D292" s="166" t="str">
        <f>IF(C292=1,MAX(D$1:D291)+1,"")</f>
        <v/>
      </c>
      <c r="E292" s="166" t="s">
        <v>18</v>
      </c>
      <c r="F292" s="166" t="s">
        <v>2137</v>
      </c>
      <c r="H292" s="166" t="s">
        <v>1656</v>
      </c>
      <c r="I292" s="166" t="s">
        <v>1861</v>
      </c>
      <c r="J292" s="166" t="s">
        <v>1902</v>
      </c>
      <c r="K292" s="166" t="s">
        <v>2145</v>
      </c>
      <c r="L292" s="409">
        <v>340</v>
      </c>
      <c r="M292" s="409">
        <v>420</v>
      </c>
      <c r="N292" s="409">
        <v>510</v>
      </c>
      <c r="O292" s="410">
        <v>5</v>
      </c>
      <c r="P292" s="405">
        <v>8.3333333333333329E-2</v>
      </c>
      <c r="Q292" s="405">
        <v>8.3333333333333329E-2</v>
      </c>
      <c r="R292" s="405">
        <v>8.3333333333333329E-2</v>
      </c>
      <c r="S292" s="405">
        <v>8.3333333333333329E-2</v>
      </c>
      <c r="T292" s="405">
        <v>8.3333333333333329E-2</v>
      </c>
      <c r="U292" s="405">
        <v>8.3333333333333329E-2</v>
      </c>
      <c r="V292" s="405">
        <v>8.3333333333333329E-2</v>
      </c>
      <c r="W292" s="405">
        <v>8.3333333333333329E-2</v>
      </c>
      <c r="X292" s="405">
        <v>8.3333333333333329E-2</v>
      </c>
      <c r="Y292" s="405">
        <v>8.3333333333333329E-2</v>
      </c>
      <c r="Z292" s="405">
        <v>8.3333333333333329E-2</v>
      </c>
      <c r="AA292" s="405">
        <v>8.3333333333333329E-2</v>
      </c>
    </row>
    <row r="293" spans="1:27" ht="15" customHeight="1" x14ac:dyDescent="0.25">
      <c r="A293" s="425" t="str">
        <f>IF('1_geral'!$D$1=E293,1,"")</f>
        <v/>
      </c>
      <c r="B293" s="166" t="str">
        <f>IF(A293=1,MAX(B$1:B292)+1,"")</f>
        <v/>
      </c>
      <c r="C293" s="425" t="str">
        <f>IF('1_geral'!$D$4=F293,1,"")</f>
        <v/>
      </c>
      <c r="D293" s="166" t="str">
        <f>IF(C293=1,MAX(D$1:D292)+1,"")</f>
        <v/>
      </c>
      <c r="E293" s="166" t="s">
        <v>18</v>
      </c>
      <c r="F293" s="166" t="s">
        <v>2137</v>
      </c>
      <c r="H293" s="166" t="s">
        <v>1656</v>
      </c>
      <c r="I293" s="166" t="s">
        <v>1861</v>
      </c>
      <c r="J293" s="166" t="s">
        <v>1905</v>
      </c>
      <c r="K293" s="166" t="s">
        <v>2147</v>
      </c>
      <c r="L293" s="409">
        <v>3680</v>
      </c>
      <c r="M293" s="409">
        <v>4600</v>
      </c>
      <c r="N293" s="409">
        <v>5520</v>
      </c>
      <c r="O293" s="410">
        <v>0.4</v>
      </c>
      <c r="P293" s="405">
        <v>8.3333333333333329E-2</v>
      </c>
      <c r="Q293" s="405">
        <v>8.3333333333333329E-2</v>
      </c>
      <c r="R293" s="405">
        <v>8.3333333333333329E-2</v>
      </c>
      <c r="S293" s="405">
        <v>8.3333333333333329E-2</v>
      </c>
      <c r="T293" s="405">
        <v>8.3333333333333329E-2</v>
      </c>
      <c r="U293" s="405">
        <v>8.3333333333333329E-2</v>
      </c>
      <c r="V293" s="405">
        <v>8.3333333333333329E-2</v>
      </c>
      <c r="W293" s="405">
        <v>8.3333333333333329E-2</v>
      </c>
      <c r="X293" s="405">
        <v>8.3333333333333329E-2</v>
      </c>
      <c r="Y293" s="405">
        <v>8.3333333333333329E-2</v>
      </c>
      <c r="Z293" s="405">
        <v>8.3333333333333329E-2</v>
      </c>
      <c r="AA293" s="405">
        <v>8.3333333333333329E-2</v>
      </c>
    </row>
    <row r="294" spans="1:27" ht="15" customHeight="1" x14ac:dyDescent="0.25">
      <c r="A294" s="425" t="str">
        <f>IF('1_geral'!$D$1=E294,1,"")</f>
        <v/>
      </c>
      <c r="B294" s="166" t="str">
        <f>IF(A294=1,MAX(B$1:B293)+1,"")</f>
        <v/>
      </c>
      <c r="C294" s="425" t="str">
        <f>IF('1_geral'!$D$4=F294,1,"")</f>
        <v/>
      </c>
      <c r="D294" s="166" t="str">
        <f>IF(C294=1,MAX(D$1:D293)+1,"")</f>
        <v/>
      </c>
      <c r="E294" s="166" t="s">
        <v>19</v>
      </c>
      <c r="F294" s="166" t="s">
        <v>2149</v>
      </c>
      <c r="G294" s="166" t="s">
        <v>1657</v>
      </c>
      <c r="H294" s="166" t="s">
        <v>1658</v>
      </c>
      <c r="I294" s="166" t="s">
        <v>1886</v>
      </c>
      <c r="J294" s="166" t="s">
        <v>1902</v>
      </c>
      <c r="K294" s="166" t="s">
        <v>2151</v>
      </c>
      <c r="L294" s="409">
        <v>864</v>
      </c>
      <c r="M294" s="409">
        <v>1080</v>
      </c>
      <c r="N294" s="409">
        <v>1296</v>
      </c>
      <c r="O294" s="410">
        <v>1</v>
      </c>
      <c r="P294" s="405">
        <v>8.3333333333333329E-2</v>
      </c>
      <c r="Q294" s="405">
        <v>8.3333333333333329E-2</v>
      </c>
      <c r="R294" s="405">
        <v>8.3333333333333329E-2</v>
      </c>
      <c r="S294" s="405">
        <v>8.3333333333333329E-2</v>
      </c>
      <c r="T294" s="405">
        <v>8.3333333333333329E-2</v>
      </c>
      <c r="U294" s="405">
        <v>8.3333333333333329E-2</v>
      </c>
      <c r="V294" s="405">
        <v>8.3333333333333329E-2</v>
      </c>
      <c r="W294" s="405">
        <v>8.3333333333333329E-2</v>
      </c>
      <c r="X294" s="405">
        <v>8.3333333333333329E-2</v>
      </c>
      <c r="Y294" s="405">
        <v>8.3333333333333329E-2</v>
      </c>
      <c r="Z294" s="405">
        <v>8.3333333333333329E-2</v>
      </c>
      <c r="AA294" s="405">
        <v>8.3333333333333329E-2</v>
      </c>
    </row>
    <row r="295" spans="1:27" ht="15" customHeight="1" x14ac:dyDescent="0.25">
      <c r="A295" s="425" t="str">
        <f>IF('1_geral'!$D$1=E295,1,"")</f>
        <v/>
      </c>
      <c r="B295" s="166" t="str">
        <f>IF(A295=1,MAX(B$1:B294)+1,"")</f>
        <v/>
      </c>
      <c r="C295" s="425" t="str">
        <f>IF('1_geral'!$D$4=F295,1,"")</f>
        <v/>
      </c>
      <c r="D295" s="166" t="str">
        <f>IF(C295=1,MAX(D$1:D294)+1,"")</f>
        <v/>
      </c>
      <c r="E295" s="166" t="s">
        <v>19</v>
      </c>
      <c r="F295" s="166" t="s">
        <v>2149</v>
      </c>
      <c r="G295" s="166" t="s">
        <v>1657</v>
      </c>
      <c r="H295" s="166" t="s">
        <v>1854</v>
      </c>
      <c r="I295" s="166" t="s">
        <v>1857</v>
      </c>
      <c r="J295" s="166" t="s">
        <v>1902</v>
      </c>
      <c r="K295" s="166" t="s">
        <v>2152</v>
      </c>
      <c r="L295" s="409">
        <v>2160</v>
      </c>
      <c r="M295" s="409">
        <v>2700</v>
      </c>
      <c r="N295" s="409">
        <v>3240</v>
      </c>
      <c r="O295" s="410">
        <v>1</v>
      </c>
      <c r="P295" s="405">
        <v>8.3333333333333329E-2</v>
      </c>
      <c r="Q295" s="405">
        <v>8.3333333333333329E-2</v>
      </c>
      <c r="R295" s="405">
        <v>8.3333333333333329E-2</v>
      </c>
      <c r="S295" s="405">
        <v>8.3333333333333329E-2</v>
      </c>
      <c r="T295" s="405">
        <v>8.3333333333333329E-2</v>
      </c>
      <c r="U295" s="405">
        <v>8.3333333333333329E-2</v>
      </c>
      <c r="V295" s="405">
        <v>8.3333333333333329E-2</v>
      </c>
      <c r="W295" s="405">
        <v>8.3333333333333329E-2</v>
      </c>
      <c r="X295" s="405">
        <v>8.3333333333333329E-2</v>
      </c>
      <c r="Y295" s="405">
        <v>8.3333333333333329E-2</v>
      </c>
      <c r="Z295" s="405">
        <v>8.3333333333333329E-2</v>
      </c>
      <c r="AA295" s="405">
        <v>8.3333333333333329E-2</v>
      </c>
    </row>
    <row r="296" spans="1:27" ht="15" customHeight="1" x14ac:dyDescent="0.25">
      <c r="A296" s="425" t="str">
        <f>IF('1_geral'!$D$1=E296,1,"")</f>
        <v/>
      </c>
      <c r="B296" s="166" t="str">
        <f>IF(A296=1,MAX(B$1:B295)+1,"")</f>
        <v/>
      </c>
      <c r="C296" s="425" t="str">
        <f>IF('1_geral'!$D$4=F296,1,"")</f>
        <v/>
      </c>
      <c r="D296" s="166" t="str">
        <f>IF(C296=1,MAX(D$1:D295)+1,"")</f>
        <v/>
      </c>
      <c r="E296" s="166" t="s">
        <v>19</v>
      </c>
      <c r="F296" s="166" t="s">
        <v>2149</v>
      </c>
      <c r="G296" s="166" t="s">
        <v>1657</v>
      </c>
      <c r="H296" s="166" t="s">
        <v>1854</v>
      </c>
      <c r="I296" s="166" t="s">
        <v>1857</v>
      </c>
      <c r="J296" s="166" t="s">
        <v>1905</v>
      </c>
      <c r="K296" s="166" t="s">
        <v>2154</v>
      </c>
      <c r="L296" s="409">
        <v>6000</v>
      </c>
      <c r="M296" s="409">
        <v>8100</v>
      </c>
      <c r="N296" s="409">
        <v>9000</v>
      </c>
      <c r="O296" s="410">
        <v>0.1</v>
      </c>
      <c r="P296" s="405">
        <v>0</v>
      </c>
      <c r="Q296" s="405">
        <v>0</v>
      </c>
      <c r="R296" s="405">
        <v>0</v>
      </c>
      <c r="S296" s="405">
        <v>0</v>
      </c>
      <c r="T296" s="405">
        <v>0</v>
      </c>
      <c r="U296" s="405">
        <v>0</v>
      </c>
      <c r="V296" s="405">
        <v>0</v>
      </c>
      <c r="W296" s="405">
        <v>0.5</v>
      </c>
      <c r="X296" s="405">
        <v>0.5</v>
      </c>
      <c r="Y296" s="405">
        <v>0</v>
      </c>
      <c r="Z296" s="405">
        <v>0</v>
      </c>
      <c r="AA296" s="405">
        <v>0</v>
      </c>
    </row>
    <row r="297" spans="1:27" ht="15" customHeight="1" x14ac:dyDescent="0.25">
      <c r="A297" s="425" t="str">
        <f>IF('1_geral'!$D$1=E297,1,"")</f>
        <v/>
      </c>
      <c r="B297" s="166" t="str">
        <f>IF(A297=1,MAX(B$1:B296)+1,"")</f>
        <v/>
      </c>
      <c r="C297" s="425" t="str">
        <f>IF('1_geral'!$D$4=F297,1,"")</f>
        <v/>
      </c>
      <c r="D297" s="166" t="str">
        <f>IF(C297=1,MAX(D$1:D296)+1,"")</f>
        <v/>
      </c>
      <c r="E297" s="166" t="s">
        <v>19</v>
      </c>
      <c r="F297" s="166" t="s">
        <v>2149</v>
      </c>
      <c r="G297" s="166" t="s">
        <v>1657</v>
      </c>
      <c r="H297" s="166" t="s">
        <v>1854</v>
      </c>
      <c r="I297" s="166" t="s">
        <v>1857</v>
      </c>
      <c r="J297" s="166" t="s">
        <v>1902</v>
      </c>
      <c r="K297" s="166" t="s">
        <v>2155</v>
      </c>
      <c r="L297" s="409">
        <v>2880</v>
      </c>
      <c r="M297" s="409">
        <v>6810</v>
      </c>
      <c r="N297" s="409">
        <v>4320</v>
      </c>
      <c r="O297" s="410">
        <v>1</v>
      </c>
      <c r="P297" s="405">
        <v>8.3333333333333329E-2</v>
      </c>
      <c r="Q297" s="405">
        <v>8.3333333333333329E-2</v>
      </c>
      <c r="R297" s="405">
        <v>8.3333333333333329E-2</v>
      </c>
      <c r="S297" s="405">
        <v>8.3333333333333329E-2</v>
      </c>
      <c r="T297" s="405">
        <v>8.3333333333333329E-2</v>
      </c>
      <c r="U297" s="405">
        <v>8.3333333333333329E-2</v>
      </c>
      <c r="V297" s="405">
        <v>8.3333333333333329E-2</v>
      </c>
      <c r="W297" s="405">
        <v>8.3333333333333329E-2</v>
      </c>
      <c r="X297" s="405">
        <v>8.3333333333333329E-2</v>
      </c>
      <c r="Y297" s="405">
        <v>8.3333333333333329E-2</v>
      </c>
      <c r="Z297" s="405">
        <v>8.3333333333333329E-2</v>
      </c>
      <c r="AA297" s="405">
        <v>8.3333333333333329E-2</v>
      </c>
    </row>
    <row r="298" spans="1:27" ht="15" customHeight="1" x14ac:dyDescent="0.25">
      <c r="A298" s="425" t="str">
        <f>IF('1_geral'!$D$1=E298,1,"")</f>
        <v/>
      </c>
      <c r="B298" s="166" t="str">
        <f>IF(A298=1,MAX(B$1:B297)+1,"")</f>
        <v/>
      </c>
      <c r="C298" s="425" t="str">
        <f>IF('1_geral'!$D$4=F298,1,"")</f>
        <v/>
      </c>
      <c r="D298" s="166" t="str">
        <f>IF(C298=1,MAX(D$1:D297)+1,"")</f>
        <v/>
      </c>
      <c r="E298" s="166" t="s">
        <v>19</v>
      </c>
      <c r="F298" s="166" t="s">
        <v>2149</v>
      </c>
      <c r="G298" s="166" t="s">
        <v>1657</v>
      </c>
      <c r="H298" s="166" t="s">
        <v>1854</v>
      </c>
      <c r="I298" s="166" t="s">
        <v>1857</v>
      </c>
      <c r="J298" s="166" t="s">
        <v>1902</v>
      </c>
      <c r="K298" s="166" t="s">
        <v>2156</v>
      </c>
      <c r="L298" s="409">
        <v>3600</v>
      </c>
      <c r="M298" s="409">
        <v>2520</v>
      </c>
      <c r="N298" s="409">
        <v>5400</v>
      </c>
      <c r="O298" s="410">
        <v>0.2</v>
      </c>
      <c r="P298" s="405">
        <v>8.3333333333333329E-2</v>
      </c>
      <c r="Q298" s="405">
        <v>8.3333333333333329E-2</v>
      </c>
      <c r="R298" s="405">
        <v>8.3333333333333329E-2</v>
      </c>
      <c r="S298" s="405">
        <v>8.3333333333333329E-2</v>
      </c>
      <c r="T298" s="405">
        <v>8.3333333333333329E-2</v>
      </c>
      <c r="U298" s="405">
        <v>8.3333333333333329E-2</v>
      </c>
      <c r="V298" s="405">
        <v>8.3333333333333329E-2</v>
      </c>
      <c r="W298" s="405">
        <v>8.3333333333333329E-2</v>
      </c>
      <c r="X298" s="405">
        <v>8.3333333333333329E-2</v>
      </c>
      <c r="Y298" s="405">
        <v>8.3333333333333329E-2</v>
      </c>
      <c r="Z298" s="405">
        <v>8.3333333333333329E-2</v>
      </c>
      <c r="AA298" s="405">
        <v>8.3333333333333329E-2</v>
      </c>
    </row>
    <row r="299" spans="1:27" ht="15" customHeight="1" x14ac:dyDescent="0.25">
      <c r="A299" s="425" t="str">
        <f>IF('1_geral'!$D$1=E299,1,"")</f>
        <v/>
      </c>
      <c r="B299" s="166" t="str">
        <f>IF(A299=1,MAX(B$1:B298)+1,"")</f>
        <v/>
      </c>
      <c r="C299" s="425" t="str">
        <f>IF('1_geral'!$D$4=F299,1,"")</f>
        <v/>
      </c>
      <c r="D299" s="166" t="str">
        <f>IF(C299=1,MAX(D$1:D298)+1,"")</f>
        <v/>
      </c>
      <c r="E299" s="166" t="s">
        <v>19</v>
      </c>
      <c r="F299" s="166" t="s">
        <v>2149</v>
      </c>
      <c r="G299" s="166" t="s">
        <v>1657</v>
      </c>
      <c r="H299" s="166" t="s">
        <v>1854</v>
      </c>
      <c r="I299" s="166" t="s">
        <v>1857</v>
      </c>
      <c r="J299" s="166" t="s">
        <v>1902</v>
      </c>
      <c r="K299" s="166" t="s">
        <v>2158</v>
      </c>
      <c r="L299" s="409">
        <v>5760</v>
      </c>
      <c r="M299" s="409">
        <v>3480</v>
      </c>
      <c r="N299" s="409">
        <v>8640</v>
      </c>
      <c r="O299" s="410">
        <v>1</v>
      </c>
      <c r="P299" s="405">
        <v>8.3333333333333329E-2</v>
      </c>
      <c r="Q299" s="405">
        <v>8.3333333333333329E-2</v>
      </c>
      <c r="R299" s="405">
        <v>8.3333333333333329E-2</v>
      </c>
      <c r="S299" s="405">
        <v>8.3333333333333329E-2</v>
      </c>
      <c r="T299" s="405">
        <v>8.3333333333333329E-2</v>
      </c>
      <c r="U299" s="405">
        <v>8.3333333333333329E-2</v>
      </c>
      <c r="V299" s="405">
        <v>8.3333333333333329E-2</v>
      </c>
      <c r="W299" s="405">
        <v>8.3333333333333329E-2</v>
      </c>
      <c r="X299" s="405">
        <v>8.3333333333333329E-2</v>
      </c>
      <c r="Y299" s="405">
        <v>8.3333333333333329E-2</v>
      </c>
      <c r="Z299" s="405">
        <v>8.3333333333333329E-2</v>
      </c>
      <c r="AA299" s="405">
        <v>8.3333333333333329E-2</v>
      </c>
    </row>
    <row r="300" spans="1:27" ht="15" customHeight="1" x14ac:dyDescent="0.25">
      <c r="A300" s="425" t="str">
        <f>IF('1_geral'!$D$1=E300,1,"")</f>
        <v/>
      </c>
      <c r="B300" s="166" t="str">
        <f>IF(A300=1,MAX(B$1:B299)+1,"")</f>
        <v/>
      </c>
      <c r="C300" s="425" t="str">
        <f>IF('1_geral'!$D$4=F300,1,"")</f>
        <v/>
      </c>
      <c r="D300" s="166" t="str">
        <f>IF(C300=1,MAX(D$1:D299)+1,"")</f>
        <v/>
      </c>
      <c r="E300" s="166" t="s">
        <v>19</v>
      </c>
      <c r="F300" s="166" t="s">
        <v>2149</v>
      </c>
      <c r="G300" s="166" t="s">
        <v>1657</v>
      </c>
      <c r="H300" s="166" t="s">
        <v>1854</v>
      </c>
      <c r="I300" s="166" t="s">
        <v>1856</v>
      </c>
      <c r="J300" s="166" t="s">
        <v>1902</v>
      </c>
      <c r="K300" s="166" t="s">
        <v>2150</v>
      </c>
      <c r="L300" s="409">
        <v>1296</v>
      </c>
      <c r="M300" s="409">
        <v>1620</v>
      </c>
      <c r="N300" s="409">
        <v>1944</v>
      </c>
      <c r="O300" s="410">
        <v>1</v>
      </c>
      <c r="P300" s="405">
        <v>8.3333333333333329E-2</v>
      </c>
      <c r="Q300" s="405">
        <v>8.3333333333333329E-2</v>
      </c>
      <c r="R300" s="405">
        <v>8.3333333333333329E-2</v>
      </c>
      <c r="S300" s="405">
        <v>8.3333333333333329E-2</v>
      </c>
      <c r="T300" s="405">
        <v>8.3333333333333329E-2</v>
      </c>
      <c r="U300" s="405">
        <v>8.3333333333333329E-2</v>
      </c>
      <c r="V300" s="405">
        <v>8.3333333333333329E-2</v>
      </c>
      <c r="W300" s="405">
        <v>8.3333333333333329E-2</v>
      </c>
      <c r="X300" s="405">
        <v>8.3333333333333329E-2</v>
      </c>
      <c r="Y300" s="405">
        <v>8.3333333333333329E-2</v>
      </c>
      <c r="Z300" s="405">
        <v>8.3333333333333329E-2</v>
      </c>
      <c r="AA300" s="405">
        <v>8.3333333333333329E-2</v>
      </c>
    </row>
    <row r="301" spans="1:27" ht="15" customHeight="1" x14ac:dyDescent="0.25">
      <c r="A301" s="425" t="str">
        <f>IF('1_geral'!$D$1=E301,1,"")</f>
        <v/>
      </c>
      <c r="B301" s="166" t="str">
        <f>IF(A301=1,MAX(B$1:B300)+1,"")</f>
        <v/>
      </c>
      <c r="C301" s="425" t="str">
        <f>IF('1_geral'!$D$4=F301,1,"")</f>
        <v/>
      </c>
      <c r="D301" s="166" t="str">
        <f>IF(C301=1,MAX(D$1:D300)+1,"")</f>
        <v/>
      </c>
      <c r="E301" s="166" t="s">
        <v>19</v>
      </c>
      <c r="F301" s="166" t="s">
        <v>2149</v>
      </c>
      <c r="H301" s="166" t="s">
        <v>1656</v>
      </c>
      <c r="I301" s="166" t="s">
        <v>1657</v>
      </c>
      <c r="J301" s="166" t="s">
        <v>1902</v>
      </c>
      <c r="K301" s="166" t="s">
        <v>2153</v>
      </c>
      <c r="L301" s="409">
        <v>1440</v>
      </c>
      <c r="M301" s="409">
        <v>1800</v>
      </c>
      <c r="N301" s="409">
        <v>2160</v>
      </c>
      <c r="O301" s="410">
        <v>1</v>
      </c>
      <c r="P301" s="405">
        <v>8.3333333333333329E-2</v>
      </c>
      <c r="Q301" s="405">
        <v>8.3333333333333329E-2</v>
      </c>
      <c r="R301" s="405">
        <v>8.3333333333333329E-2</v>
      </c>
      <c r="S301" s="405">
        <v>8.3333333333333329E-2</v>
      </c>
      <c r="T301" s="405">
        <v>8.3333333333333329E-2</v>
      </c>
      <c r="U301" s="405">
        <v>8.3333333333333329E-2</v>
      </c>
      <c r="V301" s="405">
        <v>8.3333333333333329E-2</v>
      </c>
      <c r="W301" s="405">
        <v>8.3333333333333329E-2</v>
      </c>
      <c r="X301" s="405">
        <v>8.3333333333333329E-2</v>
      </c>
      <c r="Y301" s="405">
        <v>8.3333333333333329E-2</v>
      </c>
      <c r="Z301" s="405">
        <v>8.3333333333333329E-2</v>
      </c>
      <c r="AA301" s="405">
        <v>8.3333333333333329E-2</v>
      </c>
    </row>
    <row r="302" spans="1:27" ht="15" customHeight="1" x14ac:dyDescent="0.25">
      <c r="A302" s="425" t="str">
        <f>IF('1_geral'!$D$1=E302,1,"")</f>
        <v/>
      </c>
      <c r="B302" s="166" t="str">
        <f>IF(A302=1,MAX(B$1:B301)+1,"")</f>
        <v/>
      </c>
      <c r="C302" s="425" t="str">
        <f>IF('1_geral'!$D$4=F302,1,"")</f>
        <v/>
      </c>
      <c r="D302" s="166" t="str">
        <f>IF(C302=1,MAX(D$1:D301)+1,"")</f>
        <v/>
      </c>
      <c r="E302" s="166" t="s">
        <v>19</v>
      </c>
      <c r="F302" s="166" t="s">
        <v>2149</v>
      </c>
      <c r="H302" s="166" t="s">
        <v>1854</v>
      </c>
      <c r="I302" s="166" t="s">
        <v>1856</v>
      </c>
      <c r="J302" s="166" t="s">
        <v>1902</v>
      </c>
      <c r="K302" s="166" t="s">
        <v>2157</v>
      </c>
      <c r="L302" s="409">
        <v>4320</v>
      </c>
      <c r="M302" s="409">
        <v>5400</v>
      </c>
      <c r="N302" s="409">
        <v>6480</v>
      </c>
      <c r="O302" s="410">
        <v>1</v>
      </c>
      <c r="P302" s="405">
        <v>8.3333333333333329E-2</v>
      </c>
      <c r="Q302" s="405">
        <v>8.3333333333333329E-2</v>
      </c>
      <c r="R302" s="405">
        <v>8.3333333333333329E-2</v>
      </c>
      <c r="S302" s="405">
        <v>8.3333333333333329E-2</v>
      </c>
      <c r="T302" s="405">
        <v>8.3333333333333329E-2</v>
      </c>
      <c r="U302" s="405">
        <v>8.3333333333333329E-2</v>
      </c>
      <c r="V302" s="405">
        <v>8.3333333333333329E-2</v>
      </c>
      <c r="W302" s="405">
        <v>8.3333333333333329E-2</v>
      </c>
      <c r="X302" s="405">
        <v>8.3333333333333329E-2</v>
      </c>
      <c r="Y302" s="405">
        <v>8.3333333333333329E-2</v>
      </c>
      <c r="Z302" s="405">
        <v>8.3333333333333329E-2</v>
      </c>
      <c r="AA302" s="405">
        <v>8.3333333333333329E-2</v>
      </c>
    </row>
    <row r="303" spans="1:27" ht="15" customHeight="1" x14ac:dyDescent="0.25">
      <c r="A303" s="425" t="str">
        <f>IF('1_geral'!$D$1=E303,1,"")</f>
        <v/>
      </c>
      <c r="B303" s="166" t="str">
        <f>IF(A303=1,MAX(B$1:B302)+1,"")</f>
        <v/>
      </c>
      <c r="C303" s="425" t="str">
        <f>IF('1_geral'!$D$4=F303,1,"")</f>
        <v/>
      </c>
      <c r="D303" s="166" t="str">
        <f>IF(C303=1,MAX(D$1:D302)+1,"")</f>
        <v/>
      </c>
      <c r="E303" s="166" t="s">
        <v>19</v>
      </c>
      <c r="F303" s="166" t="s">
        <v>2159</v>
      </c>
      <c r="G303" s="166" t="s">
        <v>1657</v>
      </c>
      <c r="H303" s="166" t="s">
        <v>1656</v>
      </c>
      <c r="I303" s="166" t="s">
        <v>1657</v>
      </c>
      <c r="J303" s="166" t="s">
        <v>1902</v>
      </c>
      <c r="K303" s="166" t="s">
        <v>2153</v>
      </c>
      <c r="L303" s="409">
        <v>1080</v>
      </c>
      <c r="M303" s="409">
        <v>1350</v>
      </c>
      <c r="N303" s="409">
        <v>1620</v>
      </c>
      <c r="O303" s="410">
        <v>1</v>
      </c>
      <c r="P303" s="405">
        <v>8.3333333333333329E-2</v>
      </c>
      <c r="Q303" s="405">
        <v>8.3333333333333329E-2</v>
      </c>
      <c r="R303" s="405">
        <v>8.3333333333333329E-2</v>
      </c>
      <c r="S303" s="405">
        <v>8.3333333333333329E-2</v>
      </c>
      <c r="T303" s="405">
        <v>8.3333333333333329E-2</v>
      </c>
      <c r="U303" s="405">
        <v>8.3333333333333329E-2</v>
      </c>
      <c r="V303" s="405">
        <v>8.3333333333333329E-2</v>
      </c>
      <c r="W303" s="405">
        <v>8.3333333333333329E-2</v>
      </c>
      <c r="X303" s="405">
        <v>8.3333333333333329E-2</v>
      </c>
      <c r="Y303" s="405">
        <v>8.3333333333333329E-2</v>
      </c>
      <c r="Z303" s="405">
        <v>8.3333333333333329E-2</v>
      </c>
      <c r="AA303" s="405">
        <v>8.3333333333333329E-2</v>
      </c>
    </row>
    <row r="304" spans="1:27" ht="15" customHeight="1" x14ac:dyDescent="0.25">
      <c r="A304" s="425" t="str">
        <f>IF('1_geral'!$D$1=E304,1,"")</f>
        <v/>
      </c>
      <c r="B304" s="166" t="str">
        <f>IF(A304=1,MAX(B$1:B303)+1,"")</f>
        <v/>
      </c>
      <c r="C304" s="425" t="str">
        <f>IF('1_geral'!$D$4=F304,1,"")</f>
        <v/>
      </c>
      <c r="D304" s="166" t="str">
        <f>IF(C304=1,MAX(D$1:D303)+1,"")</f>
        <v/>
      </c>
      <c r="E304" s="166" t="s">
        <v>19</v>
      </c>
      <c r="F304" s="166" t="s">
        <v>2159</v>
      </c>
      <c r="G304" s="166" t="s">
        <v>1657</v>
      </c>
      <c r="H304" s="166" t="s">
        <v>1658</v>
      </c>
      <c r="I304" s="166" t="s">
        <v>1886</v>
      </c>
      <c r="J304" s="166" t="s">
        <v>1902</v>
      </c>
      <c r="K304" s="166" t="s">
        <v>2151</v>
      </c>
      <c r="L304" s="409">
        <v>3360</v>
      </c>
      <c r="M304" s="409">
        <v>4200</v>
      </c>
      <c r="N304" s="409">
        <v>5040</v>
      </c>
      <c r="O304" s="410">
        <v>1</v>
      </c>
      <c r="P304" s="405">
        <v>8.3333333333333329E-2</v>
      </c>
      <c r="Q304" s="405">
        <v>8.3333333333333329E-2</v>
      </c>
      <c r="R304" s="405">
        <v>8.3333333333333329E-2</v>
      </c>
      <c r="S304" s="405">
        <v>8.3333333333333329E-2</v>
      </c>
      <c r="T304" s="405">
        <v>8.3333333333333329E-2</v>
      </c>
      <c r="U304" s="405">
        <v>8.3333333333333329E-2</v>
      </c>
      <c r="V304" s="405">
        <v>8.3333333333333329E-2</v>
      </c>
      <c r="W304" s="405">
        <v>8.3333333333333329E-2</v>
      </c>
      <c r="X304" s="405">
        <v>8.3333333333333329E-2</v>
      </c>
      <c r="Y304" s="405">
        <v>8.3333333333333329E-2</v>
      </c>
      <c r="Z304" s="405">
        <v>8.3333333333333329E-2</v>
      </c>
      <c r="AA304" s="405">
        <v>8.3333333333333329E-2</v>
      </c>
    </row>
    <row r="305" spans="1:27" ht="15" customHeight="1" x14ac:dyDescent="0.25">
      <c r="A305" s="425" t="str">
        <f>IF('1_geral'!$D$1=E305,1,"")</f>
        <v/>
      </c>
      <c r="B305" s="166" t="str">
        <f>IF(A305=1,MAX(B$1:B304)+1,"")</f>
        <v/>
      </c>
      <c r="C305" s="425" t="str">
        <f>IF('1_geral'!$D$4=F305,1,"")</f>
        <v/>
      </c>
      <c r="D305" s="166" t="str">
        <f>IF(C305=1,MAX(D$1:D304)+1,"")</f>
        <v/>
      </c>
      <c r="E305" s="166" t="s">
        <v>19</v>
      </c>
      <c r="F305" s="166" t="s">
        <v>2159</v>
      </c>
      <c r="G305" s="166" t="s">
        <v>1657</v>
      </c>
      <c r="H305" s="166" t="s">
        <v>1854</v>
      </c>
      <c r="I305" s="166" t="s">
        <v>1856</v>
      </c>
      <c r="J305" s="166" t="s">
        <v>1902</v>
      </c>
      <c r="K305" s="166" t="s">
        <v>2160</v>
      </c>
      <c r="L305" s="409">
        <v>3168</v>
      </c>
      <c r="M305" s="409">
        <v>3960</v>
      </c>
      <c r="N305" s="409">
        <v>4752</v>
      </c>
      <c r="O305" s="410">
        <v>10</v>
      </c>
      <c r="P305" s="405">
        <v>8.3333333333333329E-2</v>
      </c>
      <c r="Q305" s="405">
        <v>8.3333333333333329E-2</v>
      </c>
      <c r="R305" s="405">
        <v>8.3333333333333329E-2</v>
      </c>
      <c r="S305" s="405">
        <v>8.3333333333333329E-2</v>
      </c>
      <c r="T305" s="405">
        <v>8.3333333333333329E-2</v>
      </c>
      <c r="U305" s="405">
        <v>8.3333333333333329E-2</v>
      </c>
      <c r="V305" s="405">
        <v>8.3333333333333329E-2</v>
      </c>
      <c r="W305" s="405">
        <v>8.3333333333333329E-2</v>
      </c>
      <c r="X305" s="405">
        <v>8.3333333333333329E-2</v>
      </c>
      <c r="Y305" s="405">
        <v>8.3333333333333329E-2</v>
      </c>
      <c r="Z305" s="405">
        <v>8.3333333333333329E-2</v>
      </c>
      <c r="AA305" s="405">
        <v>8.3333333333333329E-2</v>
      </c>
    </row>
    <row r="306" spans="1:27" ht="15" customHeight="1" x14ac:dyDescent="0.25">
      <c r="A306" s="425" t="str">
        <f>IF('1_geral'!$D$1=E306,1,"")</f>
        <v/>
      </c>
      <c r="B306" s="166" t="str">
        <f>IF(A306=1,MAX(B$1:B305)+1,"")</f>
        <v/>
      </c>
      <c r="C306" s="425" t="str">
        <f>IF('1_geral'!$D$4=F306,1,"")</f>
        <v/>
      </c>
      <c r="D306" s="166" t="str">
        <f>IF(C306=1,MAX(D$1:D305)+1,"")</f>
        <v/>
      </c>
      <c r="E306" s="166" t="s">
        <v>19</v>
      </c>
      <c r="F306" s="166" t="s">
        <v>2159</v>
      </c>
      <c r="G306" s="166" t="s">
        <v>1657</v>
      </c>
      <c r="H306" s="166" t="s">
        <v>1854</v>
      </c>
      <c r="I306" s="166" t="s">
        <v>1856</v>
      </c>
      <c r="J306" s="166" t="s">
        <v>1902</v>
      </c>
      <c r="K306" s="166" t="s">
        <v>2161</v>
      </c>
      <c r="L306" s="409">
        <v>12672</v>
      </c>
      <c r="M306" s="409">
        <v>15840</v>
      </c>
      <c r="N306" s="409">
        <v>19008</v>
      </c>
      <c r="O306" s="410">
        <v>0.1</v>
      </c>
      <c r="P306" s="405">
        <v>8.3333333333333329E-2</v>
      </c>
      <c r="Q306" s="405">
        <v>8.3333333333333329E-2</v>
      </c>
      <c r="R306" s="405">
        <v>8.3333333333333329E-2</v>
      </c>
      <c r="S306" s="405">
        <v>8.3333333333333329E-2</v>
      </c>
      <c r="T306" s="405">
        <v>8.3333333333333329E-2</v>
      </c>
      <c r="U306" s="405">
        <v>8.3333333333333329E-2</v>
      </c>
      <c r="V306" s="405">
        <v>8.3333333333333329E-2</v>
      </c>
      <c r="W306" s="405">
        <v>8.3333333333333329E-2</v>
      </c>
      <c r="X306" s="405">
        <v>8.3333333333333329E-2</v>
      </c>
      <c r="Y306" s="405">
        <v>8.3333333333333329E-2</v>
      </c>
      <c r="Z306" s="405">
        <v>8.3333333333333329E-2</v>
      </c>
      <c r="AA306" s="405">
        <v>8.3333333333333329E-2</v>
      </c>
    </row>
    <row r="307" spans="1:27" ht="15" customHeight="1" x14ac:dyDescent="0.25">
      <c r="A307" s="425" t="str">
        <f>IF('1_geral'!$D$1=E307,1,"")</f>
        <v/>
      </c>
      <c r="B307" s="166" t="str">
        <f>IF(A307=1,MAX(B$1:B306)+1,"")</f>
        <v/>
      </c>
      <c r="C307" s="425" t="str">
        <f>IF('1_geral'!$D$4=F307,1,"")</f>
        <v/>
      </c>
      <c r="D307" s="166" t="str">
        <f>IF(C307=1,MAX(D$1:D306)+1,"")</f>
        <v/>
      </c>
      <c r="E307" s="166" t="s">
        <v>19</v>
      </c>
      <c r="F307" s="166" t="s">
        <v>2159</v>
      </c>
      <c r="G307" s="166" t="s">
        <v>1657</v>
      </c>
      <c r="H307" s="166" t="s">
        <v>1854</v>
      </c>
      <c r="I307" s="166" t="s">
        <v>1856</v>
      </c>
      <c r="J307" s="166" t="s">
        <v>1902</v>
      </c>
      <c r="K307" s="166" t="s">
        <v>2162</v>
      </c>
      <c r="L307" s="409">
        <v>23232</v>
      </c>
      <c r="M307" s="409">
        <v>29040</v>
      </c>
      <c r="N307" s="409">
        <v>34848</v>
      </c>
      <c r="O307" s="410">
        <v>0.1</v>
      </c>
      <c r="P307" s="405">
        <v>8.3333333333333329E-2</v>
      </c>
      <c r="Q307" s="405">
        <v>8.3333333333333329E-2</v>
      </c>
      <c r="R307" s="405">
        <v>8.3333333333333329E-2</v>
      </c>
      <c r="S307" s="405">
        <v>8.3333333333333329E-2</v>
      </c>
      <c r="T307" s="405">
        <v>8.3333333333333329E-2</v>
      </c>
      <c r="U307" s="405">
        <v>8.3333333333333329E-2</v>
      </c>
      <c r="V307" s="405">
        <v>8.3333333333333329E-2</v>
      </c>
      <c r="W307" s="405">
        <v>8.3333333333333329E-2</v>
      </c>
      <c r="X307" s="405">
        <v>8.3333333333333329E-2</v>
      </c>
      <c r="Y307" s="405">
        <v>8.3333333333333329E-2</v>
      </c>
      <c r="Z307" s="405">
        <v>8.3333333333333329E-2</v>
      </c>
      <c r="AA307" s="405">
        <v>8.3333333333333329E-2</v>
      </c>
    </row>
    <row r="308" spans="1:27" ht="15" customHeight="1" x14ac:dyDescent="0.25">
      <c r="A308" s="425" t="str">
        <f>IF('1_geral'!$D$1=E308,1,"")</f>
        <v/>
      </c>
      <c r="B308" s="166" t="str">
        <f>IF(A308=1,MAX(B$1:B307)+1,"")</f>
        <v/>
      </c>
      <c r="C308" s="425" t="str">
        <f>IF('1_geral'!$D$4=F308,1,"")</f>
        <v/>
      </c>
      <c r="D308" s="166" t="str">
        <f>IF(C308=1,MAX(D$1:D307)+1,"")</f>
        <v/>
      </c>
      <c r="E308" s="166" t="s">
        <v>19</v>
      </c>
      <c r="F308" s="166" t="s">
        <v>2159</v>
      </c>
      <c r="G308" s="166" t="s">
        <v>1657</v>
      </c>
      <c r="H308" s="166" t="s">
        <v>1854</v>
      </c>
      <c r="I308" s="166" t="s">
        <v>1856</v>
      </c>
      <c r="J308" s="166" t="s">
        <v>1902</v>
      </c>
      <c r="K308" s="166" t="s">
        <v>2163</v>
      </c>
      <c r="L308" s="409">
        <v>4416</v>
      </c>
      <c r="M308" s="409">
        <v>5520</v>
      </c>
      <c r="N308" s="409">
        <v>6624</v>
      </c>
      <c r="O308" s="410">
        <v>0.1</v>
      </c>
      <c r="P308" s="405">
        <v>8.3333333333333329E-2</v>
      </c>
      <c r="Q308" s="405">
        <v>8.3333333333333329E-2</v>
      </c>
      <c r="R308" s="405">
        <v>8.3333333333333329E-2</v>
      </c>
      <c r="S308" s="405">
        <v>8.3333333333333329E-2</v>
      </c>
      <c r="T308" s="405">
        <v>8.3333333333333329E-2</v>
      </c>
      <c r="U308" s="405">
        <v>8.3333333333333329E-2</v>
      </c>
      <c r="V308" s="405">
        <v>8.3333333333333329E-2</v>
      </c>
      <c r="W308" s="405">
        <v>8.3333333333333329E-2</v>
      </c>
      <c r="X308" s="405">
        <v>8.3333333333333329E-2</v>
      </c>
      <c r="Y308" s="405">
        <v>8.3333333333333329E-2</v>
      </c>
      <c r="Z308" s="405">
        <v>8.3333333333333329E-2</v>
      </c>
      <c r="AA308" s="405">
        <v>8.3333333333333329E-2</v>
      </c>
    </row>
    <row r="309" spans="1:27" ht="15" customHeight="1" x14ac:dyDescent="0.25">
      <c r="A309" s="425" t="str">
        <f>IF('1_geral'!$D$1=E309,1,"")</f>
        <v/>
      </c>
      <c r="B309" s="166" t="str">
        <f>IF(A309=1,MAX(B$1:B308)+1,"")</f>
        <v/>
      </c>
      <c r="C309" s="425" t="str">
        <f>IF('1_geral'!$D$4=F309,1,"")</f>
        <v/>
      </c>
      <c r="D309" s="166" t="str">
        <f>IF(C309=1,MAX(D$1:D308)+1,"")</f>
        <v/>
      </c>
      <c r="E309" s="166" t="s">
        <v>19</v>
      </c>
      <c r="F309" s="166" t="s">
        <v>2159</v>
      </c>
      <c r="G309" s="166" t="s">
        <v>1657</v>
      </c>
      <c r="H309" s="166" t="s">
        <v>1854</v>
      </c>
      <c r="I309" s="166" t="s">
        <v>1856</v>
      </c>
      <c r="J309" s="166" t="s">
        <v>1902</v>
      </c>
      <c r="K309" s="166" t="s">
        <v>2157</v>
      </c>
      <c r="L309" s="409">
        <v>23040</v>
      </c>
      <c r="M309" s="409">
        <v>28800</v>
      </c>
      <c r="N309" s="409">
        <v>34560</v>
      </c>
      <c r="O309" s="410">
        <v>0.05</v>
      </c>
      <c r="P309" s="405">
        <v>8.3333333333333329E-2</v>
      </c>
      <c r="Q309" s="405">
        <v>8.3333333333333329E-2</v>
      </c>
      <c r="R309" s="405">
        <v>8.3333333333333329E-2</v>
      </c>
      <c r="S309" s="405">
        <v>8.3333333333333329E-2</v>
      </c>
      <c r="T309" s="405">
        <v>8.3333333333333329E-2</v>
      </c>
      <c r="U309" s="405">
        <v>8.3333333333333329E-2</v>
      </c>
      <c r="V309" s="405">
        <v>8.3333333333333329E-2</v>
      </c>
      <c r="W309" s="405">
        <v>8.3333333333333329E-2</v>
      </c>
      <c r="X309" s="405">
        <v>8.3333333333333329E-2</v>
      </c>
      <c r="Y309" s="405">
        <v>8.3333333333333329E-2</v>
      </c>
      <c r="Z309" s="405">
        <v>8.3333333333333329E-2</v>
      </c>
      <c r="AA309" s="405">
        <v>8.3333333333333329E-2</v>
      </c>
    </row>
    <row r="310" spans="1:27" ht="15" customHeight="1" x14ac:dyDescent="0.25">
      <c r="A310" s="425" t="str">
        <f>IF('1_geral'!$D$1=E310,1,"")</f>
        <v/>
      </c>
      <c r="B310" s="166" t="str">
        <f>IF(A310=1,MAX(B$1:B309)+1,"")</f>
        <v/>
      </c>
      <c r="C310" s="425" t="str">
        <f>IF('1_geral'!$D$4=F310,1,"")</f>
        <v/>
      </c>
      <c r="D310" s="166" t="str">
        <f>IF(C310=1,MAX(D$1:D309)+1,"")</f>
        <v/>
      </c>
      <c r="E310" s="166" t="s">
        <v>3397</v>
      </c>
      <c r="F310" s="166" t="s">
        <v>2395</v>
      </c>
      <c r="G310" s="166" t="s">
        <v>1657</v>
      </c>
      <c r="H310" s="166" t="s">
        <v>1854</v>
      </c>
      <c r="I310" s="166" t="s">
        <v>1858</v>
      </c>
      <c r="J310" s="166" t="s">
        <v>1905</v>
      </c>
      <c r="K310" s="166" t="s">
        <v>2396</v>
      </c>
      <c r="L310" s="409">
        <v>55296</v>
      </c>
      <c r="M310" s="409">
        <v>69120</v>
      </c>
      <c r="N310" s="409">
        <v>82944</v>
      </c>
      <c r="O310" s="410">
        <v>8.3333333333333329E-2</v>
      </c>
      <c r="P310" s="405">
        <v>8.3333333333333329E-2</v>
      </c>
      <c r="Q310" s="405">
        <v>8.3333333333333329E-2</v>
      </c>
      <c r="R310" s="405">
        <v>8.3333333333333329E-2</v>
      </c>
      <c r="S310" s="405">
        <v>8.3333333333333329E-2</v>
      </c>
      <c r="T310" s="405">
        <v>8.3333333333333329E-2</v>
      </c>
      <c r="U310" s="405">
        <v>8.3333333333333329E-2</v>
      </c>
      <c r="V310" s="405">
        <v>8.3333333333333329E-2</v>
      </c>
      <c r="W310" s="405">
        <v>8.3333333333333329E-2</v>
      </c>
      <c r="X310" s="405">
        <v>8.3333333333333329E-2</v>
      </c>
      <c r="Y310" s="405">
        <v>8.3333333333333329E-2</v>
      </c>
      <c r="Z310" s="405">
        <v>8.3333333333333329E-2</v>
      </c>
      <c r="AA310" s="405">
        <v>8.3333333333333329E-2</v>
      </c>
    </row>
    <row r="311" spans="1:27" ht="15" customHeight="1" x14ac:dyDescent="0.25">
      <c r="A311" s="425" t="str">
        <f>IF('1_geral'!$D$1=E311,1,"")</f>
        <v/>
      </c>
      <c r="B311" s="166" t="str">
        <f>IF(A311=1,MAX(B$1:B310)+1,"")</f>
        <v/>
      </c>
      <c r="C311" s="425" t="str">
        <f>IF('1_geral'!$D$4=F311,1,"")</f>
        <v/>
      </c>
      <c r="D311" s="166" t="str">
        <f>IF(C311=1,MAX(D$1:D310)+1,"")</f>
        <v/>
      </c>
      <c r="E311" s="166" t="s">
        <v>3397</v>
      </c>
      <c r="F311" s="166" t="s">
        <v>2395</v>
      </c>
      <c r="G311" s="166" t="s">
        <v>1657</v>
      </c>
      <c r="H311" s="166" t="s">
        <v>1854</v>
      </c>
      <c r="I311" s="166" t="s">
        <v>1858</v>
      </c>
      <c r="J311" s="166" t="s">
        <v>1902</v>
      </c>
      <c r="K311" s="166" t="s">
        <v>2398</v>
      </c>
      <c r="L311" s="409">
        <v>18432</v>
      </c>
      <c r="M311" s="409">
        <v>23040</v>
      </c>
      <c r="N311" s="409">
        <v>27648</v>
      </c>
      <c r="O311" s="410">
        <v>8.3333333333333329E-2</v>
      </c>
      <c r="P311" s="405">
        <v>8.3333333333333329E-2</v>
      </c>
      <c r="Q311" s="405">
        <v>8.3333333333333329E-2</v>
      </c>
      <c r="R311" s="405">
        <v>8.3333333333333329E-2</v>
      </c>
      <c r="S311" s="405">
        <v>8.3333333333333329E-2</v>
      </c>
      <c r="T311" s="405">
        <v>8.3333333333333329E-2</v>
      </c>
      <c r="U311" s="405">
        <v>8.3333333333333329E-2</v>
      </c>
      <c r="V311" s="405">
        <v>8.3333333333333329E-2</v>
      </c>
      <c r="W311" s="405">
        <v>8.3333333333333329E-2</v>
      </c>
      <c r="X311" s="405">
        <v>8.3333333333333329E-2</v>
      </c>
      <c r="Y311" s="405">
        <v>8.3333333333333329E-2</v>
      </c>
      <c r="Z311" s="405">
        <v>8.3333333333333329E-2</v>
      </c>
      <c r="AA311" s="405">
        <v>8.3333333333333329E-2</v>
      </c>
    </row>
    <row r="312" spans="1:27" ht="15" customHeight="1" x14ac:dyDescent="0.25">
      <c r="A312" s="425" t="str">
        <f>IF('1_geral'!$D$1=E312,1,"")</f>
        <v/>
      </c>
      <c r="B312" s="166" t="str">
        <f>IF(A312=1,MAX(B$1:B311)+1,"")</f>
        <v/>
      </c>
      <c r="C312" s="425" t="str">
        <f>IF('1_geral'!$D$4=F312,1,"")</f>
        <v/>
      </c>
      <c r="D312" s="166" t="str">
        <f>IF(C312=1,MAX(D$1:D311)+1,"")</f>
        <v/>
      </c>
      <c r="E312" s="166" t="s">
        <v>3397</v>
      </c>
      <c r="F312" s="166" t="s">
        <v>2395</v>
      </c>
      <c r="G312" s="166" t="s">
        <v>1657</v>
      </c>
      <c r="H312" s="166" t="s">
        <v>1854</v>
      </c>
      <c r="I312" s="166" t="s">
        <v>1858</v>
      </c>
      <c r="J312" s="166" t="s">
        <v>1902</v>
      </c>
      <c r="K312" s="166" t="s">
        <v>2401</v>
      </c>
      <c r="L312" s="409">
        <v>34560</v>
      </c>
      <c r="M312" s="409">
        <v>43200</v>
      </c>
      <c r="N312" s="409">
        <v>51840</v>
      </c>
      <c r="O312" s="410">
        <v>8.3333333333333329E-2</v>
      </c>
      <c r="P312" s="405">
        <v>8.3333333333333329E-2</v>
      </c>
      <c r="Q312" s="405">
        <v>8.3333333333333329E-2</v>
      </c>
      <c r="R312" s="405">
        <v>8.3333333333333329E-2</v>
      </c>
      <c r="S312" s="405">
        <v>8.3333333333333329E-2</v>
      </c>
      <c r="T312" s="405">
        <v>8.3333333333333329E-2</v>
      </c>
      <c r="U312" s="405">
        <v>8.3333333333333329E-2</v>
      </c>
      <c r="V312" s="405">
        <v>8.3333333333333329E-2</v>
      </c>
      <c r="W312" s="405">
        <v>8.3333333333333329E-2</v>
      </c>
      <c r="X312" s="405">
        <v>8.3333333333333329E-2</v>
      </c>
      <c r="Y312" s="405">
        <v>8.3333333333333329E-2</v>
      </c>
      <c r="Z312" s="405">
        <v>8.3333333333333329E-2</v>
      </c>
      <c r="AA312" s="405">
        <v>8.3333333333333329E-2</v>
      </c>
    </row>
    <row r="313" spans="1:27" ht="15" customHeight="1" x14ac:dyDescent="0.25">
      <c r="A313" s="425" t="str">
        <f>IF('1_geral'!$D$1=E313,1,"")</f>
        <v/>
      </c>
      <c r="B313" s="166" t="str">
        <f>IF(A313=1,MAX(B$1:B312)+1,"")</f>
        <v/>
      </c>
      <c r="C313" s="425" t="str">
        <f>IF('1_geral'!$D$4=F313,1,"")</f>
        <v/>
      </c>
      <c r="D313" s="166" t="str">
        <f>IF(C313=1,MAX(D$1:D312)+1,"")</f>
        <v/>
      </c>
      <c r="E313" s="166" t="s">
        <v>3397</v>
      </c>
      <c r="F313" s="166" t="s">
        <v>2395</v>
      </c>
      <c r="G313" s="166" t="s">
        <v>1657</v>
      </c>
      <c r="H313" s="166" t="s">
        <v>1854</v>
      </c>
      <c r="I313" s="166" t="s">
        <v>1858</v>
      </c>
      <c r="J313" s="166" t="s">
        <v>1905</v>
      </c>
      <c r="K313" s="166" t="s">
        <v>2403</v>
      </c>
      <c r="L313" s="409">
        <v>9216</v>
      </c>
      <c r="M313" s="409">
        <v>11520</v>
      </c>
      <c r="N313" s="409">
        <v>13824</v>
      </c>
      <c r="O313" s="410">
        <v>8.3333333333333329E-2</v>
      </c>
      <c r="P313" s="405">
        <v>8.3333333333333329E-2</v>
      </c>
      <c r="Q313" s="405">
        <v>8.3333333333333329E-2</v>
      </c>
      <c r="R313" s="405">
        <v>8.3333333333333329E-2</v>
      </c>
      <c r="S313" s="405">
        <v>8.3333333333333329E-2</v>
      </c>
      <c r="T313" s="405">
        <v>8.3333333333333329E-2</v>
      </c>
      <c r="U313" s="405">
        <v>8.3333333333333329E-2</v>
      </c>
      <c r="V313" s="405">
        <v>8.3333333333333329E-2</v>
      </c>
      <c r="W313" s="405">
        <v>8.3333333333333329E-2</v>
      </c>
      <c r="X313" s="405">
        <v>8.3333333333333329E-2</v>
      </c>
      <c r="Y313" s="405">
        <v>8.3333333333333329E-2</v>
      </c>
      <c r="Z313" s="405">
        <v>8.3333333333333329E-2</v>
      </c>
      <c r="AA313" s="405">
        <v>8.3333333333333329E-2</v>
      </c>
    </row>
    <row r="314" spans="1:27" ht="15" customHeight="1" x14ac:dyDescent="0.25">
      <c r="A314" s="425" t="str">
        <f>IF('1_geral'!$D$1=E314,1,"")</f>
        <v/>
      </c>
      <c r="B314" s="166" t="str">
        <f>IF(A314=1,MAX(B$1:B313)+1,"")</f>
        <v/>
      </c>
      <c r="C314" s="425" t="str">
        <f>IF('1_geral'!$D$4=F314,1,"")</f>
        <v/>
      </c>
      <c r="D314" s="166" t="str">
        <f>IF(C314=1,MAX(D$1:D313)+1,"")</f>
        <v/>
      </c>
      <c r="E314" s="166" t="s">
        <v>3397</v>
      </c>
      <c r="F314" s="166" t="s">
        <v>2395</v>
      </c>
      <c r="G314" s="166" t="s">
        <v>1657</v>
      </c>
      <c r="H314" s="166" t="s">
        <v>1854</v>
      </c>
      <c r="I314" s="166" t="s">
        <v>1858</v>
      </c>
      <c r="J314" s="166" t="s">
        <v>1902</v>
      </c>
      <c r="K314" s="166" t="s">
        <v>2404</v>
      </c>
      <c r="L314" s="409">
        <v>16588.8</v>
      </c>
      <c r="M314" s="409">
        <v>20736</v>
      </c>
      <c r="N314" s="409">
        <v>24883.200000000001</v>
      </c>
      <c r="O314" s="410">
        <v>8.3333333333333329E-2</v>
      </c>
      <c r="P314" s="405">
        <v>8.3333333333333329E-2</v>
      </c>
      <c r="Q314" s="405">
        <v>8.3333333333333329E-2</v>
      </c>
      <c r="R314" s="405">
        <v>8.3333333333333329E-2</v>
      </c>
      <c r="S314" s="405">
        <v>8.3333333333333329E-2</v>
      </c>
      <c r="T314" s="405">
        <v>8.3333333333333329E-2</v>
      </c>
      <c r="U314" s="405">
        <v>8.3333333333333329E-2</v>
      </c>
      <c r="V314" s="405">
        <v>8.3333333333333329E-2</v>
      </c>
      <c r="W314" s="405">
        <v>8.3333333333333329E-2</v>
      </c>
      <c r="X314" s="405">
        <v>8.3333333333333329E-2</v>
      </c>
      <c r="Y314" s="405">
        <v>8.3333333333333329E-2</v>
      </c>
      <c r="Z314" s="405">
        <v>8.3333333333333329E-2</v>
      </c>
      <c r="AA314" s="405">
        <v>8.3333333333333329E-2</v>
      </c>
    </row>
    <row r="315" spans="1:27" ht="15" customHeight="1" x14ac:dyDescent="0.25">
      <c r="A315" s="425" t="str">
        <f>IF('1_geral'!$D$1=E315,1,"")</f>
        <v/>
      </c>
      <c r="B315" s="166" t="str">
        <f>IF(A315=1,MAX(B$1:B314)+1,"")</f>
        <v/>
      </c>
      <c r="C315" s="425" t="str">
        <f>IF('1_geral'!$D$4=F315,1,"")</f>
        <v/>
      </c>
      <c r="D315" s="166" t="str">
        <f>IF(C315=1,MAX(D$1:D314)+1,"")</f>
        <v/>
      </c>
      <c r="E315" s="166" t="s">
        <v>3397</v>
      </c>
      <c r="F315" s="166" t="s">
        <v>2395</v>
      </c>
      <c r="G315" s="166" t="s">
        <v>1657</v>
      </c>
      <c r="H315" s="166" t="s">
        <v>1854</v>
      </c>
      <c r="I315" s="166" t="s">
        <v>1858</v>
      </c>
      <c r="J315" s="166" t="s">
        <v>1905</v>
      </c>
      <c r="K315" s="166" t="s">
        <v>2405</v>
      </c>
      <c r="L315" s="409">
        <v>37632</v>
      </c>
      <c r="M315" s="409">
        <v>47040</v>
      </c>
      <c r="N315" s="409">
        <v>56448</v>
      </c>
      <c r="O315" s="410">
        <v>8.3333333333333329E-2</v>
      </c>
      <c r="P315" s="405">
        <v>8.3333333333333329E-2</v>
      </c>
      <c r="Q315" s="405">
        <v>8.3333333333333329E-2</v>
      </c>
      <c r="R315" s="405">
        <v>8.3333333333333329E-2</v>
      </c>
      <c r="S315" s="405">
        <v>8.3333333333333329E-2</v>
      </c>
      <c r="T315" s="405">
        <v>8.3333333333333329E-2</v>
      </c>
      <c r="U315" s="405">
        <v>8.3333333333333329E-2</v>
      </c>
      <c r="V315" s="405">
        <v>8.3333333333333329E-2</v>
      </c>
      <c r="W315" s="405">
        <v>8.3333333333333329E-2</v>
      </c>
      <c r="X315" s="405">
        <v>8.3333333333333329E-2</v>
      </c>
      <c r="Y315" s="405">
        <v>8.3333333333333329E-2</v>
      </c>
      <c r="Z315" s="405">
        <v>8.3333333333333329E-2</v>
      </c>
      <c r="AA315" s="405">
        <v>8.3333333333333329E-2</v>
      </c>
    </row>
    <row r="316" spans="1:27" ht="15" customHeight="1" x14ac:dyDescent="0.25">
      <c r="A316" s="425" t="str">
        <f>IF('1_geral'!$D$1=E316,1,"")</f>
        <v/>
      </c>
      <c r="B316" s="166" t="str">
        <f>IF(A316=1,MAX(B$1:B315)+1,"")</f>
        <v/>
      </c>
      <c r="C316" s="425" t="str">
        <f>IF('1_geral'!$D$4=F316,1,"")</f>
        <v/>
      </c>
      <c r="D316" s="166" t="str">
        <f>IF(C316=1,MAX(D$1:D315)+1,"")</f>
        <v/>
      </c>
      <c r="E316" s="166" t="s">
        <v>3397</v>
      </c>
      <c r="F316" s="166" t="s">
        <v>2395</v>
      </c>
      <c r="G316" s="166" t="s">
        <v>1657</v>
      </c>
      <c r="H316" s="166" t="s">
        <v>1854</v>
      </c>
      <c r="I316" s="166" t="s">
        <v>1858</v>
      </c>
      <c r="J316" s="166" t="s">
        <v>1902</v>
      </c>
      <c r="K316" s="166" t="s">
        <v>2406</v>
      </c>
      <c r="L316" s="409">
        <v>9216</v>
      </c>
      <c r="M316" s="409">
        <v>11520</v>
      </c>
      <c r="N316" s="409">
        <v>13824</v>
      </c>
      <c r="O316" s="410">
        <v>8.3333333333333329E-2</v>
      </c>
      <c r="P316" s="405">
        <v>8.3333333333333329E-2</v>
      </c>
      <c r="Q316" s="405">
        <v>8.3333333333333329E-2</v>
      </c>
      <c r="R316" s="405">
        <v>8.3333333333333329E-2</v>
      </c>
      <c r="S316" s="405">
        <v>8.3333333333333329E-2</v>
      </c>
      <c r="T316" s="405">
        <v>8.3333333333333329E-2</v>
      </c>
      <c r="U316" s="405">
        <v>8.3333333333333329E-2</v>
      </c>
      <c r="V316" s="405">
        <v>8.3333333333333329E-2</v>
      </c>
      <c r="W316" s="405">
        <v>8.3333333333333329E-2</v>
      </c>
      <c r="X316" s="405">
        <v>8.3333333333333329E-2</v>
      </c>
      <c r="Y316" s="405">
        <v>8.3333333333333329E-2</v>
      </c>
      <c r="Z316" s="405">
        <v>8.3333333333333329E-2</v>
      </c>
      <c r="AA316" s="405">
        <v>8.3333333333333329E-2</v>
      </c>
    </row>
    <row r="317" spans="1:27" ht="15" customHeight="1" x14ac:dyDescent="0.25">
      <c r="A317" s="425" t="str">
        <f>IF('1_geral'!$D$1=E317,1,"")</f>
        <v/>
      </c>
      <c r="B317" s="166" t="str">
        <f>IF(A317=1,MAX(B$1:B316)+1,"")</f>
        <v/>
      </c>
      <c r="C317" s="425" t="str">
        <f>IF('1_geral'!$D$4=F317,1,"")</f>
        <v/>
      </c>
      <c r="D317" s="166" t="str">
        <f>IF(C317=1,MAX(D$1:D316)+1,"")</f>
        <v/>
      </c>
      <c r="E317" s="166" t="s">
        <v>3397</v>
      </c>
      <c r="F317" s="166" t="s">
        <v>2395</v>
      </c>
      <c r="H317" s="166" t="s">
        <v>1656</v>
      </c>
      <c r="I317" s="166" t="s">
        <v>1858</v>
      </c>
      <c r="J317" s="166" t="s">
        <v>1902</v>
      </c>
      <c r="K317" s="166" t="s">
        <v>2397</v>
      </c>
      <c r="L317" s="409">
        <v>9216</v>
      </c>
      <c r="M317" s="409">
        <v>11520</v>
      </c>
      <c r="N317" s="409">
        <v>13824</v>
      </c>
      <c r="O317" s="410">
        <v>8.3333333333333329E-2</v>
      </c>
      <c r="P317" s="405">
        <v>8.3333333333333329E-2</v>
      </c>
      <c r="Q317" s="405">
        <v>8.3333333333333329E-2</v>
      </c>
      <c r="R317" s="405">
        <v>8.3333333333333329E-2</v>
      </c>
      <c r="S317" s="405">
        <v>8.3333333333333329E-2</v>
      </c>
      <c r="T317" s="405">
        <v>8.3333333333333329E-2</v>
      </c>
      <c r="U317" s="405">
        <v>8.3333333333333329E-2</v>
      </c>
      <c r="V317" s="405">
        <v>8.3333333333333329E-2</v>
      </c>
      <c r="W317" s="405">
        <v>8.3333333333333329E-2</v>
      </c>
      <c r="X317" s="405">
        <v>8.3333333333333329E-2</v>
      </c>
      <c r="Y317" s="405">
        <v>8.3333333333333329E-2</v>
      </c>
      <c r="Z317" s="405">
        <v>8.3333333333333329E-2</v>
      </c>
      <c r="AA317" s="405">
        <v>8.3333333333333329E-2</v>
      </c>
    </row>
    <row r="318" spans="1:27" ht="15" customHeight="1" x14ac:dyDescent="0.25">
      <c r="A318" s="425" t="str">
        <f>IF('1_geral'!$D$1=E318,1,"")</f>
        <v/>
      </c>
      <c r="B318" s="166" t="str">
        <f>IF(A318=1,MAX(B$1:B317)+1,"")</f>
        <v/>
      </c>
      <c r="C318" s="425" t="str">
        <f>IF('1_geral'!$D$4=F318,1,"")</f>
        <v/>
      </c>
      <c r="D318" s="166" t="str">
        <f>IF(C318=1,MAX(D$1:D317)+1,"")</f>
        <v/>
      </c>
      <c r="E318" s="166" t="s">
        <v>3397</v>
      </c>
      <c r="F318" s="166" t="s">
        <v>2395</v>
      </c>
      <c r="H318" s="166" t="s">
        <v>1656</v>
      </c>
      <c r="I318" s="166" t="s">
        <v>1858</v>
      </c>
      <c r="J318" s="166" t="s">
        <v>1902</v>
      </c>
      <c r="K318" s="166" t="s">
        <v>2400</v>
      </c>
      <c r="L318" s="409">
        <v>8294.4</v>
      </c>
      <c r="M318" s="409">
        <v>10368</v>
      </c>
      <c r="N318" s="409">
        <v>12441.6</v>
      </c>
      <c r="O318" s="410">
        <v>8.3333333333333329E-2</v>
      </c>
      <c r="P318" s="405">
        <v>8.3333333333333329E-2</v>
      </c>
      <c r="Q318" s="405">
        <v>8.3333333333333329E-2</v>
      </c>
      <c r="R318" s="405">
        <v>8.3333333333333329E-2</v>
      </c>
      <c r="S318" s="405">
        <v>8.3333333333333329E-2</v>
      </c>
      <c r="T318" s="405">
        <v>8.3333333333333329E-2</v>
      </c>
      <c r="U318" s="405">
        <v>8.3333333333333329E-2</v>
      </c>
      <c r="V318" s="405">
        <v>8.3333333333333329E-2</v>
      </c>
      <c r="W318" s="405">
        <v>8.3333333333333329E-2</v>
      </c>
      <c r="X318" s="405">
        <v>8.3333333333333329E-2</v>
      </c>
      <c r="Y318" s="405">
        <v>8.3333333333333329E-2</v>
      </c>
      <c r="Z318" s="405">
        <v>8.3333333333333329E-2</v>
      </c>
      <c r="AA318" s="405">
        <v>8.3333333333333329E-2</v>
      </c>
    </row>
    <row r="319" spans="1:27" ht="15" customHeight="1" x14ac:dyDescent="0.25">
      <c r="A319" s="425" t="str">
        <f>IF('1_geral'!$D$1=E319,1,"")</f>
        <v/>
      </c>
      <c r="B319" s="166" t="str">
        <f>IF(A319=1,MAX(B$1:B318)+1,"")</f>
        <v/>
      </c>
      <c r="C319" s="425" t="str">
        <f>IF('1_geral'!$D$4=F319,1,"")</f>
        <v/>
      </c>
      <c r="D319" s="166" t="str">
        <f>IF(C319=1,MAX(D$1:D318)+1,"")</f>
        <v/>
      </c>
      <c r="E319" s="166" t="s">
        <v>3397</v>
      </c>
      <c r="F319" s="166" t="s">
        <v>2395</v>
      </c>
      <c r="H319" s="166" t="s">
        <v>1854</v>
      </c>
      <c r="I319" s="166" t="s">
        <v>1858</v>
      </c>
      <c r="J319" s="166" t="s">
        <v>1902</v>
      </c>
      <c r="K319" s="166" t="s">
        <v>2399</v>
      </c>
      <c r="L319" s="409">
        <v>8294.4</v>
      </c>
      <c r="M319" s="409">
        <v>10368</v>
      </c>
      <c r="N319" s="409">
        <v>12441.6</v>
      </c>
      <c r="O319" s="410">
        <v>8.3333333333333329E-2</v>
      </c>
      <c r="P319" s="405">
        <v>8.3333333333333329E-2</v>
      </c>
      <c r="Q319" s="405">
        <v>8.3333333333333329E-2</v>
      </c>
      <c r="R319" s="405">
        <v>8.3333333333333329E-2</v>
      </c>
      <c r="S319" s="405">
        <v>8.3333333333333329E-2</v>
      </c>
      <c r="T319" s="405">
        <v>8.3333333333333329E-2</v>
      </c>
      <c r="U319" s="405">
        <v>8.3333333333333329E-2</v>
      </c>
      <c r="V319" s="405">
        <v>8.3333333333333329E-2</v>
      </c>
      <c r="W319" s="405">
        <v>8.3333333333333329E-2</v>
      </c>
      <c r="X319" s="405">
        <v>8.3333333333333329E-2</v>
      </c>
      <c r="Y319" s="405">
        <v>8.3333333333333329E-2</v>
      </c>
      <c r="Z319" s="405">
        <v>8.3333333333333329E-2</v>
      </c>
      <c r="AA319" s="405">
        <v>8.3333333333333329E-2</v>
      </c>
    </row>
    <row r="320" spans="1:27" ht="15" customHeight="1" x14ac:dyDescent="0.25">
      <c r="A320" s="425" t="str">
        <f>IF('1_geral'!$D$1=E320,1,"")</f>
        <v/>
      </c>
      <c r="B320" s="166" t="str">
        <f>IF(A320=1,MAX(B$1:B319)+1,"")</f>
        <v/>
      </c>
      <c r="C320" s="425" t="str">
        <f>IF('1_geral'!$D$4=F320,1,"")</f>
        <v/>
      </c>
      <c r="D320" s="166" t="str">
        <f>IF(C320=1,MAX(D$1:D319)+1,"")</f>
        <v/>
      </c>
      <c r="E320" s="166" t="s">
        <v>3397</v>
      </c>
      <c r="F320" s="166" t="s">
        <v>2395</v>
      </c>
      <c r="H320" s="166" t="s">
        <v>1854</v>
      </c>
      <c r="I320" s="166" t="s">
        <v>1858</v>
      </c>
      <c r="J320" s="166" t="s">
        <v>1902</v>
      </c>
      <c r="K320" s="166" t="s">
        <v>2402</v>
      </c>
      <c r="L320" s="409">
        <v>11059.2</v>
      </c>
      <c r="M320" s="409">
        <v>13824</v>
      </c>
      <c r="N320" s="409">
        <v>16588.8</v>
      </c>
      <c r="O320" s="410">
        <v>8.3333333333333329E-2</v>
      </c>
      <c r="P320" s="405">
        <v>8.3333333333333329E-2</v>
      </c>
      <c r="Q320" s="405">
        <v>8.3333333333333329E-2</v>
      </c>
      <c r="R320" s="405">
        <v>8.3333333333333329E-2</v>
      </c>
      <c r="S320" s="405">
        <v>8.3333333333333329E-2</v>
      </c>
      <c r="T320" s="405">
        <v>8.3333333333333329E-2</v>
      </c>
      <c r="U320" s="405">
        <v>8.3333333333333329E-2</v>
      </c>
      <c r="V320" s="405">
        <v>8.3333333333333329E-2</v>
      </c>
      <c r="W320" s="405">
        <v>8.3333333333333329E-2</v>
      </c>
      <c r="X320" s="405">
        <v>8.3333333333333329E-2</v>
      </c>
      <c r="Y320" s="405">
        <v>8.3333333333333329E-2</v>
      </c>
      <c r="Z320" s="405">
        <v>8.3333333333333329E-2</v>
      </c>
      <c r="AA320" s="405">
        <v>8.3333333333333329E-2</v>
      </c>
    </row>
    <row r="321" spans="1:27" ht="15" customHeight="1" x14ac:dyDescent="0.25">
      <c r="A321" s="425" t="str">
        <f>IF('1_geral'!$D$1=E321,1,"")</f>
        <v/>
      </c>
      <c r="B321" s="166" t="str">
        <f>IF(A321=1,MAX(B$1:B320)+1,"")</f>
        <v/>
      </c>
      <c r="C321" s="425" t="str">
        <f>IF('1_geral'!$D$4=F321,1,"")</f>
        <v/>
      </c>
      <c r="D321" s="166" t="str">
        <f>IF(C321=1,MAX(D$1:D320)+1,"")</f>
        <v/>
      </c>
      <c r="E321" s="166" t="s">
        <v>3397</v>
      </c>
      <c r="F321" s="166" t="s">
        <v>2407</v>
      </c>
      <c r="G321" s="166" t="s">
        <v>1657</v>
      </c>
      <c r="H321" s="166" t="s">
        <v>1854</v>
      </c>
      <c r="I321" s="166" t="s">
        <v>1858</v>
      </c>
      <c r="J321" s="166" t="s">
        <v>1902</v>
      </c>
      <c r="K321" s="166" t="s">
        <v>2408</v>
      </c>
      <c r="L321" s="409">
        <v>5760</v>
      </c>
      <c r="M321" s="409">
        <v>7200</v>
      </c>
      <c r="N321" s="409">
        <v>8640</v>
      </c>
      <c r="O321" s="410">
        <v>0.25</v>
      </c>
      <c r="P321" s="405">
        <v>8.3333333333333329E-2</v>
      </c>
      <c r="Q321" s="405">
        <v>8.3333333333333329E-2</v>
      </c>
      <c r="R321" s="405">
        <v>8.3333333333333329E-2</v>
      </c>
      <c r="S321" s="405">
        <v>8.3333333333333329E-2</v>
      </c>
      <c r="T321" s="405">
        <v>8.3333333333333329E-2</v>
      </c>
      <c r="U321" s="405">
        <v>8.3333333333333329E-2</v>
      </c>
      <c r="V321" s="405">
        <v>8.3333333333333329E-2</v>
      </c>
      <c r="W321" s="405">
        <v>8.3333333333333329E-2</v>
      </c>
      <c r="X321" s="405">
        <v>8.3333333333333329E-2</v>
      </c>
      <c r="Y321" s="405">
        <v>8.3333333333333329E-2</v>
      </c>
      <c r="Z321" s="405">
        <v>8.3333333333333329E-2</v>
      </c>
      <c r="AA321" s="405">
        <v>8.3333333333333329E-2</v>
      </c>
    </row>
    <row r="322" spans="1:27" ht="15" customHeight="1" x14ac:dyDescent="0.25">
      <c r="A322" s="425" t="str">
        <f>IF('1_geral'!$D$1=E322,1,"")</f>
        <v/>
      </c>
      <c r="B322" s="166" t="str">
        <f>IF(A322=1,MAX(B$1:B321)+1,"")</f>
        <v/>
      </c>
      <c r="C322" s="425" t="str">
        <f>IF('1_geral'!$D$4=F322,1,"")</f>
        <v/>
      </c>
      <c r="D322" s="166" t="str">
        <f>IF(C322=1,MAX(D$1:D321)+1,"")</f>
        <v/>
      </c>
      <c r="E322" s="166" t="s">
        <v>3397</v>
      </c>
      <c r="F322" s="166" t="s">
        <v>2407</v>
      </c>
      <c r="G322" s="166" t="s">
        <v>1657</v>
      </c>
      <c r="H322" s="166" t="s">
        <v>1854</v>
      </c>
      <c r="I322" s="166" t="s">
        <v>1858</v>
      </c>
      <c r="J322" s="166" t="s">
        <v>1902</v>
      </c>
      <c r="K322" s="166" t="s">
        <v>2410</v>
      </c>
      <c r="L322" s="409">
        <v>1920</v>
      </c>
      <c r="M322" s="409">
        <v>2400</v>
      </c>
      <c r="N322" s="409">
        <v>2880</v>
      </c>
      <c r="O322" s="410">
        <v>1</v>
      </c>
      <c r="P322" s="405">
        <v>8.3333333333333329E-2</v>
      </c>
      <c r="Q322" s="405">
        <v>8.3333333333333329E-2</v>
      </c>
      <c r="R322" s="405">
        <v>8.3333333333333329E-2</v>
      </c>
      <c r="S322" s="405">
        <v>8.3333333333333329E-2</v>
      </c>
      <c r="T322" s="405">
        <v>8.3333333333333329E-2</v>
      </c>
      <c r="U322" s="405">
        <v>8.3333333333333329E-2</v>
      </c>
      <c r="V322" s="405">
        <v>8.3333333333333329E-2</v>
      </c>
      <c r="W322" s="405">
        <v>8.3333333333333329E-2</v>
      </c>
      <c r="X322" s="405">
        <v>8.3333333333333329E-2</v>
      </c>
      <c r="Y322" s="405">
        <v>8.3333333333333329E-2</v>
      </c>
      <c r="Z322" s="405">
        <v>8.3333333333333329E-2</v>
      </c>
      <c r="AA322" s="405">
        <v>8.3333333333333329E-2</v>
      </c>
    </row>
    <row r="323" spans="1:27" ht="15" customHeight="1" x14ac:dyDescent="0.25">
      <c r="A323" s="425" t="str">
        <f>IF('1_geral'!$D$1=E323,1,"")</f>
        <v/>
      </c>
      <c r="B323" s="166" t="str">
        <f>IF(A323=1,MAX(B$1:B322)+1,"")</f>
        <v/>
      </c>
      <c r="C323" s="425" t="str">
        <f>IF('1_geral'!$D$4=F323,1,"")</f>
        <v/>
      </c>
      <c r="D323" s="166" t="str">
        <f>IF(C323=1,MAX(D$1:D322)+1,"")</f>
        <v/>
      </c>
      <c r="E323" s="166" t="s">
        <v>3397</v>
      </c>
      <c r="F323" s="166" t="s">
        <v>2407</v>
      </c>
      <c r="G323" s="166" t="s">
        <v>1657</v>
      </c>
      <c r="H323" s="166" t="s">
        <v>1854</v>
      </c>
      <c r="I323" s="166" t="s">
        <v>1858</v>
      </c>
      <c r="J323" s="166" t="s">
        <v>1902</v>
      </c>
      <c r="K323" s="166" t="s">
        <v>2414</v>
      </c>
      <c r="L323" s="409">
        <v>4800</v>
      </c>
      <c r="M323" s="409">
        <v>6000</v>
      </c>
      <c r="N323" s="409">
        <v>7200</v>
      </c>
      <c r="O323" s="410">
        <v>8.3333333333333329E-2</v>
      </c>
      <c r="P323" s="405">
        <v>8.3333333333333329E-2</v>
      </c>
      <c r="Q323" s="405">
        <v>8.3333333333333329E-2</v>
      </c>
      <c r="R323" s="405">
        <v>8.3333333333333329E-2</v>
      </c>
      <c r="S323" s="405">
        <v>8.3333333333333329E-2</v>
      </c>
      <c r="T323" s="405">
        <v>8.3333333333333329E-2</v>
      </c>
      <c r="U323" s="405">
        <v>8.3333333333333329E-2</v>
      </c>
      <c r="V323" s="405">
        <v>8.3333333333333329E-2</v>
      </c>
      <c r="W323" s="405">
        <v>8.3333333333333329E-2</v>
      </c>
      <c r="X323" s="405">
        <v>8.3333333333333329E-2</v>
      </c>
      <c r="Y323" s="405">
        <v>8.3333333333333329E-2</v>
      </c>
      <c r="Z323" s="405">
        <v>8.3333333333333329E-2</v>
      </c>
      <c r="AA323" s="405">
        <v>8.3333333333333329E-2</v>
      </c>
    </row>
    <row r="324" spans="1:27" ht="15" customHeight="1" x14ac:dyDescent="0.25">
      <c r="A324" s="425" t="str">
        <f>IF('1_geral'!$D$1=E324,1,"")</f>
        <v/>
      </c>
      <c r="B324" s="166" t="str">
        <f>IF(A324=1,MAX(B$1:B323)+1,"")</f>
        <v/>
      </c>
      <c r="C324" s="425" t="str">
        <f>IF('1_geral'!$D$4=F324,1,"")</f>
        <v/>
      </c>
      <c r="D324" s="166" t="str">
        <f>IF(C324=1,MAX(D$1:D323)+1,"")</f>
        <v/>
      </c>
      <c r="E324" s="166" t="s">
        <v>3397</v>
      </c>
      <c r="F324" s="166" t="s">
        <v>2407</v>
      </c>
      <c r="G324" s="166" t="s">
        <v>1657</v>
      </c>
      <c r="H324" s="166" t="s">
        <v>1854</v>
      </c>
      <c r="I324" s="166" t="s">
        <v>1858</v>
      </c>
      <c r="J324" s="166" t="s">
        <v>1902</v>
      </c>
      <c r="K324" s="166" t="s">
        <v>2422</v>
      </c>
      <c r="L324" s="409">
        <v>1440</v>
      </c>
      <c r="M324" s="409">
        <v>1800</v>
      </c>
      <c r="N324" s="409">
        <v>2160</v>
      </c>
      <c r="O324" s="410">
        <v>1</v>
      </c>
      <c r="P324" s="405">
        <v>8.3333333333333329E-2</v>
      </c>
      <c r="Q324" s="405">
        <v>8.3333333333333329E-2</v>
      </c>
      <c r="R324" s="405">
        <v>8.3333333333333329E-2</v>
      </c>
      <c r="S324" s="405">
        <v>8.3333333333333329E-2</v>
      </c>
      <c r="T324" s="405">
        <v>8.3333333333333329E-2</v>
      </c>
      <c r="U324" s="405">
        <v>8.3333333333333329E-2</v>
      </c>
      <c r="V324" s="405">
        <v>8.3333333333333329E-2</v>
      </c>
      <c r="W324" s="405">
        <v>8.3333333333333329E-2</v>
      </c>
      <c r="X324" s="405">
        <v>8.3333333333333329E-2</v>
      </c>
      <c r="Y324" s="405">
        <v>8.3333333333333329E-2</v>
      </c>
      <c r="Z324" s="405">
        <v>8.3333333333333329E-2</v>
      </c>
      <c r="AA324" s="405">
        <v>8.3333333333333329E-2</v>
      </c>
    </row>
    <row r="325" spans="1:27" ht="15" customHeight="1" x14ac:dyDescent="0.25">
      <c r="A325" s="425" t="str">
        <f>IF('1_geral'!$D$1=E325,1,"")</f>
        <v/>
      </c>
      <c r="B325" s="166" t="str">
        <f>IF(A325=1,MAX(B$1:B324)+1,"")</f>
        <v/>
      </c>
      <c r="C325" s="425" t="str">
        <f>IF('1_geral'!$D$4=F325,1,"")</f>
        <v/>
      </c>
      <c r="D325" s="166" t="str">
        <f>IF(C325=1,MAX(D$1:D324)+1,"")</f>
        <v/>
      </c>
      <c r="E325" s="166" t="s">
        <v>3397</v>
      </c>
      <c r="F325" s="166" t="s">
        <v>2407</v>
      </c>
      <c r="G325" s="166" t="s">
        <v>1657</v>
      </c>
      <c r="H325" s="166" t="s">
        <v>1854</v>
      </c>
      <c r="I325" s="166" t="s">
        <v>1858</v>
      </c>
      <c r="J325" s="166" t="s">
        <v>1902</v>
      </c>
      <c r="K325" s="166" t="s">
        <v>2423</v>
      </c>
      <c r="L325" s="409">
        <v>720</v>
      </c>
      <c r="M325" s="409">
        <v>900</v>
      </c>
      <c r="N325" s="409">
        <v>1080</v>
      </c>
      <c r="O325" s="410">
        <v>4</v>
      </c>
      <c r="P325" s="405">
        <v>8.3333333333333329E-2</v>
      </c>
      <c r="Q325" s="405">
        <v>8.3333333333333329E-2</v>
      </c>
      <c r="R325" s="405">
        <v>8.3333333333333329E-2</v>
      </c>
      <c r="S325" s="405">
        <v>8.3333333333333329E-2</v>
      </c>
      <c r="T325" s="405">
        <v>8.3333333333333329E-2</v>
      </c>
      <c r="U325" s="405">
        <v>8.3333333333333329E-2</v>
      </c>
      <c r="V325" s="405">
        <v>8.3333333333333329E-2</v>
      </c>
      <c r="W325" s="405">
        <v>8.3333333333333329E-2</v>
      </c>
      <c r="X325" s="405">
        <v>8.3333333333333329E-2</v>
      </c>
      <c r="Y325" s="405">
        <v>8.3333333333333329E-2</v>
      </c>
      <c r="Z325" s="405">
        <v>8.3333333333333329E-2</v>
      </c>
      <c r="AA325" s="405">
        <v>8.3333333333333329E-2</v>
      </c>
    </row>
    <row r="326" spans="1:27" ht="15" customHeight="1" x14ac:dyDescent="0.25">
      <c r="A326" s="425" t="str">
        <f>IF('1_geral'!$D$1=E326,1,"")</f>
        <v/>
      </c>
      <c r="B326" s="166" t="str">
        <f>IF(A326=1,MAX(B$1:B325)+1,"")</f>
        <v/>
      </c>
      <c r="C326" s="425" t="str">
        <f>IF('1_geral'!$D$4=F326,1,"")</f>
        <v/>
      </c>
      <c r="D326" s="166" t="str">
        <f>IF(C326=1,MAX(D$1:D325)+1,"")</f>
        <v/>
      </c>
      <c r="E326" s="166" t="s">
        <v>3397</v>
      </c>
      <c r="F326" s="166" t="s">
        <v>2407</v>
      </c>
      <c r="G326" s="166" t="s">
        <v>1657</v>
      </c>
      <c r="H326" s="166" t="s">
        <v>1854</v>
      </c>
      <c r="I326" s="166" t="s">
        <v>1856</v>
      </c>
      <c r="J326" s="166" t="s">
        <v>1902</v>
      </c>
      <c r="K326" s="166" t="s">
        <v>2419</v>
      </c>
      <c r="L326" s="409">
        <v>384</v>
      </c>
      <c r="M326" s="409">
        <v>480</v>
      </c>
      <c r="N326" s="409">
        <v>576</v>
      </c>
      <c r="O326" s="410">
        <v>2</v>
      </c>
      <c r="P326" s="405">
        <v>8.3333333333333329E-2</v>
      </c>
      <c r="Q326" s="405">
        <v>8.3333333333333329E-2</v>
      </c>
      <c r="R326" s="405">
        <v>8.3333333333333329E-2</v>
      </c>
      <c r="S326" s="405">
        <v>8.3333333333333329E-2</v>
      </c>
      <c r="T326" s="405">
        <v>8.3333333333333329E-2</v>
      </c>
      <c r="U326" s="405">
        <v>8.3333333333333329E-2</v>
      </c>
      <c r="V326" s="405">
        <v>8.3333333333333329E-2</v>
      </c>
      <c r="W326" s="405">
        <v>8.3333333333333329E-2</v>
      </c>
      <c r="X326" s="405">
        <v>8.3333333333333329E-2</v>
      </c>
      <c r="Y326" s="405">
        <v>8.3333333333333329E-2</v>
      </c>
      <c r="Z326" s="405">
        <v>8.3333333333333329E-2</v>
      </c>
      <c r="AA326" s="405">
        <v>8.3333333333333329E-2</v>
      </c>
    </row>
    <row r="327" spans="1:27" ht="15" customHeight="1" x14ac:dyDescent="0.25">
      <c r="A327" s="425" t="str">
        <f>IF('1_geral'!$D$1=E327,1,"")</f>
        <v/>
      </c>
      <c r="B327" s="166" t="str">
        <f>IF(A327=1,MAX(B$1:B326)+1,"")</f>
        <v/>
      </c>
      <c r="C327" s="425" t="str">
        <f>IF('1_geral'!$D$4=F327,1,"")</f>
        <v/>
      </c>
      <c r="D327" s="166" t="str">
        <f>IF(C327=1,MAX(D$1:D326)+1,"")</f>
        <v/>
      </c>
      <c r="E327" s="166" t="s">
        <v>3397</v>
      </c>
      <c r="F327" s="166" t="s">
        <v>2407</v>
      </c>
      <c r="G327" s="166" t="s">
        <v>1657</v>
      </c>
      <c r="H327" s="166" t="s">
        <v>1854</v>
      </c>
      <c r="I327" s="166" t="s">
        <v>1856</v>
      </c>
      <c r="J327" s="166" t="s">
        <v>1902</v>
      </c>
      <c r="K327" s="166" t="s">
        <v>2420</v>
      </c>
      <c r="L327" s="409">
        <v>960</v>
      </c>
      <c r="M327" s="409">
        <v>1200</v>
      </c>
      <c r="N327" s="409">
        <v>1440</v>
      </c>
      <c r="O327" s="410">
        <v>2</v>
      </c>
      <c r="P327" s="405">
        <v>8.3333333333333329E-2</v>
      </c>
      <c r="Q327" s="405">
        <v>8.3333333333333329E-2</v>
      </c>
      <c r="R327" s="405">
        <v>8.3333333333333329E-2</v>
      </c>
      <c r="S327" s="405">
        <v>8.3333333333333329E-2</v>
      </c>
      <c r="T327" s="405">
        <v>8.3333333333333329E-2</v>
      </c>
      <c r="U327" s="405">
        <v>8.3333333333333329E-2</v>
      </c>
      <c r="V327" s="405">
        <v>8.3333333333333329E-2</v>
      </c>
      <c r="W327" s="405">
        <v>8.3333333333333329E-2</v>
      </c>
      <c r="X327" s="405">
        <v>8.3333333333333329E-2</v>
      </c>
      <c r="Y327" s="405">
        <v>8.3333333333333329E-2</v>
      </c>
      <c r="Z327" s="405">
        <v>8.3333333333333329E-2</v>
      </c>
      <c r="AA327" s="405">
        <v>8.3333333333333329E-2</v>
      </c>
    </row>
    <row r="328" spans="1:27" ht="15" customHeight="1" x14ac:dyDescent="0.25">
      <c r="A328" s="425" t="str">
        <f>IF('1_geral'!$D$1=E328,1,"")</f>
        <v/>
      </c>
      <c r="B328" s="166" t="str">
        <f>IF(A328=1,MAX(B$1:B327)+1,"")</f>
        <v/>
      </c>
      <c r="C328" s="425" t="str">
        <f>IF('1_geral'!$D$4=F328,1,"")</f>
        <v/>
      </c>
      <c r="D328" s="166" t="str">
        <f>IF(C328=1,MAX(D$1:D327)+1,"")</f>
        <v/>
      </c>
      <c r="E328" s="166" t="s">
        <v>3397</v>
      </c>
      <c r="F328" s="166" t="s">
        <v>2407</v>
      </c>
      <c r="H328" s="166" t="s">
        <v>1658</v>
      </c>
      <c r="I328" s="166" t="s">
        <v>1657</v>
      </c>
      <c r="J328" s="166" t="s">
        <v>1902</v>
      </c>
      <c r="K328" s="166" t="s">
        <v>2418</v>
      </c>
      <c r="L328" s="409">
        <v>720</v>
      </c>
      <c r="M328" s="409">
        <v>900</v>
      </c>
      <c r="N328" s="409">
        <v>1080</v>
      </c>
      <c r="O328" s="410">
        <v>1</v>
      </c>
      <c r="P328" s="405">
        <v>8.3333333333333329E-2</v>
      </c>
      <c r="Q328" s="405">
        <v>8.3333333333333329E-2</v>
      </c>
      <c r="R328" s="405">
        <v>8.3333333333333329E-2</v>
      </c>
      <c r="S328" s="405">
        <v>8.3333333333333329E-2</v>
      </c>
      <c r="T328" s="405">
        <v>8.3333333333333329E-2</v>
      </c>
      <c r="U328" s="405">
        <v>8.3333333333333329E-2</v>
      </c>
      <c r="V328" s="405">
        <v>8.3333333333333329E-2</v>
      </c>
      <c r="W328" s="405">
        <v>8.3333333333333329E-2</v>
      </c>
      <c r="X328" s="405">
        <v>8.3333333333333329E-2</v>
      </c>
      <c r="Y328" s="405">
        <v>8.3333333333333329E-2</v>
      </c>
      <c r="Z328" s="405">
        <v>8.3333333333333329E-2</v>
      </c>
      <c r="AA328" s="405">
        <v>8.3333333333333329E-2</v>
      </c>
    </row>
    <row r="329" spans="1:27" ht="15" customHeight="1" x14ac:dyDescent="0.25">
      <c r="A329" s="425" t="str">
        <f>IF('1_geral'!$D$1=E329,1,"")</f>
        <v/>
      </c>
      <c r="B329" s="166" t="str">
        <f>IF(A329=1,MAX(B$1:B328)+1,"")</f>
        <v/>
      </c>
      <c r="C329" s="425" t="str">
        <f>IF('1_geral'!$D$4=F329,1,"")</f>
        <v/>
      </c>
      <c r="D329" s="166" t="str">
        <f>IF(C329=1,MAX(D$1:D328)+1,"")</f>
        <v/>
      </c>
      <c r="E329" s="166" t="s">
        <v>3397</v>
      </c>
      <c r="F329" s="166" t="s">
        <v>2407</v>
      </c>
      <c r="H329" s="166" t="s">
        <v>1658</v>
      </c>
      <c r="I329" s="166" t="s">
        <v>1855</v>
      </c>
      <c r="J329" s="166" t="s">
        <v>1902</v>
      </c>
      <c r="K329" s="166" t="s">
        <v>2417</v>
      </c>
      <c r="L329" s="409">
        <v>720</v>
      </c>
      <c r="M329" s="409">
        <v>900</v>
      </c>
      <c r="N329" s="409">
        <v>1080</v>
      </c>
      <c r="O329" s="410">
        <v>1</v>
      </c>
      <c r="P329" s="405">
        <v>8.3333333333333329E-2</v>
      </c>
      <c r="Q329" s="405">
        <v>8.3333333333333329E-2</v>
      </c>
      <c r="R329" s="405">
        <v>8.3333333333333329E-2</v>
      </c>
      <c r="S329" s="405">
        <v>8.3333333333333329E-2</v>
      </c>
      <c r="T329" s="405">
        <v>8.3333333333333329E-2</v>
      </c>
      <c r="U329" s="405">
        <v>8.3333333333333329E-2</v>
      </c>
      <c r="V329" s="405">
        <v>8.3333333333333329E-2</v>
      </c>
      <c r="W329" s="405">
        <v>8.3333333333333329E-2</v>
      </c>
      <c r="X329" s="405">
        <v>8.3333333333333329E-2</v>
      </c>
      <c r="Y329" s="405">
        <v>8.3333333333333329E-2</v>
      </c>
      <c r="Z329" s="405">
        <v>8.3333333333333329E-2</v>
      </c>
      <c r="AA329" s="405">
        <v>8.3333333333333329E-2</v>
      </c>
    </row>
    <row r="330" spans="1:27" ht="15" customHeight="1" x14ac:dyDescent="0.25">
      <c r="A330" s="425" t="str">
        <f>IF('1_geral'!$D$1=E330,1,"")</f>
        <v/>
      </c>
      <c r="B330" s="166" t="str">
        <f>IF(A330=1,MAX(B$1:B329)+1,"")</f>
        <v/>
      </c>
      <c r="C330" s="425" t="str">
        <f>IF('1_geral'!$D$4=F330,1,"")</f>
        <v/>
      </c>
      <c r="D330" s="166" t="str">
        <f>IF(C330=1,MAX(D$1:D329)+1,"")</f>
        <v/>
      </c>
      <c r="E330" s="166" t="s">
        <v>3397</v>
      </c>
      <c r="F330" s="166" t="s">
        <v>2407</v>
      </c>
      <c r="H330" s="166" t="s">
        <v>1854</v>
      </c>
      <c r="I330" s="166" t="s">
        <v>1886</v>
      </c>
      <c r="J330" s="166" t="s">
        <v>1902</v>
      </c>
      <c r="K330" s="166" t="s">
        <v>2411</v>
      </c>
      <c r="L330" s="409">
        <v>960</v>
      </c>
      <c r="M330" s="409">
        <v>1200</v>
      </c>
      <c r="N330" s="409">
        <v>1440</v>
      </c>
      <c r="O330" s="410">
        <v>0.5</v>
      </c>
      <c r="P330" s="405">
        <v>8.3333333333333329E-2</v>
      </c>
      <c r="Q330" s="405">
        <v>8.3333333333333329E-2</v>
      </c>
      <c r="R330" s="405">
        <v>8.3333333333333329E-2</v>
      </c>
      <c r="S330" s="405">
        <v>8.3333333333333329E-2</v>
      </c>
      <c r="T330" s="405">
        <v>8.3333333333333329E-2</v>
      </c>
      <c r="U330" s="405">
        <v>8.3333333333333329E-2</v>
      </c>
      <c r="V330" s="405">
        <v>8.3333333333333329E-2</v>
      </c>
      <c r="W330" s="405">
        <v>8.3333333333333329E-2</v>
      </c>
      <c r="X330" s="405">
        <v>8.3333333333333329E-2</v>
      </c>
      <c r="Y330" s="405">
        <v>8.3333333333333329E-2</v>
      </c>
      <c r="Z330" s="405">
        <v>8.3333333333333329E-2</v>
      </c>
      <c r="AA330" s="405">
        <v>8.3333333333333329E-2</v>
      </c>
    </row>
    <row r="331" spans="1:27" ht="15" customHeight="1" x14ac:dyDescent="0.25">
      <c r="A331" s="425" t="str">
        <f>IF('1_geral'!$D$1=E331,1,"")</f>
        <v/>
      </c>
      <c r="B331" s="166" t="str">
        <f>IF(A331=1,MAX(B$1:B330)+1,"")</f>
        <v/>
      </c>
      <c r="C331" s="425" t="str">
        <f>IF('1_geral'!$D$4=F331,1,"")</f>
        <v/>
      </c>
      <c r="D331" s="166" t="str">
        <f>IF(C331=1,MAX(D$1:D330)+1,"")</f>
        <v/>
      </c>
      <c r="E331" s="166" t="s">
        <v>3397</v>
      </c>
      <c r="F331" s="166" t="s">
        <v>2407</v>
      </c>
      <c r="H331" s="166" t="s">
        <v>1854</v>
      </c>
      <c r="I331" s="166" t="s">
        <v>1886</v>
      </c>
      <c r="J331" s="166" t="s">
        <v>1902</v>
      </c>
      <c r="K331" s="166" t="s">
        <v>2412</v>
      </c>
      <c r="L331" s="409">
        <v>720</v>
      </c>
      <c r="M331" s="409">
        <v>900</v>
      </c>
      <c r="N331" s="409">
        <v>1080</v>
      </c>
      <c r="O331" s="410">
        <v>1</v>
      </c>
      <c r="P331" s="405">
        <v>8.3333333333333329E-2</v>
      </c>
      <c r="Q331" s="405">
        <v>8.3333333333333329E-2</v>
      </c>
      <c r="R331" s="405">
        <v>8.3333333333333329E-2</v>
      </c>
      <c r="S331" s="405">
        <v>8.3333333333333329E-2</v>
      </c>
      <c r="T331" s="405">
        <v>8.3333333333333329E-2</v>
      </c>
      <c r="U331" s="405">
        <v>8.3333333333333329E-2</v>
      </c>
      <c r="V331" s="405">
        <v>8.3333333333333329E-2</v>
      </c>
      <c r="W331" s="405">
        <v>8.3333333333333329E-2</v>
      </c>
      <c r="X331" s="405">
        <v>8.3333333333333329E-2</v>
      </c>
      <c r="Y331" s="405">
        <v>8.3333333333333329E-2</v>
      </c>
      <c r="Z331" s="405">
        <v>8.3333333333333329E-2</v>
      </c>
      <c r="AA331" s="405">
        <v>8.3333333333333329E-2</v>
      </c>
    </row>
    <row r="332" spans="1:27" ht="15" customHeight="1" x14ac:dyDescent="0.25">
      <c r="A332" s="425" t="str">
        <f>IF('1_geral'!$D$1=E332,1,"")</f>
        <v/>
      </c>
      <c r="B332" s="166" t="str">
        <f>IF(A332=1,MAX(B$1:B331)+1,"")</f>
        <v/>
      </c>
      <c r="C332" s="425" t="str">
        <f>IF('1_geral'!$D$4=F332,1,"")</f>
        <v/>
      </c>
      <c r="D332" s="166" t="str">
        <f>IF(C332=1,MAX(D$1:D331)+1,"")</f>
        <v/>
      </c>
      <c r="E332" s="166" t="s">
        <v>3397</v>
      </c>
      <c r="F332" s="166" t="s">
        <v>2407</v>
      </c>
      <c r="H332" s="166" t="s">
        <v>1854</v>
      </c>
      <c r="I332" s="166" t="s">
        <v>1886</v>
      </c>
      <c r="J332" s="166" t="s">
        <v>1902</v>
      </c>
      <c r="K332" s="166" t="s">
        <v>2413</v>
      </c>
      <c r="L332" s="409">
        <v>1920</v>
      </c>
      <c r="M332" s="409">
        <v>2400</v>
      </c>
      <c r="N332" s="409">
        <v>2880</v>
      </c>
      <c r="O332" s="410">
        <v>1</v>
      </c>
      <c r="P332" s="405">
        <v>8.3333333333333329E-2</v>
      </c>
      <c r="Q332" s="405">
        <v>8.3333333333333329E-2</v>
      </c>
      <c r="R332" s="405">
        <v>8.3333333333333329E-2</v>
      </c>
      <c r="S332" s="405">
        <v>8.3333333333333329E-2</v>
      </c>
      <c r="T332" s="405">
        <v>8.3333333333333329E-2</v>
      </c>
      <c r="U332" s="405">
        <v>8.3333333333333329E-2</v>
      </c>
      <c r="V332" s="405">
        <v>8.3333333333333329E-2</v>
      </c>
      <c r="W332" s="405">
        <v>8.3333333333333329E-2</v>
      </c>
      <c r="X332" s="405">
        <v>8.3333333333333329E-2</v>
      </c>
      <c r="Y332" s="405">
        <v>8.3333333333333329E-2</v>
      </c>
      <c r="Z332" s="405">
        <v>8.3333333333333329E-2</v>
      </c>
      <c r="AA332" s="405">
        <v>8.3333333333333329E-2</v>
      </c>
    </row>
    <row r="333" spans="1:27" ht="15" customHeight="1" x14ac:dyDescent="0.25">
      <c r="A333" s="425" t="str">
        <f>IF('1_geral'!$D$1=E333,1,"")</f>
        <v/>
      </c>
      <c r="B333" s="166" t="str">
        <f>IF(A333=1,MAX(B$1:B332)+1,"")</f>
        <v/>
      </c>
      <c r="C333" s="425" t="str">
        <f>IF('1_geral'!$D$4=F333,1,"")</f>
        <v/>
      </c>
      <c r="D333" s="166" t="str">
        <f>IF(C333=1,MAX(D$1:D332)+1,"")</f>
        <v/>
      </c>
      <c r="E333" s="166" t="s">
        <v>3397</v>
      </c>
      <c r="F333" s="166" t="s">
        <v>2407</v>
      </c>
      <c r="H333" s="166" t="s">
        <v>1854</v>
      </c>
      <c r="I333" s="166" t="s">
        <v>1856</v>
      </c>
      <c r="J333" s="166" t="s">
        <v>1905</v>
      </c>
      <c r="K333" s="166" t="s">
        <v>2409</v>
      </c>
      <c r="L333" s="409">
        <v>1440</v>
      </c>
      <c r="M333" s="409">
        <v>1800</v>
      </c>
      <c r="N333" s="409">
        <v>2160</v>
      </c>
      <c r="O333" s="410">
        <v>1</v>
      </c>
      <c r="P333" s="405">
        <v>8.3333333333333329E-2</v>
      </c>
      <c r="Q333" s="405">
        <v>8.3333333333333329E-2</v>
      </c>
      <c r="R333" s="405">
        <v>8.3333333333333329E-2</v>
      </c>
      <c r="S333" s="405">
        <v>8.3333333333333329E-2</v>
      </c>
      <c r="T333" s="405">
        <v>8.3333333333333329E-2</v>
      </c>
      <c r="U333" s="405">
        <v>8.3333333333333329E-2</v>
      </c>
      <c r="V333" s="405">
        <v>8.3333333333333329E-2</v>
      </c>
      <c r="W333" s="405">
        <v>8.3333333333333329E-2</v>
      </c>
      <c r="X333" s="405">
        <v>8.3333333333333329E-2</v>
      </c>
      <c r="Y333" s="405">
        <v>8.3333333333333329E-2</v>
      </c>
      <c r="Z333" s="405">
        <v>8.3333333333333329E-2</v>
      </c>
      <c r="AA333" s="405">
        <v>8.3333333333333329E-2</v>
      </c>
    </row>
    <row r="334" spans="1:27" ht="15" customHeight="1" x14ac:dyDescent="0.25">
      <c r="A334" s="425" t="str">
        <f>IF('1_geral'!$D$1=E334,1,"")</f>
        <v/>
      </c>
      <c r="B334" s="166" t="str">
        <f>IF(A334=1,MAX(B$1:B333)+1,"")</f>
        <v/>
      </c>
      <c r="C334" s="425" t="str">
        <f>IF('1_geral'!$D$4=F334,1,"")</f>
        <v/>
      </c>
      <c r="D334" s="166" t="str">
        <f>IF(C334=1,MAX(D$1:D333)+1,"")</f>
        <v/>
      </c>
      <c r="E334" s="166" t="s">
        <v>3397</v>
      </c>
      <c r="F334" s="166" t="s">
        <v>2407</v>
      </c>
      <c r="H334" s="166" t="s">
        <v>1854</v>
      </c>
      <c r="I334" s="166" t="s">
        <v>1856</v>
      </c>
      <c r="J334" s="166" t="s">
        <v>1902</v>
      </c>
      <c r="K334" s="166" t="s">
        <v>2415</v>
      </c>
      <c r="L334" s="409">
        <v>2400</v>
      </c>
      <c r="M334" s="409">
        <v>3000</v>
      </c>
      <c r="N334" s="409">
        <v>3600</v>
      </c>
      <c r="O334" s="410">
        <v>2</v>
      </c>
      <c r="P334" s="405">
        <v>8.3333333333333329E-2</v>
      </c>
      <c r="Q334" s="405">
        <v>8.3333333333333329E-2</v>
      </c>
      <c r="R334" s="405">
        <v>8.3333333333333329E-2</v>
      </c>
      <c r="S334" s="405">
        <v>8.3333333333333329E-2</v>
      </c>
      <c r="T334" s="405">
        <v>8.3333333333333329E-2</v>
      </c>
      <c r="U334" s="405">
        <v>8.3333333333333329E-2</v>
      </c>
      <c r="V334" s="405">
        <v>8.3333333333333329E-2</v>
      </c>
      <c r="W334" s="405">
        <v>8.3333333333333329E-2</v>
      </c>
      <c r="X334" s="405">
        <v>8.3333333333333329E-2</v>
      </c>
      <c r="Y334" s="405">
        <v>8.3333333333333329E-2</v>
      </c>
      <c r="Z334" s="405">
        <v>8.3333333333333329E-2</v>
      </c>
      <c r="AA334" s="405">
        <v>8.3333333333333329E-2</v>
      </c>
    </row>
    <row r="335" spans="1:27" ht="15" customHeight="1" x14ac:dyDescent="0.25">
      <c r="A335" s="425" t="str">
        <f>IF('1_geral'!$D$1=E335,1,"")</f>
        <v/>
      </c>
      <c r="B335" s="166" t="str">
        <f>IF(A335=1,MAX(B$1:B334)+1,"")</f>
        <v/>
      </c>
      <c r="C335" s="425" t="str">
        <f>IF('1_geral'!$D$4=F335,1,"")</f>
        <v/>
      </c>
      <c r="D335" s="166" t="str">
        <f>IF(C335=1,MAX(D$1:D334)+1,"")</f>
        <v/>
      </c>
      <c r="E335" s="166" t="s">
        <v>3397</v>
      </c>
      <c r="F335" s="166" t="s">
        <v>2407</v>
      </c>
      <c r="H335" s="166" t="s">
        <v>1854</v>
      </c>
      <c r="I335" s="166" t="s">
        <v>1856</v>
      </c>
      <c r="J335" s="166" t="s">
        <v>1902</v>
      </c>
      <c r="K335" s="166" t="s">
        <v>2416</v>
      </c>
      <c r="L335" s="409">
        <v>1920</v>
      </c>
      <c r="M335" s="409">
        <v>2400</v>
      </c>
      <c r="N335" s="409">
        <v>2880</v>
      </c>
      <c r="O335" s="410">
        <v>0.5</v>
      </c>
      <c r="P335" s="405">
        <v>8.3333333333333329E-2</v>
      </c>
      <c r="Q335" s="405">
        <v>8.3333333333333329E-2</v>
      </c>
      <c r="R335" s="405">
        <v>8.3333333333333329E-2</v>
      </c>
      <c r="S335" s="405">
        <v>8.3333333333333329E-2</v>
      </c>
      <c r="T335" s="405">
        <v>8.3333333333333329E-2</v>
      </c>
      <c r="U335" s="405">
        <v>8.3333333333333329E-2</v>
      </c>
      <c r="V335" s="405">
        <v>8.3333333333333329E-2</v>
      </c>
      <c r="W335" s="405">
        <v>8.3333333333333329E-2</v>
      </c>
      <c r="X335" s="405">
        <v>8.3333333333333329E-2</v>
      </c>
      <c r="Y335" s="405">
        <v>8.3333333333333329E-2</v>
      </c>
      <c r="Z335" s="405">
        <v>8.3333333333333329E-2</v>
      </c>
      <c r="AA335" s="405">
        <v>8.3333333333333329E-2</v>
      </c>
    </row>
    <row r="336" spans="1:27" ht="15" customHeight="1" x14ac:dyDescent="0.25">
      <c r="A336" s="425" t="str">
        <f>IF('1_geral'!$D$1=E336,1,"")</f>
        <v/>
      </c>
      <c r="B336" s="166" t="str">
        <f>IF(A336=1,MAX(B$1:B335)+1,"")</f>
        <v/>
      </c>
      <c r="C336" s="425" t="str">
        <f>IF('1_geral'!$D$4=F336,1,"")</f>
        <v/>
      </c>
      <c r="D336" s="166" t="str">
        <f>IF(C336=1,MAX(D$1:D335)+1,"")</f>
        <v/>
      </c>
      <c r="E336" s="166" t="s">
        <v>3397</v>
      </c>
      <c r="F336" s="166" t="s">
        <v>2407</v>
      </c>
      <c r="H336" s="166" t="s">
        <v>1854</v>
      </c>
      <c r="I336" s="166" t="s">
        <v>1856</v>
      </c>
      <c r="J336" s="166" t="s">
        <v>1902</v>
      </c>
      <c r="K336" s="166" t="s">
        <v>2421</v>
      </c>
      <c r="L336" s="409">
        <v>1920</v>
      </c>
      <c r="M336" s="409">
        <v>2400</v>
      </c>
      <c r="N336" s="409">
        <v>2880</v>
      </c>
      <c r="O336" s="410">
        <v>1</v>
      </c>
      <c r="P336" s="405">
        <v>8.3333333333333329E-2</v>
      </c>
      <c r="Q336" s="405">
        <v>8.3333333333333329E-2</v>
      </c>
      <c r="R336" s="405">
        <v>8.3333333333333329E-2</v>
      </c>
      <c r="S336" s="405">
        <v>8.3333333333333329E-2</v>
      </c>
      <c r="T336" s="405">
        <v>8.3333333333333329E-2</v>
      </c>
      <c r="U336" s="405">
        <v>8.3333333333333329E-2</v>
      </c>
      <c r="V336" s="405">
        <v>8.3333333333333329E-2</v>
      </c>
      <c r="W336" s="405">
        <v>8.3333333333333329E-2</v>
      </c>
      <c r="X336" s="405">
        <v>8.3333333333333329E-2</v>
      </c>
      <c r="Y336" s="405">
        <v>8.3333333333333329E-2</v>
      </c>
      <c r="Z336" s="405">
        <v>8.3333333333333329E-2</v>
      </c>
      <c r="AA336" s="405">
        <v>8.3333333333333329E-2</v>
      </c>
    </row>
    <row r="337" spans="1:27" ht="15" customHeight="1" x14ac:dyDescent="0.25">
      <c r="A337" s="425" t="str">
        <f>IF('1_geral'!$D$1=E337,1,"")</f>
        <v/>
      </c>
      <c r="B337" s="166" t="str">
        <f>IF(A337=1,MAX(B$1:B336)+1,"")</f>
        <v/>
      </c>
      <c r="C337" s="425" t="str">
        <f>IF('1_geral'!$D$4=F337,1,"")</f>
        <v/>
      </c>
      <c r="D337" s="166" t="str">
        <f>IF(C337=1,MAX(D$1:D336)+1,"")</f>
        <v/>
      </c>
      <c r="E337" s="166" t="s">
        <v>3397</v>
      </c>
      <c r="F337" s="166" t="s">
        <v>2035</v>
      </c>
      <c r="G337" s="166" t="s">
        <v>1657</v>
      </c>
      <c r="H337" s="166" t="s">
        <v>1656</v>
      </c>
      <c r="I337" s="166" t="s">
        <v>1859</v>
      </c>
      <c r="J337" s="166" t="s">
        <v>1905</v>
      </c>
      <c r="K337" s="166" t="s">
        <v>2425</v>
      </c>
      <c r="L337" s="409">
        <v>960</v>
      </c>
      <c r="M337" s="409">
        <v>1200</v>
      </c>
      <c r="N337" s="409">
        <v>1800</v>
      </c>
      <c r="O337" s="410">
        <v>0.75</v>
      </c>
      <c r="P337" s="405">
        <v>0</v>
      </c>
      <c r="Q337" s="405">
        <v>0</v>
      </c>
      <c r="R337" s="405">
        <v>0</v>
      </c>
      <c r="S337" s="405">
        <v>0.1</v>
      </c>
      <c r="T337" s="405">
        <v>0.15</v>
      </c>
      <c r="U337" s="405">
        <v>0.15</v>
      </c>
      <c r="V337" s="405">
        <v>0.15</v>
      </c>
      <c r="W337" s="405">
        <v>0.15</v>
      </c>
      <c r="X337" s="405">
        <v>0.15</v>
      </c>
      <c r="Y337" s="405">
        <v>0.05</v>
      </c>
      <c r="Z337" s="405">
        <v>0.05</v>
      </c>
      <c r="AA337" s="405">
        <v>0.05</v>
      </c>
    </row>
    <row r="338" spans="1:27" ht="15" customHeight="1" x14ac:dyDescent="0.25">
      <c r="A338" s="425" t="str">
        <f>IF('1_geral'!$D$1=E338,1,"")</f>
        <v/>
      </c>
      <c r="B338" s="166" t="str">
        <f>IF(A338=1,MAX(B$1:B337)+1,"")</f>
        <v/>
      </c>
      <c r="C338" s="425" t="str">
        <f>IF('1_geral'!$D$4=F338,1,"")</f>
        <v/>
      </c>
      <c r="D338" s="166" t="str">
        <f>IF(C338=1,MAX(D$1:D337)+1,"")</f>
        <v/>
      </c>
      <c r="E338" s="166" t="s">
        <v>3397</v>
      </c>
      <c r="F338" s="166" t="s">
        <v>2035</v>
      </c>
      <c r="G338" s="166" t="s">
        <v>1657</v>
      </c>
      <c r="H338" s="166" t="s">
        <v>1656</v>
      </c>
      <c r="I338" s="166" t="s">
        <v>1859</v>
      </c>
      <c r="J338" s="166" t="s">
        <v>1902</v>
      </c>
      <c r="K338" s="166" t="s">
        <v>2426</v>
      </c>
      <c r="L338" s="409">
        <v>960</v>
      </c>
      <c r="M338" s="409">
        <v>1200</v>
      </c>
      <c r="N338" s="409">
        <v>1800</v>
      </c>
      <c r="O338" s="410">
        <v>1</v>
      </c>
      <c r="P338" s="405">
        <v>8.3333333333333329E-2</v>
      </c>
      <c r="Q338" s="405">
        <v>8.3333333333333329E-2</v>
      </c>
      <c r="R338" s="405">
        <v>8.3333333333333329E-2</v>
      </c>
      <c r="S338" s="405">
        <v>8.3333333333333329E-2</v>
      </c>
      <c r="T338" s="405">
        <v>8.3333333333333329E-2</v>
      </c>
      <c r="U338" s="405">
        <v>8.3333333333333329E-2</v>
      </c>
      <c r="V338" s="405">
        <v>8.3333333333333329E-2</v>
      </c>
      <c r="W338" s="405">
        <v>8.3333333333333329E-2</v>
      </c>
      <c r="X338" s="405">
        <v>8.3333333333333329E-2</v>
      </c>
      <c r="Y338" s="405">
        <v>8.3333333333333329E-2</v>
      </c>
      <c r="Z338" s="405">
        <v>8.3333333333333329E-2</v>
      </c>
      <c r="AA338" s="405">
        <v>8.3333333333333329E-2</v>
      </c>
    </row>
    <row r="339" spans="1:27" ht="15" customHeight="1" x14ac:dyDescent="0.25">
      <c r="A339" s="425" t="str">
        <f>IF('1_geral'!$D$1=E339,1,"")</f>
        <v/>
      </c>
      <c r="B339" s="166" t="str">
        <f>IF(A339=1,MAX(B$1:B338)+1,"")</f>
        <v/>
      </c>
      <c r="C339" s="425" t="str">
        <f>IF('1_geral'!$D$4=F339,1,"")</f>
        <v/>
      </c>
      <c r="D339" s="166" t="str">
        <f>IF(C339=1,MAX(D$1:D338)+1,"")</f>
        <v/>
      </c>
      <c r="E339" s="166" t="s">
        <v>3397</v>
      </c>
      <c r="F339" s="166" t="s">
        <v>2035</v>
      </c>
      <c r="G339" s="166" t="s">
        <v>1657</v>
      </c>
      <c r="H339" s="166" t="s">
        <v>1656</v>
      </c>
      <c r="I339" s="166" t="s">
        <v>1859</v>
      </c>
      <c r="J339" s="166" t="s">
        <v>1905</v>
      </c>
      <c r="K339" s="166" t="s">
        <v>2427</v>
      </c>
      <c r="L339" s="409">
        <v>3484.8</v>
      </c>
      <c r="M339" s="409">
        <v>4356</v>
      </c>
      <c r="N339" s="409">
        <v>6534</v>
      </c>
      <c r="O339" s="410">
        <v>0.75</v>
      </c>
      <c r="P339" s="405">
        <v>5.0000000000000001E-3</v>
      </c>
      <c r="Q339" s="405">
        <v>5.5E-2</v>
      </c>
      <c r="R339" s="405">
        <v>0.2</v>
      </c>
      <c r="S339" s="405">
        <v>0.25</v>
      </c>
      <c r="T339" s="405">
        <v>0.2</v>
      </c>
      <c r="U339" s="405">
        <v>0.15</v>
      </c>
      <c r="V339" s="405">
        <v>4.4999999999999998E-2</v>
      </c>
      <c r="W339" s="405">
        <v>4.4999999999999998E-2</v>
      </c>
      <c r="X339" s="405">
        <v>4.4999999999999998E-2</v>
      </c>
      <c r="Y339" s="405">
        <v>0</v>
      </c>
      <c r="Z339" s="405">
        <v>0</v>
      </c>
      <c r="AA339" s="405">
        <v>0</v>
      </c>
    </row>
    <row r="340" spans="1:27" ht="15" customHeight="1" x14ac:dyDescent="0.25">
      <c r="A340" s="425" t="str">
        <f>IF('1_geral'!$D$1=E340,1,"")</f>
        <v/>
      </c>
      <c r="B340" s="166" t="str">
        <f>IF(A340=1,MAX(B$1:B339)+1,"")</f>
        <v/>
      </c>
      <c r="C340" s="425" t="str">
        <f>IF('1_geral'!$D$4=F340,1,"")</f>
        <v/>
      </c>
      <c r="D340" s="166" t="str">
        <f>IF(C340=1,MAX(D$1:D339)+1,"")</f>
        <v/>
      </c>
      <c r="E340" s="166" t="s">
        <v>3397</v>
      </c>
      <c r="F340" s="166" t="s">
        <v>2035</v>
      </c>
      <c r="G340" s="166" t="s">
        <v>1657</v>
      </c>
      <c r="H340" s="166" t="s">
        <v>1656</v>
      </c>
      <c r="I340" s="166" t="s">
        <v>1859</v>
      </c>
      <c r="J340" s="166" t="s">
        <v>1905</v>
      </c>
      <c r="K340" s="166" t="s">
        <v>2428</v>
      </c>
      <c r="L340" s="409">
        <v>1200</v>
      </c>
      <c r="M340" s="409">
        <v>1500</v>
      </c>
      <c r="N340" s="409">
        <v>2250</v>
      </c>
      <c r="O340" s="410">
        <v>0.25</v>
      </c>
      <c r="P340" s="405">
        <v>0</v>
      </c>
      <c r="Q340" s="405">
        <v>0</v>
      </c>
      <c r="R340" s="405">
        <v>0</v>
      </c>
      <c r="S340" s="405">
        <v>0</v>
      </c>
      <c r="T340" s="405">
        <v>0.3</v>
      </c>
      <c r="U340" s="405">
        <v>0.5</v>
      </c>
      <c r="V340" s="405">
        <v>0.2</v>
      </c>
      <c r="W340" s="405">
        <v>0</v>
      </c>
      <c r="X340" s="405">
        <v>0</v>
      </c>
      <c r="Y340" s="405">
        <v>0</v>
      </c>
      <c r="Z340" s="405">
        <v>0</v>
      </c>
      <c r="AA340" s="405">
        <v>0</v>
      </c>
    </row>
    <row r="341" spans="1:27" ht="15" customHeight="1" x14ac:dyDescent="0.25">
      <c r="A341" s="425" t="str">
        <f>IF('1_geral'!$D$1=E341,1,"")</f>
        <v/>
      </c>
      <c r="B341" s="166" t="str">
        <f>IF(A341=1,MAX(B$1:B340)+1,"")</f>
        <v/>
      </c>
      <c r="C341" s="425" t="str">
        <f>IF('1_geral'!$D$4=F341,1,"")</f>
        <v/>
      </c>
      <c r="D341" s="166" t="str">
        <f>IF(C341=1,MAX(D$1:D340)+1,"")</f>
        <v/>
      </c>
      <c r="E341" s="166" t="s">
        <v>3397</v>
      </c>
      <c r="F341" s="166" t="s">
        <v>2035</v>
      </c>
      <c r="G341" s="166" t="s">
        <v>1657</v>
      </c>
      <c r="H341" s="166" t="s">
        <v>1656</v>
      </c>
      <c r="I341" s="166" t="s">
        <v>1859</v>
      </c>
      <c r="J341" s="166" t="s">
        <v>1902</v>
      </c>
      <c r="K341" s="166" t="s">
        <v>2429</v>
      </c>
      <c r="L341" s="409">
        <v>1056</v>
      </c>
      <c r="M341" s="409">
        <v>1320</v>
      </c>
      <c r="N341" s="409">
        <v>1980</v>
      </c>
      <c r="O341" s="410">
        <v>1</v>
      </c>
      <c r="P341" s="405">
        <v>8.3333333333333329E-2</v>
      </c>
      <c r="Q341" s="405">
        <v>8.3333333333333329E-2</v>
      </c>
      <c r="R341" s="405">
        <v>8.3333333333333329E-2</v>
      </c>
      <c r="S341" s="405">
        <v>8.3333333333333329E-2</v>
      </c>
      <c r="T341" s="405">
        <v>8.3333333333333329E-2</v>
      </c>
      <c r="U341" s="405">
        <v>8.3333333333333329E-2</v>
      </c>
      <c r="V341" s="405">
        <v>8.3333333333333329E-2</v>
      </c>
      <c r="W341" s="405">
        <v>8.3333333333333329E-2</v>
      </c>
      <c r="X341" s="405">
        <v>8.3333333333333329E-2</v>
      </c>
      <c r="Y341" s="405">
        <v>8.3333333333333329E-2</v>
      </c>
      <c r="Z341" s="405">
        <v>8.3333333333333329E-2</v>
      </c>
      <c r="AA341" s="405">
        <v>8.3333333333333329E-2</v>
      </c>
    </row>
    <row r="342" spans="1:27" ht="15" customHeight="1" x14ac:dyDescent="0.25">
      <c r="A342" s="425" t="str">
        <f>IF('1_geral'!$D$1=E342,1,"")</f>
        <v/>
      </c>
      <c r="B342" s="166" t="str">
        <f>IF(A342=1,MAX(B$1:B341)+1,"")</f>
        <v/>
      </c>
      <c r="C342" s="425" t="str">
        <f>IF('1_geral'!$D$4=F342,1,"")</f>
        <v/>
      </c>
      <c r="D342" s="166" t="str">
        <f>IF(C342=1,MAX(D$1:D341)+1,"")</f>
        <v/>
      </c>
      <c r="E342" s="166" t="s">
        <v>3397</v>
      </c>
      <c r="F342" s="166" t="s">
        <v>2035</v>
      </c>
      <c r="G342" s="166" t="s">
        <v>1657</v>
      </c>
      <c r="H342" s="166" t="s">
        <v>1656</v>
      </c>
      <c r="I342" s="166" t="s">
        <v>1859</v>
      </c>
      <c r="J342" s="166" t="s">
        <v>1902</v>
      </c>
      <c r="K342" s="166" t="s">
        <v>2431</v>
      </c>
      <c r="L342" s="409">
        <v>60</v>
      </c>
      <c r="M342" s="409">
        <v>75</v>
      </c>
      <c r="N342" s="409">
        <v>112.5</v>
      </c>
      <c r="O342" s="410">
        <v>1</v>
      </c>
      <c r="P342" s="405">
        <v>8.3333333333333329E-2</v>
      </c>
      <c r="Q342" s="405">
        <v>8.3333333333333329E-2</v>
      </c>
      <c r="R342" s="405">
        <v>8.3333333333333329E-2</v>
      </c>
      <c r="S342" s="405">
        <v>8.3333333333333329E-2</v>
      </c>
      <c r="T342" s="405">
        <v>8.3333333333333329E-2</v>
      </c>
      <c r="U342" s="405">
        <v>8.3333333333333329E-2</v>
      </c>
      <c r="V342" s="405">
        <v>8.3333333333333329E-2</v>
      </c>
      <c r="W342" s="405">
        <v>8.3333333333333329E-2</v>
      </c>
      <c r="X342" s="405">
        <v>8.3333333333333329E-2</v>
      </c>
      <c r="Y342" s="405">
        <v>8.3333333333333329E-2</v>
      </c>
      <c r="Z342" s="405">
        <v>8.3333333333333329E-2</v>
      </c>
      <c r="AA342" s="405">
        <v>8.3333333333333329E-2</v>
      </c>
    </row>
    <row r="343" spans="1:27" ht="15" customHeight="1" x14ac:dyDescent="0.25">
      <c r="A343" s="425" t="str">
        <f>IF('1_geral'!$D$1=E343,1,"")</f>
        <v/>
      </c>
      <c r="B343" s="166" t="str">
        <f>IF(A343=1,MAX(B$1:B342)+1,"")</f>
        <v/>
      </c>
      <c r="C343" s="425" t="str">
        <f>IF('1_geral'!$D$4=F343,1,"")</f>
        <v/>
      </c>
      <c r="D343" s="166" t="str">
        <f>IF(C343=1,MAX(D$1:D342)+1,"")</f>
        <v/>
      </c>
      <c r="E343" s="166" t="s">
        <v>3397</v>
      </c>
      <c r="F343" s="166" t="s">
        <v>2035</v>
      </c>
      <c r="G343" s="166" t="s">
        <v>1657</v>
      </c>
      <c r="H343" s="166" t="s">
        <v>1656</v>
      </c>
      <c r="I343" s="166" t="s">
        <v>1859</v>
      </c>
      <c r="J343" s="166" t="s">
        <v>1902</v>
      </c>
      <c r="K343" s="166" t="s">
        <v>2432</v>
      </c>
      <c r="L343" s="409">
        <v>1152</v>
      </c>
      <c r="M343" s="409">
        <v>1440</v>
      </c>
      <c r="N343" s="409">
        <v>2160</v>
      </c>
      <c r="O343" s="410">
        <v>1</v>
      </c>
      <c r="P343" s="405">
        <v>8.3333333333333329E-2</v>
      </c>
      <c r="Q343" s="405">
        <v>8.3333333333333329E-2</v>
      </c>
      <c r="R343" s="405">
        <v>8.3333333333333329E-2</v>
      </c>
      <c r="S343" s="405">
        <v>8.3333333333333329E-2</v>
      </c>
      <c r="T343" s="405">
        <v>8.3333333333333329E-2</v>
      </c>
      <c r="U343" s="405">
        <v>8.3333333333333329E-2</v>
      </c>
      <c r="V343" s="405">
        <v>8.3333333333333329E-2</v>
      </c>
      <c r="W343" s="405">
        <v>8.3333333333333329E-2</v>
      </c>
      <c r="X343" s="405">
        <v>8.3333333333333329E-2</v>
      </c>
      <c r="Y343" s="405">
        <v>8.3333333333333329E-2</v>
      </c>
      <c r="Z343" s="405">
        <v>8.3333333333333329E-2</v>
      </c>
      <c r="AA343" s="405">
        <v>8.3333333333333329E-2</v>
      </c>
    </row>
    <row r="344" spans="1:27" ht="15" customHeight="1" x14ac:dyDescent="0.25">
      <c r="A344" s="425" t="str">
        <f>IF('1_geral'!$D$1=E344,1,"")</f>
        <v/>
      </c>
      <c r="B344" s="166" t="str">
        <f>IF(A344=1,MAX(B$1:B343)+1,"")</f>
        <v/>
      </c>
      <c r="C344" s="425" t="str">
        <f>IF('1_geral'!$D$4=F344,1,"")</f>
        <v/>
      </c>
      <c r="D344" s="166" t="str">
        <f>IF(C344=1,MAX(D$1:D343)+1,"")</f>
        <v/>
      </c>
      <c r="E344" s="166" t="s">
        <v>3397</v>
      </c>
      <c r="F344" s="166" t="s">
        <v>2035</v>
      </c>
      <c r="H344" s="166" t="s">
        <v>1656</v>
      </c>
      <c r="I344" s="166" t="s">
        <v>1859</v>
      </c>
      <c r="J344" s="166" t="s">
        <v>1902</v>
      </c>
      <c r="K344" s="166" t="s">
        <v>2424</v>
      </c>
      <c r="L344" s="409">
        <v>864</v>
      </c>
      <c r="M344" s="409">
        <v>1080</v>
      </c>
      <c r="N344" s="409">
        <v>1620</v>
      </c>
      <c r="O344" s="410">
        <v>1</v>
      </c>
      <c r="P344" s="405">
        <v>8.3333333333333329E-2</v>
      </c>
      <c r="Q344" s="405">
        <v>8.3333333333333329E-2</v>
      </c>
      <c r="R344" s="405">
        <v>8.3333333333333329E-2</v>
      </c>
      <c r="S344" s="405">
        <v>8.3333333333333329E-2</v>
      </c>
      <c r="T344" s="405">
        <v>8.3333333333333329E-2</v>
      </c>
      <c r="U344" s="405">
        <v>8.3333333333333329E-2</v>
      </c>
      <c r="V344" s="405">
        <v>8.3333333333333329E-2</v>
      </c>
      <c r="W344" s="405">
        <v>8.3333333333333329E-2</v>
      </c>
      <c r="X344" s="405">
        <v>8.3333333333333329E-2</v>
      </c>
      <c r="Y344" s="405">
        <v>8.3333333333333329E-2</v>
      </c>
      <c r="Z344" s="405">
        <v>8.3333333333333329E-2</v>
      </c>
      <c r="AA344" s="405">
        <v>8.3333333333333329E-2</v>
      </c>
    </row>
    <row r="345" spans="1:27" ht="15" customHeight="1" x14ac:dyDescent="0.25">
      <c r="A345" s="425" t="str">
        <f>IF('1_geral'!$D$1=E345,1,"")</f>
        <v/>
      </c>
      <c r="B345" s="166" t="str">
        <f>IF(A345=1,MAX(B$1:B344)+1,"")</f>
        <v/>
      </c>
      <c r="C345" s="425" t="str">
        <f>IF('1_geral'!$D$4=F345,1,"")</f>
        <v/>
      </c>
      <c r="D345" s="166" t="str">
        <f>IF(C345=1,MAX(D$1:D344)+1,"")</f>
        <v/>
      </c>
      <c r="E345" s="166" t="s">
        <v>3397</v>
      </c>
      <c r="F345" s="166" t="s">
        <v>2035</v>
      </c>
      <c r="H345" s="166" t="s">
        <v>1656</v>
      </c>
      <c r="I345" s="166" t="s">
        <v>1859</v>
      </c>
      <c r="J345" s="166" t="s">
        <v>1902</v>
      </c>
      <c r="K345" s="166" t="s">
        <v>2430</v>
      </c>
      <c r="L345" s="409">
        <v>240</v>
      </c>
      <c r="M345" s="409">
        <v>300</v>
      </c>
      <c r="N345" s="409">
        <v>450</v>
      </c>
      <c r="O345" s="410">
        <v>1</v>
      </c>
      <c r="P345" s="405">
        <v>8.3333333333333329E-2</v>
      </c>
      <c r="Q345" s="405">
        <v>8.3333333333333329E-2</v>
      </c>
      <c r="R345" s="405">
        <v>8.3333333333333329E-2</v>
      </c>
      <c r="S345" s="405">
        <v>8.3333333333333329E-2</v>
      </c>
      <c r="T345" s="405">
        <v>8.3333333333333329E-2</v>
      </c>
      <c r="U345" s="405">
        <v>8.3333333333333329E-2</v>
      </c>
      <c r="V345" s="405">
        <v>8.3333333333333329E-2</v>
      </c>
      <c r="W345" s="405">
        <v>8.3333333333333329E-2</v>
      </c>
      <c r="X345" s="405">
        <v>8.3333333333333329E-2</v>
      </c>
      <c r="Y345" s="405">
        <v>8.3333333333333329E-2</v>
      </c>
      <c r="Z345" s="405">
        <v>8.3333333333333329E-2</v>
      </c>
      <c r="AA345" s="405">
        <v>8.3333333333333329E-2</v>
      </c>
    </row>
    <row r="346" spans="1:27" ht="15" customHeight="1" x14ac:dyDescent="0.25">
      <c r="A346" s="425" t="str">
        <f>IF('1_geral'!$D$1=E346,1,"")</f>
        <v/>
      </c>
      <c r="B346" s="166" t="str">
        <f>IF(A346=1,MAX(B$1:B345)+1,"")</f>
        <v/>
      </c>
      <c r="C346" s="425" t="str">
        <f>IF('1_geral'!$D$4=F346,1,"")</f>
        <v/>
      </c>
      <c r="D346" s="166" t="str">
        <f>IF(C346=1,MAX(D$1:D345)+1,"")</f>
        <v/>
      </c>
      <c r="E346" s="166" t="s">
        <v>3397</v>
      </c>
      <c r="F346" s="166" t="s">
        <v>2035</v>
      </c>
      <c r="H346" s="166" t="s">
        <v>1656</v>
      </c>
      <c r="I346" s="166" t="s">
        <v>1859</v>
      </c>
      <c r="J346" s="166" t="s">
        <v>1902</v>
      </c>
      <c r="K346" s="166" t="s">
        <v>2433</v>
      </c>
      <c r="L346" s="409">
        <v>192</v>
      </c>
      <c r="M346" s="409">
        <v>240</v>
      </c>
      <c r="N346" s="409">
        <v>360</v>
      </c>
      <c r="O346" s="410">
        <v>1</v>
      </c>
      <c r="P346" s="405">
        <v>8.3333333333333329E-2</v>
      </c>
      <c r="Q346" s="405">
        <v>8.3333333333333329E-2</v>
      </c>
      <c r="R346" s="405">
        <v>8.3333333333333329E-2</v>
      </c>
      <c r="S346" s="405">
        <v>8.3333333333333329E-2</v>
      </c>
      <c r="T346" s="405">
        <v>8.3333333333333329E-2</v>
      </c>
      <c r="U346" s="405">
        <v>8.3333333333333329E-2</v>
      </c>
      <c r="V346" s="405">
        <v>8.3333333333333329E-2</v>
      </c>
      <c r="W346" s="405">
        <v>8.3333333333333329E-2</v>
      </c>
      <c r="X346" s="405">
        <v>8.3333333333333329E-2</v>
      </c>
      <c r="Y346" s="405">
        <v>8.3333333333333329E-2</v>
      </c>
      <c r="Z346" s="405">
        <v>8.3333333333333329E-2</v>
      </c>
      <c r="AA346" s="405">
        <v>8.3333333333333329E-2</v>
      </c>
    </row>
    <row r="347" spans="1:27" ht="15" customHeight="1" x14ac:dyDescent="0.25">
      <c r="A347" s="425" t="str">
        <f>IF('1_geral'!$D$1=E347,1,"")</f>
        <v/>
      </c>
      <c r="B347" s="166" t="str">
        <f>IF(A347=1,MAX(B$1:B346)+1,"")</f>
        <v/>
      </c>
      <c r="C347" s="425" t="str">
        <f>IF('1_geral'!$D$4=F347,1,"")</f>
        <v/>
      </c>
      <c r="D347" s="166" t="str">
        <f>IF(C347=1,MAX(D$1:D346)+1,"")</f>
        <v/>
      </c>
      <c r="E347" s="166" t="s">
        <v>3397</v>
      </c>
      <c r="F347" s="166" t="s">
        <v>2434</v>
      </c>
      <c r="G347" s="166" t="s">
        <v>1657</v>
      </c>
      <c r="H347" s="166" t="s">
        <v>1658</v>
      </c>
      <c r="I347" s="166" t="s">
        <v>1886</v>
      </c>
      <c r="J347" s="166" t="s">
        <v>1902</v>
      </c>
      <c r="K347" s="166" t="s">
        <v>2436</v>
      </c>
      <c r="L347" s="409">
        <v>96</v>
      </c>
      <c r="M347" s="409">
        <v>120</v>
      </c>
      <c r="N347" s="409">
        <v>144</v>
      </c>
      <c r="O347" s="410">
        <v>1</v>
      </c>
      <c r="P347" s="405">
        <v>8.3333333333333329E-2</v>
      </c>
      <c r="Q347" s="405">
        <v>8.3333333333333329E-2</v>
      </c>
      <c r="R347" s="405">
        <v>8.3333333333333329E-2</v>
      </c>
      <c r="S347" s="405">
        <v>8.3333333333333329E-2</v>
      </c>
      <c r="T347" s="405">
        <v>8.3333333333333329E-2</v>
      </c>
      <c r="U347" s="405">
        <v>8.3333333333333329E-2</v>
      </c>
      <c r="V347" s="405">
        <v>8.3333333333333329E-2</v>
      </c>
      <c r="W347" s="405">
        <v>8.3333333333333329E-2</v>
      </c>
      <c r="X347" s="405">
        <v>8.3333333333333329E-2</v>
      </c>
      <c r="Y347" s="405">
        <v>8.3333333333333329E-2</v>
      </c>
      <c r="Z347" s="405">
        <v>8.3333333333333329E-2</v>
      </c>
      <c r="AA347" s="405">
        <v>8.3333333333333329E-2</v>
      </c>
    </row>
    <row r="348" spans="1:27" ht="15" customHeight="1" x14ac:dyDescent="0.25">
      <c r="A348" s="425" t="str">
        <f>IF('1_geral'!$D$1=E348,1,"")</f>
        <v/>
      </c>
      <c r="B348" s="166" t="str">
        <f>IF(A348=1,MAX(B$1:B347)+1,"")</f>
        <v/>
      </c>
      <c r="C348" s="425" t="str">
        <f>IF('1_geral'!$D$4=F348,1,"")</f>
        <v/>
      </c>
      <c r="D348" s="166" t="str">
        <f>IF(C348=1,MAX(D$1:D347)+1,"")</f>
        <v/>
      </c>
      <c r="E348" s="166" t="s">
        <v>3397</v>
      </c>
      <c r="F348" s="166" t="s">
        <v>2434</v>
      </c>
      <c r="G348" s="166" t="s">
        <v>1657</v>
      </c>
      <c r="H348" s="166" t="s">
        <v>1658</v>
      </c>
      <c r="I348" s="166" t="s">
        <v>1886</v>
      </c>
      <c r="J348" s="166" t="s">
        <v>1902</v>
      </c>
      <c r="K348" s="166" t="s">
        <v>2438</v>
      </c>
      <c r="L348" s="409">
        <v>96</v>
      </c>
      <c r="M348" s="409">
        <v>120</v>
      </c>
      <c r="N348" s="409">
        <v>144</v>
      </c>
      <c r="O348" s="410">
        <v>4.5</v>
      </c>
      <c r="P348" s="405">
        <v>8.3333333333333329E-2</v>
      </c>
      <c r="Q348" s="405">
        <v>8.3333333333333329E-2</v>
      </c>
      <c r="R348" s="405">
        <v>8.3333333333333329E-2</v>
      </c>
      <c r="S348" s="405">
        <v>8.3333333333333329E-2</v>
      </c>
      <c r="T348" s="405">
        <v>8.3333333333333329E-2</v>
      </c>
      <c r="U348" s="405">
        <v>8.3333333333333329E-2</v>
      </c>
      <c r="V348" s="405">
        <v>8.3333333333333329E-2</v>
      </c>
      <c r="W348" s="405">
        <v>8.3333333333333329E-2</v>
      </c>
      <c r="X348" s="405">
        <v>8.3333333333333329E-2</v>
      </c>
      <c r="Y348" s="405">
        <v>8.3333333333333329E-2</v>
      </c>
      <c r="Z348" s="405">
        <v>8.3333333333333329E-2</v>
      </c>
      <c r="AA348" s="405">
        <v>8.3333333333333329E-2</v>
      </c>
    </row>
    <row r="349" spans="1:27" ht="15" customHeight="1" x14ac:dyDescent="0.25">
      <c r="A349" s="425" t="str">
        <f>IF('1_geral'!$D$1=E349,1,"")</f>
        <v/>
      </c>
      <c r="B349" s="166" t="str">
        <f>IF(A349=1,MAX(B$1:B348)+1,"")</f>
        <v/>
      </c>
      <c r="C349" s="425" t="str">
        <f>IF('1_geral'!$D$4=F349,1,"")</f>
        <v/>
      </c>
      <c r="D349" s="166" t="str">
        <f>IF(C349=1,MAX(D$1:D348)+1,"")</f>
        <v/>
      </c>
      <c r="E349" s="166" t="s">
        <v>3397</v>
      </c>
      <c r="F349" s="166" t="s">
        <v>2434</v>
      </c>
      <c r="G349" s="166" t="s">
        <v>1657</v>
      </c>
      <c r="H349" s="166" t="s">
        <v>1658</v>
      </c>
      <c r="I349" s="166" t="s">
        <v>1886</v>
      </c>
      <c r="J349" s="166" t="s">
        <v>1902</v>
      </c>
      <c r="K349" s="166" t="s">
        <v>2439</v>
      </c>
      <c r="L349" s="409">
        <v>384</v>
      </c>
      <c r="M349" s="409">
        <v>480</v>
      </c>
      <c r="N349" s="409">
        <v>576</v>
      </c>
      <c r="O349" s="410">
        <v>4.5</v>
      </c>
      <c r="P349" s="405">
        <v>8.3333333333333329E-2</v>
      </c>
      <c r="Q349" s="405">
        <v>8.3333333333333329E-2</v>
      </c>
      <c r="R349" s="405">
        <v>8.3333333333333329E-2</v>
      </c>
      <c r="S349" s="405">
        <v>8.3333333333333329E-2</v>
      </c>
      <c r="T349" s="405">
        <v>8.3333333333333329E-2</v>
      </c>
      <c r="U349" s="405">
        <v>8.3333333333333329E-2</v>
      </c>
      <c r="V349" s="405">
        <v>8.3333333333333329E-2</v>
      </c>
      <c r="W349" s="405">
        <v>8.3333333333333329E-2</v>
      </c>
      <c r="X349" s="405">
        <v>8.3333333333333329E-2</v>
      </c>
      <c r="Y349" s="405">
        <v>8.3333333333333329E-2</v>
      </c>
      <c r="Z349" s="405">
        <v>8.3333333333333329E-2</v>
      </c>
      <c r="AA349" s="405">
        <v>8.3333333333333329E-2</v>
      </c>
    </row>
    <row r="350" spans="1:27" ht="15" customHeight="1" x14ac:dyDescent="0.25">
      <c r="A350" s="425" t="str">
        <f>IF('1_geral'!$D$1=E350,1,"")</f>
        <v/>
      </c>
      <c r="B350" s="166" t="str">
        <f>IF(A350=1,MAX(B$1:B349)+1,"")</f>
        <v/>
      </c>
      <c r="C350" s="425" t="str">
        <f>IF('1_geral'!$D$4=F350,1,"")</f>
        <v/>
      </c>
      <c r="D350" s="166" t="str">
        <f>IF(C350=1,MAX(D$1:D349)+1,"")</f>
        <v/>
      </c>
      <c r="E350" s="166" t="s">
        <v>3397</v>
      </c>
      <c r="F350" s="166" t="s">
        <v>2434</v>
      </c>
      <c r="G350" s="166" t="s">
        <v>1657</v>
      </c>
      <c r="H350" s="166" t="s">
        <v>1658</v>
      </c>
      <c r="I350" s="166" t="s">
        <v>1886</v>
      </c>
      <c r="J350" s="166" t="s">
        <v>1902</v>
      </c>
      <c r="K350" s="166" t="s">
        <v>2444</v>
      </c>
      <c r="L350" s="409">
        <v>384</v>
      </c>
      <c r="M350" s="409">
        <v>480</v>
      </c>
      <c r="N350" s="409">
        <v>576</v>
      </c>
      <c r="O350" s="410">
        <v>1</v>
      </c>
      <c r="P350" s="405">
        <v>8.3333333333333329E-2</v>
      </c>
      <c r="Q350" s="405">
        <v>8.3333333333333329E-2</v>
      </c>
      <c r="R350" s="405">
        <v>8.3333333333333329E-2</v>
      </c>
      <c r="S350" s="405">
        <v>8.3333333333333329E-2</v>
      </c>
      <c r="T350" s="405">
        <v>8.3333333333333329E-2</v>
      </c>
      <c r="U350" s="405">
        <v>8.3333333333333329E-2</v>
      </c>
      <c r="V350" s="405">
        <v>8.3333333333333329E-2</v>
      </c>
      <c r="W350" s="405">
        <v>8.3333333333333329E-2</v>
      </c>
      <c r="X350" s="405">
        <v>8.3333333333333329E-2</v>
      </c>
      <c r="Y350" s="405">
        <v>8.3333333333333329E-2</v>
      </c>
      <c r="Z350" s="405">
        <v>8.3333333333333329E-2</v>
      </c>
      <c r="AA350" s="405">
        <v>8.3333333333333329E-2</v>
      </c>
    </row>
    <row r="351" spans="1:27" ht="15" customHeight="1" x14ac:dyDescent="0.25">
      <c r="A351" s="425" t="str">
        <f>IF('1_geral'!$D$1=E351,1,"")</f>
        <v/>
      </c>
      <c r="B351" s="166" t="str">
        <f>IF(A351=1,MAX(B$1:B350)+1,"")</f>
        <v/>
      </c>
      <c r="C351" s="425" t="str">
        <f>IF('1_geral'!$D$4=F351,1,"")</f>
        <v/>
      </c>
      <c r="D351" s="166" t="str">
        <f>IF(C351=1,MAX(D$1:D350)+1,"")</f>
        <v/>
      </c>
      <c r="E351" s="166" t="s">
        <v>3397</v>
      </c>
      <c r="F351" s="166" t="s">
        <v>2434</v>
      </c>
      <c r="G351" s="166" t="s">
        <v>1657</v>
      </c>
      <c r="H351" s="166" t="s">
        <v>1658</v>
      </c>
      <c r="I351" s="166" t="s">
        <v>1886</v>
      </c>
      <c r="J351" s="166" t="s">
        <v>1902</v>
      </c>
      <c r="K351" s="166" t="s">
        <v>2445</v>
      </c>
      <c r="L351" s="409">
        <v>144</v>
      </c>
      <c r="M351" s="409">
        <v>180</v>
      </c>
      <c r="N351" s="409">
        <v>216</v>
      </c>
      <c r="O351" s="410">
        <v>1</v>
      </c>
      <c r="P351" s="405">
        <v>8.3333333333333329E-2</v>
      </c>
      <c r="Q351" s="405">
        <v>8.3333333333333329E-2</v>
      </c>
      <c r="R351" s="405">
        <v>8.3333333333333329E-2</v>
      </c>
      <c r="S351" s="405">
        <v>8.3333333333333329E-2</v>
      </c>
      <c r="T351" s="405">
        <v>8.3333333333333329E-2</v>
      </c>
      <c r="U351" s="405">
        <v>8.3333333333333329E-2</v>
      </c>
      <c r="V351" s="405">
        <v>8.3333333333333329E-2</v>
      </c>
      <c r="W351" s="405">
        <v>8.3333333333333329E-2</v>
      </c>
      <c r="X351" s="405">
        <v>8.3333333333333329E-2</v>
      </c>
      <c r="Y351" s="405">
        <v>8.3333333333333329E-2</v>
      </c>
      <c r="Z351" s="405">
        <v>8.3333333333333329E-2</v>
      </c>
      <c r="AA351" s="405">
        <v>8.3333333333333329E-2</v>
      </c>
    </row>
    <row r="352" spans="1:27" ht="15" customHeight="1" x14ac:dyDescent="0.25">
      <c r="A352" s="425" t="str">
        <f>IF('1_geral'!$D$1=E352,1,"")</f>
        <v/>
      </c>
      <c r="B352" s="166" t="str">
        <f>IF(A352=1,MAX(B$1:B351)+1,"")</f>
        <v/>
      </c>
      <c r="C352" s="425" t="str">
        <f>IF('1_geral'!$D$4=F352,1,"")</f>
        <v/>
      </c>
      <c r="D352" s="166" t="str">
        <f>IF(C352=1,MAX(D$1:D351)+1,"")</f>
        <v/>
      </c>
      <c r="E352" s="166" t="s">
        <v>3397</v>
      </c>
      <c r="F352" s="166" t="s">
        <v>2434</v>
      </c>
      <c r="G352" s="166" t="s">
        <v>1657</v>
      </c>
      <c r="H352" s="166" t="s">
        <v>1854</v>
      </c>
      <c r="I352" s="166" t="s">
        <v>1859</v>
      </c>
      <c r="J352" s="166" t="s">
        <v>1902</v>
      </c>
      <c r="K352" s="166" t="s">
        <v>2448</v>
      </c>
      <c r="L352" s="409">
        <v>1440</v>
      </c>
      <c r="M352" s="409">
        <v>1800</v>
      </c>
      <c r="N352" s="409">
        <v>2160</v>
      </c>
      <c r="O352" s="410">
        <v>8.3333333333333329E-2</v>
      </c>
      <c r="P352" s="405">
        <v>8.3333333333333329E-2</v>
      </c>
      <c r="Q352" s="405">
        <v>8.3333333333333329E-2</v>
      </c>
      <c r="R352" s="405">
        <v>8.3333333333333329E-2</v>
      </c>
      <c r="S352" s="405">
        <v>8.3333333333333329E-2</v>
      </c>
      <c r="T352" s="405">
        <v>8.3333333333333329E-2</v>
      </c>
      <c r="U352" s="405">
        <v>8.3333333333333329E-2</v>
      </c>
      <c r="V352" s="405">
        <v>8.3333333333333329E-2</v>
      </c>
      <c r="W352" s="405">
        <v>8.3333333333333329E-2</v>
      </c>
      <c r="X352" s="405">
        <v>8.3333333333333329E-2</v>
      </c>
      <c r="Y352" s="405">
        <v>8.3333333333333329E-2</v>
      </c>
      <c r="Z352" s="405">
        <v>8.3333333333333329E-2</v>
      </c>
      <c r="AA352" s="405">
        <v>8.3333333333333329E-2</v>
      </c>
    </row>
    <row r="353" spans="1:27" ht="15" customHeight="1" x14ac:dyDescent="0.25">
      <c r="A353" s="425" t="str">
        <f>IF('1_geral'!$D$1=E353,1,"")</f>
        <v/>
      </c>
      <c r="B353" s="166" t="str">
        <f>IF(A353=1,MAX(B$1:B352)+1,"")</f>
        <v/>
      </c>
      <c r="C353" s="425" t="str">
        <f>IF('1_geral'!$D$4=F353,1,"")</f>
        <v/>
      </c>
      <c r="D353" s="166" t="str">
        <f>IF(C353=1,MAX(D$1:D352)+1,"")</f>
        <v/>
      </c>
      <c r="E353" s="166" t="s">
        <v>3397</v>
      </c>
      <c r="F353" s="166" t="s">
        <v>2434</v>
      </c>
      <c r="G353" s="166" t="s">
        <v>1657</v>
      </c>
      <c r="H353" s="166" t="s">
        <v>1854</v>
      </c>
      <c r="I353" s="166" t="s">
        <v>1859</v>
      </c>
      <c r="J353" s="166" t="s">
        <v>1902</v>
      </c>
      <c r="K353" s="166" t="s">
        <v>2454</v>
      </c>
      <c r="L353" s="409">
        <v>72</v>
      </c>
      <c r="M353" s="409">
        <v>90</v>
      </c>
      <c r="N353" s="409">
        <v>108</v>
      </c>
      <c r="O353" s="410">
        <v>1</v>
      </c>
      <c r="P353" s="405">
        <v>8.3333333333333329E-2</v>
      </c>
      <c r="Q353" s="405">
        <v>8.3333333333333329E-2</v>
      </c>
      <c r="R353" s="405">
        <v>8.3333333333333329E-2</v>
      </c>
      <c r="S353" s="405">
        <v>8.3333333333333329E-2</v>
      </c>
      <c r="T353" s="405">
        <v>8.3333333333333329E-2</v>
      </c>
      <c r="U353" s="405">
        <v>8.3333333333333329E-2</v>
      </c>
      <c r="V353" s="405">
        <v>8.3333333333333329E-2</v>
      </c>
      <c r="W353" s="405">
        <v>8.3333333333333329E-2</v>
      </c>
      <c r="X353" s="405">
        <v>8.3333333333333329E-2</v>
      </c>
      <c r="Y353" s="405">
        <v>8.3333333333333329E-2</v>
      </c>
      <c r="Z353" s="405">
        <v>8.3333333333333329E-2</v>
      </c>
      <c r="AA353" s="405">
        <v>8.3333333333333329E-2</v>
      </c>
    </row>
    <row r="354" spans="1:27" ht="15" customHeight="1" x14ac:dyDescent="0.25">
      <c r="A354" s="425" t="str">
        <f>IF('1_geral'!$D$1=E354,1,"")</f>
        <v/>
      </c>
      <c r="B354" s="166" t="str">
        <f>IF(A354=1,MAX(B$1:B353)+1,"")</f>
        <v/>
      </c>
      <c r="C354" s="425" t="str">
        <f>IF('1_geral'!$D$4=F354,1,"")</f>
        <v/>
      </c>
      <c r="D354" s="166" t="str">
        <f>IF(C354=1,MAX(D$1:D353)+1,"")</f>
        <v/>
      </c>
      <c r="E354" s="166" t="s">
        <v>3397</v>
      </c>
      <c r="F354" s="166" t="s">
        <v>2434</v>
      </c>
      <c r="G354" s="166" t="s">
        <v>2434</v>
      </c>
      <c r="H354" s="166" t="s">
        <v>1656</v>
      </c>
      <c r="I354" s="166" t="s">
        <v>1657</v>
      </c>
      <c r="J354" s="166" t="s">
        <v>1902</v>
      </c>
      <c r="K354" s="166" t="s">
        <v>2100</v>
      </c>
      <c r="L354" s="409">
        <v>48</v>
      </c>
      <c r="M354" s="409">
        <v>60</v>
      </c>
      <c r="N354" s="409">
        <v>72</v>
      </c>
      <c r="O354" s="410">
        <v>4.5</v>
      </c>
      <c r="P354" s="405">
        <v>8.3333333333333329E-2</v>
      </c>
      <c r="Q354" s="405">
        <v>8.3333333333333329E-2</v>
      </c>
      <c r="R354" s="405">
        <v>8.3333333333333329E-2</v>
      </c>
      <c r="S354" s="405">
        <v>8.3333333333333329E-2</v>
      </c>
      <c r="T354" s="405">
        <v>8.3333333333333329E-2</v>
      </c>
      <c r="U354" s="405">
        <v>8.3333333333333329E-2</v>
      </c>
      <c r="V354" s="405">
        <v>8.3333333333333329E-2</v>
      </c>
      <c r="W354" s="405">
        <v>8.3333333333333329E-2</v>
      </c>
      <c r="X354" s="405">
        <v>8.3333333333333329E-2</v>
      </c>
      <c r="Y354" s="405">
        <v>8.3333333333333329E-2</v>
      </c>
      <c r="Z354" s="405">
        <v>8.3333333333333329E-2</v>
      </c>
      <c r="AA354" s="405">
        <v>8.3333333333333329E-2</v>
      </c>
    </row>
    <row r="355" spans="1:27" ht="15" customHeight="1" x14ac:dyDescent="0.25">
      <c r="A355" s="425" t="str">
        <f>IF('1_geral'!$D$1=E355,1,"")</f>
        <v/>
      </c>
      <c r="B355" s="166" t="str">
        <f>IF(A355=1,MAX(B$1:B354)+1,"")</f>
        <v/>
      </c>
      <c r="C355" s="425" t="str">
        <f>IF('1_geral'!$D$4=F355,1,"")</f>
        <v/>
      </c>
      <c r="D355" s="166" t="str">
        <f>IF(C355=1,MAX(D$1:D354)+1,"")</f>
        <v/>
      </c>
      <c r="E355" s="166" t="s">
        <v>3397</v>
      </c>
      <c r="F355" s="166" t="s">
        <v>2434</v>
      </c>
      <c r="G355" s="166" t="s">
        <v>2434</v>
      </c>
      <c r="H355" s="166" t="s">
        <v>1656</v>
      </c>
      <c r="I355" s="166" t="s">
        <v>1861</v>
      </c>
      <c r="J355" s="166" t="s">
        <v>1902</v>
      </c>
      <c r="K355" s="166" t="s">
        <v>2452</v>
      </c>
      <c r="L355" s="409">
        <v>48</v>
      </c>
      <c r="M355" s="409">
        <v>60</v>
      </c>
      <c r="N355" s="409">
        <v>72</v>
      </c>
      <c r="O355" s="410">
        <v>1</v>
      </c>
      <c r="P355" s="405">
        <v>8.3333333333333329E-2</v>
      </c>
      <c r="Q355" s="405">
        <v>8.3333333333333329E-2</v>
      </c>
      <c r="R355" s="405">
        <v>8.3333333333333329E-2</v>
      </c>
      <c r="S355" s="405">
        <v>8.3333333333333329E-2</v>
      </c>
      <c r="T355" s="405">
        <v>8.3333333333333329E-2</v>
      </c>
      <c r="U355" s="405">
        <v>8.3333333333333329E-2</v>
      </c>
      <c r="V355" s="405">
        <v>8.3333333333333329E-2</v>
      </c>
      <c r="W355" s="405">
        <v>8.3333333333333329E-2</v>
      </c>
      <c r="X355" s="405">
        <v>8.3333333333333329E-2</v>
      </c>
      <c r="Y355" s="405">
        <v>8.3333333333333329E-2</v>
      </c>
      <c r="Z355" s="405">
        <v>8.3333333333333329E-2</v>
      </c>
      <c r="AA355" s="405">
        <v>8.3333333333333329E-2</v>
      </c>
    </row>
    <row r="356" spans="1:27" ht="15" customHeight="1" x14ac:dyDescent="0.25">
      <c r="A356" s="425" t="str">
        <f>IF('1_geral'!$D$1=E356,1,"")</f>
        <v/>
      </c>
      <c r="B356" s="166" t="str">
        <f>IF(A356=1,MAX(B$1:B355)+1,"")</f>
        <v/>
      </c>
      <c r="C356" s="425" t="str">
        <f>IF('1_geral'!$D$4=F356,1,"")</f>
        <v/>
      </c>
      <c r="D356" s="166" t="str">
        <f>IF(C356=1,MAX(D$1:D355)+1,"")</f>
        <v/>
      </c>
      <c r="E356" s="166" t="s">
        <v>3397</v>
      </c>
      <c r="F356" s="166" t="s">
        <v>2434</v>
      </c>
      <c r="G356" s="166" t="s">
        <v>2434</v>
      </c>
      <c r="H356" s="166" t="s">
        <v>1658</v>
      </c>
      <c r="I356" s="166" t="s">
        <v>1886</v>
      </c>
      <c r="J356" s="166" t="s">
        <v>1902</v>
      </c>
      <c r="K356" s="166" t="s">
        <v>2437</v>
      </c>
      <c r="L356" s="409">
        <v>1152</v>
      </c>
      <c r="M356" s="409">
        <v>1440</v>
      </c>
      <c r="N356" s="409">
        <v>1728</v>
      </c>
      <c r="O356" s="410">
        <v>1</v>
      </c>
      <c r="P356" s="405">
        <v>8.3333333333333329E-2</v>
      </c>
      <c r="Q356" s="405">
        <v>8.3333333333333329E-2</v>
      </c>
      <c r="R356" s="405">
        <v>8.3333333333333329E-2</v>
      </c>
      <c r="S356" s="405">
        <v>8.3333333333333329E-2</v>
      </c>
      <c r="T356" s="405">
        <v>8.3333333333333329E-2</v>
      </c>
      <c r="U356" s="405">
        <v>8.3333333333333329E-2</v>
      </c>
      <c r="V356" s="405">
        <v>8.3333333333333329E-2</v>
      </c>
      <c r="W356" s="405">
        <v>8.3333333333333329E-2</v>
      </c>
      <c r="X356" s="405">
        <v>8.3333333333333329E-2</v>
      </c>
      <c r="Y356" s="405">
        <v>8.3333333333333329E-2</v>
      </c>
      <c r="Z356" s="405">
        <v>8.3333333333333329E-2</v>
      </c>
      <c r="AA356" s="405">
        <v>8.3333333333333329E-2</v>
      </c>
    </row>
    <row r="357" spans="1:27" ht="15" customHeight="1" x14ac:dyDescent="0.25">
      <c r="A357" s="425" t="str">
        <f>IF('1_geral'!$D$1=E357,1,"")</f>
        <v/>
      </c>
      <c r="B357" s="166" t="str">
        <f>IF(A357=1,MAX(B$1:B356)+1,"")</f>
        <v/>
      </c>
      <c r="C357" s="425" t="str">
        <f>IF('1_geral'!$D$4=F357,1,"")</f>
        <v/>
      </c>
      <c r="D357" s="166" t="str">
        <f>IF(C357=1,MAX(D$1:D356)+1,"")</f>
        <v/>
      </c>
      <c r="E357" s="166" t="s">
        <v>3397</v>
      </c>
      <c r="F357" s="166" t="s">
        <v>2434</v>
      </c>
      <c r="G357" s="166" t="s">
        <v>2434</v>
      </c>
      <c r="H357" s="166" t="s">
        <v>1658</v>
      </c>
      <c r="I357" s="166" t="s">
        <v>1886</v>
      </c>
      <c r="J357" s="166" t="s">
        <v>1902</v>
      </c>
      <c r="K357" s="166" t="s">
        <v>2440</v>
      </c>
      <c r="L357" s="409">
        <v>240</v>
      </c>
      <c r="M357" s="409">
        <v>300</v>
      </c>
      <c r="N357" s="409">
        <v>360</v>
      </c>
      <c r="O357" s="410">
        <v>4.5</v>
      </c>
      <c r="P357" s="405">
        <v>8.3333333333333329E-2</v>
      </c>
      <c r="Q357" s="405">
        <v>8.3333333333333329E-2</v>
      </c>
      <c r="R357" s="405">
        <v>8.3333333333333329E-2</v>
      </c>
      <c r="S357" s="405">
        <v>8.3333333333333329E-2</v>
      </c>
      <c r="T357" s="405">
        <v>8.3333333333333329E-2</v>
      </c>
      <c r="U357" s="405">
        <v>8.3333333333333329E-2</v>
      </c>
      <c r="V357" s="405">
        <v>8.3333333333333329E-2</v>
      </c>
      <c r="W357" s="405">
        <v>8.3333333333333329E-2</v>
      </c>
      <c r="X357" s="405">
        <v>8.3333333333333329E-2</v>
      </c>
      <c r="Y357" s="405">
        <v>8.3333333333333329E-2</v>
      </c>
      <c r="Z357" s="405">
        <v>8.3333333333333329E-2</v>
      </c>
      <c r="AA357" s="405">
        <v>8.3333333333333329E-2</v>
      </c>
    </row>
    <row r="358" spans="1:27" ht="15" customHeight="1" x14ac:dyDescent="0.25">
      <c r="A358" s="425" t="str">
        <f>IF('1_geral'!$D$1=E358,1,"")</f>
        <v/>
      </c>
      <c r="B358" s="166" t="str">
        <f>IF(A358=1,MAX(B$1:B357)+1,"")</f>
        <v/>
      </c>
      <c r="C358" s="425" t="str">
        <f>IF('1_geral'!$D$4=F358,1,"")</f>
        <v/>
      </c>
      <c r="D358" s="166" t="str">
        <f>IF(C358=1,MAX(D$1:D357)+1,"")</f>
        <v/>
      </c>
      <c r="E358" s="166" t="s">
        <v>3397</v>
      </c>
      <c r="F358" s="166" t="s">
        <v>2434</v>
      </c>
      <c r="G358" s="166" t="s">
        <v>2434</v>
      </c>
      <c r="H358" s="166" t="s">
        <v>1658</v>
      </c>
      <c r="I358" s="166" t="s">
        <v>1886</v>
      </c>
      <c r="J358" s="166" t="s">
        <v>1902</v>
      </c>
      <c r="K358" s="166" t="s">
        <v>2449</v>
      </c>
      <c r="L358" s="409">
        <v>96</v>
      </c>
      <c r="M358" s="409">
        <v>120</v>
      </c>
      <c r="N358" s="409">
        <v>144</v>
      </c>
      <c r="O358" s="410">
        <v>4.5</v>
      </c>
      <c r="P358" s="405">
        <v>8.3333333333333329E-2</v>
      </c>
      <c r="Q358" s="405">
        <v>8.3333333333333329E-2</v>
      </c>
      <c r="R358" s="405">
        <v>8.3333333333333329E-2</v>
      </c>
      <c r="S358" s="405">
        <v>8.3333333333333329E-2</v>
      </c>
      <c r="T358" s="405">
        <v>8.3333333333333329E-2</v>
      </c>
      <c r="U358" s="405">
        <v>8.3333333333333329E-2</v>
      </c>
      <c r="V358" s="405">
        <v>8.3333333333333329E-2</v>
      </c>
      <c r="W358" s="405">
        <v>8.3333333333333329E-2</v>
      </c>
      <c r="X358" s="405">
        <v>8.3333333333333329E-2</v>
      </c>
      <c r="Y358" s="405">
        <v>8.3333333333333329E-2</v>
      </c>
      <c r="Z358" s="405">
        <v>8.3333333333333329E-2</v>
      </c>
      <c r="AA358" s="405">
        <v>8.3333333333333329E-2</v>
      </c>
    </row>
    <row r="359" spans="1:27" ht="15" customHeight="1" x14ac:dyDescent="0.25">
      <c r="A359" s="425" t="str">
        <f>IF('1_geral'!$D$1=E359,1,"")</f>
        <v/>
      </c>
      <c r="B359" s="166" t="str">
        <f>IF(A359=1,MAX(B$1:B358)+1,"")</f>
        <v/>
      </c>
      <c r="C359" s="425" t="str">
        <f>IF('1_geral'!$D$4=F359,1,"")</f>
        <v/>
      </c>
      <c r="D359" s="166" t="str">
        <f>IF(C359=1,MAX(D$1:D358)+1,"")</f>
        <v/>
      </c>
      <c r="E359" s="166" t="s">
        <v>3397</v>
      </c>
      <c r="F359" s="166" t="s">
        <v>2434</v>
      </c>
      <c r="H359" s="166" t="s">
        <v>1656</v>
      </c>
      <c r="I359" s="166" t="s">
        <v>1861</v>
      </c>
      <c r="J359" s="166" t="s">
        <v>1902</v>
      </c>
      <c r="K359" s="166" t="s">
        <v>2435</v>
      </c>
      <c r="L359" s="409">
        <v>144</v>
      </c>
      <c r="M359" s="409">
        <v>180</v>
      </c>
      <c r="N359" s="409">
        <v>216</v>
      </c>
      <c r="O359" s="410">
        <v>4.5</v>
      </c>
      <c r="P359" s="405">
        <v>8.3333333333333329E-2</v>
      </c>
      <c r="Q359" s="405">
        <v>8.3333333333333329E-2</v>
      </c>
      <c r="R359" s="405">
        <v>8.3333333333333329E-2</v>
      </c>
      <c r="S359" s="405">
        <v>8.3333333333333329E-2</v>
      </c>
      <c r="T359" s="405">
        <v>8.3333333333333329E-2</v>
      </c>
      <c r="U359" s="405">
        <v>8.3333333333333329E-2</v>
      </c>
      <c r="V359" s="405">
        <v>8.3333333333333329E-2</v>
      </c>
      <c r="W359" s="405">
        <v>8.3333333333333329E-2</v>
      </c>
      <c r="X359" s="405">
        <v>8.3333333333333329E-2</v>
      </c>
      <c r="Y359" s="405">
        <v>8.3333333333333329E-2</v>
      </c>
      <c r="Z359" s="405">
        <v>8.3333333333333329E-2</v>
      </c>
      <c r="AA359" s="405">
        <v>8.3333333333333329E-2</v>
      </c>
    </row>
    <row r="360" spans="1:27" ht="15" customHeight="1" x14ac:dyDescent="0.25">
      <c r="A360" s="425" t="str">
        <f>IF('1_geral'!$D$1=E360,1,"")</f>
        <v/>
      </c>
      <c r="B360" s="166" t="str">
        <f>IF(A360=1,MAX(B$1:B359)+1,"")</f>
        <v/>
      </c>
      <c r="C360" s="425" t="str">
        <f>IF('1_geral'!$D$4=F360,1,"")</f>
        <v/>
      </c>
      <c r="D360" s="166" t="str">
        <f>IF(C360=1,MAX(D$1:D359)+1,"")</f>
        <v/>
      </c>
      <c r="E360" s="166" t="s">
        <v>3397</v>
      </c>
      <c r="F360" s="166" t="s">
        <v>2434</v>
      </c>
      <c r="H360" s="166" t="s">
        <v>1656</v>
      </c>
      <c r="I360" s="166" t="s">
        <v>1861</v>
      </c>
      <c r="J360" s="166" t="s">
        <v>1902</v>
      </c>
      <c r="K360" s="166" t="s">
        <v>2451</v>
      </c>
      <c r="L360" s="409">
        <v>384</v>
      </c>
      <c r="M360" s="409">
        <v>480</v>
      </c>
      <c r="N360" s="409">
        <v>576</v>
      </c>
      <c r="O360" s="410">
        <v>8.3333333333333329E-2</v>
      </c>
      <c r="P360" s="405">
        <v>8.3333333333333329E-2</v>
      </c>
      <c r="Q360" s="405">
        <v>8.3333333333333329E-2</v>
      </c>
      <c r="R360" s="405">
        <v>8.3333333333333329E-2</v>
      </c>
      <c r="S360" s="405">
        <v>8.3333333333333329E-2</v>
      </c>
      <c r="T360" s="405">
        <v>8.3333333333333329E-2</v>
      </c>
      <c r="U360" s="405">
        <v>8.3333333333333329E-2</v>
      </c>
      <c r="V360" s="405">
        <v>8.3333333333333329E-2</v>
      </c>
      <c r="W360" s="405">
        <v>8.3333333333333329E-2</v>
      </c>
      <c r="X360" s="405">
        <v>8.3333333333333329E-2</v>
      </c>
      <c r="Y360" s="405">
        <v>8.3333333333333329E-2</v>
      </c>
      <c r="Z360" s="405">
        <v>8.3333333333333329E-2</v>
      </c>
      <c r="AA360" s="405">
        <v>8.3333333333333329E-2</v>
      </c>
    </row>
    <row r="361" spans="1:27" ht="15" customHeight="1" x14ac:dyDescent="0.25">
      <c r="A361" s="425" t="str">
        <f>IF('1_geral'!$D$1=E361,1,"")</f>
        <v/>
      </c>
      <c r="B361" s="166" t="str">
        <f>IF(A361=1,MAX(B$1:B360)+1,"")</f>
        <v/>
      </c>
      <c r="C361" s="425" t="str">
        <f>IF('1_geral'!$D$4=F361,1,"")</f>
        <v/>
      </c>
      <c r="D361" s="166" t="str">
        <f>IF(C361=1,MAX(D$1:D360)+1,"")</f>
        <v/>
      </c>
      <c r="E361" s="166" t="s">
        <v>3397</v>
      </c>
      <c r="F361" s="166" t="s">
        <v>2434</v>
      </c>
      <c r="H361" s="166" t="s">
        <v>1656</v>
      </c>
      <c r="I361" s="166" t="s">
        <v>1861</v>
      </c>
      <c r="J361" s="166" t="s">
        <v>1902</v>
      </c>
      <c r="K361" s="166" t="s">
        <v>2453</v>
      </c>
      <c r="L361" s="409">
        <v>384</v>
      </c>
      <c r="M361" s="409">
        <v>480</v>
      </c>
      <c r="N361" s="409">
        <v>576</v>
      </c>
      <c r="O361" s="410">
        <v>8.3333333333333329E-2</v>
      </c>
      <c r="P361" s="405">
        <v>8.3333333333333329E-2</v>
      </c>
      <c r="Q361" s="405">
        <v>8.3333333333333329E-2</v>
      </c>
      <c r="R361" s="405">
        <v>8.3333333333333329E-2</v>
      </c>
      <c r="S361" s="405">
        <v>8.3333333333333329E-2</v>
      </c>
      <c r="T361" s="405">
        <v>8.3333333333333329E-2</v>
      </c>
      <c r="U361" s="405">
        <v>8.3333333333333329E-2</v>
      </c>
      <c r="V361" s="405">
        <v>8.3333333333333329E-2</v>
      </c>
      <c r="W361" s="405">
        <v>8.3333333333333329E-2</v>
      </c>
      <c r="X361" s="405">
        <v>8.3333333333333329E-2</v>
      </c>
      <c r="Y361" s="405">
        <v>8.3333333333333329E-2</v>
      </c>
      <c r="Z361" s="405">
        <v>8.3333333333333329E-2</v>
      </c>
      <c r="AA361" s="405">
        <v>8.3333333333333329E-2</v>
      </c>
    </row>
    <row r="362" spans="1:27" ht="15" customHeight="1" x14ac:dyDescent="0.25">
      <c r="A362" s="425" t="str">
        <f>IF('1_geral'!$D$1=E362,1,"")</f>
        <v/>
      </c>
      <c r="B362" s="166" t="str">
        <f>IF(A362=1,MAX(B$1:B361)+1,"")</f>
        <v/>
      </c>
      <c r="C362" s="425" t="str">
        <f>IF('1_geral'!$D$4=F362,1,"")</f>
        <v/>
      </c>
      <c r="D362" s="166" t="str">
        <f>IF(C362=1,MAX(D$1:D361)+1,"")</f>
        <v/>
      </c>
      <c r="E362" s="166" t="s">
        <v>3397</v>
      </c>
      <c r="F362" s="166" t="s">
        <v>2434</v>
      </c>
      <c r="H362" s="166" t="s">
        <v>1658</v>
      </c>
      <c r="I362" s="166" t="s">
        <v>1886</v>
      </c>
      <c r="J362" s="166" t="s">
        <v>1902</v>
      </c>
      <c r="K362" s="166" t="s">
        <v>2441</v>
      </c>
      <c r="L362" s="409">
        <v>240</v>
      </c>
      <c r="M362" s="409">
        <v>300</v>
      </c>
      <c r="N362" s="409">
        <v>360</v>
      </c>
      <c r="O362" s="410">
        <v>4.5</v>
      </c>
      <c r="P362" s="405">
        <v>8.3333333333333329E-2</v>
      </c>
      <c r="Q362" s="405">
        <v>8.3333333333333329E-2</v>
      </c>
      <c r="R362" s="405">
        <v>8.3333333333333329E-2</v>
      </c>
      <c r="S362" s="405">
        <v>8.3333333333333329E-2</v>
      </c>
      <c r="T362" s="405">
        <v>8.3333333333333329E-2</v>
      </c>
      <c r="U362" s="405">
        <v>8.3333333333333329E-2</v>
      </c>
      <c r="V362" s="405">
        <v>8.3333333333333329E-2</v>
      </c>
      <c r="W362" s="405">
        <v>8.3333333333333329E-2</v>
      </c>
      <c r="X362" s="405">
        <v>8.3333333333333329E-2</v>
      </c>
      <c r="Y362" s="405">
        <v>8.3333333333333329E-2</v>
      </c>
      <c r="Z362" s="405">
        <v>8.3333333333333329E-2</v>
      </c>
      <c r="AA362" s="405">
        <v>8.3333333333333329E-2</v>
      </c>
    </row>
    <row r="363" spans="1:27" ht="15" customHeight="1" x14ac:dyDescent="0.25">
      <c r="A363" s="425" t="str">
        <f>IF('1_geral'!$D$1=E363,1,"")</f>
        <v/>
      </c>
      <c r="B363" s="166" t="str">
        <f>IF(A363=1,MAX(B$1:B362)+1,"")</f>
        <v/>
      </c>
      <c r="C363" s="425" t="str">
        <f>IF('1_geral'!$D$4=F363,1,"")</f>
        <v/>
      </c>
      <c r="D363" s="166" t="str">
        <f>IF(C363=1,MAX(D$1:D362)+1,"")</f>
        <v/>
      </c>
      <c r="E363" s="166" t="s">
        <v>3397</v>
      </c>
      <c r="F363" s="166" t="s">
        <v>2434</v>
      </c>
      <c r="H363" s="166" t="s">
        <v>1658</v>
      </c>
      <c r="I363" s="166" t="s">
        <v>1886</v>
      </c>
      <c r="J363" s="166" t="s">
        <v>1902</v>
      </c>
      <c r="K363" s="166" t="s">
        <v>2442</v>
      </c>
      <c r="L363" s="409">
        <v>72</v>
      </c>
      <c r="M363" s="409">
        <v>90</v>
      </c>
      <c r="N363" s="409">
        <v>108</v>
      </c>
      <c r="O363" s="410">
        <v>1</v>
      </c>
      <c r="P363" s="405">
        <v>8.3333333333333329E-2</v>
      </c>
      <c r="Q363" s="405">
        <v>8.3333333333333329E-2</v>
      </c>
      <c r="R363" s="405">
        <v>8.3333333333333329E-2</v>
      </c>
      <c r="S363" s="405">
        <v>8.3333333333333329E-2</v>
      </c>
      <c r="T363" s="405">
        <v>8.3333333333333329E-2</v>
      </c>
      <c r="U363" s="405">
        <v>8.3333333333333329E-2</v>
      </c>
      <c r="V363" s="405">
        <v>8.3333333333333329E-2</v>
      </c>
      <c r="W363" s="405">
        <v>8.3333333333333329E-2</v>
      </c>
      <c r="X363" s="405">
        <v>8.3333333333333329E-2</v>
      </c>
      <c r="Y363" s="405">
        <v>8.3333333333333329E-2</v>
      </c>
      <c r="Z363" s="405">
        <v>8.3333333333333329E-2</v>
      </c>
      <c r="AA363" s="405">
        <v>8.3333333333333329E-2</v>
      </c>
    </row>
    <row r="364" spans="1:27" ht="15" customHeight="1" x14ac:dyDescent="0.25">
      <c r="A364" s="425" t="str">
        <f>IF('1_geral'!$D$1=E364,1,"")</f>
        <v/>
      </c>
      <c r="B364" s="166" t="str">
        <f>IF(A364=1,MAX(B$1:B363)+1,"")</f>
        <v/>
      </c>
      <c r="C364" s="425" t="str">
        <f>IF('1_geral'!$D$4=F364,1,"")</f>
        <v/>
      </c>
      <c r="D364" s="166" t="str">
        <f>IF(C364=1,MAX(D$1:D363)+1,"")</f>
        <v/>
      </c>
      <c r="E364" s="166" t="s">
        <v>3397</v>
      </c>
      <c r="F364" s="166" t="s">
        <v>2434</v>
      </c>
      <c r="H364" s="166" t="s">
        <v>1658</v>
      </c>
      <c r="I364" s="166" t="s">
        <v>1886</v>
      </c>
      <c r="J364" s="166" t="s">
        <v>1902</v>
      </c>
      <c r="K364" s="166" t="s">
        <v>2443</v>
      </c>
      <c r="L364" s="409">
        <v>96</v>
      </c>
      <c r="M364" s="409">
        <v>120</v>
      </c>
      <c r="N364" s="409">
        <v>144</v>
      </c>
      <c r="O364" s="410">
        <v>4.5</v>
      </c>
      <c r="P364" s="405">
        <v>8.3333333333333329E-2</v>
      </c>
      <c r="Q364" s="405">
        <v>8.3333333333333329E-2</v>
      </c>
      <c r="R364" s="405">
        <v>8.3333333333333329E-2</v>
      </c>
      <c r="S364" s="405">
        <v>8.3333333333333329E-2</v>
      </c>
      <c r="T364" s="405">
        <v>8.3333333333333329E-2</v>
      </c>
      <c r="U364" s="405">
        <v>8.3333333333333329E-2</v>
      </c>
      <c r="V364" s="405">
        <v>8.3333333333333329E-2</v>
      </c>
      <c r="W364" s="405">
        <v>8.3333333333333329E-2</v>
      </c>
      <c r="X364" s="405">
        <v>8.3333333333333329E-2</v>
      </c>
      <c r="Y364" s="405">
        <v>8.3333333333333329E-2</v>
      </c>
      <c r="Z364" s="405">
        <v>8.3333333333333329E-2</v>
      </c>
      <c r="AA364" s="405">
        <v>8.3333333333333329E-2</v>
      </c>
    </row>
    <row r="365" spans="1:27" ht="15" customHeight="1" x14ac:dyDescent="0.25">
      <c r="A365" s="425" t="str">
        <f>IF('1_geral'!$D$1=E365,1,"")</f>
        <v/>
      </c>
      <c r="B365" s="166" t="str">
        <f>IF(A365=1,MAX(B$1:B364)+1,"")</f>
        <v/>
      </c>
      <c r="C365" s="425" t="str">
        <f>IF('1_geral'!$D$4=F365,1,"")</f>
        <v/>
      </c>
      <c r="D365" s="166" t="str">
        <f>IF(C365=1,MAX(D$1:D364)+1,"")</f>
        <v/>
      </c>
      <c r="E365" s="166" t="s">
        <v>3397</v>
      </c>
      <c r="F365" s="166" t="s">
        <v>2434</v>
      </c>
      <c r="H365" s="166" t="s">
        <v>1658</v>
      </c>
      <c r="I365" s="166" t="s">
        <v>1886</v>
      </c>
      <c r="J365" s="166" t="s">
        <v>1902</v>
      </c>
      <c r="K365" s="166" t="s">
        <v>2446</v>
      </c>
      <c r="L365" s="409">
        <v>72</v>
      </c>
      <c r="M365" s="409">
        <v>90</v>
      </c>
      <c r="N365" s="409">
        <v>108</v>
      </c>
      <c r="O365" s="410">
        <v>1</v>
      </c>
      <c r="P365" s="405">
        <v>8.3333333333333329E-2</v>
      </c>
      <c r="Q365" s="405">
        <v>8.3333333333333329E-2</v>
      </c>
      <c r="R365" s="405">
        <v>8.3333333333333329E-2</v>
      </c>
      <c r="S365" s="405">
        <v>8.3333333333333329E-2</v>
      </c>
      <c r="T365" s="405">
        <v>8.3333333333333329E-2</v>
      </c>
      <c r="U365" s="405">
        <v>8.3333333333333329E-2</v>
      </c>
      <c r="V365" s="405">
        <v>8.3333333333333329E-2</v>
      </c>
      <c r="W365" s="405">
        <v>8.3333333333333329E-2</v>
      </c>
      <c r="X365" s="405">
        <v>8.3333333333333329E-2</v>
      </c>
      <c r="Y365" s="405">
        <v>8.3333333333333329E-2</v>
      </c>
      <c r="Z365" s="405">
        <v>8.3333333333333329E-2</v>
      </c>
      <c r="AA365" s="405">
        <v>8.3333333333333329E-2</v>
      </c>
    </row>
    <row r="366" spans="1:27" ht="15" customHeight="1" x14ac:dyDescent="0.25">
      <c r="A366" s="425" t="str">
        <f>IF('1_geral'!$D$1=E366,1,"")</f>
        <v/>
      </c>
      <c r="B366" s="166" t="str">
        <f>IF(A366=1,MAX(B$1:B365)+1,"")</f>
        <v/>
      </c>
      <c r="C366" s="425" t="str">
        <f>IF('1_geral'!$D$4=F366,1,"")</f>
        <v/>
      </c>
      <c r="D366" s="166" t="str">
        <f>IF(C366=1,MAX(D$1:D365)+1,"")</f>
        <v/>
      </c>
      <c r="E366" s="166" t="s">
        <v>3397</v>
      </c>
      <c r="F366" s="166" t="s">
        <v>2434</v>
      </c>
      <c r="H366" s="166" t="s">
        <v>1658</v>
      </c>
      <c r="I366" s="166" t="s">
        <v>1886</v>
      </c>
      <c r="J366" s="166" t="s">
        <v>1902</v>
      </c>
      <c r="K366" s="166" t="s">
        <v>2447</v>
      </c>
      <c r="L366" s="409">
        <v>144</v>
      </c>
      <c r="M366" s="409">
        <v>180</v>
      </c>
      <c r="N366" s="409">
        <v>216</v>
      </c>
      <c r="O366" s="410">
        <v>4.5</v>
      </c>
      <c r="P366" s="405">
        <v>8.3333333333333329E-2</v>
      </c>
      <c r="Q366" s="405">
        <v>8.3333333333333329E-2</v>
      </c>
      <c r="R366" s="405">
        <v>8.3333333333333329E-2</v>
      </c>
      <c r="S366" s="405">
        <v>8.3333333333333329E-2</v>
      </c>
      <c r="T366" s="405">
        <v>8.3333333333333329E-2</v>
      </c>
      <c r="U366" s="405">
        <v>8.3333333333333329E-2</v>
      </c>
      <c r="V366" s="405">
        <v>8.3333333333333329E-2</v>
      </c>
      <c r="W366" s="405">
        <v>8.3333333333333329E-2</v>
      </c>
      <c r="X366" s="405">
        <v>8.3333333333333329E-2</v>
      </c>
      <c r="Y366" s="405">
        <v>8.3333333333333329E-2</v>
      </c>
      <c r="Z366" s="405">
        <v>8.3333333333333329E-2</v>
      </c>
      <c r="AA366" s="405">
        <v>8.3333333333333329E-2</v>
      </c>
    </row>
    <row r="367" spans="1:27" ht="15" customHeight="1" x14ac:dyDescent="0.25">
      <c r="A367" s="425" t="str">
        <f>IF('1_geral'!$D$1=E367,1,"")</f>
        <v/>
      </c>
      <c r="B367" s="166" t="str">
        <f>IF(A367=1,MAX(B$1:B366)+1,"")</f>
        <v/>
      </c>
      <c r="C367" s="425" t="str">
        <f>IF('1_geral'!$D$4=F367,1,"")</f>
        <v/>
      </c>
      <c r="D367" s="166" t="str">
        <f>IF(C367=1,MAX(D$1:D366)+1,"")</f>
        <v/>
      </c>
      <c r="E367" s="166" t="s">
        <v>3397</v>
      </c>
      <c r="F367" s="166" t="s">
        <v>2434</v>
      </c>
      <c r="H367" s="166" t="s">
        <v>1658</v>
      </c>
      <c r="I367" s="166" t="s">
        <v>1886</v>
      </c>
      <c r="J367" s="166" t="s">
        <v>1902</v>
      </c>
      <c r="K367" s="166" t="s">
        <v>1932</v>
      </c>
      <c r="L367" s="409">
        <v>96</v>
      </c>
      <c r="M367" s="409">
        <v>120</v>
      </c>
      <c r="N367" s="409">
        <v>144</v>
      </c>
      <c r="O367" s="410">
        <v>8.3333333333333329E-2</v>
      </c>
      <c r="P367" s="405">
        <v>8.3333333333333329E-2</v>
      </c>
      <c r="Q367" s="405">
        <v>8.3333333333333329E-2</v>
      </c>
      <c r="R367" s="405">
        <v>8.3333333333333329E-2</v>
      </c>
      <c r="S367" s="405">
        <v>8.3333333333333329E-2</v>
      </c>
      <c r="T367" s="405">
        <v>8.3333333333333329E-2</v>
      </c>
      <c r="U367" s="405">
        <v>8.3333333333333329E-2</v>
      </c>
      <c r="V367" s="405">
        <v>8.3333333333333329E-2</v>
      </c>
      <c r="W367" s="405">
        <v>8.3333333333333329E-2</v>
      </c>
      <c r="X367" s="405">
        <v>8.3333333333333329E-2</v>
      </c>
      <c r="Y367" s="405">
        <v>8.3333333333333329E-2</v>
      </c>
      <c r="Z367" s="405">
        <v>8.3333333333333329E-2</v>
      </c>
      <c r="AA367" s="405">
        <v>8.3333333333333329E-2</v>
      </c>
    </row>
    <row r="368" spans="1:27" ht="15" customHeight="1" x14ac:dyDescent="0.25">
      <c r="A368" s="425" t="str">
        <f>IF('1_geral'!$D$1=E368,1,"")</f>
        <v/>
      </c>
      <c r="B368" s="166" t="str">
        <f>IF(A368=1,MAX(B$1:B367)+1,"")</f>
        <v/>
      </c>
      <c r="C368" s="425" t="str">
        <f>IF('1_geral'!$D$4=F368,1,"")</f>
        <v/>
      </c>
      <c r="D368" s="166" t="str">
        <f>IF(C368=1,MAX(D$1:D367)+1,"")</f>
        <v/>
      </c>
      <c r="E368" s="166" t="s">
        <v>3397</v>
      </c>
      <c r="F368" s="166" t="s">
        <v>2434</v>
      </c>
      <c r="H368" s="166" t="s">
        <v>1854</v>
      </c>
      <c r="I368" s="166" t="s">
        <v>1856</v>
      </c>
      <c r="J368" s="166" t="s">
        <v>1902</v>
      </c>
      <c r="K368" s="166" t="s">
        <v>2450</v>
      </c>
      <c r="L368" s="409">
        <v>240</v>
      </c>
      <c r="M368" s="409">
        <v>300</v>
      </c>
      <c r="N368" s="409">
        <v>360</v>
      </c>
      <c r="O368" s="410">
        <v>4.5</v>
      </c>
      <c r="P368" s="405">
        <v>8.3333333333333329E-2</v>
      </c>
      <c r="Q368" s="405">
        <v>8.3333333333333329E-2</v>
      </c>
      <c r="R368" s="405">
        <v>8.3333333333333329E-2</v>
      </c>
      <c r="S368" s="405">
        <v>8.3333333333333329E-2</v>
      </c>
      <c r="T368" s="405">
        <v>8.3333333333333329E-2</v>
      </c>
      <c r="U368" s="405">
        <v>8.3333333333333329E-2</v>
      </c>
      <c r="V368" s="405">
        <v>8.3333333333333329E-2</v>
      </c>
      <c r="W368" s="405">
        <v>8.3333333333333329E-2</v>
      </c>
      <c r="X368" s="405">
        <v>8.3333333333333329E-2</v>
      </c>
      <c r="Y368" s="405">
        <v>8.3333333333333329E-2</v>
      </c>
      <c r="Z368" s="405">
        <v>8.3333333333333329E-2</v>
      </c>
      <c r="AA368" s="405">
        <v>8.3333333333333329E-2</v>
      </c>
    </row>
    <row r="369" spans="1:27" ht="15" customHeight="1" x14ac:dyDescent="0.25">
      <c r="A369" s="425" t="str">
        <f>IF('1_geral'!$D$1=E369,1,"")</f>
        <v/>
      </c>
      <c r="B369" s="166" t="str">
        <f>IF(A369=1,MAX(B$1:B368)+1,"")</f>
        <v/>
      </c>
      <c r="C369" s="425" t="str">
        <f>IF('1_geral'!$D$4=F369,1,"")</f>
        <v/>
      </c>
      <c r="D369" s="166" t="str">
        <f>IF(C369=1,MAX(D$1:D368)+1,"")</f>
        <v/>
      </c>
      <c r="E369" s="166" t="s">
        <v>20</v>
      </c>
      <c r="F369" s="166" t="s">
        <v>2199</v>
      </c>
      <c r="G369" s="166" t="s">
        <v>1657</v>
      </c>
      <c r="K369" s="166" t="s">
        <v>2200</v>
      </c>
      <c r="P369" s="405">
        <v>8.3333333333333329E-2</v>
      </c>
      <c r="Q369" s="405">
        <v>8.3333333333333329E-2</v>
      </c>
      <c r="R369" s="405">
        <v>8.3333333333333329E-2</v>
      </c>
      <c r="S369" s="405">
        <v>8.3333333333333329E-2</v>
      </c>
      <c r="T369" s="405">
        <v>8.3333333333333329E-2</v>
      </c>
      <c r="U369" s="405">
        <v>8.3333333333333329E-2</v>
      </c>
      <c r="V369" s="405">
        <v>8.3333333333333329E-2</v>
      </c>
      <c r="W369" s="405">
        <v>8.3333333333333329E-2</v>
      </c>
      <c r="X369" s="405">
        <v>8.3333333333333329E-2</v>
      </c>
      <c r="Y369" s="405">
        <v>8.3333333333333329E-2</v>
      </c>
      <c r="Z369" s="405">
        <v>8.3333333333333329E-2</v>
      </c>
      <c r="AA369" s="405">
        <v>8.3333333333333329E-2</v>
      </c>
    </row>
    <row r="370" spans="1:27" ht="15" customHeight="1" x14ac:dyDescent="0.25">
      <c r="A370" s="425" t="str">
        <f>IF('1_geral'!$D$1=E370,1,"")</f>
        <v/>
      </c>
      <c r="B370" s="166" t="str">
        <f>IF(A370=1,MAX(B$1:B369)+1,"")</f>
        <v/>
      </c>
      <c r="C370" s="425" t="str">
        <f>IF('1_geral'!$D$4=F370,1,"")</f>
        <v/>
      </c>
      <c r="D370" s="166" t="str">
        <f>IF(C370=1,MAX(D$1:D369)+1,"")</f>
        <v/>
      </c>
      <c r="E370" s="166" t="s">
        <v>20</v>
      </c>
      <c r="F370" s="166" t="s">
        <v>2199</v>
      </c>
      <c r="G370" s="166" t="s">
        <v>1657</v>
      </c>
      <c r="K370" s="166" t="s">
        <v>2201</v>
      </c>
      <c r="P370" s="405">
        <v>8.3333333333333329E-2</v>
      </c>
      <c r="Q370" s="405">
        <v>8.3333333333333329E-2</v>
      </c>
      <c r="R370" s="405">
        <v>8.3333333333333329E-2</v>
      </c>
      <c r="S370" s="405">
        <v>8.3333333333333329E-2</v>
      </c>
      <c r="T370" s="405">
        <v>8.3333333333333329E-2</v>
      </c>
      <c r="U370" s="405">
        <v>8.3333333333333329E-2</v>
      </c>
      <c r="V370" s="405">
        <v>8.3333333333333329E-2</v>
      </c>
      <c r="W370" s="405">
        <v>8.3333333333333329E-2</v>
      </c>
      <c r="X370" s="405">
        <v>8.3333333333333329E-2</v>
      </c>
      <c r="Y370" s="405">
        <v>8.3333333333333329E-2</v>
      </c>
      <c r="Z370" s="405">
        <v>8.3333333333333329E-2</v>
      </c>
      <c r="AA370" s="405">
        <v>8.3333333333333329E-2</v>
      </c>
    </row>
    <row r="371" spans="1:27" ht="15" customHeight="1" x14ac:dyDescent="0.25">
      <c r="A371" s="425" t="str">
        <f>IF('1_geral'!$D$1=E371,1,"")</f>
        <v/>
      </c>
      <c r="B371" s="166" t="str">
        <f>IF(A371=1,MAX(B$1:B370)+1,"")</f>
        <v/>
      </c>
      <c r="C371" s="425" t="str">
        <f>IF('1_geral'!$D$4=F371,1,"")</f>
        <v/>
      </c>
      <c r="D371" s="166" t="str">
        <f>IF(C371=1,MAX(D$1:D370)+1,"")</f>
        <v/>
      </c>
      <c r="E371" s="166" t="s">
        <v>20</v>
      </c>
      <c r="F371" s="166" t="s">
        <v>2199</v>
      </c>
      <c r="G371" s="166" t="s">
        <v>1657</v>
      </c>
      <c r="K371" s="166" t="s">
        <v>2202</v>
      </c>
      <c r="P371" s="405">
        <v>8.3333333333333329E-2</v>
      </c>
      <c r="Q371" s="405">
        <v>8.3333333333333329E-2</v>
      </c>
      <c r="R371" s="405">
        <v>8.3333333333333329E-2</v>
      </c>
      <c r="S371" s="405">
        <v>8.3333333333333329E-2</v>
      </c>
      <c r="T371" s="405">
        <v>8.3333333333333329E-2</v>
      </c>
      <c r="U371" s="405">
        <v>8.3333333333333329E-2</v>
      </c>
      <c r="V371" s="405">
        <v>8.3333333333333329E-2</v>
      </c>
      <c r="W371" s="405">
        <v>8.3333333333333329E-2</v>
      </c>
      <c r="X371" s="405">
        <v>8.3333333333333329E-2</v>
      </c>
      <c r="Y371" s="405">
        <v>8.3333333333333329E-2</v>
      </c>
      <c r="Z371" s="405">
        <v>8.3333333333333329E-2</v>
      </c>
      <c r="AA371" s="405">
        <v>8.3333333333333329E-2</v>
      </c>
    </row>
    <row r="372" spans="1:27" ht="15" customHeight="1" x14ac:dyDescent="0.25">
      <c r="A372" s="425" t="str">
        <f>IF('1_geral'!$D$1=E372,1,"")</f>
        <v/>
      </c>
      <c r="B372" s="166" t="str">
        <f>IF(A372=1,MAX(B$1:B371)+1,"")</f>
        <v/>
      </c>
      <c r="C372" s="425" t="str">
        <f>IF('1_geral'!$D$4=F372,1,"")</f>
        <v/>
      </c>
      <c r="D372" s="166" t="str">
        <f>IF(C372=1,MAX(D$1:D371)+1,"")</f>
        <v/>
      </c>
      <c r="E372" s="166" t="s">
        <v>20</v>
      </c>
      <c r="F372" s="166" t="s">
        <v>2199</v>
      </c>
      <c r="G372" s="166" t="s">
        <v>1657</v>
      </c>
      <c r="K372" s="166" t="s">
        <v>2203</v>
      </c>
      <c r="P372" s="405">
        <v>8.3333333333333329E-2</v>
      </c>
      <c r="Q372" s="405">
        <v>8.3333333333333329E-2</v>
      </c>
      <c r="R372" s="405">
        <v>8.3333333333333329E-2</v>
      </c>
      <c r="S372" s="405">
        <v>8.3333333333333329E-2</v>
      </c>
      <c r="T372" s="405">
        <v>8.3333333333333329E-2</v>
      </c>
      <c r="U372" s="405">
        <v>8.3333333333333329E-2</v>
      </c>
      <c r="V372" s="405">
        <v>8.3333333333333329E-2</v>
      </c>
      <c r="W372" s="405">
        <v>8.3333333333333329E-2</v>
      </c>
      <c r="X372" s="405">
        <v>8.3333333333333329E-2</v>
      </c>
      <c r="Y372" s="405">
        <v>8.3333333333333329E-2</v>
      </c>
      <c r="Z372" s="405">
        <v>8.3333333333333329E-2</v>
      </c>
      <c r="AA372" s="405">
        <v>8.3333333333333329E-2</v>
      </c>
    </row>
    <row r="373" spans="1:27" ht="15" customHeight="1" x14ac:dyDescent="0.25">
      <c r="A373" s="425" t="str">
        <f>IF('1_geral'!$D$1=E373,1,"")</f>
        <v/>
      </c>
      <c r="B373" s="166" t="str">
        <f>IF(A373=1,MAX(B$1:B372)+1,"")</f>
        <v/>
      </c>
      <c r="C373" s="425" t="str">
        <f>IF('1_geral'!$D$4=F373,1,"")</f>
        <v/>
      </c>
      <c r="D373" s="166" t="str">
        <f>IF(C373=1,MAX(D$1:D372)+1,"")</f>
        <v/>
      </c>
      <c r="E373" s="166" t="s">
        <v>20</v>
      </c>
      <c r="F373" s="166" t="s">
        <v>2199</v>
      </c>
      <c r="G373" s="166" t="s">
        <v>1657</v>
      </c>
      <c r="K373" s="166" t="s">
        <v>2204</v>
      </c>
      <c r="P373" s="405">
        <v>8.3333333333333329E-2</v>
      </c>
      <c r="Q373" s="405">
        <v>8.3333333333333329E-2</v>
      </c>
      <c r="R373" s="405">
        <v>8.3333333333333329E-2</v>
      </c>
      <c r="S373" s="405">
        <v>8.3333333333333329E-2</v>
      </c>
      <c r="T373" s="405">
        <v>8.3333333333333329E-2</v>
      </c>
      <c r="U373" s="405">
        <v>8.3333333333333329E-2</v>
      </c>
      <c r="V373" s="405">
        <v>8.3333333333333329E-2</v>
      </c>
      <c r="W373" s="405">
        <v>8.3333333333333329E-2</v>
      </c>
      <c r="X373" s="405">
        <v>8.3333333333333329E-2</v>
      </c>
      <c r="Y373" s="405">
        <v>8.3333333333333329E-2</v>
      </c>
      <c r="Z373" s="405">
        <v>8.3333333333333329E-2</v>
      </c>
      <c r="AA373" s="405">
        <v>8.3333333333333329E-2</v>
      </c>
    </row>
    <row r="374" spans="1:27" ht="15" customHeight="1" x14ac:dyDescent="0.25">
      <c r="A374" s="425" t="str">
        <f>IF('1_geral'!$D$1=E374,1,"")</f>
        <v/>
      </c>
      <c r="B374" s="166" t="str">
        <f>IF(A374=1,MAX(B$1:B373)+1,"")</f>
        <v/>
      </c>
      <c r="C374" s="425" t="str">
        <f>IF('1_geral'!$D$4=F374,1,"")</f>
        <v/>
      </c>
      <c r="D374" s="166" t="str">
        <f>IF(C374=1,MAX(D$1:D373)+1,"")</f>
        <v/>
      </c>
      <c r="E374" s="166" t="s">
        <v>20</v>
      </c>
      <c r="F374" s="166" t="s">
        <v>2199</v>
      </c>
      <c r="G374" s="166" t="s">
        <v>1657</v>
      </c>
      <c r="K374" s="166" t="s">
        <v>2205</v>
      </c>
      <c r="P374" s="405">
        <v>8.3333333333333329E-2</v>
      </c>
      <c r="Q374" s="405">
        <v>8.3333333333333329E-2</v>
      </c>
      <c r="R374" s="405">
        <v>8.3333333333333329E-2</v>
      </c>
      <c r="S374" s="405">
        <v>8.3333333333333329E-2</v>
      </c>
      <c r="T374" s="405">
        <v>8.3333333333333329E-2</v>
      </c>
      <c r="U374" s="405">
        <v>8.3333333333333329E-2</v>
      </c>
      <c r="V374" s="405">
        <v>8.3333333333333329E-2</v>
      </c>
      <c r="W374" s="405">
        <v>8.3333333333333329E-2</v>
      </c>
      <c r="X374" s="405">
        <v>8.3333333333333329E-2</v>
      </c>
      <c r="Y374" s="405">
        <v>8.3333333333333329E-2</v>
      </c>
      <c r="Z374" s="405">
        <v>8.3333333333333329E-2</v>
      </c>
      <c r="AA374" s="405">
        <v>8.3333333333333329E-2</v>
      </c>
    </row>
    <row r="375" spans="1:27" ht="15" customHeight="1" x14ac:dyDescent="0.25">
      <c r="A375" s="425" t="str">
        <f>IF('1_geral'!$D$1=E375,1,"")</f>
        <v/>
      </c>
      <c r="B375" s="166" t="str">
        <f>IF(A375=1,MAX(B$1:B374)+1,"")</f>
        <v/>
      </c>
      <c r="C375" s="425" t="str">
        <f>IF('1_geral'!$D$4=F375,1,"")</f>
        <v/>
      </c>
      <c r="D375" s="166" t="str">
        <f>IF(C375=1,MAX(D$1:D374)+1,"")</f>
        <v/>
      </c>
      <c r="E375" s="166" t="s">
        <v>20</v>
      </c>
      <c r="F375" s="166" t="s">
        <v>2199</v>
      </c>
      <c r="G375" s="166" t="s">
        <v>1657</v>
      </c>
      <c r="K375" s="166" t="s">
        <v>2206</v>
      </c>
      <c r="P375" s="405">
        <v>8.3333333333333329E-2</v>
      </c>
      <c r="Q375" s="405">
        <v>8.3333333333333329E-2</v>
      </c>
      <c r="R375" s="405">
        <v>8.3333333333333329E-2</v>
      </c>
      <c r="S375" s="405">
        <v>8.3333333333333329E-2</v>
      </c>
      <c r="T375" s="405">
        <v>8.3333333333333329E-2</v>
      </c>
      <c r="U375" s="405">
        <v>8.3333333333333329E-2</v>
      </c>
      <c r="V375" s="405">
        <v>8.3333333333333329E-2</v>
      </c>
      <c r="W375" s="405">
        <v>8.3333333333333329E-2</v>
      </c>
      <c r="X375" s="405">
        <v>8.3333333333333329E-2</v>
      </c>
      <c r="Y375" s="405">
        <v>8.3333333333333329E-2</v>
      </c>
      <c r="Z375" s="405">
        <v>8.3333333333333329E-2</v>
      </c>
      <c r="AA375" s="405">
        <v>8.3333333333333329E-2</v>
      </c>
    </row>
    <row r="376" spans="1:27" ht="15" customHeight="1" x14ac:dyDescent="0.25">
      <c r="A376" s="425" t="str">
        <f>IF('1_geral'!$D$1=E376,1,"")</f>
        <v/>
      </c>
      <c r="B376" s="166" t="str">
        <f>IF(A376=1,MAX(B$1:B375)+1,"")</f>
        <v/>
      </c>
      <c r="C376" s="425" t="str">
        <f>IF('1_geral'!$D$4=F376,1,"")</f>
        <v/>
      </c>
      <c r="D376" s="166" t="str">
        <f>IF(C376=1,MAX(D$1:D375)+1,"")</f>
        <v/>
      </c>
      <c r="E376" s="166" t="s">
        <v>20</v>
      </c>
      <c r="F376" s="166" t="s">
        <v>2199</v>
      </c>
      <c r="K376" s="166" t="s">
        <v>2100</v>
      </c>
      <c r="P376" s="405">
        <v>8.3333333333333329E-2</v>
      </c>
      <c r="Q376" s="405">
        <v>8.3333333333333329E-2</v>
      </c>
      <c r="R376" s="405">
        <v>8.3333333333333329E-2</v>
      </c>
      <c r="S376" s="405">
        <v>8.3333333333333329E-2</v>
      </c>
      <c r="T376" s="405">
        <v>8.3333333333333329E-2</v>
      </c>
      <c r="U376" s="405">
        <v>8.3333333333333329E-2</v>
      </c>
      <c r="V376" s="405">
        <v>8.3333333333333329E-2</v>
      </c>
      <c r="W376" s="405">
        <v>8.3333333333333329E-2</v>
      </c>
      <c r="X376" s="405">
        <v>8.3333333333333329E-2</v>
      </c>
      <c r="Y376" s="405">
        <v>8.3333333333333329E-2</v>
      </c>
      <c r="Z376" s="405">
        <v>8.3333333333333329E-2</v>
      </c>
      <c r="AA376" s="405">
        <v>8.3333333333333329E-2</v>
      </c>
    </row>
    <row r="377" spans="1:27" ht="15" customHeight="1" x14ac:dyDescent="0.25">
      <c r="A377" s="425" t="str">
        <f>IF('1_geral'!$D$1=E377,1,"")</f>
        <v/>
      </c>
      <c r="B377" s="166" t="str">
        <f>IF(A377=1,MAX(B$1:B376)+1,"")</f>
        <v/>
      </c>
      <c r="C377" s="425" t="str">
        <f>IF('1_geral'!$D$4=F377,1,"")</f>
        <v/>
      </c>
      <c r="D377" s="166" t="str">
        <f>IF(C377=1,MAX(D$1:D376)+1,"")</f>
        <v/>
      </c>
      <c r="E377" s="166" t="s">
        <v>20</v>
      </c>
      <c r="F377" s="166" t="s">
        <v>2207</v>
      </c>
      <c r="G377" s="166" t="s">
        <v>2207</v>
      </c>
      <c r="H377" s="166" t="s">
        <v>1656</v>
      </c>
      <c r="K377" s="166" t="s">
        <v>2216</v>
      </c>
      <c r="P377" s="405">
        <v>8.3333333333333329E-2</v>
      </c>
      <c r="Q377" s="405">
        <v>8.3333333333333329E-2</v>
      </c>
      <c r="R377" s="405">
        <v>8.3333333333333329E-2</v>
      </c>
      <c r="S377" s="405">
        <v>8.3333333333333329E-2</v>
      </c>
      <c r="T377" s="405">
        <v>8.3333333333333329E-2</v>
      </c>
      <c r="U377" s="405">
        <v>8.3333333333333329E-2</v>
      </c>
      <c r="V377" s="405">
        <v>8.3333333333333329E-2</v>
      </c>
      <c r="W377" s="405">
        <v>8.3333333333333329E-2</v>
      </c>
      <c r="X377" s="405">
        <v>8.3333333333333329E-2</v>
      </c>
      <c r="Y377" s="405">
        <v>8.3333333333333329E-2</v>
      </c>
      <c r="Z377" s="405">
        <v>8.3333333333333329E-2</v>
      </c>
      <c r="AA377" s="405">
        <v>8.3333333333333329E-2</v>
      </c>
    </row>
    <row r="378" spans="1:27" ht="15" customHeight="1" x14ac:dyDescent="0.25">
      <c r="A378" s="425" t="str">
        <f>IF('1_geral'!$D$1=E378,1,"")</f>
        <v/>
      </c>
      <c r="B378" s="166" t="str">
        <f>IF(A378=1,MAX(B$1:B377)+1,"")</f>
        <v/>
      </c>
      <c r="C378" s="425" t="str">
        <f>IF('1_geral'!$D$4=F378,1,"")</f>
        <v/>
      </c>
      <c r="D378" s="166" t="str">
        <f>IF(C378=1,MAX(D$1:D377)+1,"")</f>
        <v/>
      </c>
      <c r="E378" s="166" t="s">
        <v>20</v>
      </c>
      <c r="F378" s="166" t="s">
        <v>2207</v>
      </c>
      <c r="G378" s="166" t="s">
        <v>2207</v>
      </c>
      <c r="H378" s="166" t="s">
        <v>1656</v>
      </c>
      <c r="K378" s="166" t="s">
        <v>2218</v>
      </c>
      <c r="P378" s="405">
        <v>8.3333333333333329E-2</v>
      </c>
      <c r="Q378" s="405">
        <v>8.3333333333333329E-2</v>
      </c>
      <c r="R378" s="405">
        <v>8.3333333333333329E-2</v>
      </c>
      <c r="S378" s="405">
        <v>8.3333333333333329E-2</v>
      </c>
      <c r="T378" s="405">
        <v>8.3333333333333329E-2</v>
      </c>
      <c r="U378" s="405">
        <v>8.3333333333333329E-2</v>
      </c>
      <c r="V378" s="405">
        <v>8.3333333333333329E-2</v>
      </c>
      <c r="W378" s="405">
        <v>8.3333333333333329E-2</v>
      </c>
      <c r="X378" s="405">
        <v>8.3333333333333329E-2</v>
      </c>
      <c r="Y378" s="405">
        <v>8.3333333333333329E-2</v>
      </c>
      <c r="Z378" s="405">
        <v>8.3333333333333329E-2</v>
      </c>
      <c r="AA378" s="405">
        <v>8.3333333333333329E-2</v>
      </c>
    </row>
    <row r="379" spans="1:27" ht="15" customHeight="1" x14ac:dyDescent="0.25">
      <c r="A379" s="425" t="str">
        <f>IF('1_geral'!$D$1=E379,1,"")</f>
        <v/>
      </c>
      <c r="B379" s="166" t="str">
        <f>IF(A379=1,MAX(B$1:B378)+1,"")</f>
        <v/>
      </c>
      <c r="C379" s="425" t="str">
        <f>IF('1_geral'!$D$4=F379,1,"")</f>
        <v/>
      </c>
      <c r="D379" s="166" t="str">
        <f>IF(C379=1,MAX(D$1:D378)+1,"")</f>
        <v/>
      </c>
      <c r="E379" s="166" t="s">
        <v>20</v>
      </c>
      <c r="F379" s="166" t="s">
        <v>2207</v>
      </c>
      <c r="G379" s="166" t="s">
        <v>2207</v>
      </c>
      <c r="H379" s="166" t="s">
        <v>1656</v>
      </c>
      <c r="K379" s="166" t="s">
        <v>2219</v>
      </c>
      <c r="P379" s="405">
        <v>8.3333333333333329E-2</v>
      </c>
      <c r="Q379" s="405">
        <v>8.3333333333333329E-2</v>
      </c>
      <c r="R379" s="405">
        <v>8.3333333333333329E-2</v>
      </c>
      <c r="S379" s="405">
        <v>8.3333333333333329E-2</v>
      </c>
      <c r="T379" s="405">
        <v>8.3333333333333329E-2</v>
      </c>
      <c r="U379" s="405">
        <v>8.3333333333333329E-2</v>
      </c>
      <c r="V379" s="405">
        <v>8.3333333333333329E-2</v>
      </c>
      <c r="W379" s="405">
        <v>8.3333333333333329E-2</v>
      </c>
      <c r="X379" s="405">
        <v>8.3333333333333329E-2</v>
      </c>
      <c r="Y379" s="405">
        <v>8.3333333333333329E-2</v>
      </c>
      <c r="Z379" s="405">
        <v>8.3333333333333329E-2</v>
      </c>
      <c r="AA379" s="405">
        <v>8.3333333333333329E-2</v>
      </c>
    </row>
    <row r="380" spans="1:27" ht="15" customHeight="1" x14ac:dyDescent="0.25">
      <c r="A380" s="425" t="str">
        <f>IF('1_geral'!$D$1=E380,1,"")</f>
        <v/>
      </c>
      <c r="B380" s="166" t="str">
        <f>IF(A380=1,MAX(B$1:B379)+1,"")</f>
        <v/>
      </c>
      <c r="C380" s="425" t="str">
        <f>IF('1_geral'!$D$4=F380,1,"")</f>
        <v/>
      </c>
      <c r="D380" s="166" t="str">
        <f>IF(C380=1,MAX(D$1:D379)+1,"")</f>
        <v/>
      </c>
      <c r="E380" s="166" t="s">
        <v>20</v>
      </c>
      <c r="F380" s="166" t="s">
        <v>2207</v>
      </c>
      <c r="G380" s="166" t="s">
        <v>2207</v>
      </c>
      <c r="H380" s="166" t="s">
        <v>1658</v>
      </c>
      <c r="K380" s="166" t="s">
        <v>2100</v>
      </c>
      <c r="P380" s="405">
        <v>8.3333333333333329E-2</v>
      </c>
      <c r="Q380" s="405">
        <v>8.3333333333333329E-2</v>
      </c>
      <c r="R380" s="405">
        <v>8.3333333333333329E-2</v>
      </c>
      <c r="S380" s="405">
        <v>8.3333333333333329E-2</v>
      </c>
      <c r="T380" s="405">
        <v>8.3333333333333329E-2</v>
      </c>
      <c r="U380" s="405">
        <v>8.3333333333333329E-2</v>
      </c>
      <c r="V380" s="405">
        <v>8.3333333333333329E-2</v>
      </c>
      <c r="W380" s="405">
        <v>8.3333333333333329E-2</v>
      </c>
      <c r="X380" s="405">
        <v>8.3333333333333329E-2</v>
      </c>
      <c r="Y380" s="405">
        <v>8.3333333333333329E-2</v>
      </c>
      <c r="Z380" s="405">
        <v>8.3333333333333329E-2</v>
      </c>
      <c r="AA380" s="405">
        <v>8.3333333333333329E-2</v>
      </c>
    </row>
    <row r="381" spans="1:27" ht="15" customHeight="1" x14ac:dyDescent="0.25">
      <c r="A381" s="425" t="str">
        <f>IF('1_geral'!$D$1=E381,1,"")</f>
        <v/>
      </c>
      <c r="B381" s="166" t="str">
        <f>IF(A381=1,MAX(B$1:B380)+1,"")</f>
        <v/>
      </c>
      <c r="C381" s="425" t="str">
        <f>IF('1_geral'!$D$4=F381,1,"")</f>
        <v/>
      </c>
      <c r="D381" s="166" t="str">
        <f>IF(C381=1,MAX(D$1:D380)+1,"")</f>
        <v/>
      </c>
      <c r="E381" s="166" t="s">
        <v>20</v>
      </c>
      <c r="F381" s="166" t="s">
        <v>2207</v>
      </c>
      <c r="G381" s="166" t="s">
        <v>1657</v>
      </c>
      <c r="K381" s="166" t="s">
        <v>2208</v>
      </c>
      <c r="P381" s="405">
        <v>8.3333333333333329E-2</v>
      </c>
      <c r="Q381" s="405">
        <v>8.3333333333333329E-2</v>
      </c>
      <c r="R381" s="405">
        <v>8.3333333333333329E-2</v>
      </c>
      <c r="S381" s="405">
        <v>8.3333333333333329E-2</v>
      </c>
      <c r="T381" s="405">
        <v>8.3333333333333329E-2</v>
      </c>
      <c r="U381" s="405">
        <v>8.3333333333333329E-2</v>
      </c>
      <c r="V381" s="405">
        <v>8.3333333333333329E-2</v>
      </c>
      <c r="W381" s="405">
        <v>8.3333333333333329E-2</v>
      </c>
      <c r="X381" s="405">
        <v>8.3333333333333329E-2</v>
      </c>
      <c r="Y381" s="405">
        <v>8.3333333333333329E-2</v>
      </c>
      <c r="Z381" s="405">
        <v>8.3333333333333329E-2</v>
      </c>
      <c r="AA381" s="405">
        <v>8.3333333333333329E-2</v>
      </c>
    </row>
    <row r="382" spans="1:27" ht="15" customHeight="1" x14ac:dyDescent="0.25">
      <c r="A382" s="425" t="str">
        <f>IF('1_geral'!$D$1=E382,1,"")</f>
        <v/>
      </c>
      <c r="B382" s="166" t="str">
        <f>IF(A382=1,MAX(B$1:B381)+1,"")</f>
        <v/>
      </c>
      <c r="C382" s="425" t="str">
        <f>IF('1_geral'!$D$4=F382,1,"")</f>
        <v/>
      </c>
      <c r="D382" s="166" t="str">
        <f>IF(C382=1,MAX(D$1:D381)+1,"")</f>
        <v/>
      </c>
      <c r="E382" s="166" t="s">
        <v>20</v>
      </c>
      <c r="F382" s="166" t="s">
        <v>2207</v>
      </c>
      <c r="G382" s="166" t="s">
        <v>1657</v>
      </c>
      <c r="K382" s="166" t="s">
        <v>2211</v>
      </c>
      <c r="P382" s="405">
        <v>8.3333333333333329E-2</v>
      </c>
      <c r="Q382" s="405">
        <v>8.3333333333333329E-2</v>
      </c>
      <c r="R382" s="405">
        <v>8.3333333333333329E-2</v>
      </c>
      <c r="S382" s="405">
        <v>8.3333333333333329E-2</v>
      </c>
      <c r="T382" s="405">
        <v>8.3333333333333329E-2</v>
      </c>
      <c r="U382" s="405">
        <v>8.3333333333333329E-2</v>
      </c>
      <c r="V382" s="405">
        <v>8.3333333333333329E-2</v>
      </c>
      <c r="W382" s="405">
        <v>8.3333333333333329E-2</v>
      </c>
      <c r="X382" s="405">
        <v>8.3333333333333329E-2</v>
      </c>
      <c r="Y382" s="405">
        <v>8.3333333333333329E-2</v>
      </c>
      <c r="Z382" s="405">
        <v>8.3333333333333329E-2</v>
      </c>
      <c r="AA382" s="405">
        <v>8.3333333333333329E-2</v>
      </c>
    </row>
    <row r="383" spans="1:27" ht="15" customHeight="1" x14ac:dyDescent="0.25">
      <c r="A383" s="425" t="str">
        <f>IF('1_geral'!$D$1=E383,1,"")</f>
        <v/>
      </c>
      <c r="B383" s="166" t="str">
        <f>IF(A383=1,MAX(B$1:B382)+1,"")</f>
        <v/>
      </c>
      <c r="C383" s="425" t="str">
        <f>IF('1_geral'!$D$4=F383,1,"")</f>
        <v/>
      </c>
      <c r="D383" s="166" t="str">
        <f>IF(C383=1,MAX(D$1:D382)+1,"")</f>
        <v/>
      </c>
      <c r="E383" s="166" t="s">
        <v>20</v>
      </c>
      <c r="F383" s="166" t="s">
        <v>2207</v>
      </c>
      <c r="G383" s="166" t="s">
        <v>1657</v>
      </c>
      <c r="K383" s="166" t="s">
        <v>2214</v>
      </c>
      <c r="P383" s="405">
        <v>8.3333333333333329E-2</v>
      </c>
      <c r="Q383" s="405">
        <v>8.3333333333333329E-2</v>
      </c>
      <c r="R383" s="405">
        <v>8.3333333333333329E-2</v>
      </c>
      <c r="S383" s="405">
        <v>8.3333333333333329E-2</v>
      </c>
      <c r="T383" s="405">
        <v>8.3333333333333329E-2</v>
      </c>
      <c r="U383" s="405">
        <v>8.3333333333333329E-2</v>
      </c>
      <c r="V383" s="405">
        <v>8.3333333333333329E-2</v>
      </c>
      <c r="W383" s="405">
        <v>8.3333333333333329E-2</v>
      </c>
      <c r="X383" s="405">
        <v>8.3333333333333329E-2</v>
      </c>
      <c r="Y383" s="405">
        <v>8.3333333333333329E-2</v>
      </c>
      <c r="Z383" s="405">
        <v>8.3333333333333329E-2</v>
      </c>
      <c r="AA383" s="405">
        <v>8.3333333333333329E-2</v>
      </c>
    </row>
    <row r="384" spans="1:27" ht="15" customHeight="1" x14ac:dyDescent="0.25">
      <c r="A384" s="425" t="str">
        <f>IF('1_geral'!$D$1=E384,1,"")</f>
        <v/>
      </c>
      <c r="B384" s="166" t="str">
        <f>IF(A384=1,MAX(B$1:B383)+1,"")</f>
        <v/>
      </c>
      <c r="C384" s="425" t="str">
        <f>IF('1_geral'!$D$4=F384,1,"")</f>
        <v/>
      </c>
      <c r="D384" s="166" t="str">
        <f>IF(C384=1,MAX(D$1:D383)+1,"")</f>
        <v/>
      </c>
      <c r="E384" s="166" t="s">
        <v>20</v>
      </c>
      <c r="F384" s="166" t="s">
        <v>2207</v>
      </c>
      <c r="G384" s="166" t="s">
        <v>1657</v>
      </c>
      <c r="K384" s="166" t="s">
        <v>2220</v>
      </c>
      <c r="P384" s="405">
        <v>8.3333333333333329E-2</v>
      </c>
      <c r="Q384" s="405">
        <v>8.3333333333333329E-2</v>
      </c>
      <c r="R384" s="405">
        <v>8.3333333333333329E-2</v>
      </c>
      <c r="S384" s="405">
        <v>8.3333333333333329E-2</v>
      </c>
      <c r="T384" s="405">
        <v>8.3333333333333329E-2</v>
      </c>
      <c r="U384" s="405">
        <v>8.3333333333333329E-2</v>
      </c>
      <c r="V384" s="405">
        <v>8.3333333333333329E-2</v>
      </c>
      <c r="W384" s="405">
        <v>8.3333333333333329E-2</v>
      </c>
      <c r="X384" s="405">
        <v>8.3333333333333329E-2</v>
      </c>
      <c r="Y384" s="405">
        <v>8.3333333333333329E-2</v>
      </c>
      <c r="Z384" s="405">
        <v>8.3333333333333329E-2</v>
      </c>
      <c r="AA384" s="405">
        <v>8.3333333333333329E-2</v>
      </c>
    </row>
    <row r="385" spans="1:27" ht="15" customHeight="1" x14ac:dyDescent="0.25">
      <c r="A385" s="425" t="str">
        <f>IF('1_geral'!$D$1=E385,1,"")</f>
        <v/>
      </c>
      <c r="B385" s="166" t="str">
        <f>IF(A385=1,MAX(B$1:B384)+1,"")</f>
        <v/>
      </c>
      <c r="C385" s="425" t="str">
        <f>IF('1_geral'!$D$4=F385,1,"")</f>
        <v/>
      </c>
      <c r="D385" s="166" t="str">
        <f>IF(C385=1,MAX(D$1:D384)+1,"")</f>
        <v/>
      </c>
      <c r="E385" s="166" t="s">
        <v>20</v>
      </c>
      <c r="F385" s="166" t="s">
        <v>2207</v>
      </c>
      <c r="G385" s="166" t="s">
        <v>1657</v>
      </c>
      <c r="K385" s="166" t="s">
        <v>2221</v>
      </c>
      <c r="P385" s="405">
        <v>8.3333333333333329E-2</v>
      </c>
      <c r="Q385" s="405">
        <v>8.3333333333333329E-2</v>
      </c>
      <c r="R385" s="405">
        <v>8.3333333333333329E-2</v>
      </c>
      <c r="S385" s="405">
        <v>8.3333333333333329E-2</v>
      </c>
      <c r="T385" s="405">
        <v>8.3333333333333329E-2</v>
      </c>
      <c r="U385" s="405">
        <v>8.3333333333333329E-2</v>
      </c>
      <c r="V385" s="405">
        <v>8.3333333333333329E-2</v>
      </c>
      <c r="W385" s="405">
        <v>8.3333333333333329E-2</v>
      </c>
      <c r="X385" s="405">
        <v>8.3333333333333329E-2</v>
      </c>
      <c r="Y385" s="405">
        <v>8.3333333333333329E-2</v>
      </c>
      <c r="Z385" s="405">
        <v>8.3333333333333329E-2</v>
      </c>
      <c r="AA385" s="405">
        <v>8.3333333333333329E-2</v>
      </c>
    </row>
    <row r="386" spans="1:27" ht="15" customHeight="1" x14ac:dyDescent="0.25">
      <c r="A386" s="425" t="str">
        <f>IF('1_geral'!$D$1=E386,1,"")</f>
        <v/>
      </c>
      <c r="B386" s="166" t="str">
        <f>IF(A386=1,MAX(B$1:B385)+1,"")</f>
        <v/>
      </c>
      <c r="C386" s="425" t="str">
        <f>IF('1_geral'!$D$4=F386,1,"")</f>
        <v/>
      </c>
      <c r="D386" s="166" t="str">
        <f>IF(C386=1,MAX(D$1:D385)+1,"")</f>
        <v/>
      </c>
      <c r="E386" s="166" t="s">
        <v>20</v>
      </c>
      <c r="F386" s="166" t="s">
        <v>2207</v>
      </c>
      <c r="G386" s="166" t="s">
        <v>1657</v>
      </c>
      <c r="K386" s="166" t="s">
        <v>2222</v>
      </c>
      <c r="P386" s="405">
        <v>8.3333333333333329E-2</v>
      </c>
      <c r="Q386" s="405">
        <v>8.3333333333333329E-2</v>
      </c>
      <c r="R386" s="405">
        <v>8.3333333333333329E-2</v>
      </c>
      <c r="S386" s="405">
        <v>8.3333333333333329E-2</v>
      </c>
      <c r="T386" s="405">
        <v>8.3333333333333329E-2</v>
      </c>
      <c r="U386" s="405">
        <v>8.3333333333333329E-2</v>
      </c>
      <c r="V386" s="405">
        <v>8.3333333333333329E-2</v>
      </c>
      <c r="W386" s="405">
        <v>8.3333333333333329E-2</v>
      </c>
      <c r="X386" s="405">
        <v>8.3333333333333329E-2</v>
      </c>
      <c r="Y386" s="405">
        <v>8.3333333333333329E-2</v>
      </c>
      <c r="Z386" s="405">
        <v>8.3333333333333329E-2</v>
      </c>
      <c r="AA386" s="405">
        <v>8.3333333333333329E-2</v>
      </c>
    </row>
    <row r="387" spans="1:27" ht="15" customHeight="1" x14ac:dyDescent="0.25">
      <c r="A387" s="425" t="str">
        <f>IF('1_geral'!$D$1=E387,1,"")</f>
        <v/>
      </c>
      <c r="B387" s="166" t="str">
        <f>IF(A387=1,MAX(B$1:B386)+1,"")</f>
        <v/>
      </c>
      <c r="C387" s="425" t="str">
        <f>IF('1_geral'!$D$4=F387,1,"")</f>
        <v/>
      </c>
      <c r="D387" s="166" t="str">
        <f>IF(C387=1,MAX(D$1:D386)+1,"")</f>
        <v/>
      </c>
      <c r="E387" s="166" t="s">
        <v>20</v>
      </c>
      <c r="F387" s="166" t="s">
        <v>2207</v>
      </c>
      <c r="G387" s="166" t="s">
        <v>1657</v>
      </c>
      <c r="K387" s="166" t="s">
        <v>2223</v>
      </c>
      <c r="P387" s="405">
        <v>8.3333333333333329E-2</v>
      </c>
      <c r="Q387" s="405">
        <v>8.3333333333333329E-2</v>
      </c>
      <c r="R387" s="405">
        <v>8.3333333333333329E-2</v>
      </c>
      <c r="S387" s="405">
        <v>8.3333333333333329E-2</v>
      </c>
      <c r="T387" s="405">
        <v>8.3333333333333329E-2</v>
      </c>
      <c r="U387" s="405">
        <v>8.3333333333333329E-2</v>
      </c>
      <c r="V387" s="405">
        <v>8.3333333333333329E-2</v>
      </c>
      <c r="W387" s="405">
        <v>8.3333333333333329E-2</v>
      </c>
      <c r="X387" s="405">
        <v>8.3333333333333329E-2</v>
      </c>
      <c r="Y387" s="405">
        <v>8.3333333333333329E-2</v>
      </c>
      <c r="Z387" s="405">
        <v>8.3333333333333329E-2</v>
      </c>
      <c r="AA387" s="405">
        <v>8.3333333333333329E-2</v>
      </c>
    </row>
    <row r="388" spans="1:27" ht="15" customHeight="1" x14ac:dyDescent="0.25">
      <c r="A388" s="425" t="str">
        <f>IF('1_geral'!$D$1=E388,1,"")</f>
        <v/>
      </c>
      <c r="B388" s="166" t="str">
        <f>IF(A388=1,MAX(B$1:B387)+1,"")</f>
        <v/>
      </c>
      <c r="C388" s="425" t="str">
        <f>IF('1_geral'!$D$4=F388,1,"")</f>
        <v/>
      </c>
      <c r="D388" s="166" t="str">
        <f>IF(C388=1,MAX(D$1:D387)+1,"")</f>
        <v/>
      </c>
      <c r="E388" s="166" t="s">
        <v>20</v>
      </c>
      <c r="F388" s="166" t="s">
        <v>2207</v>
      </c>
      <c r="K388" s="166" t="s">
        <v>2209</v>
      </c>
      <c r="P388" s="405">
        <v>8.3333333333333329E-2</v>
      </c>
      <c r="Q388" s="405">
        <v>8.3333333333333329E-2</v>
      </c>
      <c r="R388" s="405">
        <v>8.3333333333333329E-2</v>
      </c>
      <c r="S388" s="405">
        <v>8.3333333333333329E-2</v>
      </c>
      <c r="T388" s="405">
        <v>8.3333333333333329E-2</v>
      </c>
      <c r="U388" s="405">
        <v>8.3333333333333329E-2</v>
      </c>
      <c r="V388" s="405">
        <v>8.3333333333333329E-2</v>
      </c>
      <c r="W388" s="405">
        <v>8.3333333333333329E-2</v>
      </c>
      <c r="X388" s="405">
        <v>8.3333333333333329E-2</v>
      </c>
      <c r="Y388" s="405">
        <v>8.3333333333333329E-2</v>
      </c>
      <c r="Z388" s="405">
        <v>8.3333333333333329E-2</v>
      </c>
      <c r="AA388" s="405">
        <v>8.3333333333333329E-2</v>
      </c>
    </row>
    <row r="389" spans="1:27" ht="15" customHeight="1" x14ac:dyDescent="0.25">
      <c r="A389" s="425" t="str">
        <f>IF('1_geral'!$D$1=E389,1,"")</f>
        <v/>
      </c>
      <c r="B389" s="166" t="str">
        <f>IF(A389=1,MAX(B$1:B388)+1,"")</f>
        <v/>
      </c>
      <c r="C389" s="425" t="str">
        <f>IF('1_geral'!$D$4=F389,1,"")</f>
        <v/>
      </c>
      <c r="D389" s="166" t="str">
        <f>IF(C389=1,MAX(D$1:D388)+1,"")</f>
        <v/>
      </c>
      <c r="E389" s="166" t="s">
        <v>20</v>
      </c>
      <c r="F389" s="166" t="s">
        <v>2207</v>
      </c>
      <c r="K389" s="166" t="s">
        <v>2210</v>
      </c>
      <c r="P389" s="405">
        <v>8.3333333333333329E-2</v>
      </c>
      <c r="Q389" s="405">
        <v>8.3333333333333329E-2</v>
      </c>
      <c r="R389" s="405">
        <v>8.3333333333333329E-2</v>
      </c>
      <c r="S389" s="405">
        <v>8.3333333333333329E-2</v>
      </c>
      <c r="T389" s="405">
        <v>8.3333333333333329E-2</v>
      </c>
      <c r="U389" s="405">
        <v>8.3333333333333329E-2</v>
      </c>
      <c r="V389" s="405">
        <v>8.3333333333333329E-2</v>
      </c>
      <c r="W389" s="405">
        <v>8.3333333333333329E-2</v>
      </c>
      <c r="X389" s="405">
        <v>8.3333333333333329E-2</v>
      </c>
      <c r="Y389" s="405">
        <v>8.3333333333333329E-2</v>
      </c>
      <c r="Z389" s="405">
        <v>8.3333333333333329E-2</v>
      </c>
      <c r="AA389" s="405">
        <v>8.3333333333333329E-2</v>
      </c>
    </row>
    <row r="390" spans="1:27" ht="15" customHeight="1" x14ac:dyDescent="0.25">
      <c r="A390" s="425" t="str">
        <f>IF('1_geral'!$D$1=E390,1,"")</f>
        <v/>
      </c>
      <c r="B390" s="166" t="str">
        <f>IF(A390=1,MAX(B$1:B389)+1,"")</f>
        <v/>
      </c>
      <c r="C390" s="425" t="str">
        <f>IF('1_geral'!$D$4=F390,1,"")</f>
        <v/>
      </c>
      <c r="D390" s="166" t="str">
        <f>IF(C390=1,MAX(D$1:D389)+1,"")</f>
        <v/>
      </c>
      <c r="E390" s="166" t="s">
        <v>20</v>
      </c>
      <c r="F390" s="166" t="s">
        <v>2207</v>
      </c>
      <c r="K390" s="166" t="s">
        <v>2212</v>
      </c>
      <c r="P390" s="405">
        <v>8.3333333333333329E-2</v>
      </c>
      <c r="Q390" s="405">
        <v>8.3333333333333329E-2</v>
      </c>
      <c r="R390" s="405">
        <v>8.3333333333333329E-2</v>
      </c>
      <c r="S390" s="405">
        <v>8.3333333333333329E-2</v>
      </c>
      <c r="T390" s="405">
        <v>8.3333333333333329E-2</v>
      </c>
      <c r="U390" s="405">
        <v>8.3333333333333329E-2</v>
      </c>
      <c r="V390" s="405">
        <v>8.3333333333333329E-2</v>
      </c>
      <c r="W390" s="405">
        <v>8.3333333333333329E-2</v>
      </c>
      <c r="X390" s="405">
        <v>8.3333333333333329E-2</v>
      </c>
      <c r="Y390" s="405">
        <v>8.3333333333333329E-2</v>
      </c>
      <c r="Z390" s="405">
        <v>8.3333333333333329E-2</v>
      </c>
      <c r="AA390" s="405">
        <v>8.3333333333333329E-2</v>
      </c>
    </row>
    <row r="391" spans="1:27" ht="15" customHeight="1" x14ac:dyDescent="0.25">
      <c r="A391" s="425" t="str">
        <f>IF('1_geral'!$D$1=E391,1,"")</f>
        <v/>
      </c>
      <c r="B391" s="166" t="str">
        <f>IF(A391=1,MAX(B$1:B390)+1,"")</f>
        <v/>
      </c>
      <c r="C391" s="425" t="str">
        <f>IF('1_geral'!$D$4=F391,1,"")</f>
        <v/>
      </c>
      <c r="D391" s="166" t="str">
        <f>IF(C391=1,MAX(D$1:D390)+1,"")</f>
        <v/>
      </c>
      <c r="E391" s="166" t="s">
        <v>20</v>
      </c>
      <c r="F391" s="166" t="s">
        <v>2207</v>
      </c>
      <c r="K391" s="166" t="s">
        <v>2213</v>
      </c>
      <c r="P391" s="405">
        <v>8.3333333333333329E-2</v>
      </c>
      <c r="Q391" s="405">
        <v>8.3333333333333329E-2</v>
      </c>
      <c r="R391" s="405">
        <v>8.3333333333333329E-2</v>
      </c>
      <c r="S391" s="405">
        <v>8.3333333333333329E-2</v>
      </c>
      <c r="T391" s="405">
        <v>8.3333333333333329E-2</v>
      </c>
      <c r="U391" s="405">
        <v>8.3333333333333329E-2</v>
      </c>
      <c r="V391" s="405">
        <v>8.3333333333333329E-2</v>
      </c>
      <c r="W391" s="405">
        <v>8.3333333333333329E-2</v>
      </c>
      <c r="X391" s="405">
        <v>8.3333333333333329E-2</v>
      </c>
      <c r="Y391" s="405">
        <v>8.3333333333333329E-2</v>
      </c>
      <c r="Z391" s="405">
        <v>8.3333333333333329E-2</v>
      </c>
      <c r="AA391" s="405">
        <v>8.3333333333333329E-2</v>
      </c>
    </row>
    <row r="392" spans="1:27" ht="15" customHeight="1" x14ac:dyDescent="0.25">
      <c r="A392" s="425" t="str">
        <f>IF('1_geral'!$D$1=E392,1,"")</f>
        <v/>
      </c>
      <c r="B392" s="166" t="str">
        <f>IF(A392=1,MAX(B$1:B391)+1,"")</f>
        <v/>
      </c>
      <c r="C392" s="425" t="str">
        <f>IF('1_geral'!$D$4=F392,1,"")</f>
        <v/>
      </c>
      <c r="D392" s="166" t="str">
        <f>IF(C392=1,MAX(D$1:D391)+1,"")</f>
        <v/>
      </c>
      <c r="E392" s="166" t="s">
        <v>20</v>
      </c>
      <c r="F392" s="166" t="s">
        <v>2207</v>
      </c>
      <c r="K392" s="166" t="s">
        <v>2215</v>
      </c>
      <c r="P392" s="405">
        <v>8.3333333333333329E-2</v>
      </c>
      <c r="Q392" s="405">
        <v>8.3333333333333329E-2</v>
      </c>
      <c r="R392" s="405">
        <v>8.3333333333333329E-2</v>
      </c>
      <c r="S392" s="405">
        <v>8.3333333333333329E-2</v>
      </c>
      <c r="T392" s="405">
        <v>8.3333333333333329E-2</v>
      </c>
      <c r="U392" s="405">
        <v>8.3333333333333329E-2</v>
      </c>
      <c r="V392" s="405">
        <v>8.3333333333333329E-2</v>
      </c>
      <c r="W392" s="405">
        <v>8.3333333333333329E-2</v>
      </c>
      <c r="X392" s="405">
        <v>8.3333333333333329E-2</v>
      </c>
      <c r="Y392" s="405">
        <v>8.3333333333333329E-2</v>
      </c>
      <c r="Z392" s="405">
        <v>8.3333333333333329E-2</v>
      </c>
      <c r="AA392" s="405">
        <v>8.3333333333333329E-2</v>
      </c>
    </row>
    <row r="393" spans="1:27" ht="15" customHeight="1" x14ac:dyDescent="0.25">
      <c r="A393" s="425" t="str">
        <f>IF('1_geral'!$D$1=E393,1,"")</f>
        <v/>
      </c>
      <c r="B393" s="166" t="str">
        <f>IF(A393=1,MAX(B$1:B392)+1,"")</f>
        <v/>
      </c>
      <c r="C393" s="425" t="str">
        <f>IF('1_geral'!$D$4=F393,1,"")</f>
        <v/>
      </c>
      <c r="D393" s="166" t="str">
        <f>IF(C393=1,MAX(D$1:D392)+1,"")</f>
        <v/>
      </c>
      <c r="E393" s="166" t="s">
        <v>20</v>
      </c>
      <c r="F393" s="166" t="s">
        <v>2207</v>
      </c>
      <c r="K393" s="166" t="s">
        <v>2217</v>
      </c>
      <c r="P393" s="405">
        <v>8.3333333333333329E-2</v>
      </c>
      <c r="Q393" s="405">
        <v>8.3333333333333329E-2</v>
      </c>
      <c r="R393" s="405">
        <v>8.3333333333333329E-2</v>
      </c>
      <c r="S393" s="405">
        <v>8.3333333333333329E-2</v>
      </c>
      <c r="T393" s="405">
        <v>8.3333333333333329E-2</v>
      </c>
      <c r="U393" s="405">
        <v>8.3333333333333329E-2</v>
      </c>
      <c r="V393" s="405">
        <v>8.3333333333333329E-2</v>
      </c>
      <c r="W393" s="405">
        <v>8.3333333333333329E-2</v>
      </c>
      <c r="X393" s="405">
        <v>8.3333333333333329E-2</v>
      </c>
      <c r="Y393" s="405">
        <v>8.3333333333333329E-2</v>
      </c>
      <c r="Z393" s="405">
        <v>8.3333333333333329E-2</v>
      </c>
      <c r="AA393" s="405">
        <v>8.3333333333333329E-2</v>
      </c>
    </row>
    <row r="394" spans="1:27" ht="15" customHeight="1" x14ac:dyDescent="0.25">
      <c r="A394" s="425" t="str">
        <f>IF('1_geral'!$D$1=E394,1,"")</f>
        <v/>
      </c>
      <c r="B394" s="166" t="str">
        <f>IF(A394=1,MAX(B$1:B393)+1,"")</f>
        <v/>
      </c>
      <c r="C394" s="425" t="str">
        <f>IF('1_geral'!$D$4=F394,1,"")</f>
        <v/>
      </c>
      <c r="D394" s="166" t="str">
        <f>IF(C394=1,MAX(D$1:D393)+1,"")</f>
        <v/>
      </c>
      <c r="E394" s="166" t="s">
        <v>20</v>
      </c>
      <c r="F394" s="166" t="s">
        <v>2207</v>
      </c>
      <c r="K394" s="166" t="s">
        <v>2220</v>
      </c>
      <c r="P394" s="405">
        <v>8.3333333333333329E-2</v>
      </c>
      <c r="Q394" s="405">
        <v>8.3333333333333329E-2</v>
      </c>
      <c r="R394" s="405">
        <v>8.3333333333333329E-2</v>
      </c>
      <c r="S394" s="405">
        <v>8.3333333333333329E-2</v>
      </c>
      <c r="T394" s="405">
        <v>8.3333333333333329E-2</v>
      </c>
      <c r="U394" s="405">
        <v>8.3333333333333329E-2</v>
      </c>
      <c r="V394" s="405">
        <v>8.3333333333333329E-2</v>
      </c>
      <c r="W394" s="405">
        <v>8.3333333333333329E-2</v>
      </c>
      <c r="X394" s="405">
        <v>8.3333333333333329E-2</v>
      </c>
      <c r="Y394" s="405">
        <v>8.3333333333333329E-2</v>
      </c>
      <c r="Z394" s="405">
        <v>8.3333333333333329E-2</v>
      </c>
      <c r="AA394" s="405">
        <v>8.3333333333333329E-2</v>
      </c>
    </row>
    <row r="395" spans="1:27" ht="15" customHeight="1" x14ac:dyDescent="0.25">
      <c r="A395" s="425" t="str">
        <f>IF('1_geral'!$D$1=E395,1,"")</f>
        <v/>
      </c>
      <c r="B395" s="166" t="str">
        <f>IF(A395=1,MAX(B$1:B394)+1,"")</f>
        <v/>
      </c>
      <c r="C395" s="425" t="str">
        <f>IF('1_geral'!$D$4=F395,1,"")</f>
        <v/>
      </c>
      <c r="D395" s="166" t="str">
        <f>IF(C395=1,MAX(D$1:D394)+1,"")</f>
        <v/>
      </c>
      <c r="E395" s="166" t="s">
        <v>20</v>
      </c>
      <c r="F395" s="166" t="s">
        <v>2207</v>
      </c>
      <c r="K395" s="166" t="s">
        <v>2224</v>
      </c>
      <c r="P395" s="405">
        <v>8.3333333333333329E-2</v>
      </c>
      <c r="Q395" s="405">
        <v>8.3333333333333329E-2</v>
      </c>
      <c r="R395" s="405">
        <v>8.3333333333333329E-2</v>
      </c>
      <c r="S395" s="405">
        <v>8.3333333333333329E-2</v>
      </c>
      <c r="T395" s="405">
        <v>8.3333333333333329E-2</v>
      </c>
      <c r="U395" s="405">
        <v>8.3333333333333329E-2</v>
      </c>
      <c r="V395" s="405">
        <v>8.3333333333333329E-2</v>
      </c>
      <c r="W395" s="405">
        <v>8.3333333333333329E-2</v>
      </c>
      <c r="X395" s="405">
        <v>8.3333333333333329E-2</v>
      </c>
      <c r="Y395" s="405">
        <v>8.3333333333333329E-2</v>
      </c>
      <c r="Z395" s="405">
        <v>8.3333333333333329E-2</v>
      </c>
      <c r="AA395" s="405">
        <v>8.3333333333333329E-2</v>
      </c>
    </row>
    <row r="396" spans="1:27" ht="15" customHeight="1" x14ac:dyDescent="0.25">
      <c r="A396" s="425" t="str">
        <f>IF('1_geral'!$D$1=E396,1,"")</f>
        <v/>
      </c>
      <c r="B396" s="166" t="str">
        <f>IF(A396=1,MAX(B$1:B395)+1,"")</f>
        <v/>
      </c>
      <c r="C396" s="425" t="str">
        <f>IF('1_geral'!$D$4=F396,1,"")</f>
        <v/>
      </c>
      <c r="D396" s="166" t="str">
        <f>IF(C396=1,MAX(D$1:D395)+1,"")</f>
        <v/>
      </c>
      <c r="E396" s="166" t="s">
        <v>20</v>
      </c>
      <c r="F396" s="166" t="s">
        <v>2207</v>
      </c>
      <c r="K396" s="166" t="s">
        <v>2225</v>
      </c>
      <c r="P396" s="405">
        <v>8.3333333333333329E-2</v>
      </c>
      <c r="Q396" s="405">
        <v>8.3333333333333329E-2</v>
      </c>
      <c r="R396" s="405">
        <v>8.3333333333333329E-2</v>
      </c>
      <c r="S396" s="405">
        <v>8.3333333333333329E-2</v>
      </c>
      <c r="T396" s="405">
        <v>8.3333333333333329E-2</v>
      </c>
      <c r="U396" s="405">
        <v>8.3333333333333329E-2</v>
      </c>
      <c r="V396" s="405">
        <v>8.3333333333333329E-2</v>
      </c>
      <c r="W396" s="405">
        <v>8.3333333333333329E-2</v>
      </c>
      <c r="X396" s="405">
        <v>8.3333333333333329E-2</v>
      </c>
      <c r="Y396" s="405">
        <v>8.3333333333333329E-2</v>
      </c>
      <c r="Z396" s="405">
        <v>8.3333333333333329E-2</v>
      </c>
      <c r="AA396" s="405">
        <v>8.3333333333333329E-2</v>
      </c>
    </row>
    <row r="397" spans="1:27" ht="15" customHeight="1" x14ac:dyDescent="0.25">
      <c r="A397" s="425" t="str">
        <f>IF('1_geral'!$D$1=E397,1,"")</f>
        <v/>
      </c>
      <c r="B397" s="166" t="str">
        <f>IF(A397=1,MAX(B$1:B396)+1,"")</f>
        <v/>
      </c>
      <c r="C397" s="425" t="str">
        <f>IF('1_geral'!$D$4=F397,1,"")</f>
        <v/>
      </c>
      <c r="D397" s="166" t="str">
        <f>IF(C397=1,MAX(D$1:D396)+1,"")</f>
        <v/>
      </c>
      <c r="E397" s="166" t="s">
        <v>20</v>
      </c>
      <c r="F397" s="166" t="s">
        <v>2207</v>
      </c>
      <c r="K397" s="166" t="s">
        <v>2226</v>
      </c>
      <c r="P397" s="405">
        <v>8.3333333333333329E-2</v>
      </c>
      <c r="Q397" s="405">
        <v>8.3333333333333329E-2</v>
      </c>
      <c r="R397" s="405">
        <v>8.3333333333333329E-2</v>
      </c>
      <c r="S397" s="405">
        <v>8.3333333333333329E-2</v>
      </c>
      <c r="T397" s="405">
        <v>8.3333333333333329E-2</v>
      </c>
      <c r="U397" s="405">
        <v>8.3333333333333329E-2</v>
      </c>
      <c r="V397" s="405">
        <v>8.3333333333333329E-2</v>
      </c>
      <c r="W397" s="405">
        <v>8.3333333333333329E-2</v>
      </c>
      <c r="X397" s="405">
        <v>8.3333333333333329E-2</v>
      </c>
      <c r="Y397" s="405">
        <v>8.3333333333333329E-2</v>
      </c>
      <c r="Z397" s="405">
        <v>8.3333333333333329E-2</v>
      </c>
      <c r="AA397" s="405">
        <v>8.3333333333333329E-2</v>
      </c>
    </row>
    <row r="398" spans="1:27" ht="15" customHeight="1" x14ac:dyDescent="0.25">
      <c r="A398" s="425" t="str">
        <f>IF('1_geral'!$D$1=E398,1,"")</f>
        <v/>
      </c>
      <c r="B398" s="166" t="str">
        <f>IF(A398=1,MAX(B$1:B397)+1,"")</f>
        <v/>
      </c>
      <c r="C398" s="425" t="str">
        <f>IF('1_geral'!$D$4=F398,1,"")</f>
        <v/>
      </c>
      <c r="D398" s="166" t="str">
        <f>IF(C398=1,MAX(D$1:D397)+1,"")</f>
        <v/>
      </c>
      <c r="E398" s="166" t="s">
        <v>20</v>
      </c>
      <c r="F398" s="166" t="s">
        <v>2227</v>
      </c>
      <c r="G398" s="166" t="s">
        <v>2227</v>
      </c>
      <c r="K398" s="166" t="s">
        <v>2228</v>
      </c>
      <c r="P398" s="405">
        <v>8.3333333333333329E-2</v>
      </c>
      <c r="Q398" s="405">
        <v>8.3333333333333329E-2</v>
      </c>
      <c r="R398" s="405">
        <v>8.3333333333333329E-2</v>
      </c>
      <c r="S398" s="405">
        <v>8.3333333333333329E-2</v>
      </c>
      <c r="T398" s="405">
        <v>8.3333333333333329E-2</v>
      </c>
      <c r="U398" s="405">
        <v>8.3333333333333329E-2</v>
      </c>
      <c r="V398" s="405">
        <v>8.3333333333333329E-2</v>
      </c>
      <c r="W398" s="405">
        <v>8.3333333333333329E-2</v>
      </c>
      <c r="X398" s="405">
        <v>8.3333333333333329E-2</v>
      </c>
      <c r="Y398" s="405">
        <v>8.3333333333333329E-2</v>
      </c>
      <c r="Z398" s="405">
        <v>8.3333333333333329E-2</v>
      </c>
      <c r="AA398" s="405">
        <v>8.3333333333333329E-2</v>
      </c>
    </row>
    <row r="399" spans="1:27" ht="15" customHeight="1" x14ac:dyDescent="0.25">
      <c r="A399" s="425" t="str">
        <f>IF('1_geral'!$D$1=E399,1,"")</f>
        <v/>
      </c>
      <c r="B399" s="166" t="str">
        <f>IF(A399=1,MAX(B$1:B398)+1,"")</f>
        <v/>
      </c>
      <c r="C399" s="425" t="str">
        <f>IF('1_geral'!$D$4=F399,1,"")</f>
        <v/>
      </c>
      <c r="D399" s="166" t="str">
        <f>IF(C399=1,MAX(D$1:D398)+1,"")</f>
        <v/>
      </c>
      <c r="E399" s="166" t="s">
        <v>20</v>
      </c>
      <c r="F399" s="166" t="s">
        <v>2227</v>
      </c>
      <c r="G399" s="166" t="s">
        <v>2227</v>
      </c>
      <c r="K399" s="166" t="s">
        <v>2232</v>
      </c>
      <c r="P399" s="405">
        <v>8.3333333333333329E-2</v>
      </c>
      <c r="Q399" s="405">
        <v>8.3333333333333329E-2</v>
      </c>
      <c r="R399" s="405">
        <v>8.3333333333333329E-2</v>
      </c>
      <c r="S399" s="405">
        <v>8.3333333333333329E-2</v>
      </c>
      <c r="T399" s="405">
        <v>8.3333333333333329E-2</v>
      </c>
      <c r="U399" s="405">
        <v>8.3333333333333329E-2</v>
      </c>
      <c r="V399" s="405">
        <v>8.3333333333333329E-2</v>
      </c>
      <c r="W399" s="405">
        <v>8.3333333333333329E-2</v>
      </c>
      <c r="X399" s="405">
        <v>8.3333333333333329E-2</v>
      </c>
      <c r="Y399" s="405">
        <v>8.3333333333333329E-2</v>
      </c>
      <c r="Z399" s="405">
        <v>8.3333333333333329E-2</v>
      </c>
      <c r="AA399" s="405">
        <v>8.3333333333333329E-2</v>
      </c>
    </row>
    <row r="400" spans="1:27" ht="15" customHeight="1" x14ac:dyDescent="0.25">
      <c r="A400" s="425" t="str">
        <f>IF('1_geral'!$D$1=E400,1,"")</f>
        <v/>
      </c>
      <c r="B400" s="166" t="str">
        <f>IF(A400=1,MAX(B$1:B399)+1,"")</f>
        <v/>
      </c>
      <c r="C400" s="425" t="str">
        <f>IF('1_geral'!$D$4=F400,1,"")</f>
        <v/>
      </c>
      <c r="D400" s="166" t="str">
        <f>IF(C400=1,MAX(D$1:D399)+1,"")</f>
        <v/>
      </c>
      <c r="E400" s="166" t="s">
        <v>20</v>
      </c>
      <c r="F400" s="166" t="s">
        <v>2227</v>
      </c>
      <c r="G400" s="166" t="s">
        <v>2227</v>
      </c>
      <c r="K400" s="166" t="s">
        <v>2233</v>
      </c>
      <c r="P400" s="405">
        <v>8.3333333333333329E-2</v>
      </c>
      <c r="Q400" s="405">
        <v>8.3333333333333329E-2</v>
      </c>
      <c r="R400" s="405">
        <v>8.3333333333333329E-2</v>
      </c>
      <c r="S400" s="405">
        <v>8.3333333333333329E-2</v>
      </c>
      <c r="T400" s="405">
        <v>8.3333333333333329E-2</v>
      </c>
      <c r="U400" s="405">
        <v>8.3333333333333329E-2</v>
      </c>
      <c r="V400" s="405">
        <v>8.3333333333333329E-2</v>
      </c>
      <c r="W400" s="405">
        <v>8.3333333333333329E-2</v>
      </c>
      <c r="X400" s="405">
        <v>8.3333333333333329E-2</v>
      </c>
      <c r="Y400" s="405">
        <v>8.3333333333333329E-2</v>
      </c>
      <c r="Z400" s="405">
        <v>8.3333333333333329E-2</v>
      </c>
      <c r="AA400" s="405">
        <v>8.3333333333333329E-2</v>
      </c>
    </row>
    <row r="401" spans="1:27" ht="15" customHeight="1" x14ac:dyDescent="0.25">
      <c r="A401" s="425" t="str">
        <f>IF('1_geral'!$D$1=E401,1,"")</f>
        <v/>
      </c>
      <c r="B401" s="166" t="str">
        <f>IF(A401=1,MAX(B$1:B400)+1,"")</f>
        <v/>
      </c>
      <c r="C401" s="425" t="str">
        <f>IF('1_geral'!$D$4=F401,1,"")</f>
        <v/>
      </c>
      <c r="D401" s="166" t="str">
        <f>IF(C401=1,MAX(D$1:D400)+1,"")</f>
        <v/>
      </c>
      <c r="E401" s="166" t="s">
        <v>20</v>
      </c>
      <c r="F401" s="166" t="s">
        <v>2227</v>
      </c>
      <c r="G401" s="166" t="s">
        <v>2227</v>
      </c>
      <c r="K401" s="166" t="s">
        <v>2237</v>
      </c>
      <c r="P401" s="405">
        <v>8.3333333333333329E-2</v>
      </c>
      <c r="Q401" s="405">
        <v>8.3333333333333329E-2</v>
      </c>
      <c r="R401" s="405">
        <v>8.3333333333333329E-2</v>
      </c>
      <c r="S401" s="405">
        <v>8.3333333333333329E-2</v>
      </c>
      <c r="T401" s="405">
        <v>8.3333333333333329E-2</v>
      </c>
      <c r="U401" s="405">
        <v>8.3333333333333329E-2</v>
      </c>
      <c r="V401" s="405">
        <v>8.3333333333333329E-2</v>
      </c>
      <c r="W401" s="405">
        <v>8.3333333333333329E-2</v>
      </c>
      <c r="X401" s="405">
        <v>8.3333333333333329E-2</v>
      </c>
      <c r="Y401" s="405">
        <v>8.3333333333333329E-2</v>
      </c>
      <c r="Z401" s="405">
        <v>8.3333333333333329E-2</v>
      </c>
      <c r="AA401" s="405">
        <v>8.3333333333333329E-2</v>
      </c>
    </row>
    <row r="402" spans="1:27" ht="15" customHeight="1" x14ac:dyDescent="0.25">
      <c r="A402" s="425" t="str">
        <f>IF('1_geral'!$D$1=E402,1,"")</f>
        <v/>
      </c>
      <c r="B402" s="166" t="str">
        <f>IF(A402=1,MAX(B$1:B401)+1,"")</f>
        <v/>
      </c>
      <c r="C402" s="425" t="str">
        <f>IF('1_geral'!$D$4=F402,1,"")</f>
        <v/>
      </c>
      <c r="D402" s="166" t="str">
        <f>IF(C402=1,MAX(D$1:D401)+1,"")</f>
        <v/>
      </c>
      <c r="E402" s="166" t="s">
        <v>20</v>
      </c>
      <c r="F402" s="166" t="s">
        <v>2227</v>
      </c>
      <c r="G402" s="166" t="s">
        <v>2227</v>
      </c>
      <c r="K402" s="166" t="s">
        <v>2241</v>
      </c>
      <c r="P402" s="405">
        <v>8.3333333333333329E-2</v>
      </c>
      <c r="Q402" s="405">
        <v>8.3333333333333329E-2</v>
      </c>
      <c r="R402" s="405">
        <v>8.3333333333333329E-2</v>
      </c>
      <c r="S402" s="405">
        <v>8.3333333333333329E-2</v>
      </c>
      <c r="T402" s="405">
        <v>8.3333333333333329E-2</v>
      </c>
      <c r="U402" s="405">
        <v>8.3333333333333329E-2</v>
      </c>
      <c r="V402" s="405">
        <v>8.3333333333333329E-2</v>
      </c>
      <c r="W402" s="405">
        <v>8.3333333333333329E-2</v>
      </c>
      <c r="X402" s="405">
        <v>8.3333333333333329E-2</v>
      </c>
      <c r="Y402" s="405">
        <v>8.3333333333333329E-2</v>
      </c>
      <c r="Z402" s="405">
        <v>8.3333333333333329E-2</v>
      </c>
      <c r="AA402" s="405">
        <v>8.3333333333333329E-2</v>
      </c>
    </row>
    <row r="403" spans="1:27" ht="15" customHeight="1" x14ac:dyDescent="0.25">
      <c r="A403" s="425" t="str">
        <f>IF('1_geral'!$D$1=E403,1,"")</f>
        <v/>
      </c>
      <c r="B403" s="166" t="str">
        <f>IF(A403=1,MAX(B$1:B402)+1,"")</f>
        <v/>
      </c>
      <c r="C403" s="425" t="str">
        <f>IF('1_geral'!$D$4=F403,1,"")</f>
        <v/>
      </c>
      <c r="D403" s="166" t="str">
        <f>IF(C403=1,MAX(D$1:D402)+1,"")</f>
        <v/>
      </c>
      <c r="E403" s="166" t="s">
        <v>20</v>
      </c>
      <c r="F403" s="166" t="s">
        <v>2227</v>
      </c>
      <c r="G403" s="166" t="s">
        <v>2227</v>
      </c>
      <c r="K403" s="166" t="s">
        <v>2244</v>
      </c>
      <c r="P403" s="405">
        <v>8.3333333333333329E-2</v>
      </c>
      <c r="Q403" s="405">
        <v>8.3333333333333329E-2</v>
      </c>
      <c r="R403" s="405">
        <v>8.3333333333333329E-2</v>
      </c>
      <c r="S403" s="405">
        <v>8.3333333333333329E-2</v>
      </c>
      <c r="T403" s="405">
        <v>8.3333333333333329E-2</v>
      </c>
      <c r="U403" s="405">
        <v>8.3333333333333329E-2</v>
      </c>
      <c r="V403" s="405">
        <v>8.3333333333333329E-2</v>
      </c>
      <c r="W403" s="405">
        <v>8.3333333333333329E-2</v>
      </c>
      <c r="X403" s="405">
        <v>8.3333333333333329E-2</v>
      </c>
      <c r="Y403" s="405">
        <v>8.3333333333333329E-2</v>
      </c>
      <c r="Z403" s="405">
        <v>8.3333333333333329E-2</v>
      </c>
      <c r="AA403" s="405">
        <v>8.3333333333333329E-2</v>
      </c>
    </row>
    <row r="404" spans="1:27" ht="15" customHeight="1" x14ac:dyDescent="0.25">
      <c r="A404" s="425" t="str">
        <f>IF('1_geral'!$D$1=E404,1,"")</f>
        <v/>
      </c>
      <c r="B404" s="166" t="str">
        <f>IF(A404=1,MAX(B$1:B403)+1,"")</f>
        <v/>
      </c>
      <c r="C404" s="425" t="str">
        <f>IF('1_geral'!$D$4=F404,1,"")</f>
        <v/>
      </c>
      <c r="D404" s="166" t="str">
        <f>IF(C404=1,MAX(D$1:D403)+1,"")</f>
        <v/>
      </c>
      <c r="E404" s="166" t="s">
        <v>20</v>
      </c>
      <c r="F404" s="166" t="s">
        <v>2227</v>
      </c>
      <c r="G404" s="166" t="s">
        <v>2227</v>
      </c>
      <c r="K404" s="166" t="s">
        <v>2247</v>
      </c>
      <c r="P404" s="405">
        <v>8.3333333333333329E-2</v>
      </c>
      <c r="Q404" s="405">
        <v>8.3333333333333329E-2</v>
      </c>
      <c r="R404" s="405">
        <v>8.3333333333333329E-2</v>
      </c>
      <c r="S404" s="405">
        <v>8.3333333333333329E-2</v>
      </c>
      <c r="T404" s="405">
        <v>8.3333333333333329E-2</v>
      </c>
      <c r="U404" s="405">
        <v>8.3333333333333329E-2</v>
      </c>
      <c r="V404" s="405">
        <v>8.3333333333333329E-2</v>
      </c>
      <c r="W404" s="405">
        <v>8.3333333333333329E-2</v>
      </c>
      <c r="X404" s="405">
        <v>8.3333333333333329E-2</v>
      </c>
      <c r="Y404" s="405">
        <v>8.3333333333333329E-2</v>
      </c>
      <c r="Z404" s="405">
        <v>8.3333333333333329E-2</v>
      </c>
      <c r="AA404" s="405">
        <v>8.3333333333333329E-2</v>
      </c>
    </row>
    <row r="405" spans="1:27" ht="15" customHeight="1" x14ac:dyDescent="0.25">
      <c r="A405" s="425" t="str">
        <f>IF('1_geral'!$D$1=E405,1,"")</f>
        <v/>
      </c>
      <c r="B405" s="166" t="str">
        <f>IF(A405=1,MAX(B$1:B404)+1,"")</f>
        <v/>
      </c>
      <c r="C405" s="425" t="str">
        <f>IF('1_geral'!$D$4=F405,1,"")</f>
        <v/>
      </c>
      <c r="D405" s="166" t="str">
        <f>IF(C405=1,MAX(D$1:D404)+1,"")</f>
        <v/>
      </c>
      <c r="E405" s="166" t="s">
        <v>20</v>
      </c>
      <c r="F405" s="166" t="s">
        <v>2227</v>
      </c>
      <c r="G405" s="166" t="s">
        <v>2227</v>
      </c>
      <c r="K405" s="166" t="s">
        <v>2250</v>
      </c>
      <c r="P405" s="405">
        <v>8.3333333333333329E-2</v>
      </c>
      <c r="Q405" s="405">
        <v>8.3333333333333329E-2</v>
      </c>
      <c r="R405" s="405">
        <v>8.3333333333333329E-2</v>
      </c>
      <c r="S405" s="405">
        <v>8.3333333333333329E-2</v>
      </c>
      <c r="T405" s="405">
        <v>8.3333333333333329E-2</v>
      </c>
      <c r="U405" s="405">
        <v>8.3333333333333329E-2</v>
      </c>
      <c r="V405" s="405">
        <v>8.3333333333333329E-2</v>
      </c>
      <c r="W405" s="405">
        <v>8.3333333333333329E-2</v>
      </c>
      <c r="X405" s="405">
        <v>8.3333333333333329E-2</v>
      </c>
      <c r="Y405" s="405">
        <v>8.3333333333333329E-2</v>
      </c>
      <c r="Z405" s="405">
        <v>8.3333333333333329E-2</v>
      </c>
      <c r="AA405" s="405">
        <v>8.3333333333333329E-2</v>
      </c>
    </row>
    <row r="406" spans="1:27" ht="15" customHeight="1" x14ac:dyDescent="0.25">
      <c r="A406" s="425" t="str">
        <f>IF('1_geral'!$D$1=E406,1,"")</f>
        <v/>
      </c>
      <c r="B406" s="166" t="str">
        <f>IF(A406=1,MAX(B$1:B405)+1,"")</f>
        <v/>
      </c>
      <c r="C406" s="425" t="str">
        <f>IF('1_geral'!$D$4=F406,1,"")</f>
        <v/>
      </c>
      <c r="D406" s="166" t="str">
        <f>IF(C406=1,MAX(D$1:D405)+1,"")</f>
        <v/>
      </c>
      <c r="E406" s="166" t="s">
        <v>20</v>
      </c>
      <c r="F406" s="166" t="s">
        <v>2227</v>
      </c>
      <c r="G406" s="166" t="s">
        <v>2227</v>
      </c>
      <c r="K406" s="166" t="s">
        <v>2251</v>
      </c>
      <c r="P406" s="405">
        <v>8.3333333333333329E-2</v>
      </c>
      <c r="Q406" s="405">
        <v>8.3333333333333329E-2</v>
      </c>
      <c r="R406" s="405">
        <v>8.3333333333333329E-2</v>
      </c>
      <c r="S406" s="405">
        <v>8.3333333333333329E-2</v>
      </c>
      <c r="T406" s="405">
        <v>8.3333333333333329E-2</v>
      </c>
      <c r="U406" s="405">
        <v>8.3333333333333329E-2</v>
      </c>
      <c r="V406" s="405">
        <v>8.3333333333333329E-2</v>
      </c>
      <c r="W406" s="405">
        <v>8.3333333333333329E-2</v>
      </c>
      <c r="X406" s="405">
        <v>8.3333333333333329E-2</v>
      </c>
      <c r="Y406" s="405">
        <v>8.3333333333333329E-2</v>
      </c>
      <c r="Z406" s="405">
        <v>8.3333333333333329E-2</v>
      </c>
      <c r="AA406" s="405">
        <v>8.3333333333333329E-2</v>
      </c>
    </row>
    <row r="407" spans="1:27" ht="15" customHeight="1" x14ac:dyDescent="0.25">
      <c r="A407" s="425" t="str">
        <f>IF('1_geral'!$D$1=E407,1,"")</f>
        <v/>
      </c>
      <c r="B407" s="166" t="str">
        <f>IF(A407=1,MAX(B$1:B406)+1,"")</f>
        <v/>
      </c>
      <c r="C407" s="425" t="str">
        <f>IF('1_geral'!$D$4=F407,1,"")</f>
        <v/>
      </c>
      <c r="D407" s="166" t="str">
        <f>IF(C407=1,MAX(D$1:D406)+1,"")</f>
        <v/>
      </c>
      <c r="E407" s="166" t="s">
        <v>20</v>
      </c>
      <c r="F407" s="166" t="s">
        <v>2227</v>
      </c>
      <c r="G407" s="166" t="s">
        <v>2227</v>
      </c>
      <c r="K407" s="166" t="s">
        <v>2254</v>
      </c>
      <c r="P407" s="405">
        <v>8.3333333333333329E-2</v>
      </c>
      <c r="Q407" s="405">
        <v>8.3333333333333329E-2</v>
      </c>
      <c r="R407" s="405">
        <v>8.3333333333333329E-2</v>
      </c>
      <c r="S407" s="405">
        <v>8.3333333333333329E-2</v>
      </c>
      <c r="T407" s="405">
        <v>8.3333333333333329E-2</v>
      </c>
      <c r="U407" s="405">
        <v>8.3333333333333329E-2</v>
      </c>
      <c r="V407" s="405">
        <v>8.3333333333333329E-2</v>
      </c>
      <c r="W407" s="405">
        <v>8.3333333333333329E-2</v>
      </c>
      <c r="X407" s="405">
        <v>8.3333333333333329E-2</v>
      </c>
      <c r="Y407" s="405">
        <v>8.3333333333333329E-2</v>
      </c>
      <c r="Z407" s="405">
        <v>8.3333333333333329E-2</v>
      </c>
      <c r="AA407" s="405">
        <v>8.3333333333333329E-2</v>
      </c>
    </row>
    <row r="408" spans="1:27" ht="15" customHeight="1" x14ac:dyDescent="0.25">
      <c r="A408" s="425" t="str">
        <f>IF('1_geral'!$D$1=E408,1,"")</f>
        <v/>
      </c>
      <c r="B408" s="166" t="str">
        <f>IF(A408=1,MAX(B$1:B407)+1,"")</f>
        <v/>
      </c>
      <c r="C408" s="425" t="str">
        <f>IF('1_geral'!$D$4=F408,1,"")</f>
        <v/>
      </c>
      <c r="D408" s="166" t="str">
        <f>IF(C408=1,MAX(D$1:D407)+1,"")</f>
        <v/>
      </c>
      <c r="E408" s="166" t="s">
        <v>20</v>
      </c>
      <c r="F408" s="166" t="s">
        <v>2227</v>
      </c>
      <c r="G408" s="166" t="s">
        <v>1657</v>
      </c>
      <c r="K408" s="166" t="s">
        <v>2229</v>
      </c>
      <c r="P408" s="405">
        <v>8.3333333333333329E-2</v>
      </c>
      <c r="Q408" s="405">
        <v>8.3333333333333329E-2</v>
      </c>
      <c r="R408" s="405">
        <v>8.3333333333333329E-2</v>
      </c>
      <c r="S408" s="405">
        <v>8.3333333333333329E-2</v>
      </c>
      <c r="T408" s="405">
        <v>8.3333333333333329E-2</v>
      </c>
      <c r="U408" s="405">
        <v>8.3333333333333329E-2</v>
      </c>
      <c r="V408" s="405">
        <v>8.3333333333333329E-2</v>
      </c>
      <c r="W408" s="405">
        <v>8.3333333333333329E-2</v>
      </c>
      <c r="X408" s="405">
        <v>8.3333333333333329E-2</v>
      </c>
      <c r="Y408" s="405">
        <v>8.3333333333333329E-2</v>
      </c>
      <c r="Z408" s="405">
        <v>8.3333333333333329E-2</v>
      </c>
      <c r="AA408" s="405">
        <v>8.3333333333333329E-2</v>
      </c>
    </row>
    <row r="409" spans="1:27" ht="15" customHeight="1" x14ac:dyDescent="0.25">
      <c r="A409" s="425" t="str">
        <f>IF('1_geral'!$D$1=E409,1,"")</f>
        <v/>
      </c>
      <c r="B409" s="166" t="str">
        <f>IF(A409=1,MAX(B$1:B408)+1,"")</f>
        <v/>
      </c>
      <c r="C409" s="425" t="str">
        <f>IF('1_geral'!$D$4=F409,1,"")</f>
        <v/>
      </c>
      <c r="D409" s="166" t="str">
        <f>IF(C409=1,MAX(D$1:D408)+1,"")</f>
        <v/>
      </c>
      <c r="E409" s="166" t="s">
        <v>20</v>
      </c>
      <c r="F409" s="166" t="s">
        <v>2227</v>
      </c>
      <c r="G409" s="166" t="s">
        <v>1657</v>
      </c>
      <c r="K409" s="166" t="s">
        <v>2230</v>
      </c>
      <c r="P409" s="405">
        <v>8.3333333333333329E-2</v>
      </c>
      <c r="Q409" s="405">
        <v>8.3333333333333329E-2</v>
      </c>
      <c r="R409" s="405">
        <v>8.3333333333333329E-2</v>
      </c>
      <c r="S409" s="405">
        <v>8.3333333333333329E-2</v>
      </c>
      <c r="T409" s="405">
        <v>8.3333333333333329E-2</v>
      </c>
      <c r="U409" s="405">
        <v>8.3333333333333329E-2</v>
      </c>
      <c r="V409" s="405">
        <v>8.3333333333333329E-2</v>
      </c>
      <c r="W409" s="405">
        <v>8.3333333333333329E-2</v>
      </c>
      <c r="X409" s="405">
        <v>8.3333333333333329E-2</v>
      </c>
      <c r="Y409" s="405">
        <v>8.3333333333333329E-2</v>
      </c>
      <c r="Z409" s="405">
        <v>8.3333333333333329E-2</v>
      </c>
      <c r="AA409" s="405">
        <v>8.3333333333333329E-2</v>
      </c>
    </row>
    <row r="410" spans="1:27" ht="15" customHeight="1" x14ac:dyDescent="0.25">
      <c r="A410" s="425" t="str">
        <f>IF('1_geral'!$D$1=E410,1,"")</f>
        <v/>
      </c>
      <c r="B410" s="166" t="str">
        <f>IF(A410=1,MAX(B$1:B409)+1,"")</f>
        <v/>
      </c>
      <c r="C410" s="425" t="str">
        <f>IF('1_geral'!$D$4=F410,1,"")</f>
        <v/>
      </c>
      <c r="D410" s="166" t="str">
        <f>IF(C410=1,MAX(D$1:D409)+1,"")</f>
        <v/>
      </c>
      <c r="E410" s="166" t="s">
        <v>20</v>
      </c>
      <c r="F410" s="166" t="s">
        <v>2227</v>
      </c>
      <c r="G410" s="166" t="s">
        <v>1657</v>
      </c>
      <c r="K410" s="166" t="s">
        <v>2234</v>
      </c>
      <c r="P410" s="405">
        <v>8.3333333333333329E-2</v>
      </c>
      <c r="Q410" s="405">
        <v>8.3333333333333329E-2</v>
      </c>
      <c r="R410" s="405">
        <v>8.3333333333333329E-2</v>
      </c>
      <c r="S410" s="405">
        <v>8.3333333333333329E-2</v>
      </c>
      <c r="T410" s="405">
        <v>8.3333333333333329E-2</v>
      </c>
      <c r="U410" s="405">
        <v>8.3333333333333329E-2</v>
      </c>
      <c r="V410" s="405">
        <v>8.3333333333333329E-2</v>
      </c>
      <c r="W410" s="405">
        <v>8.3333333333333329E-2</v>
      </c>
      <c r="X410" s="405">
        <v>8.3333333333333329E-2</v>
      </c>
      <c r="Y410" s="405">
        <v>8.3333333333333329E-2</v>
      </c>
      <c r="Z410" s="405">
        <v>8.3333333333333329E-2</v>
      </c>
      <c r="AA410" s="405">
        <v>8.3333333333333329E-2</v>
      </c>
    </row>
    <row r="411" spans="1:27" ht="15" customHeight="1" x14ac:dyDescent="0.25">
      <c r="A411" s="425" t="str">
        <f>IF('1_geral'!$D$1=E411,1,"")</f>
        <v/>
      </c>
      <c r="B411" s="166" t="str">
        <f>IF(A411=1,MAX(B$1:B410)+1,"")</f>
        <v/>
      </c>
      <c r="C411" s="425" t="str">
        <f>IF('1_geral'!$D$4=F411,1,"")</f>
        <v/>
      </c>
      <c r="D411" s="166" t="str">
        <f>IF(C411=1,MAX(D$1:D410)+1,"")</f>
        <v/>
      </c>
      <c r="E411" s="166" t="s">
        <v>20</v>
      </c>
      <c r="F411" s="166" t="s">
        <v>2227</v>
      </c>
      <c r="G411" s="166" t="s">
        <v>1657</v>
      </c>
      <c r="K411" s="166" t="s">
        <v>2242</v>
      </c>
      <c r="P411" s="405">
        <v>8.3333333333333329E-2</v>
      </c>
      <c r="Q411" s="405">
        <v>8.3333333333333329E-2</v>
      </c>
      <c r="R411" s="405">
        <v>8.3333333333333329E-2</v>
      </c>
      <c r="S411" s="405">
        <v>8.3333333333333329E-2</v>
      </c>
      <c r="T411" s="405">
        <v>8.3333333333333329E-2</v>
      </c>
      <c r="U411" s="405">
        <v>8.3333333333333329E-2</v>
      </c>
      <c r="V411" s="405">
        <v>8.3333333333333329E-2</v>
      </c>
      <c r="W411" s="405">
        <v>8.3333333333333329E-2</v>
      </c>
      <c r="X411" s="405">
        <v>8.3333333333333329E-2</v>
      </c>
      <c r="Y411" s="405">
        <v>8.3333333333333329E-2</v>
      </c>
      <c r="Z411" s="405">
        <v>8.3333333333333329E-2</v>
      </c>
      <c r="AA411" s="405">
        <v>8.3333333333333329E-2</v>
      </c>
    </row>
    <row r="412" spans="1:27" ht="15" customHeight="1" x14ac:dyDescent="0.25">
      <c r="A412" s="425" t="str">
        <f>IF('1_geral'!$D$1=E412,1,"")</f>
        <v/>
      </c>
      <c r="B412" s="166" t="str">
        <f>IF(A412=1,MAX(B$1:B411)+1,"")</f>
        <v/>
      </c>
      <c r="C412" s="425" t="str">
        <f>IF('1_geral'!$D$4=F412,1,"")</f>
        <v/>
      </c>
      <c r="D412" s="166" t="str">
        <f>IF(C412=1,MAX(D$1:D411)+1,"")</f>
        <v/>
      </c>
      <c r="E412" s="166" t="s">
        <v>20</v>
      </c>
      <c r="F412" s="166" t="s">
        <v>2227</v>
      </c>
      <c r="G412" s="166" t="s">
        <v>1657</v>
      </c>
      <c r="K412" s="166" t="s">
        <v>2245</v>
      </c>
      <c r="P412" s="405">
        <v>8.3333333333333329E-2</v>
      </c>
      <c r="Q412" s="405">
        <v>8.3333333333333329E-2</v>
      </c>
      <c r="R412" s="405">
        <v>8.3333333333333329E-2</v>
      </c>
      <c r="S412" s="405">
        <v>8.3333333333333329E-2</v>
      </c>
      <c r="T412" s="405">
        <v>8.3333333333333329E-2</v>
      </c>
      <c r="U412" s="405">
        <v>8.3333333333333329E-2</v>
      </c>
      <c r="V412" s="405">
        <v>8.3333333333333329E-2</v>
      </c>
      <c r="W412" s="405">
        <v>8.3333333333333329E-2</v>
      </c>
      <c r="X412" s="405">
        <v>8.3333333333333329E-2</v>
      </c>
      <c r="Y412" s="405">
        <v>8.3333333333333329E-2</v>
      </c>
      <c r="Z412" s="405">
        <v>8.3333333333333329E-2</v>
      </c>
      <c r="AA412" s="405">
        <v>8.3333333333333329E-2</v>
      </c>
    </row>
    <row r="413" spans="1:27" ht="15" customHeight="1" x14ac:dyDescent="0.25">
      <c r="A413" s="425" t="str">
        <f>IF('1_geral'!$D$1=E413,1,"")</f>
        <v/>
      </c>
      <c r="B413" s="166" t="str">
        <f>IF(A413=1,MAX(B$1:B412)+1,"")</f>
        <v/>
      </c>
      <c r="C413" s="425" t="str">
        <f>IF('1_geral'!$D$4=F413,1,"")</f>
        <v/>
      </c>
      <c r="D413" s="166" t="str">
        <f>IF(C413=1,MAX(D$1:D412)+1,"")</f>
        <v/>
      </c>
      <c r="E413" s="166" t="s">
        <v>20</v>
      </c>
      <c r="F413" s="166" t="s">
        <v>2227</v>
      </c>
      <c r="G413" s="166" t="s">
        <v>1657</v>
      </c>
      <c r="K413" s="166" t="s">
        <v>2248</v>
      </c>
      <c r="P413" s="405">
        <v>8.3333333333333329E-2</v>
      </c>
      <c r="Q413" s="405">
        <v>8.3333333333333329E-2</v>
      </c>
      <c r="R413" s="405">
        <v>8.3333333333333329E-2</v>
      </c>
      <c r="S413" s="405">
        <v>8.3333333333333329E-2</v>
      </c>
      <c r="T413" s="405">
        <v>8.3333333333333329E-2</v>
      </c>
      <c r="U413" s="405">
        <v>8.3333333333333329E-2</v>
      </c>
      <c r="V413" s="405">
        <v>8.3333333333333329E-2</v>
      </c>
      <c r="W413" s="405">
        <v>8.3333333333333329E-2</v>
      </c>
      <c r="X413" s="405">
        <v>8.3333333333333329E-2</v>
      </c>
      <c r="Y413" s="405">
        <v>8.3333333333333329E-2</v>
      </c>
      <c r="Z413" s="405">
        <v>8.3333333333333329E-2</v>
      </c>
      <c r="AA413" s="405">
        <v>8.3333333333333329E-2</v>
      </c>
    </row>
    <row r="414" spans="1:27" ht="15" customHeight="1" x14ac:dyDescent="0.25">
      <c r="A414" s="425" t="str">
        <f>IF('1_geral'!$D$1=E414,1,"")</f>
        <v/>
      </c>
      <c r="B414" s="166" t="str">
        <f>IF(A414=1,MAX(B$1:B413)+1,"")</f>
        <v/>
      </c>
      <c r="C414" s="425" t="str">
        <f>IF('1_geral'!$D$4=F414,1,"")</f>
        <v/>
      </c>
      <c r="D414" s="166" t="str">
        <f>IF(C414=1,MAX(D$1:D413)+1,"")</f>
        <v/>
      </c>
      <c r="E414" s="166" t="s">
        <v>20</v>
      </c>
      <c r="F414" s="166" t="s">
        <v>2227</v>
      </c>
      <c r="G414" s="166" t="s">
        <v>1657</v>
      </c>
      <c r="K414" s="166" t="s">
        <v>2252</v>
      </c>
      <c r="P414" s="405">
        <v>8.3333333333333329E-2</v>
      </c>
      <c r="Q414" s="405">
        <v>8.3333333333333329E-2</v>
      </c>
      <c r="R414" s="405">
        <v>8.3333333333333329E-2</v>
      </c>
      <c r="S414" s="405">
        <v>8.3333333333333329E-2</v>
      </c>
      <c r="T414" s="405">
        <v>8.3333333333333329E-2</v>
      </c>
      <c r="U414" s="405">
        <v>8.3333333333333329E-2</v>
      </c>
      <c r="V414" s="405">
        <v>8.3333333333333329E-2</v>
      </c>
      <c r="W414" s="405">
        <v>8.3333333333333329E-2</v>
      </c>
      <c r="X414" s="405">
        <v>8.3333333333333329E-2</v>
      </c>
      <c r="Y414" s="405">
        <v>8.3333333333333329E-2</v>
      </c>
      <c r="Z414" s="405">
        <v>8.3333333333333329E-2</v>
      </c>
      <c r="AA414" s="405">
        <v>8.3333333333333329E-2</v>
      </c>
    </row>
    <row r="415" spans="1:27" ht="15" customHeight="1" x14ac:dyDescent="0.25">
      <c r="A415" s="425" t="str">
        <f>IF('1_geral'!$D$1=E415,1,"")</f>
        <v/>
      </c>
      <c r="B415" s="166" t="str">
        <f>IF(A415=1,MAX(B$1:B414)+1,"")</f>
        <v/>
      </c>
      <c r="C415" s="425" t="str">
        <f>IF('1_geral'!$D$4=F415,1,"")</f>
        <v/>
      </c>
      <c r="D415" s="166" t="str">
        <f>IF(C415=1,MAX(D$1:D414)+1,"")</f>
        <v/>
      </c>
      <c r="E415" s="166" t="s">
        <v>20</v>
      </c>
      <c r="F415" s="166" t="s">
        <v>2227</v>
      </c>
      <c r="K415" s="166" t="s">
        <v>2231</v>
      </c>
      <c r="P415" s="405">
        <v>8.3333333333333329E-2</v>
      </c>
      <c r="Q415" s="405">
        <v>8.3333333333333329E-2</v>
      </c>
      <c r="R415" s="405">
        <v>8.3333333333333329E-2</v>
      </c>
      <c r="S415" s="405">
        <v>8.3333333333333329E-2</v>
      </c>
      <c r="T415" s="405">
        <v>8.3333333333333329E-2</v>
      </c>
      <c r="U415" s="405">
        <v>8.3333333333333329E-2</v>
      </c>
      <c r="V415" s="405">
        <v>8.3333333333333329E-2</v>
      </c>
      <c r="W415" s="405">
        <v>8.3333333333333329E-2</v>
      </c>
      <c r="X415" s="405">
        <v>8.3333333333333329E-2</v>
      </c>
      <c r="Y415" s="405">
        <v>8.3333333333333329E-2</v>
      </c>
      <c r="Z415" s="405">
        <v>8.3333333333333329E-2</v>
      </c>
      <c r="AA415" s="405">
        <v>8.3333333333333329E-2</v>
      </c>
    </row>
    <row r="416" spans="1:27" ht="15" customHeight="1" x14ac:dyDescent="0.25">
      <c r="A416" s="425" t="str">
        <f>IF('1_geral'!$D$1=E416,1,"")</f>
        <v/>
      </c>
      <c r="B416" s="166" t="str">
        <f>IF(A416=1,MAX(B$1:B415)+1,"")</f>
        <v/>
      </c>
      <c r="C416" s="425" t="str">
        <f>IF('1_geral'!$D$4=F416,1,"")</f>
        <v/>
      </c>
      <c r="D416" s="166" t="str">
        <f>IF(C416=1,MAX(D$1:D415)+1,"")</f>
        <v/>
      </c>
      <c r="E416" s="166" t="s">
        <v>20</v>
      </c>
      <c r="F416" s="166" t="s">
        <v>2227</v>
      </c>
      <c r="K416" s="166" t="s">
        <v>2235</v>
      </c>
      <c r="P416" s="405">
        <v>8.3333333333333329E-2</v>
      </c>
      <c r="Q416" s="405">
        <v>8.3333333333333329E-2</v>
      </c>
      <c r="R416" s="405">
        <v>8.3333333333333329E-2</v>
      </c>
      <c r="S416" s="405">
        <v>8.3333333333333329E-2</v>
      </c>
      <c r="T416" s="405">
        <v>8.3333333333333329E-2</v>
      </c>
      <c r="U416" s="405">
        <v>8.3333333333333329E-2</v>
      </c>
      <c r="V416" s="405">
        <v>8.3333333333333329E-2</v>
      </c>
      <c r="W416" s="405">
        <v>8.3333333333333329E-2</v>
      </c>
      <c r="X416" s="405">
        <v>8.3333333333333329E-2</v>
      </c>
      <c r="Y416" s="405">
        <v>8.3333333333333329E-2</v>
      </c>
      <c r="Z416" s="405">
        <v>8.3333333333333329E-2</v>
      </c>
      <c r="AA416" s="405">
        <v>8.3333333333333329E-2</v>
      </c>
    </row>
    <row r="417" spans="1:27" ht="15" customHeight="1" x14ac:dyDescent="0.25">
      <c r="A417" s="425" t="str">
        <f>IF('1_geral'!$D$1=E417,1,"")</f>
        <v/>
      </c>
      <c r="B417" s="166" t="str">
        <f>IF(A417=1,MAX(B$1:B416)+1,"")</f>
        <v/>
      </c>
      <c r="C417" s="425" t="str">
        <f>IF('1_geral'!$D$4=F417,1,"")</f>
        <v/>
      </c>
      <c r="D417" s="166" t="str">
        <f>IF(C417=1,MAX(D$1:D416)+1,"")</f>
        <v/>
      </c>
      <c r="E417" s="166" t="s">
        <v>20</v>
      </c>
      <c r="F417" s="166" t="s">
        <v>2227</v>
      </c>
      <c r="K417" s="166" t="s">
        <v>2236</v>
      </c>
      <c r="P417" s="405">
        <v>8.3333333333333329E-2</v>
      </c>
      <c r="Q417" s="405">
        <v>8.3333333333333329E-2</v>
      </c>
      <c r="R417" s="405">
        <v>8.3333333333333329E-2</v>
      </c>
      <c r="S417" s="405">
        <v>8.3333333333333329E-2</v>
      </c>
      <c r="T417" s="405">
        <v>8.3333333333333329E-2</v>
      </c>
      <c r="U417" s="405">
        <v>8.3333333333333329E-2</v>
      </c>
      <c r="V417" s="405">
        <v>8.3333333333333329E-2</v>
      </c>
      <c r="W417" s="405">
        <v>8.3333333333333329E-2</v>
      </c>
      <c r="X417" s="405">
        <v>8.3333333333333329E-2</v>
      </c>
      <c r="Y417" s="405">
        <v>8.3333333333333329E-2</v>
      </c>
      <c r="Z417" s="405">
        <v>8.3333333333333329E-2</v>
      </c>
      <c r="AA417" s="405">
        <v>8.3333333333333329E-2</v>
      </c>
    </row>
    <row r="418" spans="1:27" ht="15" customHeight="1" x14ac:dyDescent="0.25">
      <c r="A418" s="425" t="str">
        <f>IF('1_geral'!$D$1=E418,1,"")</f>
        <v/>
      </c>
      <c r="B418" s="166" t="str">
        <f>IF(A418=1,MAX(B$1:B417)+1,"")</f>
        <v/>
      </c>
      <c r="C418" s="425" t="str">
        <f>IF('1_geral'!$D$4=F418,1,"")</f>
        <v/>
      </c>
      <c r="D418" s="166" t="str">
        <f>IF(C418=1,MAX(D$1:D417)+1,"")</f>
        <v/>
      </c>
      <c r="E418" s="166" t="s">
        <v>20</v>
      </c>
      <c r="F418" s="166" t="s">
        <v>2227</v>
      </c>
      <c r="K418" s="166" t="s">
        <v>2238</v>
      </c>
      <c r="P418" s="405">
        <v>8.3333333333333329E-2</v>
      </c>
      <c r="Q418" s="405">
        <v>8.3333333333333329E-2</v>
      </c>
      <c r="R418" s="405">
        <v>8.3333333333333329E-2</v>
      </c>
      <c r="S418" s="405">
        <v>8.3333333333333329E-2</v>
      </c>
      <c r="T418" s="405">
        <v>8.3333333333333329E-2</v>
      </c>
      <c r="U418" s="405">
        <v>8.3333333333333329E-2</v>
      </c>
      <c r="V418" s="405">
        <v>8.3333333333333329E-2</v>
      </c>
      <c r="W418" s="405">
        <v>8.3333333333333329E-2</v>
      </c>
      <c r="X418" s="405">
        <v>8.3333333333333329E-2</v>
      </c>
      <c r="Y418" s="405">
        <v>8.3333333333333329E-2</v>
      </c>
      <c r="Z418" s="405">
        <v>8.3333333333333329E-2</v>
      </c>
      <c r="AA418" s="405">
        <v>8.3333333333333329E-2</v>
      </c>
    </row>
    <row r="419" spans="1:27" ht="15" customHeight="1" x14ac:dyDescent="0.25">
      <c r="A419" s="425" t="str">
        <f>IF('1_geral'!$D$1=E419,1,"")</f>
        <v/>
      </c>
      <c r="B419" s="166" t="str">
        <f>IF(A419=1,MAX(B$1:B418)+1,"")</f>
        <v/>
      </c>
      <c r="C419" s="425" t="str">
        <f>IF('1_geral'!$D$4=F419,1,"")</f>
        <v/>
      </c>
      <c r="D419" s="166" t="str">
        <f>IF(C419=1,MAX(D$1:D418)+1,"")</f>
        <v/>
      </c>
      <c r="E419" s="166" t="s">
        <v>20</v>
      </c>
      <c r="F419" s="166" t="s">
        <v>2227</v>
      </c>
      <c r="K419" s="166" t="s">
        <v>2239</v>
      </c>
      <c r="P419" s="405">
        <v>8.3333333333333329E-2</v>
      </c>
      <c r="Q419" s="405">
        <v>8.3333333333333329E-2</v>
      </c>
      <c r="R419" s="405">
        <v>8.3333333333333329E-2</v>
      </c>
      <c r="S419" s="405">
        <v>8.3333333333333329E-2</v>
      </c>
      <c r="T419" s="405">
        <v>8.3333333333333329E-2</v>
      </c>
      <c r="U419" s="405">
        <v>8.3333333333333329E-2</v>
      </c>
      <c r="V419" s="405">
        <v>8.3333333333333329E-2</v>
      </c>
      <c r="W419" s="405">
        <v>8.3333333333333329E-2</v>
      </c>
      <c r="X419" s="405">
        <v>8.3333333333333329E-2</v>
      </c>
      <c r="Y419" s="405">
        <v>8.3333333333333329E-2</v>
      </c>
      <c r="Z419" s="405">
        <v>8.3333333333333329E-2</v>
      </c>
      <c r="AA419" s="405">
        <v>8.3333333333333329E-2</v>
      </c>
    </row>
    <row r="420" spans="1:27" ht="15" customHeight="1" x14ac:dyDescent="0.25">
      <c r="A420" s="425" t="str">
        <f>IF('1_geral'!$D$1=E420,1,"")</f>
        <v/>
      </c>
      <c r="B420" s="166" t="str">
        <f>IF(A420=1,MAX(B$1:B419)+1,"")</f>
        <v/>
      </c>
      <c r="C420" s="425" t="str">
        <f>IF('1_geral'!$D$4=F420,1,"")</f>
        <v/>
      </c>
      <c r="D420" s="166" t="str">
        <f>IF(C420=1,MAX(D$1:D419)+1,"")</f>
        <v/>
      </c>
      <c r="E420" s="166" t="s">
        <v>20</v>
      </c>
      <c r="F420" s="166" t="s">
        <v>2227</v>
      </c>
      <c r="K420" s="166" t="s">
        <v>2240</v>
      </c>
      <c r="P420" s="405">
        <v>8.3333333333333329E-2</v>
      </c>
      <c r="Q420" s="405">
        <v>8.3333333333333329E-2</v>
      </c>
      <c r="R420" s="405">
        <v>8.3333333333333329E-2</v>
      </c>
      <c r="S420" s="405">
        <v>8.3333333333333329E-2</v>
      </c>
      <c r="T420" s="405">
        <v>8.3333333333333329E-2</v>
      </c>
      <c r="U420" s="405">
        <v>8.3333333333333329E-2</v>
      </c>
      <c r="V420" s="405">
        <v>8.3333333333333329E-2</v>
      </c>
      <c r="W420" s="405">
        <v>8.3333333333333329E-2</v>
      </c>
      <c r="X420" s="405">
        <v>8.3333333333333329E-2</v>
      </c>
      <c r="Y420" s="405">
        <v>8.3333333333333329E-2</v>
      </c>
      <c r="Z420" s="405">
        <v>8.3333333333333329E-2</v>
      </c>
      <c r="AA420" s="405">
        <v>8.3333333333333329E-2</v>
      </c>
    </row>
    <row r="421" spans="1:27" ht="15" customHeight="1" x14ac:dyDescent="0.25">
      <c r="A421" s="425" t="str">
        <f>IF('1_geral'!$D$1=E421,1,"")</f>
        <v/>
      </c>
      <c r="B421" s="166" t="str">
        <f>IF(A421=1,MAX(B$1:B420)+1,"")</f>
        <v/>
      </c>
      <c r="C421" s="425" t="str">
        <f>IF('1_geral'!$D$4=F421,1,"")</f>
        <v/>
      </c>
      <c r="D421" s="166" t="str">
        <f>IF(C421=1,MAX(D$1:D420)+1,"")</f>
        <v/>
      </c>
      <c r="E421" s="166" t="s">
        <v>20</v>
      </c>
      <c r="F421" s="166" t="s">
        <v>2227</v>
      </c>
      <c r="K421" s="166" t="s">
        <v>2243</v>
      </c>
      <c r="P421" s="405">
        <v>8.3333333333333329E-2</v>
      </c>
      <c r="Q421" s="405">
        <v>8.3333333333333329E-2</v>
      </c>
      <c r="R421" s="405">
        <v>8.3333333333333329E-2</v>
      </c>
      <c r="S421" s="405">
        <v>8.3333333333333329E-2</v>
      </c>
      <c r="T421" s="405">
        <v>8.3333333333333329E-2</v>
      </c>
      <c r="U421" s="405">
        <v>8.3333333333333329E-2</v>
      </c>
      <c r="V421" s="405">
        <v>8.3333333333333329E-2</v>
      </c>
      <c r="W421" s="405">
        <v>8.3333333333333329E-2</v>
      </c>
      <c r="X421" s="405">
        <v>8.3333333333333329E-2</v>
      </c>
      <c r="Y421" s="405">
        <v>8.3333333333333329E-2</v>
      </c>
      <c r="Z421" s="405">
        <v>8.3333333333333329E-2</v>
      </c>
      <c r="AA421" s="405">
        <v>8.3333333333333329E-2</v>
      </c>
    </row>
    <row r="422" spans="1:27" ht="15" customHeight="1" x14ac:dyDescent="0.25">
      <c r="A422" s="425" t="str">
        <f>IF('1_geral'!$D$1=E422,1,"")</f>
        <v/>
      </c>
      <c r="B422" s="166" t="str">
        <f>IF(A422=1,MAX(B$1:B421)+1,"")</f>
        <v/>
      </c>
      <c r="C422" s="425" t="str">
        <f>IF('1_geral'!$D$4=F422,1,"")</f>
        <v/>
      </c>
      <c r="D422" s="166" t="str">
        <f>IF(C422=1,MAX(D$1:D421)+1,"")</f>
        <v/>
      </c>
      <c r="E422" s="166" t="s">
        <v>20</v>
      </c>
      <c r="F422" s="166" t="s">
        <v>2227</v>
      </c>
      <c r="K422" s="166" t="s">
        <v>2246</v>
      </c>
      <c r="P422" s="405">
        <v>8.3333333333333329E-2</v>
      </c>
      <c r="Q422" s="405">
        <v>8.3333333333333329E-2</v>
      </c>
      <c r="R422" s="405">
        <v>8.3333333333333329E-2</v>
      </c>
      <c r="S422" s="405">
        <v>8.3333333333333329E-2</v>
      </c>
      <c r="T422" s="405">
        <v>8.3333333333333329E-2</v>
      </c>
      <c r="U422" s="405">
        <v>8.3333333333333329E-2</v>
      </c>
      <c r="V422" s="405">
        <v>8.3333333333333329E-2</v>
      </c>
      <c r="W422" s="405">
        <v>8.3333333333333329E-2</v>
      </c>
      <c r="X422" s="405">
        <v>8.3333333333333329E-2</v>
      </c>
      <c r="Y422" s="405">
        <v>8.3333333333333329E-2</v>
      </c>
      <c r="Z422" s="405">
        <v>8.3333333333333329E-2</v>
      </c>
      <c r="AA422" s="405">
        <v>8.3333333333333329E-2</v>
      </c>
    </row>
    <row r="423" spans="1:27" ht="15" customHeight="1" x14ac:dyDescent="0.25">
      <c r="A423" s="425" t="str">
        <f>IF('1_geral'!$D$1=E423,1,"")</f>
        <v/>
      </c>
      <c r="B423" s="166" t="str">
        <f>IF(A423=1,MAX(B$1:B422)+1,"")</f>
        <v/>
      </c>
      <c r="C423" s="425" t="str">
        <f>IF('1_geral'!$D$4=F423,1,"")</f>
        <v/>
      </c>
      <c r="D423" s="166" t="str">
        <f>IF(C423=1,MAX(D$1:D422)+1,"")</f>
        <v/>
      </c>
      <c r="E423" s="166" t="s">
        <v>20</v>
      </c>
      <c r="F423" s="166" t="s">
        <v>2227</v>
      </c>
      <c r="K423" s="166" t="s">
        <v>2249</v>
      </c>
      <c r="P423" s="405">
        <v>8.3333333333333329E-2</v>
      </c>
      <c r="Q423" s="405">
        <v>8.3333333333333329E-2</v>
      </c>
      <c r="R423" s="405">
        <v>8.3333333333333329E-2</v>
      </c>
      <c r="S423" s="405">
        <v>8.3333333333333329E-2</v>
      </c>
      <c r="T423" s="405">
        <v>8.3333333333333329E-2</v>
      </c>
      <c r="U423" s="405">
        <v>8.3333333333333329E-2</v>
      </c>
      <c r="V423" s="405">
        <v>8.3333333333333329E-2</v>
      </c>
      <c r="W423" s="405">
        <v>8.3333333333333329E-2</v>
      </c>
      <c r="X423" s="405">
        <v>8.3333333333333329E-2</v>
      </c>
      <c r="Y423" s="405">
        <v>8.3333333333333329E-2</v>
      </c>
      <c r="Z423" s="405">
        <v>8.3333333333333329E-2</v>
      </c>
      <c r="AA423" s="405">
        <v>8.3333333333333329E-2</v>
      </c>
    </row>
    <row r="424" spans="1:27" ht="15" customHeight="1" x14ac:dyDescent="0.25">
      <c r="A424" s="425" t="str">
        <f>IF('1_geral'!$D$1=E424,1,"")</f>
        <v/>
      </c>
      <c r="B424" s="166" t="str">
        <f>IF(A424=1,MAX(B$1:B423)+1,"")</f>
        <v/>
      </c>
      <c r="C424" s="425" t="str">
        <f>IF('1_geral'!$D$4=F424,1,"")</f>
        <v/>
      </c>
      <c r="D424" s="166" t="str">
        <f>IF(C424=1,MAX(D$1:D423)+1,"")</f>
        <v/>
      </c>
      <c r="E424" s="166" t="s">
        <v>20</v>
      </c>
      <c r="F424" s="166" t="s">
        <v>2227</v>
      </c>
      <c r="K424" s="166" t="s">
        <v>2253</v>
      </c>
      <c r="P424" s="405">
        <v>8.3333333333333329E-2</v>
      </c>
      <c r="Q424" s="405">
        <v>8.3333333333333329E-2</v>
      </c>
      <c r="R424" s="405">
        <v>8.3333333333333329E-2</v>
      </c>
      <c r="S424" s="405">
        <v>8.3333333333333329E-2</v>
      </c>
      <c r="T424" s="405">
        <v>8.3333333333333329E-2</v>
      </c>
      <c r="U424" s="405">
        <v>8.3333333333333329E-2</v>
      </c>
      <c r="V424" s="405">
        <v>8.3333333333333329E-2</v>
      </c>
      <c r="W424" s="405">
        <v>8.3333333333333329E-2</v>
      </c>
      <c r="X424" s="405">
        <v>8.3333333333333329E-2</v>
      </c>
      <c r="Y424" s="405">
        <v>8.3333333333333329E-2</v>
      </c>
      <c r="Z424" s="405">
        <v>8.3333333333333329E-2</v>
      </c>
      <c r="AA424" s="405">
        <v>8.3333333333333329E-2</v>
      </c>
    </row>
    <row r="425" spans="1:27" ht="15" customHeight="1" x14ac:dyDescent="0.25">
      <c r="A425" s="425" t="str">
        <f>IF('1_geral'!$D$1=E425,1,"")</f>
        <v/>
      </c>
      <c r="B425" s="166" t="str">
        <f>IF(A425=1,MAX(B$1:B424)+1,"")</f>
        <v/>
      </c>
      <c r="C425" s="425" t="str">
        <f>IF('1_geral'!$D$4=F425,1,"")</f>
        <v/>
      </c>
      <c r="D425" s="166" t="str">
        <f>IF(C425=1,MAX(D$1:D424)+1,"")</f>
        <v/>
      </c>
      <c r="E425" s="166" t="s">
        <v>20</v>
      </c>
      <c r="F425" s="166" t="s">
        <v>2255</v>
      </c>
      <c r="G425" s="166" t="s">
        <v>2255</v>
      </c>
      <c r="K425" s="166" t="s">
        <v>2260</v>
      </c>
      <c r="P425" s="405">
        <v>8.3333333333333329E-2</v>
      </c>
      <c r="Q425" s="405">
        <v>8.3333333333333329E-2</v>
      </c>
      <c r="R425" s="405">
        <v>8.3333333333333329E-2</v>
      </c>
      <c r="S425" s="405">
        <v>8.3333333333333329E-2</v>
      </c>
      <c r="T425" s="405">
        <v>8.3333333333333329E-2</v>
      </c>
      <c r="U425" s="405">
        <v>8.3333333333333329E-2</v>
      </c>
      <c r="V425" s="405">
        <v>8.3333333333333329E-2</v>
      </c>
      <c r="W425" s="405">
        <v>8.3333333333333329E-2</v>
      </c>
      <c r="X425" s="405">
        <v>8.3333333333333329E-2</v>
      </c>
      <c r="Y425" s="405">
        <v>8.3333333333333329E-2</v>
      </c>
      <c r="Z425" s="405">
        <v>8.3333333333333329E-2</v>
      </c>
      <c r="AA425" s="405">
        <v>8.3333333333333329E-2</v>
      </c>
    </row>
    <row r="426" spans="1:27" ht="15" customHeight="1" x14ac:dyDescent="0.25">
      <c r="A426" s="425" t="str">
        <f>IF('1_geral'!$D$1=E426,1,"")</f>
        <v/>
      </c>
      <c r="B426" s="166" t="str">
        <f>IF(A426=1,MAX(B$1:B425)+1,"")</f>
        <v/>
      </c>
      <c r="C426" s="425" t="str">
        <f>IF('1_geral'!$D$4=F426,1,"")</f>
        <v/>
      </c>
      <c r="D426" s="166" t="str">
        <f>IF(C426=1,MAX(D$1:D425)+1,"")</f>
        <v/>
      </c>
      <c r="E426" s="166" t="s">
        <v>20</v>
      </c>
      <c r="F426" s="166" t="s">
        <v>2255</v>
      </c>
      <c r="G426" s="166" t="s">
        <v>2255</v>
      </c>
      <c r="K426" s="166" t="s">
        <v>2100</v>
      </c>
      <c r="P426" s="405">
        <v>8.3333333333333329E-2</v>
      </c>
      <c r="Q426" s="405">
        <v>8.3333333333333329E-2</v>
      </c>
      <c r="R426" s="405">
        <v>8.3333333333333329E-2</v>
      </c>
      <c r="S426" s="405">
        <v>8.3333333333333329E-2</v>
      </c>
      <c r="T426" s="405">
        <v>8.3333333333333329E-2</v>
      </c>
      <c r="U426" s="405">
        <v>8.3333333333333329E-2</v>
      </c>
      <c r="V426" s="405">
        <v>8.3333333333333329E-2</v>
      </c>
      <c r="W426" s="405">
        <v>8.3333333333333329E-2</v>
      </c>
      <c r="X426" s="405">
        <v>8.3333333333333329E-2</v>
      </c>
      <c r="Y426" s="405">
        <v>8.3333333333333329E-2</v>
      </c>
      <c r="Z426" s="405">
        <v>8.3333333333333329E-2</v>
      </c>
      <c r="AA426" s="405">
        <v>8.3333333333333329E-2</v>
      </c>
    </row>
    <row r="427" spans="1:27" ht="15" customHeight="1" x14ac:dyDescent="0.25">
      <c r="A427" s="425" t="str">
        <f>IF('1_geral'!$D$1=E427,1,"")</f>
        <v/>
      </c>
      <c r="B427" s="166" t="str">
        <f>IF(A427=1,MAX(B$1:B426)+1,"")</f>
        <v/>
      </c>
      <c r="C427" s="425" t="str">
        <f>IF('1_geral'!$D$4=F427,1,"")</f>
        <v/>
      </c>
      <c r="D427" s="166" t="str">
        <f>IF(C427=1,MAX(D$1:D426)+1,"")</f>
        <v/>
      </c>
      <c r="E427" s="166" t="s">
        <v>20</v>
      </c>
      <c r="F427" s="166" t="s">
        <v>2255</v>
      </c>
      <c r="G427" s="166" t="s">
        <v>1657</v>
      </c>
      <c r="K427" s="166" t="s">
        <v>2264</v>
      </c>
      <c r="P427" s="405">
        <v>8.3333333333333329E-2</v>
      </c>
      <c r="Q427" s="405">
        <v>8.3333333333333329E-2</v>
      </c>
      <c r="R427" s="405">
        <v>8.3333333333333329E-2</v>
      </c>
      <c r="S427" s="405">
        <v>8.3333333333333329E-2</v>
      </c>
      <c r="T427" s="405">
        <v>8.3333333333333329E-2</v>
      </c>
      <c r="U427" s="405">
        <v>8.3333333333333329E-2</v>
      </c>
      <c r="V427" s="405">
        <v>8.3333333333333329E-2</v>
      </c>
      <c r="W427" s="405">
        <v>8.3333333333333329E-2</v>
      </c>
      <c r="X427" s="405">
        <v>8.3333333333333329E-2</v>
      </c>
      <c r="Y427" s="405">
        <v>8.3333333333333329E-2</v>
      </c>
      <c r="Z427" s="405">
        <v>8.3333333333333329E-2</v>
      </c>
      <c r="AA427" s="405">
        <v>8.3333333333333329E-2</v>
      </c>
    </row>
    <row r="428" spans="1:27" ht="15" customHeight="1" x14ac:dyDescent="0.25">
      <c r="A428" s="425" t="str">
        <f>IF('1_geral'!$D$1=E428,1,"")</f>
        <v/>
      </c>
      <c r="B428" s="166" t="str">
        <f>IF(A428=1,MAX(B$1:B427)+1,"")</f>
        <v/>
      </c>
      <c r="C428" s="425" t="str">
        <f>IF('1_geral'!$D$4=F428,1,"")</f>
        <v/>
      </c>
      <c r="D428" s="166" t="str">
        <f>IF(C428=1,MAX(D$1:D427)+1,"")</f>
        <v/>
      </c>
      <c r="E428" s="166" t="s">
        <v>20</v>
      </c>
      <c r="F428" s="166" t="s">
        <v>2255</v>
      </c>
      <c r="G428" s="166" t="s">
        <v>1657</v>
      </c>
      <c r="K428" s="166" t="s">
        <v>2265</v>
      </c>
      <c r="P428" s="405">
        <v>8.3333333333333329E-2</v>
      </c>
      <c r="Q428" s="405">
        <v>8.3333333333333329E-2</v>
      </c>
      <c r="R428" s="405">
        <v>8.3333333333333329E-2</v>
      </c>
      <c r="S428" s="405">
        <v>8.3333333333333329E-2</v>
      </c>
      <c r="T428" s="405">
        <v>8.3333333333333329E-2</v>
      </c>
      <c r="U428" s="405">
        <v>8.3333333333333329E-2</v>
      </c>
      <c r="V428" s="405">
        <v>8.3333333333333329E-2</v>
      </c>
      <c r="W428" s="405">
        <v>8.3333333333333329E-2</v>
      </c>
      <c r="X428" s="405">
        <v>8.3333333333333329E-2</v>
      </c>
      <c r="Y428" s="405">
        <v>8.3333333333333329E-2</v>
      </c>
      <c r="Z428" s="405">
        <v>8.3333333333333329E-2</v>
      </c>
      <c r="AA428" s="405">
        <v>8.3333333333333329E-2</v>
      </c>
    </row>
    <row r="429" spans="1:27" ht="15" customHeight="1" x14ac:dyDescent="0.25">
      <c r="A429" s="425" t="str">
        <f>IF('1_geral'!$D$1=E429,1,"")</f>
        <v/>
      </c>
      <c r="B429" s="166" t="str">
        <f>IF(A429=1,MAX(B$1:B428)+1,"")</f>
        <v/>
      </c>
      <c r="C429" s="425" t="str">
        <f>IF('1_geral'!$D$4=F429,1,"")</f>
        <v/>
      </c>
      <c r="D429" s="166" t="str">
        <f>IF(C429=1,MAX(D$1:D428)+1,"")</f>
        <v/>
      </c>
      <c r="E429" s="166" t="s">
        <v>20</v>
      </c>
      <c r="F429" s="166" t="s">
        <v>2255</v>
      </c>
      <c r="G429" s="166" t="s">
        <v>1657</v>
      </c>
      <c r="K429" s="166" t="s">
        <v>2266</v>
      </c>
      <c r="P429" s="405">
        <v>8.3333333333333329E-2</v>
      </c>
      <c r="Q429" s="405">
        <v>8.3333333333333329E-2</v>
      </c>
      <c r="R429" s="405">
        <v>8.3333333333333329E-2</v>
      </c>
      <c r="S429" s="405">
        <v>8.3333333333333329E-2</v>
      </c>
      <c r="T429" s="405">
        <v>8.3333333333333329E-2</v>
      </c>
      <c r="U429" s="405">
        <v>8.3333333333333329E-2</v>
      </c>
      <c r="V429" s="405">
        <v>8.3333333333333329E-2</v>
      </c>
      <c r="W429" s="405">
        <v>8.3333333333333329E-2</v>
      </c>
      <c r="X429" s="405">
        <v>8.3333333333333329E-2</v>
      </c>
      <c r="Y429" s="405">
        <v>8.3333333333333329E-2</v>
      </c>
      <c r="Z429" s="405">
        <v>8.3333333333333329E-2</v>
      </c>
      <c r="AA429" s="405">
        <v>8.3333333333333329E-2</v>
      </c>
    </row>
    <row r="430" spans="1:27" ht="15" customHeight="1" x14ac:dyDescent="0.25">
      <c r="A430" s="425" t="str">
        <f>IF('1_geral'!$D$1=E430,1,"")</f>
        <v/>
      </c>
      <c r="B430" s="166" t="str">
        <f>IF(A430=1,MAX(B$1:B429)+1,"")</f>
        <v/>
      </c>
      <c r="C430" s="425" t="str">
        <f>IF('1_geral'!$D$4=F430,1,"")</f>
        <v/>
      </c>
      <c r="D430" s="166" t="str">
        <f>IF(C430=1,MAX(D$1:D429)+1,"")</f>
        <v/>
      </c>
      <c r="E430" s="166" t="s">
        <v>20</v>
      </c>
      <c r="F430" s="166" t="s">
        <v>2255</v>
      </c>
      <c r="G430" s="166" t="s">
        <v>1657</v>
      </c>
      <c r="K430" s="166" t="s">
        <v>2267</v>
      </c>
      <c r="P430" s="405">
        <v>8.3333333333333329E-2</v>
      </c>
      <c r="Q430" s="405">
        <v>8.3333333333333329E-2</v>
      </c>
      <c r="R430" s="405">
        <v>8.3333333333333329E-2</v>
      </c>
      <c r="S430" s="405">
        <v>8.3333333333333329E-2</v>
      </c>
      <c r="T430" s="405">
        <v>8.3333333333333329E-2</v>
      </c>
      <c r="U430" s="405">
        <v>8.3333333333333329E-2</v>
      </c>
      <c r="V430" s="405">
        <v>8.3333333333333329E-2</v>
      </c>
      <c r="W430" s="405">
        <v>8.3333333333333329E-2</v>
      </c>
      <c r="X430" s="405">
        <v>8.3333333333333329E-2</v>
      </c>
      <c r="Y430" s="405">
        <v>8.3333333333333329E-2</v>
      </c>
      <c r="Z430" s="405">
        <v>8.3333333333333329E-2</v>
      </c>
      <c r="AA430" s="405">
        <v>8.3333333333333329E-2</v>
      </c>
    </row>
    <row r="431" spans="1:27" ht="15" customHeight="1" x14ac:dyDescent="0.25">
      <c r="A431" s="425" t="str">
        <f>IF('1_geral'!$D$1=E431,1,"")</f>
        <v/>
      </c>
      <c r="B431" s="166" t="str">
        <f>IF(A431=1,MAX(B$1:B430)+1,"")</f>
        <v/>
      </c>
      <c r="C431" s="425" t="str">
        <f>IF('1_geral'!$D$4=F431,1,"")</f>
        <v/>
      </c>
      <c r="D431" s="166" t="str">
        <f>IF(C431=1,MAX(D$1:D430)+1,"")</f>
        <v/>
      </c>
      <c r="E431" s="166" t="s">
        <v>20</v>
      </c>
      <c r="F431" s="166" t="s">
        <v>2255</v>
      </c>
      <c r="G431" s="166" t="s">
        <v>1657</v>
      </c>
      <c r="K431" s="166" t="s">
        <v>2268</v>
      </c>
      <c r="P431" s="405">
        <v>8.3333333333333329E-2</v>
      </c>
      <c r="Q431" s="405">
        <v>8.3333333333333329E-2</v>
      </c>
      <c r="R431" s="405">
        <v>8.3333333333333329E-2</v>
      </c>
      <c r="S431" s="405">
        <v>8.3333333333333329E-2</v>
      </c>
      <c r="T431" s="405">
        <v>8.3333333333333329E-2</v>
      </c>
      <c r="U431" s="405">
        <v>8.3333333333333329E-2</v>
      </c>
      <c r="V431" s="405">
        <v>8.3333333333333329E-2</v>
      </c>
      <c r="W431" s="405">
        <v>8.3333333333333329E-2</v>
      </c>
      <c r="X431" s="405">
        <v>8.3333333333333329E-2</v>
      </c>
      <c r="Y431" s="405">
        <v>8.3333333333333329E-2</v>
      </c>
      <c r="Z431" s="405">
        <v>8.3333333333333329E-2</v>
      </c>
      <c r="AA431" s="405">
        <v>8.3333333333333329E-2</v>
      </c>
    </row>
    <row r="432" spans="1:27" ht="15" customHeight="1" x14ac:dyDescent="0.25">
      <c r="A432" s="425" t="str">
        <f>IF('1_geral'!$D$1=E432,1,"")</f>
        <v/>
      </c>
      <c r="B432" s="166" t="str">
        <f>IF(A432=1,MAX(B$1:B431)+1,"")</f>
        <v/>
      </c>
      <c r="C432" s="425" t="str">
        <f>IF('1_geral'!$D$4=F432,1,"")</f>
        <v/>
      </c>
      <c r="D432" s="166" t="str">
        <f>IF(C432=1,MAX(D$1:D431)+1,"")</f>
        <v/>
      </c>
      <c r="E432" s="166" t="s">
        <v>20</v>
      </c>
      <c r="F432" s="166" t="s">
        <v>2255</v>
      </c>
      <c r="G432" s="166" t="s">
        <v>1657</v>
      </c>
      <c r="K432" s="166" t="s">
        <v>2269</v>
      </c>
      <c r="P432" s="405">
        <v>8.3333333333333329E-2</v>
      </c>
      <c r="Q432" s="405">
        <v>8.3333333333333329E-2</v>
      </c>
      <c r="R432" s="405">
        <v>8.3333333333333329E-2</v>
      </c>
      <c r="S432" s="405">
        <v>8.3333333333333329E-2</v>
      </c>
      <c r="T432" s="405">
        <v>8.3333333333333329E-2</v>
      </c>
      <c r="U432" s="405">
        <v>8.3333333333333329E-2</v>
      </c>
      <c r="V432" s="405">
        <v>8.3333333333333329E-2</v>
      </c>
      <c r="W432" s="405">
        <v>8.3333333333333329E-2</v>
      </c>
      <c r="X432" s="405">
        <v>8.3333333333333329E-2</v>
      </c>
      <c r="Y432" s="405">
        <v>8.3333333333333329E-2</v>
      </c>
      <c r="Z432" s="405">
        <v>8.3333333333333329E-2</v>
      </c>
      <c r="AA432" s="405">
        <v>8.3333333333333329E-2</v>
      </c>
    </row>
    <row r="433" spans="1:27" ht="15" customHeight="1" x14ac:dyDescent="0.25">
      <c r="A433" s="425" t="str">
        <f>IF('1_geral'!$D$1=E433,1,"")</f>
        <v/>
      </c>
      <c r="B433" s="166" t="str">
        <f>IF(A433=1,MAX(B$1:B432)+1,"")</f>
        <v/>
      </c>
      <c r="C433" s="425" t="str">
        <f>IF('1_geral'!$D$4=F433,1,"")</f>
        <v/>
      </c>
      <c r="D433" s="166" t="str">
        <f>IF(C433=1,MAX(D$1:D432)+1,"")</f>
        <v/>
      </c>
      <c r="E433" s="166" t="s">
        <v>20</v>
      </c>
      <c r="F433" s="166" t="s">
        <v>2255</v>
      </c>
      <c r="G433" s="166" t="s">
        <v>1657</v>
      </c>
      <c r="K433" s="166" t="s">
        <v>2271</v>
      </c>
      <c r="P433" s="405">
        <v>8.3333333333333329E-2</v>
      </c>
      <c r="Q433" s="405">
        <v>8.3333333333333329E-2</v>
      </c>
      <c r="R433" s="405">
        <v>8.3333333333333329E-2</v>
      </c>
      <c r="S433" s="405">
        <v>8.3333333333333329E-2</v>
      </c>
      <c r="T433" s="405">
        <v>8.3333333333333329E-2</v>
      </c>
      <c r="U433" s="405">
        <v>8.3333333333333329E-2</v>
      </c>
      <c r="V433" s="405">
        <v>8.3333333333333329E-2</v>
      </c>
      <c r="W433" s="405">
        <v>8.3333333333333329E-2</v>
      </c>
      <c r="X433" s="405">
        <v>8.3333333333333329E-2</v>
      </c>
      <c r="Y433" s="405">
        <v>8.3333333333333329E-2</v>
      </c>
      <c r="Z433" s="405">
        <v>8.3333333333333329E-2</v>
      </c>
      <c r="AA433" s="405">
        <v>8.3333333333333329E-2</v>
      </c>
    </row>
    <row r="434" spans="1:27" ht="15" customHeight="1" x14ac:dyDescent="0.25">
      <c r="A434" s="425" t="str">
        <f>IF('1_geral'!$D$1=E434,1,"")</f>
        <v/>
      </c>
      <c r="B434" s="166" t="str">
        <f>IF(A434=1,MAX(B$1:B433)+1,"")</f>
        <v/>
      </c>
      <c r="C434" s="425" t="str">
        <f>IF('1_geral'!$D$4=F434,1,"")</f>
        <v/>
      </c>
      <c r="D434" s="166" t="str">
        <f>IF(C434=1,MAX(D$1:D433)+1,"")</f>
        <v/>
      </c>
      <c r="E434" s="166" t="s">
        <v>20</v>
      </c>
      <c r="F434" s="166" t="s">
        <v>2255</v>
      </c>
      <c r="K434" s="166" t="s">
        <v>2256</v>
      </c>
      <c r="P434" s="405">
        <v>8.3333333333333329E-2</v>
      </c>
      <c r="Q434" s="405">
        <v>8.3333333333333329E-2</v>
      </c>
      <c r="R434" s="405">
        <v>8.3333333333333329E-2</v>
      </c>
      <c r="S434" s="405">
        <v>8.3333333333333329E-2</v>
      </c>
      <c r="T434" s="405">
        <v>8.3333333333333329E-2</v>
      </c>
      <c r="U434" s="405">
        <v>8.3333333333333329E-2</v>
      </c>
      <c r="V434" s="405">
        <v>8.3333333333333329E-2</v>
      </c>
      <c r="W434" s="405">
        <v>8.3333333333333329E-2</v>
      </c>
      <c r="X434" s="405">
        <v>8.3333333333333329E-2</v>
      </c>
      <c r="Y434" s="405">
        <v>8.3333333333333329E-2</v>
      </c>
      <c r="Z434" s="405">
        <v>8.3333333333333329E-2</v>
      </c>
      <c r="AA434" s="405">
        <v>8.3333333333333329E-2</v>
      </c>
    </row>
    <row r="435" spans="1:27" ht="15" customHeight="1" x14ac:dyDescent="0.25">
      <c r="A435" s="425" t="str">
        <f>IF('1_geral'!$D$1=E435,1,"")</f>
        <v/>
      </c>
      <c r="B435" s="166" t="str">
        <f>IF(A435=1,MAX(B$1:B434)+1,"")</f>
        <v/>
      </c>
      <c r="C435" s="425" t="str">
        <f>IF('1_geral'!$D$4=F435,1,"")</f>
        <v/>
      </c>
      <c r="D435" s="166" t="str">
        <f>IF(C435=1,MAX(D$1:D434)+1,"")</f>
        <v/>
      </c>
      <c r="E435" s="166" t="s">
        <v>20</v>
      </c>
      <c r="F435" s="166" t="s">
        <v>2255</v>
      </c>
      <c r="K435" s="166" t="s">
        <v>2257</v>
      </c>
      <c r="P435" s="405">
        <v>8.3333333333333329E-2</v>
      </c>
      <c r="Q435" s="405">
        <v>8.3333333333333329E-2</v>
      </c>
      <c r="R435" s="405">
        <v>8.3333333333333329E-2</v>
      </c>
      <c r="S435" s="405">
        <v>8.3333333333333329E-2</v>
      </c>
      <c r="T435" s="405">
        <v>8.3333333333333329E-2</v>
      </c>
      <c r="U435" s="405">
        <v>8.3333333333333329E-2</v>
      </c>
      <c r="V435" s="405">
        <v>8.3333333333333329E-2</v>
      </c>
      <c r="W435" s="405">
        <v>8.3333333333333329E-2</v>
      </c>
      <c r="X435" s="405">
        <v>8.3333333333333329E-2</v>
      </c>
      <c r="Y435" s="405">
        <v>8.3333333333333329E-2</v>
      </c>
      <c r="Z435" s="405">
        <v>8.3333333333333329E-2</v>
      </c>
      <c r="AA435" s="405">
        <v>8.3333333333333329E-2</v>
      </c>
    </row>
    <row r="436" spans="1:27" ht="15" customHeight="1" x14ac:dyDescent="0.25">
      <c r="A436" s="425" t="str">
        <f>IF('1_geral'!$D$1=E436,1,"")</f>
        <v/>
      </c>
      <c r="B436" s="166" t="str">
        <f>IF(A436=1,MAX(B$1:B435)+1,"")</f>
        <v/>
      </c>
      <c r="C436" s="425" t="str">
        <f>IF('1_geral'!$D$4=F436,1,"")</f>
        <v/>
      </c>
      <c r="D436" s="166" t="str">
        <f>IF(C436=1,MAX(D$1:D435)+1,"")</f>
        <v/>
      </c>
      <c r="E436" s="166" t="s">
        <v>20</v>
      </c>
      <c r="F436" s="166" t="s">
        <v>2255</v>
      </c>
      <c r="K436" s="166" t="s">
        <v>2258</v>
      </c>
      <c r="P436" s="405">
        <v>8.3333333333333329E-2</v>
      </c>
      <c r="Q436" s="405">
        <v>8.3333333333333329E-2</v>
      </c>
      <c r="R436" s="405">
        <v>8.3333333333333329E-2</v>
      </c>
      <c r="S436" s="405">
        <v>8.3333333333333329E-2</v>
      </c>
      <c r="T436" s="405">
        <v>8.3333333333333329E-2</v>
      </c>
      <c r="U436" s="405">
        <v>8.3333333333333329E-2</v>
      </c>
      <c r="V436" s="405">
        <v>8.3333333333333329E-2</v>
      </c>
      <c r="W436" s="405">
        <v>8.3333333333333329E-2</v>
      </c>
      <c r="X436" s="405">
        <v>8.3333333333333329E-2</v>
      </c>
      <c r="Y436" s="405">
        <v>8.3333333333333329E-2</v>
      </c>
      <c r="Z436" s="405">
        <v>8.3333333333333329E-2</v>
      </c>
      <c r="AA436" s="405">
        <v>8.3333333333333329E-2</v>
      </c>
    </row>
    <row r="437" spans="1:27" ht="15" customHeight="1" x14ac:dyDescent="0.25">
      <c r="A437" s="425" t="str">
        <f>IF('1_geral'!$D$1=E437,1,"")</f>
        <v/>
      </c>
      <c r="B437" s="166" t="str">
        <f>IF(A437=1,MAX(B$1:B436)+1,"")</f>
        <v/>
      </c>
      <c r="C437" s="425" t="str">
        <f>IF('1_geral'!$D$4=F437,1,"")</f>
        <v/>
      </c>
      <c r="D437" s="166" t="str">
        <f>IF(C437=1,MAX(D$1:D436)+1,"")</f>
        <v/>
      </c>
      <c r="E437" s="166" t="s">
        <v>20</v>
      </c>
      <c r="F437" s="166" t="s">
        <v>2255</v>
      </c>
      <c r="K437" s="166" t="s">
        <v>2259</v>
      </c>
      <c r="P437" s="405">
        <v>8.3333333333333329E-2</v>
      </c>
      <c r="Q437" s="405">
        <v>8.3333333333333329E-2</v>
      </c>
      <c r="R437" s="405">
        <v>8.3333333333333329E-2</v>
      </c>
      <c r="S437" s="405">
        <v>8.3333333333333329E-2</v>
      </c>
      <c r="T437" s="405">
        <v>8.3333333333333329E-2</v>
      </c>
      <c r="U437" s="405">
        <v>8.3333333333333329E-2</v>
      </c>
      <c r="V437" s="405">
        <v>8.3333333333333329E-2</v>
      </c>
      <c r="W437" s="405">
        <v>8.3333333333333329E-2</v>
      </c>
      <c r="X437" s="405">
        <v>8.3333333333333329E-2</v>
      </c>
      <c r="Y437" s="405">
        <v>8.3333333333333329E-2</v>
      </c>
      <c r="Z437" s="405">
        <v>8.3333333333333329E-2</v>
      </c>
      <c r="AA437" s="405">
        <v>8.3333333333333329E-2</v>
      </c>
    </row>
    <row r="438" spans="1:27" ht="15" customHeight="1" x14ac:dyDescent="0.25">
      <c r="A438" s="425" t="str">
        <f>IF('1_geral'!$D$1=E438,1,"")</f>
        <v/>
      </c>
      <c r="B438" s="166" t="str">
        <f>IF(A438=1,MAX(B$1:B437)+1,"")</f>
        <v/>
      </c>
      <c r="C438" s="425" t="str">
        <f>IF('1_geral'!$D$4=F438,1,"")</f>
        <v/>
      </c>
      <c r="D438" s="166" t="str">
        <f>IF(C438=1,MAX(D$1:D437)+1,"")</f>
        <v/>
      </c>
      <c r="E438" s="166" t="s">
        <v>20</v>
      </c>
      <c r="F438" s="166" t="s">
        <v>2255</v>
      </c>
      <c r="K438" s="166" t="s">
        <v>2261</v>
      </c>
      <c r="P438" s="405">
        <v>8.3333333333333329E-2</v>
      </c>
      <c r="Q438" s="405">
        <v>8.3333333333333329E-2</v>
      </c>
      <c r="R438" s="405">
        <v>8.3333333333333329E-2</v>
      </c>
      <c r="S438" s="405">
        <v>8.3333333333333329E-2</v>
      </c>
      <c r="T438" s="405">
        <v>8.3333333333333329E-2</v>
      </c>
      <c r="U438" s="405">
        <v>8.3333333333333329E-2</v>
      </c>
      <c r="V438" s="405">
        <v>8.3333333333333329E-2</v>
      </c>
      <c r="W438" s="405">
        <v>8.3333333333333329E-2</v>
      </c>
      <c r="X438" s="405">
        <v>8.3333333333333329E-2</v>
      </c>
      <c r="Y438" s="405">
        <v>8.3333333333333329E-2</v>
      </c>
      <c r="Z438" s="405">
        <v>8.3333333333333329E-2</v>
      </c>
      <c r="AA438" s="405">
        <v>8.3333333333333329E-2</v>
      </c>
    </row>
    <row r="439" spans="1:27" ht="15" customHeight="1" x14ac:dyDescent="0.25">
      <c r="A439" s="425" t="str">
        <f>IF('1_geral'!$D$1=E439,1,"")</f>
        <v/>
      </c>
      <c r="B439" s="166" t="str">
        <f>IF(A439=1,MAX(B$1:B438)+1,"")</f>
        <v/>
      </c>
      <c r="C439" s="425" t="str">
        <f>IF('1_geral'!$D$4=F439,1,"")</f>
        <v/>
      </c>
      <c r="D439" s="166" t="str">
        <f>IF(C439=1,MAX(D$1:D438)+1,"")</f>
        <v/>
      </c>
      <c r="E439" s="166" t="s">
        <v>20</v>
      </c>
      <c r="F439" s="166" t="s">
        <v>2255</v>
      </c>
      <c r="K439" s="166" t="s">
        <v>2262</v>
      </c>
      <c r="P439" s="405">
        <v>8.3333333333333329E-2</v>
      </c>
      <c r="Q439" s="405">
        <v>8.3333333333333329E-2</v>
      </c>
      <c r="R439" s="405">
        <v>8.3333333333333329E-2</v>
      </c>
      <c r="S439" s="405">
        <v>8.3333333333333329E-2</v>
      </c>
      <c r="T439" s="405">
        <v>8.3333333333333329E-2</v>
      </c>
      <c r="U439" s="405">
        <v>8.3333333333333329E-2</v>
      </c>
      <c r="V439" s="405">
        <v>8.3333333333333329E-2</v>
      </c>
      <c r="W439" s="405">
        <v>8.3333333333333329E-2</v>
      </c>
      <c r="X439" s="405">
        <v>8.3333333333333329E-2</v>
      </c>
      <c r="Y439" s="405">
        <v>8.3333333333333329E-2</v>
      </c>
      <c r="Z439" s="405">
        <v>8.3333333333333329E-2</v>
      </c>
      <c r="AA439" s="405">
        <v>8.3333333333333329E-2</v>
      </c>
    </row>
    <row r="440" spans="1:27" ht="15" customHeight="1" x14ac:dyDescent="0.25">
      <c r="A440" s="425" t="str">
        <f>IF('1_geral'!$D$1=E440,1,"")</f>
        <v/>
      </c>
      <c r="B440" s="166" t="str">
        <f>IF(A440=1,MAX(B$1:B439)+1,"")</f>
        <v/>
      </c>
      <c r="C440" s="425" t="str">
        <f>IF('1_geral'!$D$4=F440,1,"")</f>
        <v/>
      </c>
      <c r="D440" s="166" t="str">
        <f>IF(C440=1,MAX(D$1:D439)+1,"")</f>
        <v/>
      </c>
      <c r="E440" s="166" t="s">
        <v>20</v>
      </c>
      <c r="F440" s="166" t="s">
        <v>2255</v>
      </c>
      <c r="K440" s="166" t="s">
        <v>2263</v>
      </c>
      <c r="P440" s="405">
        <v>8.3333333333333329E-2</v>
      </c>
      <c r="Q440" s="405">
        <v>8.3333333333333329E-2</v>
      </c>
      <c r="R440" s="405">
        <v>8.3333333333333329E-2</v>
      </c>
      <c r="S440" s="405">
        <v>8.3333333333333329E-2</v>
      </c>
      <c r="T440" s="405">
        <v>8.3333333333333329E-2</v>
      </c>
      <c r="U440" s="405">
        <v>8.3333333333333329E-2</v>
      </c>
      <c r="V440" s="405">
        <v>8.3333333333333329E-2</v>
      </c>
      <c r="W440" s="405">
        <v>8.3333333333333329E-2</v>
      </c>
      <c r="X440" s="405">
        <v>8.3333333333333329E-2</v>
      </c>
      <c r="Y440" s="405">
        <v>8.3333333333333329E-2</v>
      </c>
      <c r="Z440" s="405">
        <v>8.3333333333333329E-2</v>
      </c>
      <c r="AA440" s="405">
        <v>8.3333333333333329E-2</v>
      </c>
    </row>
    <row r="441" spans="1:27" ht="15" customHeight="1" x14ac:dyDescent="0.25">
      <c r="A441" s="425" t="str">
        <f>IF('1_geral'!$D$1=E441,1,"")</f>
        <v/>
      </c>
      <c r="B441" s="166" t="str">
        <f>IF(A441=1,MAX(B$1:B440)+1,"")</f>
        <v/>
      </c>
      <c r="C441" s="425" t="str">
        <f>IF('1_geral'!$D$4=F441,1,"")</f>
        <v/>
      </c>
      <c r="D441" s="166" t="str">
        <f>IF(C441=1,MAX(D$1:D440)+1,"")</f>
        <v/>
      </c>
      <c r="E441" s="166" t="s">
        <v>20</v>
      </c>
      <c r="F441" s="166" t="s">
        <v>2255</v>
      </c>
      <c r="K441" s="166" t="s">
        <v>2270</v>
      </c>
      <c r="P441" s="405">
        <v>8.3333333333333329E-2</v>
      </c>
      <c r="Q441" s="405">
        <v>8.3333333333333329E-2</v>
      </c>
      <c r="R441" s="405">
        <v>8.3333333333333329E-2</v>
      </c>
      <c r="S441" s="405">
        <v>8.3333333333333329E-2</v>
      </c>
      <c r="T441" s="405">
        <v>8.3333333333333329E-2</v>
      </c>
      <c r="U441" s="405">
        <v>8.3333333333333329E-2</v>
      </c>
      <c r="V441" s="405">
        <v>8.3333333333333329E-2</v>
      </c>
      <c r="W441" s="405">
        <v>8.3333333333333329E-2</v>
      </c>
      <c r="X441" s="405">
        <v>8.3333333333333329E-2</v>
      </c>
      <c r="Y441" s="405">
        <v>8.3333333333333329E-2</v>
      </c>
      <c r="Z441" s="405">
        <v>8.3333333333333329E-2</v>
      </c>
      <c r="AA441" s="405">
        <v>8.3333333333333329E-2</v>
      </c>
    </row>
    <row r="442" spans="1:27" ht="15" customHeight="1" x14ac:dyDescent="0.25">
      <c r="A442" s="425" t="str">
        <f>IF('1_geral'!$D$1=E442,1,"")</f>
        <v/>
      </c>
      <c r="B442" s="166" t="str">
        <f>IF(A442=1,MAX(B$1:B441)+1,"")</f>
        <v/>
      </c>
      <c r="C442" s="425" t="str">
        <f>IF('1_geral'!$D$4=F442,1,"")</f>
        <v/>
      </c>
      <c r="D442" s="166" t="str">
        <f>IF(C442=1,MAX(D$1:D441)+1,"")</f>
        <v/>
      </c>
      <c r="E442" s="166" t="s">
        <v>20</v>
      </c>
      <c r="F442" s="166" t="s">
        <v>2255</v>
      </c>
      <c r="K442" s="166" t="s">
        <v>2272</v>
      </c>
      <c r="P442" s="405">
        <v>8.3333333333333329E-2</v>
      </c>
      <c r="Q442" s="405">
        <v>8.3333333333333329E-2</v>
      </c>
      <c r="R442" s="405">
        <v>8.3333333333333329E-2</v>
      </c>
      <c r="S442" s="405">
        <v>8.3333333333333329E-2</v>
      </c>
      <c r="T442" s="405">
        <v>8.3333333333333329E-2</v>
      </c>
      <c r="U442" s="405">
        <v>8.3333333333333329E-2</v>
      </c>
      <c r="V442" s="405">
        <v>8.3333333333333329E-2</v>
      </c>
      <c r="W442" s="405">
        <v>8.3333333333333329E-2</v>
      </c>
      <c r="X442" s="405">
        <v>8.3333333333333329E-2</v>
      </c>
      <c r="Y442" s="405">
        <v>8.3333333333333329E-2</v>
      </c>
      <c r="Z442" s="405">
        <v>8.3333333333333329E-2</v>
      </c>
      <c r="AA442" s="405">
        <v>8.3333333333333329E-2</v>
      </c>
    </row>
    <row r="443" spans="1:27" ht="15" customHeight="1" x14ac:dyDescent="0.25">
      <c r="A443" s="425" t="str">
        <f>IF('1_geral'!$D$1=E443,1,"")</f>
        <v/>
      </c>
      <c r="B443" s="166" t="str">
        <f>IF(A443=1,MAX(B$1:B442)+1,"")</f>
        <v/>
      </c>
      <c r="C443" s="425" t="str">
        <f>IF('1_geral'!$D$4=F443,1,"")</f>
        <v/>
      </c>
      <c r="D443" s="166" t="str">
        <f>IF(C443=1,MAX(D$1:D442)+1,"")</f>
        <v/>
      </c>
      <c r="E443" s="166" t="s">
        <v>20</v>
      </c>
      <c r="F443" s="166" t="s">
        <v>2255</v>
      </c>
      <c r="K443" s="166" t="s">
        <v>2273</v>
      </c>
      <c r="P443" s="405">
        <v>8.3333333333333329E-2</v>
      </c>
      <c r="Q443" s="405">
        <v>8.3333333333333329E-2</v>
      </c>
      <c r="R443" s="405">
        <v>8.3333333333333329E-2</v>
      </c>
      <c r="S443" s="405">
        <v>8.3333333333333329E-2</v>
      </c>
      <c r="T443" s="405">
        <v>8.3333333333333329E-2</v>
      </c>
      <c r="U443" s="405">
        <v>8.3333333333333329E-2</v>
      </c>
      <c r="V443" s="405">
        <v>8.3333333333333329E-2</v>
      </c>
      <c r="W443" s="405">
        <v>8.3333333333333329E-2</v>
      </c>
      <c r="X443" s="405">
        <v>8.3333333333333329E-2</v>
      </c>
      <c r="Y443" s="405">
        <v>8.3333333333333329E-2</v>
      </c>
      <c r="Z443" s="405">
        <v>8.3333333333333329E-2</v>
      </c>
      <c r="AA443" s="405">
        <v>8.3333333333333329E-2</v>
      </c>
    </row>
    <row r="444" spans="1:27" ht="15" customHeight="1" x14ac:dyDescent="0.25">
      <c r="A444" s="425" t="str">
        <f>IF('1_geral'!$D$1=E444,1,"")</f>
        <v/>
      </c>
      <c r="B444" s="166" t="str">
        <f>IF(A444=1,MAX(B$1:B443)+1,"")</f>
        <v/>
      </c>
      <c r="C444" s="425" t="str">
        <f>IF('1_geral'!$D$4=F444,1,"")</f>
        <v/>
      </c>
      <c r="D444" s="166" t="str">
        <f>IF(C444=1,MAX(D$1:D443)+1,"")</f>
        <v/>
      </c>
      <c r="E444" s="166" t="s">
        <v>20</v>
      </c>
      <c r="F444" s="166" t="s">
        <v>2274</v>
      </c>
      <c r="G444" s="166" t="s">
        <v>2274</v>
      </c>
      <c r="K444" s="166" t="s">
        <v>2292</v>
      </c>
      <c r="P444" s="405">
        <v>8.3333333333333329E-2</v>
      </c>
      <c r="Q444" s="405">
        <v>8.3333333333333329E-2</v>
      </c>
      <c r="R444" s="405">
        <v>8.3333333333333329E-2</v>
      </c>
      <c r="S444" s="405">
        <v>8.3333333333333329E-2</v>
      </c>
      <c r="T444" s="405">
        <v>8.3333333333333329E-2</v>
      </c>
      <c r="U444" s="405">
        <v>8.3333333333333329E-2</v>
      </c>
      <c r="V444" s="405">
        <v>8.3333333333333329E-2</v>
      </c>
      <c r="W444" s="405">
        <v>8.3333333333333329E-2</v>
      </c>
      <c r="X444" s="405">
        <v>8.3333333333333329E-2</v>
      </c>
      <c r="Y444" s="405">
        <v>8.3333333333333329E-2</v>
      </c>
      <c r="Z444" s="405">
        <v>8.3333333333333329E-2</v>
      </c>
      <c r="AA444" s="405">
        <v>8.3333333333333329E-2</v>
      </c>
    </row>
    <row r="445" spans="1:27" ht="15" customHeight="1" x14ac:dyDescent="0.25">
      <c r="A445" s="425" t="str">
        <f>IF('1_geral'!$D$1=E445,1,"")</f>
        <v/>
      </c>
      <c r="B445" s="166" t="str">
        <f>IF(A445=1,MAX(B$1:B444)+1,"")</f>
        <v/>
      </c>
      <c r="C445" s="425" t="str">
        <f>IF('1_geral'!$D$4=F445,1,"")</f>
        <v/>
      </c>
      <c r="D445" s="166" t="str">
        <f>IF(C445=1,MAX(D$1:D444)+1,"")</f>
        <v/>
      </c>
      <c r="E445" s="166" t="s">
        <v>20</v>
      </c>
      <c r="F445" s="166" t="s">
        <v>2274</v>
      </c>
      <c r="G445" s="166" t="s">
        <v>2274</v>
      </c>
      <c r="K445" s="166" t="s">
        <v>2293</v>
      </c>
      <c r="P445" s="405">
        <v>8.3333333333333329E-2</v>
      </c>
      <c r="Q445" s="405">
        <v>8.3333333333333329E-2</v>
      </c>
      <c r="R445" s="405">
        <v>8.3333333333333329E-2</v>
      </c>
      <c r="S445" s="405">
        <v>8.3333333333333329E-2</v>
      </c>
      <c r="T445" s="405">
        <v>8.3333333333333329E-2</v>
      </c>
      <c r="U445" s="405">
        <v>8.3333333333333329E-2</v>
      </c>
      <c r="V445" s="405">
        <v>8.3333333333333329E-2</v>
      </c>
      <c r="W445" s="405">
        <v>8.3333333333333329E-2</v>
      </c>
      <c r="X445" s="405">
        <v>8.3333333333333329E-2</v>
      </c>
      <c r="Y445" s="405">
        <v>8.3333333333333329E-2</v>
      </c>
      <c r="Z445" s="405">
        <v>8.3333333333333329E-2</v>
      </c>
      <c r="AA445" s="405">
        <v>8.3333333333333329E-2</v>
      </c>
    </row>
    <row r="446" spans="1:27" ht="15" customHeight="1" x14ac:dyDescent="0.25">
      <c r="A446" s="425" t="str">
        <f>IF('1_geral'!$D$1=E446,1,"")</f>
        <v/>
      </c>
      <c r="B446" s="166" t="str">
        <f>IF(A446=1,MAX(B$1:B445)+1,"")</f>
        <v/>
      </c>
      <c r="C446" s="425" t="str">
        <f>IF('1_geral'!$D$4=F446,1,"")</f>
        <v/>
      </c>
      <c r="D446" s="166" t="str">
        <f>IF(C446=1,MAX(D$1:D445)+1,"")</f>
        <v/>
      </c>
      <c r="E446" s="166" t="s">
        <v>20</v>
      </c>
      <c r="F446" s="166" t="s">
        <v>2274</v>
      </c>
      <c r="G446" s="166" t="s">
        <v>2274</v>
      </c>
      <c r="K446" s="166" t="s">
        <v>2294</v>
      </c>
      <c r="P446" s="405">
        <v>8.3333333333333329E-2</v>
      </c>
      <c r="Q446" s="405">
        <v>8.3333333333333329E-2</v>
      </c>
      <c r="R446" s="405">
        <v>8.3333333333333329E-2</v>
      </c>
      <c r="S446" s="405">
        <v>8.3333333333333329E-2</v>
      </c>
      <c r="T446" s="405">
        <v>8.3333333333333329E-2</v>
      </c>
      <c r="U446" s="405">
        <v>8.3333333333333329E-2</v>
      </c>
      <c r="V446" s="405">
        <v>8.3333333333333329E-2</v>
      </c>
      <c r="W446" s="405">
        <v>8.3333333333333329E-2</v>
      </c>
      <c r="X446" s="405">
        <v>8.3333333333333329E-2</v>
      </c>
      <c r="Y446" s="405">
        <v>8.3333333333333329E-2</v>
      </c>
      <c r="Z446" s="405">
        <v>8.3333333333333329E-2</v>
      </c>
      <c r="AA446" s="405">
        <v>8.3333333333333329E-2</v>
      </c>
    </row>
    <row r="447" spans="1:27" ht="15" customHeight="1" x14ac:dyDescent="0.25">
      <c r="A447" s="425" t="str">
        <f>IF('1_geral'!$D$1=E447,1,"")</f>
        <v/>
      </c>
      <c r="B447" s="166" t="str">
        <f>IF(A447=1,MAX(B$1:B446)+1,"")</f>
        <v/>
      </c>
      <c r="C447" s="425" t="str">
        <f>IF('1_geral'!$D$4=F447,1,"")</f>
        <v/>
      </c>
      <c r="D447" s="166" t="str">
        <f>IF(C447=1,MAX(D$1:D446)+1,"")</f>
        <v/>
      </c>
      <c r="E447" s="166" t="s">
        <v>20</v>
      </c>
      <c r="F447" s="166" t="s">
        <v>2274</v>
      </c>
      <c r="G447" s="166" t="s">
        <v>2274</v>
      </c>
      <c r="K447" s="166" t="s">
        <v>2295</v>
      </c>
      <c r="P447" s="405">
        <v>8.3333333333333329E-2</v>
      </c>
      <c r="Q447" s="405">
        <v>8.3333333333333329E-2</v>
      </c>
      <c r="R447" s="405">
        <v>8.3333333333333329E-2</v>
      </c>
      <c r="S447" s="405">
        <v>8.3333333333333329E-2</v>
      </c>
      <c r="T447" s="405">
        <v>8.3333333333333329E-2</v>
      </c>
      <c r="U447" s="405">
        <v>8.3333333333333329E-2</v>
      </c>
      <c r="V447" s="405">
        <v>8.3333333333333329E-2</v>
      </c>
      <c r="W447" s="405">
        <v>8.3333333333333329E-2</v>
      </c>
      <c r="X447" s="405">
        <v>8.3333333333333329E-2</v>
      </c>
      <c r="Y447" s="405">
        <v>8.3333333333333329E-2</v>
      </c>
      <c r="Z447" s="405">
        <v>8.3333333333333329E-2</v>
      </c>
      <c r="AA447" s="405">
        <v>8.3333333333333329E-2</v>
      </c>
    </row>
    <row r="448" spans="1:27" ht="15" customHeight="1" x14ac:dyDescent="0.25">
      <c r="A448" s="425" t="str">
        <f>IF('1_geral'!$D$1=E448,1,"")</f>
        <v/>
      </c>
      <c r="B448" s="166" t="str">
        <f>IF(A448=1,MAX(B$1:B447)+1,"")</f>
        <v/>
      </c>
      <c r="C448" s="425" t="str">
        <f>IF('1_geral'!$D$4=F448,1,"")</f>
        <v/>
      </c>
      <c r="D448" s="166" t="str">
        <f>IF(C448=1,MAX(D$1:D447)+1,"")</f>
        <v/>
      </c>
      <c r="E448" s="166" t="s">
        <v>20</v>
      </c>
      <c r="F448" s="166" t="s">
        <v>2274</v>
      </c>
      <c r="G448" s="166" t="s">
        <v>2274</v>
      </c>
      <c r="K448" s="166" t="s">
        <v>2296</v>
      </c>
      <c r="P448" s="405">
        <v>8.3333333333333329E-2</v>
      </c>
      <c r="Q448" s="405">
        <v>8.3333333333333329E-2</v>
      </c>
      <c r="R448" s="405">
        <v>8.3333333333333329E-2</v>
      </c>
      <c r="S448" s="405">
        <v>8.3333333333333329E-2</v>
      </c>
      <c r="T448" s="405">
        <v>8.3333333333333329E-2</v>
      </c>
      <c r="U448" s="405">
        <v>8.3333333333333329E-2</v>
      </c>
      <c r="V448" s="405">
        <v>8.3333333333333329E-2</v>
      </c>
      <c r="W448" s="405">
        <v>8.3333333333333329E-2</v>
      </c>
      <c r="X448" s="405">
        <v>8.3333333333333329E-2</v>
      </c>
      <c r="Y448" s="405">
        <v>8.3333333333333329E-2</v>
      </c>
      <c r="Z448" s="405">
        <v>8.3333333333333329E-2</v>
      </c>
      <c r="AA448" s="405">
        <v>8.3333333333333329E-2</v>
      </c>
    </row>
    <row r="449" spans="1:27" ht="15" customHeight="1" x14ac:dyDescent="0.25">
      <c r="A449" s="425" t="str">
        <f>IF('1_geral'!$D$1=E449,1,"")</f>
        <v/>
      </c>
      <c r="B449" s="166" t="str">
        <f>IF(A449=1,MAX(B$1:B448)+1,"")</f>
        <v/>
      </c>
      <c r="C449" s="425" t="str">
        <f>IF('1_geral'!$D$4=F449,1,"")</f>
        <v/>
      </c>
      <c r="D449" s="166" t="str">
        <f>IF(C449=1,MAX(D$1:D448)+1,"")</f>
        <v/>
      </c>
      <c r="E449" s="166" t="s">
        <v>20</v>
      </c>
      <c r="F449" s="166" t="s">
        <v>2274</v>
      </c>
      <c r="G449" s="166" t="s">
        <v>2274</v>
      </c>
      <c r="K449" s="166" t="s">
        <v>2297</v>
      </c>
      <c r="P449" s="405">
        <v>8.3333333333333329E-2</v>
      </c>
      <c r="Q449" s="405">
        <v>8.3333333333333329E-2</v>
      </c>
      <c r="R449" s="405">
        <v>8.3333333333333329E-2</v>
      </c>
      <c r="S449" s="405">
        <v>8.3333333333333329E-2</v>
      </c>
      <c r="T449" s="405">
        <v>8.3333333333333329E-2</v>
      </c>
      <c r="U449" s="405">
        <v>8.3333333333333329E-2</v>
      </c>
      <c r="V449" s="405">
        <v>8.3333333333333329E-2</v>
      </c>
      <c r="W449" s="405">
        <v>8.3333333333333329E-2</v>
      </c>
      <c r="X449" s="405">
        <v>8.3333333333333329E-2</v>
      </c>
      <c r="Y449" s="405">
        <v>8.3333333333333329E-2</v>
      </c>
      <c r="Z449" s="405">
        <v>8.3333333333333329E-2</v>
      </c>
      <c r="AA449" s="405">
        <v>8.3333333333333329E-2</v>
      </c>
    </row>
    <row r="450" spans="1:27" ht="15" customHeight="1" x14ac:dyDescent="0.25">
      <c r="A450" s="425" t="str">
        <f>IF('1_geral'!$D$1=E450,1,"")</f>
        <v/>
      </c>
      <c r="B450" s="166" t="str">
        <f>IF(A450=1,MAX(B$1:B449)+1,"")</f>
        <v/>
      </c>
      <c r="C450" s="425" t="str">
        <f>IF('1_geral'!$D$4=F450,1,"")</f>
        <v/>
      </c>
      <c r="D450" s="166" t="str">
        <f>IF(C450=1,MAX(D$1:D449)+1,"")</f>
        <v/>
      </c>
      <c r="E450" s="166" t="s">
        <v>20</v>
      </c>
      <c r="F450" s="166" t="s">
        <v>2274</v>
      </c>
      <c r="G450" s="166" t="s">
        <v>2274</v>
      </c>
      <c r="K450" s="166" t="s">
        <v>2298</v>
      </c>
      <c r="P450" s="405">
        <v>8.3333333333333329E-2</v>
      </c>
      <c r="Q450" s="405">
        <v>8.3333333333333329E-2</v>
      </c>
      <c r="R450" s="405">
        <v>8.3333333333333329E-2</v>
      </c>
      <c r="S450" s="405">
        <v>8.3333333333333329E-2</v>
      </c>
      <c r="T450" s="405">
        <v>8.3333333333333329E-2</v>
      </c>
      <c r="U450" s="405">
        <v>8.3333333333333329E-2</v>
      </c>
      <c r="V450" s="405">
        <v>8.3333333333333329E-2</v>
      </c>
      <c r="W450" s="405">
        <v>8.3333333333333329E-2</v>
      </c>
      <c r="X450" s="405">
        <v>8.3333333333333329E-2</v>
      </c>
      <c r="Y450" s="405">
        <v>8.3333333333333329E-2</v>
      </c>
      <c r="Z450" s="405">
        <v>8.3333333333333329E-2</v>
      </c>
      <c r="AA450" s="405">
        <v>8.3333333333333329E-2</v>
      </c>
    </row>
    <row r="451" spans="1:27" ht="15" customHeight="1" x14ac:dyDescent="0.25">
      <c r="A451" s="425" t="str">
        <f>IF('1_geral'!$D$1=E451,1,"")</f>
        <v/>
      </c>
      <c r="B451" s="166" t="str">
        <f>IF(A451=1,MAX(B$1:B450)+1,"")</f>
        <v/>
      </c>
      <c r="C451" s="425" t="str">
        <f>IF('1_geral'!$D$4=F451,1,"")</f>
        <v/>
      </c>
      <c r="D451" s="166" t="str">
        <f>IF(C451=1,MAX(D$1:D450)+1,"")</f>
        <v/>
      </c>
      <c r="E451" s="166" t="s">
        <v>20</v>
      </c>
      <c r="F451" s="166" t="s">
        <v>2274</v>
      </c>
      <c r="G451" s="166" t="s">
        <v>2274</v>
      </c>
      <c r="K451" s="166" t="s">
        <v>2299</v>
      </c>
      <c r="P451" s="405">
        <v>8.3333333333333329E-2</v>
      </c>
      <c r="Q451" s="405">
        <v>8.3333333333333329E-2</v>
      </c>
      <c r="R451" s="405">
        <v>8.3333333333333329E-2</v>
      </c>
      <c r="S451" s="405">
        <v>8.3333333333333329E-2</v>
      </c>
      <c r="T451" s="405">
        <v>8.3333333333333329E-2</v>
      </c>
      <c r="U451" s="405">
        <v>8.3333333333333329E-2</v>
      </c>
      <c r="V451" s="405">
        <v>8.3333333333333329E-2</v>
      </c>
      <c r="W451" s="405">
        <v>8.3333333333333329E-2</v>
      </c>
      <c r="X451" s="405">
        <v>8.3333333333333329E-2</v>
      </c>
      <c r="Y451" s="405">
        <v>8.3333333333333329E-2</v>
      </c>
      <c r="Z451" s="405">
        <v>8.3333333333333329E-2</v>
      </c>
      <c r="AA451" s="405">
        <v>8.3333333333333329E-2</v>
      </c>
    </row>
    <row r="452" spans="1:27" ht="15" customHeight="1" x14ac:dyDescent="0.25">
      <c r="A452" s="425" t="str">
        <f>IF('1_geral'!$D$1=E452,1,"")</f>
        <v/>
      </c>
      <c r="B452" s="166" t="str">
        <f>IF(A452=1,MAX(B$1:B451)+1,"")</f>
        <v/>
      </c>
      <c r="C452" s="425" t="str">
        <f>IF('1_geral'!$D$4=F452,1,"")</f>
        <v/>
      </c>
      <c r="D452" s="166" t="str">
        <f>IF(C452=1,MAX(D$1:D451)+1,"")</f>
        <v/>
      </c>
      <c r="E452" s="166" t="s">
        <v>20</v>
      </c>
      <c r="F452" s="166" t="s">
        <v>2274</v>
      </c>
      <c r="G452" s="166" t="s">
        <v>2274</v>
      </c>
      <c r="K452" s="166" t="s">
        <v>2300</v>
      </c>
      <c r="P452" s="405">
        <v>8.3333333333333329E-2</v>
      </c>
      <c r="Q452" s="405">
        <v>8.3333333333333329E-2</v>
      </c>
      <c r="R452" s="405">
        <v>8.3333333333333329E-2</v>
      </c>
      <c r="S452" s="405">
        <v>8.3333333333333329E-2</v>
      </c>
      <c r="T452" s="405">
        <v>8.3333333333333329E-2</v>
      </c>
      <c r="U452" s="405">
        <v>8.3333333333333329E-2</v>
      </c>
      <c r="V452" s="405">
        <v>8.3333333333333329E-2</v>
      </c>
      <c r="W452" s="405">
        <v>8.3333333333333329E-2</v>
      </c>
      <c r="X452" s="405">
        <v>8.3333333333333329E-2</v>
      </c>
      <c r="Y452" s="405">
        <v>8.3333333333333329E-2</v>
      </c>
      <c r="Z452" s="405">
        <v>8.3333333333333329E-2</v>
      </c>
      <c r="AA452" s="405">
        <v>8.3333333333333329E-2</v>
      </c>
    </row>
    <row r="453" spans="1:27" ht="15" customHeight="1" x14ac:dyDescent="0.25">
      <c r="A453" s="425" t="str">
        <f>IF('1_geral'!$D$1=E453,1,"")</f>
        <v/>
      </c>
      <c r="B453" s="166" t="str">
        <f>IF(A453=1,MAX(B$1:B452)+1,"")</f>
        <v/>
      </c>
      <c r="C453" s="425" t="str">
        <f>IF('1_geral'!$D$4=F453,1,"")</f>
        <v/>
      </c>
      <c r="D453" s="166" t="str">
        <f>IF(C453=1,MAX(D$1:D452)+1,"")</f>
        <v/>
      </c>
      <c r="E453" s="166" t="s">
        <v>20</v>
      </c>
      <c r="F453" s="166" t="s">
        <v>2274</v>
      </c>
      <c r="G453" s="166" t="s">
        <v>2274</v>
      </c>
      <c r="K453" s="166" t="s">
        <v>2301</v>
      </c>
      <c r="P453" s="405">
        <v>8.3333333333333329E-2</v>
      </c>
      <c r="Q453" s="405">
        <v>8.3333333333333329E-2</v>
      </c>
      <c r="R453" s="405">
        <v>8.3333333333333329E-2</v>
      </c>
      <c r="S453" s="405">
        <v>8.3333333333333329E-2</v>
      </c>
      <c r="T453" s="405">
        <v>8.3333333333333329E-2</v>
      </c>
      <c r="U453" s="405">
        <v>8.3333333333333329E-2</v>
      </c>
      <c r="V453" s="405">
        <v>8.3333333333333329E-2</v>
      </c>
      <c r="W453" s="405">
        <v>8.3333333333333329E-2</v>
      </c>
      <c r="X453" s="405">
        <v>8.3333333333333329E-2</v>
      </c>
      <c r="Y453" s="405">
        <v>8.3333333333333329E-2</v>
      </c>
      <c r="Z453" s="405">
        <v>8.3333333333333329E-2</v>
      </c>
      <c r="AA453" s="405">
        <v>8.3333333333333329E-2</v>
      </c>
    </row>
    <row r="454" spans="1:27" ht="15" customHeight="1" x14ac:dyDescent="0.25">
      <c r="A454" s="425" t="str">
        <f>IF('1_geral'!$D$1=E454,1,"")</f>
        <v/>
      </c>
      <c r="B454" s="166" t="str">
        <f>IF(A454=1,MAX(B$1:B453)+1,"")</f>
        <v/>
      </c>
      <c r="C454" s="425" t="str">
        <f>IF('1_geral'!$D$4=F454,1,"")</f>
        <v/>
      </c>
      <c r="D454" s="166" t="str">
        <f>IF(C454=1,MAX(D$1:D453)+1,"")</f>
        <v/>
      </c>
      <c r="E454" s="166" t="s">
        <v>20</v>
      </c>
      <c r="F454" s="166" t="s">
        <v>2274</v>
      </c>
      <c r="G454" s="166" t="s">
        <v>2274</v>
      </c>
      <c r="K454" s="166" t="s">
        <v>2302</v>
      </c>
      <c r="P454" s="405">
        <v>8.3333333333333329E-2</v>
      </c>
      <c r="Q454" s="405">
        <v>8.3333333333333329E-2</v>
      </c>
      <c r="R454" s="405">
        <v>8.3333333333333329E-2</v>
      </c>
      <c r="S454" s="405">
        <v>8.3333333333333329E-2</v>
      </c>
      <c r="T454" s="405">
        <v>8.3333333333333329E-2</v>
      </c>
      <c r="U454" s="405">
        <v>8.3333333333333329E-2</v>
      </c>
      <c r="V454" s="405">
        <v>8.3333333333333329E-2</v>
      </c>
      <c r="W454" s="405">
        <v>8.3333333333333329E-2</v>
      </c>
      <c r="X454" s="405">
        <v>8.3333333333333329E-2</v>
      </c>
      <c r="Y454" s="405">
        <v>8.3333333333333329E-2</v>
      </c>
      <c r="Z454" s="405">
        <v>8.3333333333333329E-2</v>
      </c>
      <c r="AA454" s="405">
        <v>8.3333333333333329E-2</v>
      </c>
    </row>
    <row r="455" spans="1:27" ht="15" customHeight="1" x14ac:dyDescent="0.25">
      <c r="A455" s="425" t="str">
        <f>IF('1_geral'!$D$1=E455,1,"")</f>
        <v/>
      </c>
      <c r="B455" s="166" t="str">
        <f>IF(A455=1,MAX(B$1:B454)+1,"")</f>
        <v/>
      </c>
      <c r="C455" s="425" t="str">
        <f>IF('1_geral'!$D$4=F455,1,"")</f>
        <v/>
      </c>
      <c r="D455" s="166" t="str">
        <f>IF(C455=1,MAX(D$1:D454)+1,"")</f>
        <v/>
      </c>
      <c r="E455" s="166" t="s">
        <v>20</v>
      </c>
      <c r="F455" s="166" t="s">
        <v>2274</v>
      </c>
      <c r="G455" s="166" t="s">
        <v>2274</v>
      </c>
      <c r="K455" s="166" t="s">
        <v>2303</v>
      </c>
      <c r="P455" s="405">
        <v>8.3333333333333329E-2</v>
      </c>
      <c r="Q455" s="405">
        <v>8.3333333333333329E-2</v>
      </c>
      <c r="R455" s="405">
        <v>8.3333333333333329E-2</v>
      </c>
      <c r="S455" s="405">
        <v>8.3333333333333329E-2</v>
      </c>
      <c r="T455" s="405">
        <v>8.3333333333333329E-2</v>
      </c>
      <c r="U455" s="405">
        <v>8.3333333333333329E-2</v>
      </c>
      <c r="V455" s="405">
        <v>8.3333333333333329E-2</v>
      </c>
      <c r="W455" s="405">
        <v>8.3333333333333329E-2</v>
      </c>
      <c r="X455" s="405">
        <v>8.3333333333333329E-2</v>
      </c>
      <c r="Y455" s="405">
        <v>8.3333333333333329E-2</v>
      </c>
      <c r="Z455" s="405">
        <v>8.3333333333333329E-2</v>
      </c>
      <c r="AA455" s="405">
        <v>8.3333333333333329E-2</v>
      </c>
    </row>
    <row r="456" spans="1:27" ht="15" customHeight="1" x14ac:dyDescent="0.25">
      <c r="A456" s="425" t="str">
        <f>IF('1_geral'!$D$1=E456,1,"")</f>
        <v/>
      </c>
      <c r="B456" s="166" t="str">
        <f>IF(A456=1,MAX(B$1:B455)+1,"")</f>
        <v/>
      </c>
      <c r="C456" s="425" t="str">
        <f>IF('1_geral'!$D$4=F456,1,"")</f>
        <v/>
      </c>
      <c r="D456" s="166" t="str">
        <f>IF(C456=1,MAX(D$1:D455)+1,"")</f>
        <v/>
      </c>
      <c r="E456" s="166" t="s">
        <v>20</v>
      </c>
      <c r="F456" s="166" t="s">
        <v>2274</v>
      </c>
      <c r="G456" s="166" t="s">
        <v>2274</v>
      </c>
      <c r="K456" s="166" t="s">
        <v>2304</v>
      </c>
      <c r="P456" s="405">
        <v>8.3333333333333329E-2</v>
      </c>
      <c r="Q456" s="405">
        <v>8.3333333333333329E-2</v>
      </c>
      <c r="R456" s="405">
        <v>8.3333333333333329E-2</v>
      </c>
      <c r="S456" s="405">
        <v>8.3333333333333329E-2</v>
      </c>
      <c r="T456" s="405">
        <v>8.3333333333333329E-2</v>
      </c>
      <c r="U456" s="405">
        <v>8.3333333333333329E-2</v>
      </c>
      <c r="V456" s="405">
        <v>8.3333333333333329E-2</v>
      </c>
      <c r="W456" s="405">
        <v>8.3333333333333329E-2</v>
      </c>
      <c r="X456" s="405">
        <v>8.3333333333333329E-2</v>
      </c>
      <c r="Y456" s="405">
        <v>8.3333333333333329E-2</v>
      </c>
      <c r="Z456" s="405">
        <v>8.3333333333333329E-2</v>
      </c>
      <c r="AA456" s="405">
        <v>8.3333333333333329E-2</v>
      </c>
    </row>
    <row r="457" spans="1:27" ht="15" customHeight="1" x14ac:dyDescent="0.25">
      <c r="A457" s="425" t="str">
        <f>IF('1_geral'!$D$1=E457,1,"")</f>
        <v/>
      </c>
      <c r="B457" s="166" t="str">
        <f>IF(A457=1,MAX(B$1:B456)+1,"")</f>
        <v/>
      </c>
      <c r="C457" s="425" t="str">
        <f>IF('1_geral'!$D$4=F457,1,"")</f>
        <v/>
      </c>
      <c r="D457" s="166" t="str">
        <f>IF(C457=1,MAX(D$1:D456)+1,"")</f>
        <v/>
      </c>
      <c r="E457" s="166" t="s">
        <v>20</v>
      </c>
      <c r="F457" s="166" t="s">
        <v>2274</v>
      </c>
      <c r="G457" s="166" t="s">
        <v>2274</v>
      </c>
      <c r="K457" s="166" t="s">
        <v>2305</v>
      </c>
      <c r="P457" s="405">
        <v>8.3333333333333329E-2</v>
      </c>
      <c r="Q457" s="405">
        <v>8.3333333333333329E-2</v>
      </c>
      <c r="R457" s="405">
        <v>8.3333333333333329E-2</v>
      </c>
      <c r="S457" s="405">
        <v>8.3333333333333329E-2</v>
      </c>
      <c r="T457" s="405">
        <v>8.3333333333333329E-2</v>
      </c>
      <c r="U457" s="405">
        <v>8.3333333333333329E-2</v>
      </c>
      <c r="V457" s="405">
        <v>8.3333333333333329E-2</v>
      </c>
      <c r="W457" s="405">
        <v>8.3333333333333329E-2</v>
      </c>
      <c r="X457" s="405">
        <v>8.3333333333333329E-2</v>
      </c>
      <c r="Y457" s="405">
        <v>8.3333333333333329E-2</v>
      </c>
      <c r="Z457" s="405">
        <v>8.3333333333333329E-2</v>
      </c>
      <c r="AA457" s="405">
        <v>8.3333333333333329E-2</v>
      </c>
    </row>
    <row r="458" spans="1:27" ht="15" customHeight="1" x14ac:dyDescent="0.25">
      <c r="A458" s="425" t="str">
        <f>IF('1_geral'!$D$1=E458,1,"")</f>
        <v/>
      </c>
      <c r="B458" s="166" t="str">
        <f>IF(A458=1,MAX(B$1:B457)+1,"")</f>
        <v/>
      </c>
      <c r="C458" s="425" t="str">
        <f>IF('1_geral'!$D$4=F458,1,"")</f>
        <v/>
      </c>
      <c r="D458" s="166" t="str">
        <f>IF(C458=1,MAX(D$1:D457)+1,"")</f>
        <v/>
      </c>
      <c r="E458" s="166" t="s">
        <v>20</v>
      </c>
      <c r="F458" s="166" t="s">
        <v>2274</v>
      </c>
      <c r="G458" s="166" t="s">
        <v>2274</v>
      </c>
      <c r="K458" s="166" t="s">
        <v>2306</v>
      </c>
      <c r="P458" s="405">
        <v>8.3333333333333329E-2</v>
      </c>
      <c r="Q458" s="405">
        <v>8.3333333333333329E-2</v>
      </c>
      <c r="R458" s="405">
        <v>8.3333333333333329E-2</v>
      </c>
      <c r="S458" s="405">
        <v>8.3333333333333329E-2</v>
      </c>
      <c r="T458" s="405">
        <v>8.3333333333333329E-2</v>
      </c>
      <c r="U458" s="405">
        <v>8.3333333333333329E-2</v>
      </c>
      <c r="V458" s="405">
        <v>8.3333333333333329E-2</v>
      </c>
      <c r="W458" s="405">
        <v>8.3333333333333329E-2</v>
      </c>
      <c r="X458" s="405">
        <v>8.3333333333333329E-2</v>
      </c>
      <c r="Y458" s="405">
        <v>8.3333333333333329E-2</v>
      </c>
      <c r="Z458" s="405">
        <v>8.3333333333333329E-2</v>
      </c>
      <c r="AA458" s="405">
        <v>8.3333333333333329E-2</v>
      </c>
    </row>
    <row r="459" spans="1:27" ht="15" customHeight="1" x14ac:dyDescent="0.25">
      <c r="A459" s="425" t="str">
        <f>IF('1_geral'!$D$1=E459,1,"")</f>
        <v/>
      </c>
      <c r="B459" s="166" t="str">
        <f>IF(A459=1,MAX(B$1:B458)+1,"")</f>
        <v/>
      </c>
      <c r="C459" s="425" t="str">
        <f>IF('1_geral'!$D$4=F459,1,"")</f>
        <v/>
      </c>
      <c r="D459" s="166" t="str">
        <f>IF(C459=1,MAX(D$1:D458)+1,"")</f>
        <v/>
      </c>
      <c r="E459" s="166" t="s">
        <v>20</v>
      </c>
      <c r="F459" s="166" t="s">
        <v>2274</v>
      </c>
      <c r="G459" s="166" t="s">
        <v>2274</v>
      </c>
      <c r="K459" s="166" t="s">
        <v>2307</v>
      </c>
      <c r="P459" s="405">
        <v>8.3333333333333329E-2</v>
      </c>
      <c r="Q459" s="405">
        <v>8.3333333333333329E-2</v>
      </c>
      <c r="R459" s="405">
        <v>8.3333333333333329E-2</v>
      </c>
      <c r="S459" s="405">
        <v>8.3333333333333329E-2</v>
      </c>
      <c r="T459" s="405">
        <v>8.3333333333333329E-2</v>
      </c>
      <c r="U459" s="405">
        <v>8.3333333333333329E-2</v>
      </c>
      <c r="V459" s="405">
        <v>8.3333333333333329E-2</v>
      </c>
      <c r="W459" s="405">
        <v>8.3333333333333329E-2</v>
      </c>
      <c r="X459" s="405">
        <v>8.3333333333333329E-2</v>
      </c>
      <c r="Y459" s="405">
        <v>8.3333333333333329E-2</v>
      </c>
      <c r="Z459" s="405">
        <v>8.3333333333333329E-2</v>
      </c>
      <c r="AA459" s="405">
        <v>8.3333333333333329E-2</v>
      </c>
    </row>
    <row r="460" spans="1:27" ht="15" customHeight="1" x14ac:dyDescent="0.25">
      <c r="A460" s="425" t="str">
        <f>IF('1_geral'!$D$1=E460,1,"")</f>
        <v/>
      </c>
      <c r="B460" s="166" t="str">
        <f>IF(A460=1,MAX(B$1:B459)+1,"")</f>
        <v/>
      </c>
      <c r="C460" s="425" t="str">
        <f>IF('1_geral'!$D$4=F460,1,"")</f>
        <v/>
      </c>
      <c r="D460" s="166" t="str">
        <f>IF(C460=1,MAX(D$1:D459)+1,"")</f>
        <v/>
      </c>
      <c r="E460" s="166" t="s">
        <v>20</v>
      </c>
      <c r="F460" s="166" t="s">
        <v>2274</v>
      </c>
      <c r="G460" s="166" t="s">
        <v>2274</v>
      </c>
      <c r="K460" s="166" t="s">
        <v>2308</v>
      </c>
      <c r="P460" s="405">
        <v>8.3333333333333329E-2</v>
      </c>
      <c r="Q460" s="405">
        <v>8.3333333333333329E-2</v>
      </c>
      <c r="R460" s="405">
        <v>8.3333333333333329E-2</v>
      </c>
      <c r="S460" s="405">
        <v>8.3333333333333329E-2</v>
      </c>
      <c r="T460" s="405">
        <v>8.3333333333333329E-2</v>
      </c>
      <c r="U460" s="405">
        <v>8.3333333333333329E-2</v>
      </c>
      <c r="V460" s="405">
        <v>8.3333333333333329E-2</v>
      </c>
      <c r="W460" s="405">
        <v>8.3333333333333329E-2</v>
      </c>
      <c r="X460" s="405">
        <v>8.3333333333333329E-2</v>
      </c>
      <c r="Y460" s="405">
        <v>8.3333333333333329E-2</v>
      </c>
      <c r="Z460" s="405">
        <v>8.3333333333333329E-2</v>
      </c>
      <c r="AA460" s="405">
        <v>8.3333333333333329E-2</v>
      </c>
    </row>
    <row r="461" spans="1:27" ht="15" customHeight="1" x14ac:dyDescent="0.25">
      <c r="A461" s="425" t="str">
        <f>IF('1_geral'!$D$1=E461,1,"")</f>
        <v/>
      </c>
      <c r="B461" s="166" t="str">
        <f>IF(A461=1,MAX(B$1:B460)+1,"")</f>
        <v/>
      </c>
      <c r="C461" s="425" t="str">
        <f>IF('1_geral'!$D$4=F461,1,"")</f>
        <v/>
      </c>
      <c r="D461" s="166" t="str">
        <f>IF(C461=1,MAX(D$1:D460)+1,"")</f>
        <v/>
      </c>
      <c r="E461" s="166" t="s">
        <v>20</v>
      </c>
      <c r="F461" s="166" t="s">
        <v>2274</v>
      </c>
      <c r="G461" s="166" t="s">
        <v>2274</v>
      </c>
      <c r="K461" s="166" t="s">
        <v>2309</v>
      </c>
      <c r="P461" s="405">
        <v>8.3333333333333329E-2</v>
      </c>
      <c r="Q461" s="405">
        <v>8.3333333333333329E-2</v>
      </c>
      <c r="R461" s="405">
        <v>8.3333333333333329E-2</v>
      </c>
      <c r="S461" s="405">
        <v>8.3333333333333329E-2</v>
      </c>
      <c r="T461" s="405">
        <v>8.3333333333333329E-2</v>
      </c>
      <c r="U461" s="405">
        <v>8.3333333333333329E-2</v>
      </c>
      <c r="V461" s="405">
        <v>8.3333333333333329E-2</v>
      </c>
      <c r="W461" s="405">
        <v>8.3333333333333329E-2</v>
      </c>
      <c r="X461" s="405">
        <v>8.3333333333333329E-2</v>
      </c>
      <c r="Y461" s="405">
        <v>8.3333333333333329E-2</v>
      </c>
      <c r="Z461" s="405">
        <v>8.3333333333333329E-2</v>
      </c>
      <c r="AA461" s="405">
        <v>8.3333333333333329E-2</v>
      </c>
    </row>
    <row r="462" spans="1:27" ht="15" customHeight="1" x14ac:dyDescent="0.25">
      <c r="A462" s="425" t="str">
        <f>IF('1_geral'!$D$1=E462,1,"")</f>
        <v/>
      </c>
      <c r="B462" s="166" t="str">
        <f>IF(A462=1,MAX(B$1:B461)+1,"")</f>
        <v/>
      </c>
      <c r="C462" s="425" t="str">
        <f>IF('1_geral'!$D$4=F462,1,"")</f>
        <v/>
      </c>
      <c r="D462" s="166" t="str">
        <f>IF(C462=1,MAX(D$1:D461)+1,"")</f>
        <v/>
      </c>
      <c r="E462" s="166" t="s">
        <v>20</v>
      </c>
      <c r="F462" s="166" t="s">
        <v>2274</v>
      </c>
      <c r="G462" s="166" t="s">
        <v>2274</v>
      </c>
      <c r="K462" s="166" t="s">
        <v>2310</v>
      </c>
      <c r="P462" s="405">
        <v>8.3333333333333329E-2</v>
      </c>
      <c r="Q462" s="405">
        <v>8.3333333333333329E-2</v>
      </c>
      <c r="R462" s="405">
        <v>8.3333333333333329E-2</v>
      </c>
      <c r="S462" s="405">
        <v>8.3333333333333329E-2</v>
      </c>
      <c r="T462" s="405">
        <v>8.3333333333333329E-2</v>
      </c>
      <c r="U462" s="405">
        <v>8.3333333333333329E-2</v>
      </c>
      <c r="V462" s="405">
        <v>8.3333333333333329E-2</v>
      </c>
      <c r="W462" s="405">
        <v>8.3333333333333329E-2</v>
      </c>
      <c r="X462" s="405">
        <v>8.3333333333333329E-2</v>
      </c>
      <c r="Y462" s="405">
        <v>8.3333333333333329E-2</v>
      </c>
      <c r="Z462" s="405">
        <v>8.3333333333333329E-2</v>
      </c>
      <c r="AA462" s="405">
        <v>8.3333333333333329E-2</v>
      </c>
    </row>
    <row r="463" spans="1:27" ht="15" customHeight="1" x14ac:dyDescent="0.25">
      <c r="A463" s="425" t="str">
        <f>IF('1_geral'!$D$1=E463,1,"")</f>
        <v/>
      </c>
      <c r="B463" s="166" t="str">
        <f>IF(A463=1,MAX(B$1:B462)+1,"")</f>
        <v/>
      </c>
      <c r="C463" s="425" t="str">
        <f>IF('1_geral'!$D$4=F463,1,"")</f>
        <v/>
      </c>
      <c r="D463" s="166" t="str">
        <f>IF(C463=1,MAX(D$1:D462)+1,"")</f>
        <v/>
      </c>
      <c r="E463" s="166" t="s">
        <v>20</v>
      </c>
      <c r="F463" s="166" t="s">
        <v>2274</v>
      </c>
      <c r="G463" s="166" t="s">
        <v>2274</v>
      </c>
      <c r="K463" s="166" t="s">
        <v>2311</v>
      </c>
      <c r="P463" s="405">
        <v>8.3333333333333329E-2</v>
      </c>
      <c r="Q463" s="405">
        <v>8.3333333333333329E-2</v>
      </c>
      <c r="R463" s="405">
        <v>8.3333333333333329E-2</v>
      </c>
      <c r="S463" s="405">
        <v>8.3333333333333329E-2</v>
      </c>
      <c r="T463" s="405">
        <v>8.3333333333333329E-2</v>
      </c>
      <c r="U463" s="405">
        <v>8.3333333333333329E-2</v>
      </c>
      <c r="V463" s="405">
        <v>8.3333333333333329E-2</v>
      </c>
      <c r="W463" s="405">
        <v>8.3333333333333329E-2</v>
      </c>
      <c r="X463" s="405">
        <v>8.3333333333333329E-2</v>
      </c>
      <c r="Y463" s="405">
        <v>8.3333333333333329E-2</v>
      </c>
      <c r="Z463" s="405">
        <v>8.3333333333333329E-2</v>
      </c>
      <c r="AA463" s="405">
        <v>8.3333333333333329E-2</v>
      </c>
    </row>
    <row r="464" spans="1:27" ht="15" customHeight="1" x14ac:dyDescent="0.25">
      <c r="A464" s="425" t="str">
        <f>IF('1_geral'!$D$1=E464,1,"")</f>
        <v/>
      </c>
      <c r="B464" s="166" t="str">
        <f>IF(A464=1,MAX(B$1:B463)+1,"")</f>
        <v/>
      </c>
      <c r="C464" s="425" t="str">
        <f>IF('1_geral'!$D$4=F464,1,"")</f>
        <v/>
      </c>
      <c r="D464" s="166" t="str">
        <f>IF(C464=1,MAX(D$1:D463)+1,"")</f>
        <v/>
      </c>
      <c r="E464" s="166" t="s">
        <v>20</v>
      </c>
      <c r="F464" s="166" t="s">
        <v>2274</v>
      </c>
      <c r="G464" s="166" t="s">
        <v>2274</v>
      </c>
      <c r="K464" s="166" t="s">
        <v>2312</v>
      </c>
      <c r="P464" s="405">
        <v>8.3333333333333329E-2</v>
      </c>
      <c r="Q464" s="405">
        <v>8.3333333333333329E-2</v>
      </c>
      <c r="R464" s="405">
        <v>8.3333333333333329E-2</v>
      </c>
      <c r="S464" s="405">
        <v>8.3333333333333329E-2</v>
      </c>
      <c r="T464" s="405">
        <v>8.3333333333333329E-2</v>
      </c>
      <c r="U464" s="405">
        <v>8.3333333333333329E-2</v>
      </c>
      <c r="V464" s="405">
        <v>8.3333333333333329E-2</v>
      </c>
      <c r="W464" s="405">
        <v>8.3333333333333329E-2</v>
      </c>
      <c r="X464" s="405">
        <v>8.3333333333333329E-2</v>
      </c>
      <c r="Y464" s="405">
        <v>8.3333333333333329E-2</v>
      </c>
      <c r="Z464" s="405">
        <v>8.3333333333333329E-2</v>
      </c>
      <c r="AA464" s="405">
        <v>8.3333333333333329E-2</v>
      </c>
    </row>
    <row r="465" spans="1:27" ht="15" customHeight="1" x14ac:dyDescent="0.25">
      <c r="A465" s="425" t="str">
        <f>IF('1_geral'!$D$1=E465,1,"")</f>
        <v/>
      </c>
      <c r="B465" s="166" t="str">
        <f>IF(A465=1,MAX(B$1:B464)+1,"")</f>
        <v/>
      </c>
      <c r="C465" s="425" t="str">
        <f>IF('1_geral'!$D$4=F465,1,"")</f>
        <v/>
      </c>
      <c r="D465" s="166" t="str">
        <f>IF(C465=1,MAX(D$1:D464)+1,"")</f>
        <v/>
      </c>
      <c r="E465" s="166" t="s">
        <v>20</v>
      </c>
      <c r="F465" s="166" t="s">
        <v>2274</v>
      </c>
      <c r="G465" s="166" t="s">
        <v>2274</v>
      </c>
      <c r="K465" s="166" t="s">
        <v>2313</v>
      </c>
      <c r="P465" s="405">
        <v>8.3333333333333329E-2</v>
      </c>
      <c r="Q465" s="405">
        <v>8.3333333333333329E-2</v>
      </c>
      <c r="R465" s="405">
        <v>8.3333333333333329E-2</v>
      </c>
      <c r="S465" s="405">
        <v>8.3333333333333329E-2</v>
      </c>
      <c r="T465" s="405">
        <v>8.3333333333333329E-2</v>
      </c>
      <c r="U465" s="405">
        <v>8.3333333333333329E-2</v>
      </c>
      <c r="V465" s="405">
        <v>8.3333333333333329E-2</v>
      </c>
      <c r="W465" s="405">
        <v>8.3333333333333329E-2</v>
      </c>
      <c r="X465" s="405">
        <v>8.3333333333333329E-2</v>
      </c>
      <c r="Y465" s="405">
        <v>8.3333333333333329E-2</v>
      </c>
      <c r="Z465" s="405">
        <v>8.3333333333333329E-2</v>
      </c>
      <c r="AA465" s="405">
        <v>8.3333333333333329E-2</v>
      </c>
    </row>
    <row r="466" spans="1:27" ht="15" customHeight="1" x14ac:dyDescent="0.25">
      <c r="A466" s="425" t="str">
        <f>IF('1_geral'!$D$1=E466,1,"")</f>
        <v/>
      </c>
      <c r="B466" s="166" t="str">
        <f>IF(A466=1,MAX(B$1:B465)+1,"")</f>
        <v/>
      </c>
      <c r="C466" s="425" t="str">
        <f>IF('1_geral'!$D$4=F466,1,"")</f>
        <v/>
      </c>
      <c r="D466" s="166" t="str">
        <f>IF(C466=1,MAX(D$1:D465)+1,"")</f>
        <v/>
      </c>
      <c r="E466" s="166" t="s">
        <v>20</v>
      </c>
      <c r="F466" s="166" t="s">
        <v>2274</v>
      </c>
      <c r="G466" s="166" t="s">
        <v>2274</v>
      </c>
      <c r="K466" s="166" t="s">
        <v>2314</v>
      </c>
      <c r="P466" s="405">
        <v>8.3333333333333329E-2</v>
      </c>
      <c r="Q466" s="405">
        <v>8.3333333333333329E-2</v>
      </c>
      <c r="R466" s="405">
        <v>8.3333333333333329E-2</v>
      </c>
      <c r="S466" s="405">
        <v>8.3333333333333329E-2</v>
      </c>
      <c r="T466" s="405">
        <v>8.3333333333333329E-2</v>
      </c>
      <c r="U466" s="405">
        <v>8.3333333333333329E-2</v>
      </c>
      <c r="V466" s="405">
        <v>8.3333333333333329E-2</v>
      </c>
      <c r="W466" s="405">
        <v>8.3333333333333329E-2</v>
      </c>
      <c r="X466" s="405">
        <v>8.3333333333333329E-2</v>
      </c>
      <c r="Y466" s="405">
        <v>8.3333333333333329E-2</v>
      </c>
      <c r="Z466" s="405">
        <v>8.3333333333333329E-2</v>
      </c>
      <c r="AA466" s="405">
        <v>8.3333333333333329E-2</v>
      </c>
    </row>
    <row r="467" spans="1:27" ht="15" customHeight="1" x14ac:dyDescent="0.25">
      <c r="A467" s="425" t="str">
        <f>IF('1_geral'!$D$1=E467,1,"")</f>
        <v/>
      </c>
      <c r="B467" s="166" t="str">
        <f>IF(A467=1,MAX(B$1:B466)+1,"")</f>
        <v/>
      </c>
      <c r="C467" s="425" t="str">
        <f>IF('1_geral'!$D$4=F467,1,"")</f>
        <v/>
      </c>
      <c r="D467" s="166" t="str">
        <f>IF(C467=1,MAX(D$1:D466)+1,"")</f>
        <v/>
      </c>
      <c r="E467" s="166" t="s">
        <v>20</v>
      </c>
      <c r="F467" s="166" t="s">
        <v>2274</v>
      </c>
      <c r="G467" s="166" t="s">
        <v>2274</v>
      </c>
      <c r="K467" s="166" t="s">
        <v>2315</v>
      </c>
      <c r="P467" s="405">
        <v>8.3333333333333329E-2</v>
      </c>
      <c r="Q467" s="405">
        <v>8.3333333333333329E-2</v>
      </c>
      <c r="R467" s="405">
        <v>8.3333333333333329E-2</v>
      </c>
      <c r="S467" s="405">
        <v>8.3333333333333329E-2</v>
      </c>
      <c r="T467" s="405">
        <v>8.3333333333333329E-2</v>
      </c>
      <c r="U467" s="405">
        <v>8.3333333333333329E-2</v>
      </c>
      <c r="V467" s="405">
        <v>8.3333333333333329E-2</v>
      </c>
      <c r="W467" s="405">
        <v>8.3333333333333329E-2</v>
      </c>
      <c r="X467" s="405">
        <v>8.3333333333333329E-2</v>
      </c>
      <c r="Y467" s="405">
        <v>8.3333333333333329E-2</v>
      </c>
      <c r="Z467" s="405">
        <v>8.3333333333333329E-2</v>
      </c>
      <c r="AA467" s="405">
        <v>8.3333333333333329E-2</v>
      </c>
    </row>
    <row r="468" spans="1:27" ht="15" customHeight="1" x14ac:dyDescent="0.25">
      <c r="A468" s="425" t="str">
        <f>IF('1_geral'!$D$1=E468,1,"")</f>
        <v/>
      </c>
      <c r="B468" s="166" t="str">
        <f>IF(A468=1,MAX(B$1:B467)+1,"")</f>
        <v/>
      </c>
      <c r="C468" s="425" t="str">
        <f>IF('1_geral'!$D$4=F468,1,"")</f>
        <v/>
      </c>
      <c r="D468" s="166" t="str">
        <f>IF(C468=1,MAX(D$1:D467)+1,"")</f>
        <v/>
      </c>
      <c r="E468" s="166" t="s">
        <v>20</v>
      </c>
      <c r="F468" s="166" t="s">
        <v>2274</v>
      </c>
      <c r="G468" s="166" t="s">
        <v>2274</v>
      </c>
      <c r="K468" s="166" t="s">
        <v>2316</v>
      </c>
      <c r="P468" s="405">
        <v>8.3333333333333329E-2</v>
      </c>
      <c r="Q468" s="405">
        <v>8.3333333333333329E-2</v>
      </c>
      <c r="R468" s="405">
        <v>8.3333333333333329E-2</v>
      </c>
      <c r="S468" s="405">
        <v>8.3333333333333329E-2</v>
      </c>
      <c r="T468" s="405">
        <v>8.3333333333333329E-2</v>
      </c>
      <c r="U468" s="405">
        <v>8.3333333333333329E-2</v>
      </c>
      <c r="V468" s="405">
        <v>8.3333333333333329E-2</v>
      </c>
      <c r="W468" s="405">
        <v>8.3333333333333329E-2</v>
      </c>
      <c r="X468" s="405">
        <v>8.3333333333333329E-2</v>
      </c>
      <c r="Y468" s="405">
        <v>8.3333333333333329E-2</v>
      </c>
      <c r="Z468" s="405">
        <v>8.3333333333333329E-2</v>
      </c>
      <c r="AA468" s="405">
        <v>8.3333333333333329E-2</v>
      </c>
    </row>
    <row r="469" spans="1:27" ht="15" customHeight="1" x14ac:dyDescent="0.25">
      <c r="A469" s="425" t="str">
        <f>IF('1_geral'!$D$1=E469,1,"")</f>
        <v/>
      </c>
      <c r="B469" s="166" t="str">
        <f>IF(A469=1,MAX(B$1:B468)+1,"")</f>
        <v/>
      </c>
      <c r="C469" s="425" t="str">
        <f>IF('1_geral'!$D$4=F469,1,"")</f>
        <v/>
      </c>
      <c r="D469" s="166" t="str">
        <f>IF(C469=1,MAX(D$1:D468)+1,"")</f>
        <v/>
      </c>
      <c r="E469" s="166" t="s">
        <v>20</v>
      </c>
      <c r="F469" s="166" t="s">
        <v>2274</v>
      </c>
      <c r="G469" s="166" t="s">
        <v>2274</v>
      </c>
      <c r="K469" s="166" t="s">
        <v>2317</v>
      </c>
      <c r="P469" s="405">
        <v>8.3333333333333329E-2</v>
      </c>
      <c r="Q469" s="405">
        <v>8.3333333333333329E-2</v>
      </c>
      <c r="R469" s="405">
        <v>8.3333333333333329E-2</v>
      </c>
      <c r="S469" s="405">
        <v>8.3333333333333329E-2</v>
      </c>
      <c r="T469" s="405">
        <v>8.3333333333333329E-2</v>
      </c>
      <c r="U469" s="405">
        <v>8.3333333333333329E-2</v>
      </c>
      <c r="V469" s="405">
        <v>8.3333333333333329E-2</v>
      </c>
      <c r="W469" s="405">
        <v>8.3333333333333329E-2</v>
      </c>
      <c r="X469" s="405">
        <v>8.3333333333333329E-2</v>
      </c>
      <c r="Y469" s="405">
        <v>8.3333333333333329E-2</v>
      </c>
      <c r="Z469" s="405">
        <v>8.3333333333333329E-2</v>
      </c>
      <c r="AA469" s="405">
        <v>8.3333333333333329E-2</v>
      </c>
    </row>
    <row r="470" spans="1:27" ht="15" customHeight="1" x14ac:dyDescent="0.25">
      <c r="A470" s="425" t="str">
        <f>IF('1_geral'!$D$1=E470,1,"")</f>
        <v/>
      </c>
      <c r="B470" s="166" t="str">
        <f>IF(A470=1,MAX(B$1:B469)+1,"")</f>
        <v/>
      </c>
      <c r="C470" s="425" t="str">
        <f>IF('1_geral'!$D$4=F470,1,"")</f>
        <v/>
      </c>
      <c r="D470" s="166" t="str">
        <f>IF(C470=1,MAX(D$1:D469)+1,"")</f>
        <v/>
      </c>
      <c r="E470" s="166" t="s">
        <v>20</v>
      </c>
      <c r="F470" s="166" t="s">
        <v>2274</v>
      </c>
      <c r="G470" s="166" t="s">
        <v>2274</v>
      </c>
      <c r="K470" s="166" t="s">
        <v>2318</v>
      </c>
      <c r="P470" s="405">
        <v>8.3333333333333329E-2</v>
      </c>
      <c r="Q470" s="405">
        <v>8.3333333333333329E-2</v>
      </c>
      <c r="R470" s="405">
        <v>8.3333333333333329E-2</v>
      </c>
      <c r="S470" s="405">
        <v>8.3333333333333329E-2</v>
      </c>
      <c r="T470" s="405">
        <v>8.3333333333333329E-2</v>
      </c>
      <c r="U470" s="405">
        <v>8.3333333333333329E-2</v>
      </c>
      <c r="V470" s="405">
        <v>8.3333333333333329E-2</v>
      </c>
      <c r="W470" s="405">
        <v>8.3333333333333329E-2</v>
      </c>
      <c r="X470" s="405">
        <v>8.3333333333333329E-2</v>
      </c>
      <c r="Y470" s="405">
        <v>8.3333333333333329E-2</v>
      </c>
      <c r="Z470" s="405">
        <v>8.3333333333333329E-2</v>
      </c>
      <c r="AA470" s="405">
        <v>8.3333333333333329E-2</v>
      </c>
    </row>
    <row r="471" spans="1:27" ht="15" customHeight="1" x14ac:dyDescent="0.25">
      <c r="A471" s="425" t="str">
        <f>IF('1_geral'!$D$1=E471,1,"")</f>
        <v/>
      </c>
      <c r="B471" s="166" t="str">
        <f>IF(A471=1,MAX(B$1:B470)+1,"")</f>
        <v/>
      </c>
      <c r="C471" s="425" t="str">
        <f>IF('1_geral'!$D$4=F471,1,"")</f>
        <v/>
      </c>
      <c r="D471" s="166" t="str">
        <f>IF(C471=1,MAX(D$1:D470)+1,"")</f>
        <v/>
      </c>
      <c r="E471" s="166" t="s">
        <v>20</v>
      </c>
      <c r="F471" s="166" t="s">
        <v>2274</v>
      </c>
      <c r="G471" s="166" t="s">
        <v>2274</v>
      </c>
      <c r="K471" s="166" t="s">
        <v>2319</v>
      </c>
      <c r="P471" s="405">
        <v>8.3333333333333329E-2</v>
      </c>
      <c r="Q471" s="405">
        <v>8.3333333333333329E-2</v>
      </c>
      <c r="R471" s="405">
        <v>8.3333333333333329E-2</v>
      </c>
      <c r="S471" s="405">
        <v>8.3333333333333329E-2</v>
      </c>
      <c r="T471" s="405">
        <v>8.3333333333333329E-2</v>
      </c>
      <c r="U471" s="405">
        <v>8.3333333333333329E-2</v>
      </c>
      <c r="V471" s="405">
        <v>8.3333333333333329E-2</v>
      </c>
      <c r="W471" s="405">
        <v>8.3333333333333329E-2</v>
      </c>
      <c r="X471" s="405">
        <v>8.3333333333333329E-2</v>
      </c>
      <c r="Y471" s="405">
        <v>8.3333333333333329E-2</v>
      </c>
      <c r="Z471" s="405">
        <v>8.3333333333333329E-2</v>
      </c>
      <c r="AA471" s="405">
        <v>8.3333333333333329E-2</v>
      </c>
    </row>
    <row r="472" spans="1:27" ht="15" customHeight="1" x14ac:dyDescent="0.25">
      <c r="A472" s="425" t="str">
        <f>IF('1_geral'!$D$1=E472,1,"")</f>
        <v/>
      </c>
      <c r="B472" s="166" t="str">
        <f>IF(A472=1,MAX(B$1:B471)+1,"")</f>
        <v/>
      </c>
      <c r="C472" s="425" t="str">
        <f>IF('1_geral'!$D$4=F472,1,"")</f>
        <v/>
      </c>
      <c r="D472" s="166" t="str">
        <f>IF(C472=1,MAX(D$1:D471)+1,"")</f>
        <v/>
      </c>
      <c r="E472" s="166" t="s">
        <v>20</v>
      </c>
      <c r="F472" s="166" t="s">
        <v>2274</v>
      </c>
      <c r="G472" s="166" t="s">
        <v>2274</v>
      </c>
      <c r="K472" s="166" t="s">
        <v>2320</v>
      </c>
      <c r="P472" s="405">
        <v>8.3333333333333329E-2</v>
      </c>
      <c r="Q472" s="405">
        <v>8.3333333333333329E-2</v>
      </c>
      <c r="R472" s="405">
        <v>8.3333333333333329E-2</v>
      </c>
      <c r="S472" s="405">
        <v>8.3333333333333329E-2</v>
      </c>
      <c r="T472" s="405">
        <v>8.3333333333333329E-2</v>
      </c>
      <c r="U472" s="405">
        <v>8.3333333333333329E-2</v>
      </c>
      <c r="V472" s="405">
        <v>8.3333333333333329E-2</v>
      </c>
      <c r="W472" s="405">
        <v>8.3333333333333329E-2</v>
      </c>
      <c r="X472" s="405">
        <v>8.3333333333333329E-2</v>
      </c>
      <c r="Y472" s="405">
        <v>8.3333333333333329E-2</v>
      </c>
      <c r="Z472" s="405">
        <v>8.3333333333333329E-2</v>
      </c>
      <c r="AA472" s="405">
        <v>8.3333333333333329E-2</v>
      </c>
    </row>
    <row r="473" spans="1:27" ht="15" customHeight="1" x14ac:dyDescent="0.25">
      <c r="A473" s="425" t="str">
        <f>IF('1_geral'!$D$1=E473,1,"")</f>
        <v/>
      </c>
      <c r="B473" s="166" t="str">
        <f>IF(A473=1,MAX(B$1:B472)+1,"")</f>
        <v/>
      </c>
      <c r="C473" s="425" t="str">
        <f>IF('1_geral'!$D$4=F473,1,"")</f>
        <v/>
      </c>
      <c r="D473" s="166" t="str">
        <f>IF(C473=1,MAX(D$1:D472)+1,"")</f>
        <v/>
      </c>
      <c r="E473" s="166" t="s">
        <v>20</v>
      </c>
      <c r="F473" s="166" t="s">
        <v>2274</v>
      </c>
      <c r="G473" s="166" t="s">
        <v>2274</v>
      </c>
      <c r="K473" s="166" t="s">
        <v>2321</v>
      </c>
      <c r="P473" s="405">
        <v>8.3333333333333329E-2</v>
      </c>
      <c r="Q473" s="405">
        <v>8.3333333333333329E-2</v>
      </c>
      <c r="R473" s="405">
        <v>8.3333333333333329E-2</v>
      </c>
      <c r="S473" s="405">
        <v>8.3333333333333329E-2</v>
      </c>
      <c r="T473" s="405">
        <v>8.3333333333333329E-2</v>
      </c>
      <c r="U473" s="405">
        <v>8.3333333333333329E-2</v>
      </c>
      <c r="V473" s="405">
        <v>8.3333333333333329E-2</v>
      </c>
      <c r="W473" s="405">
        <v>8.3333333333333329E-2</v>
      </c>
      <c r="X473" s="405">
        <v>8.3333333333333329E-2</v>
      </c>
      <c r="Y473" s="405">
        <v>8.3333333333333329E-2</v>
      </c>
      <c r="Z473" s="405">
        <v>8.3333333333333329E-2</v>
      </c>
      <c r="AA473" s="405">
        <v>8.3333333333333329E-2</v>
      </c>
    </row>
    <row r="474" spans="1:27" ht="15" customHeight="1" x14ac:dyDescent="0.25">
      <c r="A474" s="425" t="str">
        <f>IF('1_geral'!$D$1=E474,1,"")</f>
        <v/>
      </c>
      <c r="B474" s="166" t="str">
        <f>IF(A474=1,MAX(B$1:B473)+1,"")</f>
        <v/>
      </c>
      <c r="C474" s="425" t="str">
        <f>IF('1_geral'!$D$4=F474,1,"")</f>
        <v/>
      </c>
      <c r="D474" s="166" t="str">
        <f>IF(C474=1,MAX(D$1:D473)+1,"")</f>
        <v/>
      </c>
      <c r="E474" s="166" t="s">
        <v>20</v>
      </c>
      <c r="F474" s="166" t="s">
        <v>2274</v>
      </c>
      <c r="G474" s="166" t="s">
        <v>2274</v>
      </c>
      <c r="K474" s="166" t="s">
        <v>2322</v>
      </c>
      <c r="P474" s="405">
        <v>8.3333333333333329E-2</v>
      </c>
      <c r="Q474" s="405">
        <v>8.3333333333333329E-2</v>
      </c>
      <c r="R474" s="405">
        <v>8.3333333333333329E-2</v>
      </c>
      <c r="S474" s="405">
        <v>8.3333333333333329E-2</v>
      </c>
      <c r="T474" s="405">
        <v>8.3333333333333329E-2</v>
      </c>
      <c r="U474" s="405">
        <v>8.3333333333333329E-2</v>
      </c>
      <c r="V474" s="405">
        <v>8.3333333333333329E-2</v>
      </c>
      <c r="W474" s="405">
        <v>8.3333333333333329E-2</v>
      </c>
      <c r="X474" s="405">
        <v>8.3333333333333329E-2</v>
      </c>
      <c r="Y474" s="405">
        <v>8.3333333333333329E-2</v>
      </c>
      <c r="Z474" s="405">
        <v>8.3333333333333329E-2</v>
      </c>
      <c r="AA474" s="405">
        <v>8.3333333333333329E-2</v>
      </c>
    </row>
    <row r="475" spans="1:27" ht="15" customHeight="1" x14ac:dyDescent="0.25">
      <c r="A475" s="425" t="str">
        <f>IF('1_geral'!$D$1=E475,1,"")</f>
        <v/>
      </c>
      <c r="B475" s="166" t="str">
        <f>IF(A475=1,MAX(B$1:B474)+1,"")</f>
        <v/>
      </c>
      <c r="C475" s="425" t="str">
        <f>IF('1_geral'!$D$4=F475,1,"")</f>
        <v/>
      </c>
      <c r="D475" s="166" t="str">
        <f>IF(C475=1,MAX(D$1:D474)+1,"")</f>
        <v/>
      </c>
      <c r="E475" s="166" t="s">
        <v>20</v>
      </c>
      <c r="F475" s="166" t="s">
        <v>2274</v>
      </c>
      <c r="G475" s="166" t="s">
        <v>2274</v>
      </c>
      <c r="K475" s="166" t="s">
        <v>2323</v>
      </c>
      <c r="P475" s="405">
        <v>8.3333333333333329E-2</v>
      </c>
      <c r="Q475" s="405">
        <v>8.3333333333333329E-2</v>
      </c>
      <c r="R475" s="405">
        <v>8.3333333333333329E-2</v>
      </c>
      <c r="S475" s="405">
        <v>8.3333333333333329E-2</v>
      </c>
      <c r="T475" s="405">
        <v>8.3333333333333329E-2</v>
      </c>
      <c r="U475" s="405">
        <v>8.3333333333333329E-2</v>
      </c>
      <c r="V475" s="405">
        <v>8.3333333333333329E-2</v>
      </c>
      <c r="W475" s="405">
        <v>8.3333333333333329E-2</v>
      </c>
      <c r="X475" s="405">
        <v>8.3333333333333329E-2</v>
      </c>
      <c r="Y475" s="405">
        <v>8.3333333333333329E-2</v>
      </c>
      <c r="Z475" s="405">
        <v>8.3333333333333329E-2</v>
      </c>
      <c r="AA475" s="405">
        <v>8.3333333333333329E-2</v>
      </c>
    </row>
    <row r="476" spans="1:27" ht="15" customHeight="1" x14ac:dyDescent="0.25">
      <c r="A476" s="425" t="str">
        <f>IF('1_geral'!$D$1=E476,1,"")</f>
        <v/>
      </c>
      <c r="B476" s="166" t="str">
        <f>IF(A476=1,MAX(B$1:B475)+1,"")</f>
        <v/>
      </c>
      <c r="C476" s="425" t="str">
        <f>IF('1_geral'!$D$4=F476,1,"")</f>
        <v/>
      </c>
      <c r="D476" s="166" t="str">
        <f>IF(C476=1,MAX(D$1:D475)+1,"")</f>
        <v/>
      </c>
      <c r="E476" s="166" t="s">
        <v>20</v>
      </c>
      <c r="F476" s="166" t="s">
        <v>2274</v>
      </c>
      <c r="G476" s="166" t="s">
        <v>2274</v>
      </c>
      <c r="K476" s="166" t="s">
        <v>2324</v>
      </c>
      <c r="P476" s="405">
        <v>8.3333333333333329E-2</v>
      </c>
      <c r="Q476" s="405">
        <v>8.3333333333333329E-2</v>
      </c>
      <c r="R476" s="405">
        <v>8.3333333333333329E-2</v>
      </c>
      <c r="S476" s="405">
        <v>8.3333333333333329E-2</v>
      </c>
      <c r="T476" s="405">
        <v>8.3333333333333329E-2</v>
      </c>
      <c r="U476" s="405">
        <v>8.3333333333333329E-2</v>
      </c>
      <c r="V476" s="405">
        <v>8.3333333333333329E-2</v>
      </c>
      <c r="W476" s="405">
        <v>8.3333333333333329E-2</v>
      </c>
      <c r="X476" s="405">
        <v>8.3333333333333329E-2</v>
      </c>
      <c r="Y476" s="405">
        <v>8.3333333333333329E-2</v>
      </c>
      <c r="Z476" s="405">
        <v>8.3333333333333329E-2</v>
      </c>
      <c r="AA476" s="405">
        <v>8.3333333333333329E-2</v>
      </c>
    </row>
    <row r="477" spans="1:27" ht="15" customHeight="1" x14ac:dyDescent="0.25">
      <c r="A477" s="425" t="str">
        <f>IF('1_geral'!$D$1=E477,1,"")</f>
        <v/>
      </c>
      <c r="B477" s="166" t="str">
        <f>IF(A477=1,MAX(B$1:B476)+1,"")</f>
        <v/>
      </c>
      <c r="C477" s="425" t="str">
        <f>IF('1_geral'!$D$4=F477,1,"")</f>
        <v/>
      </c>
      <c r="D477" s="166" t="str">
        <f>IF(C477=1,MAX(D$1:D476)+1,"")</f>
        <v/>
      </c>
      <c r="E477" s="166" t="s">
        <v>20</v>
      </c>
      <c r="F477" s="166" t="s">
        <v>2274</v>
      </c>
      <c r="G477" s="166" t="s">
        <v>2274</v>
      </c>
      <c r="K477" s="166" t="s">
        <v>2325</v>
      </c>
      <c r="P477" s="405">
        <v>8.3333333333333329E-2</v>
      </c>
      <c r="Q477" s="405">
        <v>8.3333333333333329E-2</v>
      </c>
      <c r="R477" s="405">
        <v>8.3333333333333329E-2</v>
      </c>
      <c r="S477" s="405">
        <v>8.3333333333333329E-2</v>
      </c>
      <c r="T477" s="405">
        <v>8.3333333333333329E-2</v>
      </c>
      <c r="U477" s="405">
        <v>8.3333333333333329E-2</v>
      </c>
      <c r="V477" s="405">
        <v>8.3333333333333329E-2</v>
      </c>
      <c r="W477" s="405">
        <v>8.3333333333333329E-2</v>
      </c>
      <c r="X477" s="405">
        <v>8.3333333333333329E-2</v>
      </c>
      <c r="Y477" s="405">
        <v>8.3333333333333329E-2</v>
      </c>
      <c r="Z477" s="405">
        <v>8.3333333333333329E-2</v>
      </c>
      <c r="AA477" s="405">
        <v>8.3333333333333329E-2</v>
      </c>
    </row>
    <row r="478" spans="1:27" ht="15" customHeight="1" x14ac:dyDescent="0.25">
      <c r="A478" s="425" t="str">
        <f>IF('1_geral'!$D$1=E478,1,"")</f>
        <v/>
      </c>
      <c r="B478" s="166" t="str">
        <f>IF(A478=1,MAX(B$1:B477)+1,"")</f>
        <v/>
      </c>
      <c r="C478" s="425" t="str">
        <f>IF('1_geral'!$D$4=F478,1,"")</f>
        <v/>
      </c>
      <c r="D478" s="166" t="str">
        <f>IF(C478=1,MAX(D$1:D477)+1,"")</f>
        <v/>
      </c>
      <c r="E478" s="166" t="s">
        <v>20</v>
      </c>
      <c r="F478" s="166" t="s">
        <v>2274</v>
      </c>
      <c r="G478" s="166" t="s">
        <v>2274</v>
      </c>
      <c r="K478" s="166" t="s">
        <v>2326</v>
      </c>
      <c r="P478" s="405">
        <v>8.3333333333333329E-2</v>
      </c>
      <c r="Q478" s="405">
        <v>8.3333333333333329E-2</v>
      </c>
      <c r="R478" s="405">
        <v>8.3333333333333329E-2</v>
      </c>
      <c r="S478" s="405">
        <v>8.3333333333333329E-2</v>
      </c>
      <c r="T478" s="405">
        <v>8.3333333333333329E-2</v>
      </c>
      <c r="U478" s="405">
        <v>8.3333333333333329E-2</v>
      </c>
      <c r="V478" s="405">
        <v>8.3333333333333329E-2</v>
      </c>
      <c r="W478" s="405">
        <v>8.3333333333333329E-2</v>
      </c>
      <c r="X478" s="405">
        <v>8.3333333333333329E-2</v>
      </c>
      <c r="Y478" s="405">
        <v>8.3333333333333329E-2</v>
      </c>
      <c r="Z478" s="405">
        <v>8.3333333333333329E-2</v>
      </c>
      <c r="AA478" s="405">
        <v>8.3333333333333329E-2</v>
      </c>
    </row>
    <row r="479" spans="1:27" ht="15" customHeight="1" x14ac:dyDescent="0.25">
      <c r="A479" s="425" t="str">
        <f>IF('1_geral'!$D$1=E479,1,"")</f>
        <v/>
      </c>
      <c r="B479" s="166" t="str">
        <f>IF(A479=1,MAX(B$1:B478)+1,"")</f>
        <v/>
      </c>
      <c r="C479" s="425" t="str">
        <f>IF('1_geral'!$D$4=F479,1,"")</f>
        <v/>
      </c>
      <c r="D479" s="166" t="str">
        <f>IF(C479=1,MAX(D$1:D478)+1,"")</f>
        <v/>
      </c>
      <c r="E479" s="166" t="s">
        <v>20</v>
      </c>
      <c r="F479" s="166" t="s">
        <v>2274</v>
      </c>
      <c r="G479" s="166" t="s">
        <v>2274</v>
      </c>
      <c r="K479" s="166" t="s">
        <v>2327</v>
      </c>
      <c r="P479" s="405">
        <v>8.3333333333333329E-2</v>
      </c>
      <c r="Q479" s="405">
        <v>8.3333333333333329E-2</v>
      </c>
      <c r="R479" s="405">
        <v>8.3333333333333329E-2</v>
      </c>
      <c r="S479" s="405">
        <v>8.3333333333333329E-2</v>
      </c>
      <c r="T479" s="405">
        <v>8.3333333333333329E-2</v>
      </c>
      <c r="U479" s="405">
        <v>8.3333333333333329E-2</v>
      </c>
      <c r="V479" s="405">
        <v>8.3333333333333329E-2</v>
      </c>
      <c r="W479" s="405">
        <v>8.3333333333333329E-2</v>
      </c>
      <c r="X479" s="405">
        <v>8.3333333333333329E-2</v>
      </c>
      <c r="Y479" s="405">
        <v>8.3333333333333329E-2</v>
      </c>
      <c r="Z479" s="405">
        <v>8.3333333333333329E-2</v>
      </c>
      <c r="AA479" s="405">
        <v>8.3333333333333329E-2</v>
      </c>
    </row>
    <row r="480" spans="1:27" ht="15" customHeight="1" x14ac:dyDescent="0.25">
      <c r="A480" s="425" t="str">
        <f>IF('1_geral'!$D$1=E480,1,"")</f>
        <v/>
      </c>
      <c r="B480" s="166" t="str">
        <f>IF(A480=1,MAX(B$1:B479)+1,"")</f>
        <v/>
      </c>
      <c r="C480" s="425" t="str">
        <f>IF('1_geral'!$D$4=F480,1,"")</f>
        <v/>
      </c>
      <c r="D480" s="166" t="str">
        <f>IF(C480=1,MAX(D$1:D479)+1,"")</f>
        <v/>
      </c>
      <c r="E480" s="166" t="s">
        <v>20</v>
      </c>
      <c r="F480" s="166" t="s">
        <v>2274</v>
      </c>
      <c r="G480" s="166" t="s">
        <v>1657</v>
      </c>
      <c r="K480" s="166" t="s">
        <v>2275</v>
      </c>
      <c r="P480" s="405">
        <v>8.3333333333333329E-2</v>
      </c>
      <c r="Q480" s="405">
        <v>8.3333333333333329E-2</v>
      </c>
      <c r="R480" s="405">
        <v>8.3333333333333329E-2</v>
      </c>
      <c r="S480" s="405">
        <v>8.3333333333333329E-2</v>
      </c>
      <c r="T480" s="405">
        <v>8.3333333333333329E-2</v>
      </c>
      <c r="U480" s="405">
        <v>8.3333333333333329E-2</v>
      </c>
      <c r="V480" s="405">
        <v>8.3333333333333329E-2</v>
      </c>
      <c r="W480" s="405">
        <v>8.3333333333333329E-2</v>
      </c>
      <c r="X480" s="405">
        <v>8.3333333333333329E-2</v>
      </c>
      <c r="Y480" s="405">
        <v>8.3333333333333329E-2</v>
      </c>
      <c r="Z480" s="405">
        <v>8.3333333333333329E-2</v>
      </c>
      <c r="AA480" s="405">
        <v>8.3333333333333329E-2</v>
      </c>
    </row>
    <row r="481" spans="1:27" ht="15" customHeight="1" x14ac:dyDescent="0.25">
      <c r="A481" s="425" t="str">
        <f>IF('1_geral'!$D$1=E481,1,"")</f>
        <v/>
      </c>
      <c r="B481" s="166" t="str">
        <f>IF(A481=1,MAX(B$1:B480)+1,"")</f>
        <v/>
      </c>
      <c r="C481" s="425" t="str">
        <f>IF('1_geral'!$D$4=F481,1,"")</f>
        <v/>
      </c>
      <c r="D481" s="166" t="str">
        <f>IF(C481=1,MAX(D$1:D480)+1,"")</f>
        <v/>
      </c>
      <c r="E481" s="166" t="s">
        <v>20</v>
      </c>
      <c r="F481" s="166" t="s">
        <v>2274</v>
      </c>
      <c r="G481" s="166" t="s">
        <v>1657</v>
      </c>
      <c r="K481" s="166" t="s">
        <v>2276</v>
      </c>
      <c r="P481" s="405">
        <v>8.3333333333333329E-2</v>
      </c>
      <c r="Q481" s="405">
        <v>8.3333333333333329E-2</v>
      </c>
      <c r="R481" s="405">
        <v>8.3333333333333329E-2</v>
      </c>
      <c r="S481" s="405">
        <v>8.3333333333333329E-2</v>
      </c>
      <c r="T481" s="405">
        <v>8.3333333333333329E-2</v>
      </c>
      <c r="U481" s="405">
        <v>8.3333333333333329E-2</v>
      </c>
      <c r="V481" s="405">
        <v>8.3333333333333329E-2</v>
      </c>
      <c r="W481" s="405">
        <v>8.3333333333333329E-2</v>
      </c>
      <c r="X481" s="405">
        <v>8.3333333333333329E-2</v>
      </c>
      <c r="Y481" s="405">
        <v>8.3333333333333329E-2</v>
      </c>
      <c r="Z481" s="405">
        <v>8.3333333333333329E-2</v>
      </c>
      <c r="AA481" s="405">
        <v>8.3333333333333329E-2</v>
      </c>
    </row>
    <row r="482" spans="1:27" ht="15" customHeight="1" x14ac:dyDescent="0.25">
      <c r="A482" s="425" t="str">
        <f>IF('1_geral'!$D$1=E482,1,"")</f>
        <v/>
      </c>
      <c r="B482" s="166" t="str">
        <f>IF(A482=1,MAX(B$1:B481)+1,"")</f>
        <v/>
      </c>
      <c r="C482" s="425" t="str">
        <f>IF('1_geral'!$D$4=F482,1,"")</f>
        <v/>
      </c>
      <c r="D482" s="166" t="str">
        <f>IF(C482=1,MAX(D$1:D481)+1,"")</f>
        <v/>
      </c>
      <c r="E482" s="166" t="s">
        <v>20</v>
      </c>
      <c r="F482" s="166" t="s">
        <v>2274</v>
      </c>
      <c r="G482" s="166" t="s">
        <v>1657</v>
      </c>
      <c r="K482" s="166" t="s">
        <v>2277</v>
      </c>
      <c r="P482" s="405">
        <v>8.3333333333333329E-2</v>
      </c>
      <c r="Q482" s="405">
        <v>8.3333333333333329E-2</v>
      </c>
      <c r="R482" s="405">
        <v>8.3333333333333329E-2</v>
      </c>
      <c r="S482" s="405">
        <v>8.3333333333333329E-2</v>
      </c>
      <c r="T482" s="405">
        <v>8.3333333333333329E-2</v>
      </c>
      <c r="U482" s="405">
        <v>8.3333333333333329E-2</v>
      </c>
      <c r="V482" s="405">
        <v>8.3333333333333329E-2</v>
      </c>
      <c r="W482" s="405">
        <v>8.3333333333333329E-2</v>
      </c>
      <c r="X482" s="405">
        <v>8.3333333333333329E-2</v>
      </c>
      <c r="Y482" s="405">
        <v>8.3333333333333329E-2</v>
      </c>
      <c r="Z482" s="405">
        <v>8.3333333333333329E-2</v>
      </c>
      <c r="AA482" s="405">
        <v>8.3333333333333329E-2</v>
      </c>
    </row>
    <row r="483" spans="1:27" ht="15" customHeight="1" x14ac:dyDescent="0.25">
      <c r="A483" s="425" t="str">
        <f>IF('1_geral'!$D$1=E483,1,"")</f>
        <v/>
      </c>
      <c r="B483" s="166" t="str">
        <f>IF(A483=1,MAX(B$1:B482)+1,"")</f>
        <v/>
      </c>
      <c r="C483" s="425" t="str">
        <f>IF('1_geral'!$D$4=F483,1,"")</f>
        <v/>
      </c>
      <c r="D483" s="166" t="str">
        <f>IF(C483=1,MAX(D$1:D482)+1,"")</f>
        <v/>
      </c>
      <c r="E483" s="166" t="s">
        <v>20</v>
      </c>
      <c r="F483" s="166" t="s">
        <v>2274</v>
      </c>
      <c r="G483" s="166" t="s">
        <v>1657</v>
      </c>
      <c r="K483" s="166" t="s">
        <v>2278</v>
      </c>
      <c r="P483" s="405">
        <v>8.3333333333333329E-2</v>
      </c>
      <c r="Q483" s="405">
        <v>8.3333333333333329E-2</v>
      </c>
      <c r="R483" s="405">
        <v>8.3333333333333329E-2</v>
      </c>
      <c r="S483" s="405">
        <v>8.3333333333333329E-2</v>
      </c>
      <c r="T483" s="405">
        <v>8.3333333333333329E-2</v>
      </c>
      <c r="U483" s="405">
        <v>8.3333333333333329E-2</v>
      </c>
      <c r="V483" s="405">
        <v>8.3333333333333329E-2</v>
      </c>
      <c r="W483" s="405">
        <v>8.3333333333333329E-2</v>
      </c>
      <c r="X483" s="405">
        <v>8.3333333333333329E-2</v>
      </c>
      <c r="Y483" s="405">
        <v>8.3333333333333329E-2</v>
      </c>
      <c r="Z483" s="405">
        <v>8.3333333333333329E-2</v>
      </c>
      <c r="AA483" s="405">
        <v>8.3333333333333329E-2</v>
      </c>
    </row>
    <row r="484" spans="1:27" ht="15" customHeight="1" x14ac:dyDescent="0.25">
      <c r="A484" s="425" t="str">
        <f>IF('1_geral'!$D$1=E484,1,"")</f>
        <v/>
      </c>
      <c r="B484" s="166" t="str">
        <f>IF(A484=1,MAX(B$1:B483)+1,"")</f>
        <v/>
      </c>
      <c r="C484" s="425" t="str">
        <f>IF('1_geral'!$D$4=F484,1,"")</f>
        <v/>
      </c>
      <c r="D484" s="166" t="str">
        <f>IF(C484=1,MAX(D$1:D483)+1,"")</f>
        <v/>
      </c>
      <c r="E484" s="166" t="s">
        <v>20</v>
      </c>
      <c r="F484" s="166" t="s">
        <v>2274</v>
      </c>
      <c r="G484" s="166" t="s">
        <v>1657</v>
      </c>
      <c r="K484" s="166" t="s">
        <v>2279</v>
      </c>
      <c r="P484" s="405">
        <v>8.3333333333333329E-2</v>
      </c>
      <c r="Q484" s="405">
        <v>8.3333333333333329E-2</v>
      </c>
      <c r="R484" s="405">
        <v>8.3333333333333329E-2</v>
      </c>
      <c r="S484" s="405">
        <v>8.3333333333333329E-2</v>
      </c>
      <c r="T484" s="405">
        <v>8.3333333333333329E-2</v>
      </c>
      <c r="U484" s="405">
        <v>8.3333333333333329E-2</v>
      </c>
      <c r="V484" s="405">
        <v>8.3333333333333329E-2</v>
      </c>
      <c r="W484" s="405">
        <v>8.3333333333333329E-2</v>
      </c>
      <c r="X484" s="405">
        <v>8.3333333333333329E-2</v>
      </c>
      <c r="Y484" s="405">
        <v>8.3333333333333329E-2</v>
      </c>
      <c r="Z484" s="405">
        <v>8.3333333333333329E-2</v>
      </c>
      <c r="AA484" s="405">
        <v>8.3333333333333329E-2</v>
      </c>
    </row>
    <row r="485" spans="1:27" ht="15" customHeight="1" x14ac:dyDescent="0.25">
      <c r="A485" s="425" t="str">
        <f>IF('1_geral'!$D$1=E485,1,"")</f>
        <v/>
      </c>
      <c r="B485" s="166" t="str">
        <f>IF(A485=1,MAX(B$1:B484)+1,"")</f>
        <v/>
      </c>
      <c r="C485" s="425" t="str">
        <f>IF('1_geral'!$D$4=F485,1,"")</f>
        <v/>
      </c>
      <c r="D485" s="166" t="str">
        <f>IF(C485=1,MAX(D$1:D484)+1,"")</f>
        <v/>
      </c>
      <c r="E485" s="166" t="s">
        <v>20</v>
      </c>
      <c r="F485" s="166" t="s">
        <v>2274</v>
      </c>
      <c r="G485" s="166" t="s">
        <v>1657</v>
      </c>
      <c r="K485" s="166" t="s">
        <v>2280</v>
      </c>
      <c r="P485" s="405">
        <v>8.3333333333333329E-2</v>
      </c>
      <c r="Q485" s="405">
        <v>8.3333333333333329E-2</v>
      </c>
      <c r="R485" s="405">
        <v>8.3333333333333329E-2</v>
      </c>
      <c r="S485" s="405">
        <v>8.3333333333333329E-2</v>
      </c>
      <c r="T485" s="405">
        <v>8.3333333333333329E-2</v>
      </c>
      <c r="U485" s="405">
        <v>8.3333333333333329E-2</v>
      </c>
      <c r="V485" s="405">
        <v>8.3333333333333329E-2</v>
      </c>
      <c r="W485" s="405">
        <v>8.3333333333333329E-2</v>
      </c>
      <c r="X485" s="405">
        <v>8.3333333333333329E-2</v>
      </c>
      <c r="Y485" s="405">
        <v>8.3333333333333329E-2</v>
      </c>
      <c r="Z485" s="405">
        <v>8.3333333333333329E-2</v>
      </c>
      <c r="AA485" s="405">
        <v>8.3333333333333329E-2</v>
      </c>
    </row>
    <row r="486" spans="1:27" ht="15" customHeight="1" x14ac:dyDescent="0.25">
      <c r="A486" s="425" t="str">
        <f>IF('1_geral'!$D$1=E486,1,"")</f>
        <v/>
      </c>
      <c r="B486" s="166" t="str">
        <f>IF(A486=1,MAX(B$1:B485)+1,"")</f>
        <v/>
      </c>
      <c r="C486" s="425" t="str">
        <f>IF('1_geral'!$D$4=F486,1,"")</f>
        <v/>
      </c>
      <c r="D486" s="166" t="str">
        <f>IF(C486=1,MAX(D$1:D485)+1,"")</f>
        <v/>
      </c>
      <c r="E486" s="166" t="s">
        <v>20</v>
      </c>
      <c r="F486" s="166" t="s">
        <v>2274</v>
      </c>
      <c r="G486" s="166" t="s">
        <v>1657</v>
      </c>
      <c r="K486" s="166" t="s">
        <v>2281</v>
      </c>
      <c r="P486" s="405">
        <v>8.3333333333333329E-2</v>
      </c>
      <c r="Q486" s="405">
        <v>8.3333333333333329E-2</v>
      </c>
      <c r="R486" s="405">
        <v>8.3333333333333329E-2</v>
      </c>
      <c r="S486" s="405">
        <v>8.3333333333333329E-2</v>
      </c>
      <c r="T486" s="405">
        <v>8.3333333333333329E-2</v>
      </c>
      <c r="U486" s="405">
        <v>8.3333333333333329E-2</v>
      </c>
      <c r="V486" s="405">
        <v>8.3333333333333329E-2</v>
      </c>
      <c r="W486" s="405">
        <v>8.3333333333333329E-2</v>
      </c>
      <c r="X486" s="405">
        <v>8.3333333333333329E-2</v>
      </c>
      <c r="Y486" s="405">
        <v>8.3333333333333329E-2</v>
      </c>
      <c r="Z486" s="405">
        <v>8.3333333333333329E-2</v>
      </c>
      <c r="AA486" s="405">
        <v>8.3333333333333329E-2</v>
      </c>
    </row>
    <row r="487" spans="1:27" ht="15" customHeight="1" x14ac:dyDescent="0.25">
      <c r="A487" s="425" t="str">
        <f>IF('1_geral'!$D$1=E487,1,"")</f>
        <v/>
      </c>
      <c r="B487" s="166" t="str">
        <f>IF(A487=1,MAX(B$1:B486)+1,"")</f>
        <v/>
      </c>
      <c r="C487" s="425" t="str">
        <f>IF('1_geral'!$D$4=F487,1,"")</f>
        <v/>
      </c>
      <c r="D487" s="166" t="str">
        <f>IF(C487=1,MAX(D$1:D486)+1,"")</f>
        <v/>
      </c>
      <c r="E487" s="166" t="s">
        <v>20</v>
      </c>
      <c r="F487" s="166" t="s">
        <v>2274</v>
      </c>
      <c r="K487" s="166" t="s">
        <v>2282</v>
      </c>
      <c r="P487" s="405">
        <v>8.3333333333333329E-2</v>
      </c>
      <c r="Q487" s="405">
        <v>8.3333333333333329E-2</v>
      </c>
      <c r="R487" s="405">
        <v>8.3333333333333329E-2</v>
      </c>
      <c r="S487" s="405">
        <v>8.3333333333333329E-2</v>
      </c>
      <c r="T487" s="405">
        <v>8.3333333333333329E-2</v>
      </c>
      <c r="U487" s="405">
        <v>8.3333333333333329E-2</v>
      </c>
      <c r="V487" s="405">
        <v>8.3333333333333329E-2</v>
      </c>
      <c r="W487" s="405">
        <v>8.3333333333333329E-2</v>
      </c>
      <c r="X487" s="405">
        <v>8.3333333333333329E-2</v>
      </c>
      <c r="Y487" s="405">
        <v>8.3333333333333329E-2</v>
      </c>
      <c r="Z487" s="405">
        <v>8.3333333333333329E-2</v>
      </c>
      <c r="AA487" s="405">
        <v>8.3333333333333329E-2</v>
      </c>
    </row>
    <row r="488" spans="1:27" ht="15" customHeight="1" x14ac:dyDescent="0.25">
      <c r="A488" s="425" t="str">
        <f>IF('1_geral'!$D$1=E488,1,"")</f>
        <v/>
      </c>
      <c r="B488" s="166" t="str">
        <f>IF(A488=1,MAX(B$1:B487)+1,"")</f>
        <v/>
      </c>
      <c r="C488" s="425" t="str">
        <f>IF('1_geral'!$D$4=F488,1,"")</f>
        <v/>
      </c>
      <c r="D488" s="166" t="str">
        <f>IF(C488=1,MAX(D$1:D487)+1,"")</f>
        <v/>
      </c>
      <c r="E488" s="166" t="s">
        <v>20</v>
      </c>
      <c r="F488" s="166" t="s">
        <v>2274</v>
      </c>
      <c r="K488" s="166" t="s">
        <v>2283</v>
      </c>
      <c r="P488" s="405">
        <v>8.3333333333333329E-2</v>
      </c>
      <c r="Q488" s="405">
        <v>8.3333333333333329E-2</v>
      </c>
      <c r="R488" s="405">
        <v>8.3333333333333329E-2</v>
      </c>
      <c r="S488" s="405">
        <v>8.3333333333333329E-2</v>
      </c>
      <c r="T488" s="405">
        <v>8.3333333333333329E-2</v>
      </c>
      <c r="U488" s="405">
        <v>8.3333333333333329E-2</v>
      </c>
      <c r="V488" s="405">
        <v>8.3333333333333329E-2</v>
      </c>
      <c r="W488" s="405">
        <v>8.3333333333333329E-2</v>
      </c>
      <c r="X488" s="405">
        <v>8.3333333333333329E-2</v>
      </c>
      <c r="Y488" s="405">
        <v>8.3333333333333329E-2</v>
      </c>
      <c r="Z488" s="405">
        <v>8.3333333333333329E-2</v>
      </c>
      <c r="AA488" s="405">
        <v>8.3333333333333329E-2</v>
      </c>
    </row>
    <row r="489" spans="1:27" ht="15" customHeight="1" x14ac:dyDescent="0.25">
      <c r="A489" s="425" t="str">
        <f>IF('1_geral'!$D$1=E489,1,"")</f>
        <v/>
      </c>
      <c r="B489" s="166" t="str">
        <f>IF(A489=1,MAX(B$1:B488)+1,"")</f>
        <v/>
      </c>
      <c r="C489" s="425" t="str">
        <f>IF('1_geral'!$D$4=F489,1,"")</f>
        <v/>
      </c>
      <c r="D489" s="166" t="str">
        <f>IF(C489=1,MAX(D$1:D488)+1,"")</f>
        <v/>
      </c>
      <c r="E489" s="166" t="s">
        <v>20</v>
      </c>
      <c r="F489" s="166" t="s">
        <v>2274</v>
      </c>
      <c r="K489" s="166" t="s">
        <v>2284</v>
      </c>
      <c r="P489" s="405">
        <v>8.3333333333333329E-2</v>
      </c>
      <c r="Q489" s="405">
        <v>8.3333333333333329E-2</v>
      </c>
      <c r="R489" s="405">
        <v>8.3333333333333329E-2</v>
      </c>
      <c r="S489" s="405">
        <v>8.3333333333333329E-2</v>
      </c>
      <c r="T489" s="405">
        <v>8.3333333333333329E-2</v>
      </c>
      <c r="U489" s="405">
        <v>8.3333333333333329E-2</v>
      </c>
      <c r="V489" s="405">
        <v>8.3333333333333329E-2</v>
      </c>
      <c r="W489" s="405">
        <v>8.3333333333333329E-2</v>
      </c>
      <c r="X489" s="405">
        <v>8.3333333333333329E-2</v>
      </c>
      <c r="Y489" s="405">
        <v>8.3333333333333329E-2</v>
      </c>
      <c r="Z489" s="405">
        <v>8.3333333333333329E-2</v>
      </c>
      <c r="AA489" s="405">
        <v>8.3333333333333329E-2</v>
      </c>
    </row>
    <row r="490" spans="1:27" ht="15" customHeight="1" x14ac:dyDescent="0.25">
      <c r="A490" s="425" t="str">
        <f>IF('1_geral'!$D$1=E490,1,"")</f>
        <v/>
      </c>
      <c r="B490" s="166" t="str">
        <f>IF(A490=1,MAX(B$1:B489)+1,"")</f>
        <v/>
      </c>
      <c r="C490" s="425" t="str">
        <f>IF('1_geral'!$D$4=F490,1,"")</f>
        <v/>
      </c>
      <c r="D490" s="166" t="str">
        <f>IF(C490=1,MAX(D$1:D489)+1,"")</f>
        <v/>
      </c>
      <c r="E490" s="166" t="s">
        <v>20</v>
      </c>
      <c r="F490" s="166" t="s">
        <v>2274</v>
      </c>
      <c r="K490" s="166" t="s">
        <v>2285</v>
      </c>
      <c r="P490" s="405">
        <v>8.3333333333333329E-2</v>
      </c>
      <c r="Q490" s="405">
        <v>8.3333333333333329E-2</v>
      </c>
      <c r="R490" s="405">
        <v>8.3333333333333329E-2</v>
      </c>
      <c r="S490" s="405">
        <v>8.3333333333333329E-2</v>
      </c>
      <c r="T490" s="405">
        <v>8.3333333333333329E-2</v>
      </c>
      <c r="U490" s="405">
        <v>8.3333333333333329E-2</v>
      </c>
      <c r="V490" s="405">
        <v>8.3333333333333329E-2</v>
      </c>
      <c r="W490" s="405">
        <v>8.3333333333333329E-2</v>
      </c>
      <c r="X490" s="405">
        <v>8.3333333333333329E-2</v>
      </c>
      <c r="Y490" s="405">
        <v>8.3333333333333329E-2</v>
      </c>
      <c r="Z490" s="405">
        <v>8.3333333333333329E-2</v>
      </c>
      <c r="AA490" s="405">
        <v>8.3333333333333329E-2</v>
      </c>
    </row>
    <row r="491" spans="1:27" ht="15" customHeight="1" x14ac:dyDescent="0.25">
      <c r="A491" s="425" t="str">
        <f>IF('1_geral'!$D$1=E491,1,"")</f>
        <v/>
      </c>
      <c r="B491" s="166" t="str">
        <f>IF(A491=1,MAX(B$1:B490)+1,"")</f>
        <v/>
      </c>
      <c r="C491" s="425" t="str">
        <f>IF('1_geral'!$D$4=F491,1,"")</f>
        <v/>
      </c>
      <c r="D491" s="166" t="str">
        <f>IF(C491=1,MAX(D$1:D490)+1,"")</f>
        <v/>
      </c>
      <c r="E491" s="166" t="s">
        <v>20</v>
      </c>
      <c r="F491" s="166" t="s">
        <v>2274</v>
      </c>
      <c r="K491" s="166" t="s">
        <v>2286</v>
      </c>
      <c r="P491" s="405">
        <v>8.3333333333333329E-2</v>
      </c>
      <c r="Q491" s="405">
        <v>8.3333333333333329E-2</v>
      </c>
      <c r="R491" s="405">
        <v>8.3333333333333329E-2</v>
      </c>
      <c r="S491" s="405">
        <v>8.3333333333333329E-2</v>
      </c>
      <c r="T491" s="405">
        <v>8.3333333333333329E-2</v>
      </c>
      <c r="U491" s="405">
        <v>8.3333333333333329E-2</v>
      </c>
      <c r="V491" s="405">
        <v>8.3333333333333329E-2</v>
      </c>
      <c r="W491" s="405">
        <v>8.3333333333333329E-2</v>
      </c>
      <c r="X491" s="405">
        <v>8.3333333333333329E-2</v>
      </c>
      <c r="Y491" s="405">
        <v>8.3333333333333329E-2</v>
      </c>
      <c r="Z491" s="405">
        <v>8.3333333333333329E-2</v>
      </c>
      <c r="AA491" s="405">
        <v>8.3333333333333329E-2</v>
      </c>
    </row>
    <row r="492" spans="1:27" ht="15" customHeight="1" x14ac:dyDescent="0.25">
      <c r="A492" s="425" t="str">
        <f>IF('1_geral'!$D$1=E492,1,"")</f>
        <v/>
      </c>
      <c r="B492" s="166" t="str">
        <f>IF(A492=1,MAX(B$1:B491)+1,"")</f>
        <v/>
      </c>
      <c r="C492" s="425" t="str">
        <f>IF('1_geral'!$D$4=F492,1,"")</f>
        <v/>
      </c>
      <c r="D492" s="166" t="str">
        <f>IF(C492=1,MAX(D$1:D491)+1,"")</f>
        <v/>
      </c>
      <c r="E492" s="166" t="s">
        <v>20</v>
      </c>
      <c r="F492" s="166" t="s">
        <v>2274</v>
      </c>
      <c r="K492" s="166" t="s">
        <v>2287</v>
      </c>
      <c r="P492" s="405">
        <v>8.3333333333333329E-2</v>
      </c>
      <c r="Q492" s="405">
        <v>8.3333333333333329E-2</v>
      </c>
      <c r="R492" s="405">
        <v>8.3333333333333329E-2</v>
      </c>
      <c r="S492" s="405">
        <v>8.3333333333333329E-2</v>
      </c>
      <c r="T492" s="405">
        <v>8.3333333333333329E-2</v>
      </c>
      <c r="U492" s="405">
        <v>8.3333333333333329E-2</v>
      </c>
      <c r="V492" s="405">
        <v>8.3333333333333329E-2</v>
      </c>
      <c r="W492" s="405">
        <v>8.3333333333333329E-2</v>
      </c>
      <c r="X492" s="405">
        <v>8.3333333333333329E-2</v>
      </c>
      <c r="Y492" s="405">
        <v>8.3333333333333329E-2</v>
      </c>
      <c r="Z492" s="405">
        <v>8.3333333333333329E-2</v>
      </c>
      <c r="AA492" s="405">
        <v>8.3333333333333329E-2</v>
      </c>
    </row>
    <row r="493" spans="1:27" ht="15" customHeight="1" x14ac:dyDescent="0.25">
      <c r="A493" s="425" t="str">
        <f>IF('1_geral'!$D$1=E493,1,"")</f>
        <v/>
      </c>
      <c r="B493" s="166" t="str">
        <f>IF(A493=1,MAX(B$1:B492)+1,"")</f>
        <v/>
      </c>
      <c r="C493" s="425" t="str">
        <f>IF('1_geral'!$D$4=F493,1,"")</f>
        <v/>
      </c>
      <c r="D493" s="166" t="str">
        <f>IF(C493=1,MAX(D$1:D492)+1,"")</f>
        <v/>
      </c>
      <c r="E493" s="166" t="s">
        <v>20</v>
      </c>
      <c r="F493" s="166" t="s">
        <v>2274</v>
      </c>
      <c r="K493" s="166" t="s">
        <v>2288</v>
      </c>
      <c r="P493" s="405">
        <v>8.3333333333333329E-2</v>
      </c>
      <c r="Q493" s="405">
        <v>8.3333333333333329E-2</v>
      </c>
      <c r="R493" s="405">
        <v>8.3333333333333329E-2</v>
      </c>
      <c r="S493" s="405">
        <v>8.3333333333333329E-2</v>
      </c>
      <c r="T493" s="405">
        <v>8.3333333333333329E-2</v>
      </c>
      <c r="U493" s="405">
        <v>8.3333333333333329E-2</v>
      </c>
      <c r="V493" s="405">
        <v>8.3333333333333329E-2</v>
      </c>
      <c r="W493" s="405">
        <v>8.3333333333333329E-2</v>
      </c>
      <c r="X493" s="405">
        <v>8.3333333333333329E-2</v>
      </c>
      <c r="Y493" s="405">
        <v>8.3333333333333329E-2</v>
      </c>
      <c r="Z493" s="405">
        <v>8.3333333333333329E-2</v>
      </c>
      <c r="AA493" s="405">
        <v>8.3333333333333329E-2</v>
      </c>
    </row>
    <row r="494" spans="1:27" ht="15" customHeight="1" x14ac:dyDescent="0.25">
      <c r="A494" s="425" t="str">
        <f>IF('1_geral'!$D$1=E494,1,"")</f>
        <v/>
      </c>
      <c r="B494" s="166" t="str">
        <f>IF(A494=1,MAX(B$1:B493)+1,"")</f>
        <v/>
      </c>
      <c r="C494" s="425" t="str">
        <f>IF('1_geral'!$D$4=F494,1,"")</f>
        <v/>
      </c>
      <c r="D494" s="166" t="str">
        <f>IF(C494=1,MAX(D$1:D493)+1,"")</f>
        <v/>
      </c>
      <c r="E494" s="166" t="s">
        <v>20</v>
      </c>
      <c r="F494" s="166" t="s">
        <v>2274</v>
      </c>
      <c r="K494" s="166" t="s">
        <v>2289</v>
      </c>
      <c r="P494" s="405">
        <v>8.3333333333333329E-2</v>
      </c>
      <c r="Q494" s="405">
        <v>8.3333333333333329E-2</v>
      </c>
      <c r="R494" s="405">
        <v>8.3333333333333329E-2</v>
      </c>
      <c r="S494" s="405">
        <v>8.3333333333333329E-2</v>
      </c>
      <c r="T494" s="405">
        <v>8.3333333333333329E-2</v>
      </c>
      <c r="U494" s="405">
        <v>8.3333333333333329E-2</v>
      </c>
      <c r="V494" s="405">
        <v>8.3333333333333329E-2</v>
      </c>
      <c r="W494" s="405">
        <v>8.3333333333333329E-2</v>
      </c>
      <c r="X494" s="405">
        <v>8.3333333333333329E-2</v>
      </c>
      <c r="Y494" s="405">
        <v>8.3333333333333329E-2</v>
      </c>
      <c r="Z494" s="405">
        <v>8.3333333333333329E-2</v>
      </c>
      <c r="AA494" s="405">
        <v>8.3333333333333329E-2</v>
      </c>
    </row>
    <row r="495" spans="1:27" ht="15" customHeight="1" x14ac:dyDescent="0.25">
      <c r="A495" s="425" t="str">
        <f>IF('1_geral'!$D$1=E495,1,"")</f>
        <v/>
      </c>
      <c r="B495" s="166" t="str">
        <f>IF(A495=1,MAX(B$1:B494)+1,"")</f>
        <v/>
      </c>
      <c r="C495" s="425" t="str">
        <f>IF('1_geral'!$D$4=F495,1,"")</f>
        <v/>
      </c>
      <c r="D495" s="166" t="str">
        <f>IF(C495=1,MAX(D$1:D494)+1,"")</f>
        <v/>
      </c>
      <c r="E495" s="166" t="s">
        <v>20</v>
      </c>
      <c r="F495" s="166" t="s">
        <v>2274</v>
      </c>
      <c r="K495" s="166" t="s">
        <v>2290</v>
      </c>
      <c r="P495" s="405">
        <v>8.3333333333333329E-2</v>
      </c>
      <c r="Q495" s="405">
        <v>8.3333333333333329E-2</v>
      </c>
      <c r="R495" s="405">
        <v>8.3333333333333329E-2</v>
      </c>
      <c r="S495" s="405">
        <v>8.3333333333333329E-2</v>
      </c>
      <c r="T495" s="405">
        <v>8.3333333333333329E-2</v>
      </c>
      <c r="U495" s="405">
        <v>8.3333333333333329E-2</v>
      </c>
      <c r="V495" s="405">
        <v>8.3333333333333329E-2</v>
      </c>
      <c r="W495" s="405">
        <v>8.3333333333333329E-2</v>
      </c>
      <c r="X495" s="405">
        <v>8.3333333333333329E-2</v>
      </c>
      <c r="Y495" s="405">
        <v>8.3333333333333329E-2</v>
      </c>
      <c r="Z495" s="405">
        <v>8.3333333333333329E-2</v>
      </c>
      <c r="AA495" s="405">
        <v>8.3333333333333329E-2</v>
      </c>
    </row>
    <row r="496" spans="1:27" ht="15" customHeight="1" x14ac:dyDescent="0.25">
      <c r="A496" s="425" t="str">
        <f>IF('1_geral'!$D$1=E496,1,"")</f>
        <v/>
      </c>
      <c r="B496" s="166" t="str">
        <f>IF(A496=1,MAX(B$1:B495)+1,"")</f>
        <v/>
      </c>
      <c r="C496" s="425" t="str">
        <f>IF('1_geral'!$D$4=F496,1,"")</f>
        <v/>
      </c>
      <c r="D496" s="166" t="str">
        <f>IF(C496=1,MAX(D$1:D495)+1,"")</f>
        <v/>
      </c>
      <c r="E496" s="166" t="s">
        <v>20</v>
      </c>
      <c r="F496" s="166" t="s">
        <v>2274</v>
      </c>
      <c r="K496" s="166" t="s">
        <v>2291</v>
      </c>
      <c r="P496" s="405">
        <v>8.3333333333333329E-2</v>
      </c>
      <c r="Q496" s="405">
        <v>8.3333333333333329E-2</v>
      </c>
      <c r="R496" s="405">
        <v>8.3333333333333329E-2</v>
      </c>
      <c r="S496" s="405">
        <v>8.3333333333333329E-2</v>
      </c>
      <c r="T496" s="405">
        <v>8.3333333333333329E-2</v>
      </c>
      <c r="U496" s="405">
        <v>8.3333333333333329E-2</v>
      </c>
      <c r="V496" s="405">
        <v>8.3333333333333329E-2</v>
      </c>
      <c r="W496" s="405">
        <v>8.3333333333333329E-2</v>
      </c>
      <c r="X496" s="405">
        <v>8.3333333333333329E-2</v>
      </c>
      <c r="Y496" s="405">
        <v>8.3333333333333329E-2</v>
      </c>
      <c r="Z496" s="405">
        <v>8.3333333333333329E-2</v>
      </c>
      <c r="AA496" s="405">
        <v>8.3333333333333329E-2</v>
      </c>
    </row>
    <row r="497" spans="1:27" ht="15" customHeight="1" x14ac:dyDescent="0.25">
      <c r="A497" s="425" t="str">
        <f>IF('1_geral'!$D$1=E497,1,"")</f>
        <v/>
      </c>
      <c r="B497" s="166" t="str">
        <f>IF(A497=1,MAX(B$1:B496)+1,"")</f>
        <v/>
      </c>
      <c r="C497" s="425" t="str">
        <f>IF('1_geral'!$D$4=F497,1,"")</f>
        <v/>
      </c>
      <c r="D497" s="166" t="str">
        <f>IF(C497=1,MAX(D$1:D496)+1,"")</f>
        <v/>
      </c>
      <c r="E497" s="166" t="s">
        <v>20</v>
      </c>
      <c r="F497" s="166" t="s">
        <v>2328</v>
      </c>
      <c r="G497" s="166" t="s">
        <v>1657</v>
      </c>
      <c r="K497" s="166" t="s">
        <v>2329</v>
      </c>
      <c r="P497" s="405">
        <v>8.3333333333333329E-2</v>
      </c>
      <c r="Q497" s="405">
        <v>8.3333333333333329E-2</v>
      </c>
      <c r="R497" s="405">
        <v>8.3333333333333329E-2</v>
      </c>
      <c r="S497" s="405">
        <v>8.3333333333333329E-2</v>
      </c>
      <c r="T497" s="405">
        <v>8.3333333333333329E-2</v>
      </c>
      <c r="U497" s="405">
        <v>8.3333333333333329E-2</v>
      </c>
      <c r="V497" s="405">
        <v>8.3333333333333329E-2</v>
      </c>
      <c r="W497" s="405">
        <v>8.3333333333333329E-2</v>
      </c>
      <c r="X497" s="405">
        <v>8.3333333333333329E-2</v>
      </c>
      <c r="Y497" s="405">
        <v>8.3333333333333329E-2</v>
      </c>
      <c r="Z497" s="405">
        <v>8.3333333333333329E-2</v>
      </c>
      <c r="AA497" s="405">
        <v>8.3333333333333329E-2</v>
      </c>
    </row>
    <row r="498" spans="1:27" ht="15" customHeight="1" x14ac:dyDescent="0.25">
      <c r="A498" s="425" t="str">
        <f>IF('1_geral'!$D$1=E498,1,"")</f>
        <v/>
      </c>
      <c r="B498" s="166" t="str">
        <f>IF(A498=1,MAX(B$1:B497)+1,"")</f>
        <v/>
      </c>
      <c r="C498" s="425" t="str">
        <f>IF('1_geral'!$D$4=F498,1,"")</f>
        <v/>
      </c>
      <c r="D498" s="166" t="str">
        <f>IF(C498=1,MAX(D$1:D497)+1,"")</f>
        <v/>
      </c>
      <c r="E498" s="166" t="s">
        <v>20</v>
      </c>
      <c r="F498" s="166" t="s">
        <v>2328</v>
      </c>
      <c r="G498" s="166" t="s">
        <v>1657</v>
      </c>
      <c r="K498" s="166" t="s">
        <v>2330</v>
      </c>
      <c r="P498" s="405">
        <v>8.3333333333333329E-2</v>
      </c>
      <c r="Q498" s="405">
        <v>8.3333333333333329E-2</v>
      </c>
      <c r="R498" s="405">
        <v>8.3333333333333329E-2</v>
      </c>
      <c r="S498" s="405">
        <v>8.3333333333333329E-2</v>
      </c>
      <c r="T498" s="405">
        <v>8.3333333333333329E-2</v>
      </c>
      <c r="U498" s="405">
        <v>8.3333333333333329E-2</v>
      </c>
      <c r="V498" s="405">
        <v>8.3333333333333329E-2</v>
      </c>
      <c r="W498" s="405">
        <v>8.3333333333333329E-2</v>
      </c>
      <c r="X498" s="405">
        <v>8.3333333333333329E-2</v>
      </c>
      <c r="Y498" s="405">
        <v>8.3333333333333329E-2</v>
      </c>
      <c r="Z498" s="405">
        <v>8.3333333333333329E-2</v>
      </c>
      <c r="AA498" s="405">
        <v>8.3333333333333329E-2</v>
      </c>
    </row>
    <row r="499" spans="1:27" ht="15" customHeight="1" x14ac:dyDescent="0.25">
      <c r="A499" s="425" t="str">
        <f>IF('1_geral'!$D$1=E499,1,"")</f>
        <v/>
      </c>
      <c r="B499" s="166" t="str">
        <f>IF(A499=1,MAX(B$1:B498)+1,"")</f>
        <v/>
      </c>
      <c r="C499" s="425" t="str">
        <f>IF('1_geral'!$D$4=F499,1,"")</f>
        <v/>
      </c>
      <c r="D499" s="166" t="str">
        <f>IF(C499=1,MAX(D$1:D498)+1,"")</f>
        <v/>
      </c>
      <c r="E499" s="166" t="s">
        <v>20</v>
      </c>
      <c r="F499" s="166" t="s">
        <v>2328</v>
      </c>
      <c r="G499" s="166" t="s">
        <v>1657</v>
      </c>
      <c r="K499" s="166" t="s">
        <v>2100</v>
      </c>
      <c r="P499" s="405">
        <v>8.3333333333333329E-2</v>
      </c>
      <c r="Q499" s="405">
        <v>8.3333333333333329E-2</v>
      </c>
      <c r="R499" s="405">
        <v>8.3333333333333329E-2</v>
      </c>
      <c r="S499" s="405">
        <v>8.3333333333333329E-2</v>
      </c>
      <c r="T499" s="405">
        <v>8.3333333333333329E-2</v>
      </c>
      <c r="U499" s="405">
        <v>8.3333333333333329E-2</v>
      </c>
      <c r="V499" s="405">
        <v>8.3333333333333329E-2</v>
      </c>
      <c r="W499" s="405">
        <v>8.3333333333333329E-2</v>
      </c>
      <c r="X499" s="405">
        <v>8.3333333333333329E-2</v>
      </c>
      <c r="Y499" s="405">
        <v>8.3333333333333329E-2</v>
      </c>
      <c r="Z499" s="405">
        <v>8.3333333333333329E-2</v>
      </c>
      <c r="AA499" s="405">
        <v>8.3333333333333329E-2</v>
      </c>
    </row>
    <row r="500" spans="1:27" ht="15" customHeight="1" x14ac:dyDescent="0.25">
      <c r="A500" s="425" t="str">
        <f>IF('1_geral'!$D$1=E500,1,"")</f>
        <v/>
      </c>
      <c r="B500" s="166" t="str">
        <f>IF(A500=1,MAX(B$1:B499)+1,"")</f>
        <v/>
      </c>
      <c r="C500" s="425" t="str">
        <f>IF('1_geral'!$D$4=F500,1,"")</f>
        <v/>
      </c>
      <c r="D500" s="166" t="str">
        <f>IF(C500=1,MAX(D$1:D499)+1,"")</f>
        <v/>
      </c>
      <c r="E500" s="166" t="s">
        <v>20</v>
      </c>
      <c r="F500" s="166" t="s">
        <v>2328</v>
      </c>
      <c r="G500" s="166" t="s">
        <v>1657</v>
      </c>
      <c r="K500" s="166" t="s">
        <v>2331</v>
      </c>
      <c r="P500" s="405">
        <v>8.3333333333333329E-2</v>
      </c>
      <c r="Q500" s="405">
        <v>8.3333333333333329E-2</v>
      </c>
      <c r="R500" s="405">
        <v>8.3333333333333329E-2</v>
      </c>
      <c r="S500" s="405">
        <v>8.3333333333333329E-2</v>
      </c>
      <c r="T500" s="405">
        <v>8.3333333333333329E-2</v>
      </c>
      <c r="U500" s="405">
        <v>8.3333333333333329E-2</v>
      </c>
      <c r="V500" s="405">
        <v>8.3333333333333329E-2</v>
      </c>
      <c r="W500" s="405">
        <v>8.3333333333333329E-2</v>
      </c>
      <c r="X500" s="405">
        <v>8.3333333333333329E-2</v>
      </c>
      <c r="Y500" s="405">
        <v>8.3333333333333329E-2</v>
      </c>
      <c r="Z500" s="405">
        <v>8.3333333333333329E-2</v>
      </c>
      <c r="AA500" s="405">
        <v>8.3333333333333329E-2</v>
      </c>
    </row>
    <row r="501" spans="1:27" ht="15" customHeight="1" x14ac:dyDescent="0.25">
      <c r="A501" s="425" t="str">
        <f>IF('1_geral'!$D$1=E501,1,"")</f>
        <v/>
      </c>
      <c r="B501" s="166" t="str">
        <f>IF(A501=1,MAX(B$1:B500)+1,"")</f>
        <v/>
      </c>
      <c r="C501" s="425" t="str">
        <f>IF('1_geral'!$D$4=F501,1,"")</f>
        <v/>
      </c>
      <c r="D501" s="166" t="str">
        <f>IF(C501=1,MAX(D$1:D500)+1,"")</f>
        <v/>
      </c>
      <c r="E501" s="166" t="s">
        <v>2332</v>
      </c>
      <c r="F501" s="166" t="s">
        <v>2207</v>
      </c>
      <c r="G501" s="166" t="s">
        <v>2207</v>
      </c>
      <c r="H501" s="166" t="s">
        <v>1656</v>
      </c>
      <c r="I501" s="166" t="s">
        <v>1861</v>
      </c>
      <c r="J501" s="166" t="s">
        <v>1902</v>
      </c>
      <c r="K501" s="166" t="s">
        <v>2341</v>
      </c>
      <c r="L501" s="409">
        <v>10</v>
      </c>
      <c r="M501" s="409">
        <v>15</v>
      </c>
      <c r="N501" s="409">
        <v>20</v>
      </c>
      <c r="O501" s="410">
        <v>25</v>
      </c>
      <c r="P501" s="405">
        <v>8.3333333333333329E-2</v>
      </c>
      <c r="Q501" s="405">
        <v>8.3333333333333329E-2</v>
      </c>
      <c r="R501" s="405">
        <v>8.3333333333333329E-2</v>
      </c>
      <c r="S501" s="405">
        <v>8.3333333333333329E-2</v>
      </c>
      <c r="T501" s="405">
        <v>8.3333333333333329E-2</v>
      </c>
      <c r="U501" s="405">
        <v>8.3333333333333329E-2</v>
      </c>
      <c r="V501" s="405">
        <v>8.3333333333333329E-2</v>
      </c>
      <c r="W501" s="405">
        <v>8.3333333333333329E-2</v>
      </c>
      <c r="X501" s="405">
        <v>8.3333333333333329E-2</v>
      </c>
      <c r="Y501" s="405">
        <v>8.3333333333333329E-2</v>
      </c>
      <c r="Z501" s="405">
        <v>8.3333333333333329E-2</v>
      </c>
      <c r="AA501" s="405">
        <v>8.3333333333333329E-2</v>
      </c>
    </row>
    <row r="502" spans="1:27" ht="15" customHeight="1" x14ac:dyDescent="0.25">
      <c r="A502" s="425" t="str">
        <f>IF('1_geral'!$D$1=E502,1,"")</f>
        <v/>
      </c>
      <c r="B502" s="166" t="str">
        <f>IF(A502=1,MAX(B$1:B501)+1,"")</f>
        <v/>
      </c>
      <c r="C502" s="425" t="str">
        <f>IF('1_geral'!$D$4=F502,1,"")</f>
        <v/>
      </c>
      <c r="D502" s="166" t="str">
        <f>IF(C502=1,MAX(D$1:D501)+1,"")</f>
        <v/>
      </c>
      <c r="E502" s="166" t="s">
        <v>2332</v>
      </c>
      <c r="F502" s="166" t="s">
        <v>2207</v>
      </c>
      <c r="G502" s="166" t="s">
        <v>2207</v>
      </c>
      <c r="H502" s="166" t="s">
        <v>1656</v>
      </c>
      <c r="I502" s="166" t="s">
        <v>1861</v>
      </c>
      <c r="J502" s="166" t="s">
        <v>1902</v>
      </c>
      <c r="K502" s="166" t="s">
        <v>2343</v>
      </c>
      <c r="L502" s="409">
        <v>1</v>
      </c>
      <c r="M502" s="409">
        <v>2</v>
      </c>
      <c r="N502" s="409">
        <v>3</v>
      </c>
      <c r="O502" s="410">
        <v>500</v>
      </c>
      <c r="P502" s="405">
        <v>8.3333333333333329E-2</v>
      </c>
      <c r="Q502" s="405">
        <v>8.3333333333333329E-2</v>
      </c>
      <c r="R502" s="405">
        <v>8.3333333333333329E-2</v>
      </c>
      <c r="S502" s="405">
        <v>8.3333333333333329E-2</v>
      </c>
      <c r="T502" s="405">
        <v>8.3333333333333329E-2</v>
      </c>
      <c r="U502" s="405">
        <v>8.3333333333333329E-2</v>
      </c>
      <c r="V502" s="405">
        <v>8.3333333333333329E-2</v>
      </c>
      <c r="W502" s="405">
        <v>8.3333333333333329E-2</v>
      </c>
      <c r="X502" s="405">
        <v>8.3333333333333329E-2</v>
      </c>
      <c r="Y502" s="405">
        <v>8.3333333333333329E-2</v>
      </c>
      <c r="Z502" s="405">
        <v>8.3333333333333329E-2</v>
      </c>
      <c r="AA502" s="405">
        <v>8.3333333333333329E-2</v>
      </c>
    </row>
    <row r="503" spans="1:27" ht="15" customHeight="1" x14ac:dyDescent="0.25">
      <c r="A503" s="425" t="str">
        <f>IF('1_geral'!$D$1=E503,1,"")</f>
        <v/>
      </c>
      <c r="B503" s="166" t="str">
        <f>IF(A503=1,MAX(B$1:B502)+1,"")</f>
        <v/>
      </c>
      <c r="C503" s="425" t="str">
        <f>IF('1_geral'!$D$4=F503,1,"")</f>
        <v/>
      </c>
      <c r="D503" s="166" t="str">
        <f>IF(C503=1,MAX(D$1:D502)+1,"")</f>
        <v/>
      </c>
      <c r="E503" s="166" t="s">
        <v>2332</v>
      </c>
      <c r="F503" s="166" t="s">
        <v>2207</v>
      </c>
      <c r="G503" s="166" t="s">
        <v>2207</v>
      </c>
      <c r="H503" s="166" t="s">
        <v>1656</v>
      </c>
      <c r="I503" s="166" t="s">
        <v>1861</v>
      </c>
      <c r="J503" s="166" t="s">
        <v>1902</v>
      </c>
      <c r="K503" s="166" t="s">
        <v>2344</v>
      </c>
      <c r="L503" s="409">
        <v>3</v>
      </c>
      <c r="M503" s="409">
        <v>4</v>
      </c>
      <c r="N503" s="409">
        <v>5</v>
      </c>
      <c r="O503" s="410">
        <v>1700</v>
      </c>
      <c r="P503" s="405">
        <v>8.3333333333333329E-2</v>
      </c>
      <c r="Q503" s="405">
        <v>8.3333333333333329E-2</v>
      </c>
      <c r="R503" s="405">
        <v>8.3333333333333329E-2</v>
      </c>
      <c r="S503" s="405">
        <v>8.3333333333333329E-2</v>
      </c>
      <c r="T503" s="405">
        <v>8.3333333333333329E-2</v>
      </c>
      <c r="U503" s="405">
        <v>8.3333333333333329E-2</v>
      </c>
      <c r="V503" s="405">
        <v>8.3333333333333329E-2</v>
      </c>
      <c r="W503" s="405">
        <v>8.3333333333333329E-2</v>
      </c>
      <c r="X503" s="405">
        <v>8.3333333333333329E-2</v>
      </c>
      <c r="Y503" s="405">
        <v>8.3333333333333329E-2</v>
      </c>
      <c r="Z503" s="405">
        <v>8.3333333333333329E-2</v>
      </c>
      <c r="AA503" s="405">
        <v>8.3333333333333329E-2</v>
      </c>
    </row>
    <row r="504" spans="1:27" ht="15" customHeight="1" x14ac:dyDescent="0.25">
      <c r="A504" s="425" t="str">
        <f>IF('1_geral'!$D$1=E504,1,"")</f>
        <v/>
      </c>
      <c r="B504" s="166" t="str">
        <f>IF(A504=1,MAX(B$1:B503)+1,"")</f>
        <v/>
      </c>
      <c r="C504" s="425" t="str">
        <f>IF('1_geral'!$D$4=F504,1,"")</f>
        <v/>
      </c>
      <c r="D504" s="166" t="str">
        <f>IF(C504=1,MAX(D$1:D503)+1,"")</f>
        <v/>
      </c>
      <c r="E504" s="166" t="s">
        <v>2332</v>
      </c>
      <c r="F504" s="166" t="s">
        <v>2207</v>
      </c>
      <c r="G504" s="166" t="s">
        <v>2207</v>
      </c>
      <c r="H504" s="166" t="s">
        <v>1658</v>
      </c>
      <c r="I504" s="166" t="s">
        <v>1886</v>
      </c>
      <c r="J504" s="166" t="s">
        <v>1902</v>
      </c>
      <c r="K504" s="166" t="s">
        <v>2153</v>
      </c>
      <c r="L504" s="409">
        <v>45</v>
      </c>
      <c r="M504" s="409">
        <v>60</v>
      </c>
      <c r="N504" s="409">
        <v>75</v>
      </c>
      <c r="O504" s="410">
        <v>44</v>
      </c>
      <c r="P504" s="405">
        <v>8.3333333333333329E-2</v>
      </c>
      <c r="Q504" s="405">
        <v>8.3333333333333329E-2</v>
      </c>
      <c r="R504" s="405">
        <v>8.3333333333333329E-2</v>
      </c>
      <c r="S504" s="405">
        <v>8.3333333333333329E-2</v>
      </c>
      <c r="T504" s="405">
        <v>8.3333333333333329E-2</v>
      </c>
      <c r="U504" s="405">
        <v>8.3333333333333329E-2</v>
      </c>
      <c r="V504" s="405">
        <v>8.3333333333333329E-2</v>
      </c>
      <c r="W504" s="405">
        <v>8.3333333333333329E-2</v>
      </c>
      <c r="X504" s="405">
        <v>8.3333333333333329E-2</v>
      </c>
      <c r="Y504" s="405">
        <v>8.3333333333333329E-2</v>
      </c>
      <c r="Z504" s="405">
        <v>8.3333333333333329E-2</v>
      </c>
      <c r="AA504" s="405">
        <v>8.3333333333333329E-2</v>
      </c>
    </row>
    <row r="505" spans="1:27" ht="15" customHeight="1" x14ac:dyDescent="0.25">
      <c r="A505" s="425" t="str">
        <f>IF('1_geral'!$D$1=E505,1,"")</f>
        <v/>
      </c>
      <c r="B505" s="166" t="str">
        <f>IF(A505=1,MAX(B$1:B504)+1,"")</f>
        <v/>
      </c>
      <c r="C505" s="425" t="str">
        <f>IF('1_geral'!$D$4=F505,1,"")</f>
        <v/>
      </c>
      <c r="D505" s="166" t="str">
        <f>IF(C505=1,MAX(D$1:D504)+1,"")</f>
        <v/>
      </c>
      <c r="E505" s="166" t="s">
        <v>2332</v>
      </c>
      <c r="F505" s="166" t="s">
        <v>2207</v>
      </c>
      <c r="G505" s="166" t="s">
        <v>2207</v>
      </c>
      <c r="H505" s="166" t="s">
        <v>1854</v>
      </c>
      <c r="I505" s="166" t="s">
        <v>1831</v>
      </c>
      <c r="J505" s="166" t="s">
        <v>1902</v>
      </c>
      <c r="K505" s="166" t="s">
        <v>2335</v>
      </c>
      <c r="L505" s="409">
        <v>8</v>
      </c>
      <c r="M505" s="409">
        <v>12</v>
      </c>
      <c r="N505" s="409">
        <v>15</v>
      </c>
      <c r="O505" s="410">
        <v>1220</v>
      </c>
      <c r="P505" s="405">
        <v>8.3333333333333329E-2</v>
      </c>
      <c r="Q505" s="405">
        <v>8.3333333333333329E-2</v>
      </c>
      <c r="R505" s="405">
        <v>8.3333333333333329E-2</v>
      </c>
      <c r="S505" s="405">
        <v>8.3333333333333329E-2</v>
      </c>
      <c r="T505" s="405">
        <v>8.3333333333333329E-2</v>
      </c>
      <c r="U505" s="405">
        <v>8.3333333333333329E-2</v>
      </c>
      <c r="V505" s="405">
        <v>8.3333333333333329E-2</v>
      </c>
      <c r="W505" s="405">
        <v>8.3333333333333329E-2</v>
      </c>
      <c r="X505" s="405">
        <v>8.3333333333333329E-2</v>
      </c>
      <c r="Y505" s="405">
        <v>8.3333333333333329E-2</v>
      </c>
      <c r="Z505" s="405">
        <v>8.3333333333333329E-2</v>
      </c>
      <c r="AA505" s="405">
        <v>8.3333333333333329E-2</v>
      </c>
    </row>
    <row r="506" spans="1:27" ht="15" customHeight="1" x14ac:dyDescent="0.25">
      <c r="A506" s="425" t="str">
        <f>IF('1_geral'!$D$1=E506,1,"")</f>
        <v/>
      </c>
      <c r="B506" s="166" t="str">
        <f>IF(A506=1,MAX(B$1:B505)+1,"")</f>
        <v/>
      </c>
      <c r="C506" s="425" t="str">
        <f>IF('1_geral'!$D$4=F506,1,"")</f>
        <v/>
      </c>
      <c r="D506" s="166" t="str">
        <f>IF(C506=1,MAX(D$1:D505)+1,"")</f>
        <v/>
      </c>
      <c r="E506" s="166" t="s">
        <v>2332</v>
      </c>
      <c r="F506" s="166" t="s">
        <v>2207</v>
      </c>
      <c r="G506" s="166" t="s">
        <v>1657</v>
      </c>
      <c r="H506" s="166" t="s">
        <v>1854</v>
      </c>
      <c r="I506" s="166" t="s">
        <v>1831</v>
      </c>
      <c r="J506" s="166" t="s">
        <v>1902</v>
      </c>
      <c r="K506" s="166" t="s">
        <v>2336</v>
      </c>
      <c r="L506" s="409">
        <v>12</v>
      </c>
      <c r="M506" s="409">
        <v>15</v>
      </c>
      <c r="N506" s="409">
        <v>18</v>
      </c>
      <c r="O506" s="410">
        <v>500</v>
      </c>
      <c r="P506" s="405">
        <v>8.3333333333333329E-2</v>
      </c>
      <c r="Q506" s="405">
        <v>8.3333333333333329E-2</v>
      </c>
      <c r="R506" s="405">
        <v>8.3333333333333329E-2</v>
      </c>
      <c r="S506" s="405">
        <v>8.3333333333333329E-2</v>
      </c>
      <c r="T506" s="405">
        <v>8.3333333333333329E-2</v>
      </c>
      <c r="U506" s="405">
        <v>8.3333333333333329E-2</v>
      </c>
      <c r="V506" s="405">
        <v>8.3333333333333329E-2</v>
      </c>
      <c r="W506" s="405">
        <v>8.3333333333333329E-2</v>
      </c>
      <c r="X506" s="405">
        <v>8.3333333333333329E-2</v>
      </c>
      <c r="Y506" s="405">
        <v>8.3333333333333329E-2</v>
      </c>
      <c r="Z506" s="405">
        <v>8.3333333333333329E-2</v>
      </c>
      <c r="AA506" s="405">
        <v>8.3333333333333329E-2</v>
      </c>
    </row>
    <row r="507" spans="1:27" ht="15" customHeight="1" x14ac:dyDescent="0.25">
      <c r="A507" s="425" t="str">
        <f>IF('1_geral'!$D$1=E507,1,"")</f>
        <v/>
      </c>
      <c r="B507" s="166" t="str">
        <f>IF(A507=1,MAX(B$1:B506)+1,"")</f>
        <v/>
      </c>
      <c r="C507" s="425" t="str">
        <f>IF('1_geral'!$D$4=F507,1,"")</f>
        <v/>
      </c>
      <c r="D507" s="166" t="str">
        <f>IF(C507=1,MAX(D$1:D506)+1,"")</f>
        <v/>
      </c>
      <c r="E507" s="166" t="s">
        <v>2332</v>
      </c>
      <c r="F507" s="166" t="s">
        <v>2207</v>
      </c>
      <c r="G507" s="166" t="s">
        <v>1657</v>
      </c>
      <c r="H507" s="166" t="s">
        <v>1854</v>
      </c>
      <c r="I507" s="166" t="s">
        <v>1831</v>
      </c>
      <c r="J507" s="166" t="s">
        <v>1902</v>
      </c>
      <c r="K507" s="166" t="s">
        <v>2339</v>
      </c>
      <c r="L507" s="409">
        <v>3</v>
      </c>
      <c r="M507" s="409">
        <v>5</v>
      </c>
      <c r="N507" s="409">
        <v>7</v>
      </c>
      <c r="O507" s="410">
        <v>50</v>
      </c>
      <c r="P507" s="405">
        <v>8.3333333333333329E-2</v>
      </c>
      <c r="Q507" s="405">
        <v>8.3333333333333329E-2</v>
      </c>
      <c r="R507" s="405">
        <v>8.3333333333333329E-2</v>
      </c>
      <c r="S507" s="405">
        <v>8.3333333333333329E-2</v>
      </c>
      <c r="T507" s="405">
        <v>8.3333333333333329E-2</v>
      </c>
      <c r="U507" s="405">
        <v>8.3333333333333329E-2</v>
      </c>
      <c r="V507" s="405">
        <v>8.3333333333333329E-2</v>
      </c>
      <c r="W507" s="405">
        <v>8.3333333333333329E-2</v>
      </c>
      <c r="X507" s="405">
        <v>8.3333333333333329E-2</v>
      </c>
      <c r="Y507" s="405">
        <v>8.3333333333333329E-2</v>
      </c>
      <c r="Z507" s="405">
        <v>8.3333333333333329E-2</v>
      </c>
      <c r="AA507" s="405">
        <v>8.3333333333333329E-2</v>
      </c>
    </row>
    <row r="508" spans="1:27" ht="15" customHeight="1" x14ac:dyDescent="0.25">
      <c r="A508" s="425" t="str">
        <f>IF('1_geral'!$D$1=E508,1,"")</f>
        <v/>
      </c>
      <c r="B508" s="166" t="str">
        <f>IF(A508=1,MAX(B$1:B507)+1,"")</f>
        <v/>
      </c>
      <c r="C508" s="425" t="str">
        <f>IF('1_geral'!$D$4=F508,1,"")</f>
        <v/>
      </c>
      <c r="D508" s="166" t="str">
        <f>IF(C508=1,MAX(D$1:D507)+1,"")</f>
        <v/>
      </c>
      <c r="E508" s="166" t="s">
        <v>2332</v>
      </c>
      <c r="F508" s="166" t="s">
        <v>2207</v>
      </c>
      <c r="G508" s="166" t="s">
        <v>1657</v>
      </c>
      <c r="H508" s="166" t="s">
        <v>1854</v>
      </c>
      <c r="I508" s="166" t="s">
        <v>1831</v>
      </c>
      <c r="J508" s="166" t="s">
        <v>1902</v>
      </c>
      <c r="K508" s="166" t="s">
        <v>2220</v>
      </c>
      <c r="L508" s="409">
        <v>45</v>
      </c>
      <c r="M508" s="409">
        <v>60</v>
      </c>
      <c r="N508" s="409">
        <v>75</v>
      </c>
      <c r="O508" s="410">
        <v>0</v>
      </c>
      <c r="P508" s="405">
        <v>8.3333333333333329E-2</v>
      </c>
      <c r="Q508" s="405">
        <v>8.3333333333333329E-2</v>
      </c>
      <c r="R508" s="405">
        <v>8.3333333333333329E-2</v>
      </c>
      <c r="S508" s="405">
        <v>8.3333333333333329E-2</v>
      </c>
      <c r="T508" s="405">
        <v>8.3333333333333329E-2</v>
      </c>
      <c r="U508" s="405">
        <v>8.3333333333333329E-2</v>
      </c>
      <c r="V508" s="405">
        <v>8.3333333333333329E-2</v>
      </c>
      <c r="W508" s="405">
        <v>8.3333333333333329E-2</v>
      </c>
      <c r="X508" s="405">
        <v>8.3333333333333329E-2</v>
      </c>
      <c r="Y508" s="405">
        <v>8.3333333333333329E-2</v>
      </c>
      <c r="Z508" s="405">
        <v>8.3333333333333329E-2</v>
      </c>
      <c r="AA508" s="405">
        <v>8.3333333333333329E-2</v>
      </c>
    </row>
    <row r="509" spans="1:27" ht="15" customHeight="1" x14ac:dyDescent="0.25">
      <c r="A509" s="425" t="str">
        <f>IF('1_geral'!$D$1=E509,1,"")</f>
        <v/>
      </c>
      <c r="B509" s="166" t="str">
        <f>IF(A509=1,MAX(B$1:B508)+1,"")</f>
        <v/>
      </c>
      <c r="C509" s="425" t="str">
        <f>IF('1_geral'!$D$4=F509,1,"")</f>
        <v/>
      </c>
      <c r="D509" s="166" t="str">
        <f>IF(C509=1,MAX(D$1:D508)+1,"")</f>
        <v/>
      </c>
      <c r="E509" s="166" t="s">
        <v>2332</v>
      </c>
      <c r="F509" s="166" t="s">
        <v>2207</v>
      </c>
      <c r="G509" s="166" t="s">
        <v>1657</v>
      </c>
      <c r="H509" s="166" t="s">
        <v>1854</v>
      </c>
      <c r="I509" s="166" t="s">
        <v>1831</v>
      </c>
      <c r="J509" s="166" t="s">
        <v>1902</v>
      </c>
      <c r="K509" s="166" t="s">
        <v>2346</v>
      </c>
      <c r="L509" s="409">
        <v>45</v>
      </c>
      <c r="M509" s="409">
        <v>60</v>
      </c>
      <c r="N509" s="409">
        <v>75</v>
      </c>
      <c r="O509" s="410">
        <v>200</v>
      </c>
      <c r="P509" s="405">
        <v>8.3333333333333329E-2</v>
      </c>
      <c r="Q509" s="405">
        <v>8.3333333333333329E-2</v>
      </c>
      <c r="R509" s="405">
        <v>8.3333333333333329E-2</v>
      </c>
      <c r="S509" s="405">
        <v>8.3333333333333329E-2</v>
      </c>
      <c r="T509" s="405">
        <v>8.3333333333333329E-2</v>
      </c>
      <c r="U509" s="405">
        <v>8.3333333333333329E-2</v>
      </c>
      <c r="V509" s="405">
        <v>8.3333333333333329E-2</v>
      </c>
      <c r="W509" s="405">
        <v>8.3333333333333329E-2</v>
      </c>
      <c r="X509" s="405">
        <v>8.3333333333333329E-2</v>
      </c>
      <c r="Y509" s="405">
        <v>8.3333333333333329E-2</v>
      </c>
      <c r="Z509" s="405">
        <v>8.3333333333333329E-2</v>
      </c>
      <c r="AA509" s="405">
        <v>8.3333333333333329E-2</v>
      </c>
    </row>
    <row r="510" spans="1:27" ht="15" customHeight="1" x14ac:dyDescent="0.25">
      <c r="A510" s="425" t="str">
        <f>IF('1_geral'!$D$1=E510,1,"")</f>
        <v/>
      </c>
      <c r="B510" s="166" t="str">
        <f>IF(A510=1,MAX(B$1:B509)+1,"")</f>
        <v/>
      </c>
      <c r="C510" s="425" t="str">
        <f>IF('1_geral'!$D$4=F510,1,"")</f>
        <v/>
      </c>
      <c r="D510" s="166" t="str">
        <f>IF(C510=1,MAX(D$1:D509)+1,"")</f>
        <v/>
      </c>
      <c r="E510" s="166" t="s">
        <v>2332</v>
      </c>
      <c r="F510" s="166" t="s">
        <v>2207</v>
      </c>
      <c r="G510" s="166" t="s">
        <v>1657</v>
      </c>
      <c r="H510" s="166" t="s">
        <v>1854</v>
      </c>
      <c r="I510" s="166" t="s">
        <v>1831</v>
      </c>
      <c r="J510" s="166" t="s">
        <v>1902</v>
      </c>
      <c r="K510" s="166" t="s">
        <v>2221</v>
      </c>
      <c r="L510" s="409">
        <v>45</v>
      </c>
      <c r="M510" s="409">
        <v>60</v>
      </c>
      <c r="N510" s="409">
        <v>75</v>
      </c>
      <c r="O510" s="410">
        <v>0</v>
      </c>
      <c r="P510" s="405">
        <v>8.3333333333333329E-2</v>
      </c>
      <c r="Q510" s="405">
        <v>8.3333333333333329E-2</v>
      </c>
      <c r="R510" s="405">
        <v>8.3333333333333329E-2</v>
      </c>
      <c r="S510" s="405">
        <v>8.3333333333333329E-2</v>
      </c>
      <c r="T510" s="405">
        <v>8.3333333333333329E-2</v>
      </c>
      <c r="U510" s="405">
        <v>8.3333333333333329E-2</v>
      </c>
      <c r="V510" s="405">
        <v>8.3333333333333329E-2</v>
      </c>
      <c r="W510" s="405">
        <v>8.3333333333333329E-2</v>
      </c>
      <c r="X510" s="405">
        <v>8.3333333333333329E-2</v>
      </c>
      <c r="Y510" s="405">
        <v>8.3333333333333329E-2</v>
      </c>
      <c r="Z510" s="405">
        <v>8.3333333333333329E-2</v>
      </c>
      <c r="AA510" s="405">
        <v>8.3333333333333329E-2</v>
      </c>
    </row>
    <row r="511" spans="1:27" ht="15" customHeight="1" x14ac:dyDescent="0.25">
      <c r="A511" s="425" t="str">
        <f>IF('1_geral'!$D$1=E511,1,"")</f>
        <v/>
      </c>
      <c r="B511" s="166" t="str">
        <f>IF(A511=1,MAX(B$1:B510)+1,"")</f>
        <v/>
      </c>
      <c r="C511" s="425" t="str">
        <f>IF('1_geral'!$D$4=F511,1,"")</f>
        <v/>
      </c>
      <c r="D511" s="166" t="str">
        <f>IF(C511=1,MAX(D$1:D510)+1,"")</f>
        <v/>
      </c>
      <c r="E511" s="166" t="s">
        <v>2332</v>
      </c>
      <c r="F511" s="166" t="s">
        <v>2207</v>
      </c>
      <c r="G511" s="166" t="s">
        <v>1657</v>
      </c>
      <c r="H511" s="166" t="s">
        <v>1854</v>
      </c>
      <c r="I511" s="166" t="s">
        <v>1831</v>
      </c>
      <c r="J511" s="166" t="s">
        <v>1902</v>
      </c>
      <c r="K511" s="166" t="s">
        <v>2222</v>
      </c>
      <c r="L511" s="409">
        <v>45</v>
      </c>
      <c r="M511" s="409">
        <v>60</v>
      </c>
      <c r="N511" s="409">
        <v>75</v>
      </c>
      <c r="O511" s="410">
        <v>0</v>
      </c>
      <c r="P511" s="405">
        <v>8.3333333333333329E-2</v>
      </c>
      <c r="Q511" s="405">
        <v>8.3333333333333329E-2</v>
      </c>
      <c r="R511" s="405">
        <v>8.3333333333333329E-2</v>
      </c>
      <c r="S511" s="405">
        <v>8.3333333333333329E-2</v>
      </c>
      <c r="T511" s="405">
        <v>8.3333333333333329E-2</v>
      </c>
      <c r="U511" s="405">
        <v>8.3333333333333329E-2</v>
      </c>
      <c r="V511" s="405">
        <v>8.3333333333333329E-2</v>
      </c>
      <c r="W511" s="405">
        <v>8.3333333333333329E-2</v>
      </c>
      <c r="X511" s="405">
        <v>8.3333333333333329E-2</v>
      </c>
      <c r="Y511" s="405">
        <v>8.3333333333333329E-2</v>
      </c>
      <c r="Z511" s="405">
        <v>8.3333333333333329E-2</v>
      </c>
      <c r="AA511" s="405">
        <v>8.3333333333333329E-2</v>
      </c>
    </row>
    <row r="512" spans="1:27" ht="15" customHeight="1" x14ac:dyDescent="0.25">
      <c r="A512" s="425" t="str">
        <f>IF('1_geral'!$D$1=E512,1,"")</f>
        <v/>
      </c>
      <c r="B512" s="166" t="str">
        <f>IF(A512=1,MAX(B$1:B511)+1,"")</f>
        <v/>
      </c>
      <c r="C512" s="425" t="str">
        <f>IF('1_geral'!$D$4=F512,1,"")</f>
        <v/>
      </c>
      <c r="D512" s="166" t="str">
        <f>IF(C512=1,MAX(D$1:D511)+1,"")</f>
        <v/>
      </c>
      <c r="E512" s="166" t="s">
        <v>2332</v>
      </c>
      <c r="F512" s="166" t="s">
        <v>2207</v>
      </c>
      <c r="G512" s="166" t="s">
        <v>1657</v>
      </c>
      <c r="H512" s="166" t="s">
        <v>1854</v>
      </c>
      <c r="I512" s="166" t="s">
        <v>1831</v>
      </c>
      <c r="J512" s="166" t="s">
        <v>1902</v>
      </c>
      <c r="K512" s="166" t="s">
        <v>2223</v>
      </c>
      <c r="L512" s="409">
        <v>45</v>
      </c>
      <c r="M512" s="409">
        <v>60</v>
      </c>
      <c r="N512" s="409">
        <v>75</v>
      </c>
      <c r="O512" s="410">
        <v>0</v>
      </c>
      <c r="P512" s="405">
        <v>8.3333333333333329E-2</v>
      </c>
      <c r="Q512" s="405">
        <v>8.3333333333333329E-2</v>
      </c>
      <c r="R512" s="405">
        <v>8.3333333333333329E-2</v>
      </c>
      <c r="S512" s="405">
        <v>8.3333333333333329E-2</v>
      </c>
      <c r="T512" s="405">
        <v>8.3333333333333329E-2</v>
      </c>
      <c r="U512" s="405">
        <v>8.3333333333333329E-2</v>
      </c>
      <c r="V512" s="405">
        <v>8.3333333333333329E-2</v>
      </c>
      <c r="W512" s="405">
        <v>8.3333333333333329E-2</v>
      </c>
      <c r="X512" s="405">
        <v>8.3333333333333329E-2</v>
      </c>
      <c r="Y512" s="405">
        <v>8.3333333333333329E-2</v>
      </c>
      <c r="Z512" s="405">
        <v>8.3333333333333329E-2</v>
      </c>
      <c r="AA512" s="405">
        <v>8.3333333333333329E-2</v>
      </c>
    </row>
    <row r="513" spans="1:27" ht="15" customHeight="1" x14ac:dyDescent="0.25">
      <c r="A513" s="425" t="str">
        <f>IF('1_geral'!$D$1=E513,1,"")</f>
        <v/>
      </c>
      <c r="B513" s="166" t="str">
        <f>IF(A513=1,MAX(B$1:B512)+1,"")</f>
        <v/>
      </c>
      <c r="C513" s="425" t="str">
        <f>IF('1_geral'!$D$4=F513,1,"")</f>
        <v/>
      </c>
      <c r="D513" s="166" t="str">
        <f>IF(C513=1,MAX(D$1:D512)+1,"")</f>
        <v/>
      </c>
      <c r="E513" s="166" t="s">
        <v>2332</v>
      </c>
      <c r="F513" s="166" t="s">
        <v>2207</v>
      </c>
      <c r="H513" s="166" t="s">
        <v>1656</v>
      </c>
      <c r="I513" s="166" t="s">
        <v>1861</v>
      </c>
      <c r="J513" s="166" t="s">
        <v>1902</v>
      </c>
      <c r="K513" s="166" t="s">
        <v>2342</v>
      </c>
      <c r="L513" s="409">
        <v>10</v>
      </c>
      <c r="M513" s="409">
        <v>15</v>
      </c>
      <c r="N513" s="409">
        <v>20</v>
      </c>
      <c r="O513" s="410">
        <v>15</v>
      </c>
      <c r="P513" s="405">
        <v>8.3333333333333329E-2</v>
      </c>
      <c r="Q513" s="405">
        <v>8.3333333333333329E-2</v>
      </c>
      <c r="R513" s="405">
        <v>8.3333333333333329E-2</v>
      </c>
      <c r="S513" s="405">
        <v>8.3333333333333329E-2</v>
      </c>
      <c r="T513" s="405">
        <v>8.3333333333333329E-2</v>
      </c>
      <c r="U513" s="405">
        <v>8.3333333333333329E-2</v>
      </c>
      <c r="V513" s="405">
        <v>8.3333333333333329E-2</v>
      </c>
      <c r="W513" s="405">
        <v>8.3333333333333329E-2</v>
      </c>
      <c r="X513" s="405">
        <v>8.3333333333333329E-2</v>
      </c>
      <c r="Y513" s="405">
        <v>8.3333333333333329E-2</v>
      </c>
      <c r="Z513" s="405">
        <v>8.3333333333333329E-2</v>
      </c>
      <c r="AA513" s="405">
        <v>8.3333333333333329E-2</v>
      </c>
    </row>
    <row r="514" spans="1:27" ht="15" customHeight="1" x14ac:dyDescent="0.25">
      <c r="A514" s="425" t="str">
        <f>IF('1_geral'!$D$1=E514,1,"")</f>
        <v/>
      </c>
      <c r="B514" s="166" t="str">
        <f>IF(A514=1,MAX(B$1:B513)+1,"")</f>
        <v/>
      </c>
      <c r="C514" s="425" t="str">
        <f>IF('1_geral'!$D$4=F514,1,"")</f>
        <v/>
      </c>
      <c r="D514" s="166" t="str">
        <f>IF(C514=1,MAX(D$1:D513)+1,"")</f>
        <v/>
      </c>
      <c r="E514" s="166" t="s">
        <v>2332</v>
      </c>
      <c r="F514" s="166" t="s">
        <v>2207</v>
      </c>
      <c r="H514" s="166" t="s">
        <v>1854</v>
      </c>
      <c r="I514" s="166" t="s">
        <v>1831</v>
      </c>
      <c r="J514" s="166" t="s">
        <v>1902</v>
      </c>
      <c r="K514" s="166" t="s">
        <v>2333</v>
      </c>
      <c r="L514" s="409">
        <v>5</v>
      </c>
      <c r="M514" s="409">
        <v>6</v>
      </c>
      <c r="N514" s="409">
        <v>7</v>
      </c>
      <c r="O514" s="410">
        <v>1700</v>
      </c>
      <c r="P514" s="405">
        <v>8.3333333333333329E-2</v>
      </c>
      <c r="Q514" s="405">
        <v>8.3333333333333329E-2</v>
      </c>
      <c r="R514" s="405">
        <v>8.3333333333333329E-2</v>
      </c>
      <c r="S514" s="405">
        <v>8.3333333333333329E-2</v>
      </c>
      <c r="T514" s="405">
        <v>8.3333333333333329E-2</v>
      </c>
      <c r="U514" s="405">
        <v>8.3333333333333329E-2</v>
      </c>
      <c r="V514" s="405">
        <v>8.3333333333333329E-2</v>
      </c>
      <c r="W514" s="405">
        <v>8.3333333333333329E-2</v>
      </c>
      <c r="X514" s="405">
        <v>8.3333333333333329E-2</v>
      </c>
      <c r="Y514" s="405">
        <v>8.3333333333333329E-2</v>
      </c>
      <c r="Z514" s="405">
        <v>8.3333333333333329E-2</v>
      </c>
      <c r="AA514" s="405">
        <v>8.3333333333333329E-2</v>
      </c>
    </row>
    <row r="515" spans="1:27" ht="15" customHeight="1" x14ac:dyDescent="0.25">
      <c r="A515" s="425" t="str">
        <f>IF('1_geral'!$D$1=E515,1,"")</f>
        <v/>
      </c>
      <c r="B515" s="166" t="str">
        <f>IF(A515=1,MAX(B$1:B514)+1,"")</f>
        <v/>
      </c>
      <c r="C515" s="425" t="str">
        <f>IF('1_geral'!$D$4=F515,1,"")</f>
        <v/>
      </c>
      <c r="D515" s="166" t="str">
        <f>IF(C515=1,MAX(D$1:D514)+1,"")</f>
        <v/>
      </c>
      <c r="E515" s="166" t="s">
        <v>2332</v>
      </c>
      <c r="F515" s="166" t="s">
        <v>2207</v>
      </c>
      <c r="H515" s="166" t="s">
        <v>1854</v>
      </c>
      <c r="I515" s="166" t="s">
        <v>1831</v>
      </c>
      <c r="J515" s="166" t="s">
        <v>1902</v>
      </c>
      <c r="K515" s="166" t="s">
        <v>2334</v>
      </c>
      <c r="L515" s="409">
        <v>7</v>
      </c>
      <c r="M515" s="409">
        <v>8</v>
      </c>
      <c r="N515" s="409">
        <v>9</v>
      </c>
      <c r="O515" s="410">
        <v>1000</v>
      </c>
      <c r="P515" s="405">
        <v>8.3333333333333329E-2</v>
      </c>
      <c r="Q515" s="405">
        <v>8.3333333333333329E-2</v>
      </c>
      <c r="R515" s="405">
        <v>8.3333333333333329E-2</v>
      </c>
      <c r="S515" s="405">
        <v>8.3333333333333329E-2</v>
      </c>
      <c r="T515" s="405">
        <v>8.3333333333333329E-2</v>
      </c>
      <c r="U515" s="405">
        <v>8.3333333333333329E-2</v>
      </c>
      <c r="V515" s="405">
        <v>8.3333333333333329E-2</v>
      </c>
      <c r="W515" s="405">
        <v>8.3333333333333329E-2</v>
      </c>
      <c r="X515" s="405">
        <v>8.3333333333333329E-2</v>
      </c>
      <c r="Y515" s="405">
        <v>8.3333333333333329E-2</v>
      </c>
      <c r="Z515" s="405">
        <v>8.3333333333333329E-2</v>
      </c>
      <c r="AA515" s="405">
        <v>8.3333333333333329E-2</v>
      </c>
    </row>
    <row r="516" spans="1:27" ht="15" customHeight="1" x14ac:dyDescent="0.25">
      <c r="A516" s="425" t="str">
        <f>IF('1_geral'!$D$1=E516,1,"")</f>
        <v/>
      </c>
      <c r="B516" s="166" t="str">
        <f>IF(A516=1,MAX(B$1:B515)+1,"")</f>
        <v/>
      </c>
      <c r="C516" s="425" t="str">
        <f>IF('1_geral'!$D$4=F516,1,"")</f>
        <v/>
      </c>
      <c r="D516" s="166" t="str">
        <f>IF(C516=1,MAX(D$1:D515)+1,"")</f>
        <v/>
      </c>
      <c r="E516" s="166" t="s">
        <v>2332</v>
      </c>
      <c r="F516" s="166" t="s">
        <v>2207</v>
      </c>
      <c r="H516" s="166" t="s">
        <v>1854</v>
      </c>
      <c r="I516" s="166" t="s">
        <v>1831</v>
      </c>
      <c r="J516" s="166" t="s">
        <v>1902</v>
      </c>
      <c r="K516" s="166" t="s">
        <v>2337</v>
      </c>
      <c r="L516" s="409">
        <v>15</v>
      </c>
      <c r="M516" s="409">
        <v>18</v>
      </c>
      <c r="N516" s="409">
        <v>21</v>
      </c>
      <c r="O516" s="410">
        <v>720</v>
      </c>
      <c r="P516" s="405">
        <v>8.3333333333333329E-2</v>
      </c>
      <c r="Q516" s="405">
        <v>8.3333333333333329E-2</v>
      </c>
      <c r="R516" s="405">
        <v>8.3333333333333329E-2</v>
      </c>
      <c r="S516" s="405">
        <v>8.3333333333333329E-2</v>
      </c>
      <c r="T516" s="405">
        <v>8.3333333333333329E-2</v>
      </c>
      <c r="U516" s="405">
        <v>8.3333333333333329E-2</v>
      </c>
      <c r="V516" s="405">
        <v>8.3333333333333329E-2</v>
      </c>
      <c r="W516" s="405">
        <v>8.3333333333333329E-2</v>
      </c>
      <c r="X516" s="405">
        <v>8.3333333333333329E-2</v>
      </c>
      <c r="Y516" s="405">
        <v>8.3333333333333329E-2</v>
      </c>
      <c r="Z516" s="405">
        <v>8.3333333333333329E-2</v>
      </c>
      <c r="AA516" s="405">
        <v>8.3333333333333329E-2</v>
      </c>
    </row>
    <row r="517" spans="1:27" ht="15" customHeight="1" x14ac:dyDescent="0.25">
      <c r="A517" s="425" t="str">
        <f>IF('1_geral'!$D$1=E517,1,"")</f>
        <v/>
      </c>
      <c r="B517" s="166" t="str">
        <f>IF(A517=1,MAX(B$1:B516)+1,"")</f>
        <v/>
      </c>
      <c r="C517" s="425" t="str">
        <f>IF('1_geral'!$D$4=F517,1,"")</f>
        <v/>
      </c>
      <c r="D517" s="166" t="str">
        <f>IF(C517=1,MAX(D$1:D516)+1,"")</f>
        <v/>
      </c>
      <c r="E517" s="166" t="s">
        <v>2332</v>
      </c>
      <c r="F517" s="166" t="s">
        <v>2207</v>
      </c>
      <c r="H517" s="166" t="s">
        <v>1854</v>
      </c>
      <c r="I517" s="166" t="s">
        <v>1831</v>
      </c>
      <c r="J517" s="166" t="s">
        <v>1902</v>
      </c>
      <c r="K517" s="166" t="s">
        <v>2338</v>
      </c>
      <c r="L517" s="409">
        <v>3</v>
      </c>
      <c r="M517" s="409">
        <v>5</v>
      </c>
      <c r="N517" s="409">
        <v>7</v>
      </c>
      <c r="O517" s="410">
        <v>50</v>
      </c>
      <c r="P517" s="405">
        <v>8.3333333333333329E-2</v>
      </c>
      <c r="Q517" s="405">
        <v>8.3333333333333329E-2</v>
      </c>
      <c r="R517" s="405">
        <v>8.3333333333333329E-2</v>
      </c>
      <c r="S517" s="405">
        <v>8.3333333333333329E-2</v>
      </c>
      <c r="T517" s="405">
        <v>8.3333333333333329E-2</v>
      </c>
      <c r="U517" s="405">
        <v>8.3333333333333329E-2</v>
      </c>
      <c r="V517" s="405">
        <v>8.3333333333333329E-2</v>
      </c>
      <c r="W517" s="405">
        <v>8.3333333333333329E-2</v>
      </c>
      <c r="X517" s="405">
        <v>8.3333333333333329E-2</v>
      </c>
      <c r="Y517" s="405">
        <v>8.3333333333333329E-2</v>
      </c>
      <c r="Z517" s="405">
        <v>8.3333333333333329E-2</v>
      </c>
      <c r="AA517" s="405">
        <v>8.3333333333333329E-2</v>
      </c>
    </row>
    <row r="518" spans="1:27" ht="15" customHeight="1" x14ac:dyDescent="0.25">
      <c r="A518" s="425" t="str">
        <f>IF('1_geral'!$D$1=E518,1,"")</f>
        <v/>
      </c>
      <c r="B518" s="166" t="str">
        <f>IF(A518=1,MAX(B$1:B517)+1,"")</f>
        <v/>
      </c>
      <c r="C518" s="425" t="str">
        <f>IF('1_geral'!$D$4=F518,1,"")</f>
        <v/>
      </c>
      <c r="D518" s="166" t="str">
        <f>IF(C518=1,MAX(D$1:D517)+1,"")</f>
        <v/>
      </c>
      <c r="E518" s="166" t="s">
        <v>2332</v>
      </c>
      <c r="F518" s="166" t="s">
        <v>2207</v>
      </c>
      <c r="H518" s="166" t="s">
        <v>1854</v>
      </c>
      <c r="I518" s="166" t="s">
        <v>1831</v>
      </c>
      <c r="J518" s="166" t="s">
        <v>1902</v>
      </c>
      <c r="K518" s="166" t="s">
        <v>2340</v>
      </c>
      <c r="L518" s="409">
        <v>45</v>
      </c>
      <c r="M518" s="409">
        <v>60</v>
      </c>
      <c r="N518" s="409">
        <v>85</v>
      </c>
      <c r="O518" s="410">
        <v>30</v>
      </c>
      <c r="P518" s="405">
        <v>8.3333333333333329E-2</v>
      </c>
      <c r="Q518" s="405">
        <v>8.3333333333333329E-2</v>
      </c>
      <c r="R518" s="405">
        <v>8.3333333333333329E-2</v>
      </c>
      <c r="S518" s="405">
        <v>8.3333333333333329E-2</v>
      </c>
      <c r="T518" s="405">
        <v>8.3333333333333329E-2</v>
      </c>
      <c r="U518" s="405">
        <v>8.3333333333333329E-2</v>
      </c>
      <c r="V518" s="405">
        <v>8.3333333333333329E-2</v>
      </c>
      <c r="W518" s="405">
        <v>8.3333333333333329E-2</v>
      </c>
      <c r="X518" s="405">
        <v>8.3333333333333329E-2</v>
      </c>
      <c r="Y518" s="405">
        <v>8.3333333333333329E-2</v>
      </c>
      <c r="Z518" s="405">
        <v>8.3333333333333329E-2</v>
      </c>
      <c r="AA518" s="405">
        <v>8.3333333333333329E-2</v>
      </c>
    </row>
    <row r="519" spans="1:27" ht="15" customHeight="1" x14ac:dyDescent="0.25">
      <c r="A519" s="425" t="str">
        <f>IF('1_geral'!$D$1=E519,1,"")</f>
        <v/>
      </c>
      <c r="B519" s="166" t="str">
        <f>IF(A519=1,MAX(B$1:B518)+1,"")</f>
        <v/>
      </c>
      <c r="C519" s="425" t="str">
        <f>IF('1_geral'!$D$4=F519,1,"")</f>
        <v/>
      </c>
      <c r="D519" s="166" t="str">
        <f>IF(C519=1,MAX(D$1:D518)+1,"")</f>
        <v/>
      </c>
      <c r="E519" s="166" t="s">
        <v>2332</v>
      </c>
      <c r="F519" s="166" t="s">
        <v>2207</v>
      </c>
      <c r="H519" s="166" t="s">
        <v>1854</v>
      </c>
      <c r="I519" s="166" t="s">
        <v>1831</v>
      </c>
      <c r="J519" s="166" t="s">
        <v>1902</v>
      </c>
      <c r="K519" s="166" t="s">
        <v>2345</v>
      </c>
      <c r="L519" s="409">
        <v>45</v>
      </c>
      <c r="M519" s="409">
        <v>60</v>
      </c>
      <c r="N519" s="409">
        <v>75</v>
      </c>
      <c r="O519" s="410">
        <v>15</v>
      </c>
      <c r="P519" s="405">
        <v>8.3333333333333329E-2</v>
      </c>
      <c r="Q519" s="405">
        <v>8.3333333333333329E-2</v>
      </c>
      <c r="R519" s="405">
        <v>8.3333333333333329E-2</v>
      </c>
      <c r="S519" s="405">
        <v>8.3333333333333329E-2</v>
      </c>
      <c r="T519" s="405">
        <v>8.3333333333333329E-2</v>
      </c>
      <c r="U519" s="405">
        <v>8.3333333333333329E-2</v>
      </c>
      <c r="V519" s="405">
        <v>8.3333333333333329E-2</v>
      </c>
      <c r="W519" s="405">
        <v>8.3333333333333329E-2</v>
      </c>
      <c r="X519" s="405">
        <v>8.3333333333333329E-2</v>
      </c>
      <c r="Y519" s="405">
        <v>8.3333333333333329E-2</v>
      </c>
      <c r="Z519" s="405">
        <v>8.3333333333333329E-2</v>
      </c>
      <c r="AA519" s="405">
        <v>8.3333333333333329E-2</v>
      </c>
    </row>
    <row r="520" spans="1:27" ht="15" customHeight="1" x14ac:dyDescent="0.25">
      <c r="A520" s="425" t="str">
        <f>IF('1_geral'!$D$1=E520,1,"")</f>
        <v/>
      </c>
      <c r="B520" s="166" t="str">
        <f>IF(A520=1,MAX(B$1:B519)+1,"")</f>
        <v/>
      </c>
      <c r="C520" s="425" t="str">
        <f>IF('1_geral'!$D$4=F520,1,"")</f>
        <v/>
      </c>
      <c r="D520" s="166" t="str">
        <f>IF(C520=1,MAX(D$1:D519)+1,"")</f>
        <v/>
      </c>
      <c r="E520" s="166" t="s">
        <v>2332</v>
      </c>
      <c r="F520" s="166" t="s">
        <v>2207</v>
      </c>
      <c r="H520" s="166" t="s">
        <v>1854</v>
      </c>
      <c r="I520" s="166" t="s">
        <v>1831</v>
      </c>
      <c r="J520" s="166" t="s">
        <v>1902</v>
      </c>
      <c r="K520" s="166" t="s">
        <v>2224</v>
      </c>
      <c r="L520" s="409">
        <v>45</v>
      </c>
      <c r="M520" s="409">
        <v>60</v>
      </c>
      <c r="N520" s="409">
        <v>75</v>
      </c>
      <c r="O520" s="410">
        <v>0</v>
      </c>
      <c r="P520" s="405">
        <v>8.3333333333333329E-2</v>
      </c>
      <c r="Q520" s="405">
        <v>8.3333333333333329E-2</v>
      </c>
      <c r="R520" s="405">
        <v>8.3333333333333329E-2</v>
      </c>
      <c r="S520" s="405">
        <v>8.3333333333333329E-2</v>
      </c>
      <c r="T520" s="405">
        <v>8.3333333333333329E-2</v>
      </c>
      <c r="U520" s="405">
        <v>8.3333333333333329E-2</v>
      </c>
      <c r="V520" s="405">
        <v>8.3333333333333329E-2</v>
      </c>
      <c r="W520" s="405">
        <v>8.3333333333333329E-2</v>
      </c>
      <c r="X520" s="405">
        <v>8.3333333333333329E-2</v>
      </c>
      <c r="Y520" s="405">
        <v>8.3333333333333329E-2</v>
      </c>
      <c r="Z520" s="405">
        <v>8.3333333333333329E-2</v>
      </c>
      <c r="AA520" s="405">
        <v>8.3333333333333329E-2</v>
      </c>
    </row>
    <row r="521" spans="1:27" ht="15" customHeight="1" x14ac:dyDescent="0.25">
      <c r="A521" s="425" t="str">
        <f>IF('1_geral'!$D$1=E521,1,"")</f>
        <v/>
      </c>
      <c r="B521" s="166" t="str">
        <f>IF(A521=1,MAX(B$1:B520)+1,"")</f>
        <v/>
      </c>
      <c r="C521" s="425" t="str">
        <f>IF('1_geral'!$D$4=F521,1,"")</f>
        <v/>
      </c>
      <c r="D521" s="166" t="str">
        <f>IF(C521=1,MAX(D$1:D520)+1,"")</f>
        <v/>
      </c>
      <c r="E521" s="166" t="s">
        <v>2332</v>
      </c>
      <c r="F521" s="166" t="s">
        <v>2207</v>
      </c>
      <c r="H521" s="166" t="s">
        <v>1854</v>
      </c>
      <c r="I521" s="166" t="s">
        <v>1831</v>
      </c>
      <c r="J521" s="166" t="s">
        <v>1902</v>
      </c>
      <c r="K521" s="166" t="s">
        <v>2225</v>
      </c>
      <c r="L521" s="409">
        <v>45</v>
      </c>
      <c r="M521" s="409">
        <v>60</v>
      </c>
      <c r="N521" s="409">
        <v>75</v>
      </c>
      <c r="O521" s="410">
        <v>0</v>
      </c>
      <c r="P521" s="405">
        <v>8.3333333333333329E-2</v>
      </c>
      <c r="Q521" s="405">
        <v>8.3333333333333329E-2</v>
      </c>
      <c r="R521" s="405">
        <v>8.3333333333333329E-2</v>
      </c>
      <c r="S521" s="405">
        <v>8.3333333333333329E-2</v>
      </c>
      <c r="T521" s="405">
        <v>8.3333333333333329E-2</v>
      </c>
      <c r="U521" s="405">
        <v>8.3333333333333329E-2</v>
      </c>
      <c r="V521" s="405">
        <v>8.3333333333333329E-2</v>
      </c>
      <c r="W521" s="405">
        <v>8.3333333333333329E-2</v>
      </c>
      <c r="X521" s="405">
        <v>8.3333333333333329E-2</v>
      </c>
      <c r="Y521" s="405">
        <v>8.3333333333333329E-2</v>
      </c>
      <c r="Z521" s="405">
        <v>8.3333333333333329E-2</v>
      </c>
      <c r="AA521" s="405">
        <v>8.3333333333333329E-2</v>
      </c>
    </row>
    <row r="522" spans="1:27" ht="15" customHeight="1" x14ac:dyDescent="0.25">
      <c r="A522" s="425" t="str">
        <f>IF('1_geral'!$D$1=E522,1,"")</f>
        <v/>
      </c>
      <c r="B522" s="166" t="str">
        <f>IF(A522=1,MAX(B$1:B521)+1,"")</f>
        <v/>
      </c>
      <c r="C522" s="425" t="str">
        <f>IF('1_geral'!$D$4=F522,1,"")</f>
        <v/>
      </c>
      <c r="D522" s="166" t="str">
        <f>IF(C522=1,MAX(D$1:D521)+1,"")</f>
        <v/>
      </c>
      <c r="E522" s="166" t="s">
        <v>2332</v>
      </c>
      <c r="F522" s="166" t="s">
        <v>2207</v>
      </c>
      <c r="H522" s="166" t="s">
        <v>1854</v>
      </c>
      <c r="I522" s="166" t="s">
        <v>1831</v>
      </c>
      <c r="J522" s="166" t="s">
        <v>1902</v>
      </c>
      <c r="K522" s="166" t="s">
        <v>2226</v>
      </c>
      <c r="L522" s="409">
        <v>45</v>
      </c>
      <c r="M522" s="409">
        <v>60</v>
      </c>
      <c r="N522" s="409">
        <v>75</v>
      </c>
      <c r="O522" s="410">
        <v>0</v>
      </c>
      <c r="P522" s="405">
        <v>8.3333333333333329E-2</v>
      </c>
      <c r="Q522" s="405">
        <v>8.3333333333333329E-2</v>
      </c>
      <c r="R522" s="405">
        <v>8.3333333333333329E-2</v>
      </c>
      <c r="S522" s="405">
        <v>8.3333333333333329E-2</v>
      </c>
      <c r="T522" s="405">
        <v>8.3333333333333329E-2</v>
      </c>
      <c r="U522" s="405">
        <v>8.3333333333333329E-2</v>
      </c>
      <c r="V522" s="405">
        <v>8.3333333333333329E-2</v>
      </c>
      <c r="W522" s="405">
        <v>8.3333333333333329E-2</v>
      </c>
      <c r="X522" s="405">
        <v>8.3333333333333329E-2</v>
      </c>
      <c r="Y522" s="405">
        <v>8.3333333333333329E-2</v>
      </c>
      <c r="Z522" s="405">
        <v>8.3333333333333329E-2</v>
      </c>
      <c r="AA522" s="405">
        <v>8.3333333333333329E-2</v>
      </c>
    </row>
    <row r="523" spans="1:27" ht="15" customHeight="1" x14ac:dyDescent="0.25">
      <c r="A523" s="425" t="str">
        <f>IF('1_geral'!$D$1=E523,1,"")</f>
        <v/>
      </c>
      <c r="B523" s="166" t="str">
        <f>IF(A523=1,MAX(B$1:B522)+1,"")</f>
        <v/>
      </c>
      <c r="C523" s="425" t="str">
        <f>IF('1_geral'!$D$4=F523,1,"")</f>
        <v/>
      </c>
      <c r="D523" s="166" t="str">
        <f>IF(C523=1,MAX(D$1:D522)+1,"")</f>
        <v/>
      </c>
      <c r="E523" s="166" t="s">
        <v>21</v>
      </c>
      <c r="F523" s="166" t="s">
        <v>2347</v>
      </c>
      <c r="H523" s="166" t="s">
        <v>1656</v>
      </c>
      <c r="I523" s="166" t="s">
        <v>1657</v>
      </c>
      <c r="J523" s="166" t="s">
        <v>1902</v>
      </c>
      <c r="K523" s="166" t="s">
        <v>1897</v>
      </c>
      <c r="L523" s="409">
        <v>844.80000000000007</v>
      </c>
      <c r="M523" s="409">
        <v>1056</v>
      </c>
      <c r="N523" s="409">
        <v>1267.2</v>
      </c>
      <c r="P523" s="405">
        <v>8.3333333333333329E-2</v>
      </c>
      <c r="Q523" s="405">
        <v>8.3333333333333329E-2</v>
      </c>
      <c r="R523" s="405">
        <v>8.3333333333333329E-2</v>
      </c>
      <c r="S523" s="405">
        <v>8.3333333333333329E-2</v>
      </c>
      <c r="T523" s="405">
        <v>8.3333333333333329E-2</v>
      </c>
      <c r="U523" s="405">
        <v>8.3333333333333329E-2</v>
      </c>
      <c r="V523" s="405">
        <v>8.3333333333333329E-2</v>
      </c>
      <c r="W523" s="405">
        <v>8.3333333333333329E-2</v>
      </c>
      <c r="X523" s="405">
        <v>8.3333333333333329E-2</v>
      </c>
      <c r="Y523" s="405">
        <v>8.3333333333333329E-2</v>
      </c>
      <c r="Z523" s="405">
        <v>8.3333333333333329E-2</v>
      </c>
      <c r="AA523" s="405">
        <v>8.3333333333333329E-2</v>
      </c>
    </row>
    <row r="524" spans="1:27" ht="15" customHeight="1" x14ac:dyDescent="0.25">
      <c r="A524" s="425" t="str">
        <f>IF('1_geral'!$D$1=E524,1,"")</f>
        <v/>
      </c>
      <c r="B524" s="166" t="str">
        <f>IF(A524=1,MAX(B$1:B523)+1,"")</f>
        <v/>
      </c>
      <c r="C524" s="425" t="str">
        <f>IF('1_geral'!$D$4=F524,1,"")</f>
        <v/>
      </c>
      <c r="D524" s="166" t="str">
        <f>IF(C524=1,MAX(D$1:D523)+1,"")</f>
        <v/>
      </c>
      <c r="E524" s="166" t="s">
        <v>21</v>
      </c>
      <c r="F524" s="166" t="s">
        <v>2347</v>
      </c>
      <c r="H524" s="166" t="s">
        <v>1656</v>
      </c>
      <c r="I524" s="166" t="s">
        <v>1860</v>
      </c>
      <c r="J524" s="166" t="s">
        <v>1902</v>
      </c>
      <c r="K524" s="166" t="s">
        <v>2348</v>
      </c>
      <c r="L524" s="409">
        <v>2682.2400000000002</v>
      </c>
      <c r="M524" s="409">
        <v>3352.8</v>
      </c>
      <c r="N524" s="409">
        <v>4023.36</v>
      </c>
      <c r="P524" s="405">
        <v>8.3333333333333329E-2</v>
      </c>
      <c r="Q524" s="405">
        <v>8.3333333333333329E-2</v>
      </c>
      <c r="R524" s="405">
        <v>8.3333333333333329E-2</v>
      </c>
      <c r="S524" s="405">
        <v>8.3333333333333329E-2</v>
      </c>
      <c r="T524" s="405">
        <v>8.3333333333333329E-2</v>
      </c>
      <c r="U524" s="405">
        <v>8.3333333333333329E-2</v>
      </c>
      <c r="V524" s="405">
        <v>8.3333333333333329E-2</v>
      </c>
      <c r="W524" s="405">
        <v>8.3333333333333329E-2</v>
      </c>
      <c r="X524" s="405">
        <v>8.3333333333333329E-2</v>
      </c>
      <c r="Y524" s="405">
        <v>8.3333333333333329E-2</v>
      </c>
      <c r="Z524" s="405">
        <v>8.3333333333333329E-2</v>
      </c>
      <c r="AA524" s="405">
        <v>8.3333333333333329E-2</v>
      </c>
    </row>
    <row r="525" spans="1:27" ht="15" customHeight="1" x14ac:dyDescent="0.25">
      <c r="A525" s="425" t="str">
        <f>IF('1_geral'!$D$1=E525,1,"")</f>
        <v/>
      </c>
      <c r="B525" s="166" t="str">
        <f>IF(A525=1,MAX(B$1:B524)+1,"")</f>
        <v/>
      </c>
      <c r="C525" s="425" t="str">
        <f>IF('1_geral'!$D$4=F525,1,"")</f>
        <v/>
      </c>
      <c r="D525" s="166" t="str">
        <f>IF(C525=1,MAX(D$1:D524)+1,"")</f>
        <v/>
      </c>
      <c r="E525" s="166" t="s">
        <v>21</v>
      </c>
      <c r="F525" s="166" t="s">
        <v>2347</v>
      </c>
      <c r="H525" s="166" t="s">
        <v>1656</v>
      </c>
      <c r="I525" s="166" t="s">
        <v>1861</v>
      </c>
      <c r="J525" s="166" t="s">
        <v>1902</v>
      </c>
      <c r="K525" s="166" t="s">
        <v>2352</v>
      </c>
      <c r="L525" s="409">
        <v>485.76000000000005</v>
      </c>
      <c r="M525" s="409">
        <v>607.20000000000005</v>
      </c>
      <c r="N525" s="409">
        <v>728.64</v>
      </c>
      <c r="P525" s="405">
        <v>8.3333333333333329E-2</v>
      </c>
      <c r="Q525" s="405">
        <v>8.3333333333333329E-2</v>
      </c>
      <c r="R525" s="405">
        <v>8.3333333333333329E-2</v>
      </c>
      <c r="S525" s="405">
        <v>8.3333333333333329E-2</v>
      </c>
      <c r="T525" s="405">
        <v>8.3333333333333329E-2</v>
      </c>
      <c r="U525" s="405">
        <v>8.3333333333333329E-2</v>
      </c>
      <c r="V525" s="405">
        <v>8.3333333333333329E-2</v>
      </c>
      <c r="W525" s="405">
        <v>8.3333333333333329E-2</v>
      </c>
      <c r="X525" s="405">
        <v>8.3333333333333329E-2</v>
      </c>
      <c r="Y525" s="405">
        <v>8.3333333333333329E-2</v>
      </c>
      <c r="Z525" s="405">
        <v>8.3333333333333329E-2</v>
      </c>
      <c r="AA525" s="405">
        <v>8.3333333333333329E-2</v>
      </c>
    </row>
    <row r="526" spans="1:27" ht="15" customHeight="1" x14ac:dyDescent="0.25">
      <c r="A526" s="425" t="str">
        <f>IF('1_geral'!$D$1=E526,1,"")</f>
        <v/>
      </c>
      <c r="B526" s="166" t="str">
        <f>IF(A526=1,MAX(B$1:B525)+1,"")</f>
        <v/>
      </c>
      <c r="C526" s="425" t="str">
        <f>IF('1_geral'!$D$4=F526,1,"")</f>
        <v/>
      </c>
      <c r="D526" s="166" t="str">
        <f>IF(C526=1,MAX(D$1:D525)+1,"")</f>
        <v/>
      </c>
      <c r="E526" s="166" t="s">
        <v>21</v>
      </c>
      <c r="F526" s="166" t="s">
        <v>2347</v>
      </c>
      <c r="H526" s="166" t="s">
        <v>1656</v>
      </c>
      <c r="I526" s="166" t="s">
        <v>1861</v>
      </c>
      <c r="J526" s="166" t="s">
        <v>1902</v>
      </c>
      <c r="K526" s="166" t="s">
        <v>2353</v>
      </c>
      <c r="L526" s="409">
        <v>1689.6000000000001</v>
      </c>
      <c r="M526" s="409">
        <v>2112</v>
      </c>
      <c r="N526" s="409">
        <v>2534.4</v>
      </c>
      <c r="P526" s="405">
        <v>8.3333333333333329E-2</v>
      </c>
      <c r="Q526" s="405">
        <v>8.3333333333333329E-2</v>
      </c>
      <c r="R526" s="405">
        <v>8.3333333333333329E-2</v>
      </c>
      <c r="S526" s="405">
        <v>8.3333333333333329E-2</v>
      </c>
      <c r="T526" s="405">
        <v>8.3333333333333329E-2</v>
      </c>
      <c r="U526" s="405">
        <v>8.3333333333333329E-2</v>
      </c>
      <c r="V526" s="405">
        <v>8.3333333333333329E-2</v>
      </c>
      <c r="W526" s="405">
        <v>8.3333333333333329E-2</v>
      </c>
      <c r="X526" s="405">
        <v>8.3333333333333329E-2</v>
      </c>
      <c r="Y526" s="405">
        <v>8.3333333333333329E-2</v>
      </c>
      <c r="Z526" s="405">
        <v>8.3333333333333329E-2</v>
      </c>
      <c r="AA526" s="405">
        <v>8.3333333333333329E-2</v>
      </c>
    </row>
    <row r="527" spans="1:27" ht="15" customHeight="1" x14ac:dyDescent="0.25">
      <c r="A527" s="425" t="str">
        <f>IF('1_geral'!$D$1=E527,1,"")</f>
        <v/>
      </c>
      <c r="B527" s="166" t="str">
        <f>IF(A527=1,MAX(B$1:B526)+1,"")</f>
        <v/>
      </c>
      <c r="C527" s="425" t="str">
        <f>IF('1_geral'!$D$4=F527,1,"")</f>
        <v/>
      </c>
      <c r="D527" s="166" t="str">
        <f>IF(C527=1,MAX(D$1:D526)+1,"")</f>
        <v/>
      </c>
      <c r="E527" s="166" t="s">
        <v>21</v>
      </c>
      <c r="F527" s="166" t="s">
        <v>2347</v>
      </c>
      <c r="H527" s="166" t="s">
        <v>1656</v>
      </c>
      <c r="I527" s="166" t="s">
        <v>1861</v>
      </c>
      <c r="J527" s="166" t="s">
        <v>1902</v>
      </c>
      <c r="K527" s="166" t="s">
        <v>2354</v>
      </c>
      <c r="L527" s="409">
        <v>13200</v>
      </c>
      <c r="M527" s="409">
        <v>16500</v>
      </c>
      <c r="N527" s="409">
        <v>19800</v>
      </c>
      <c r="P527" s="405">
        <v>8.3333333333333329E-2</v>
      </c>
      <c r="Q527" s="405">
        <v>8.3333333333333329E-2</v>
      </c>
      <c r="R527" s="405">
        <v>8.3333333333333329E-2</v>
      </c>
      <c r="S527" s="405">
        <v>8.3333333333333329E-2</v>
      </c>
      <c r="T527" s="405">
        <v>8.3333333333333329E-2</v>
      </c>
      <c r="U527" s="405">
        <v>8.3333333333333329E-2</v>
      </c>
      <c r="V527" s="405">
        <v>8.3333333333333329E-2</v>
      </c>
      <c r="W527" s="405">
        <v>8.3333333333333329E-2</v>
      </c>
      <c r="X527" s="405">
        <v>8.3333333333333329E-2</v>
      </c>
      <c r="Y527" s="405">
        <v>8.3333333333333329E-2</v>
      </c>
      <c r="Z527" s="405">
        <v>8.3333333333333329E-2</v>
      </c>
      <c r="AA527" s="405">
        <v>8.3333333333333329E-2</v>
      </c>
    </row>
    <row r="528" spans="1:27" ht="15" customHeight="1" x14ac:dyDescent="0.25">
      <c r="A528" s="425" t="str">
        <f>IF('1_geral'!$D$1=E528,1,"")</f>
        <v/>
      </c>
      <c r="B528" s="166" t="str">
        <f>IF(A528=1,MAX(B$1:B527)+1,"")</f>
        <v/>
      </c>
      <c r="C528" s="425" t="str">
        <f>IF('1_geral'!$D$4=F528,1,"")</f>
        <v/>
      </c>
      <c r="D528" s="166" t="str">
        <f>IF(C528=1,MAX(D$1:D527)+1,"")</f>
        <v/>
      </c>
      <c r="E528" s="166" t="s">
        <v>21</v>
      </c>
      <c r="F528" s="166" t="s">
        <v>2347</v>
      </c>
      <c r="H528" s="166" t="s">
        <v>1854</v>
      </c>
      <c r="I528" s="166" t="s">
        <v>1858</v>
      </c>
      <c r="J528" s="166" t="s">
        <v>1902</v>
      </c>
      <c r="K528" s="166" t="s">
        <v>2349</v>
      </c>
      <c r="L528" s="409">
        <v>3379.2000000000003</v>
      </c>
      <c r="M528" s="409">
        <v>4224</v>
      </c>
      <c r="N528" s="409">
        <v>5068.8</v>
      </c>
      <c r="P528" s="405">
        <v>8.3333333333333329E-2</v>
      </c>
      <c r="Q528" s="405">
        <v>8.3333333333333329E-2</v>
      </c>
      <c r="R528" s="405">
        <v>8.3333333333333329E-2</v>
      </c>
      <c r="S528" s="405">
        <v>8.3333333333333329E-2</v>
      </c>
      <c r="T528" s="405">
        <v>8.3333333333333329E-2</v>
      </c>
      <c r="U528" s="405">
        <v>8.3333333333333329E-2</v>
      </c>
      <c r="V528" s="405">
        <v>8.3333333333333329E-2</v>
      </c>
      <c r="W528" s="405">
        <v>8.3333333333333329E-2</v>
      </c>
      <c r="X528" s="405">
        <v>8.3333333333333329E-2</v>
      </c>
      <c r="Y528" s="405">
        <v>8.3333333333333329E-2</v>
      </c>
      <c r="Z528" s="405">
        <v>8.3333333333333329E-2</v>
      </c>
      <c r="AA528" s="405">
        <v>8.3333333333333329E-2</v>
      </c>
    </row>
    <row r="529" spans="1:27" ht="15" customHeight="1" x14ac:dyDescent="0.25">
      <c r="A529" s="425" t="str">
        <f>IF('1_geral'!$D$1=E529,1,"")</f>
        <v/>
      </c>
      <c r="B529" s="166" t="str">
        <f>IF(A529=1,MAX(B$1:B528)+1,"")</f>
        <v/>
      </c>
      <c r="C529" s="425" t="str">
        <f>IF('1_geral'!$D$4=F529,1,"")</f>
        <v/>
      </c>
      <c r="D529" s="166" t="str">
        <f>IF(C529=1,MAX(D$1:D528)+1,"")</f>
        <v/>
      </c>
      <c r="E529" s="166" t="s">
        <v>21</v>
      </c>
      <c r="F529" s="166" t="s">
        <v>2347</v>
      </c>
      <c r="H529" s="166" t="s">
        <v>1854</v>
      </c>
      <c r="I529" s="166" t="s">
        <v>1858</v>
      </c>
      <c r="J529" s="166" t="s">
        <v>1902</v>
      </c>
      <c r="K529" s="166" t="s">
        <v>2350</v>
      </c>
      <c r="L529" s="409">
        <v>5174.4000000000005</v>
      </c>
      <c r="M529" s="409">
        <v>6468</v>
      </c>
      <c r="N529" s="409">
        <v>7761.5999999999995</v>
      </c>
      <c r="P529" s="405">
        <v>8.3333333333333329E-2</v>
      </c>
      <c r="Q529" s="405">
        <v>8.3333333333333329E-2</v>
      </c>
      <c r="R529" s="405">
        <v>8.3333333333333329E-2</v>
      </c>
      <c r="S529" s="405">
        <v>8.3333333333333329E-2</v>
      </c>
      <c r="T529" s="405">
        <v>8.3333333333333329E-2</v>
      </c>
      <c r="U529" s="405">
        <v>8.3333333333333329E-2</v>
      </c>
      <c r="V529" s="405">
        <v>8.3333333333333329E-2</v>
      </c>
      <c r="W529" s="405">
        <v>8.3333333333333329E-2</v>
      </c>
      <c r="X529" s="405">
        <v>8.3333333333333329E-2</v>
      </c>
      <c r="Y529" s="405">
        <v>8.3333333333333329E-2</v>
      </c>
      <c r="Z529" s="405">
        <v>8.3333333333333329E-2</v>
      </c>
      <c r="AA529" s="405">
        <v>8.3333333333333329E-2</v>
      </c>
    </row>
    <row r="530" spans="1:27" ht="15" customHeight="1" x14ac:dyDescent="0.25">
      <c r="A530" s="425" t="str">
        <f>IF('1_geral'!$D$1=E530,1,"")</f>
        <v/>
      </c>
      <c r="B530" s="166" t="str">
        <f>IF(A530=1,MAX(B$1:B529)+1,"")</f>
        <v/>
      </c>
      <c r="C530" s="425" t="str">
        <f>IF('1_geral'!$D$4=F530,1,"")</f>
        <v/>
      </c>
      <c r="D530" s="166" t="str">
        <f>IF(C530=1,MAX(D$1:D529)+1,"")</f>
        <v/>
      </c>
      <c r="E530" s="166" t="s">
        <v>21</v>
      </c>
      <c r="F530" s="166" t="s">
        <v>2347</v>
      </c>
      <c r="H530" s="166" t="s">
        <v>1854</v>
      </c>
      <c r="I530" s="166" t="s">
        <v>1858</v>
      </c>
      <c r="J530" s="166" t="s">
        <v>1902</v>
      </c>
      <c r="K530" s="166" t="s">
        <v>2351</v>
      </c>
      <c r="L530" s="409">
        <v>4224</v>
      </c>
      <c r="M530" s="409">
        <v>5280</v>
      </c>
      <c r="N530" s="409">
        <v>6336</v>
      </c>
      <c r="P530" s="405">
        <v>8.3333333333333329E-2</v>
      </c>
      <c r="Q530" s="405">
        <v>8.3333333333333329E-2</v>
      </c>
      <c r="R530" s="405">
        <v>8.3333333333333329E-2</v>
      </c>
      <c r="S530" s="405">
        <v>8.3333333333333329E-2</v>
      </c>
      <c r="T530" s="405">
        <v>8.3333333333333329E-2</v>
      </c>
      <c r="U530" s="405">
        <v>8.3333333333333329E-2</v>
      </c>
      <c r="V530" s="405">
        <v>8.3333333333333329E-2</v>
      </c>
      <c r="W530" s="405">
        <v>8.3333333333333329E-2</v>
      </c>
      <c r="X530" s="405">
        <v>8.3333333333333329E-2</v>
      </c>
      <c r="Y530" s="405">
        <v>8.3333333333333329E-2</v>
      </c>
      <c r="Z530" s="405">
        <v>8.3333333333333329E-2</v>
      </c>
      <c r="AA530" s="405">
        <v>8.3333333333333329E-2</v>
      </c>
    </row>
    <row r="531" spans="1:27" ht="15" customHeight="1" x14ac:dyDescent="0.25">
      <c r="A531" s="425" t="str">
        <f>IF('1_geral'!$D$1=E531,1,"")</f>
        <v/>
      </c>
      <c r="B531" s="166" t="str">
        <f>IF(A531=1,MAX(B$1:B530)+1,"")</f>
        <v/>
      </c>
      <c r="C531" s="425" t="str">
        <f>IF('1_geral'!$D$4=F531,1,"")</f>
        <v/>
      </c>
      <c r="D531" s="166" t="str">
        <f>IF(C531=1,MAX(D$1:D530)+1,"")</f>
        <v/>
      </c>
      <c r="E531" s="166" t="s">
        <v>21</v>
      </c>
      <c r="F531" s="166" t="s">
        <v>2355</v>
      </c>
      <c r="G531" s="166" t="s">
        <v>2355</v>
      </c>
      <c r="H531" s="166" t="s">
        <v>1656</v>
      </c>
      <c r="I531" s="166" t="s">
        <v>1858</v>
      </c>
      <c r="J531" s="166" t="s">
        <v>1902</v>
      </c>
      <c r="K531" s="166" t="s">
        <v>2375</v>
      </c>
      <c r="L531" s="409">
        <v>81</v>
      </c>
      <c r="M531" s="409">
        <v>90</v>
      </c>
      <c r="N531" s="409">
        <v>108</v>
      </c>
      <c r="O531" s="410">
        <v>28.16</v>
      </c>
      <c r="P531" s="405">
        <v>8.3333333333333329E-2</v>
      </c>
      <c r="Q531" s="405">
        <v>8.3333333333333329E-2</v>
      </c>
      <c r="R531" s="405">
        <v>8.3333333333333329E-2</v>
      </c>
      <c r="S531" s="405">
        <v>8.3333333333333329E-2</v>
      </c>
      <c r="T531" s="405">
        <v>8.3333333333333329E-2</v>
      </c>
      <c r="U531" s="405">
        <v>8.3333333333333329E-2</v>
      </c>
      <c r="V531" s="405">
        <v>8.3333333333333329E-2</v>
      </c>
      <c r="W531" s="405">
        <v>8.3333333333333329E-2</v>
      </c>
      <c r="X531" s="405">
        <v>8.3333333333333329E-2</v>
      </c>
      <c r="Y531" s="405">
        <v>8.3333333333333329E-2</v>
      </c>
      <c r="Z531" s="405">
        <v>8.3333333333333329E-2</v>
      </c>
      <c r="AA531" s="405">
        <v>8.3333333333333329E-2</v>
      </c>
    </row>
    <row r="532" spans="1:27" ht="15" customHeight="1" x14ac:dyDescent="0.25">
      <c r="A532" s="425" t="str">
        <f>IF('1_geral'!$D$1=E532,1,"")</f>
        <v/>
      </c>
      <c r="B532" s="166" t="str">
        <f>IF(A532=1,MAX(B$1:B531)+1,"")</f>
        <v/>
      </c>
      <c r="C532" s="425" t="str">
        <f>IF('1_geral'!$D$4=F532,1,"")</f>
        <v/>
      </c>
      <c r="D532" s="166" t="str">
        <f>IF(C532=1,MAX(D$1:D531)+1,"")</f>
        <v/>
      </c>
      <c r="E532" s="166" t="s">
        <v>21</v>
      </c>
      <c r="F532" s="166" t="s">
        <v>2355</v>
      </c>
      <c r="G532" s="166" t="s">
        <v>2355</v>
      </c>
      <c r="H532" s="166" t="s">
        <v>1656</v>
      </c>
      <c r="I532" s="166" t="s">
        <v>1657</v>
      </c>
      <c r="J532" s="166" t="s">
        <v>1902</v>
      </c>
      <c r="K532" s="166" t="s">
        <v>1897</v>
      </c>
      <c r="L532" s="409">
        <v>7200</v>
      </c>
      <c r="M532" s="409">
        <v>8000</v>
      </c>
      <c r="N532" s="409">
        <v>9600</v>
      </c>
      <c r="O532" s="410">
        <v>1</v>
      </c>
      <c r="P532" s="405">
        <v>8.3333333333333329E-2</v>
      </c>
      <c r="Q532" s="405">
        <v>8.3333333333333329E-2</v>
      </c>
      <c r="R532" s="405">
        <v>8.3333333333333329E-2</v>
      </c>
      <c r="S532" s="405">
        <v>8.3333333333333329E-2</v>
      </c>
      <c r="T532" s="405">
        <v>8.3333333333333329E-2</v>
      </c>
      <c r="U532" s="405">
        <v>8.3333333333333329E-2</v>
      </c>
      <c r="V532" s="405">
        <v>8.3333333333333329E-2</v>
      </c>
      <c r="W532" s="405">
        <v>8.3333333333333329E-2</v>
      </c>
      <c r="X532" s="405">
        <v>8.3333333333333329E-2</v>
      </c>
      <c r="Y532" s="405">
        <v>8.3333333333333329E-2</v>
      </c>
      <c r="Z532" s="405">
        <v>8.3333333333333329E-2</v>
      </c>
      <c r="AA532" s="405">
        <v>8.3333333333333329E-2</v>
      </c>
    </row>
    <row r="533" spans="1:27" ht="15" customHeight="1" x14ac:dyDescent="0.25">
      <c r="A533" s="425" t="str">
        <f>IF('1_geral'!$D$1=E533,1,"")</f>
        <v/>
      </c>
      <c r="B533" s="166" t="str">
        <f>IF(A533=1,MAX(B$1:B532)+1,"")</f>
        <v/>
      </c>
      <c r="C533" s="425" t="str">
        <f>IF('1_geral'!$D$4=F533,1,"")</f>
        <v/>
      </c>
      <c r="D533" s="166" t="str">
        <f>IF(C533=1,MAX(D$1:D532)+1,"")</f>
        <v/>
      </c>
      <c r="E533" s="166" t="s">
        <v>21</v>
      </c>
      <c r="F533" s="166" t="s">
        <v>2355</v>
      </c>
      <c r="G533" s="166" t="s">
        <v>2355</v>
      </c>
      <c r="H533" s="166" t="s">
        <v>1854</v>
      </c>
      <c r="I533" s="166" t="s">
        <v>1859</v>
      </c>
      <c r="J533" s="166" t="s">
        <v>1902</v>
      </c>
      <c r="K533" s="166" t="s">
        <v>2374</v>
      </c>
      <c r="L533" s="409">
        <v>216</v>
      </c>
      <c r="M533" s="409">
        <v>240</v>
      </c>
      <c r="N533" s="409">
        <v>288</v>
      </c>
      <c r="O533" s="410">
        <v>1.32</v>
      </c>
      <c r="P533" s="405">
        <v>8.3333333333333329E-2</v>
      </c>
      <c r="Q533" s="405">
        <v>8.3333333333333329E-2</v>
      </c>
      <c r="R533" s="405">
        <v>8.3333333333333329E-2</v>
      </c>
      <c r="S533" s="405">
        <v>8.3333333333333329E-2</v>
      </c>
      <c r="T533" s="405">
        <v>8.3333333333333329E-2</v>
      </c>
      <c r="U533" s="405">
        <v>8.3333333333333329E-2</v>
      </c>
      <c r="V533" s="405">
        <v>8.3333333333333329E-2</v>
      </c>
      <c r="W533" s="405">
        <v>8.3333333333333329E-2</v>
      </c>
      <c r="X533" s="405">
        <v>8.3333333333333329E-2</v>
      </c>
      <c r="Y533" s="405">
        <v>8.3333333333333329E-2</v>
      </c>
      <c r="Z533" s="405">
        <v>8.3333333333333329E-2</v>
      </c>
      <c r="AA533" s="405">
        <v>8.3333333333333329E-2</v>
      </c>
    </row>
    <row r="534" spans="1:27" ht="15" customHeight="1" x14ac:dyDescent="0.25">
      <c r="A534" s="425" t="str">
        <f>IF('1_geral'!$D$1=E534,1,"")</f>
        <v/>
      </c>
      <c r="B534" s="166" t="str">
        <f>IF(A534=1,MAX(B$1:B533)+1,"")</f>
        <v/>
      </c>
      <c r="C534" s="425" t="str">
        <f>IF('1_geral'!$D$4=F534,1,"")</f>
        <v/>
      </c>
      <c r="D534" s="166" t="str">
        <f>IF(C534=1,MAX(D$1:D533)+1,"")</f>
        <v/>
      </c>
      <c r="E534" s="166" t="s">
        <v>21</v>
      </c>
      <c r="F534" s="166" t="s">
        <v>2355</v>
      </c>
      <c r="G534" s="166" t="s">
        <v>2355</v>
      </c>
      <c r="H534" s="166" t="s">
        <v>1854</v>
      </c>
      <c r="I534" s="166" t="s">
        <v>1859</v>
      </c>
      <c r="J534" s="166" t="s">
        <v>1902</v>
      </c>
      <c r="K534" s="166" t="s">
        <v>2379</v>
      </c>
      <c r="L534" s="409">
        <v>324</v>
      </c>
      <c r="M534" s="409">
        <v>360</v>
      </c>
      <c r="N534" s="409">
        <v>432</v>
      </c>
      <c r="O534" s="410">
        <v>0.88</v>
      </c>
      <c r="P534" s="405">
        <v>8.3333333333333329E-2</v>
      </c>
      <c r="Q534" s="405">
        <v>8.3333333333333329E-2</v>
      </c>
      <c r="R534" s="405">
        <v>8.3333333333333329E-2</v>
      </c>
      <c r="S534" s="405">
        <v>8.3333333333333329E-2</v>
      </c>
      <c r="T534" s="405">
        <v>8.3333333333333329E-2</v>
      </c>
      <c r="U534" s="405">
        <v>8.3333333333333329E-2</v>
      </c>
      <c r="V534" s="405">
        <v>8.3333333333333329E-2</v>
      </c>
      <c r="W534" s="405">
        <v>8.3333333333333329E-2</v>
      </c>
      <c r="X534" s="405">
        <v>8.3333333333333329E-2</v>
      </c>
      <c r="Y534" s="405">
        <v>8.3333333333333329E-2</v>
      </c>
      <c r="Z534" s="405">
        <v>8.3333333333333329E-2</v>
      </c>
      <c r="AA534" s="405">
        <v>8.3333333333333329E-2</v>
      </c>
    </row>
    <row r="535" spans="1:27" ht="15" customHeight="1" x14ac:dyDescent="0.25">
      <c r="A535" s="425" t="str">
        <f>IF('1_geral'!$D$1=E535,1,"")</f>
        <v/>
      </c>
      <c r="B535" s="166" t="str">
        <f>IF(A535=1,MAX(B$1:B534)+1,"")</f>
        <v/>
      </c>
      <c r="C535" s="425" t="str">
        <f>IF('1_geral'!$D$4=F535,1,"")</f>
        <v/>
      </c>
      <c r="D535" s="166" t="str">
        <f>IF(C535=1,MAX(D$1:D534)+1,"")</f>
        <v/>
      </c>
      <c r="E535" s="166" t="s">
        <v>21</v>
      </c>
      <c r="F535" s="166" t="s">
        <v>2355</v>
      </c>
      <c r="G535" s="166" t="s">
        <v>2355</v>
      </c>
      <c r="H535" s="166" t="s">
        <v>1854</v>
      </c>
      <c r="I535" s="166" t="s">
        <v>1859</v>
      </c>
      <c r="J535" s="166" t="s">
        <v>1902</v>
      </c>
      <c r="K535" s="166" t="s">
        <v>2382</v>
      </c>
      <c r="L535" s="409">
        <v>5292</v>
      </c>
      <c r="M535" s="409">
        <v>5880</v>
      </c>
      <c r="N535" s="409">
        <v>7056</v>
      </c>
      <c r="O535" s="410">
        <v>0.66448979591836732</v>
      </c>
      <c r="P535" s="405">
        <v>8.3333333333333329E-2</v>
      </c>
      <c r="Q535" s="405">
        <v>8.3333333333333329E-2</v>
      </c>
      <c r="R535" s="405">
        <v>8.3333333333333329E-2</v>
      </c>
      <c r="S535" s="405">
        <v>8.3333333333333329E-2</v>
      </c>
      <c r="T535" s="405">
        <v>8.3333333333333329E-2</v>
      </c>
      <c r="U535" s="405">
        <v>8.3333333333333329E-2</v>
      </c>
      <c r="V535" s="405">
        <v>8.3333333333333329E-2</v>
      </c>
      <c r="W535" s="405">
        <v>8.3333333333333329E-2</v>
      </c>
      <c r="X535" s="405">
        <v>8.3333333333333329E-2</v>
      </c>
      <c r="Y535" s="405">
        <v>8.3333333333333329E-2</v>
      </c>
      <c r="Z535" s="405">
        <v>8.3333333333333329E-2</v>
      </c>
      <c r="AA535" s="405">
        <v>8.3333333333333329E-2</v>
      </c>
    </row>
    <row r="536" spans="1:27" ht="15" customHeight="1" x14ac:dyDescent="0.25">
      <c r="A536" s="425" t="str">
        <f>IF('1_geral'!$D$1=E536,1,"")</f>
        <v/>
      </c>
      <c r="B536" s="166" t="str">
        <f>IF(A536=1,MAX(B$1:B535)+1,"")</f>
        <v/>
      </c>
      <c r="C536" s="425" t="str">
        <f>IF('1_geral'!$D$4=F536,1,"")</f>
        <v/>
      </c>
      <c r="D536" s="166" t="str">
        <f>IF(C536=1,MAX(D$1:D535)+1,"")</f>
        <v/>
      </c>
      <c r="E536" s="166" t="s">
        <v>21</v>
      </c>
      <c r="F536" s="166" t="s">
        <v>2355</v>
      </c>
      <c r="G536" s="166" t="s">
        <v>2355</v>
      </c>
      <c r="H536" s="166" t="s">
        <v>1854</v>
      </c>
      <c r="I536" s="166" t="s">
        <v>1857</v>
      </c>
      <c r="J536" s="166" t="s">
        <v>1902</v>
      </c>
      <c r="K536" s="166" t="s">
        <v>2359</v>
      </c>
      <c r="L536" s="409">
        <v>1728</v>
      </c>
      <c r="M536" s="409">
        <v>1920</v>
      </c>
      <c r="N536" s="409">
        <v>2304</v>
      </c>
      <c r="O536" s="410">
        <v>0.5</v>
      </c>
      <c r="P536" s="405">
        <v>8.3333333333333329E-2</v>
      </c>
      <c r="Q536" s="405">
        <v>8.3333333333333329E-2</v>
      </c>
      <c r="R536" s="405">
        <v>8.3333333333333329E-2</v>
      </c>
      <c r="S536" s="405">
        <v>8.3333333333333329E-2</v>
      </c>
      <c r="T536" s="405">
        <v>8.3333333333333329E-2</v>
      </c>
      <c r="U536" s="405">
        <v>8.3333333333333329E-2</v>
      </c>
      <c r="V536" s="405">
        <v>8.3333333333333329E-2</v>
      </c>
      <c r="W536" s="405">
        <v>8.3333333333333329E-2</v>
      </c>
      <c r="X536" s="405">
        <v>8.3333333333333329E-2</v>
      </c>
      <c r="Y536" s="405">
        <v>8.3333333333333329E-2</v>
      </c>
      <c r="Z536" s="405">
        <v>8.3333333333333329E-2</v>
      </c>
      <c r="AA536" s="405">
        <v>8.3333333333333329E-2</v>
      </c>
    </row>
    <row r="537" spans="1:27" ht="15" customHeight="1" x14ac:dyDescent="0.25">
      <c r="A537" s="425" t="str">
        <f>IF('1_geral'!$D$1=E537,1,"")</f>
        <v/>
      </c>
      <c r="B537" s="166" t="str">
        <f>IF(A537=1,MAX(B$1:B536)+1,"")</f>
        <v/>
      </c>
      <c r="C537" s="425" t="str">
        <f>IF('1_geral'!$D$4=F537,1,"")</f>
        <v/>
      </c>
      <c r="D537" s="166" t="str">
        <f>IF(C537=1,MAX(D$1:D536)+1,"")</f>
        <v/>
      </c>
      <c r="E537" s="166" t="s">
        <v>21</v>
      </c>
      <c r="F537" s="166" t="s">
        <v>2355</v>
      </c>
      <c r="G537" s="166" t="s">
        <v>2355</v>
      </c>
      <c r="H537" s="166" t="s">
        <v>1854</v>
      </c>
      <c r="I537" s="166" t="s">
        <v>1857</v>
      </c>
      <c r="J537" s="166" t="s">
        <v>1902</v>
      </c>
      <c r="K537" s="166" t="s">
        <v>2378</v>
      </c>
      <c r="L537" s="409">
        <v>2916</v>
      </c>
      <c r="M537" s="409">
        <v>3240</v>
      </c>
      <c r="N537" s="409">
        <v>3888</v>
      </c>
      <c r="O537" s="410">
        <v>0.5</v>
      </c>
      <c r="P537" s="405">
        <v>8.3333333333333329E-2</v>
      </c>
      <c r="Q537" s="405">
        <v>8.3333333333333329E-2</v>
      </c>
      <c r="R537" s="405">
        <v>8.3333333333333329E-2</v>
      </c>
      <c r="S537" s="405">
        <v>8.3333333333333329E-2</v>
      </c>
      <c r="T537" s="405">
        <v>8.3333333333333329E-2</v>
      </c>
      <c r="U537" s="405">
        <v>8.3333333333333329E-2</v>
      </c>
      <c r="V537" s="405">
        <v>8.3333333333333329E-2</v>
      </c>
      <c r="W537" s="405">
        <v>8.3333333333333329E-2</v>
      </c>
      <c r="X537" s="405">
        <v>8.3333333333333329E-2</v>
      </c>
      <c r="Y537" s="405">
        <v>8.3333333333333329E-2</v>
      </c>
      <c r="Z537" s="405">
        <v>8.3333333333333329E-2</v>
      </c>
      <c r="AA537" s="405">
        <v>8.3333333333333329E-2</v>
      </c>
    </row>
    <row r="538" spans="1:27" ht="15" customHeight="1" x14ac:dyDescent="0.25">
      <c r="A538" s="425" t="str">
        <f>IF('1_geral'!$D$1=E538,1,"")</f>
        <v/>
      </c>
      <c r="B538" s="166" t="str">
        <f>IF(A538=1,MAX(B$1:B537)+1,"")</f>
        <v/>
      </c>
      <c r="C538" s="425" t="str">
        <f>IF('1_geral'!$D$4=F538,1,"")</f>
        <v/>
      </c>
      <c r="D538" s="166" t="str">
        <f>IF(C538=1,MAX(D$1:D537)+1,"")</f>
        <v/>
      </c>
      <c r="E538" s="166" t="s">
        <v>21</v>
      </c>
      <c r="F538" s="166" t="s">
        <v>2355</v>
      </c>
      <c r="G538" s="166" t="s">
        <v>2355</v>
      </c>
      <c r="H538" s="166" t="s">
        <v>1854</v>
      </c>
      <c r="I538" s="166" t="s">
        <v>1858</v>
      </c>
      <c r="J538" s="166" t="s">
        <v>1902</v>
      </c>
      <c r="K538" s="166" t="s">
        <v>2383</v>
      </c>
      <c r="L538" s="409">
        <v>108</v>
      </c>
      <c r="M538" s="409">
        <v>120</v>
      </c>
      <c r="N538" s="409">
        <v>144</v>
      </c>
      <c r="O538" s="410">
        <v>1.32</v>
      </c>
      <c r="P538" s="405">
        <v>8.3333333333333329E-2</v>
      </c>
      <c r="Q538" s="405">
        <v>8.3333333333333329E-2</v>
      </c>
      <c r="R538" s="405">
        <v>8.3333333333333329E-2</v>
      </c>
      <c r="S538" s="405">
        <v>8.3333333333333329E-2</v>
      </c>
      <c r="T538" s="405">
        <v>8.3333333333333329E-2</v>
      </c>
      <c r="U538" s="405">
        <v>8.3333333333333329E-2</v>
      </c>
      <c r="V538" s="405">
        <v>8.3333333333333329E-2</v>
      </c>
      <c r="W538" s="405">
        <v>8.3333333333333329E-2</v>
      </c>
      <c r="X538" s="405">
        <v>8.3333333333333329E-2</v>
      </c>
      <c r="Y538" s="405">
        <v>8.3333333333333329E-2</v>
      </c>
      <c r="Z538" s="405">
        <v>8.3333333333333329E-2</v>
      </c>
      <c r="AA538" s="405">
        <v>8.3333333333333329E-2</v>
      </c>
    </row>
    <row r="539" spans="1:27" ht="15" customHeight="1" x14ac:dyDescent="0.25">
      <c r="A539" s="425" t="str">
        <f>IF('1_geral'!$D$1=E539,1,"")</f>
        <v/>
      </c>
      <c r="B539" s="166" t="str">
        <f>IF(A539=1,MAX(B$1:B538)+1,"")</f>
        <v/>
      </c>
      <c r="C539" s="425" t="str">
        <f>IF('1_geral'!$D$4=F539,1,"")</f>
        <v/>
      </c>
      <c r="D539" s="166" t="str">
        <f>IF(C539=1,MAX(D$1:D538)+1,"")</f>
        <v/>
      </c>
      <c r="E539" s="166" t="s">
        <v>21</v>
      </c>
      <c r="F539" s="166" t="s">
        <v>2355</v>
      </c>
      <c r="G539" s="166" t="s">
        <v>2355</v>
      </c>
      <c r="H539" s="166" t="s">
        <v>1854</v>
      </c>
      <c r="I539" s="166" t="s">
        <v>1831</v>
      </c>
      <c r="J539" s="166" t="s">
        <v>1902</v>
      </c>
      <c r="K539" s="166" t="s">
        <v>2365</v>
      </c>
      <c r="L539" s="409">
        <v>324</v>
      </c>
      <c r="M539" s="409">
        <v>360</v>
      </c>
      <c r="N539" s="409">
        <v>432</v>
      </c>
      <c r="O539" s="410">
        <v>0.1</v>
      </c>
      <c r="P539" s="405">
        <v>8.3333333333333329E-2</v>
      </c>
      <c r="Q539" s="405">
        <v>8.3333333333333329E-2</v>
      </c>
      <c r="R539" s="405">
        <v>8.3333333333333329E-2</v>
      </c>
      <c r="S539" s="405">
        <v>8.3333333333333329E-2</v>
      </c>
      <c r="T539" s="405">
        <v>8.3333333333333329E-2</v>
      </c>
      <c r="U539" s="405">
        <v>8.3333333333333329E-2</v>
      </c>
      <c r="V539" s="405">
        <v>8.3333333333333329E-2</v>
      </c>
      <c r="W539" s="405">
        <v>8.3333333333333329E-2</v>
      </c>
      <c r="X539" s="405">
        <v>8.3333333333333329E-2</v>
      </c>
      <c r="Y539" s="405">
        <v>8.3333333333333329E-2</v>
      </c>
      <c r="Z539" s="405">
        <v>8.3333333333333329E-2</v>
      </c>
      <c r="AA539" s="405">
        <v>8.3333333333333329E-2</v>
      </c>
    </row>
    <row r="540" spans="1:27" ht="15" customHeight="1" x14ac:dyDescent="0.25">
      <c r="A540" s="425" t="str">
        <f>IF('1_geral'!$D$1=E540,1,"")</f>
        <v/>
      </c>
      <c r="B540" s="166" t="str">
        <f>IF(A540=1,MAX(B$1:B539)+1,"")</f>
        <v/>
      </c>
      <c r="C540" s="425" t="str">
        <f>IF('1_geral'!$D$4=F540,1,"")</f>
        <v/>
      </c>
      <c r="D540" s="166" t="str">
        <f>IF(C540=1,MAX(D$1:D539)+1,"")</f>
        <v/>
      </c>
      <c r="E540" s="166" t="s">
        <v>21</v>
      </c>
      <c r="F540" s="166" t="s">
        <v>2355</v>
      </c>
      <c r="G540" s="166" t="s">
        <v>2355</v>
      </c>
      <c r="H540" s="166" t="s">
        <v>1854</v>
      </c>
      <c r="I540" s="166" t="s">
        <v>1831</v>
      </c>
      <c r="J540" s="166" t="s">
        <v>1902</v>
      </c>
      <c r="K540" s="166" t="s">
        <v>2368</v>
      </c>
      <c r="L540" s="409">
        <v>3996</v>
      </c>
      <c r="M540" s="409">
        <v>4440</v>
      </c>
      <c r="N540" s="409">
        <v>5328</v>
      </c>
      <c r="O540" s="410">
        <v>0.13081081081081083</v>
      </c>
      <c r="P540" s="405">
        <v>8.3333333333333329E-2</v>
      </c>
      <c r="Q540" s="405">
        <v>8.3333333333333329E-2</v>
      </c>
      <c r="R540" s="405">
        <v>8.3333333333333329E-2</v>
      </c>
      <c r="S540" s="405">
        <v>8.3333333333333329E-2</v>
      </c>
      <c r="T540" s="405">
        <v>8.3333333333333329E-2</v>
      </c>
      <c r="U540" s="405">
        <v>8.3333333333333329E-2</v>
      </c>
      <c r="V540" s="405">
        <v>8.3333333333333329E-2</v>
      </c>
      <c r="W540" s="405">
        <v>8.3333333333333329E-2</v>
      </c>
      <c r="X540" s="405">
        <v>8.3333333333333329E-2</v>
      </c>
      <c r="Y540" s="405">
        <v>8.3333333333333329E-2</v>
      </c>
      <c r="Z540" s="405">
        <v>8.3333333333333329E-2</v>
      </c>
      <c r="AA540" s="405">
        <v>8.3333333333333329E-2</v>
      </c>
    </row>
    <row r="541" spans="1:27" ht="15" customHeight="1" x14ac:dyDescent="0.25">
      <c r="A541" s="425" t="str">
        <f>IF('1_geral'!$D$1=E541,1,"")</f>
        <v/>
      </c>
      <c r="B541" s="166" t="str">
        <f>IF(A541=1,MAX(B$1:B540)+1,"")</f>
        <v/>
      </c>
      <c r="C541" s="425" t="str">
        <f>IF('1_geral'!$D$4=F541,1,"")</f>
        <v/>
      </c>
      <c r="D541" s="166" t="str">
        <f>IF(C541=1,MAX(D$1:D540)+1,"")</f>
        <v/>
      </c>
      <c r="E541" s="166" t="s">
        <v>21</v>
      </c>
      <c r="F541" s="166" t="s">
        <v>2355</v>
      </c>
      <c r="G541" s="166" t="s">
        <v>2355</v>
      </c>
      <c r="H541" s="166" t="s">
        <v>1854</v>
      </c>
      <c r="I541" s="166" t="s">
        <v>1831</v>
      </c>
      <c r="J541" s="166" t="s">
        <v>1902</v>
      </c>
      <c r="K541" s="166" t="s">
        <v>2369</v>
      </c>
      <c r="L541" s="409">
        <v>4860</v>
      </c>
      <c r="M541" s="409">
        <v>5400</v>
      </c>
      <c r="N541" s="409">
        <v>6480</v>
      </c>
      <c r="O541" s="410">
        <v>9.7777777777777797E-2</v>
      </c>
      <c r="P541" s="405">
        <v>8.3333333333333329E-2</v>
      </c>
      <c r="Q541" s="405">
        <v>8.3333333333333329E-2</v>
      </c>
      <c r="R541" s="405">
        <v>8.3333333333333329E-2</v>
      </c>
      <c r="S541" s="405">
        <v>8.3333333333333329E-2</v>
      </c>
      <c r="T541" s="405">
        <v>8.3333333333333329E-2</v>
      </c>
      <c r="U541" s="405">
        <v>8.3333333333333329E-2</v>
      </c>
      <c r="V541" s="405">
        <v>8.3333333333333329E-2</v>
      </c>
      <c r="W541" s="405">
        <v>8.3333333333333329E-2</v>
      </c>
      <c r="X541" s="405">
        <v>8.3333333333333329E-2</v>
      </c>
      <c r="Y541" s="405">
        <v>8.3333333333333329E-2</v>
      </c>
      <c r="Z541" s="405">
        <v>8.3333333333333329E-2</v>
      </c>
      <c r="AA541" s="405">
        <v>8.3333333333333329E-2</v>
      </c>
    </row>
    <row r="542" spans="1:27" ht="15" customHeight="1" x14ac:dyDescent="0.25">
      <c r="A542" s="425" t="str">
        <f>IF('1_geral'!$D$1=E542,1,"")</f>
        <v/>
      </c>
      <c r="B542" s="166" t="str">
        <f>IF(A542=1,MAX(B$1:B541)+1,"")</f>
        <v/>
      </c>
      <c r="C542" s="425" t="str">
        <f>IF('1_geral'!$D$4=F542,1,"")</f>
        <v/>
      </c>
      <c r="D542" s="166" t="str">
        <f>IF(C542=1,MAX(D$1:D541)+1,"")</f>
        <v/>
      </c>
      <c r="E542" s="166" t="s">
        <v>21</v>
      </c>
      <c r="F542" s="166" t="s">
        <v>2355</v>
      </c>
      <c r="G542" s="166" t="s">
        <v>2355</v>
      </c>
      <c r="H542" s="166" t="s">
        <v>1854</v>
      </c>
      <c r="I542" s="166" t="s">
        <v>1831</v>
      </c>
      <c r="J542" s="166" t="s">
        <v>1902</v>
      </c>
      <c r="K542" s="166" t="s">
        <v>2370</v>
      </c>
      <c r="L542" s="409">
        <v>3564</v>
      </c>
      <c r="M542" s="409">
        <v>3960</v>
      </c>
      <c r="N542" s="409">
        <v>4752</v>
      </c>
      <c r="O542" s="410">
        <v>0.27999999999999997</v>
      </c>
      <c r="P542" s="405">
        <v>8.3333333333333329E-2</v>
      </c>
      <c r="Q542" s="405">
        <v>8.3333333333333329E-2</v>
      </c>
      <c r="R542" s="405">
        <v>8.3333333333333329E-2</v>
      </c>
      <c r="S542" s="405">
        <v>8.3333333333333329E-2</v>
      </c>
      <c r="T542" s="405">
        <v>8.3333333333333329E-2</v>
      </c>
      <c r="U542" s="405">
        <v>8.3333333333333329E-2</v>
      </c>
      <c r="V542" s="405">
        <v>8.3333333333333329E-2</v>
      </c>
      <c r="W542" s="405">
        <v>8.3333333333333329E-2</v>
      </c>
      <c r="X542" s="405">
        <v>8.3333333333333329E-2</v>
      </c>
      <c r="Y542" s="405">
        <v>8.3333333333333329E-2</v>
      </c>
      <c r="Z542" s="405">
        <v>8.3333333333333329E-2</v>
      </c>
      <c r="AA542" s="405">
        <v>8.3333333333333329E-2</v>
      </c>
    </row>
    <row r="543" spans="1:27" ht="15" customHeight="1" x14ac:dyDescent="0.25">
      <c r="A543" s="425" t="str">
        <f>IF('1_geral'!$D$1=E543,1,"")</f>
        <v/>
      </c>
      <c r="B543" s="166" t="str">
        <f>IF(A543=1,MAX(B$1:B542)+1,"")</f>
        <v/>
      </c>
      <c r="C543" s="425" t="str">
        <f>IF('1_geral'!$D$4=F543,1,"")</f>
        <v/>
      </c>
      <c r="D543" s="166" t="str">
        <f>IF(C543=1,MAX(D$1:D542)+1,"")</f>
        <v/>
      </c>
      <c r="E543" s="166" t="s">
        <v>21</v>
      </c>
      <c r="F543" s="166" t="s">
        <v>2355</v>
      </c>
      <c r="G543" s="166" t="s">
        <v>1657</v>
      </c>
      <c r="H543" s="166" t="s">
        <v>1854</v>
      </c>
      <c r="I543" s="166" t="s">
        <v>1859</v>
      </c>
      <c r="J543" s="166" t="s">
        <v>1905</v>
      </c>
      <c r="K543" s="166" t="s">
        <v>2362</v>
      </c>
      <c r="L543" s="409">
        <v>216</v>
      </c>
      <c r="M543" s="409">
        <v>240</v>
      </c>
      <c r="N543" s="409">
        <v>288</v>
      </c>
      <c r="O543" s="410">
        <v>22.58</v>
      </c>
      <c r="P543" s="405">
        <v>0.03</v>
      </c>
      <c r="Q543" s="405">
        <v>0.03</v>
      </c>
      <c r="R543" s="405">
        <v>0.03</v>
      </c>
      <c r="S543" s="405">
        <v>0.03</v>
      </c>
      <c r="T543" s="405">
        <v>0.03</v>
      </c>
      <c r="U543" s="405">
        <v>0.03</v>
      </c>
      <c r="V543" s="405">
        <v>0.03</v>
      </c>
      <c r="W543" s="405">
        <v>0.03</v>
      </c>
      <c r="X543" s="405">
        <v>0.03</v>
      </c>
      <c r="Y543" s="405">
        <v>0.03</v>
      </c>
      <c r="Z543" s="405">
        <v>0.6</v>
      </c>
      <c r="AA543" s="405">
        <v>0.1</v>
      </c>
    </row>
    <row r="544" spans="1:27" ht="15" customHeight="1" x14ac:dyDescent="0.25">
      <c r="A544" s="425" t="str">
        <f>IF('1_geral'!$D$1=E544,1,"")</f>
        <v/>
      </c>
      <c r="B544" s="166" t="str">
        <f>IF(A544=1,MAX(B$1:B543)+1,"")</f>
        <v/>
      </c>
      <c r="C544" s="425" t="str">
        <f>IF('1_geral'!$D$4=F544,1,"")</f>
        <v/>
      </c>
      <c r="D544" s="166" t="str">
        <f>IF(C544=1,MAX(D$1:D543)+1,"")</f>
        <v/>
      </c>
      <c r="E544" s="166" t="s">
        <v>21</v>
      </c>
      <c r="F544" s="166" t="s">
        <v>2355</v>
      </c>
      <c r="G544" s="166" t="s">
        <v>1657</v>
      </c>
      <c r="H544" s="166" t="s">
        <v>1854</v>
      </c>
      <c r="I544" s="166" t="s">
        <v>1859</v>
      </c>
      <c r="J544" s="166" t="s">
        <v>1905</v>
      </c>
      <c r="K544" s="166" t="s">
        <v>2363</v>
      </c>
      <c r="L544" s="409">
        <v>216</v>
      </c>
      <c r="M544" s="409">
        <v>240</v>
      </c>
      <c r="N544" s="409">
        <v>288</v>
      </c>
      <c r="O544" s="410">
        <v>22.58</v>
      </c>
      <c r="P544" s="405">
        <v>0.03</v>
      </c>
      <c r="Q544" s="405">
        <v>0.03</v>
      </c>
      <c r="R544" s="405">
        <v>0.03</v>
      </c>
      <c r="S544" s="405">
        <v>0.03</v>
      </c>
      <c r="T544" s="405">
        <v>0.03</v>
      </c>
      <c r="U544" s="405">
        <v>0.03</v>
      </c>
      <c r="V544" s="405">
        <v>0.03</v>
      </c>
      <c r="W544" s="405">
        <v>0.03</v>
      </c>
      <c r="X544" s="405">
        <v>0.03</v>
      </c>
      <c r="Y544" s="405">
        <v>0.03</v>
      </c>
      <c r="Z544" s="405">
        <v>0.6</v>
      </c>
      <c r="AA544" s="405">
        <v>0.1</v>
      </c>
    </row>
    <row r="545" spans="1:27" ht="15" customHeight="1" x14ac:dyDescent="0.25">
      <c r="A545" s="425" t="str">
        <f>IF('1_geral'!$D$1=E545,1,"")</f>
        <v/>
      </c>
      <c r="B545" s="166" t="str">
        <f>IF(A545=1,MAX(B$1:B544)+1,"")</f>
        <v/>
      </c>
      <c r="C545" s="425" t="str">
        <f>IF('1_geral'!$D$4=F545,1,"")</f>
        <v/>
      </c>
      <c r="D545" s="166" t="str">
        <f>IF(C545=1,MAX(D$1:D544)+1,"")</f>
        <v/>
      </c>
      <c r="E545" s="166" t="s">
        <v>21</v>
      </c>
      <c r="F545" s="166" t="s">
        <v>2355</v>
      </c>
      <c r="G545" s="166" t="s">
        <v>1657</v>
      </c>
      <c r="H545" s="166" t="s">
        <v>1854</v>
      </c>
      <c r="I545" s="166" t="s">
        <v>1859</v>
      </c>
      <c r="J545" s="166" t="s">
        <v>1902</v>
      </c>
      <c r="K545" s="166" t="s">
        <v>2380</v>
      </c>
      <c r="L545" s="409">
        <v>29052</v>
      </c>
      <c r="M545" s="409">
        <v>32280</v>
      </c>
      <c r="N545" s="409">
        <v>38736</v>
      </c>
      <c r="O545" s="410">
        <v>0.2</v>
      </c>
      <c r="P545" s="405">
        <v>8.3333333333333329E-2</v>
      </c>
      <c r="Q545" s="405">
        <v>8.3333333333333329E-2</v>
      </c>
      <c r="R545" s="405">
        <v>8.3333333333333329E-2</v>
      </c>
      <c r="S545" s="405">
        <v>8.3333333333333329E-2</v>
      </c>
      <c r="T545" s="405">
        <v>8.3333333333333329E-2</v>
      </c>
      <c r="U545" s="405">
        <v>8.3333333333333329E-2</v>
      </c>
      <c r="V545" s="405">
        <v>8.3333333333333329E-2</v>
      </c>
      <c r="W545" s="405">
        <v>8.3333333333333329E-2</v>
      </c>
      <c r="X545" s="405">
        <v>8.3333333333333329E-2</v>
      </c>
      <c r="Y545" s="405">
        <v>8.3333333333333329E-2</v>
      </c>
      <c r="Z545" s="405">
        <v>8.3333333333333329E-2</v>
      </c>
      <c r="AA545" s="405">
        <v>8.3333333333333329E-2</v>
      </c>
    </row>
    <row r="546" spans="1:27" ht="15" customHeight="1" x14ac:dyDescent="0.25">
      <c r="A546" s="425" t="str">
        <f>IF('1_geral'!$D$1=E546,1,"")</f>
        <v/>
      </c>
      <c r="B546" s="166" t="str">
        <f>IF(A546=1,MAX(B$1:B545)+1,"")</f>
        <v/>
      </c>
      <c r="C546" s="425" t="str">
        <f>IF('1_geral'!$D$4=F546,1,"")</f>
        <v/>
      </c>
      <c r="D546" s="166" t="str">
        <f>IF(C546=1,MAX(D$1:D545)+1,"")</f>
        <v/>
      </c>
      <c r="E546" s="166" t="s">
        <v>21</v>
      </c>
      <c r="F546" s="166" t="s">
        <v>2355</v>
      </c>
      <c r="G546" s="166" t="s">
        <v>1657</v>
      </c>
      <c r="H546" s="166" t="s">
        <v>1854</v>
      </c>
      <c r="I546" s="166" t="s">
        <v>1859</v>
      </c>
      <c r="J546" s="166" t="s">
        <v>1902</v>
      </c>
      <c r="K546" s="166" t="s">
        <v>2381</v>
      </c>
      <c r="L546" s="409">
        <v>20088</v>
      </c>
      <c r="M546" s="409">
        <v>22320</v>
      </c>
      <c r="N546" s="409">
        <v>26784</v>
      </c>
      <c r="O546" s="410">
        <v>0.6</v>
      </c>
      <c r="P546" s="405">
        <v>8.3333333333333329E-2</v>
      </c>
      <c r="Q546" s="405">
        <v>8.3333333333333329E-2</v>
      </c>
      <c r="R546" s="405">
        <v>8.3333333333333329E-2</v>
      </c>
      <c r="S546" s="405">
        <v>8.3333333333333329E-2</v>
      </c>
      <c r="T546" s="405">
        <v>8.3333333333333329E-2</v>
      </c>
      <c r="U546" s="405">
        <v>8.3333333333333329E-2</v>
      </c>
      <c r="V546" s="405">
        <v>8.3333333333333329E-2</v>
      </c>
      <c r="W546" s="405">
        <v>8.3333333333333329E-2</v>
      </c>
      <c r="X546" s="405">
        <v>8.3333333333333329E-2</v>
      </c>
      <c r="Y546" s="405">
        <v>8.3333333333333329E-2</v>
      </c>
      <c r="Z546" s="405">
        <v>8.3333333333333329E-2</v>
      </c>
      <c r="AA546" s="405">
        <v>8.3333333333333329E-2</v>
      </c>
    </row>
    <row r="547" spans="1:27" ht="15" customHeight="1" x14ac:dyDescent="0.25">
      <c r="A547" s="425" t="str">
        <f>IF('1_geral'!$D$1=E547,1,"")</f>
        <v/>
      </c>
      <c r="B547" s="166" t="str">
        <f>IF(A547=1,MAX(B$1:B546)+1,"")</f>
        <v/>
      </c>
      <c r="C547" s="425" t="str">
        <f>IF('1_geral'!$D$4=F547,1,"")</f>
        <v/>
      </c>
      <c r="D547" s="166" t="str">
        <f>IF(C547=1,MAX(D$1:D546)+1,"")</f>
        <v/>
      </c>
      <c r="E547" s="166" t="s">
        <v>21</v>
      </c>
      <c r="F547" s="166" t="s">
        <v>2355</v>
      </c>
      <c r="G547" s="166" t="s">
        <v>1657</v>
      </c>
      <c r="H547" s="166" t="s">
        <v>1854</v>
      </c>
      <c r="I547" s="166" t="s">
        <v>1831</v>
      </c>
      <c r="J547" s="166" t="s">
        <v>1905</v>
      </c>
      <c r="K547" s="166" t="s">
        <v>2361</v>
      </c>
      <c r="L547" s="409">
        <v>5724</v>
      </c>
      <c r="M547" s="409">
        <v>6360</v>
      </c>
      <c r="N547" s="409">
        <v>7632</v>
      </c>
      <c r="O547" s="410">
        <v>0.16666666666666666</v>
      </c>
      <c r="P547" s="405">
        <v>0.03</v>
      </c>
      <c r="Q547" s="405">
        <v>0.03</v>
      </c>
      <c r="R547" s="405">
        <v>0.03</v>
      </c>
      <c r="S547" s="405">
        <v>0.03</v>
      </c>
      <c r="T547" s="405">
        <v>0.03</v>
      </c>
      <c r="U547" s="405">
        <v>0.03</v>
      </c>
      <c r="V547" s="405">
        <v>0.03</v>
      </c>
      <c r="W547" s="405">
        <v>0.03</v>
      </c>
      <c r="X547" s="405">
        <v>0.03</v>
      </c>
      <c r="Y547" s="405">
        <v>0.03</v>
      </c>
      <c r="Z547" s="405">
        <v>0.6</v>
      </c>
      <c r="AA547" s="405">
        <v>0.1</v>
      </c>
    </row>
    <row r="548" spans="1:27" ht="15" customHeight="1" x14ac:dyDescent="0.25">
      <c r="A548" s="425" t="str">
        <f>IF('1_geral'!$D$1=E548,1,"")</f>
        <v/>
      </c>
      <c r="B548" s="166" t="str">
        <f>IF(A548=1,MAX(B$1:B547)+1,"")</f>
        <v/>
      </c>
      <c r="C548" s="425" t="str">
        <f>IF('1_geral'!$D$4=F548,1,"")</f>
        <v/>
      </c>
      <c r="D548" s="166" t="str">
        <f>IF(C548=1,MAX(D$1:D547)+1,"")</f>
        <v/>
      </c>
      <c r="E548" s="166" t="s">
        <v>21</v>
      </c>
      <c r="F548" s="166" t="s">
        <v>2355</v>
      </c>
      <c r="G548" s="166" t="s">
        <v>1657</v>
      </c>
      <c r="H548" s="166" t="s">
        <v>1854</v>
      </c>
      <c r="I548" s="166" t="s">
        <v>1831</v>
      </c>
      <c r="J548" s="166" t="s">
        <v>1902</v>
      </c>
      <c r="K548" s="166" t="s">
        <v>2366</v>
      </c>
      <c r="L548" s="409">
        <v>6804</v>
      </c>
      <c r="M548" s="409">
        <v>7560</v>
      </c>
      <c r="N548" s="409">
        <v>9072</v>
      </c>
      <c r="O548" s="410">
        <v>0.5</v>
      </c>
      <c r="P548" s="405">
        <v>8.3333333333333329E-2</v>
      </c>
      <c r="Q548" s="405">
        <v>8.3333333333333329E-2</v>
      </c>
      <c r="R548" s="405">
        <v>8.3333333333333329E-2</v>
      </c>
      <c r="S548" s="405">
        <v>8.3333333333333329E-2</v>
      </c>
      <c r="T548" s="405">
        <v>8.3333333333333329E-2</v>
      </c>
      <c r="U548" s="405">
        <v>8.3333333333333329E-2</v>
      </c>
      <c r="V548" s="405">
        <v>8.3333333333333329E-2</v>
      </c>
      <c r="W548" s="405">
        <v>8.3333333333333329E-2</v>
      </c>
      <c r="X548" s="405">
        <v>8.3333333333333329E-2</v>
      </c>
      <c r="Y548" s="405">
        <v>8.3333333333333329E-2</v>
      </c>
      <c r="Z548" s="405">
        <v>8.3333333333333329E-2</v>
      </c>
      <c r="AA548" s="405">
        <v>8.3333333333333329E-2</v>
      </c>
    </row>
    <row r="549" spans="1:27" ht="15" customHeight="1" x14ac:dyDescent="0.25">
      <c r="A549" s="425" t="str">
        <f>IF('1_geral'!$D$1=E549,1,"")</f>
        <v/>
      </c>
      <c r="B549" s="166" t="str">
        <f>IF(A549=1,MAX(B$1:B548)+1,"")</f>
        <v/>
      </c>
      <c r="C549" s="425" t="str">
        <f>IF('1_geral'!$D$4=F549,1,"")</f>
        <v/>
      </c>
      <c r="D549" s="166" t="str">
        <f>IF(C549=1,MAX(D$1:D548)+1,"")</f>
        <v/>
      </c>
      <c r="E549" s="166" t="s">
        <v>21</v>
      </c>
      <c r="F549" s="166" t="s">
        <v>2355</v>
      </c>
      <c r="G549" s="166" t="s">
        <v>1657</v>
      </c>
      <c r="H549" s="166" t="s">
        <v>1854</v>
      </c>
      <c r="I549" s="166" t="s">
        <v>1831</v>
      </c>
      <c r="J549" s="166" t="s">
        <v>1902</v>
      </c>
      <c r="K549" s="166" t="s">
        <v>2367</v>
      </c>
      <c r="L549" s="409">
        <v>6804</v>
      </c>
      <c r="M549" s="409">
        <v>7560</v>
      </c>
      <c r="N549" s="409">
        <v>9072</v>
      </c>
      <c r="O549" s="410">
        <v>0.54476190476190467</v>
      </c>
      <c r="P549" s="405">
        <v>8.3333333333333329E-2</v>
      </c>
      <c r="Q549" s="405">
        <v>8.3333333333333329E-2</v>
      </c>
      <c r="R549" s="405">
        <v>8.3333333333333329E-2</v>
      </c>
      <c r="S549" s="405">
        <v>8.3333333333333329E-2</v>
      </c>
      <c r="T549" s="405">
        <v>8.3333333333333329E-2</v>
      </c>
      <c r="U549" s="405">
        <v>8.3333333333333329E-2</v>
      </c>
      <c r="V549" s="405">
        <v>8.3333333333333329E-2</v>
      </c>
      <c r="W549" s="405">
        <v>8.3333333333333329E-2</v>
      </c>
      <c r="X549" s="405">
        <v>8.3333333333333329E-2</v>
      </c>
      <c r="Y549" s="405">
        <v>8.3333333333333329E-2</v>
      </c>
      <c r="Z549" s="405">
        <v>8.3333333333333329E-2</v>
      </c>
      <c r="AA549" s="405">
        <v>8.3333333333333329E-2</v>
      </c>
    </row>
    <row r="550" spans="1:27" ht="15" customHeight="1" x14ac:dyDescent="0.25">
      <c r="A550" s="425" t="str">
        <f>IF('1_geral'!$D$1=E550,1,"")</f>
        <v/>
      </c>
      <c r="B550" s="166" t="str">
        <f>IF(A550=1,MAX(B$1:B549)+1,"")</f>
        <v/>
      </c>
      <c r="C550" s="425" t="str">
        <f>IF('1_geral'!$D$4=F550,1,"")</f>
        <v/>
      </c>
      <c r="D550" s="166" t="str">
        <f>IF(C550=1,MAX(D$1:D549)+1,"")</f>
        <v/>
      </c>
      <c r="E550" s="166" t="s">
        <v>21</v>
      </c>
      <c r="F550" s="166" t="s">
        <v>2355</v>
      </c>
      <c r="H550" s="166" t="s">
        <v>1854</v>
      </c>
      <c r="I550" s="166" t="s">
        <v>1859</v>
      </c>
      <c r="J550" s="166" t="s">
        <v>1902</v>
      </c>
      <c r="K550" s="166" t="s">
        <v>2357</v>
      </c>
      <c r="L550" s="409">
        <v>29160</v>
      </c>
      <c r="M550" s="409">
        <v>32400</v>
      </c>
      <c r="N550" s="409">
        <v>38880</v>
      </c>
      <c r="O550" s="410">
        <v>1.6296296296296298E-2</v>
      </c>
      <c r="P550" s="405">
        <v>8.3333333333333329E-2</v>
      </c>
      <c r="Q550" s="405">
        <v>8.3333333333333329E-2</v>
      </c>
      <c r="R550" s="405">
        <v>8.3333333333333329E-2</v>
      </c>
      <c r="S550" s="405">
        <v>8.3333333333333329E-2</v>
      </c>
      <c r="T550" s="405">
        <v>8.3333333333333329E-2</v>
      </c>
      <c r="U550" s="405">
        <v>8.3333333333333329E-2</v>
      </c>
      <c r="V550" s="405">
        <v>8.3333333333333329E-2</v>
      </c>
      <c r="W550" s="405">
        <v>8.3333333333333329E-2</v>
      </c>
      <c r="X550" s="405">
        <v>8.3333333333333329E-2</v>
      </c>
      <c r="Y550" s="405">
        <v>8.3333333333333329E-2</v>
      </c>
      <c r="Z550" s="405">
        <v>8.3333333333333329E-2</v>
      </c>
      <c r="AA550" s="405">
        <v>8.3333333333333329E-2</v>
      </c>
    </row>
    <row r="551" spans="1:27" ht="15" customHeight="1" x14ac:dyDescent="0.25">
      <c r="A551" s="425" t="str">
        <f>IF('1_geral'!$D$1=E551,1,"")</f>
        <v/>
      </c>
      <c r="B551" s="166" t="str">
        <f>IF(A551=1,MAX(B$1:B550)+1,"")</f>
        <v/>
      </c>
      <c r="C551" s="425" t="str">
        <f>IF('1_geral'!$D$4=F551,1,"")</f>
        <v/>
      </c>
      <c r="D551" s="166" t="str">
        <f>IF(C551=1,MAX(D$1:D550)+1,"")</f>
        <v/>
      </c>
      <c r="E551" s="166" t="s">
        <v>21</v>
      </c>
      <c r="F551" s="166" t="s">
        <v>2355</v>
      </c>
      <c r="H551" s="166" t="s">
        <v>1854</v>
      </c>
      <c r="I551" s="166" t="s">
        <v>1859</v>
      </c>
      <c r="J551" s="166" t="s">
        <v>1902</v>
      </c>
      <c r="K551" s="166" t="s">
        <v>2358</v>
      </c>
      <c r="L551" s="409">
        <v>20196</v>
      </c>
      <c r="M551" s="409">
        <v>22440</v>
      </c>
      <c r="N551" s="409">
        <v>26928</v>
      </c>
      <c r="O551" s="410">
        <v>5.647058823529412E-2</v>
      </c>
      <c r="P551" s="405">
        <v>8.3333333333333329E-2</v>
      </c>
      <c r="Q551" s="405">
        <v>8.3333333333333329E-2</v>
      </c>
      <c r="R551" s="405">
        <v>8.3333333333333329E-2</v>
      </c>
      <c r="S551" s="405">
        <v>8.3333333333333329E-2</v>
      </c>
      <c r="T551" s="405">
        <v>8.3333333333333329E-2</v>
      </c>
      <c r="U551" s="405">
        <v>8.3333333333333329E-2</v>
      </c>
      <c r="V551" s="405">
        <v>8.3333333333333329E-2</v>
      </c>
      <c r="W551" s="405">
        <v>8.3333333333333329E-2</v>
      </c>
      <c r="X551" s="405">
        <v>8.3333333333333329E-2</v>
      </c>
      <c r="Y551" s="405">
        <v>8.3333333333333329E-2</v>
      </c>
      <c r="Z551" s="405">
        <v>8.3333333333333329E-2</v>
      </c>
      <c r="AA551" s="405">
        <v>8.3333333333333329E-2</v>
      </c>
    </row>
    <row r="552" spans="1:27" ht="15" customHeight="1" x14ac:dyDescent="0.25">
      <c r="A552" s="425" t="str">
        <f>IF('1_geral'!$D$1=E552,1,"")</f>
        <v/>
      </c>
      <c r="B552" s="166" t="str">
        <f>IF(A552=1,MAX(B$1:B551)+1,"")</f>
        <v/>
      </c>
      <c r="C552" s="425" t="str">
        <f>IF('1_geral'!$D$4=F552,1,"")</f>
        <v/>
      </c>
      <c r="D552" s="166" t="str">
        <f>IF(C552=1,MAX(D$1:D551)+1,"")</f>
        <v/>
      </c>
      <c r="E552" s="166" t="s">
        <v>21</v>
      </c>
      <c r="F552" s="166" t="s">
        <v>2355</v>
      </c>
      <c r="H552" s="166" t="s">
        <v>1854</v>
      </c>
      <c r="I552" s="166" t="s">
        <v>1859</v>
      </c>
      <c r="J552" s="166" t="s">
        <v>1902</v>
      </c>
      <c r="K552" s="166" t="s">
        <v>2364</v>
      </c>
      <c r="L552" s="409">
        <v>5292</v>
      </c>
      <c r="M552" s="409">
        <v>5880</v>
      </c>
      <c r="N552" s="409">
        <v>7056</v>
      </c>
      <c r="O552" s="410">
        <v>0.34122448979591841</v>
      </c>
      <c r="P552" s="405">
        <v>8.3333333333333329E-2</v>
      </c>
      <c r="Q552" s="405">
        <v>8.3333333333333329E-2</v>
      </c>
      <c r="R552" s="405">
        <v>8.3333333333333329E-2</v>
      </c>
      <c r="S552" s="405">
        <v>8.3333333333333329E-2</v>
      </c>
      <c r="T552" s="405">
        <v>8.3333333333333329E-2</v>
      </c>
      <c r="U552" s="405">
        <v>8.3333333333333329E-2</v>
      </c>
      <c r="V552" s="405">
        <v>8.3333333333333329E-2</v>
      </c>
      <c r="W552" s="405">
        <v>8.3333333333333329E-2</v>
      </c>
      <c r="X552" s="405">
        <v>8.3333333333333329E-2</v>
      </c>
      <c r="Y552" s="405">
        <v>8.3333333333333329E-2</v>
      </c>
      <c r="Z552" s="405">
        <v>8.3333333333333329E-2</v>
      </c>
      <c r="AA552" s="405">
        <v>8.3333333333333329E-2</v>
      </c>
    </row>
    <row r="553" spans="1:27" ht="15" customHeight="1" x14ac:dyDescent="0.25">
      <c r="A553" s="425" t="str">
        <f>IF('1_geral'!$D$1=E553,1,"")</f>
        <v/>
      </c>
      <c r="B553" s="166" t="str">
        <f>IF(A553=1,MAX(B$1:B552)+1,"")</f>
        <v/>
      </c>
      <c r="C553" s="425" t="str">
        <f>IF('1_geral'!$D$4=F553,1,"")</f>
        <v/>
      </c>
      <c r="D553" s="166" t="str">
        <f>IF(C553=1,MAX(D$1:D552)+1,"")</f>
        <v/>
      </c>
      <c r="E553" s="166" t="s">
        <v>21</v>
      </c>
      <c r="F553" s="166" t="s">
        <v>2355</v>
      </c>
      <c r="H553" s="166" t="s">
        <v>1854</v>
      </c>
      <c r="I553" s="166" t="s">
        <v>1859</v>
      </c>
      <c r="J553" s="166" t="s">
        <v>1902</v>
      </c>
      <c r="K553" s="166" t="s">
        <v>2372</v>
      </c>
      <c r="L553" s="409">
        <v>54</v>
      </c>
      <c r="M553" s="409">
        <v>60</v>
      </c>
      <c r="N553" s="409">
        <v>72</v>
      </c>
      <c r="O553" s="410">
        <v>89</v>
      </c>
      <c r="P553" s="405">
        <v>8.3333333333333329E-2</v>
      </c>
      <c r="Q553" s="405">
        <v>8.3333333333333329E-2</v>
      </c>
      <c r="R553" s="405">
        <v>8.3333333333333329E-2</v>
      </c>
      <c r="S553" s="405">
        <v>8.3333333333333329E-2</v>
      </c>
      <c r="T553" s="405">
        <v>8.3333333333333329E-2</v>
      </c>
      <c r="U553" s="405">
        <v>8.3333333333333329E-2</v>
      </c>
      <c r="V553" s="405">
        <v>8.3333333333333329E-2</v>
      </c>
      <c r="W553" s="405">
        <v>8.3333333333333329E-2</v>
      </c>
      <c r="X553" s="405">
        <v>8.3333333333333329E-2</v>
      </c>
      <c r="Y553" s="405">
        <v>8.3333333333333329E-2</v>
      </c>
      <c r="Z553" s="405">
        <v>8.3333333333333329E-2</v>
      </c>
      <c r="AA553" s="405">
        <v>8.3333333333333329E-2</v>
      </c>
    </row>
    <row r="554" spans="1:27" ht="15" customHeight="1" x14ac:dyDescent="0.25">
      <c r="A554" s="425" t="str">
        <f>IF('1_geral'!$D$1=E554,1,"")</f>
        <v/>
      </c>
      <c r="B554" s="166" t="str">
        <f>IF(A554=1,MAX(B$1:B553)+1,"")</f>
        <v/>
      </c>
      <c r="C554" s="425" t="str">
        <f>IF('1_geral'!$D$4=F554,1,"")</f>
        <v/>
      </c>
      <c r="D554" s="166" t="str">
        <f>IF(C554=1,MAX(D$1:D553)+1,"")</f>
        <v/>
      </c>
      <c r="E554" s="166" t="s">
        <v>21</v>
      </c>
      <c r="F554" s="166" t="s">
        <v>2355</v>
      </c>
      <c r="H554" s="166" t="s">
        <v>1854</v>
      </c>
      <c r="I554" s="166" t="s">
        <v>1859</v>
      </c>
      <c r="J554" s="166" t="s">
        <v>1902</v>
      </c>
      <c r="K554" s="166" t="s">
        <v>2373</v>
      </c>
      <c r="L554" s="409">
        <v>3240</v>
      </c>
      <c r="M554" s="409">
        <v>3600</v>
      </c>
      <c r="N554" s="409">
        <v>4320</v>
      </c>
      <c r="O554" s="410">
        <v>0.29333333333333339</v>
      </c>
      <c r="P554" s="405">
        <v>8.3333333333333329E-2</v>
      </c>
      <c r="Q554" s="405">
        <v>8.3333333333333329E-2</v>
      </c>
      <c r="R554" s="405">
        <v>8.3333333333333329E-2</v>
      </c>
      <c r="S554" s="405">
        <v>8.3333333333333329E-2</v>
      </c>
      <c r="T554" s="405">
        <v>8.3333333333333329E-2</v>
      </c>
      <c r="U554" s="405">
        <v>8.3333333333333329E-2</v>
      </c>
      <c r="V554" s="405">
        <v>8.3333333333333329E-2</v>
      </c>
      <c r="W554" s="405">
        <v>8.3333333333333329E-2</v>
      </c>
      <c r="X554" s="405">
        <v>8.3333333333333329E-2</v>
      </c>
      <c r="Y554" s="405">
        <v>8.3333333333333329E-2</v>
      </c>
      <c r="Z554" s="405">
        <v>8.3333333333333329E-2</v>
      </c>
      <c r="AA554" s="405">
        <v>8.3333333333333329E-2</v>
      </c>
    </row>
    <row r="555" spans="1:27" ht="15" customHeight="1" x14ac:dyDescent="0.25">
      <c r="A555" s="425" t="str">
        <f>IF('1_geral'!$D$1=E555,1,"")</f>
        <v/>
      </c>
      <c r="B555" s="166" t="str">
        <f>IF(A555=1,MAX(B$1:B554)+1,"")</f>
        <v/>
      </c>
      <c r="C555" s="425" t="str">
        <f>IF('1_geral'!$D$4=F555,1,"")</f>
        <v/>
      </c>
      <c r="D555" s="166" t="str">
        <f>IF(C555=1,MAX(D$1:D554)+1,"")</f>
        <v/>
      </c>
      <c r="E555" s="166" t="s">
        <v>21</v>
      </c>
      <c r="F555" s="166" t="s">
        <v>2355</v>
      </c>
      <c r="H555" s="166" t="s">
        <v>1854</v>
      </c>
      <c r="I555" s="166" t="s">
        <v>1857</v>
      </c>
      <c r="J555" s="166" t="s">
        <v>1902</v>
      </c>
      <c r="K555" s="166" t="s">
        <v>2356</v>
      </c>
      <c r="L555" s="409">
        <v>1080</v>
      </c>
      <c r="M555" s="409">
        <v>1200</v>
      </c>
      <c r="N555" s="409">
        <v>1440</v>
      </c>
      <c r="O555" s="410">
        <v>2.1559999999999993</v>
      </c>
      <c r="P555" s="405">
        <v>8.3333333333333329E-2</v>
      </c>
      <c r="Q555" s="405">
        <v>8.3333333333333329E-2</v>
      </c>
      <c r="R555" s="405">
        <v>8.3333333333333329E-2</v>
      </c>
      <c r="S555" s="405">
        <v>8.3333333333333329E-2</v>
      </c>
      <c r="T555" s="405">
        <v>8.3333333333333329E-2</v>
      </c>
      <c r="U555" s="405">
        <v>8.3333333333333329E-2</v>
      </c>
      <c r="V555" s="405">
        <v>8.3333333333333329E-2</v>
      </c>
      <c r="W555" s="405">
        <v>8.3333333333333329E-2</v>
      </c>
      <c r="X555" s="405">
        <v>8.3333333333333329E-2</v>
      </c>
      <c r="Y555" s="405">
        <v>8.3333333333333329E-2</v>
      </c>
      <c r="Z555" s="405">
        <v>8.3333333333333329E-2</v>
      </c>
      <c r="AA555" s="405">
        <v>8.3333333333333329E-2</v>
      </c>
    </row>
    <row r="556" spans="1:27" ht="15" customHeight="1" x14ac:dyDescent="0.25">
      <c r="A556" s="425" t="str">
        <f>IF('1_geral'!$D$1=E556,1,"")</f>
        <v/>
      </c>
      <c r="B556" s="166" t="str">
        <f>IF(A556=1,MAX(B$1:B555)+1,"")</f>
        <v/>
      </c>
      <c r="C556" s="425" t="str">
        <f>IF('1_geral'!$D$4=F556,1,"")</f>
        <v/>
      </c>
      <c r="D556" s="166" t="str">
        <f>IF(C556=1,MAX(D$1:D555)+1,"")</f>
        <v/>
      </c>
      <c r="E556" s="166" t="s">
        <v>21</v>
      </c>
      <c r="F556" s="166" t="s">
        <v>2355</v>
      </c>
      <c r="H556" s="166" t="s">
        <v>1854</v>
      </c>
      <c r="I556" s="166" t="s">
        <v>1857</v>
      </c>
      <c r="J556" s="166" t="s">
        <v>1905</v>
      </c>
      <c r="K556" s="166" t="s">
        <v>2371</v>
      </c>
      <c r="L556" s="409">
        <v>756</v>
      </c>
      <c r="M556" s="409">
        <v>840</v>
      </c>
      <c r="N556" s="409">
        <v>1008</v>
      </c>
      <c r="O556" s="410">
        <v>15</v>
      </c>
      <c r="P556" s="405">
        <v>5.0000000000000001E-3</v>
      </c>
      <c r="Q556" s="405">
        <v>0.85499999999999998</v>
      </c>
      <c r="R556" s="405">
        <v>0.1</v>
      </c>
      <c r="S556" s="405">
        <v>5.0000000000000001E-3</v>
      </c>
      <c r="T556" s="405">
        <v>5.0000000000000001E-3</v>
      </c>
      <c r="U556" s="405">
        <v>5.0000000000000001E-3</v>
      </c>
      <c r="V556" s="405">
        <v>5.0000000000000001E-3</v>
      </c>
      <c r="W556" s="405">
        <v>5.0000000000000001E-3</v>
      </c>
      <c r="X556" s="405">
        <v>5.0000000000000001E-3</v>
      </c>
      <c r="Y556" s="405">
        <v>5.0000000000000001E-3</v>
      </c>
      <c r="Z556" s="405">
        <v>0</v>
      </c>
      <c r="AA556" s="405">
        <v>0</v>
      </c>
    </row>
    <row r="557" spans="1:27" ht="15" customHeight="1" x14ac:dyDescent="0.25">
      <c r="A557" s="425" t="str">
        <f>IF('1_geral'!$D$1=E557,1,"")</f>
        <v/>
      </c>
      <c r="B557" s="166" t="str">
        <f>IF(A557=1,MAX(B$1:B556)+1,"")</f>
        <v/>
      </c>
      <c r="C557" s="425" t="str">
        <f>IF('1_geral'!$D$4=F557,1,"")</f>
        <v/>
      </c>
      <c r="D557" s="166" t="str">
        <f>IF(C557=1,MAX(D$1:D556)+1,"")</f>
        <v/>
      </c>
      <c r="E557" s="166" t="s">
        <v>21</v>
      </c>
      <c r="F557" s="166" t="s">
        <v>2355</v>
      </c>
      <c r="H557" s="166" t="s">
        <v>1854</v>
      </c>
      <c r="I557" s="166" t="s">
        <v>1831</v>
      </c>
      <c r="J557" s="166" t="s">
        <v>1905</v>
      </c>
      <c r="K557" s="166" t="s">
        <v>2360</v>
      </c>
      <c r="L557" s="409">
        <v>3996</v>
      </c>
      <c r="M557" s="409">
        <v>4440</v>
      </c>
      <c r="N557" s="409">
        <v>5328</v>
      </c>
      <c r="O557" s="410">
        <v>6.416666666666667</v>
      </c>
      <c r="P557" s="405">
        <v>0.03</v>
      </c>
      <c r="Q557" s="405">
        <v>0.03</v>
      </c>
      <c r="R557" s="405">
        <v>0.03</v>
      </c>
      <c r="S557" s="405">
        <v>0.03</v>
      </c>
      <c r="T557" s="405">
        <v>0.03</v>
      </c>
      <c r="U557" s="405">
        <v>0.03</v>
      </c>
      <c r="V557" s="405">
        <v>0.03</v>
      </c>
      <c r="W557" s="405">
        <v>0.03</v>
      </c>
      <c r="X557" s="405">
        <v>0.03</v>
      </c>
      <c r="Y557" s="405">
        <v>0.03</v>
      </c>
      <c r="Z557" s="405">
        <v>0.6</v>
      </c>
      <c r="AA557" s="405">
        <v>0.1</v>
      </c>
    </row>
    <row r="558" spans="1:27" ht="15" customHeight="1" x14ac:dyDescent="0.25">
      <c r="A558" s="425" t="str">
        <f>IF('1_geral'!$D$1=E558,1,"")</f>
        <v/>
      </c>
      <c r="B558" s="166" t="str">
        <f>IF(A558=1,MAX(B$1:B557)+1,"")</f>
        <v/>
      </c>
      <c r="C558" s="425" t="str">
        <f>IF('1_geral'!$D$4=F558,1,"")</f>
        <v/>
      </c>
      <c r="D558" s="166" t="str">
        <f>IF(C558=1,MAX(D$1:D557)+1,"")</f>
        <v/>
      </c>
      <c r="E558" s="166" t="s">
        <v>21</v>
      </c>
      <c r="F558" s="166" t="s">
        <v>2355</v>
      </c>
      <c r="H558" s="166" t="s">
        <v>1854</v>
      </c>
      <c r="I558" s="166" t="s">
        <v>1831</v>
      </c>
      <c r="J558" s="166" t="s">
        <v>1902</v>
      </c>
      <c r="K558" s="166" t="s">
        <v>2376</v>
      </c>
      <c r="L558" s="409">
        <v>3996</v>
      </c>
      <c r="M558" s="409">
        <v>4440</v>
      </c>
      <c r="N558" s="409">
        <v>5328</v>
      </c>
      <c r="O558" s="410">
        <v>1.0108108108108109</v>
      </c>
      <c r="P558" s="405">
        <v>8.3333333333333329E-2</v>
      </c>
      <c r="Q558" s="405">
        <v>8.3333333333333329E-2</v>
      </c>
      <c r="R558" s="405">
        <v>8.3333333333333329E-2</v>
      </c>
      <c r="S558" s="405">
        <v>8.3333333333333329E-2</v>
      </c>
      <c r="T558" s="405">
        <v>8.3333333333333329E-2</v>
      </c>
      <c r="U558" s="405">
        <v>8.3333333333333329E-2</v>
      </c>
      <c r="V558" s="405">
        <v>8.3333333333333329E-2</v>
      </c>
      <c r="W558" s="405">
        <v>8.3333333333333329E-2</v>
      </c>
      <c r="X558" s="405">
        <v>8.3333333333333329E-2</v>
      </c>
      <c r="Y558" s="405">
        <v>8.3333333333333329E-2</v>
      </c>
      <c r="Z558" s="405">
        <v>8.3333333333333329E-2</v>
      </c>
      <c r="AA558" s="405">
        <v>8.3333333333333329E-2</v>
      </c>
    </row>
    <row r="559" spans="1:27" ht="15" customHeight="1" x14ac:dyDescent="0.25">
      <c r="A559" s="425" t="str">
        <f>IF('1_geral'!$D$1=E559,1,"")</f>
        <v/>
      </c>
      <c r="B559" s="166" t="str">
        <f>IF(A559=1,MAX(B$1:B558)+1,"")</f>
        <v/>
      </c>
      <c r="C559" s="425" t="str">
        <f>IF('1_geral'!$D$4=F559,1,"")</f>
        <v/>
      </c>
      <c r="D559" s="166" t="str">
        <f>IF(C559=1,MAX(D$1:D558)+1,"")</f>
        <v/>
      </c>
      <c r="E559" s="166" t="s">
        <v>21</v>
      </c>
      <c r="F559" s="166" t="s">
        <v>2355</v>
      </c>
      <c r="H559" s="166" t="s">
        <v>1854</v>
      </c>
      <c r="I559" s="166" t="s">
        <v>1831</v>
      </c>
      <c r="J559" s="166" t="s">
        <v>1902</v>
      </c>
      <c r="K559" s="166" t="s">
        <v>2377</v>
      </c>
      <c r="L559" s="409">
        <v>5724</v>
      </c>
      <c r="M559" s="409">
        <v>6360</v>
      </c>
      <c r="N559" s="409">
        <v>7632</v>
      </c>
      <c r="O559" s="410">
        <v>0.1</v>
      </c>
      <c r="P559" s="405">
        <v>8.3333333333333329E-2</v>
      </c>
      <c r="Q559" s="405">
        <v>8.3333333333333329E-2</v>
      </c>
      <c r="R559" s="405">
        <v>8.3333333333333329E-2</v>
      </c>
      <c r="S559" s="405">
        <v>8.3333333333333329E-2</v>
      </c>
      <c r="T559" s="405">
        <v>8.3333333333333329E-2</v>
      </c>
      <c r="U559" s="405">
        <v>8.3333333333333329E-2</v>
      </c>
      <c r="V559" s="405">
        <v>8.3333333333333329E-2</v>
      </c>
      <c r="W559" s="405">
        <v>8.3333333333333329E-2</v>
      </c>
      <c r="X559" s="405">
        <v>8.3333333333333329E-2</v>
      </c>
      <c r="Y559" s="405">
        <v>8.3333333333333329E-2</v>
      </c>
      <c r="Z559" s="405">
        <v>8.3333333333333329E-2</v>
      </c>
      <c r="AA559" s="405">
        <v>8.3333333333333329E-2</v>
      </c>
    </row>
    <row r="560" spans="1:27" ht="15" customHeight="1" x14ac:dyDescent="0.25">
      <c r="A560" s="425" t="str">
        <f>IF('1_geral'!$D$1=E560,1,"")</f>
        <v/>
      </c>
      <c r="B560" s="166" t="str">
        <f>IF(A560=1,MAX(B$1:B559)+1,"")</f>
        <v/>
      </c>
      <c r="C560" s="425" t="str">
        <f>IF('1_geral'!$D$4=F560,1,"")</f>
        <v/>
      </c>
      <c r="D560" s="166" t="str">
        <f>IF(C560=1,MAX(D$1:D559)+1,"")</f>
        <v/>
      </c>
      <c r="E560" s="166" t="s">
        <v>21</v>
      </c>
      <c r="F560" s="166" t="s">
        <v>2384</v>
      </c>
      <c r="G560" s="166" t="s">
        <v>2384</v>
      </c>
      <c r="H560" s="166" t="s">
        <v>1656</v>
      </c>
      <c r="I560" s="166" t="s">
        <v>1858</v>
      </c>
      <c r="J560" s="166" t="s">
        <v>1902</v>
      </c>
      <c r="K560" s="166" t="s">
        <v>2375</v>
      </c>
      <c r="L560" s="409">
        <v>81</v>
      </c>
      <c r="M560" s="409">
        <v>90</v>
      </c>
      <c r="N560" s="409">
        <v>108</v>
      </c>
      <c r="O560" s="410">
        <v>28.16</v>
      </c>
      <c r="P560" s="405">
        <v>8.3333333333333329E-2</v>
      </c>
      <c r="Q560" s="405">
        <v>8.3333333333333329E-2</v>
      </c>
      <c r="R560" s="405">
        <v>8.3333333333333329E-2</v>
      </c>
      <c r="S560" s="405">
        <v>8.3333333333333329E-2</v>
      </c>
      <c r="T560" s="405">
        <v>8.3333333333333329E-2</v>
      </c>
      <c r="U560" s="405">
        <v>8.3333333333333329E-2</v>
      </c>
      <c r="V560" s="405">
        <v>8.3333333333333329E-2</v>
      </c>
      <c r="W560" s="405">
        <v>8.3333333333333329E-2</v>
      </c>
      <c r="X560" s="405">
        <v>8.3333333333333329E-2</v>
      </c>
      <c r="Y560" s="405">
        <v>8.3333333333333329E-2</v>
      </c>
      <c r="Z560" s="405">
        <v>8.3333333333333329E-2</v>
      </c>
      <c r="AA560" s="405">
        <v>8.3333333333333329E-2</v>
      </c>
    </row>
    <row r="561" spans="1:27" ht="15" customHeight="1" x14ac:dyDescent="0.25">
      <c r="A561" s="425" t="str">
        <f>IF('1_geral'!$D$1=E561,1,"")</f>
        <v/>
      </c>
      <c r="B561" s="166" t="str">
        <f>IF(A561=1,MAX(B$1:B560)+1,"")</f>
        <v/>
      </c>
      <c r="C561" s="425" t="str">
        <f>IF('1_geral'!$D$4=F561,1,"")</f>
        <v/>
      </c>
      <c r="D561" s="166" t="str">
        <f>IF(C561=1,MAX(D$1:D560)+1,"")</f>
        <v/>
      </c>
      <c r="E561" s="166" t="s">
        <v>21</v>
      </c>
      <c r="F561" s="166" t="s">
        <v>2384</v>
      </c>
      <c r="G561" s="166" t="s">
        <v>2384</v>
      </c>
      <c r="H561" s="166" t="s">
        <v>1656</v>
      </c>
      <c r="I561" s="166" t="s">
        <v>1657</v>
      </c>
      <c r="J561" s="166" t="s">
        <v>1902</v>
      </c>
      <c r="K561" s="166" t="s">
        <v>1897</v>
      </c>
      <c r="L561" s="409">
        <v>7200</v>
      </c>
      <c r="M561" s="409">
        <v>8000</v>
      </c>
      <c r="N561" s="409">
        <v>9600</v>
      </c>
      <c r="O561" s="410">
        <v>1</v>
      </c>
      <c r="P561" s="405">
        <v>8.3333333333333329E-2</v>
      </c>
      <c r="Q561" s="405">
        <v>8.3333333333333329E-2</v>
      </c>
      <c r="R561" s="405">
        <v>8.3333333333333329E-2</v>
      </c>
      <c r="S561" s="405">
        <v>8.3333333333333329E-2</v>
      </c>
      <c r="T561" s="405">
        <v>8.3333333333333329E-2</v>
      </c>
      <c r="U561" s="405">
        <v>8.3333333333333329E-2</v>
      </c>
      <c r="V561" s="405">
        <v>8.3333333333333329E-2</v>
      </c>
      <c r="W561" s="405">
        <v>8.3333333333333329E-2</v>
      </c>
      <c r="X561" s="405">
        <v>8.3333333333333329E-2</v>
      </c>
      <c r="Y561" s="405">
        <v>8.3333333333333329E-2</v>
      </c>
      <c r="Z561" s="405">
        <v>8.3333333333333329E-2</v>
      </c>
      <c r="AA561" s="405">
        <v>8.3333333333333329E-2</v>
      </c>
    </row>
    <row r="562" spans="1:27" ht="15" customHeight="1" x14ac:dyDescent="0.25">
      <c r="A562" s="425" t="str">
        <f>IF('1_geral'!$D$1=E562,1,"")</f>
        <v/>
      </c>
      <c r="B562" s="166" t="str">
        <f>IF(A562=1,MAX(B$1:B561)+1,"")</f>
        <v/>
      </c>
      <c r="C562" s="425" t="str">
        <f>IF('1_geral'!$D$4=F562,1,"")</f>
        <v/>
      </c>
      <c r="D562" s="166" t="str">
        <f>IF(C562=1,MAX(D$1:D561)+1,"")</f>
        <v/>
      </c>
      <c r="E562" s="166" t="s">
        <v>21</v>
      </c>
      <c r="F562" s="166" t="s">
        <v>2384</v>
      </c>
      <c r="G562" s="166" t="s">
        <v>2384</v>
      </c>
      <c r="H562" s="166" t="s">
        <v>1854</v>
      </c>
      <c r="I562" s="166" t="s">
        <v>1859</v>
      </c>
      <c r="J562" s="166" t="s">
        <v>1902</v>
      </c>
      <c r="K562" s="166" t="s">
        <v>2374</v>
      </c>
      <c r="L562" s="409">
        <v>216</v>
      </c>
      <c r="M562" s="409">
        <v>240</v>
      </c>
      <c r="N562" s="409">
        <v>288</v>
      </c>
      <c r="O562" s="410">
        <v>1.32</v>
      </c>
      <c r="P562" s="405">
        <v>8.3333333333333329E-2</v>
      </c>
      <c r="Q562" s="405">
        <v>8.3333333333333329E-2</v>
      </c>
      <c r="R562" s="405">
        <v>8.3333333333333329E-2</v>
      </c>
      <c r="S562" s="405">
        <v>8.3333333333333329E-2</v>
      </c>
      <c r="T562" s="405">
        <v>8.3333333333333329E-2</v>
      </c>
      <c r="U562" s="405">
        <v>8.3333333333333329E-2</v>
      </c>
      <c r="V562" s="405">
        <v>8.3333333333333329E-2</v>
      </c>
      <c r="W562" s="405">
        <v>8.3333333333333329E-2</v>
      </c>
      <c r="X562" s="405">
        <v>8.3333333333333329E-2</v>
      </c>
      <c r="Y562" s="405">
        <v>8.3333333333333329E-2</v>
      </c>
      <c r="Z562" s="405">
        <v>8.3333333333333329E-2</v>
      </c>
      <c r="AA562" s="405">
        <v>8.3333333333333329E-2</v>
      </c>
    </row>
    <row r="563" spans="1:27" ht="15" customHeight="1" x14ac:dyDescent="0.25">
      <c r="A563" s="425" t="str">
        <f>IF('1_geral'!$D$1=E563,1,"")</f>
        <v/>
      </c>
      <c r="B563" s="166" t="str">
        <f>IF(A563=1,MAX(B$1:B562)+1,"")</f>
        <v/>
      </c>
      <c r="C563" s="425" t="str">
        <f>IF('1_geral'!$D$4=F563,1,"")</f>
        <v/>
      </c>
      <c r="D563" s="166" t="str">
        <f>IF(C563=1,MAX(D$1:D562)+1,"")</f>
        <v/>
      </c>
      <c r="E563" s="166" t="s">
        <v>21</v>
      </c>
      <c r="F563" s="166" t="s">
        <v>2384</v>
      </c>
      <c r="G563" s="166" t="s">
        <v>2384</v>
      </c>
      <c r="H563" s="166" t="s">
        <v>1854</v>
      </c>
      <c r="I563" s="166" t="s">
        <v>1859</v>
      </c>
      <c r="J563" s="166" t="s">
        <v>1902</v>
      </c>
      <c r="K563" s="166" t="s">
        <v>2379</v>
      </c>
      <c r="L563" s="409">
        <v>324</v>
      </c>
      <c r="M563" s="409">
        <v>360</v>
      </c>
      <c r="N563" s="409">
        <v>432</v>
      </c>
      <c r="O563" s="410">
        <v>0.88</v>
      </c>
      <c r="P563" s="405">
        <v>8.3333333333333329E-2</v>
      </c>
      <c r="Q563" s="405">
        <v>8.3333333333333329E-2</v>
      </c>
      <c r="R563" s="405">
        <v>8.3333333333333329E-2</v>
      </c>
      <c r="S563" s="405">
        <v>8.3333333333333329E-2</v>
      </c>
      <c r="T563" s="405">
        <v>8.3333333333333329E-2</v>
      </c>
      <c r="U563" s="405">
        <v>8.3333333333333329E-2</v>
      </c>
      <c r="V563" s="405">
        <v>8.3333333333333329E-2</v>
      </c>
      <c r="W563" s="405">
        <v>8.3333333333333329E-2</v>
      </c>
      <c r="X563" s="405">
        <v>8.3333333333333329E-2</v>
      </c>
      <c r="Y563" s="405">
        <v>8.3333333333333329E-2</v>
      </c>
      <c r="Z563" s="405">
        <v>8.3333333333333329E-2</v>
      </c>
      <c r="AA563" s="405">
        <v>8.3333333333333329E-2</v>
      </c>
    </row>
    <row r="564" spans="1:27" ht="15" customHeight="1" x14ac:dyDescent="0.25">
      <c r="A564" s="425" t="str">
        <f>IF('1_geral'!$D$1=E564,1,"")</f>
        <v/>
      </c>
      <c r="B564" s="166" t="str">
        <f>IF(A564=1,MAX(B$1:B563)+1,"")</f>
        <v/>
      </c>
      <c r="C564" s="425" t="str">
        <f>IF('1_geral'!$D$4=F564,1,"")</f>
        <v/>
      </c>
      <c r="D564" s="166" t="str">
        <f>IF(C564=1,MAX(D$1:D563)+1,"")</f>
        <v/>
      </c>
      <c r="E564" s="166" t="s">
        <v>21</v>
      </c>
      <c r="F564" s="166" t="s">
        <v>2384</v>
      </c>
      <c r="G564" s="166" t="s">
        <v>2384</v>
      </c>
      <c r="H564" s="166" t="s">
        <v>1854</v>
      </c>
      <c r="I564" s="166" t="s">
        <v>1859</v>
      </c>
      <c r="J564" s="166" t="s">
        <v>1902</v>
      </c>
      <c r="K564" s="166" t="s">
        <v>2382</v>
      </c>
      <c r="L564" s="409">
        <v>5292</v>
      </c>
      <c r="M564" s="409">
        <v>5880</v>
      </c>
      <c r="N564" s="409">
        <v>7056</v>
      </c>
      <c r="O564" s="410">
        <v>0.66448979591836732</v>
      </c>
      <c r="P564" s="405">
        <v>8.3333333333333329E-2</v>
      </c>
      <c r="Q564" s="405">
        <v>8.3333333333333329E-2</v>
      </c>
      <c r="R564" s="405">
        <v>8.3333333333333329E-2</v>
      </c>
      <c r="S564" s="405">
        <v>8.3333333333333329E-2</v>
      </c>
      <c r="T564" s="405">
        <v>8.3333333333333329E-2</v>
      </c>
      <c r="U564" s="405">
        <v>8.3333333333333329E-2</v>
      </c>
      <c r="V564" s="405">
        <v>8.3333333333333329E-2</v>
      </c>
      <c r="W564" s="405">
        <v>8.3333333333333329E-2</v>
      </c>
      <c r="X564" s="405">
        <v>8.3333333333333329E-2</v>
      </c>
      <c r="Y564" s="405">
        <v>8.3333333333333329E-2</v>
      </c>
      <c r="Z564" s="405">
        <v>8.3333333333333329E-2</v>
      </c>
      <c r="AA564" s="405">
        <v>8.3333333333333329E-2</v>
      </c>
    </row>
    <row r="565" spans="1:27" ht="15" customHeight="1" x14ac:dyDescent="0.25">
      <c r="A565" s="425" t="str">
        <f>IF('1_geral'!$D$1=E565,1,"")</f>
        <v/>
      </c>
      <c r="B565" s="166" t="str">
        <f>IF(A565=1,MAX(B$1:B564)+1,"")</f>
        <v/>
      </c>
      <c r="C565" s="425" t="str">
        <f>IF('1_geral'!$D$4=F565,1,"")</f>
        <v/>
      </c>
      <c r="D565" s="166" t="str">
        <f>IF(C565=1,MAX(D$1:D564)+1,"")</f>
        <v/>
      </c>
      <c r="E565" s="166" t="s">
        <v>21</v>
      </c>
      <c r="F565" s="166" t="s">
        <v>2384</v>
      </c>
      <c r="G565" s="166" t="s">
        <v>2384</v>
      </c>
      <c r="H565" s="166" t="s">
        <v>1854</v>
      </c>
      <c r="I565" s="166" t="s">
        <v>1857</v>
      </c>
      <c r="J565" s="166" t="s">
        <v>1902</v>
      </c>
      <c r="K565" s="166" t="s">
        <v>2359</v>
      </c>
      <c r="L565" s="409">
        <v>1728</v>
      </c>
      <c r="M565" s="409">
        <v>1920</v>
      </c>
      <c r="N565" s="409">
        <v>2304</v>
      </c>
      <c r="O565" s="410">
        <v>0.5</v>
      </c>
      <c r="P565" s="405">
        <v>8.3333333333333329E-2</v>
      </c>
      <c r="Q565" s="405">
        <v>8.3333333333333329E-2</v>
      </c>
      <c r="R565" s="405">
        <v>8.3333333333333329E-2</v>
      </c>
      <c r="S565" s="405">
        <v>8.3333333333333329E-2</v>
      </c>
      <c r="T565" s="405">
        <v>8.3333333333333329E-2</v>
      </c>
      <c r="U565" s="405">
        <v>8.3333333333333329E-2</v>
      </c>
      <c r="V565" s="405">
        <v>8.3333333333333329E-2</v>
      </c>
      <c r="W565" s="405">
        <v>8.3333333333333329E-2</v>
      </c>
      <c r="X565" s="405">
        <v>8.3333333333333329E-2</v>
      </c>
      <c r="Y565" s="405">
        <v>8.3333333333333329E-2</v>
      </c>
      <c r="Z565" s="405">
        <v>8.3333333333333329E-2</v>
      </c>
      <c r="AA565" s="405">
        <v>8.3333333333333329E-2</v>
      </c>
    </row>
    <row r="566" spans="1:27" ht="15" customHeight="1" x14ac:dyDescent="0.25">
      <c r="A566" s="425" t="str">
        <f>IF('1_geral'!$D$1=E566,1,"")</f>
        <v/>
      </c>
      <c r="B566" s="166" t="str">
        <f>IF(A566=1,MAX(B$1:B565)+1,"")</f>
        <v/>
      </c>
      <c r="C566" s="425" t="str">
        <f>IF('1_geral'!$D$4=F566,1,"")</f>
        <v/>
      </c>
      <c r="D566" s="166" t="str">
        <f>IF(C566=1,MAX(D$1:D565)+1,"")</f>
        <v/>
      </c>
      <c r="E566" s="166" t="s">
        <v>21</v>
      </c>
      <c r="F566" s="166" t="s">
        <v>2384</v>
      </c>
      <c r="G566" s="166" t="s">
        <v>2384</v>
      </c>
      <c r="H566" s="166" t="s">
        <v>1854</v>
      </c>
      <c r="I566" s="166" t="s">
        <v>1857</v>
      </c>
      <c r="J566" s="166" t="s">
        <v>1902</v>
      </c>
      <c r="K566" s="166" t="s">
        <v>2378</v>
      </c>
      <c r="L566" s="409">
        <v>2916</v>
      </c>
      <c r="M566" s="409">
        <v>3240</v>
      </c>
      <c r="N566" s="409">
        <v>3888</v>
      </c>
      <c r="O566" s="410">
        <v>0.5</v>
      </c>
      <c r="P566" s="405">
        <v>8.3333333333333329E-2</v>
      </c>
      <c r="Q566" s="405">
        <v>8.3333333333333329E-2</v>
      </c>
      <c r="R566" s="405">
        <v>8.3333333333333329E-2</v>
      </c>
      <c r="S566" s="405">
        <v>8.3333333333333329E-2</v>
      </c>
      <c r="T566" s="405">
        <v>8.3333333333333329E-2</v>
      </c>
      <c r="U566" s="405">
        <v>8.3333333333333329E-2</v>
      </c>
      <c r="V566" s="405">
        <v>8.3333333333333329E-2</v>
      </c>
      <c r="W566" s="405">
        <v>8.3333333333333329E-2</v>
      </c>
      <c r="X566" s="405">
        <v>8.3333333333333329E-2</v>
      </c>
      <c r="Y566" s="405">
        <v>8.3333333333333329E-2</v>
      </c>
      <c r="Z566" s="405">
        <v>8.3333333333333329E-2</v>
      </c>
      <c r="AA566" s="405">
        <v>8.3333333333333329E-2</v>
      </c>
    </row>
    <row r="567" spans="1:27" ht="15" customHeight="1" x14ac:dyDescent="0.25">
      <c r="A567" s="425" t="str">
        <f>IF('1_geral'!$D$1=E567,1,"")</f>
        <v/>
      </c>
      <c r="B567" s="166" t="str">
        <f>IF(A567=1,MAX(B$1:B566)+1,"")</f>
        <v/>
      </c>
      <c r="C567" s="425" t="str">
        <f>IF('1_geral'!$D$4=F567,1,"")</f>
        <v/>
      </c>
      <c r="D567" s="166" t="str">
        <f>IF(C567=1,MAX(D$1:D566)+1,"")</f>
        <v/>
      </c>
      <c r="E567" s="166" t="s">
        <v>21</v>
      </c>
      <c r="F567" s="166" t="s">
        <v>2384</v>
      </c>
      <c r="G567" s="166" t="s">
        <v>2384</v>
      </c>
      <c r="H567" s="166" t="s">
        <v>1854</v>
      </c>
      <c r="I567" s="166" t="s">
        <v>1858</v>
      </c>
      <c r="J567" s="166" t="s">
        <v>1902</v>
      </c>
      <c r="K567" s="166" t="s">
        <v>2383</v>
      </c>
      <c r="L567" s="409">
        <v>108</v>
      </c>
      <c r="M567" s="409">
        <v>120</v>
      </c>
      <c r="N567" s="409">
        <v>144</v>
      </c>
      <c r="O567" s="410">
        <v>1.32</v>
      </c>
      <c r="P567" s="405">
        <v>8.3333333333333329E-2</v>
      </c>
      <c r="Q567" s="405">
        <v>8.3333333333333329E-2</v>
      </c>
      <c r="R567" s="405">
        <v>8.3333333333333329E-2</v>
      </c>
      <c r="S567" s="405">
        <v>8.3333333333333329E-2</v>
      </c>
      <c r="T567" s="405">
        <v>8.3333333333333329E-2</v>
      </c>
      <c r="U567" s="405">
        <v>8.3333333333333329E-2</v>
      </c>
      <c r="V567" s="405">
        <v>8.3333333333333329E-2</v>
      </c>
      <c r="W567" s="405">
        <v>8.3333333333333329E-2</v>
      </c>
      <c r="X567" s="405">
        <v>8.3333333333333329E-2</v>
      </c>
      <c r="Y567" s="405">
        <v>8.3333333333333329E-2</v>
      </c>
      <c r="Z567" s="405">
        <v>8.3333333333333329E-2</v>
      </c>
      <c r="AA567" s="405">
        <v>8.3333333333333329E-2</v>
      </c>
    </row>
    <row r="568" spans="1:27" ht="15" customHeight="1" x14ac:dyDescent="0.25">
      <c r="A568" s="425" t="str">
        <f>IF('1_geral'!$D$1=E568,1,"")</f>
        <v/>
      </c>
      <c r="B568" s="166" t="str">
        <f>IF(A568=1,MAX(B$1:B567)+1,"")</f>
        <v/>
      </c>
      <c r="C568" s="425" t="str">
        <f>IF('1_geral'!$D$4=F568,1,"")</f>
        <v/>
      </c>
      <c r="D568" s="166" t="str">
        <f>IF(C568=1,MAX(D$1:D567)+1,"")</f>
        <v/>
      </c>
      <c r="E568" s="166" t="s">
        <v>21</v>
      </c>
      <c r="F568" s="166" t="s">
        <v>2384</v>
      </c>
      <c r="G568" s="166" t="s">
        <v>2384</v>
      </c>
      <c r="H568" s="166" t="s">
        <v>1854</v>
      </c>
      <c r="I568" s="166" t="s">
        <v>1831</v>
      </c>
      <c r="J568" s="166" t="s">
        <v>1902</v>
      </c>
      <c r="K568" s="166" t="s">
        <v>2365</v>
      </c>
      <c r="L568" s="409">
        <v>324</v>
      </c>
      <c r="M568" s="409">
        <v>360</v>
      </c>
      <c r="N568" s="409">
        <v>432</v>
      </c>
      <c r="O568" s="410">
        <v>0.1</v>
      </c>
      <c r="P568" s="405">
        <v>8.3333333333333329E-2</v>
      </c>
      <c r="Q568" s="405">
        <v>8.3333333333333329E-2</v>
      </c>
      <c r="R568" s="405">
        <v>8.3333333333333329E-2</v>
      </c>
      <c r="S568" s="405">
        <v>8.3333333333333329E-2</v>
      </c>
      <c r="T568" s="405">
        <v>8.3333333333333329E-2</v>
      </c>
      <c r="U568" s="405">
        <v>8.3333333333333329E-2</v>
      </c>
      <c r="V568" s="405">
        <v>8.3333333333333329E-2</v>
      </c>
      <c r="W568" s="405">
        <v>8.3333333333333329E-2</v>
      </c>
      <c r="X568" s="405">
        <v>8.3333333333333329E-2</v>
      </c>
      <c r="Y568" s="405">
        <v>8.3333333333333329E-2</v>
      </c>
      <c r="Z568" s="405">
        <v>8.3333333333333329E-2</v>
      </c>
      <c r="AA568" s="405">
        <v>8.3333333333333329E-2</v>
      </c>
    </row>
    <row r="569" spans="1:27" ht="15" customHeight="1" x14ac:dyDescent="0.25">
      <c r="A569" s="425" t="str">
        <f>IF('1_geral'!$D$1=E569,1,"")</f>
        <v/>
      </c>
      <c r="B569" s="166" t="str">
        <f>IF(A569=1,MAX(B$1:B568)+1,"")</f>
        <v/>
      </c>
      <c r="C569" s="425" t="str">
        <f>IF('1_geral'!$D$4=F569,1,"")</f>
        <v/>
      </c>
      <c r="D569" s="166" t="str">
        <f>IF(C569=1,MAX(D$1:D568)+1,"")</f>
        <v/>
      </c>
      <c r="E569" s="166" t="s">
        <v>21</v>
      </c>
      <c r="F569" s="166" t="s">
        <v>2384</v>
      </c>
      <c r="G569" s="166" t="s">
        <v>2384</v>
      </c>
      <c r="H569" s="166" t="s">
        <v>1854</v>
      </c>
      <c r="I569" s="166" t="s">
        <v>1831</v>
      </c>
      <c r="J569" s="166" t="s">
        <v>1902</v>
      </c>
      <c r="K569" s="166" t="s">
        <v>2368</v>
      </c>
      <c r="L569" s="409">
        <v>3996</v>
      </c>
      <c r="M569" s="409">
        <v>4440</v>
      </c>
      <c r="N569" s="409">
        <v>5328</v>
      </c>
      <c r="O569" s="410">
        <v>0.13081081081081083</v>
      </c>
      <c r="P569" s="405">
        <v>8.3333333333333329E-2</v>
      </c>
      <c r="Q569" s="405">
        <v>8.3333333333333329E-2</v>
      </c>
      <c r="R569" s="405">
        <v>8.3333333333333329E-2</v>
      </c>
      <c r="S569" s="405">
        <v>8.3333333333333329E-2</v>
      </c>
      <c r="T569" s="405">
        <v>8.3333333333333329E-2</v>
      </c>
      <c r="U569" s="405">
        <v>8.3333333333333329E-2</v>
      </c>
      <c r="V569" s="405">
        <v>8.3333333333333329E-2</v>
      </c>
      <c r="W569" s="405">
        <v>8.3333333333333329E-2</v>
      </c>
      <c r="X569" s="405">
        <v>8.3333333333333329E-2</v>
      </c>
      <c r="Y569" s="405">
        <v>8.3333333333333329E-2</v>
      </c>
      <c r="Z569" s="405">
        <v>8.3333333333333329E-2</v>
      </c>
      <c r="AA569" s="405">
        <v>8.3333333333333329E-2</v>
      </c>
    </row>
    <row r="570" spans="1:27" ht="15" customHeight="1" x14ac:dyDescent="0.25">
      <c r="A570" s="425" t="str">
        <f>IF('1_geral'!$D$1=E570,1,"")</f>
        <v/>
      </c>
      <c r="B570" s="166" t="str">
        <f>IF(A570=1,MAX(B$1:B569)+1,"")</f>
        <v/>
      </c>
      <c r="C570" s="425" t="str">
        <f>IF('1_geral'!$D$4=F570,1,"")</f>
        <v/>
      </c>
      <c r="D570" s="166" t="str">
        <f>IF(C570=1,MAX(D$1:D569)+1,"")</f>
        <v/>
      </c>
      <c r="E570" s="166" t="s">
        <v>21</v>
      </c>
      <c r="F570" s="166" t="s">
        <v>2384</v>
      </c>
      <c r="G570" s="166" t="s">
        <v>2384</v>
      </c>
      <c r="H570" s="166" t="s">
        <v>1854</v>
      </c>
      <c r="I570" s="166" t="s">
        <v>1831</v>
      </c>
      <c r="J570" s="166" t="s">
        <v>1902</v>
      </c>
      <c r="K570" s="166" t="s">
        <v>2369</v>
      </c>
      <c r="L570" s="409">
        <v>4860</v>
      </c>
      <c r="M570" s="409">
        <v>5400</v>
      </c>
      <c r="N570" s="409">
        <v>6480</v>
      </c>
      <c r="O570" s="410">
        <v>9.7777777777777797E-2</v>
      </c>
      <c r="P570" s="405">
        <v>8.3333333333333329E-2</v>
      </c>
      <c r="Q570" s="405">
        <v>8.3333333333333329E-2</v>
      </c>
      <c r="R570" s="405">
        <v>8.3333333333333329E-2</v>
      </c>
      <c r="S570" s="405">
        <v>8.3333333333333329E-2</v>
      </c>
      <c r="T570" s="405">
        <v>8.3333333333333329E-2</v>
      </c>
      <c r="U570" s="405">
        <v>8.3333333333333329E-2</v>
      </c>
      <c r="V570" s="405">
        <v>8.3333333333333329E-2</v>
      </c>
      <c r="W570" s="405">
        <v>8.3333333333333329E-2</v>
      </c>
      <c r="X570" s="405">
        <v>8.3333333333333329E-2</v>
      </c>
      <c r="Y570" s="405">
        <v>8.3333333333333329E-2</v>
      </c>
      <c r="Z570" s="405">
        <v>8.3333333333333329E-2</v>
      </c>
      <c r="AA570" s="405">
        <v>8.3333333333333329E-2</v>
      </c>
    </row>
    <row r="571" spans="1:27" ht="15" customHeight="1" x14ac:dyDescent="0.25">
      <c r="A571" s="425" t="str">
        <f>IF('1_geral'!$D$1=E571,1,"")</f>
        <v/>
      </c>
      <c r="B571" s="166" t="str">
        <f>IF(A571=1,MAX(B$1:B570)+1,"")</f>
        <v/>
      </c>
      <c r="C571" s="425" t="str">
        <f>IF('1_geral'!$D$4=F571,1,"")</f>
        <v/>
      </c>
      <c r="D571" s="166" t="str">
        <f>IF(C571=1,MAX(D$1:D570)+1,"")</f>
        <v/>
      </c>
      <c r="E571" s="166" t="s">
        <v>21</v>
      </c>
      <c r="F571" s="166" t="s">
        <v>2384</v>
      </c>
      <c r="G571" s="166" t="s">
        <v>2384</v>
      </c>
      <c r="H571" s="166" t="s">
        <v>1854</v>
      </c>
      <c r="I571" s="166" t="s">
        <v>1831</v>
      </c>
      <c r="J571" s="166" t="s">
        <v>1902</v>
      </c>
      <c r="K571" s="166" t="s">
        <v>2370</v>
      </c>
      <c r="L571" s="409">
        <v>3564</v>
      </c>
      <c r="M571" s="409">
        <v>3960</v>
      </c>
      <c r="N571" s="409">
        <v>4752</v>
      </c>
      <c r="O571" s="410">
        <v>0.27999999999999997</v>
      </c>
      <c r="P571" s="405">
        <v>8.3333333333333329E-2</v>
      </c>
      <c r="Q571" s="405">
        <v>8.3333333333333329E-2</v>
      </c>
      <c r="R571" s="405">
        <v>8.3333333333333329E-2</v>
      </c>
      <c r="S571" s="405">
        <v>8.3333333333333329E-2</v>
      </c>
      <c r="T571" s="405">
        <v>8.3333333333333329E-2</v>
      </c>
      <c r="U571" s="405">
        <v>8.3333333333333329E-2</v>
      </c>
      <c r="V571" s="405">
        <v>8.3333333333333329E-2</v>
      </c>
      <c r="W571" s="405">
        <v>8.3333333333333329E-2</v>
      </c>
      <c r="X571" s="405">
        <v>8.3333333333333329E-2</v>
      </c>
      <c r="Y571" s="405">
        <v>8.3333333333333329E-2</v>
      </c>
      <c r="Z571" s="405">
        <v>8.3333333333333329E-2</v>
      </c>
      <c r="AA571" s="405">
        <v>8.3333333333333329E-2</v>
      </c>
    </row>
    <row r="572" spans="1:27" ht="15" customHeight="1" x14ac:dyDescent="0.25">
      <c r="A572" s="425" t="str">
        <f>IF('1_geral'!$D$1=E572,1,"")</f>
        <v/>
      </c>
      <c r="B572" s="166" t="str">
        <f>IF(A572=1,MAX(B$1:B571)+1,"")</f>
        <v/>
      </c>
      <c r="C572" s="425" t="str">
        <f>IF('1_geral'!$D$4=F572,1,"")</f>
        <v/>
      </c>
      <c r="D572" s="166" t="str">
        <f>IF(C572=1,MAX(D$1:D571)+1,"")</f>
        <v/>
      </c>
      <c r="E572" s="166" t="s">
        <v>21</v>
      </c>
      <c r="F572" s="166" t="s">
        <v>2384</v>
      </c>
      <c r="G572" s="166" t="s">
        <v>1657</v>
      </c>
      <c r="H572" s="166" t="s">
        <v>1854</v>
      </c>
      <c r="I572" s="166" t="s">
        <v>1859</v>
      </c>
      <c r="J572" s="166" t="s">
        <v>1905</v>
      </c>
      <c r="K572" s="166" t="s">
        <v>2362</v>
      </c>
      <c r="L572" s="409">
        <v>216</v>
      </c>
      <c r="M572" s="409">
        <v>240</v>
      </c>
      <c r="N572" s="409">
        <v>288</v>
      </c>
      <c r="O572" s="410">
        <v>51.083333333333336</v>
      </c>
      <c r="P572" s="405">
        <v>0.03</v>
      </c>
      <c r="Q572" s="405">
        <v>0.03</v>
      </c>
      <c r="R572" s="405">
        <v>0.03</v>
      </c>
      <c r="S572" s="405">
        <v>0.03</v>
      </c>
      <c r="T572" s="405">
        <v>0.03</v>
      </c>
      <c r="U572" s="405">
        <v>0.03</v>
      </c>
      <c r="V572" s="405">
        <v>0.03</v>
      </c>
      <c r="W572" s="405">
        <v>0.03</v>
      </c>
      <c r="X572" s="405">
        <v>0.03</v>
      </c>
      <c r="Y572" s="405">
        <v>0.03</v>
      </c>
      <c r="Z572" s="405">
        <v>0.6</v>
      </c>
      <c r="AA572" s="405">
        <v>0.1</v>
      </c>
    </row>
    <row r="573" spans="1:27" ht="15" customHeight="1" x14ac:dyDescent="0.25">
      <c r="A573" s="425" t="str">
        <f>IF('1_geral'!$D$1=E573,1,"")</f>
        <v/>
      </c>
      <c r="B573" s="166" t="str">
        <f>IF(A573=1,MAX(B$1:B572)+1,"")</f>
        <v/>
      </c>
      <c r="C573" s="425" t="str">
        <f>IF('1_geral'!$D$4=F573,1,"")</f>
        <v/>
      </c>
      <c r="D573" s="166" t="str">
        <f>IF(C573=1,MAX(D$1:D572)+1,"")</f>
        <v/>
      </c>
      <c r="E573" s="166" t="s">
        <v>21</v>
      </c>
      <c r="F573" s="166" t="s">
        <v>2384</v>
      </c>
      <c r="G573" s="166" t="s">
        <v>1657</v>
      </c>
      <c r="H573" s="166" t="s">
        <v>1854</v>
      </c>
      <c r="I573" s="166" t="s">
        <v>1859</v>
      </c>
      <c r="J573" s="166" t="s">
        <v>1905</v>
      </c>
      <c r="K573" s="166" t="s">
        <v>2363</v>
      </c>
      <c r="L573" s="409">
        <v>216</v>
      </c>
      <c r="M573" s="409">
        <v>240</v>
      </c>
      <c r="N573" s="409">
        <v>288</v>
      </c>
      <c r="O573" s="410">
        <v>51.083333333333336</v>
      </c>
      <c r="P573" s="405">
        <v>0.03</v>
      </c>
      <c r="Q573" s="405">
        <v>0.03</v>
      </c>
      <c r="R573" s="405">
        <v>0.03</v>
      </c>
      <c r="S573" s="405">
        <v>0.03</v>
      </c>
      <c r="T573" s="405">
        <v>0.03</v>
      </c>
      <c r="U573" s="405">
        <v>0.03</v>
      </c>
      <c r="V573" s="405">
        <v>0.03</v>
      </c>
      <c r="W573" s="405">
        <v>0.03</v>
      </c>
      <c r="X573" s="405">
        <v>0.03</v>
      </c>
      <c r="Y573" s="405">
        <v>0.03</v>
      </c>
      <c r="Z573" s="405">
        <v>0.6</v>
      </c>
      <c r="AA573" s="405">
        <v>0.1</v>
      </c>
    </row>
    <row r="574" spans="1:27" ht="15" customHeight="1" x14ac:dyDescent="0.25">
      <c r="A574" s="425" t="str">
        <f>IF('1_geral'!$D$1=E574,1,"")</f>
        <v/>
      </c>
      <c r="B574" s="166" t="str">
        <f>IF(A574=1,MAX(B$1:B573)+1,"")</f>
        <v/>
      </c>
      <c r="C574" s="425" t="str">
        <f>IF('1_geral'!$D$4=F574,1,"")</f>
        <v/>
      </c>
      <c r="D574" s="166" t="str">
        <f>IF(C574=1,MAX(D$1:D573)+1,"")</f>
        <v/>
      </c>
      <c r="E574" s="166" t="s">
        <v>21</v>
      </c>
      <c r="F574" s="166" t="s">
        <v>2384</v>
      </c>
      <c r="G574" s="166" t="s">
        <v>1657</v>
      </c>
      <c r="H574" s="166" t="s">
        <v>1854</v>
      </c>
      <c r="I574" s="166" t="s">
        <v>1859</v>
      </c>
      <c r="J574" s="166" t="s">
        <v>1902</v>
      </c>
      <c r="K574" s="166" t="s">
        <v>2380</v>
      </c>
      <c r="L574" s="409">
        <v>29052</v>
      </c>
      <c r="M574" s="409">
        <v>32280</v>
      </c>
      <c r="N574" s="409">
        <v>38736</v>
      </c>
      <c r="O574" s="410">
        <v>0.2</v>
      </c>
      <c r="P574" s="405">
        <v>8.3333333333333329E-2</v>
      </c>
      <c r="Q574" s="405">
        <v>8.3333333333333329E-2</v>
      </c>
      <c r="R574" s="405">
        <v>8.3333333333333329E-2</v>
      </c>
      <c r="S574" s="405">
        <v>8.3333333333333329E-2</v>
      </c>
      <c r="T574" s="405">
        <v>8.3333333333333329E-2</v>
      </c>
      <c r="U574" s="405">
        <v>8.3333333333333329E-2</v>
      </c>
      <c r="V574" s="405">
        <v>8.3333333333333329E-2</v>
      </c>
      <c r="W574" s="405">
        <v>8.3333333333333329E-2</v>
      </c>
      <c r="X574" s="405">
        <v>8.3333333333333329E-2</v>
      </c>
      <c r="Y574" s="405">
        <v>8.3333333333333329E-2</v>
      </c>
      <c r="Z574" s="405">
        <v>8.3333333333333329E-2</v>
      </c>
      <c r="AA574" s="405">
        <v>8.3333333333333329E-2</v>
      </c>
    </row>
    <row r="575" spans="1:27" ht="15" customHeight="1" x14ac:dyDescent="0.25">
      <c r="A575" s="425" t="str">
        <f>IF('1_geral'!$D$1=E575,1,"")</f>
        <v/>
      </c>
      <c r="B575" s="166" t="str">
        <f>IF(A575=1,MAX(B$1:B574)+1,"")</f>
        <v/>
      </c>
      <c r="C575" s="425" t="str">
        <f>IF('1_geral'!$D$4=F575,1,"")</f>
        <v/>
      </c>
      <c r="D575" s="166" t="str">
        <f>IF(C575=1,MAX(D$1:D574)+1,"")</f>
        <v/>
      </c>
      <c r="E575" s="166" t="s">
        <v>21</v>
      </c>
      <c r="F575" s="166" t="s">
        <v>2384</v>
      </c>
      <c r="G575" s="166" t="s">
        <v>1657</v>
      </c>
      <c r="H575" s="166" t="s">
        <v>1854</v>
      </c>
      <c r="I575" s="166" t="s">
        <v>1859</v>
      </c>
      <c r="J575" s="166" t="s">
        <v>1902</v>
      </c>
      <c r="K575" s="166" t="s">
        <v>2381</v>
      </c>
      <c r="L575" s="409">
        <v>20088</v>
      </c>
      <c r="M575" s="409">
        <v>22320</v>
      </c>
      <c r="N575" s="409">
        <v>26784</v>
      </c>
      <c r="O575" s="410">
        <v>0.6</v>
      </c>
      <c r="P575" s="405">
        <v>8.3333333333333329E-2</v>
      </c>
      <c r="Q575" s="405">
        <v>8.3333333333333329E-2</v>
      </c>
      <c r="R575" s="405">
        <v>8.3333333333333329E-2</v>
      </c>
      <c r="S575" s="405">
        <v>8.3333333333333329E-2</v>
      </c>
      <c r="T575" s="405">
        <v>8.3333333333333329E-2</v>
      </c>
      <c r="U575" s="405">
        <v>8.3333333333333329E-2</v>
      </c>
      <c r="V575" s="405">
        <v>8.3333333333333329E-2</v>
      </c>
      <c r="W575" s="405">
        <v>8.3333333333333329E-2</v>
      </c>
      <c r="X575" s="405">
        <v>8.3333333333333329E-2</v>
      </c>
      <c r="Y575" s="405">
        <v>8.3333333333333329E-2</v>
      </c>
      <c r="Z575" s="405">
        <v>8.3333333333333329E-2</v>
      </c>
      <c r="AA575" s="405">
        <v>8.3333333333333329E-2</v>
      </c>
    </row>
    <row r="576" spans="1:27" ht="15" customHeight="1" x14ac:dyDescent="0.25">
      <c r="A576" s="425" t="str">
        <f>IF('1_geral'!$D$1=E576,1,"")</f>
        <v/>
      </c>
      <c r="B576" s="166" t="str">
        <f>IF(A576=1,MAX(B$1:B575)+1,"")</f>
        <v/>
      </c>
      <c r="C576" s="425" t="str">
        <f>IF('1_geral'!$D$4=F576,1,"")</f>
        <v/>
      </c>
      <c r="D576" s="166" t="str">
        <f>IF(C576=1,MAX(D$1:D575)+1,"")</f>
        <v/>
      </c>
      <c r="E576" s="166" t="s">
        <v>21</v>
      </c>
      <c r="F576" s="166" t="s">
        <v>2384</v>
      </c>
      <c r="G576" s="166" t="s">
        <v>1657</v>
      </c>
      <c r="H576" s="166" t="s">
        <v>1854</v>
      </c>
      <c r="I576" s="166" t="s">
        <v>1831</v>
      </c>
      <c r="J576" s="166" t="s">
        <v>1905</v>
      </c>
      <c r="K576" s="166" t="s">
        <v>2361</v>
      </c>
      <c r="L576" s="409">
        <v>5724</v>
      </c>
      <c r="M576" s="409">
        <v>6360</v>
      </c>
      <c r="N576" s="409">
        <v>7632</v>
      </c>
      <c r="O576" s="410">
        <v>0.16666666666666666</v>
      </c>
      <c r="P576" s="405">
        <v>0.03</v>
      </c>
      <c r="Q576" s="405">
        <v>0.03</v>
      </c>
      <c r="R576" s="405">
        <v>0.03</v>
      </c>
      <c r="S576" s="405">
        <v>0.03</v>
      </c>
      <c r="T576" s="405">
        <v>0.03</v>
      </c>
      <c r="U576" s="405">
        <v>0.03</v>
      </c>
      <c r="V576" s="405">
        <v>0.03</v>
      </c>
      <c r="W576" s="405">
        <v>0.03</v>
      </c>
      <c r="X576" s="405">
        <v>0.03</v>
      </c>
      <c r="Y576" s="405">
        <v>0.03</v>
      </c>
      <c r="Z576" s="405">
        <v>0.6</v>
      </c>
      <c r="AA576" s="405">
        <v>0.1</v>
      </c>
    </row>
    <row r="577" spans="1:27" ht="15" customHeight="1" x14ac:dyDescent="0.25">
      <c r="A577" s="425" t="str">
        <f>IF('1_geral'!$D$1=E577,1,"")</f>
        <v/>
      </c>
      <c r="B577" s="166" t="str">
        <f>IF(A577=1,MAX(B$1:B576)+1,"")</f>
        <v/>
      </c>
      <c r="C577" s="425" t="str">
        <f>IF('1_geral'!$D$4=F577,1,"")</f>
        <v/>
      </c>
      <c r="D577" s="166" t="str">
        <f>IF(C577=1,MAX(D$1:D576)+1,"")</f>
        <v/>
      </c>
      <c r="E577" s="166" t="s">
        <v>21</v>
      </c>
      <c r="F577" s="166" t="s">
        <v>2384</v>
      </c>
      <c r="G577" s="166" t="s">
        <v>1657</v>
      </c>
      <c r="H577" s="166" t="s">
        <v>1854</v>
      </c>
      <c r="I577" s="166" t="s">
        <v>1831</v>
      </c>
      <c r="J577" s="166" t="s">
        <v>1902</v>
      </c>
      <c r="K577" s="166" t="s">
        <v>2366</v>
      </c>
      <c r="L577" s="409">
        <v>6804</v>
      </c>
      <c r="M577" s="409">
        <v>7560</v>
      </c>
      <c r="N577" s="409">
        <v>9072</v>
      </c>
      <c r="O577" s="410">
        <v>0.5</v>
      </c>
      <c r="P577" s="405">
        <v>8.3333333333333329E-2</v>
      </c>
      <c r="Q577" s="405">
        <v>8.3333333333333329E-2</v>
      </c>
      <c r="R577" s="405">
        <v>8.3333333333333329E-2</v>
      </c>
      <c r="S577" s="405">
        <v>8.3333333333333329E-2</v>
      </c>
      <c r="T577" s="405">
        <v>8.3333333333333329E-2</v>
      </c>
      <c r="U577" s="405">
        <v>8.3333333333333329E-2</v>
      </c>
      <c r="V577" s="405">
        <v>8.3333333333333329E-2</v>
      </c>
      <c r="W577" s="405">
        <v>8.3333333333333329E-2</v>
      </c>
      <c r="X577" s="405">
        <v>8.3333333333333329E-2</v>
      </c>
      <c r="Y577" s="405">
        <v>8.3333333333333329E-2</v>
      </c>
      <c r="Z577" s="405">
        <v>8.3333333333333329E-2</v>
      </c>
      <c r="AA577" s="405">
        <v>8.3333333333333329E-2</v>
      </c>
    </row>
    <row r="578" spans="1:27" ht="15" customHeight="1" x14ac:dyDescent="0.25">
      <c r="A578" s="425" t="str">
        <f>IF('1_geral'!$D$1=E578,1,"")</f>
        <v/>
      </c>
      <c r="B578" s="166" t="str">
        <f>IF(A578=1,MAX(B$1:B577)+1,"")</f>
        <v/>
      </c>
      <c r="C578" s="425" t="str">
        <f>IF('1_geral'!$D$4=F578,1,"")</f>
        <v/>
      </c>
      <c r="D578" s="166" t="str">
        <f>IF(C578=1,MAX(D$1:D577)+1,"")</f>
        <v/>
      </c>
      <c r="E578" s="166" t="s">
        <v>21</v>
      </c>
      <c r="F578" s="166" t="s">
        <v>2384</v>
      </c>
      <c r="G578" s="166" t="s">
        <v>1657</v>
      </c>
      <c r="H578" s="166" t="s">
        <v>1854</v>
      </c>
      <c r="I578" s="166" t="s">
        <v>1831</v>
      </c>
      <c r="J578" s="166" t="s">
        <v>1902</v>
      </c>
      <c r="K578" s="166" t="s">
        <v>2367</v>
      </c>
      <c r="L578" s="409">
        <v>6804</v>
      </c>
      <c r="M578" s="409">
        <v>7560</v>
      </c>
      <c r="N578" s="409">
        <v>9072</v>
      </c>
      <c r="O578" s="410">
        <v>0.54476190476190467</v>
      </c>
      <c r="P578" s="405">
        <v>8.3333333333333329E-2</v>
      </c>
      <c r="Q578" s="405">
        <v>8.3333333333333329E-2</v>
      </c>
      <c r="R578" s="405">
        <v>8.3333333333333329E-2</v>
      </c>
      <c r="S578" s="405">
        <v>8.3333333333333329E-2</v>
      </c>
      <c r="T578" s="405">
        <v>8.3333333333333329E-2</v>
      </c>
      <c r="U578" s="405">
        <v>8.3333333333333329E-2</v>
      </c>
      <c r="V578" s="405">
        <v>8.3333333333333329E-2</v>
      </c>
      <c r="W578" s="405">
        <v>8.3333333333333329E-2</v>
      </c>
      <c r="X578" s="405">
        <v>8.3333333333333329E-2</v>
      </c>
      <c r="Y578" s="405">
        <v>8.3333333333333329E-2</v>
      </c>
      <c r="Z578" s="405">
        <v>8.3333333333333329E-2</v>
      </c>
      <c r="AA578" s="405">
        <v>8.3333333333333329E-2</v>
      </c>
    </row>
    <row r="579" spans="1:27" ht="15" customHeight="1" x14ac:dyDescent="0.25">
      <c r="A579" s="425" t="str">
        <f>IF('1_geral'!$D$1=E579,1,"")</f>
        <v/>
      </c>
      <c r="B579" s="166" t="str">
        <f>IF(A579=1,MAX(B$1:B578)+1,"")</f>
        <v/>
      </c>
      <c r="C579" s="425" t="str">
        <f>IF('1_geral'!$D$4=F579,1,"")</f>
        <v/>
      </c>
      <c r="D579" s="166" t="str">
        <f>IF(C579=1,MAX(D$1:D578)+1,"")</f>
        <v/>
      </c>
      <c r="E579" s="166" t="s">
        <v>21</v>
      </c>
      <c r="F579" s="166" t="s">
        <v>2384</v>
      </c>
      <c r="H579" s="166" t="s">
        <v>1854</v>
      </c>
      <c r="I579" s="166" t="s">
        <v>1859</v>
      </c>
      <c r="J579" s="166" t="s">
        <v>1902</v>
      </c>
      <c r="K579" s="166" t="s">
        <v>2357</v>
      </c>
      <c r="L579" s="409">
        <v>29160</v>
      </c>
      <c r="M579" s="409">
        <v>32400</v>
      </c>
      <c r="N579" s="409">
        <v>38880</v>
      </c>
      <c r="O579" s="410">
        <v>1.6296296296296298E-2</v>
      </c>
      <c r="P579" s="405">
        <v>8.3333333333333329E-2</v>
      </c>
      <c r="Q579" s="405">
        <v>8.3333333333333329E-2</v>
      </c>
      <c r="R579" s="405">
        <v>8.3333333333333329E-2</v>
      </c>
      <c r="S579" s="405">
        <v>8.3333333333333329E-2</v>
      </c>
      <c r="T579" s="405">
        <v>8.3333333333333329E-2</v>
      </c>
      <c r="U579" s="405">
        <v>8.3333333333333329E-2</v>
      </c>
      <c r="V579" s="405">
        <v>8.3333333333333329E-2</v>
      </c>
      <c r="W579" s="405">
        <v>8.3333333333333329E-2</v>
      </c>
      <c r="X579" s="405">
        <v>8.3333333333333329E-2</v>
      </c>
      <c r="Y579" s="405">
        <v>8.3333333333333329E-2</v>
      </c>
      <c r="Z579" s="405">
        <v>8.3333333333333329E-2</v>
      </c>
      <c r="AA579" s="405">
        <v>8.3333333333333329E-2</v>
      </c>
    </row>
    <row r="580" spans="1:27" ht="15" customHeight="1" x14ac:dyDescent="0.25">
      <c r="A580" s="425" t="str">
        <f>IF('1_geral'!$D$1=E580,1,"")</f>
        <v/>
      </c>
      <c r="B580" s="166" t="str">
        <f>IF(A580=1,MAX(B$1:B579)+1,"")</f>
        <v/>
      </c>
      <c r="C580" s="425" t="str">
        <f>IF('1_geral'!$D$4=F580,1,"")</f>
        <v/>
      </c>
      <c r="D580" s="166" t="str">
        <f>IF(C580=1,MAX(D$1:D579)+1,"")</f>
        <v/>
      </c>
      <c r="E580" s="166" t="s">
        <v>21</v>
      </c>
      <c r="F580" s="166" t="s">
        <v>2384</v>
      </c>
      <c r="H580" s="166" t="s">
        <v>1854</v>
      </c>
      <c r="I580" s="166" t="s">
        <v>1859</v>
      </c>
      <c r="J580" s="166" t="s">
        <v>1902</v>
      </c>
      <c r="K580" s="166" t="s">
        <v>2358</v>
      </c>
      <c r="L580" s="409">
        <v>20196</v>
      </c>
      <c r="M580" s="409">
        <v>22440</v>
      </c>
      <c r="N580" s="409">
        <v>26928</v>
      </c>
      <c r="O580" s="410">
        <v>5.647058823529412E-2</v>
      </c>
      <c r="P580" s="405">
        <v>8.3333333333333329E-2</v>
      </c>
      <c r="Q580" s="405">
        <v>8.3333333333333329E-2</v>
      </c>
      <c r="R580" s="405">
        <v>8.3333333333333329E-2</v>
      </c>
      <c r="S580" s="405">
        <v>8.3333333333333329E-2</v>
      </c>
      <c r="T580" s="405">
        <v>8.3333333333333329E-2</v>
      </c>
      <c r="U580" s="405">
        <v>8.3333333333333329E-2</v>
      </c>
      <c r="V580" s="405">
        <v>8.3333333333333329E-2</v>
      </c>
      <c r="W580" s="405">
        <v>8.3333333333333329E-2</v>
      </c>
      <c r="X580" s="405">
        <v>8.3333333333333329E-2</v>
      </c>
      <c r="Y580" s="405">
        <v>8.3333333333333329E-2</v>
      </c>
      <c r="Z580" s="405">
        <v>8.3333333333333329E-2</v>
      </c>
      <c r="AA580" s="405">
        <v>8.3333333333333329E-2</v>
      </c>
    </row>
    <row r="581" spans="1:27" ht="15" customHeight="1" x14ac:dyDescent="0.25">
      <c r="A581" s="425" t="str">
        <f>IF('1_geral'!$D$1=E581,1,"")</f>
        <v/>
      </c>
      <c r="B581" s="166" t="str">
        <f>IF(A581=1,MAX(B$1:B580)+1,"")</f>
        <v/>
      </c>
      <c r="C581" s="425" t="str">
        <f>IF('1_geral'!$D$4=F581,1,"")</f>
        <v/>
      </c>
      <c r="D581" s="166" t="str">
        <f>IF(C581=1,MAX(D$1:D580)+1,"")</f>
        <v/>
      </c>
      <c r="E581" s="166" t="s">
        <v>21</v>
      </c>
      <c r="F581" s="166" t="s">
        <v>2384</v>
      </c>
      <c r="H581" s="166" t="s">
        <v>1854</v>
      </c>
      <c r="I581" s="166" t="s">
        <v>1859</v>
      </c>
      <c r="J581" s="166" t="s">
        <v>1902</v>
      </c>
      <c r="K581" s="166" t="s">
        <v>2364</v>
      </c>
      <c r="L581" s="409">
        <v>5292</v>
      </c>
      <c r="M581" s="409">
        <v>5880</v>
      </c>
      <c r="N581" s="409">
        <v>7056</v>
      </c>
      <c r="O581" s="410">
        <v>0.34122448979591841</v>
      </c>
      <c r="P581" s="405">
        <v>8.3333333333333329E-2</v>
      </c>
      <c r="Q581" s="405">
        <v>8.3333333333333329E-2</v>
      </c>
      <c r="R581" s="405">
        <v>8.3333333333333329E-2</v>
      </c>
      <c r="S581" s="405">
        <v>8.3333333333333329E-2</v>
      </c>
      <c r="T581" s="405">
        <v>8.3333333333333329E-2</v>
      </c>
      <c r="U581" s="405">
        <v>8.3333333333333329E-2</v>
      </c>
      <c r="V581" s="405">
        <v>8.3333333333333329E-2</v>
      </c>
      <c r="W581" s="405">
        <v>8.3333333333333329E-2</v>
      </c>
      <c r="X581" s="405">
        <v>8.3333333333333329E-2</v>
      </c>
      <c r="Y581" s="405">
        <v>8.3333333333333329E-2</v>
      </c>
      <c r="Z581" s="405">
        <v>8.3333333333333329E-2</v>
      </c>
      <c r="AA581" s="405">
        <v>8.3333333333333329E-2</v>
      </c>
    </row>
    <row r="582" spans="1:27" ht="15" customHeight="1" x14ac:dyDescent="0.25">
      <c r="A582" s="425" t="str">
        <f>IF('1_geral'!$D$1=E582,1,"")</f>
        <v/>
      </c>
      <c r="B582" s="166" t="str">
        <f>IF(A582=1,MAX(B$1:B581)+1,"")</f>
        <v/>
      </c>
      <c r="C582" s="425" t="str">
        <f>IF('1_geral'!$D$4=F582,1,"")</f>
        <v/>
      </c>
      <c r="D582" s="166" t="str">
        <f>IF(C582=1,MAX(D$1:D581)+1,"")</f>
        <v/>
      </c>
      <c r="E582" s="166" t="s">
        <v>21</v>
      </c>
      <c r="F582" s="166" t="s">
        <v>2384</v>
      </c>
      <c r="H582" s="166" t="s">
        <v>1854</v>
      </c>
      <c r="I582" s="166" t="s">
        <v>1859</v>
      </c>
      <c r="J582" s="166" t="s">
        <v>1902</v>
      </c>
      <c r="K582" s="166" t="s">
        <v>2372</v>
      </c>
      <c r="L582" s="409">
        <v>54</v>
      </c>
      <c r="M582" s="409">
        <v>60</v>
      </c>
      <c r="N582" s="409">
        <v>72</v>
      </c>
      <c r="O582" s="410">
        <v>330</v>
      </c>
      <c r="P582" s="405">
        <v>8.3333333333333329E-2</v>
      </c>
      <c r="Q582" s="405">
        <v>8.3333333333333329E-2</v>
      </c>
      <c r="R582" s="405">
        <v>8.3333333333333329E-2</v>
      </c>
      <c r="S582" s="405">
        <v>8.3333333333333329E-2</v>
      </c>
      <c r="T582" s="405">
        <v>8.3333333333333329E-2</v>
      </c>
      <c r="U582" s="405">
        <v>8.3333333333333329E-2</v>
      </c>
      <c r="V582" s="405">
        <v>8.3333333333333329E-2</v>
      </c>
      <c r="W582" s="405">
        <v>8.3333333333333329E-2</v>
      </c>
      <c r="X582" s="405">
        <v>8.3333333333333329E-2</v>
      </c>
      <c r="Y582" s="405">
        <v>8.3333333333333329E-2</v>
      </c>
      <c r="Z582" s="405">
        <v>8.3333333333333329E-2</v>
      </c>
      <c r="AA582" s="405">
        <v>8.3333333333333329E-2</v>
      </c>
    </row>
    <row r="583" spans="1:27" ht="15" customHeight="1" x14ac:dyDescent="0.25">
      <c r="A583" s="425" t="str">
        <f>IF('1_geral'!$D$1=E583,1,"")</f>
        <v/>
      </c>
      <c r="B583" s="166" t="str">
        <f>IF(A583=1,MAX(B$1:B582)+1,"")</f>
        <v/>
      </c>
      <c r="C583" s="425" t="str">
        <f>IF('1_geral'!$D$4=F583,1,"")</f>
        <v/>
      </c>
      <c r="D583" s="166" t="str">
        <f>IF(C583=1,MAX(D$1:D582)+1,"")</f>
        <v/>
      </c>
      <c r="E583" s="166" t="s">
        <v>21</v>
      </c>
      <c r="F583" s="166" t="s">
        <v>2384</v>
      </c>
      <c r="H583" s="166" t="s">
        <v>1854</v>
      </c>
      <c r="I583" s="166" t="s">
        <v>1859</v>
      </c>
      <c r="J583" s="166" t="s">
        <v>1902</v>
      </c>
      <c r="K583" s="166" t="s">
        <v>2373</v>
      </c>
      <c r="L583" s="409">
        <v>3240</v>
      </c>
      <c r="M583" s="409">
        <v>3600</v>
      </c>
      <c r="N583" s="409">
        <v>4320</v>
      </c>
      <c r="O583" s="410">
        <v>0.29333333333333339</v>
      </c>
      <c r="P583" s="405">
        <v>8.3333333333333329E-2</v>
      </c>
      <c r="Q583" s="405">
        <v>8.3333333333333329E-2</v>
      </c>
      <c r="R583" s="405">
        <v>8.3333333333333329E-2</v>
      </c>
      <c r="S583" s="405">
        <v>8.3333333333333329E-2</v>
      </c>
      <c r="T583" s="405">
        <v>8.3333333333333329E-2</v>
      </c>
      <c r="U583" s="405">
        <v>8.3333333333333329E-2</v>
      </c>
      <c r="V583" s="405">
        <v>8.3333333333333329E-2</v>
      </c>
      <c r="W583" s="405">
        <v>8.3333333333333329E-2</v>
      </c>
      <c r="X583" s="405">
        <v>8.3333333333333329E-2</v>
      </c>
      <c r="Y583" s="405">
        <v>8.3333333333333329E-2</v>
      </c>
      <c r="Z583" s="405">
        <v>8.3333333333333329E-2</v>
      </c>
      <c r="AA583" s="405">
        <v>8.3333333333333329E-2</v>
      </c>
    </row>
    <row r="584" spans="1:27" ht="15" customHeight="1" x14ac:dyDescent="0.25">
      <c r="A584" s="425" t="str">
        <f>IF('1_geral'!$D$1=E584,1,"")</f>
        <v/>
      </c>
      <c r="B584" s="166" t="str">
        <f>IF(A584=1,MAX(B$1:B583)+1,"")</f>
        <v/>
      </c>
      <c r="C584" s="425" t="str">
        <f>IF('1_geral'!$D$4=F584,1,"")</f>
        <v/>
      </c>
      <c r="D584" s="166" t="str">
        <f>IF(C584=1,MAX(D$1:D583)+1,"")</f>
        <v/>
      </c>
      <c r="E584" s="166" t="s">
        <v>21</v>
      </c>
      <c r="F584" s="166" t="s">
        <v>2384</v>
      </c>
      <c r="H584" s="166" t="s">
        <v>1854</v>
      </c>
      <c r="I584" s="166" t="s">
        <v>1857</v>
      </c>
      <c r="J584" s="166" t="s">
        <v>1902</v>
      </c>
      <c r="K584" s="166" t="s">
        <v>2356</v>
      </c>
      <c r="L584" s="409">
        <v>1080</v>
      </c>
      <c r="M584" s="409">
        <v>1200</v>
      </c>
      <c r="N584" s="409">
        <v>1440</v>
      </c>
      <c r="O584" s="410">
        <v>2.1559999999999993</v>
      </c>
      <c r="P584" s="405">
        <v>8.3333333333333329E-2</v>
      </c>
      <c r="Q584" s="405">
        <v>8.3333333333333329E-2</v>
      </c>
      <c r="R584" s="405">
        <v>8.3333333333333329E-2</v>
      </c>
      <c r="S584" s="405">
        <v>8.3333333333333329E-2</v>
      </c>
      <c r="T584" s="405">
        <v>8.3333333333333329E-2</v>
      </c>
      <c r="U584" s="405">
        <v>8.3333333333333329E-2</v>
      </c>
      <c r="V584" s="405">
        <v>8.3333333333333329E-2</v>
      </c>
      <c r="W584" s="405">
        <v>8.3333333333333329E-2</v>
      </c>
      <c r="X584" s="405">
        <v>8.3333333333333329E-2</v>
      </c>
      <c r="Y584" s="405">
        <v>8.3333333333333329E-2</v>
      </c>
      <c r="Z584" s="405">
        <v>8.3333333333333329E-2</v>
      </c>
      <c r="AA584" s="405">
        <v>8.3333333333333329E-2</v>
      </c>
    </row>
    <row r="585" spans="1:27" ht="15" customHeight="1" x14ac:dyDescent="0.25">
      <c r="A585" s="425" t="str">
        <f>IF('1_geral'!$D$1=E585,1,"")</f>
        <v/>
      </c>
      <c r="B585" s="166" t="str">
        <f>IF(A585=1,MAX(B$1:B584)+1,"")</f>
        <v/>
      </c>
      <c r="C585" s="425" t="str">
        <f>IF('1_geral'!$D$4=F585,1,"")</f>
        <v/>
      </c>
      <c r="D585" s="166" t="str">
        <f>IF(C585=1,MAX(D$1:D584)+1,"")</f>
        <v/>
      </c>
      <c r="E585" s="166" t="s">
        <v>21</v>
      </c>
      <c r="F585" s="166" t="s">
        <v>2384</v>
      </c>
      <c r="H585" s="166" t="s">
        <v>1854</v>
      </c>
      <c r="I585" s="166" t="s">
        <v>1857</v>
      </c>
      <c r="J585" s="166" t="s">
        <v>1905</v>
      </c>
      <c r="K585" s="166" t="s">
        <v>2371</v>
      </c>
      <c r="L585" s="409">
        <v>756</v>
      </c>
      <c r="M585" s="409">
        <v>840</v>
      </c>
      <c r="N585" s="409">
        <v>1008</v>
      </c>
      <c r="O585" s="410">
        <v>27.5</v>
      </c>
      <c r="P585" s="405">
        <v>5.0000000000000001E-3</v>
      </c>
      <c r="Q585" s="405">
        <v>0.85499999999999998</v>
      </c>
      <c r="R585" s="405">
        <v>0.1</v>
      </c>
      <c r="S585" s="405">
        <v>5.0000000000000001E-3</v>
      </c>
      <c r="T585" s="405">
        <v>5.0000000000000001E-3</v>
      </c>
      <c r="U585" s="405">
        <v>5.0000000000000001E-3</v>
      </c>
      <c r="V585" s="405">
        <v>5.0000000000000001E-3</v>
      </c>
      <c r="W585" s="405">
        <v>5.0000000000000001E-3</v>
      </c>
      <c r="X585" s="405">
        <v>5.0000000000000001E-3</v>
      </c>
      <c r="Y585" s="405">
        <v>5.0000000000000001E-3</v>
      </c>
      <c r="Z585" s="405">
        <v>0</v>
      </c>
      <c r="AA585" s="405">
        <v>0</v>
      </c>
    </row>
    <row r="586" spans="1:27" ht="15" customHeight="1" x14ac:dyDescent="0.25">
      <c r="A586" s="425" t="str">
        <f>IF('1_geral'!$D$1=E586,1,"")</f>
        <v/>
      </c>
      <c r="B586" s="166" t="str">
        <f>IF(A586=1,MAX(B$1:B585)+1,"")</f>
        <v/>
      </c>
      <c r="C586" s="425" t="str">
        <f>IF('1_geral'!$D$4=F586,1,"")</f>
        <v/>
      </c>
      <c r="D586" s="166" t="str">
        <f>IF(C586=1,MAX(D$1:D585)+1,"")</f>
        <v/>
      </c>
      <c r="E586" s="166" t="s">
        <v>21</v>
      </c>
      <c r="F586" s="166" t="s">
        <v>2384</v>
      </c>
      <c r="H586" s="166" t="s">
        <v>1854</v>
      </c>
      <c r="I586" s="166" t="s">
        <v>1831</v>
      </c>
      <c r="J586" s="166" t="s">
        <v>1905</v>
      </c>
      <c r="K586" s="166" t="s">
        <v>2360</v>
      </c>
      <c r="L586" s="409">
        <v>3996</v>
      </c>
      <c r="M586" s="409">
        <v>4440</v>
      </c>
      <c r="N586" s="409">
        <v>5328</v>
      </c>
      <c r="O586" s="410">
        <v>6.416666666666667</v>
      </c>
      <c r="P586" s="405">
        <v>0.03</v>
      </c>
      <c r="Q586" s="405">
        <v>0.03</v>
      </c>
      <c r="R586" s="405">
        <v>0.03</v>
      </c>
      <c r="S586" s="405">
        <v>0.03</v>
      </c>
      <c r="T586" s="405">
        <v>0.03</v>
      </c>
      <c r="U586" s="405">
        <v>0.03</v>
      </c>
      <c r="V586" s="405">
        <v>0.03</v>
      </c>
      <c r="W586" s="405">
        <v>0.03</v>
      </c>
      <c r="X586" s="405">
        <v>0.03</v>
      </c>
      <c r="Y586" s="405">
        <v>0.03</v>
      </c>
      <c r="Z586" s="405">
        <v>0.6</v>
      </c>
      <c r="AA586" s="405">
        <v>0.1</v>
      </c>
    </row>
    <row r="587" spans="1:27" ht="15" customHeight="1" x14ac:dyDescent="0.25">
      <c r="A587" s="425" t="str">
        <f>IF('1_geral'!$D$1=E587,1,"")</f>
        <v/>
      </c>
      <c r="B587" s="166" t="str">
        <f>IF(A587=1,MAX(B$1:B586)+1,"")</f>
        <v/>
      </c>
      <c r="C587" s="425" t="str">
        <f>IF('1_geral'!$D$4=F587,1,"")</f>
        <v/>
      </c>
      <c r="D587" s="166" t="str">
        <f>IF(C587=1,MAX(D$1:D586)+1,"")</f>
        <v/>
      </c>
      <c r="E587" s="166" t="s">
        <v>21</v>
      </c>
      <c r="F587" s="166" t="s">
        <v>2384</v>
      </c>
      <c r="H587" s="166" t="s">
        <v>1854</v>
      </c>
      <c r="I587" s="166" t="s">
        <v>1831</v>
      </c>
      <c r="J587" s="166" t="s">
        <v>1902</v>
      </c>
      <c r="K587" s="166" t="s">
        <v>2376</v>
      </c>
      <c r="L587" s="409">
        <v>3996</v>
      </c>
      <c r="M587" s="409">
        <v>4440</v>
      </c>
      <c r="N587" s="409">
        <v>5328</v>
      </c>
      <c r="O587" s="410">
        <v>1.0108108108108109</v>
      </c>
      <c r="P587" s="405">
        <v>8.3333333333333329E-2</v>
      </c>
      <c r="Q587" s="405">
        <v>8.3333333333333329E-2</v>
      </c>
      <c r="R587" s="405">
        <v>8.3333333333333329E-2</v>
      </c>
      <c r="S587" s="405">
        <v>8.3333333333333329E-2</v>
      </c>
      <c r="T587" s="405">
        <v>8.3333333333333329E-2</v>
      </c>
      <c r="U587" s="405">
        <v>8.3333333333333329E-2</v>
      </c>
      <c r="V587" s="405">
        <v>8.3333333333333329E-2</v>
      </c>
      <c r="W587" s="405">
        <v>8.3333333333333329E-2</v>
      </c>
      <c r="X587" s="405">
        <v>8.3333333333333329E-2</v>
      </c>
      <c r="Y587" s="405">
        <v>8.3333333333333329E-2</v>
      </c>
      <c r="Z587" s="405">
        <v>8.3333333333333329E-2</v>
      </c>
      <c r="AA587" s="405">
        <v>8.3333333333333329E-2</v>
      </c>
    </row>
    <row r="588" spans="1:27" ht="15" customHeight="1" x14ac:dyDescent="0.25">
      <c r="A588" s="425" t="str">
        <f>IF('1_geral'!$D$1=E588,1,"")</f>
        <v/>
      </c>
      <c r="B588" s="166" t="str">
        <f>IF(A588=1,MAX(B$1:B587)+1,"")</f>
        <v/>
      </c>
      <c r="C588" s="425" t="str">
        <f>IF('1_geral'!$D$4=F588,1,"")</f>
        <v/>
      </c>
      <c r="D588" s="166" t="str">
        <f>IF(C588=1,MAX(D$1:D587)+1,"")</f>
        <v/>
      </c>
      <c r="E588" s="166" t="s">
        <v>21</v>
      </c>
      <c r="F588" s="166" t="s">
        <v>2384</v>
      </c>
      <c r="H588" s="166" t="s">
        <v>1854</v>
      </c>
      <c r="I588" s="166" t="s">
        <v>1831</v>
      </c>
      <c r="J588" s="166" t="s">
        <v>1902</v>
      </c>
      <c r="K588" s="166" t="s">
        <v>2377</v>
      </c>
      <c r="L588" s="409">
        <v>5724</v>
      </c>
      <c r="M588" s="409">
        <v>6360</v>
      </c>
      <c r="N588" s="409">
        <v>7632</v>
      </c>
      <c r="O588" s="410">
        <v>0.1</v>
      </c>
      <c r="P588" s="405">
        <v>8.3333333333333329E-2</v>
      </c>
      <c r="Q588" s="405">
        <v>8.3333333333333329E-2</v>
      </c>
      <c r="R588" s="405">
        <v>8.3333333333333329E-2</v>
      </c>
      <c r="S588" s="405">
        <v>8.3333333333333329E-2</v>
      </c>
      <c r="T588" s="405">
        <v>8.3333333333333329E-2</v>
      </c>
      <c r="U588" s="405">
        <v>8.3333333333333329E-2</v>
      </c>
      <c r="V588" s="405">
        <v>8.3333333333333329E-2</v>
      </c>
      <c r="W588" s="405">
        <v>8.3333333333333329E-2</v>
      </c>
      <c r="X588" s="405">
        <v>8.3333333333333329E-2</v>
      </c>
      <c r="Y588" s="405">
        <v>8.3333333333333329E-2</v>
      </c>
      <c r="Z588" s="405">
        <v>8.3333333333333329E-2</v>
      </c>
      <c r="AA588" s="405">
        <v>8.3333333333333329E-2</v>
      </c>
    </row>
    <row r="589" spans="1:27" ht="15" customHeight="1" x14ac:dyDescent="0.25">
      <c r="A589" s="425" t="str">
        <f>IF('1_geral'!$D$1=E589,1,"")</f>
        <v/>
      </c>
      <c r="B589" s="166" t="str">
        <f>IF(A589=1,MAX(B$1:B588)+1,"")</f>
        <v/>
      </c>
      <c r="C589" s="425" t="str">
        <f>IF('1_geral'!$D$4=F589,1,"")</f>
        <v/>
      </c>
      <c r="D589" s="166" t="str">
        <f>IF(C589=1,MAX(D$1:D588)+1,"")</f>
        <v/>
      </c>
      <c r="E589" s="166" t="s">
        <v>21</v>
      </c>
      <c r="F589" s="166" t="s">
        <v>2385</v>
      </c>
      <c r="H589" s="166" t="s">
        <v>1656</v>
      </c>
      <c r="I589" s="166" t="s">
        <v>1657</v>
      </c>
      <c r="J589" s="166" t="s">
        <v>1902</v>
      </c>
      <c r="K589" s="166" t="s">
        <v>2100</v>
      </c>
      <c r="L589" s="409">
        <v>7680</v>
      </c>
      <c r="M589" s="409">
        <v>9600</v>
      </c>
      <c r="N589" s="409">
        <v>11520</v>
      </c>
      <c r="O589" s="410">
        <v>8.3333333333333329E-2</v>
      </c>
      <c r="P589" s="405">
        <v>8.3333333333333329E-2</v>
      </c>
      <c r="Q589" s="405">
        <v>8.3333333333333329E-2</v>
      </c>
      <c r="R589" s="405">
        <v>8.3333333333333329E-2</v>
      </c>
      <c r="S589" s="405">
        <v>8.3333333333333329E-2</v>
      </c>
      <c r="T589" s="405">
        <v>8.3333333333333329E-2</v>
      </c>
      <c r="U589" s="405">
        <v>8.3333333333333329E-2</v>
      </c>
      <c r="V589" s="405">
        <v>8.3333333333333329E-2</v>
      </c>
      <c r="W589" s="405">
        <v>8.3333333333333329E-2</v>
      </c>
      <c r="X589" s="405">
        <v>8.3333333333333329E-2</v>
      </c>
      <c r="Y589" s="405">
        <v>8.3333333333333329E-2</v>
      </c>
      <c r="Z589" s="405">
        <v>8.3333333333333329E-2</v>
      </c>
      <c r="AA589" s="405">
        <v>8.3333333333333329E-2</v>
      </c>
    </row>
    <row r="590" spans="1:27" ht="15" customHeight="1" x14ac:dyDescent="0.25">
      <c r="A590" s="425" t="str">
        <f>IF('1_geral'!$D$1=E590,1,"")</f>
        <v/>
      </c>
      <c r="B590" s="166" t="str">
        <f>IF(A590=1,MAX(B$1:B589)+1,"")</f>
        <v/>
      </c>
      <c r="C590" s="425" t="str">
        <f>IF('1_geral'!$D$4=F590,1,"")</f>
        <v/>
      </c>
      <c r="D590" s="166" t="str">
        <f>IF(C590=1,MAX(D$1:D589)+1,"")</f>
        <v/>
      </c>
      <c r="E590" s="166" t="s">
        <v>21</v>
      </c>
      <c r="F590" s="166" t="s">
        <v>2385</v>
      </c>
      <c r="H590" s="166" t="s">
        <v>1854</v>
      </c>
      <c r="I590" s="166" t="s">
        <v>1859</v>
      </c>
      <c r="J590" s="166" t="s">
        <v>1902</v>
      </c>
      <c r="K590" s="166" t="s">
        <v>2387</v>
      </c>
      <c r="L590" s="409">
        <v>4528</v>
      </c>
      <c r="M590" s="409">
        <v>5660</v>
      </c>
      <c r="N590" s="409">
        <v>6792</v>
      </c>
      <c r="O590" s="410">
        <v>0.41666666666666669</v>
      </c>
      <c r="P590" s="405">
        <v>8.3333333333333329E-2</v>
      </c>
      <c r="Q590" s="405">
        <v>8.3333333333333329E-2</v>
      </c>
      <c r="R590" s="405">
        <v>8.3333333333333329E-2</v>
      </c>
      <c r="S590" s="405">
        <v>8.3333333333333329E-2</v>
      </c>
      <c r="T590" s="405">
        <v>8.3333333333333329E-2</v>
      </c>
      <c r="U590" s="405">
        <v>8.3333333333333329E-2</v>
      </c>
      <c r="V590" s="405">
        <v>8.3333333333333329E-2</v>
      </c>
      <c r="W590" s="405">
        <v>8.3333333333333329E-2</v>
      </c>
      <c r="X590" s="405">
        <v>8.3333333333333329E-2</v>
      </c>
      <c r="Y590" s="405">
        <v>8.3333333333333329E-2</v>
      </c>
      <c r="Z590" s="405">
        <v>8.3333333333333329E-2</v>
      </c>
      <c r="AA590" s="405">
        <v>8.3333333333333329E-2</v>
      </c>
    </row>
    <row r="591" spans="1:27" ht="15" customHeight="1" x14ac:dyDescent="0.25">
      <c r="A591" s="425" t="str">
        <f>IF('1_geral'!$D$1=E591,1,"")</f>
        <v/>
      </c>
      <c r="B591" s="166" t="str">
        <f>IF(A591=1,MAX(B$1:B590)+1,"")</f>
        <v/>
      </c>
      <c r="C591" s="425" t="str">
        <f>IF('1_geral'!$D$4=F591,1,"")</f>
        <v/>
      </c>
      <c r="D591" s="166" t="str">
        <f>IF(C591=1,MAX(D$1:D590)+1,"")</f>
        <v/>
      </c>
      <c r="E591" s="166" t="s">
        <v>21</v>
      </c>
      <c r="F591" s="166" t="s">
        <v>2385</v>
      </c>
      <c r="H591" s="166" t="s">
        <v>1854</v>
      </c>
      <c r="I591" s="166" t="s">
        <v>1859</v>
      </c>
      <c r="J591" s="166" t="s">
        <v>1902</v>
      </c>
      <c r="K591" s="166" t="s">
        <v>2364</v>
      </c>
      <c r="L591" s="409">
        <v>2128</v>
      </c>
      <c r="M591" s="409">
        <v>2660</v>
      </c>
      <c r="N591" s="409">
        <v>3192</v>
      </c>
      <c r="O591" s="410">
        <v>0.5</v>
      </c>
      <c r="P591" s="405">
        <v>8.3333333333333329E-2</v>
      </c>
      <c r="Q591" s="405">
        <v>8.3333333333333329E-2</v>
      </c>
      <c r="R591" s="405">
        <v>8.3333333333333329E-2</v>
      </c>
      <c r="S591" s="405">
        <v>8.3333333333333329E-2</v>
      </c>
      <c r="T591" s="405">
        <v>8.3333333333333329E-2</v>
      </c>
      <c r="U591" s="405">
        <v>8.3333333333333329E-2</v>
      </c>
      <c r="V591" s="405">
        <v>8.3333333333333329E-2</v>
      </c>
      <c r="W591" s="405">
        <v>8.3333333333333329E-2</v>
      </c>
      <c r="X591" s="405">
        <v>8.3333333333333329E-2</v>
      </c>
      <c r="Y591" s="405">
        <v>8.3333333333333329E-2</v>
      </c>
      <c r="Z591" s="405">
        <v>8.3333333333333329E-2</v>
      </c>
      <c r="AA591" s="405">
        <v>8.3333333333333329E-2</v>
      </c>
    </row>
    <row r="592" spans="1:27" ht="15" customHeight="1" x14ac:dyDescent="0.25">
      <c r="A592" s="425" t="str">
        <f>IF('1_geral'!$D$1=E592,1,"")</f>
        <v/>
      </c>
      <c r="B592" s="166" t="str">
        <f>IF(A592=1,MAX(B$1:B591)+1,"")</f>
        <v/>
      </c>
      <c r="C592" s="425" t="str">
        <f>IF('1_geral'!$D$4=F592,1,"")</f>
        <v/>
      </c>
      <c r="D592" s="166" t="str">
        <f>IF(C592=1,MAX(D$1:D591)+1,"")</f>
        <v/>
      </c>
      <c r="E592" s="166" t="s">
        <v>21</v>
      </c>
      <c r="F592" s="166" t="s">
        <v>2385</v>
      </c>
      <c r="H592" s="166" t="s">
        <v>1854</v>
      </c>
      <c r="I592" s="166" t="s">
        <v>1859</v>
      </c>
      <c r="J592" s="166" t="s">
        <v>1902</v>
      </c>
      <c r="K592" s="166" t="s">
        <v>2390</v>
      </c>
      <c r="L592" s="409">
        <v>5856</v>
      </c>
      <c r="M592" s="409">
        <v>7320</v>
      </c>
      <c r="N592" s="409">
        <v>8784</v>
      </c>
      <c r="O592" s="410">
        <v>0.33333333333333331</v>
      </c>
      <c r="P592" s="405">
        <v>8.3333333333333329E-2</v>
      </c>
      <c r="Q592" s="405">
        <v>8.3333333333333329E-2</v>
      </c>
      <c r="R592" s="405">
        <v>8.3333333333333329E-2</v>
      </c>
      <c r="S592" s="405">
        <v>8.3333333333333329E-2</v>
      </c>
      <c r="T592" s="405">
        <v>8.3333333333333329E-2</v>
      </c>
      <c r="U592" s="405">
        <v>8.3333333333333329E-2</v>
      </c>
      <c r="V592" s="405">
        <v>8.3333333333333329E-2</v>
      </c>
      <c r="W592" s="405">
        <v>8.3333333333333329E-2</v>
      </c>
      <c r="X592" s="405">
        <v>8.3333333333333329E-2</v>
      </c>
      <c r="Y592" s="405">
        <v>8.3333333333333329E-2</v>
      </c>
      <c r="Z592" s="405">
        <v>8.3333333333333329E-2</v>
      </c>
      <c r="AA592" s="405">
        <v>8.3333333333333329E-2</v>
      </c>
    </row>
    <row r="593" spans="1:27" ht="15" customHeight="1" x14ac:dyDescent="0.25">
      <c r="A593" s="425" t="str">
        <f>IF('1_geral'!$D$1=E593,1,"")</f>
        <v/>
      </c>
      <c r="B593" s="166" t="str">
        <f>IF(A593=1,MAX(B$1:B592)+1,"")</f>
        <v/>
      </c>
      <c r="C593" s="425" t="str">
        <f>IF('1_geral'!$D$4=F593,1,"")</f>
        <v/>
      </c>
      <c r="D593" s="166" t="str">
        <f>IF(C593=1,MAX(D$1:D592)+1,"")</f>
        <v/>
      </c>
      <c r="E593" s="166" t="s">
        <v>21</v>
      </c>
      <c r="F593" s="166" t="s">
        <v>2385</v>
      </c>
      <c r="H593" s="166" t="s">
        <v>1854</v>
      </c>
      <c r="I593" s="166" t="s">
        <v>1859</v>
      </c>
      <c r="J593" s="166" t="s">
        <v>1902</v>
      </c>
      <c r="K593" s="166" t="s">
        <v>2391</v>
      </c>
      <c r="L593" s="409">
        <v>3040</v>
      </c>
      <c r="M593" s="409">
        <v>3800</v>
      </c>
      <c r="N593" s="409">
        <v>4560</v>
      </c>
      <c r="O593" s="410">
        <v>0.41666666666666669</v>
      </c>
      <c r="P593" s="405">
        <v>8.3333333333333329E-2</v>
      </c>
      <c r="Q593" s="405">
        <v>8.3333333333333329E-2</v>
      </c>
      <c r="R593" s="405">
        <v>8.3333333333333329E-2</v>
      </c>
      <c r="S593" s="405">
        <v>8.3333333333333329E-2</v>
      </c>
      <c r="T593" s="405">
        <v>8.3333333333333329E-2</v>
      </c>
      <c r="U593" s="405">
        <v>8.3333333333333329E-2</v>
      </c>
      <c r="V593" s="405">
        <v>8.3333333333333329E-2</v>
      </c>
      <c r="W593" s="405">
        <v>8.3333333333333329E-2</v>
      </c>
      <c r="X593" s="405">
        <v>8.3333333333333329E-2</v>
      </c>
      <c r="Y593" s="405">
        <v>8.3333333333333329E-2</v>
      </c>
      <c r="Z593" s="405">
        <v>8.3333333333333329E-2</v>
      </c>
      <c r="AA593" s="405">
        <v>8.3333333333333329E-2</v>
      </c>
    </row>
    <row r="594" spans="1:27" ht="15" customHeight="1" x14ac:dyDescent="0.25">
      <c r="A594" s="425" t="str">
        <f>IF('1_geral'!$D$1=E594,1,"")</f>
        <v/>
      </c>
      <c r="B594" s="166" t="str">
        <f>IF(A594=1,MAX(B$1:B593)+1,"")</f>
        <v/>
      </c>
      <c r="C594" s="425" t="str">
        <f>IF('1_geral'!$D$4=F594,1,"")</f>
        <v/>
      </c>
      <c r="D594" s="166" t="str">
        <f>IF(C594=1,MAX(D$1:D593)+1,"")</f>
        <v/>
      </c>
      <c r="E594" s="166" t="s">
        <v>21</v>
      </c>
      <c r="F594" s="166" t="s">
        <v>2385</v>
      </c>
      <c r="H594" s="166" t="s">
        <v>1854</v>
      </c>
      <c r="I594" s="166" t="s">
        <v>1859</v>
      </c>
      <c r="J594" s="166" t="s">
        <v>1902</v>
      </c>
      <c r="K594" s="166" t="s">
        <v>2393</v>
      </c>
      <c r="L594" s="409">
        <v>1024</v>
      </c>
      <c r="M594" s="409">
        <v>1280</v>
      </c>
      <c r="N594" s="409">
        <v>1536</v>
      </c>
      <c r="O594" s="410">
        <v>1</v>
      </c>
      <c r="P594" s="405">
        <v>8.3333333333333329E-2</v>
      </c>
      <c r="Q594" s="405">
        <v>8.3333333333333329E-2</v>
      </c>
      <c r="R594" s="405">
        <v>8.3333333333333329E-2</v>
      </c>
      <c r="S594" s="405">
        <v>8.3333333333333329E-2</v>
      </c>
      <c r="T594" s="405">
        <v>8.3333333333333329E-2</v>
      </c>
      <c r="U594" s="405">
        <v>8.3333333333333329E-2</v>
      </c>
      <c r="V594" s="405">
        <v>8.3333333333333329E-2</v>
      </c>
      <c r="W594" s="405">
        <v>8.3333333333333329E-2</v>
      </c>
      <c r="X594" s="405">
        <v>8.3333333333333329E-2</v>
      </c>
      <c r="Y594" s="405">
        <v>8.3333333333333329E-2</v>
      </c>
      <c r="Z594" s="405">
        <v>8.3333333333333329E-2</v>
      </c>
      <c r="AA594" s="405">
        <v>8.3333333333333329E-2</v>
      </c>
    </row>
    <row r="595" spans="1:27" ht="15" customHeight="1" x14ac:dyDescent="0.25">
      <c r="A595" s="425" t="str">
        <f>IF('1_geral'!$D$1=E595,1,"")</f>
        <v/>
      </c>
      <c r="B595" s="166" t="str">
        <f>IF(A595=1,MAX(B$1:B594)+1,"")</f>
        <v/>
      </c>
      <c r="C595" s="425" t="str">
        <f>IF('1_geral'!$D$4=F595,1,"")</f>
        <v/>
      </c>
      <c r="D595" s="166" t="str">
        <f>IF(C595=1,MAX(D$1:D594)+1,"")</f>
        <v/>
      </c>
      <c r="E595" s="166" t="s">
        <v>21</v>
      </c>
      <c r="F595" s="166" t="s">
        <v>2385</v>
      </c>
      <c r="H595" s="166" t="s">
        <v>1854</v>
      </c>
      <c r="I595" s="166" t="s">
        <v>1859</v>
      </c>
      <c r="J595" s="166" t="s">
        <v>1902</v>
      </c>
      <c r="K595" s="166" t="s">
        <v>2394</v>
      </c>
      <c r="L595" s="409">
        <v>288</v>
      </c>
      <c r="M595" s="409">
        <v>360</v>
      </c>
      <c r="N595" s="409">
        <v>432</v>
      </c>
      <c r="O595" s="410">
        <v>0.83333333333333337</v>
      </c>
      <c r="P595" s="405">
        <v>8.3333333333333329E-2</v>
      </c>
      <c r="Q595" s="405">
        <v>8.3333333333333329E-2</v>
      </c>
      <c r="R595" s="405">
        <v>8.3333333333333329E-2</v>
      </c>
      <c r="S595" s="405">
        <v>8.3333333333333329E-2</v>
      </c>
      <c r="T595" s="405">
        <v>8.3333333333333329E-2</v>
      </c>
      <c r="U595" s="405">
        <v>8.3333333333333329E-2</v>
      </c>
      <c r="V595" s="405">
        <v>8.3333333333333329E-2</v>
      </c>
      <c r="W595" s="405">
        <v>8.3333333333333329E-2</v>
      </c>
      <c r="X595" s="405">
        <v>8.3333333333333329E-2</v>
      </c>
      <c r="Y595" s="405">
        <v>8.3333333333333329E-2</v>
      </c>
      <c r="Z595" s="405">
        <v>8.3333333333333329E-2</v>
      </c>
      <c r="AA595" s="405">
        <v>8.3333333333333329E-2</v>
      </c>
    </row>
    <row r="596" spans="1:27" ht="15" customHeight="1" x14ac:dyDescent="0.25">
      <c r="A596" s="425" t="str">
        <f>IF('1_geral'!$D$1=E596,1,"")</f>
        <v/>
      </c>
      <c r="B596" s="166" t="str">
        <f>IF(A596=1,MAX(B$1:B595)+1,"")</f>
        <v/>
      </c>
      <c r="C596" s="425" t="str">
        <f>IF('1_geral'!$D$4=F596,1,"")</f>
        <v/>
      </c>
      <c r="D596" s="166" t="str">
        <f>IF(C596=1,MAX(D$1:D595)+1,"")</f>
        <v/>
      </c>
      <c r="E596" s="166" t="s">
        <v>21</v>
      </c>
      <c r="F596" s="166" t="s">
        <v>2385</v>
      </c>
      <c r="H596" s="166" t="s">
        <v>1854</v>
      </c>
      <c r="I596" s="166" t="s">
        <v>1857</v>
      </c>
      <c r="J596" s="166" t="s">
        <v>1902</v>
      </c>
      <c r="K596" s="166" t="s">
        <v>2388</v>
      </c>
      <c r="L596" s="409">
        <v>3000</v>
      </c>
      <c r="M596" s="409">
        <v>3750</v>
      </c>
      <c r="N596" s="409">
        <v>4500</v>
      </c>
      <c r="O596" s="410">
        <v>0.83333333333333337</v>
      </c>
      <c r="P596" s="405">
        <v>8.3333333333333329E-2</v>
      </c>
      <c r="Q596" s="405">
        <v>8.3333333333333329E-2</v>
      </c>
      <c r="R596" s="405">
        <v>8.3333333333333329E-2</v>
      </c>
      <c r="S596" s="405">
        <v>8.3333333333333329E-2</v>
      </c>
      <c r="T596" s="405">
        <v>8.3333333333333329E-2</v>
      </c>
      <c r="U596" s="405">
        <v>8.3333333333333329E-2</v>
      </c>
      <c r="V596" s="405">
        <v>8.3333333333333329E-2</v>
      </c>
      <c r="W596" s="405">
        <v>8.3333333333333329E-2</v>
      </c>
      <c r="X596" s="405">
        <v>8.3333333333333329E-2</v>
      </c>
      <c r="Y596" s="405">
        <v>8.3333333333333329E-2</v>
      </c>
      <c r="Z596" s="405">
        <v>8.3333333333333329E-2</v>
      </c>
      <c r="AA596" s="405">
        <v>8.3333333333333329E-2</v>
      </c>
    </row>
    <row r="597" spans="1:27" ht="15" customHeight="1" x14ac:dyDescent="0.25">
      <c r="A597" s="425" t="str">
        <f>IF('1_geral'!$D$1=E597,1,"")</f>
        <v/>
      </c>
      <c r="B597" s="166" t="str">
        <f>IF(A597=1,MAX(B$1:B596)+1,"")</f>
        <v/>
      </c>
      <c r="C597" s="425" t="str">
        <f>IF('1_geral'!$D$4=F597,1,"")</f>
        <v/>
      </c>
      <c r="D597" s="166" t="str">
        <f>IF(C597=1,MAX(D$1:D596)+1,"")</f>
        <v/>
      </c>
      <c r="E597" s="166" t="s">
        <v>21</v>
      </c>
      <c r="F597" s="166" t="s">
        <v>2385</v>
      </c>
      <c r="H597" s="166" t="s">
        <v>1854</v>
      </c>
      <c r="I597" s="166" t="s">
        <v>1831</v>
      </c>
      <c r="J597" s="166" t="s">
        <v>1902</v>
      </c>
      <c r="K597" s="166" t="s">
        <v>2389</v>
      </c>
      <c r="L597" s="409">
        <v>1152</v>
      </c>
      <c r="M597" s="409">
        <v>1440</v>
      </c>
      <c r="N597" s="409">
        <v>1728</v>
      </c>
      <c r="O597" s="410">
        <v>0.25</v>
      </c>
      <c r="P597" s="405">
        <v>8.3333333333333329E-2</v>
      </c>
      <c r="Q597" s="405">
        <v>8.3333333333333329E-2</v>
      </c>
      <c r="R597" s="405">
        <v>8.3333333333333329E-2</v>
      </c>
      <c r="S597" s="405">
        <v>8.3333333333333329E-2</v>
      </c>
      <c r="T597" s="405">
        <v>8.3333333333333329E-2</v>
      </c>
      <c r="U597" s="405">
        <v>8.3333333333333329E-2</v>
      </c>
      <c r="V597" s="405">
        <v>8.3333333333333329E-2</v>
      </c>
      <c r="W597" s="405">
        <v>8.3333333333333329E-2</v>
      </c>
      <c r="X597" s="405">
        <v>8.3333333333333329E-2</v>
      </c>
      <c r="Y597" s="405">
        <v>8.3333333333333329E-2</v>
      </c>
      <c r="Z597" s="405">
        <v>8.3333333333333329E-2</v>
      </c>
      <c r="AA597" s="405">
        <v>8.3333333333333329E-2</v>
      </c>
    </row>
    <row r="598" spans="1:27" ht="15" customHeight="1" x14ac:dyDescent="0.25">
      <c r="A598" s="425" t="str">
        <f>IF('1_geral'!$D$1=E598,1,"")</f>
        <v/>
      </c>
      <c r="B598" s="166" t="str">
        <f>IF(A598=1,MAX(B$1:B597)+1,"")</f>
        <v/>
      </c>
      <c r="C598" s="425" t="str">
        <f>IF('1_geral'!$D$4=F598,1,"")</f>
        <v/>
      </c>
      <c r="D598" s="166" t="str">
        <f>IF(C598=1,MAX(D$1:D597)+1,"")</f>
        <v/>
      </c>
      <c r="E598" s="166" t="s">
        <v>21</v>
      </c>
      <c r="F598" s="166" t="s">
        <v>2385</v>
      </c>
      <c r="H598" s="166" t="s">
        <v>1854</v>
      </c>
      <c r="I598" s="166" t="s">
        <v>1856</v>
      </c>
      <c r="J598" s="166" t="s">
        <v>1902</v>
      </c>
      <c r="K598" s="166" t="s">
        <v>2386</v>
      </c>
      <c r="L598" s="409">
        <v>54912</v>
      </c>
      <c r="M598" s="409">
        <v>68640</v>
      </c>
      <c r="N598" s="409">
        <v>82368</v>
      </c>
      <c r="O598" s="410">
        <v>0.125</v>
      </c>
      <c r="P598" s="405">
        <v>8.3333333333333329E-2</v>
      </c>
      <c r="Q598" s="405">
        <v>8.3333333333333329E-2</v>
      </c>
      <c r="R598" s="405">
        <v>8.3333333333333329E-2</v>
      </c>
      <c r="S598" s="405">
        <v>8.3333333333333329E-2</v>
      </c>
      <c r="T598" s="405">
        <v>8.3333333333333329E-2</v>
      </c>
      <c r="U598" s="405">
        <v>8.3333333333333329E-2</v>
      </c>
      <c r="V598" s="405">
        <v>8.3333333333333329E-2</v>
      </c>
      <c r="W598" s="405">
        <v>8.3333333333333329E-2</v>
      </c>
      <c r="X598" s="405">
        <v>8.3333333333333329E-2</v>
      </c>
      <c r="Y598" s="405">
        <v>8.3333333333333329E-2</v>
      </c>
      <c r="Z598" s="405">
        <v>8.3333333333333329E-2</v>
      </c>
      <c r="AA598" s="405">
        <v>8.3333333333333329E-2</v>
      </c>
    </row>
    <row r="599" spans="1:27" ht="15" customHeight="1" x14ac:dyDescent="0.25">
      <c r="A599" s="425" t="str">
        <f>IF('1_geral'!$D$1=E599,1,"")</f>
        <v/>
      </c>
      <c r="B599" s="166" t="str">
        <f>IF(A599=1,MAX(B$1:B598)+1,"")</f>
        <v/>
      </c>
      <c r="C599" s="425" t="str">
        <f>IF('1_geral'!$D$4=F599,1,"")</f>
        <v/>
      </c>
      <c r="D599" s="166" t="str">
        <f>IF(C599=1,MAX(D$1:D598)+1,"")</f>
        <v/>
      </c>
      <c r="E599" s="166" t="s">
        <v>21</v>
      </c>
      <c r="F599" s="166" t="s">
        <v>2385</v>
      </c>
      <c r="H599" s="166" t="s">
        <v>1854</v>
      </c>
      <c r="I599" s="166" t="s">
        <v>1856</v>
      </c>
      <c r="J599" s="166" t="s">
        <v>1902</v>
      </c>
      <c r="K599" s="166" t="s">
        <v>2392</v>
      </c>
      <c r="L599" s="409">
        <v>26496</v>
      </c>
      <c r="M599" s="409">
        <v>33120</v>
      </c>
      <c r="N599" s="409">
        <v>39744</v>
      </c>
      <c r="O599" s="410">
        <v>0.16666666666666666</v>
      </c>
      <c r="P599" s="405">
        <v>8.3333333333333329E-2</v>
      </c>
      <c r="Q599" s="405">
        <v>8.3333333333333329E-2</v>
      </c>
      <c r="R599" s="405">
        <v>8.3333333333333329E-2</v>
      </c>
      <c r="S599" s="405">
        <v>8.3333333333333329E-2</v>
      </c>
      <c r="T599" s="405">
        <v>8.3333333333333329E-2</v>
      </c>
      <c r="U599" s="405">
        <v>8.3333333333333329E-2</v>
      </c>
      <c r="V599" s="405">
        <v>8.3333333333333329E-2</v>
      </c>
      <c r="W599" s="405">
        <v>8.3333333333333329E-2</v>
      </c>
      <c r="X599" s="405">
        <v>8.3333333333333329E-2</v>
      </c>
      <c r="Y599" s="405">
        <v>8.3333333333333329E-2</v>
      </c>
      <c r="Z599" s="405">
        <v>8.3333333333333329E-2</v>
      </c>
      <c r="AA599" s="405">
        <v>8.3333333333333329E-2</v>
      </c>
    </row>
    <row r="600" spans="1:27" ht="15" customHeight="1" x14ac:dyDescent="0.25">
      <c r="A600" s="425" t="str">
        <f>IF('1_geral'!$D$1=E600,1,"")</f>
        <v/>
      </c>
      <c r="B600" s="166" t="str">
        <f>IF(A600=1,MAX(B$1:B599)+1,"")</f>
        <v/>
      </c>
      <c r="C600" s="425" t="str">
        <f>IF('1_geral'!$D$4=F600,1,"")</f>
        <v/>
      </c>
      <c r="D600" s="166" t="str">
        <f>IF(C600=1,MAX(D$1:D599)+1,"")</f>
        <v/>
      </c>
      <c r="E600" s="166" t="s">
        <v>22</v>
      </c>
      <c r="F600" s="166" t="s">
        <v>2455</v>
      </c>
      <c r="G600" s="166" t="s">
        <v>2455</v>
      </c>
      <c r="H600" s="166" t="s">
        <v>1656</v>
      </c>
      <c r="I600" s="166" t="s">
        <v>1860</v>
      </c>
      <c r="J600" s="166" t="s">
        <v>1902</v>
      </c>
      <c r="K600" s="166" t="s">
        <v>2456</v>
      </c>
      <c r="M600" s="409">
        <v>10</v>
      </c>
      <c r="O600" s="410">
        <v>60</v>
      </c>
      <c r="P600" s="405">
        <v>8.3333333333333329E-2</v>
      </c>
      <c r="Q600" s="405">
        <v>8.3333333333333329E-2</v>
      </c>
      <c r="R600" s="405">
        <v>8.3333333333333329E-2</v>
      </c>
      <c r="S600" s="405">
        <v>8.3333333333333329E-2</v>
      </c>
      <c r="T600" s="405">
        <v>8.3333333333333329E-2</v>
      </c>
      <c r="U600" s="405">
        <v>8.3333333333333329E-2</v>
      </c>
      <c r="V600" s="405">
        <v>8.3333333333333329E-2</v>
      </c>
      <c r="W600" s="405">
        <v>8.3333333333333329E-2</v>
      </c>
      <c r="X600" s="405">
        <v>8.3333333333333329E-2</v>
      </c>
      <c r="Y600" s="405">
        <v>8.3333333333333329E-2</v>
      </c>
      <c r="Z600" s="405">
        <v>8.3333333333333329E-2</v>
      </c>
      <c r="AA600" s="405">
        <v>8.3333333333333329E-2</v>
      </c>
    </row>
    <row r="601" spans="1:27" ht="15" customHeight="1" x14ac:dyDescent="0.25">
      <c r="A601" s="425" t="str">
        <f>IF('1_geral'!$D$1=E601,1,"")</f>
        <v/>
      </c>
      <c r="B601" s="166" t="str">
        <f>IF(A601=1,MAX(B$1:B600)+1,"")</f>
        <v/>
      </c>
      <c r="C601" s="425" t="str">
        <f>IF('1_geral'!$D$4=F601,1,"")</f>
        <v/>
      </c>
      <c r="D601" s="166" t="str">
        <f>IF(C601=1,MAX(D$1:D600)+1,"")</f>
        <v/>
      </c>
      <c r="E601" s="166" t="s">
        <v>22</v>
      </c>
      <c r="F601" s="166" t="s">
        <v>2455</v>
      </c>
      <c r="G601" s="166" t="s">
        <v>2455</v>
      </c>
      <c r="H601" s="166" t="s">
        <v>1656</v>
      </c>
      <c r="I601" s="166" t="s">
        <v>1861</v>
      </c>
      <c r="J601" s="166" t="s">
        <v>1902</v>
      </c>
      <c r="K601" s="166" t="s">
        <v>2470</v>
      </c>
      <c r="M601" s="409">
        <v>60</v>
      </c>
      <c r="O601" s="410">
        <v>45</v>
      </c>
      <c r="P601" s="405">
        <v>8.3333333333333329E-2</v>
      </c>
      <c r="Q601" s="405">
        <v>8.3333333333333329E-2</v>
      </c>
      <c r="R601" s="405">
        <v>8.3333333333333329E-2</v>
      </c>
      <c r="S601" s="405">
        <v>8.3333333333333329E-2</v>
      </c>
      <c r="T601" s="405">
        <v>8.3333333333333329E-2</v>
      </c>
      <c r="U601" s="405">
        <v>8.3333333333333329E-2</v>
      </c>
      <c r="V601" s="405">
        <v>8.3333333333333329E-2</v>
      </c>
      <c r="W601" s="405">
        <v>8.3333333333333329E-2</v>
      </c>
      <c r="X601" s="405">
        <v>8.3333333333333329E-2</v>
      </c>
      <c r="Y601" s="405">
        <v>8.3333333333333329E-2</v>
      </c>
      <c r="Z601" s="405">
        <v>8.3333333333333329E-2</v>
      </c>
      <c r="AA601" s="405">
        <v>8.3333333333333329E-2</v>
      </c>
    </row>
    <row r="602" spans="1:27" ht="15" customHeight="1" x14ac:dyDescent="0.25">
      <c r="A602" s="425" t="str">
        <f>IF('1_geral'!$D$1=E602,1,"")</f>
        <v/>
      </c>
      <c r="B602" s="166" t="str">
        <f>IF(A602=1,MAX(B$1:B601)+1,"")</f>
        <v/>
      </c>
      <c r="C602" s="425" t="str">
        <f>IF('1_geral'!$D$4=F602,1,"")</f>
        <v/>
      </c>
      <c r="D602" s="166" t="str">
        <f>IF(C602=1,MAX(D$1:D601)+1,"")</f>
        <v/>
      </c>
      <c r="E602" s="166" t="s">
        <v>22</v>
      </c>
      <c r="F602" s="166" t="s">
        <v>2455</v>
      </c>
      <c r="G602" s="166" t="s">
        <v>2455</v>
      </c>
      <c r="H602" s="166" t="s">
        <v>1854</v>
      </c>
      <c r="I602" s="166" t="s">
        <v>1857</v>
      </c>
      <c r="J602" s="166" t="s">
        <v>1902</v>
      </c>
      <c r="K602" s="166" t="s">
        <v>2464</v>
      </c>
      <c r="M602" s="409">
        <v>360</v>
      </c>
      <c r="O602" s="410">
        <v>60</v>
      </c>
      <c r="P602" s="405">
        <v>8.3333333333333329E-2</v>
      </c>
      <c r="Q602" s="405">
        <v>8.3333333333333329E-2</v>
      </c>
      <c r="R602" s="405">
        <v>8.3333333333333329E-2</v>
      </c>
      <c r="S602" s="405">
        <v>8.3333333333333329E-2</v>
      </c>
      <c r="T602" s="405">
        <v>8.3333333333333329E-2</v>
      </c>
      <c r="U602" s="405">
        <v>8.3333333333333329E-2</v>
      </c>
      <c r="V602" s="405">
        <v>8.3333333333333329E-2</v>
      </c>
      <c r="W602" s="405">
        <v>8.3333333333333329E-2</v>
      </c>
      <c r="X602" s="405">
        <v>8.3333333333333329E-2</v>
      </c>
      <c r="Y602" s="405">
        <v>8.3333333333333329E-2</v>
      </c>
      <c r="Z602" s="405">
        <v>8.3333333333333329E-2</v>
      </c>
      <c r="AA602" s="405">
        <v>8.3333333333333329E-2</v>
      </c>
    </row>
    <row r="603" spans="1:27" ht="15" customHeight="1" x14ac:dyDescent="0.25">
      <c r="A603" s="425" t="str">
        <f>IF('1_geral'!$D$1=E603,1,"")</f>
        <v/>
      </c>
      <c r="B603" s="166" t="str">
        <f>IF(A603=1,MAX(B$1:B602)+1,"")</f>
        <v/>
      </c>
      <c r="C603" s="425" t="str">
        <f>IF('1_geral'!$D$4=F603,1,"")</f>
        <v/>
      </c>
      <c r="D603" s="166" t="str">
        <f>IF(C603=1,MAX(D$1:D602)+1,"")</f>
        <v/>
      </c>
      <c r="E603" s="166" t="s">
        <v>22</v>
      </c>
      <c r="F603" s="166" t="s">
        <v>2455</v>
      </c>
      <c r="G603" s="166" t="s">
        <v>2455</v>
      </c>
      <c r="H603" s="166" t="s">
        <v>1854</v>
      </c>
      <c r="I603" s="166" t="s">
        <v>1857</v>
      </c>
      <c r="J603" s="166" t="s">
        <v>1902</v>
      </c>
      <c r="K603" s="166" t="s">
        <v>2465</v>
      </c>
      <c r="M603" s="409">
        <v>15</v>
      </c>
      <c r="O603" s="410">
        <v>35</v>
      </c>
      <c r="P603" s="405">
        <v>8.3333333333333329E-2</v>
      </c>
      <c r="Q603" s="405">
        <v>8.3333333333333329E-2</v>
      </c>
      <c r="R603" s="405">
        <v>8.3333333333333329E-2</v>
      </c>
      <c r="S603" s="405">
        <v>8.3333333333333329E-2</v>
      </c>
      <c r="T603" s="405">
        <v>8.3333333333333329E-2</v>
      </c>
      <c r="U603" s="405">
        <v>8.3333333333333329E-2</v>
      </c>
      <c r="V603" s="405">
        <v>8.3333333333333329E-2</v>
      </c>
      <c r="W603" s="405">
        <v>8.3333333333333329E-2</v>
      </c>
      <c r="X603" s="405">
        <v>8.3333333333333329E-2</v>
      </c>
      <c r="Y603" s="405">
        <v>8.3333333333333329E-2</v>
      </c>
      <c r="Z603" s="405">
        <v>8.3333333333333329E-2</v>
      </c>
      <c r="AA603" s="405">
        <v>8.3333333333333329E-2</v>
      </c>
    </row>
    <row r="604" spans="1:27" ht="15" customHeight="1" x14ac:dyDescent="0.25">
      <c r="A604" s="425" t="str">
        <f>IF('1_geral'!$D$1=E604,1,"")</f>
        <v/>
      </c>
      <c r="B604" s="166" t="str">
        <f>IF(A604=1,MAX(B$1:B603)+1,"")</f>
        <v/>
      </c>
      <c r="C604" s="425" t="str">
        <f>IF('1_geral'!$D$4=F604,1,"")</f>
        <v/>
      </c>
      <c r="D604" s="166" t="str">
        <f>IF(C604=1,MAX(D$1:D603)+1,"")</f>
        <v/>
      </c>
      <c r="E604" s="166" t="s">
        <v>22</v>
      </c>
      <c r="F604" s="166" t="s">
        <v>2455</v>
      </c>
      <c r="G604" s="166" t="s">
        <v>2455</v>
      </c>
      <c r="H604" s="166" t="s">
        <v>1854</v>
      </c>
      <c r="I604" s="166" t="s">
        <v>1857</v>
      </c>
      <c r="J604" s="166" t="s">
        <v>1902</v>
      </c>
      <c r="K604" s="166" t="s">
        <v>2471</v>
      </c>
      <c r="M604" s="409">
        <v>30</v>
      </c>
      <c r="O604" s="410">
        <v>70</v>
      </c>
      <c r="P604" s="405">
        <v>8.3333333333333329E-2</v>
      </c>
      <c r="Q604" s="405">
        <v>8.3333333333333329E-2</v>
      </c>
      <c r="R604" s="405">
        <v>8.3333333333333329E-2</v>
      </c>
      <c r="S604" s="405">
        <v>8.3333333333333329E-2</v>
      </c>
      <c r="T604" s="405">
        <v>8.3333333333333329E-2</v>
      </c>
      <c r="U604" s="405">
        <v>8.3333333333333329E-2</v>
      </c>
      <c r="V604" s="405">
        <v>8.3333333333333329E-2</v>
      </c>
      <c r="W604" s="405">
        <v>8.3333333333333329E-2</v>
      </c>
      <c r="X604" s="405">
        <v>8.3333333333333329E-2</v>
      </c>
      <c r="Y604" s="405">
        <v>8.3333333333333329E-2</v>
      </c>
      <c r="Z604" s="405">
        <v>8.3333333333333329E-2</v>
      </c>
      <c r="AA604" s="405">
        <v>8.3333333333333329E-2</v>
      </c>
    </row>
    <row r="605" spans="1:27" ht="15" customHeight="1" x14ac:dyDescent="0.25">
      <c r="A605" s="425" t="str">
        <f>IF('1_geral'!$D$1=E605,1,"")</f>
        <v/>
      </c>
      <c r="B605" s="166" t="str">
        <f>IF(A605=1,MAX(B$1:B604)+1,"")</f>
        <v/>
      </c>
      <c r="C605" s="425" t="str">
        <f>IF('1_geral'!$D$4=F605,1,"")</f>
        <v/>
      </c>
      <c r="D605" s="166" t="str">
        <f>IF(C605=1,MAX(D$1:D604)+1,"")</f>
        <v/>
      </c>
      <c r="E605" s="166" t="s">
        <v>22</v>
      </c>
      <c r="F605" s="166" t="s">
        <v>2455</v>
      </c>
      <c r="G605" s="166" t="s">
        <v>2455</v>
      </c>
      <c r="H605" s="166" t="s">
        <v>1854</v>
      </c>
      <c r="I605" s="166" t="s">
        <v>1857</v>
      </c>
      <c r="J605" s="166" t="s">
        <v>1902</v>
      </c>
      <c r="K605" s="166" t="s">
        <v>2476</v>
      </c>
      <c r="M605" s="409">
        <v>10</v>
      </c>
      <c r="O605" s="410">
        <v>55</v>
      </c>
      <c r="P605" s="405">
        <v>8.3333333333333329E-2</v>
      </c>
      <c r="Q605" s="405">
        <v>8.3333333333333329E-2</v>
      </c>
      <c r="R605" s="405">
        <v>8.3333333333333329E-2</v>
      </c>
      <c r="S605" s="405">
        <v>8.3333333333333329E-2</v>
      </c>
      <c r="T605" s="405">
        <v>8.3333333333333329E-2</v>
      </c>
      <c r="U605" s="405">
        <v>8.3333333333333329E-2</v>
      </c>
      <c r="V605" s="405">
        <v>8.3333333333333329E-2</v>
      </c>
      <c r="W605" s="405">
        <v>8.3333333333333329E-2</v>
      </c>
      <c r="X605" s="405">
        <v>8.3333333333333329E-2</v>
      </c>
      <c r="Y605" s="405">
        <v>8.3333333333333329E-2</v>
      </c>
      <c r="Z605" s="405">
        <v>8.3333333333333329E-2</v>
      </c>
      <c r="AA605" s="405">
        <v>8.3333333333333329E-2</v>
      </c>
    </row>
    <row r="606" spans="1:27" ht="15" customHeight="1" x14ac:dyDescent="0.25">
      <c r="A606" s="425" t="str">
        <f>IF('1_geral'!$D$1=E606,1,"")</f>
        <v/>
      </c>
      <c r="B606" s="166" t="str">
        <f>IF(A606=1,MAX(B$1:B605)+1,"")</f>
        <v/>
      </c>
      <c r="C606" s="425" t="str">
        <f>IF('1_geral'!$D$4=F606,1,"")</f>
        <v/>
      </c>
      <c r="D606" s="166" t="str">
        <f>IF(C606=1,MAX(D$1:D605)+1,"")</f>
        <v/>
      </c>
      <c r="E606" s="166" t="s">
        <v>22</v>
      </c>
      <c r="F606" s="166" t="s">
        <v>2455</v>
      </c>
      <c r="G606" s="166" t="s">
        <v>2455</v>
      </c>
      <c r="H606" s="166" t="s">
        <v>1854</v>
      </c>
      <c r="I606" s="166" t="s">
        <v>1857</v>
      </c>
      <c r="J606" s="166" t="s">
        <v>1902</v>
      </c>
      <c r="K606" s="166" t="s">
        <v>2477</v>
      </c>
      <c r="M606" s="409">
        <v>20</v>
      </c>
      <c r="O606" s="410">
        <v>5</v>
      </c>
      <c r="P606" s="405">
        <v>8.3333333333333329E-2</v>
      </c>
      <c r="Q606" s="405">
        <v>8.3333333333333329E-2</v>
      </c>
      <c r="R606" s="405">
        <v>8.3333333333333329E-2</v>
      </c>
      <c r="S606" s="405">
        <v>8.3333333333333329E-2</v>
      </c>
      <c r="T606" s="405">
        <v>8.3333333333333329E-2</v>
      </c>
      <c r="U606" s="405">
        <v>8.3333333333333329E-2</v>
      </c>
      <c r="V606" s="405">
        <v>8.3333333333333329E-2</v>
      </c>
      <c r="W606" s="405">
        <v>8.3333333333333329E-2</v>
      </c>
      <c r="X606" s="405">
        <v>8.3333333333333329E-2</v>
      </c>
      <c r="Y606" s="405">
        <v>8.3333333333333329E-2</v>
      </c>
      <c r="Z606" s="405">
        <v>8.3333333333333329E-2</v>
      </c>
      <c r="AA606" s="405">
        <v>8.3333333333333329E-2</v>
      </c>
    </row>
    <row r="607" spans="1:27" ht="15" customHeight="1" x14ac:dyDescent="0.25">
      <c r="A607" s="425" t="str">
        <f>IF('1_geral'!$D$1=E607,1,"")</f>
        <v/>
      </c>
      <c r="B607" s="166" t="str">
        <f>IF(A607=1,MAX(B$1:B606)+1,"")</f>
        <v/>
      </c>
      <c r="C607" s="425" t="str">
        <f>IF('1_geral'!$D$4=F607,1,"")</f>
        <v/>
      </c>
      <c r="D607" s="166" t="str">
        <f>IF(C607=1,MAX(D$1:D606)+1,"")</f>
        <v/>
      </c>
      <c r="E607" s="166" t="s">
        <v>22</v>
      </c>
      <c r="F607" s="166" t="s">
        <v>2455</v>
      </c>
      <c r="G607" s="166" t="s">
        <v>2455</v>
      </c>
      <c r="H607" s="166" t="s">
        <v>1854</v>
      </c>
      <c r="I607" s="166" t="s">
        <v>1858</v>
      </c>
      <c r="J607" s="166" t="s">
        <v>1902</v>
      </c>
      <c r="K607" s="166" t="s">
        <v>2460</v>
      </c>
      <c r="M607" s="409">
        <v>120</v>
      </c>
      <c r="O607" s="410">
        <v>3</v>
      </c>
      <c r="P607" s="405">
        <v>8.3333333333333329E-2</v>
      </c>
      <c r="Q607" s="405">
        <v>8.3333333333333329E-2</v>
      </c>
      <c r="R607" s="405">
        <v>8.3333333333333329E-2</v>
      </c>
      <c r="S607" s="405">
        <v>8.3333333333333329E-2</v>
      </c>
      <c r="T607" s="405">
        <v>8.3333333333333329E-2</v>
      </c>
      <c r="U607" s="405">
        <v>8.3333333333333329E-2</v>
      </c>
      <c r="V607" s="405">
        <v>8.3333333333333329E-2</v>
      </c>
      <c r="W607" s="405">
        <v>8.3333333333333329E-2</v>
      </c>
      <c r="X607" s="405">
        <v>8.3333333333333329E-2</v>
      </c>
      <c r="Y607" s="405">
        <v>8.3333333333333329E-2</v>
      </c>
      <c r="Z607" s="405">
        <v>8.3333333333333329E-2</v>
      </c>
      <c r="AA607" s="405">
        <v>8.3333333333333329E-2</v>
      </c>
    </row>
    <row r="608" spans="1:27" ht="15" customHeight="1" x14ac:dyDescent="0.25">
      <c r="A608" s="425" t="str">
        <f>IF('1_geral'!$D$1=E608,1,"")</f>
        <v/>
      </c>
      <c r="B608" s="166" t="str">
        <f>IF(A608=1,MAX(B$1:B607)+1,"")</f>
        <v/>
      </c>
      <c r="C608" s="425" t="str">
        <f>IF('1_geral'!$D$4=F608,1,"")</f>
        <v/>
      </c>
      <c r="D608" s="166" t="str">
        <f>IF(C608=1,MAX(D$1:D607)+1,"")</f>
        <v/>
      </c>
      <c r="E608" s="166" t="s">
        <v>22</v>
      </c>
      <c r="F608" s="166" t="s">
        <v>2455</v>
      </c>
      <c r="G608" s="166" t="s">
        <v>2455</v>
      </c>
      <c r="H608" s="166" t="s">
        <v>1854</v>
      </c>
      <c r="I608" s="166" t="s">
        <v>1858</v>
      </c>
      <c r="J608" s="166" t="s">
        <v>1902</v>
      </c>
      <c r="K608" s="166" t="s">
        <v>2467</v>
      </c>
      <c r="M608" s="409">
        <v>120</v>
      </c>
      <c r="O608" s="410">
        <v>1</v>
      </c>
      <c r="P608" s="405">
        <v>8.3333333333333329E-2</v>
      </c>
      <c r="Q608" s="405">
        <v>8.3333333333333329E-2</v>
      </c>
      <c r="R608" s="405">
        <v>8.3333333333333329E-2</v>
      </c>
      <c r="S608" s="405">
        <v>8.3333333333333329E-2</v>
      </c>
      <c r="T608" s="405">
        <v>8.3333333333333329E-2</v>
      </c>
      <c r="U608" s="405">
        <v>8.3333333333333329E-2</v>
      </c>
      <c r="V608" s="405">
        <v>8.3333333333333329E-2</v>
      </c>
      <c r="W608" s="405">
        <v>8.3333333333333329E-2</v>
      </c>
      <c r="X608" s="405">
        <v>8.3333333333333329E-2</v>
      </c>
      <c r="Y608" s="405">
        <v>8.3333333333333329E-2</v>
      </c>
      <c r="Z608" s="405">
        <v>8.3333333333333329E-2</v>
      </c>
      <c r="AA608" s="405">
        <v>8.3333333333333329E-2</v>
      </c>
    </row>
    <row r="609" spans="1:27" ht="15" customHeight="1" x14ac:dyDescent="0.25">
      <c r="A609" s="425" t="str">
        <f>IF('1_geral'!$D$1=E609,1,"")</f>
        <v/>
      </c>
      <c r="B609" s="166" t="str">
        <f>IF(A609=1,MAX(B$1:B608)+1,"")</f>
        <v/>
      </c>
      <c r="C609" s="425" t="str">
        <f>IF('1_geral'!$D$4=F609,1,"")</f>
        <v/>
      </c>
      <c r="D609" s="166" t="str">
        <f>IF(C609=1,MAX(D$1:D608)+1,"")</f>
        <v/>
      </c>
      <c r="E609" s="166" t="s">
        <v>22</v>
      </c>
      <c r="F609" s="166" t="s">
        <v>2455</v>
      </c>
      <c r="G609" s="166" t="s">
        <v>2455</v>
      </c>
      <c r="H609" s="166" t="s">
        <v>1854</v>
      </c>
      <c r="I609" s="166" t="s">
        <v>1858</v>
      </c>
      <c r="J609" s="166" t="s">
        <v>1902</v>
      </c>
      <c r="K609" s="166" t="s">
        <v>2468</v>
      </c>
      <c r="M609" s="409">
        <v>240</v>
      </c>
      <c r="O609" s="410">
        <v>5</v>
      </c>
      <c r="P609" s="405">
        <v>8.3333333333333329E-2</v>
      </c>
      <c r="Q609" s="405">
        <v>8.3333333333333329E-2</v>
      </c>
      <c r="R609" s="405">
        <v>8.3333333333333329E-2</v>
      </c>
      <c r="S609" s="405">
        <v>8.3333333333333329E-2</v>
      </c>
      <c r="T609" s="405">
        <v>8.3333333333333329E-2</v>
      </c>
      <c r="U609" s="405">
        <v>8.3333333333333329E-2</v>
      </c>
      <c r="V609" s="405">
        <v>8.3333333333333329E-2</v>
      </c>
      <c r="W609" s="405">
        <v>8.3333333333333329E-2</v>
      </c>
      <c r="X609" s="405">
        <v>8.3333333333333329E-2</v>
      </c>
      <c r="Y609" s="405">
        <v>8.3333333333333329E-2</v>
      </c>
      <c r="Z609" s="405">
        <v>8.3333333333333329E-2</v>
      </c>
      <c r="AA609" s="405">
        <v>8.3333333333333329E-2</v>
      </c>
    </row>
    <row r="610" spans="1:27" ht="15" customHeight="1" x14ac:dyDescent="0.25">
      <c r="A610" s="425" t="str">
        <f>IF('1_geral'!$D$1=E610,1,"")</f>
        <v/>
      </c>
      <c r="B610" s="166" t="str">
        <f>IF(A610=1,MAX(B$1:B609)+1,"")</f>
        <v/>
      </c>
      <c r="C610" s="425" t="str">
        <f>IF('1_geral'!$D$4=F610,1,"")</f>
        <v/>
      </c>
      <c r="D610" s="166" t="str">
        <f>IF(C610=1,MAX(D$1:D609)+1,"")</f>
        <v/>
      </c>
      <c r="E610" s="166" t="s">
        <v>22</v>
      </c>
      <c r="F610" s="166" t="s">
        <v>2455</v>
      </c>
      <c r="G610" s="166" t="s">
        <v>2455</v>
      </c>
      <c r="H610" s="166" t="s">
        <v>1854</v>
      </c>
      <c r="I610" s="166" t="s">
        <v>1858</v>
      </c>
      <c r="J610" s="166" t="s">
        <v>1902</v>
      </c>
      <c r="K610" s="166" t="s">
        <v>2483</v>
      </c>
      <c r="M610" s="409">
        <v>30</v>
      </c>
      <c r="O610" s="410">
        <v>75</v>
      </c>
      <c r="P610" s="405">
        <v>8.3333333333333329E-2</v>
      </c>
      <c r="Q610" s="405">
        <v>8.3333333333333329E-2</v>
      </c>
      <c r="R610" s="405">
        <v>8.3333333333333329E-2</v>
      </c>
      <c r="S610" s="405">
        <v>8.3333333333333329E-2</v>
      </c>
      <c r="T610" s="405">
        <v>8.3333333333333329E-2</v>
      </c>
      <c r="U610" s="405">
        <v>8.3333333333333329E-2</v>
      </c>
      <c r="V610" s="405">
        <v>8.3333333333333329E-2</v>
      </c>
      <c r="W610" s="405">
        <v>8.3333333333333329E-2</v>
      </c>
      <c r="X610" s="405">
        <v>8.3333333333333329E-2</v>
      </c>
      <c r="Y610" s="405">
        <v>8.3333333333333329E-2</v>
      </c>
      <c r="Z610" s="405">
        <v>8.3333333333333329E-2</v>
      </c>
      <c r="AA610" s="405">
        <v>8.3333333333333329E-2</v>
      </c>
    </row>
    <row r="611" spans="1:27" ht="15" customHeight="1" x14ac:dyDescent="0.25">
      <c r="A611" s="425" t="str">
        <f>IF('1_geral'!$D$1=E611,1,"")</f>
        <v/>
      </c>
      <c r="B611" s="166" t="str">
        <f>IF(A611=1,MAX(B$1:B610)+1,"")</f>
        <v/>
      </c>
      <c r="C611" s="425" t="str">
        <f>IF('1_geral'!$D$4=F611,1,"")</f>
        <v/>
      </c>
      <c r="D611" s="166" t="str">
        <f>IF(C611=1,MAX(D$1:D610)+1,"")</f>
        <v/>
      </c>
      <c r="E611" s="166" t="s">
        <v>22</v>
      </c>
      <c r="F611" s="166" t="s">
        <v>2455</v>
      </c>
      <c r="G611" s="166" t="s">
        <v>1657</v>
      </c>
      <c r="H611" s="166" t="s">
        <v>1656</v>
      </c>
      <c r="I611" s="166" t="s">
        <v>1860</v>
      </c>
      <c r="J611" s="166" t="s">
        <v>1902</v>
      </c>
      <c r="K611" s="166" t="s">
        <v>2475</v>
      </c>
      <c r="M611" s="409">
        <v>120</v>
      </c>
      <c r="O611" s="410">
        <v>8</v>
      </c>
      <c r="P611" s="405">
        <v>8.3333333333333329E-2</v>
      </c>
      <c r="Q611" s="405">
        <v>8.3333333333333329E-2</v>
      </c>
      <c r="R611" s="405">
        <v>8.3333333333333329E-2</v>
      </c>
      <c r="S611" s="405">
        <v>8.3333333333333329E-2</v>
      </c>
      <c r="T611" s="405">
        <v>8.3333333333333329E-2</v>
      </c>
      <c r="U611" s="405">
        <v>8.3333333333333329E-2</v>
      </c>
      <c r="V611" s="405">
        <v>8.3333333333333329E-2</v>
      </c>
      <c r="W611" s="405">
        <v>8.3333333333333329E-2</v>
      </c>
      <c r="X611" s="405">
        <v>8.3333333333333329E-2</v>
      </c>
      <c r="Y611" s="405">
        <v>8.3333333333333329E-2</v>
      </c>
      <c r="Z611" s="405">
        <v>8.3333333333333329E-2</v>
      </c>
      <c r="AA611" s="405">
        <v>8.3333333333333329E-2</v>
      </c>
    </row>
    <row r="612" spans="1:27" ht="15" customHeight="1" x14ac:dyDescent="0.25">
      <c r="A612" s="425" t="str">
        <f>IF('1_geral'!$D$1=E612,1,"")</f>
        <v/>
      </c>
      <c r="B612" s="166" t="str">
        <f>IF(A612=1,MAX(B$1:B611)+1,"")</f>
        <v/>
      </c>
      <c r="C612" s="425" t="str">
        <f>IF('1_geral'!$D$4=F612,1,"")</f>
        <v/>
      </c>
      <c r="D612" s="166" t="str">
        <f>IF(C612=1,MAX(D$1:D611)+1,"")</f>
        <v/>
      </c>
      <c r="E612" s="166" t="s">
        <v>22</v>
      </c>
      <c r="F612" s="166" t="s">
        <v>2455</v>
      </c>
      <c r="G612" s="166" t="s">
        <v>1657</v>
      </c>
      <c r="H612" s="166" t="s">
        <v>1854</v>
      </c>
      <c r="I612" s="166" t="s">
        <v>1859</v>
      </c>
      <c r="J612" s="166" t="s">
        <v>1902</v>
      </c>
      <c r="K612" s="166" t="s">
        <v>2480</v>
      </c>
      <c r="M612" s="409">
        <v>240</v>
      </c>
      <c r="O612" s="410">
        <v>2</v>
      </c>
      <c r="P612" s="405">
        <v>8.3333333333333329E-2</v>
      </c>
      <c r="Q612" s="405">
        <v>8.3333333333333329E-2</v>
      </c>
      <c r="R612" s="405">
        <v>8.3333333333333329E-2</v>
      </c>
      <c r="S612" s="405">
        <v>8.3333333333333329E-2</v>
      </c>
      <c r="T612" s="405">
        <v>8.3333333333333329E-2</v>
      </c>
      <c r="U612" s="405">
        <v>8.3333333333333329E-2</v>
      </c>
      <c r="V612" s="405">
        <v>8.3333333333333329E-2</v>
      </c>
      <c r="W612" s="405">
        <v>8.3333333333333329E-2</v>
      </c>
      <c r="X612" s="405">
        <v>8.3333333333333329E-2</v>
      </c>
      <c r="Y612" s="405">
        <v>8.3333333333333329E-2</v>
      </c>
      <c r="Z612" s="405">
        <v>8.3333333333333329E-2</v>
      </c>
      <c r="AA612" s="405">
        <v>8.3333333333333329E-2</v>
      </c>
    </row>
    <row r="613" spans="1:27" ht="15" customHeight="1" x14ac:dyDescent="0.25">
      <c r="A613" s="425" t="str">
        <f>IF('1_geral'!$D$1=E613,1,"")</f>
        <v/>
      </c>
      <c r="B613" s="166" t="str">
        <f>IF(A613=1,MAX(B$1:B612)+1,"")</f>
        <v/>
      </c>
      <c r="C613" s="425" t="str">
        <f>IF('1_geral'!$D$4=F613,1,"")</f>
        <v/>
      </c>
      <c r="D613" s="166" t="str">
        <f>IF(C613=1,MAX(D$1:D612)+1,"")</f>
        <v/>
      </c>
      <c r="E613" s="166" t="s">
        <v>22</v>
      </c>
      <c r="F613" s="166" t="s">
        <v>2455</v>
      </c>
      <c r="G613" s="166" t="s">
        <v>1657</v>
      </c>
      <c r="H613" s="166" t="s">
        <v>1854</v>
      </c>
      <c r="I613" s="166" t="s">
        <v>1858</v>
      </c>
      <c r="J613" s="166" t="s">
        <v>1902</v>
      </c>
      <c r="K613" s="166" t="s">
        <v>2479</v>
      </c>
      <c r="M613" s="409">
        <v>90</v>
      </c>
      <c r="O613" s="410">
        <v>4</v>
      </c>
      <c r="P613" s="405">
        <v>8.3333333333333329E-2</v>
      </c>
      <c r="Q613" s="405">
        <v>8.3333333333333329E-2</v>
      </c>
      <c r="R613" s="405">
        <v>8.3333333333333329E-2</v>
      </c>
      <c r="S613" s="405">
        <v>8.3333333333333329E-2</v>
      </c>
      <c r="T613" s="405">
        <v>8.3333333333333329E-2</v>
      </c>
      <c r="U613" s="405">
        <v>8.3333333333333329E-2</v>
      </c>
      <c r="V613" s="405">
        <v>8.3333333333333329E-2</v>
      </c>
      <c r="W613" s="405">
        <v>8.3333333333333329E-2</v>
      </c>
      <c r="X613" s="405">
        <v>8.3333333333333329E-2</v>
      </c>
      <c r="Y613" s="405">
        <v>8.3333333333333329E-2</v>
      </c>
      <c r="Z613" s="405">
        <v>8.3333333333333329E-2</v>
      </c>
      <c r="AA613" s="405">
        <v>8.3333333333333329E-2</v>
      </c>
    </row>
    <row r="614" spans="1:27" ht="15" customHeight="1" x14ac:dyDescent="0.25">
      <c r="A614" s="425" t="str">
        <f>IF('1_geral'!$D$1=E614,1,"")</f>
        <v/>
      </c>
      <c r="B614" s="166" t="str">
        <f>IF(A614=1,MAX(B$1:B613)+1,"")</f>
        <v/>
      </c>
      <c r="C614" s="425" t="str">
        <f>IF('1_geral'!$D$4=F614,1,"")</f>
        <v/>
      </c>
      <c r="D614" s="166" t="str">
        <f>IF(C614=1,MAX(D$1:D613)+1,"")</f>
        <v/>
      </c>
      <c r="E614" s="166" t="s">
        <v>22</v>
      </c>
      <c r="F614" s="166" t="s">
        <v>2455</v>
      </c>
      <c r="G614" s="166" t="s">
        <v>1657</v>
      </c>
      <c r="H614" s="166" t="s">
        <v>1854</v>
      </c>
      <c r="I614" s="166" t="s">
        <v>1831</v>
      </c>
      <c r="J614" s="166" t="s">
        <v>1902</v>
      </c>
      <c r="K614" s="166" t="s">
        <v>2459</v>
      </c>
      <c r="M614" s="409">
        <v>420</v>
      </c>
      <c r="O614" s="410">
        <v>4</v>
      </c>
      <c r="P614" s="405">
        <v>8.3333333333333329E-2</v>
      </c>
      <c r="Q614" s="405">
        <v>8.3333333333333329E-2</v>
      </c>
      <c r="R614" s="405">
        <v>8.3333333333333329E-2</v>
      </c>
      <c r="S614" s="405">
        <v>8.3333333333333329E-2</v>
      </c>
      <c r="T614" s="405">
        <v>8.3333333333333329E-2</v>
      </c>
      <c r="U614" s="405">
        <v>8.3333333333333329E-2</v>
      </c>
      <c r="V614" s="405">
        <v>8.3333333333333329E-2</v>
      </c>
      <c r="W614" s="405">
        <v>8.3333333333333329E-2</v>
      </c>
      <c r="X614" s="405">
        <v>8.3333333333333329E-2</v>
      </c>
      <c r="Y614" s="405">
        <v>8.3333333333333329E-2</v>
      </c>
      <c r="Z614" s="405">
        <v>8.3333333333333329E-2</v>
      </c>
      <c r="AA614" s="405">
        <v>8.3333333333333329E-2</v>
      </c>
    </row>
    <row r="615" spans="1:27" ht="15" customHeight="1" x14ac:dyDescent="0.25">
      <c r="A615" s="425" t="str">
        <f>IF('1_geral'!$D$1=E615,1,"")</f>
        <v/>
      </c>
      <c r="B615" s="166" t="str">
        <f>IF(A615=1,MAX(B$1:B614)+1,"")</f>
        <v/>
      </c>
      <c r="C615" s="425" t="str">
        <f>IF('1_geral'!$D$4=F615,1,"")</f>
        <v/>
      </c>
      <c r="D615" s="166" t="str">
        <f>IF(C615=1,MAX(D$1:D614)+1,"")</f>
        <v/>
      </c>
      <c r="E615" s="166" t="s">
        <v>22</v>
      </c>
      <c r="F615" s="166" t="s">
        <v>2455</v>
      </c>
      <c r="G615" s="166" t="s">
        <v>1657</v>
      </c>
      <c r="H615" s="166" t="s">
        <v>1854</v>
      </c>
      <c r="I615" s="166" t="s">
        <v>1831</v>
      </c>
      <c r="J615" s="166" t="s">
        <v>1902</v>
      </c>
      <c r="K615" s="166" t="s">
        <v>2472</v>
      </c>
      <c r="M615" s="409">
        <v>120</v>
      </c>
      <c r="O615" s="410">
        <v>1</v>
      </c>
      <c r="P615" s="405">
        <v>8.3333333333333329E-2</v>
      </c>
      <c r="Q615" s="405">
        <v>8.3333333333333329E-2</v>
      </c>
      <c r="R615" s="405">
        <v>8.3333333333333329E-2</v>
      </c>
      <c r="S615" s="405">
        <v>8.3333333333333329E-2</v>
      </c>
      <c r="T615" s="405">
        <v>8.3333333333333329E-2</v>
      </c>
      <c r="U615" s="405">
        <v>8.3333333333333329E-2</v>
      </c>
      <c r="V615" s="405">
        <v>8.3333333333333329E-2</v>
      </c>
      <c r="W615" s="405">
        <v>8.3333333333333329E-2</v>
      </c>
      <c r="X615" s="405">
        <v>8.3333333333333329E-2</v>
      </c>
      <c r="Y615" s="405">
        <v>8.3333333333333329E-2</v>
      </c>
      <c r="Z615" s="405">
        <v>8.3333333333333329E-2</v>
      </c>
      <c r="AA615" s="405">
        <v>8.3333333333333329E-2</v>
      </c>
    </row>
    <row r="616" spans="1:27" ht="15" customHeight="1" x14ac:dyDescent="0.25">
      <c r="A616" s="425" t="str">
        <f>IF('1_geral'!$D$1=E616,1,"")</f>
        <v/>
      </c>
      <c r="B616" s="166" t="str">
        <f>IF(A616=1,MAX(B$1:B615)+1,"")</f>
        <v/>
      </c>
      <c r="C616" s="425" t="str">
        <f>IF('1_geral'!$D$4=F616,1,"")</f>
        <v/>
      </c>
      <c r="D616" s="166" t="str">
        <f>IF(C616=1,MAX(D$1:D615)+1,"")</f>
        <v/>
      </c>
      <c r="E616" s="166" t="s">
        <v>22</v>
      </c>
      <c r="F616" s="166" t="s">
        <v>2455</v>
      </c>
      <c r="G616" s="166" t="s">
        <v>1657</v>
      </c>
      <c r="H616" s="166" t="s">
        <v>1854</v>
      </c>
      <c r="I616" s="166" t="s">
        <v>1856</v>
      </c>
      <c r="J616" s="166" t="s">
        <v>1902</v>
      </c>
      <c r="K616" s="166" t="s">
        <v>2482</v>
      </c>
      <c r="M616" s="409">
        <v>360</v>
      </c>
      <c r="O616" s="410">
        <v>8</v>
      </c>
      <c r="P616" s="405">
        <v>8.3333333333333329E-2</v>
      </c>
      <c r="Q616" s="405">
        <v>8.3333333333333329E-2</v>
      </c>
      <c r="R616" s="405">
        <v>8.3333333333333329E-2</v>
      </c>
      <c r="S616" s="405">
        <v>8.3333333333333329E-2</v>
      </c>
      <c r="T616" s="405">
        <v>8.3333333333333329E-2</v>
      </c>
      <c r="U616" s="405">
        <v>8.3333333333333329E-2</v>
      </c>
      <c r="V616" s="405">
        <v>8.3333333333333329E-2</v>
      </c>
      <c r="W616" s="405">
        <v>8.3333333333333329E-2</v>
      </c>
      <c r="X616" s="405">
        <v>8.3333333333333329E-2</v>
      </c>
      <c r="Y616" s="405">
        <v>8.3333333333333329E-2</v>
      </c>
      <c r="Z616" s="405">
        <v>8.3333333333333329E-2</v>
      </c>
      <c r="AA616" s="405">
        <v>8.3333333333333329E-2</v>
      </c>
    </row>
    <row r="617" spans="1:27" ht="15" customHeight="1" x14ac:dyDescent="0.25">
      <c r="A617" s="425" t="str">
        <f>IF('1_geral'!$D$1=E617,1,"")</f>
        <v/>
      </c>
      <c r="B617" s="166" t="str">
        <f>IF(A617=1,MAX(B$1:B616)+1,"")</f>
        <v/>
      </c>
      <c r="C617" s="425" t="str">
        <f>IF('1_geral'!$D$4=F617,1,"")</f>
        <v/>
      </c>
      <c r="D617" s="166" t="str">
        <f>IF(C617=1,MAX(D$1:D616)+1,"")</f>
        <v/>
      </c>
      <c r="E617" s="166" t="s">
        <v>22</v>
      </c>
      <c r="F617" s="166" t="s">
        <v>2455</v>
      </c>
      <c r="G617" s="166" t="s">
        <v>1657</v>
      </c>
      <c r="J617" s="166" t="s">
        <v>1902</v>
      </c>
      <c r="K617" s="166" t="s">
        <v>2457</v>
      </c>
      <c r="P617" s="405">
        <v>8.3333333333333329E-2</v>
      </c>
      <c r="Q617" s="405">
        <v>8.3333333333333329E-2</v>
      </c>
      <c r="R617" s="405">
        <v>8.3333333333333329E-2</v>
      </c>
      <c r="S617" s="405">
        <v>8.3333333333333329E-2</v>
      </c>
      <c r="T617" s="405">
        <v>8.3333333333333329E-2</v>
      </c>
      <c r="U617" s="405">
        <v>8.3333333333333329E-2</v>
      </c>
      <c r="V617" s="405">
        <v>8.3333333333333329E-2</v>
      </c>
      <c r="W617" s="405">
        <v>8.3333333333333329E-2</v>
      </c>
      <c r="X617" s="405">
        <v>8.3333333333333329E-2</v>
      </c>
      <c r="Y617" s="405">
        <v>8.3333333333333329E-2</v>
      </c>
      <c r="Z617" s="405">
        <v>8.3333333333333329E-2</v>
      </c>
      <c r="AA617" s="405">
        <v>8.3333333333333329E-2</v>
      </c>
    </row>
    <row r="618" spans="1:27" ht="15" customHeight="1" x14ac:dyDescent="0.25">
      <c r="A618" s="425" t="str">
        <f>IF('1_geral'!$D$1=E618,1,"")</f>
        <v/>
      </c>
      <c r="B618" s="166" t="str">
        <f>IF(A618=1,MAX(B$1:B617)+1,"")</f>
        <v/>
      </c>
      <c r="C618" s="425" t="str">
        <f>IF('1_geral'!$D$4=F618,1,"")</f>
        <v/>
      </c>
      <c r="D618" s="166" t="str">
        <f>IF(C618=1,MAX(D$1:D617)+1,"")</f>
        <v/>
      </c>
      <c r="E618" s="166" t="s">
        <v>22</v>
      </c>
      <c r="F618" s="166" t="s">
        <v>2455</v>
      </c>
      <c r="H618" s="166" t="s">
        <v>1854</v>
      </c>
      <c r="I618" s="166" t="s">
        <v>1857</v>
      </c>
      <c r="J618" s="166" t="s">
        <v>1902</v>
      </c>
      <c r="K618" s="166" t="s">
        <v>2458</v>
      </c>
      <c r="M618" s="409">
        <v>120</v>
      </c>
      <c r="O618" s="410">
        <v>3</v>
      </c>
      <c r="P618" s="405">
        <v>8.3333333333333329E-2</v>
      </c>
      <c r="Q618" s="405">
        <v>8.3333333333333329E-2</v>
      </c>
      <c r="R618" s="405">
        <v>8.3333333333333329E-2</v>
      </c>
      <c r="S618" s="405">
        <v>8.3333333333333329E-2</v>
      </c>
      <c r="T618" s="405">
        <v>8.3333333333333329E-2</v>
      </c>
      <c r="U618" s="405">
        <v>8.3333333333333329E-2</v>
      </c>
      <c r="V618" s="405">
        <v>8.3333333333333329E-2</v>
      </c>
      <c r="W618" s="405">
        <v>8.3333333333333329E-2</v>
      </c>
      <c r="X618" s="405">
        <v>8.3333333333333329E-2</v>
      </c>
      <c r="Y618" s="405">
        <v>8.3333333333333329E-2</v>
      </c>
      <c r="Z618" s="405">
        <v>8.3333333333333329E-2</v>
      </c>
      <c r="AA618" s="405">
        <v>8.3333333333333329E-2</v>
      </c>
    </row>
    <row r="619" spans="1:27" ht="15" customHeight="1" x14ac:dyDescent="0.25">
      <c r="A619" s="425" t="str">
        <f>IF('1_geral'!$D$1=E619,1,"")</f>
        <v/>
      </c>
      <c r="B619" s="166" t="str">
        <f>IF(A619=1,MAX(B$1:B618)+1,"")</f>
        <v/>
      </c>
      <c r="C619" s="425" t="str">
        <f>IF('1_geral'!$D$4=F619,1,"")</f>
        <v/>
      </c>
      <c r="D619" s="166" t="str">
        <f>IF(C619=1,MAX(D$1:D618)+1,"")</f>
        <v/>
      </c>
      <c r="E619" s="166" t="s">
        <v>22</v>
      </c>
      <c r="F619" s="166" t="s">
        <v>2455</v>
      </c>
      <c r="H619" s="166" t="s">
        <v>1854</v>
      </c>
      <c r="I619" s="166" t="s">
        <v>1857</v>
      </c>
      <c r="J619" s="166" t="s">
        <v>1902</v>
      </c>
      <c r="K619" s="166" t="s">
        <v>2461</v>
      </c>
      <c r="M619" s="409">
        <v>1200</v>
      </c>
      <c r="O619" s="410">
        <v>3</v>
      </c>
      <c r="P619" s="405">
        <v>8.3333333333333329E-2</v>
      </c>
      <c r="Q619" s="405">
        <v>8.3333333333333329E-2</v>
      </c>
      <c r="R619" s="405">
        <v>8.3333333333333329E-2</v>
      </c>
      <c r="S619" s="405">
        <v>8.3333333333333329E-2</v>
      </c>
      <c r="T619" s="405">
        <v>8.3333333333333329E-2</v>
      </c>
      <c r="U619" s="405">
        <v>8.3333333333333329E-2</v>
      </c>
      <c r="V619" s="405">
        <v>8.3333333333333329E-2</v>
      </c>
      <c r="W619" s="405">
        <v>8.3333333333333329E-2</v>
      </c>
      <c r="X619" s="405">
        <v>8.3333333333333329E-2</v>
      </c>
      <c r="Y619" s="405">
        <v>8.3333333333333329E-2</v>
      </c>
      <c r="Z619" s="405">
        <v>8.3333333333333329E-2</v>
      </c>
      <c r="AA619" s="405">
        <v>8.3333333333333329E-2</v>
      </c>
    </row>
    <row r="620" spans="1:27" ht="15" customHeight="1" x14ac:dyDescent="0.25">
      <c r="A620" s="425" t="str">
        <f>IF('1_geral'!$D$1=E620,1,"")</f>
        <v/>
      </c>
      <c r="B620" s="166" t="str">
        <f>IF(A620=1,MAX(B$1:B619)+1,"")</f>
        <v/>
      </c>
      <c r="C620" s="425" t="str">
        <f>IF('1_geral'!$D$4=F620,1,"")</f>
        <v/>
      </c>
      <c r="D620" s="166" t="str">
        <f>IF(C620=1,MAX(D$1:D619)+1,"")</f>
        <v/>
      </c>
      <c r="E620" s="166" t="s">
        <v>22</v>
      </c>
      <c r="F620" s="166" t="s">
        <v>2455</v>
      </c>
      <c r="H620" s="166" t="s">
        <v>1854</v>
      </c>
      <c r="I620" s="166" t="s">
        <v>1857</v>
      </c>
      <c r="J620" s="166" t="s">
        <v>1902</v>
      </c>
      <c r="K620" s="166" t="s">
        <v>2462</v>
      </c>
      <c r="M620" s="409">
        <v>720</v>
      </c>
      <c r="O620" s="410">
        <v>15</v>
      </c>
      <c r="P620" s="405">
        <v>8.3333333333333329E-2</v>
      </c>
      <c r="Q620" s="405">
        <v>8.3333333333333329E-2</v>
      </c>
      <c r="R620" s="405">
        <v>8.3333333333333329E-2</v>
      </c>
      <c r="S620" s="405">
        <v>8.3333333333333329E-2</v>
      </c>
      <c r="T620" s="405">
        <v>8.3333333333333329E-2</v>
      </c>
      <c r="U620" s="405">
        <v>8.3333333333333329E-2</v>
      </c>
      <c r="V620" s="405">
        <v>8.3333333333333329E-2</v>
      </c>
      <c r="W620" s="405">
        <v>8.3333333333333329E-2</v>
      </c>
      <c r="X620" s="405">
        <v>8.3333333333333329E-2</v>
      </c>
      <c r="Y620" s="405">
        <v>8.3333333333333329E-2</v>
      </c>
      <c r="Z620" s="405">
        <v>8.3333333333333329E-2</v>
      </c>
      <c r="AA620" s="405">
        <v>8.3333333333333329E-2</v>
      </c>
    </row>
    <row r="621" spans="1:27" ht="15" customHeight="1" x14ac:dyDescent="0.25">
      <c r="A621" s="425" t="str">
        <f>IF('1_geral'!$D$1=E621,1,"")</f>
        <v/>
      </c>
      <c r="B621" s="166" t="str">
        <f>IF(A621=1,MAX(B$1:B620)+1,"")</f>
        <v/>
      </c>
      <c r="C621" s="425" t="str">
        <f>IF('1_geral'!$D$4=F621,1,"")</f>
        <v/>
      </c>
      <c r="D621" s="166" t="str">
        <f>IF(C621=1,MAX(D$1:D620)+1,"")</f>
        <v/>
      </c>
      <c r="E621" s="166" t="s">
        <v>22</v>
      </c>
      <c r="F621" s="166" t="s">
        <v>2455</v>
      </c>
      <c r="H621" s="166" t="s">
        <v>1854</v>
      </c>
      <c r="I621" s="166" t="s">
        <v>1857</v>
      </c>
      <c r="J621" s="166" t="s">
        <v>1902</v>
      </c>
      <c r="K621" s="166" t="s">
        <v>2463</v>
      </c>
      <c r="M621" s="409">
        <v>360</v>
      </c>
      <c r="O621" s="410">
        <v>26</v>
      </c>
      <c r="P621" s="405">
        <v>8.3333333333333329E-2</v>
      </c>
      <c r="Q621" s="405">
        <v>8.3333333333333329E-2</v>
      </c>
      <c r="R621" s="405">
        <v>8.3333333333333329E-2</v>
      </c>
      <c r="S621" s="405">
        <v>8.3333333333333329E-2</v>
      </c>
      <c r="T621" s="405">
        <v>8.3333333333333329E-2</v>
      </c>
      <c r="U621" s="405">
        <v>8.3333333333333329E-2</v>
      </c>
      <c r="V621" s="405">
        <v>8.3333333333333329E-2</v>
      </c>
      <c r="W621" s="405">
        <v>8.3333333333333329E-2</v>
      </c>
      <c r="X621" s="405">
        <v>8.3333333333333329E-2</v>
      </c>
      <c r="Y621" s="405">
        <v>8.3333333333333329E-2</v>
      </c>
      <c r="Z621" s="405">
        <v>8.3333333333333329E-2</v>
      </c>
      <c r="AA621" s="405">
        <v>8.3333333333333329E-2</v>
      </c>
    </row>
    <row r="622" spans="1:27" ht="15" customHeight="1" x14ac:dyDescent="0.25">
      <c r="A622" s="425" t="str">
        <f>IF('1_geral'!$D$1=E622,1,"")</f>
        <v/>
      </c>
      <c r="B622" s="166" t="str">
        <f>IF(A622=1,MAX(B$1:B621)+1,"")</f>
        <v/>
      </c>
      <c r="C622" s="425" t="str">
        <f>IF('1_geral'!$D$4=F622,1,"")</f>
        <v/>
      </c>
      <c r="D622" s="166" t="str">
        <f>IF(C622=1,MAX(D$1:D621)+1,"")</f>
        <v/>
      </c>
      <c r="E622" s="166" t="s">
        <v>22</v>
      </c>
      <c r="F622" s="166" t="s">
        <v>2455</v>
      </c>
      <c r="H622" s="166" t="s">
        <v>1854</v>
      </c>
      <c r="I622" s="166" t="s">
        <v>1857</v>
      </c>
      <c r="J622" s="166" t="s">
        <v>1902</v>
      </c>
      <c r="K622" s="166" t="s">
        <v>2466</v>
      </c>
      <c r="M622" s="409">
        <v>30</v>
      </c>
      <c r="O622" s="410">
        <v>55</v>
      </c>
      <c r="P622" s="405">
        <v>8.3333333333333329E-2</v>
      </c>
      <c r="Q622" s="405">
        <v>8.3333333333333329E-2</v>
      </c>
      <c r="R622" s="405">
        <v>8.3333333333333329E-2</v>
      </c>
      <c r="S622" s="405">
        <v>8.3333333333333329E-2</v>
      </c>
      <c r="T622" s="405">
        <v>8.3333333333333329E-2</v>
      </c>
      <c r="U622" s="405">
        <v>8.3333333333333329E-2</v>
      </c>
      <c r="V622" s="405">
        <v>8.3333333333333329E-2</v>
      </c>
      <c r="W622" s="405">
        <v>8.3333333333333329E-2</v>
      </c>
      <c r="X622" s="405">
        <v>8.3333333333333329E-2</v>
      </c>
      <c r="Y622" s="405">
        <v>8.3333333333333329E-2</v>
      </c>
      <c r="Z622" s="405">
        <v>8.3333333333333329E-2</v>
      </c>
      <c r="AA622" s="405">
        <v>8.3333333333333329E-2</v>
      </c>
    </row>
    <row r="623" spans="1:27" ht="15" customHeight="1" x14ac:dyDescent="0.25">
      <c r="A623" s="425" t="str">
        <f>IF('1_geral'!$D$1=E623,1,"")</f>
        <v/>
      </c>
      <c r="B623" s="166" t="str">
        <f>IF(A623=1,MAX(B$1:B622)+1,"")</f>
        <v/>
      </c>
      <c r="C623" s="425" t="str">
        <f>IF('1_geral'!$D$4=F623,1,"")</f>
        <v/>
      </c>
      <c r="D623" s="166" t="str">
        <f>IF(C623=1,MAX(D$1:D622)+1,"")</f>
        <v/>
      </c>
      <c r="E623" s="166" t="s">
        <v>22</v>
      </c>
      <c r="F623" s="166" t="s">
        <v>2455</v>
      </c>
      <c r="H623" s="166" t="s">
        <v>1854</v>
      </c>
      <c r="I623" s="166" t="s">
        <v>1857</v>
      </c>
      <c r="J623" s="166" t="s">
        <v>1905</v>
      </c>
      <c r="K623" s="166" t="s">
        <v>2469</v>
      </c>
      <c r="M623" s="409">
        <v>9000</v>
      </c>
      <c r="O623" s="410">
        <v>1</v>
      </c>
      <c r="P623" s="405">
        <v>0</v>
      </c>
      <c r="Q623" s="405">
        <v>0.2</v>
      </c>
      <c r="R623" s="405">
        <v>0.4</v>
      </c>
      <c r="S623" s="405">
        <v>0.4</v>
      </c>
      <c r="T623" s="405">
        <v>0</v>
      </c>
      <c r="U623" s="405">
        <v>0</v>
      </c>
      <c r="V623" s="405">
        <v>0</v>
      </c>
      <c r="W623" s="405">
        <v>0</v>
      </c>
      <c r="X623" s="405">
        <v>0</v>
      </c>
      <c r="Y623" s="405">
        <v>0</v>
      </c>
      <c r="Z623" s="405">
        <v>0</v>
      </c>
      <c r="AA623" s="405">
        <v>0</v>
      </c>
    </row>
    <row r="624" spans="1:27" ht="15" customHeight="1" x14ac:dyDescent="0.25">
      <c r="A624" s="425" t="str">
        <f>IF('1_geral'!$D$1=E624,1,"")</f>
        <v/>
      </c>
      <c r="B624" s="166" t="str">
        <f>IF(A624=1,MAX(B$1:B623)+1,"")</f>
        <v/>
      </c>
      <c r="C624" s="425" t="str">
        <f>IF('1_geral'!$D$4=F624,1,"")</f>
        <v/>
      </c>
      <c r="D624" s="166" t="str">
        <f>IF(C624=1,MAX(D$1:D623)+1,"")</f>
        <v/>
      </c>
      <c r="E624" s="166" t="s">
        <v>22</v>
      </c>
      <c r="F624" s="166" t="s">
        <v>2455</v>
      </c>
      <c r="H624" s="166" t="s">
        <v>1854</v>
      </c>
      <c r="I624" s="166" t="s">
        <v>1857</v>
      </c>
      <c r="J624" s="166" t="s">
        <v>1902</v>
      </c>
      <c r="K624" s="166" t="s">
        <v>2473</v>
      </c>
      <c r="M624" s="409">
        <v>30</v>
      </c>
      <c r="O624" s="410">
        <v>30</v>
      </c>
      <c r="P624" s="405">
        <v>8.3333333333333329E-2</v>
      </c>
      <c r="Q624" s="405">
        <v>8.3333333333333329E-2</v>
      </c>
      <c r="R624" s="405">
        <v>8.3333333333333329E-2</v>
      </c>
      <c r="S624" s="405">
        <v>8.3333333333333329E-2</v>
      </c>
      <c r="T624" s="405">
        <v>8.3333333333333329E-2</v>
      </c>
      <c r="U624" s="405">
        <v>8.3333333333333329E-2</v>
      </c>
      <c r="V624" s="405">
        <v>8.3333333333333329E-2</v>
      </c>
      <c r="W624" s="405">
        <v>8.3333333333333329E-2</v>
      </c>
      <c r="X624" s="405">
        <v>8.3333333333333329E-2</v>
      </c>
      <c r="Y624" s="405">
        <v>8.3333333333333329E-2</v>
      </c>
      <c r="Z624" s="405">
        <v>8.3333333333333329E-2</v>
      </c>
      <c r="AA624" s="405">
        <v>8.3333333333333329E-2</v>
      </c>
    </row>
    <row r="625" spans="1:27" ht="15" customHeight="1" x14ac:dyDescent="0.25">
      <c r="A625" s="425" t="str">
        <f>IF('1_geral'!$D$1=E625,1,"")</f>
        <v/>
      </c>
      <c r="B625" s="166" t="str">
        <f>IF(A625=1,MAX(B$1:B624)+1,"")</f>
        <v/>
      </c>
      <c r="C625" s="425" t="str">
        <f>IF('1_geral'!$D$4=F625,1,"")</f>
        <v/>
      </c>
      <c r="D625" s="166" t="str">
        <f>IF(C625=1,MAX(D$1:D624)+1,"")</f>
        <v/>
      </c>
      <c r="E625" s="166" t="s">
        <v>22</v>
      </c>
      <c r="F625" s="166" t="s">
        <v>2455</v>
      </c>
      <c r="H625" s="166" t="s">
        <v>1854</v>
      </c>
      <c r="I625" s="166" t="s">
        <v>1857</v>
      </c>
      <c r="J625" s="166" t="s">
        <v>1902</v>
      </c>
      <c r="K625" s="166" t="s">
        <v>2474</v>
      </c>
      <c r="M625" s="409">
        <v>30</v>
      </c>
      <c r="O625" s="410">
        <v>55</v>
      </c>
      <c r="P625" s="405">
        <v>8.3333333333333329E-2</v>
      </c>
      <c r="Q625" s="405">
        <v>8.3333333333333329E-2</v>
      </c>
      <c r="R625" s="405">
        <v>8.3333333333333329E-2</v>
      </c>
      <c r="S625" s="405">
        <v>8.3333333333333329E-2</v>
      </c>
      <c r="T625" s="405">
        <v>8.3333333333333329E-2</v>
      </c>
      <c r="U625" s="405">
        <v>8.3333333333333329E-2</v>
      </c>
      <c r="V625" s="405">
        <v>8.3333333333333329E-2</v>
      </c>
      <c r="W625" s="405">
        <v>8.3333333333333329E-2</v>
      </c>
      <c r="X625" s="405">
        <v>8.3333333333333329E-2</v>
      </c>
      <c r="Y625" s="405">
        <v>8.3333333333333329E-2</v>
      </c>
      <c r="Z625" s="405">
        <v>8.3333333333333329E-2</v>
      </c>
      <c r="AA625" s="405">
        <v>8.3333333333333329E-2</v>
      </c>
    </row>
    <row r="626" spans="1:27" ht="15" customHeight="1" x14ac:dyDescent="0.25">
      <c r="A626" s="425" t="str">
        <f>IF('1_geral'!$D$1=E626,1,"")</f>
        <v/>
      </c>
      <c r="B626" s="166" t="str">
        <f>IF(A626=1,MAX(B$1:B625)+1,"")</f>
        <v/>
      </c>
      <c r="C626" s="425" t="str">
        <f>IF('1_geral'!$D$4=F626,1,"")</f>
        <v/>
      </c>
      <c r="D626" s="166" t="str">
        <f>IF(C626=1,MAX(D$1:D625)+1,"")</f>
        <v/>
      </c>
      <c r="E626" s="166" t="s">
        <v>22</v>
      </c>
      <c r="F626" s="166" t="s">
        <v>2455</v>
      </c>
      <c r="H626" s="166" t="s">
        <v>1854</v>
      </c>
      <c r="I626" s="166" t="s">
        <v>1857</v>
      </c>
      <c r="J626" s="166" t="s">
        <v>1902</v>
      </c>
      <c r="K626" s="166" t="s">
        <v>2481</v>
      </c>
      <c r="M626" s="409">
        <v>240</v>
      </c>
      <c r="O626" s="410">
        <v>30</v>
      </c>
      <c r="P626" s="405">
        <v>8.3333333333333329E-2</v>
      </c>
      <c r="Q626" s="405">
        <v>8.3333333333333329E-2</v>
      </c>
      <c r="R626" s="405">
        <v>8.3333333333333329E-2</v>
      </c>
      <c r="S626" s="405">
        <v>8.3333333333333329E-2</v>
      </c>
      <c r="T626" s="405">
        <v>8.3333333333333329E-2</v>
      </c>
      <c r="U626" s="405">
        <v>8.3333333333333329E-2</v>
      </c>
      <c r="V626" s="405">
        <v>8.3333333333333329E-2</v>
      </c>
      <c r="W626" s="405">
        <v>8.3333333333333329E-2</v>
      </c>
      <c r="X626" s="405">
        <v>8.3333333333333329E-2</v>
      </c>
      <c r="Y626" s="405">
        <v>8.3333333333333329E-2</v>
      </c>
      <c r="Z626" s="405">
        <v>8.3333333333333329E-2</v>
      </c>
      <c r="AA626" s="405">
        <v>8.3333333333333329E-2</v>
      </c>
    </row>
    <row r="627" spans="1:27" ht="15" customHeight="1" x14ac:dyDescent="0.25">
      <c r="A627" s="425" t="str">
        <f>IF('1_geral'!$D$1=E627,1,"")</f>
        <v/>
      </c>
      <c r="B627" s="166" t="str">
        <f>IF(A627=1,MAX(B$1:B626)+1,"")</f>
        <v/>
      </c>
      <c r="C627" s="425" t="str">
        <f>IF('1_geral'!$D$4=F627,1,"")</f>
        <v/>
      </c>
      <c r="D627" s="166" t="str">
        <f>IF(C627=1,MAX(D$1:D626)+1,"")</f>
        <v/>
      </c>
      <c r="E627" s="166" t="s">
        <v>22</v>
      </c>
      <c r="F627" s="166" t="s">
        <v>2455</v>
      </c>
      <c r="H627" s="166" t="s">
        <v>1854</v>
      </c>
      <c r="I627" s="166" t="s">
        <v>1831</v>
      </c>
      <c r="J627" s="166" t="s">
        <v>1902</v>
      </c>
      <c r="K627" s="166" t="s">
        <v>2478</v>
      </c>
      <c r="M627" s="409">
        <v>270</v>
      </c>
      <c r="O627" s="410">
        <v>2</v>
      </c>
      <c r="P627" s="405">
        <v>8.3333333333333329E-2</v>
      </c>
      <c r="Q627" s="405">
        <v>8.3333333333333329E-2</v>
      </c>
      <c r="R627" s="405">
        <v>8.3333333333333329E-2</v>
      </c>
      <c r="S627" s="405">
        <v>8.3333333333333329E-2</v>
      </c>
      <c r="T627" s="405">
        <v>8.3333333333333329E-2</v>
      </c>
      <c r="U627" s="405">
        <v>8.3333333333333329E-2</v>
      </c>
      <c r="V627" s="405">
        <v>8.3333333333333329E-2</v>
      </c>
      <c r="W627" s="405">
        <v>8.3333333333333329E-2</v>
      </c>
      <c r="X627" s="405">
        <v>8.3333333333333329E-2</v>
      </c>
      <c r="Y627" s="405">
        <v>8.3333333333333329E-2</v>
      </c>
      <c r="Z627" s="405">
        <v>8.3333333333333329E-2</v>
      </c>
      <c r="AA627" s="405">
        <v>8.3333333333333329E-2</v>
      </c>
    </row>
    <row r="628" spans="1:27" ht="15" customHeight="1" x14ac:dyDescent="0.25">
      <c r="A628" s="425" t="str">
        <f>IF('1_geral'!$D$1=E628,1,"")</f>
        <v/>
      </c>
      <c r="B628" s="166" t="str">
        <f>IF(A628=1,MAX(B$1:B627)+1,"")</f>
        <v/>
      </c>
      <c r="C628" s="425" t="str">
        <f>IF('1_geral'!$D$4=F628,1,"")</f>
        <v/>
      </c>
      <c r="D628" s="166" t="str">
        <f>IF(C628=1,MAX(D$1:D627)+1,"")</f>
        <v/>
      </c>
      <c r="E628" s="166" t="s">
        <v>22</v>
      </c>
      <c r="F628" s="166" t="s">
        <v>2484</v>
      </c>
      <c r="G628" s="166" t="s">
        <v>1657</v>
      </c>
      <c r="H628" s="166" t="s">
        <v>1656</v>
      </c>
      <c r="I628" s="166" t="s">
        <v>1657</v>
      </c>
      <c r="J628" s="166" t="s">
        <v>1902</v>
      </c>
      <c r="K628" s="166" t="s">
        <v>2153</v>
      </c>
      <c r="L628" s="409">
        <v>4000</v>
      </c>
      <c r="M628" s="409">
        <v>4800</v>
      </c>
      <c r="N628" s="409">
        <v>5600</v>
      </c>
      <c r="O628" s="410">
        <v>1</v>
      </c>
      <c r="P628" s="405">
        <v>8.3333333333333329E-2</v>
      </c>
      <c r="Q628" s="405">
        <v>8.3333333333333329E-2</v>
      </c>
      <c r="R628" s="405">
        <v>8.3333333333333329E-2</v>
      </c>
      <c r="S628" s="405">
        <v>8.3333333333333329E-2</v>
      </c>
      <c r="T628" s="405">
        <v>8.3333333333333329E-2</v>
      </c>
      <c r="U628" s="405">
        <v>8.3333333333333329E-2</v>
      </c>
      <c r="V628" s="405">
        <v>8.3333333333333329E-2</v>
      </c>
      <c r="W628" s="405">
        <v>8.3333333333333329E-2</v>
      </c>
      <c r="X628" s="405">
        <v>8.3333333333333329E-2</v>
      </c>
      <c r="Y628" s="405">
        <v>8.3333333333333329E-2</v>
      </c>
      <c r="Z628" s="405">
        <v>8.3333333333333329E-2</v>
      </c>
      <c r="AA628" s="405">
        <v>8.3333333333333329E-2</v>
      </c>
    </row>
    <row r="629" spans="1:27" ht="15" customHeight="1" x14ac:dyDescent="0.25">
      <c r="A629" s="425" t="str">
        <f>IF('1_geral'!$D$1=E629,1,"")</f>
        <v/>
      </c>
      <c r="B629" s="166" t="str">
        <f>IF(A629=1,MAX(B$1:B628)+1,"")</f>
        <v/>
      </c>
      <c r="C629" s="425" t="str">
        <f>IF('1_geral'!$D$4=F629,1,"")</f>
        <v/>
      </c>
      <c r="D629" s="166" t="str">
        <f>IF(C629=1,MAX(D$1:D628)+1,"")</f>
        <v/>
      </c>
      <c r="E629" s="166" t="s">
        <v>22</v>
      </c>
      <c r="F629" s="166" t="s">
        <v>2484</v>
      </c>
      <c r="G629" s="166" t="s">
        <v>1657</v>
      </c>
      <c r="H629" s="166" t="s">
        <v>1656</v>
      </c>
      <c r="I629" s="166" t="s">
        <v>1860</v>
      </c>
      <c r="J629" s="166" t="s">
        <v>1902</v>
      </c>
      <c r="K629" s="166" t="s">
        <v>2488</v>
      </c>
      <c r="L629" s="409">
        <v>1200</v>
      </c>
      <c r="M629" s="409">
        <v>1800</v>
      </c>
      <c r="N629" s="409">
        <v>2400</v>
      </c>
      <c r="O629" s="410">
        <v>1</v>
      </c>
      <c r="P629" s="405">
        <v>8.3333333333333329E-2</v>
      </c>
      <c r="Q629" s="405">
        <v>8.3333333333333329E-2</v>
      </c>
      <c r="R629" s="405">
        <v>8.3333333333333329E-2</v>
      </c>
      <c r="S629" s="405">
        <v>8.3333333333333329E-2</v>
      </c>
      <c r="T629" s="405">
        <v>8.3333333333333329E-2</v>
      </c>
      <c r="U629" s="405">
        <v>8.3333333333333329E-2</v>
      </c>
      <c r="V629" s="405">
        <v>8.3333333333333329E-2</v>
      </c>
      <c r="W629" s="405">
        <v>8.3333333333333329E-2</v>
      </c>
      <c r="X629" s="405">
        <v>8.3333333333333329E-2</v>
      </c>
      <c r="Y629" s="405">
        <v>8.3333333333333329E-2</v>
      </c>
      <c r="Z629" s="405">
        <v>8.3333333333333329E-2</v>
      </c>
      <c r="AA629" s="405">
        <v>8.3333333333333329E-2</v>
      </c>
    </row>
    <row r="630" spans="1:27" ht="15" customHeight="1" x14ac:dyDescent="0.25">
      <c r="A630" s="425" t="str">
        <f>IF('1_geral'!$D$1=E630,1,"")</f>
        <v/>
      </c>
      <c r="B630" s="166" t="str">
        <f>IF(A630=1,MAX(B$1:B629)+1,"")</f>
        <v/>
      </c>
      <c r="C630" s="425" t="str">
        <f>IF('1_geral'!$D$4=F630,1,"")</f>
        <v/>
      </c>
      <c r="D630" s="166" t="str">
        <f>IF(C630=1,MAX(D$1:D629)+1,"")</f>
        <v/>
      </c>
      <c r="E630" s="166" t="s">
        <v>22</v>
      </c>
      <c r="F630" s="166" t="s">
        <v>2484</v>
      </c>
      <c r="G630" s="166" t="s">
        <v>1657</v>
      </c>
      <c r="H630" s="166" t="s">
        <v>1656</v>
      </c>
      <c r="I630" s="166" t="s">
        <v>1861</v>
      </c>
      <c r="J630" s="166" t="s">
        <v>1902</v>
      </c>
      <c r="K630" s="166" t="s">
        <v>2487</v>
      </c>
      <c r="L630" s="409">
        <v>2000</v>
      </c>
      <c r="M630" s="409">
        <v>2400</v>
      </c>
      <c r="N630" s="409">
        <v>3000</v>
      </c>
      <c r="O630" s="410">
        <v>1</v>
      </c>
      <c r="P630" s="405">
        <v>8.3333333333333329E-2</v>
      </c>
      <c r="Q630" s="405">
        <v>8.3333333333333329E-2</v>
      </c>
      <c r="R630" s="405">
        <v>8.3333333333333329E-2</v>
      </c>
      <c r="S630" s="405">
        <v>8.3333333333333329E-2</v>
      </c>
      <c r="T630" s="405">
        <v>8.3333333333333329E-2</v>
      </c>
      <c r="U630" s="405">
        <v>8.3333333333333329E-2</v>
      </c>
      <c r="V630" s="405">
        <v>8.3333333333333329E-2</v>
      </c>
      <c r="W630" s="405">
        <v>8.3333333333333329E-2</v>
      </c>
      <c r="X630" s="405">
        <v>8.3333333333333329E-2</v>
      </c>
      <c r="Y630" s="405">
        <v>8.3333333333333329E-2</v>
      </c>
      <c r="Z630" s="405">
        <v>8.3333333333333329E-2</v>
      </c>
      <c r="AA630" s="405">
        <v>8.3333333333333329E-2</v>
      </c>
    </row>
    <row r="631" spans="1:27" ht="15" customHeight="1" x14ac:dyDescent="0.25">
      <c r="A631" s="425" t="str">
        <f>IF('1_geral'!$D$1=E631,1,"")</f>
        <v/>
      </c>
      <c r="B631" s="166" t="str">
        <f>IF(A631=1,MAX(B$1:B630)+1,"")</f>
        <v/>
      </c>
      <c r="C631" s="425" t="str">
        <f>IF('1_geral'!$D$4=F631,1,"")</f>
        <v/>
      </c>
      <c r="D631" s="166" t="str">
        <f>IF(C631=1,MAX(D$1:D630)+1,"")</f>
        <v/>
      </c>
      <c r="E631" s="166" t="s">
        <v>22</v>
      </c>
      <c r="F631" s="166" t="s">
        <v>2484</v>
      </c>
      <c r="G631" s="166" t="s">
        <v>1657</v>
      </c>
      <c r="H631" s="166" t="s">
        <v>1656</v>
      </c>
      <c r="I631" s="166" t="s">
        <v>1861</v>
      </c>
      <c r="J631" s="166" t="s">
        <v>1902</v>
      </c>
      <c r="K631" s="166" t="s">
        <v>2489</v>
      </c>
      <c r="L631" s="409">
        <v>9600</v>
      </c>
      <c r="M631" s="409">
        <v>11000</v>
      </c>
      <c r="N631" s="409">
        <v>12600</v>
      </c>
      <c r="O631" s="410">
        <v>0.33333333333333331</v>
      </c>
      <c r="P631" s="405">
        <v>8.3333333333333329E-2</v>
      </c>
      <c r="Q631" s="405">
        <v>8.3333333333333329E-2</v>
      </c>
      <c r="R631" s="405">
        <v>8.3333333333333329E-2</v>
      </c>
      <c r="S631" s="405">
        <v>8.3333333333333329E-2</v>
      </c>
      <c r="T631" s="405">
        <v>8.3333333333333329E-2</v>
      </c>
      <c r="U631" s="405">
        <v>8.3333333333333329E-2</v>
      </c>
      <c r="V631" s="405">
        <v>8.3333333333333329E-2</v>
      </c>
      <c r="W631" s="405">
        <v>8.3333333333333329E-2</v>
      </c>
      <c r="X631" s="405">
        <v>8.3333333333333329E-2</v>
      </c>
      <c r="Y631" s="405">
        <v>8.3333333333333329E-2</v>
      </c>
      <c r="Z631" s="405">
        <v>8.3333333333333329E-2</v>
      </c>
      <c r="AA631" s="405">
        <v>8.3333333333333329E-2</v>
      </c>
    </row>
    <row r="632" spans="1:27" ht="15" customHeight="1" x14ac:dyDescent="0.25">
      <c r="A632" s="425" t="str">
        <f>IF('1_geral'!$D$1=E632,1,"")</f>
        <v/>
      </c>
      <c r="B632" s="166" t="str">
        <f>IF(A632=1,MAX(B$1:B631)+1,"")</f>
        <v/>
      </c>
      <c r="C632" s="425" t="str">
        <f>IF('1_geral'!$D$4=F632,1,"")</f>
        <v/>
      </c>
      <c r="D632" s="166" t="str">
        <f>IF(C632=1,MAX(D$1:D631)+1,"")</f>
        <v/>
      </c>
      <c r="E632" s="166" t="s">
        <v>22</v>
      </c>
      <c r="F632" s="166" t="s">
        <v>2484</v>
      </c>
      <c r="G632" s="166" t="s">
        <v>1657</v>
      </c>
      <c r="H632" s="166" t="s">
        <v>1854</v>
      </c>
      <c r="I632" s="166" t="s">
        <v>1858</v>
      </c>
      <c r="J632" s="166" t="s">
        <v>1902</v>
      </c>
      <c r="K632" s="166" t="s">
        <v>2485</v>
      </c>
      <c r="L632" s="409">
        <v>150</v>
      </c>
      <c r="M632" s="409">
        <v>220</v>
      </c>
      <c r="N632" s="409">
        <v>300</v>
      </c>
      <c r="O632" s="410">
        <v>1</v>
      </c>
      <c r="P632" s="405">
        <v>8.3333333333333329E-2</v>
      </c>
      <c r="Q632" s="405">
        <v>8.3333333333333329E-2</v>
      </c>
      <c r="R632" s="405">
        <v>8.3333333333333329E-2</v>
      </c>
      <c r="S632" s="405">
        <v>8.3333333333333329E-2</v>
      </c>
      <c r="T632" s="405">
        <v>8.3333333333333329E-2</v>
      </c>
      <c r="U632" s="405">
        <v>8.3333333333333329E-2</v>
      </c>
      <c r="V632" s="405">
        <v>8.3333333333333329E-2</v>
      </c>
      <c r="W632" s="405">
        <v>8.3333333333333329E-2</v>
      </c>
      <c r="X632" s="405">
        <v>8.3333333333333329E-2</v>
      </c>
      <c r="Y632" s="405">
        <v>8.3333333333333329E-2</v>
      </c>
      <c r="Z632" s="405">
        <v>8.3333333333333329E-2</v>
      </c>
      <c r="AA632" s="405">
        <v>8.3333333333333329E-2</v>
      </c>
    </row>
    <row r="633" spans="1:27" ht="15" customHeight="1" x14ac:dyDescent="0.25">
      <c r="A633" s="425" t="str">
        <f>IF('1_geral'!$D$1=E633,1,"")</f>
        <v/>
      </c>
      <c r="B633" s="166" t="str">
        <f>IF(A633=1,MAX(B$1:B632)+1,"")</f>
        <v/>
      </c>
      <c r="C633" s="425" t="str">
        <f>IF('1_geral'!$D$4=F633,1,"")</f>
        <v/>
      </c>
      <c r="D633" s="166" t="str">
        <f>IF(C633=1,MAX(D$1:D632)+1,"")</f>
        <v/>
      </c>
      <c r="E633" s="166" t="s">
        <v>22</v>
      </c>
      <c r="F633" s="166" t="s">
        <v>2484</v>
      </c>
      <c r="G633" s="166" t="s">
        <v>1657</v>
      </c>
      <c r="H633" s="166" t="s">
        <v>1854</v>
      </c>
      <c r="I633" s="166" t="s">
        <v>1858</v>
      </c>
      <c r="J633" s="166" t="s">
        <v>1902</v>
      </c>
      <c r="K633" s="166" t="s">
        <v>2486</v>
      </c>
      <c r="L633" s="409">
        <v>360</v>
      </c>
      <c r="M633" s="409">
        <v>480</v>
      </c>
      <c r="N633" s="409">
        <v>720</v>
      </c>
      <c r="O633" s="410">
        <v>1</v>
      </c>
      <c r="P633" s="405">
        <v>8.3333333333333329E-2</v>
      </c>
      <c r="Q633" s="405">
        <v>8.3333333333333329E-2</v>
      </c>
      <c r="R633" s="405">
        <v>8.3333333333333329E-2</v>
      </c>
      <c r="S633" s="405">
        <v>8.3333333333333329E-2</v>
      </c>
      <c r="T633" s="405">
        <v>8.3333333333333329E-2</v>
      </c>
      <c r="U633" s="405">
        <v>8.3333333333333329E-2</v>
      </c>
      <c r="V633" s="405">
        <v>8.3333333333333329E-2</v>
      </c>
      <c r="W633" s="405">
        <v>8.3333333333333329E-2</v>
      </c>
      <c r="X633" s="405">
        <v>8.3333333333333329E-2</v>
      </c>
      <c r="Y633" s="405">
        <v>8.3333333333333329E-2</v>
      </c>
      <c r="Z633" s="405">
        <v>8.3333333333333329E-2</v>
      </c>
      <c r="AA633" s="405">
        <v>8.3333333333333329E-2</v>
      </c>
    </row>
    <row r="634" spans="1:27" ht="15" customHeight="1" x14ac:dyDescent="0.25">
      <c r="A634" s="425" t="str">
        <f>IF('1_geral'!$D$1=E634,1,"")</f>
        <v/>
      </c>
      <c r="B634" s="166" t="str">
        <f>IF(A634=1,MAX(B$1:B633)+1,"")</f>
        <v/>
      </c>
      <c r="C634" s="425" t="str">
        <f>IF('1_geral'!$D$4=F634,1,"")</f>
        <v/>
      </c>
      <c r="D634" s="166" t="str">
        <f>IF(C634=1,MAX(D$1:D633)+1,"")</f>
        <v/>
      </c>
      <c r="E634" s="166" t="s">
        <v>22</v>
      </c>
      <c r="F634" s="166" t="s">
        <v>2490</v>
      </c>
      <c r="G634" s="166" t="s">
        <v>1657</v>
      </c>
      <c r="H634" s="166" t="s">
        <v>1656</v>
      </c>
      <c r="I634" s="166" t="s">
        <v>1861</v>
      </c>
      <c r="J634" s="166" t="s">
        <v>1902</v>
      </c>
      <c r="K634" s="166" t="s">
        <v>2495</v>
      </c>
      <c r="L634" s="409">
        <v>5000</v>
      </c>
      <c r="M634" s="409">
        <v>8970</v>
      </c>
      <c r="N634" s="409">
        <v>12000</v>
      </c>
      <c r="O634" s="410">
        <v>0.5</v>
      </c>
      <c r="P634" s="405">
        <v>8.3333333333333329E-2</v>
      </c>
      <c r="Q634" s="405">
        <v>8.3333333333333329E-2</v>
      </c>
      <c r="R634" s="405">
        <v>8.3333333333333329E-2</v>
      </c>
      <c r="S634" s="405">
        <v>8.3333333333333329E-2</v>
      </c>
      <c r="T634" s="405">
        <v>8.3333333333333329E-2</v>
      </c>
      <c r="U634" s="405">
        <v>8.3333333333333329E-2</v>
      </c>
      <c r="V634" s="405">
        <v>8.3333333333333329E-2</v>
      </c>
      <c r="W634" s="405">
        <v>8.3333333333333329E-2</v>
      </c>
      <c r="X634" s="405">
        <v>8.3333333333333329E-2</v>
      </c>
      <c r="Y634" s="405">
        <v>8.3333333333333329E-2</v>
      </c>
      <c r="Z634" s="405">
        <v>8.3333333333333329E-2</v>
      </c>
      <c r="AA634" s="405">
        <v>8.3333333333333329E-2</v>
      </c>
    </row>
    <row r="635" spans="1:27" ht="15" customHeight="1" x14ac:dyDescent="0.25">
      <c r="A635" s="425" t="str">
        <f>IF('1_geral'!$D$1=E635,1,"")</f>
        <v/>
      </c>
      <c r="B635" s="166" t="str">
        <f>IF(A635=1,MAX(B$1:B634)+1,"")</f>
        <v/>
      </c>
      <c r="C635" s="425" t="str">
        <f>IF('1_geral'!$D$4=F635,1,"")</f>
        <v/>
      </c>
      <c r="D635" s="166" t="str">
        <f>IF(C635=1,MAX(D$1:D634)+1,"")</f>
        <v/>
      </c>
      <c r="E635" s="166" t="s">
        <v>22</v>
      </c>
      <c r="F635" s="166" t="s">
        <v>2490</v>
      </c>
      <c r="G635" s="166" t="s">
        <v>1657</v>
      </c>
      <c r="H635" s="166" t="s">
        <v>1658</v>
      </c>
      <c r="I635" s="166" t="s">
        <v>1886</v>
      </c>
      <c r="J635" s="166" t="s">
        <v>1902</v>
      </c>
      <c r="K635" s="166" t="s">
        <v>2494</v>
      </c>
      <c r="M635" s="409">
        <v>60</v>
      </c>
      <c r="O635" s="410">
        <v>5</v>
      </c>
      <c r="P635" s="405">
        <v>8.3333333333333329E-2</v>
      </c>
      <c r="Q635" s="405">
        <v>8.3333333333333329E-2</v>
      </c>
      <c r="R635" s="405">
        <v>8.3333333333333329E-2</v>
      </c>
      <c r="S635" s="405">
        <v>8.3333333333333329E-2</v>
      </c>
      <c r="T635" s="405">
        <v>8.3333333333333329E-2</v>
      </c>
      <c r="U635" s="405">
        <v>8.3333333333333329E-2</v>
      </c>
      <c r="V635" s="405">
        <v>8.3333333333333329E-2</v>
      </c>
      <c r="W635" s="405">
        <v>8.3333333333333329E-2</v>
      </c>
      <c r="X635" s="405">
        <v>8.3333333333333329E-2</v>
      </c>
      <c r="Y635" s="405">
        <v>8.3333333333333329E-2</v>
      </c>
      <c r="Z635" s="405">
        <v>8.3333333333333329E-2</v>
      </c>
      <c r="AA635" s="405">
        <v>8.3333333333333329E-2</v>
      </c>
    </row>
    <row r="636" spans="1:27" ht="15" customHeight="1" x14ac:dyDescent="0.25">
      <c r="A636" s="425" t="str">
        <f>IF('1_geral'!$D$1=E636,1,"")</f>
        <v/>
      </c>
      <c r="B636" s="166" t="str">
        <f>IF(A636=1,MAX(B$1:B635)+1,"")</f>
        <v/>
      </c>
      <c r="C636" s="425" t="str">
        <f>IF('1_geral'!$D$4=F636,1,"")</f>
        <v/>
      </c>
      <c r="D636" s="166" t="str">
        <f>IF(C636=1,MAX(D$1:D635)+1,"")</f>
        <v/>
      </c>
      <c r="E636" s="166" t="s">
        <v>22</v>
      </c>
      <c r="F636" s="166" t="s">
        <v>2490</v>
      </c>
      <c r="G636" s="166" t="s">
        <v>1657</v>
      </c>
      <c r="H636" s="166" t="s">
        <v>1658</v>
      </c>
      <c r="I636" s="166" t="s">
        <v>1886</v>
      </c>
      <c r="J636" s="166" t="s">
        <v>1905</v>
      </c>
      <c r="K636" s="166" t="s">
        <v>2496</v>
      </c>
      <c r="M636" s="409">
        <v>180</v>
      </c>
      <c r="O636" s="410">
        <v>8.3333333333333329E-2</v>
      </c>
      <c r="P636" s="405">
        <v>1</v>
      </c>
      <c r="Q636" s="405">
        <v>0</v>
      </c>
      <c r="R636" s="405">
        <v>0</v>
      </c>
      <c r="S636" s="405">
        <v>0</v>
      </c>
      <c r="T636" s="405">
        <v>0</v>
      </c>
      <c r="U636" s="405">
        <v>0</v>
      </c>
      <c r="V636" s="405">
        <v>0</v>
      </c>
      <c r="W636" s="405">
        <v>0</v>
      </c>
      <c r="X636" s="405">
        <v>0</v>
      </c>
      <c r="Y636" s="405">
        <v>0</v>
      </c>
      <c r="Z636" s="405">
        <v>0</v>
      </c>
      <c r="AA636" s="405">
        <v>0</v>
      </c>
    </row>
    <row r="637" spans="1:27" ht="15" customHeight="1" x14ac:dyDescent="0.25">
      <c r="A637" s="425" t="str">
        <f>IF('1_geral'!$D$1=E637,1,"")</f>
        <v/>
      </c>
      <c r="B637" s="166" t="str">
        <f>IF(A637=1,MAX(B$1:B636)+1,"")</f>
        <v/>
      </c>
      <c r="C637" s="425" t="str">
        <f>IF('1_geral'!$D$4=F637,1,"")</f>
        <v/>
      </c>
      <c r="D637" s="166" t="str">
        <f>IF(C637=1,MAX(D$1:D636)+1,"")</f>
        <v/>
      </c>
      <c r="E637" s="166" t="s">
        <v>22</v>
      </c>
      <c r="F637" s="166" t="s">
        <v>2490</v>
      </c>
      <c r="G637" s="166" t="s">
        <v>1657</v>
      </c>
      <c r="H637" s="166" t="s">
        <v>1658</v>
      </c>
      <c r="I637" s="166" t="s">
        <v>1886</v>
      </c>
      <c r="J637" s="166" t="s">
        <v>1902</v>
      </c>
      <c r="K637" s="166" t="s">
        <v>2123</v>
      </c>
      <c r="M637" s="409">
        <v>300</v>
      </c>
      <c r="O637" s="410">
        <v>8</v>
      </c>
      <c r="P637" s="405">
        <v>8.3333333333333329E-2</v>
      </c>
      <c r="Q637" s="405">
        <v>8.3333333333333329E-2</v>
      </c>
      <c r="R637" s="405">
        <v>8.3333333333333329E-2</v>
      </c>
      <c r="S637" s="405">
        <v>8.3333333333333329E-2</v>
      </c>
      <c r="T637" s="405">
        <v>8.3333333333333329E-2</v>
      </c>
      <c r="U637" s="405">
        <v>8.3333333333333329E-2</v>
      </c>
      <c r="V637" s="405">
        <v>8.3333333333333329E-2</v>
      </c>
      <c r="W637" s="405">
        <v>8.3333333333333329E-2</v>
      </c>
      <c r="X637" s="405">
        <v>8.3333333333333329E-2</v>
      </c>
      <c r="Y637" s="405">
        <v>8.3333333333333329E-2</v>
      </c>
      <c r="Z637" s="405">
        <v>8.3333333333333329E-2</v>
      </c>
      <c r="AA637" s="405">
        <v>8.3333333333333329E-2</v>
      </c>
    </row>
    <row r="638" spans="1:27" ht="15" customHeight="1" x14ac:dyDescent="0.25">
      <c r="A638" s="425" t="str">
        <f>IF('1_geral'!$D$1=E638,1,"")</f>
        <v/>
      </c>
      <c r="B638" s="166" t="str">
        <f>IF(A638=1,MAX(B$1:B637)+1,"")</f>
        <v/>
      </c>
      <c r="C638" s="425" t="str">
        <f>IF('1_geral'!$D$4=F638,1,"")</f>
        <v/>
      </c>
      <c r="D638" s="166" t="str">
        <f>IF(C638=1,MAX(D$1:D637)+1,"")</f>
        <v/>
      </c>
      <c r="E638" s="166" t="s">
        <v>22</v>
      </c>
      <c r="F638" s="166" t="s">
        <v>2490</v>
      </c>
      <c r="G638" s="166" t="s">
        <v>1657</v>
      </c>
      <c r="H638" s="166" t="s">
        <v>1658</v>
      </c>
      <c r="I638" s="166" t="s">
        <v>1886</v>
      </c>
      <c r="J638" s="166" t="s">
        <v>1902</v>
      </c>
      <c r="K638" s="166" t="s">
        <v>2523</v>
      </c>
      <c r="M638" s="409">
        <v>60</v>
      </c>
      <c r="O638" s="410">
        <v>10</v>
      </c>
      <c r="P638" s="405">
        <v>8.3333333333333329E-2</v>
      </c>
      <c r="Q638" s="405">
        <v>8.3333333333333329E-2</v>
      </c>
      <c r="R638" s="405">
        <v>8.3333333333333329E-2</v>
      </c>
      <c r="S638" s="405">
        <v>8.3333333333333329E-2</v>
      </c>
      <c r="T638" s="405">
        <v>8.3333333333333329E-2</v>
      </c>
      <c r="U638" s="405">
        <v>8.3333333333333329E-2</v>
      </c>
      <c r="V638" s="405">
        <v>8.3333333333333329E-2</v>
      </c>
      <c r="W638" s="405">
        <v>8.3333333333333329E-2</v>
      </c>
      <c r="X638" s="405">
        <v>8.3333333333333329E-2</v>
      </c>
      <c r="Y638" s="405">
        <v>8.3333333333333329E-2</v>
      </c>
      <c r="Z638" s="405">
        <v>8.3333333333333329E-2</v>
      </c>
      <c r="AA638" s="405">
        <v>8.3333333333333329E-2</v>
      </c>
    </row>
    <row r="639" spans="1:27" ht="15" customHeight="1" x14ac:dyDescent="0.25">
      <c r="A639" s="425" t="str">
        <f>IF('1_geral'!$D$1=E639,1,"")</f>
        <v/>
      </c>
      <c r="B639" s="166" t="str">
        <f>IF(A639=1,MAX(B$1:B638)+1,"")</f>
        <v/>
      </c>
      <c r="C639" s="425" t="str">
        <f>IF('1_geral'!$D$4=F639,1,"")</f>
        <v/>
      </c>
      <c r="D639" s="166" t="str">
        <f>IF(C639=1,MAX(D$1:D638)+1,"")</f>
        <v/>
      </c>
      <c r="E639" s="166" t="s">
        <v>22</v>
      </c>
      <c r="F639" s="166" t="s">
        <v>2490</v>
      </c>
      <c r="G639" s="166" t="s">
        <v>1657</v>
      </c>
      <c r="H639" s="166" t="s">
        <v>1658</v>
      </c>
      <c r="I639" s="166" t="s">
        <v>1886</v>
      </c>
      <c r="J639" s="166" t="s">
        <v>1902</v>
      </c>
      <c r="K639" s="166" t="s">
        <v>2526</v>
      </c>
      <c r="M639" s="409">
        <v>300</v>
      </c>
      <c r="O639" s="410">
        <v>1</v>
      </c>
      <c r="P639" s="405">
        <v>8.3333333333333329E-2</v>
      </c>
      <c r="Q639" s="405">
        <v>8.3333333333333329E-2</v>
      </c>
      <c r="R639" s="405">
        <v>8.3333333333333329E-2</v>
      </c>
      <c r="S639" s="405">
        <v>8.3333333333333329E-2</v>
      </c>
      <c r="T639" s="405">
        <v>8.3333333333333329E-2</v>
      </c>
      <c r="U639" s="405">
        <v>8.3333333333333329E-2</v>
      </c>
      <c r="V639" s="405">
        <v>8.3333333333333329E-2</v>
      </c>
      <c r="W639" s="405">
        <v>8.3333333333333329E-2</v>
      </c>
      <c r="X639" s="405">
        <v>8.3333333333333329E-2</v>
      </c>
      <c r="Y639" s="405">
        <v>8.3333333333333329E-2</v>
      </c>
      <c r="Z639" s="405">
        <v>8.3333333333333329E-2</v>
      </c>
      <c r="AA639" s="405">
        <v>8.3333333333333329E-2</v>
      </c>
    </row>
    <row r="640" spans="1:27" ht="15" customHeight="1" x14ac:dyDescent="0.25">
      <c r="A640" s="425" t="str">
        <f>IF('1_geral'!$D$1=E640,1,"")</f>
        <v/>
      </c>
      <c r="B640" s="166" t="str">
        <f>IF(A640=1,MAX(B$1:B639)+1,"")</f>
        <v/>
      </c>
      <c r="C640" s="425" t="str">
        <f>IF('1_geral'!$D$4=F640,1,"")</f>
        <v/>
      </c>
      <c r="D640" s="166" t="str">
        <f>IF(C640=1,MAX(D$1:D639)+1,"")</f>
        <v/>
      </c>
      <c r="E640" s="166" t="s">
        <v>22</v>
      </c>
      <c r="F640" s="166" t="s">
        <v>2490</v>
      </c>
      <c r="G640" s="166" t="s">
        <v>1657</v>
      </c>
      <c r="H640" s="166" t="s">
        <v>1854</v>
      </c>
      <c r="I640" s="166" t="s">
        <v>1857</v>
      </c>
      <c r="J640" s="166" t="s">
        <v>1902</v>
      </c>
      <c r="K640" s="166" t="s">
        <v>2520</v>
      </c>
      <c r="L640" s="409">
        <v>3000</v>
      </c>
      <c r="M640" s="409">
        <v>4080</v>
      </c>
      <c r="N640" s="409">
        <v>6000</v>
      </c>
      <c r="O640" s="410">
        <v>3</v>
      </c>
      <c r="P640" s="405">
        <v>8.3333333333333329E-2</v>
      </c>
      <c r="Q640" s="405">
        <v>8.3333333333333329E-2</v>
      </c>
      <c r="R640" s="405">
        <v>8.3333333333333329E-2</v>
      </c>
      <c r="S640" s="405">
        <v>8.3333333333333329E-2</v>
      </c>
      <c r="T640" s="405">
        <v>8.3333333333333329E-2</v>
      </c>
      <c r="U640" s="405">
        <v>8.3333333333333329E-2</v>
      </c>
      <c r="V640" s="405">
        <v>8.3333333333333329E-2</v>
      </c>
      <c r="W640" s="405">
        <v>8.3333333333333329E-2</v>
      </c>
      <c r="X640" s="405">
        <v>8.3333333333333329E-2</v>
      </c>
      <c r="Y640" s="405">
        <v>8.3333333333333329E-2</v>
      </c>
      <c r="Z640" s="405">
        <v>8.3333333333333329E-2</v>
      </c>
      <c r="AA640" s="405">
        <v>8.3333333333333329E-2</v>
      </c>
    </row>
    <row r="641" spans="1:27" ht="15" customHeight="1" x14ac:dyDescent="0.25">
      <c r="A641" s="425" t="str">
        <f>IF('1_geral'!$D$1=E641,1,"")</f>
        <v/>
      </c>
      <c r="B641" s="166" t="str">
        <f>IF(A641=1,MAX(B$1:B640)+1,"")</f>
        <v/>
      </c>
      <c r="C641" s="425" t="str">
        <f>IF('1_geral'!$D$4=F641,1,"")</f>
        <v/>
      </c>
      <c r="D641" s="166" t="str">
        <f>IF(C641=1,MAX(D$1:D640)+1,"")</f>
        <v/>
      </c>
      <c r="E641" s="166" t="s">
        <v>22</v>
      </c>
      <c r="F641" s="166" t="s">
        <v>2490</v>
      </c>
      <c r="G641" s="166" t="s">
        <v>2490</v>
      </c>
      <c r="H641" s="166" t="s">
        <v>1656</v>
      </c>
      <c r="I641" s="166" t="s">
        <v>1657</v>
      </c>
      <c r="J641" s="166" t="s">
        <v>1902</v>
      </c>
      <c r="K641" s="166" t="s">
        <v>2499</v>
      </c>
      <c r="M641" s="409">
        <v>60</v>
      </c>
      <c r="O641" s="410">
        <v>1</v>
      </c>
      <c r="P641" s="405">
        <v>8.3333333333333329E-2</v>
      </c>
      <c r="Q641" s="405">
        <v>8.3333333333333329E-2</v>
      </c>
      <c r="R641" s="405">
        <v>8.3333333333333329E-2</v>
      </c>
      <c r="S641" s="405">
        <v>8.3333333333333329E-2</v>
      </c>
      <c r="T641" s="405">
        <v>8.3333333333333329E-2</v>
      </c>
      <c r="U641" s="405">
        <v>8.3333333333333329E-2</v>
      </c>
      <c r="V641" s="405">
        <v>8.3333333333333329E-2</v>
      </c>
      <c r="W641" s="405">
        <v>8.3333333333333329E-2</v>
      </c>
      <c r="X641" s="405">
        <v>8.3333333333333329E-2</v>
      </c>
      <c r="Y641" s="405">
        <v>8.3333333333333329E-2</v>
      </c>
      <c r="Z641" s="405">
        <v>8.3333333333333329E-2</v>
      </c>
      <c r="AA641" s="405">
        <v>8.3333333333333329E-2</v>
      </c>
    </row>
    <row r="642" spans="1:27" ht="15" customHeight="1" x14ac:dyDescent="0.25">
      <c r="A642" s="425" t="str">
        <f>IF('1_geral'!$D$1=E642,1,"")</f>
        <v/>
      </c>
      <c r="B642" s="166" t="str">
        <f>IF(A642=1,MAX(B$1:B641)+1,"")</f>
        <v/>
      </c>
      <c r="C642" s="425" t="str">
        <f>IF('1_geral'!$D$4=F642,1,"")</f>
        <v/>
      </c>
      <c r="D642" s="166" t="str">
        <f>IF(C642=1,MAX(D$1:D641)+1,"")</f>
        <v/>
      </c>
      <c r="E642" s="166" t="s">
        <v>22</v>
      </c>
      <c r="F642" s="166" t="s">
        <v>2490</v>
      </c>
      <c r="G642" s="166" t="s">
        <v>2490</v>
      </c>
      <c r="H642" s="166" t="s">
        <v>1656</v>
      </c>
      <c r="I642" s="166" t="s">
        <v>1657</v>
      </c>
      <c r="J642" s="166" t="s">
        <v>1902</v>
      </c>
      <c r="K642" s="166" t="s">
        <v>2511</v>
      </c>
      <c r="L642" s="409">
        <v>900</v>
      </c>
      <c r="M642" s="409">
        <v>1200</v>
      </c>
      <c r="N642" s="409">
        <v>1800</v>
      </c>
      <c r="O642" s="410">
        <v>0.16666666666666666</v>
      </c>
      <c r="P642" s="405">
        <v>8.3333333333333329E-2</v>
      </c>
      <c r="Q642" s="405">
        <v>8.3333333333333329E-2</v>
      </c>
      <c r="R642" s="405">
        <v>8.3333333333333329E-2</v>
      </c>
      <c r="S642" s="405">
        <v>8.3333333333333329E-2</v>
      </c>
      <c r="T642" s="405">
        <v>8.3333333333333329E-2</v>
      </c>
      <c r="U642" s="405">
        <v>8.3333333333333329E-2</v>
      </c>
      <c r="V642" s="405">
        <v>8.3333333333333329E-2</v>
      </c>
      <c r="W642" s="405">
        <v>8.3333333333333329E-2</v>
      </c>
      <c r="X642" s="405">
        <v>8.3333333333333329E-2</v>
      </c>
      <c r="Y642" s="405">
        <v>8.3333333333333329E-2</v>
      </c>
      <c r="Z642" s="405">
        <v>8.3333333333333329E-2</v>
      </c>
      <c r="AA642" s="405">
        <v>8.3333333333333329E-2</v>
      </c>
    </row>
    <row r="643" spans="1:27" ht="15" customHeight="1" x14ac:dyDescent="0.25">
      <c r="A643" s="425" t="str">
        <f>IF('1_geral'!$D$1=E643,1,"")</f>
        <v/>
      </c>
      <c r="B643" s="166" t="str">
        <f>IF(A643=1,MAX(B$1:B642)+1,"")</f>
        <v/>
      </c>
      <c r="C643" s="425" t="str">
        <f>IF('1_geral'!$D$4=F643,1,"")</f>
        <v/>
      </c>
      <c r="D643" s="166" t="str">
        <f>IF(C643=1,MAX(D$1:D642)+1,"")</f>
        <v/>
      </c>
      <c r="E643" s="166" t="s">
        <v>22</v>
      </c>
      <c r="F643" s="166" t="s">
        <v>2490</v>
      </c>
      <c r="G643" s="166" t="s">
        <v>2490</v>
      </c>
      <c r="H643" s="166" t="s">
        <v>1656</v>
      </c>
      <c r="I643" s="166" t="s">
        <v>1861</v>
      </c>
      <c r="J643" s="166" t="s">
        <v>1902</v>
      </c>
      <c r="K643" s="166" t="s">
        <v>2498</v>
      </c>
      <c r="L643" s="409">
        <v>15</v>
      </c>
      <c r="M643" s="409">
        <v>60</v>
      </c>
      <c r="N643" s="409">
        <v>180</v>
      </c>
      <c r="O643" s="410">
        <v>4</v>
      </c>
      <c r="P643" s="405">
        <v>8.3333333333333329E-2</v>
      </c>
      <c r="Q643" s="405">
        <v>8.3333333333333329E-2</v>
      </c>
      <c r="R643" s="405">
        <v>8.3333333333333329E-2</v>
      </c>
      <c r="S643" s="405">
        <v>8.3333333333333329E-2</v>
      </c>
      <c r="T643" s="405">
        <v>8.3333333333333329E-2</v>
      </c>
      <c r="U643" s="405">
        <v>8.3333333333333329E-2</v>
      </c>
      <c r="V643" s="405">
        <v>8.3333333333333329E-2</v>
      </c>
      <c r="W643" s="405">
        <v>8.3333333333333329E-2</v>
      </c>
      <c r="X643" s="405">
        <v>8.3333333333333329E-2</v>
      </c>
      <c r="Y643" s="405">
        <v>8.3333333333333329E-2</v>
      </c>
      <c r="Z643" s="405">
        <v>8.3333333333333329E-2</v>
      </c>
      <c r="AA643" s="405">
        <v>8.3333333333333329E-2</v>
      </c>
    </row>
    <row r="644" spans="1:27" ht="15" customHeight="1" x14ac:dyDescent="0.25">
      <c r="A644" s="425" t="str">
        <f>IF('1_geral'!$D$1=E644,1,"")</f>
        <v/>
      </c>
      <c r="B644" s="166" t="str">
        <f>IF(A644=1,MAX(B$1:B643)+1,"")</f>
        <v/>
      </c>
      <c r="C644" s="425" t="str">
        <f>IF('1_geral'!$D$4=F644,1,"")</f>
        <v/>
      </c>
      <c r="D644" s="166" t="str">
        <f>IF(C644=1,MAX(D$1:D643)+1,"")</f>
        <v/>
      </c>
      <c r="E644" s="166" t="s">
        <v>22</v>
      </c>
      <c r="F644" s="166" t="s">
        <v>2490</v>
      </c>
      <c r="G644" s="166" t="s">
        <v>2490</v>
      </c>
      <c r="H644" s="166" t="s">
        <v>1656</v>
      </c>
      <c r="I644" s="166" t="s">
        <v>1861</v>
      </c>
      <c r="J644" s="166" t="s">
        <v>1902</v>
      </c>
      <c r="K644" s="166" t="s">
        <v>2500</v>
      </c>
      <c r="M644" s="409">
        <v>120</v>
      </c>
      <c r="O644" s="410">
        <v>1</v>
      </c>
      <c r="P644" s="405">
        <v>8.3333333333333329E-2</v>
      </c>
      <c r="Q644" s="405">
        <v>8.3333333333333329E-2</v>
      </c>
      <c r="R644" s="405">
        <v>8.3333333333333329E-2</v>
      </c>
      <c r="S644" s="405">
        <v>8.3333333333333329E-2</v>
      </c>
      <c r="T644" s="405">
        <v>8.3333333333333329E-2</v>
      </c>
      <c r="U644" s="405">
        <v>8.3333333333333329E-2</v>
      </c>
      <c r="V644" s="405">
        <v>8.3333333333333329E-2</v>
      </c>
      <c r="W644" s="405">
        <v>8.3333333333333329E-2</v>
      </c>
      <c r="X644" s="405">
        <v>8.3333333333333329E-2</v>
      </c>
      <c r="Y644" s="405">
        <v>8.3333333333333329E-2</v>
      </c>
      <c r="Z644" s="405">
        <v>8.3333333333333329E-2</v>
      </c>
      <c r="AA644" s="405">
        <v>8.3333333333333329E-2</v>
      </c>
    </row>
    <row r="645" spans="1:27" ht="15" customHeight="1" x14ac:dyDescent="0.25">
      <c r="A645" s="425" t="str">
        <f>IF('1_geral'!$D$1=E645,1,"")</f>
        <v/>
      </c>
      <c r="B645" s="166" t="str">
        <f>IF(A645=1,MAX(B$1:B644)+1,"")</f>
        <v/>
      </c>
      <c r="C645" s="425" t="str">
        <f>IF('1_geral'!$D$4=F645,1,"")</f>
        <v/>
      </c>
      <c r="D645" s="166" t="str">
        <f>IF(C645=1,MAX(D$1:D644)+1,"")</f>
        <v/>
      </c>
      <c r="E645" s="166" t="s">
        <v>22</v>
      </c>
      <c r="F645" s="166" t="s">
        <v>2490</v>
      </c>
      <c r="G645" s="166" t="s">
        <v>2490</v>
      </c>
      <c r="H645" s="166" t="s">
        <v>1656</v>
      </c>
      <c r="I645" s="166" t="s">
        <v>1861</v>
      </c>
      <c r="J645" s="166" t="s">
        <v>1902</v>
      </c>
      <c r="K645" s="166" t="s">
        <v>2502</v>
      </c>
      <c r="M645" s="409">
        <v>120</v>
      </c>
      <c r="O645" s="410">
        <v>1</v>
      </c>
      <c r="P645" s="405">
        <v>8.3333333333333329E-2</v>
      </c>
      <c r="Q645" s="405">
        <v>8.3333333333333329E-2</v>
      </c>
      <c r="R645" s="405">
        <v>8.3333333333333329E-2</v>
      </c>
      <c r="S645" s="405">
        <v>8.3333333333333329E-2</v>
      </c>
      <c r="T645" s="405">
        <v>8.3333333333333329E-2</v>
      </c>
      <c r="U645" s="405">
        <v>8.3333333333333329E-2</v>
      </c>
      <c r="V645" s="405">
        <v>8.3333333333333329E-2</v>
      </c>
      <c r="W645" s="405">
        <v>8.3333333333333329E-2</v>
      </c>
      <c r="X645" s="405">
        <v>8.3333333333333329E-2</v>
      </c>
      <c r="Y645" s="405">
        <v>8.3333333333333329E-2</v>
      </c>
      <c r="Z645" s="405">
        <v>8.3333333333333329E-2</v>
      </c>
      <c r="AA645" s="405">
        <v>8.3333333333333329E-2</v>
      </c>
    </row>
    <row r="646" spans="1:27" ht="15" customHeight="1" x14ac:dyDescent="0.25">
      <c r="A646" s="425" t="str">
        <f>IF('1_geral'!$D$1=E646,1,"")</f>
        <v/>
      </c>
      <c r="B646" s="166" t="str">
        <f>IF(A646=1,MAX(B$1:B645)+1,"")</f>
        <v/>
      </c>
      <c r="C646" s="425" t="str">
        <f>IF('1_geral'!$D$4=F646,1,"")</f>
        <v/>
      </c>
      <c r="D646" s="166" t="str">
        <f>IF(C646=1,MAX(D$1:D645)+1,"")</f>
        <v/>
      </c>
      <c r="E646" s="166" t="s">
        <v>22</v>
      </c>
      <c r="F646" s="166" t="s">
        <v>2490</v>
      </c>
      <c r="G646" s="166" t="s">
        <v>2490</v>
      </c>
      <c r="H646" s="166" t="s">
        <v>1656</v>
      </c>
      <c r="I646" s="166" t="s">
        <v>1861</v>
      </c>
      <c r="J646" s="166" t="s">
        <v>1905</v>
      </c>
      <c r="K646" s="166" t="s">
        <v>2503</v>
      </c>
      <c r="M646" s="409">
        <v>240</v>
      </c>
      <c r="O646" s="410">
        <v>8.3333333333333329E-2</v>
      </c>
      <c r="P646" s="405">
        <v>1</v>
      </c>
      <c r="Q646" s="405">
        <v>0</v>
      </c>
      <c r="R646" s="405">
        <v>0</v>
      </c>
      <c r="S646" s="405">
        <v>0</v>
      </c>
      <c r="T646" s="405">
        <v>0</v>
      </c>
      <c r="U646" s="405">
        <v>0</v>
      </c>
      <c r="V646" s="405">
        <v>0</v>
      </c>
      <c r="W646" s="405">
        <v>0</v>
      </c>
      <c r="X646" s="405">
        <v>0</v>
      </c>
      <c r="Y646" s="405">
        <v>0</v>
      </c>
      <c r="Z646" s="405">
        <v>0</v>
      </c>
      <c r="AA646" s="405">
        <v>0</v>
      </c>
    </row>
    <row r="647" spans="1:27" ht="15" customHeight="1" x14ac:dyDescent="0.25">
      <c r="A647" s="425" t="str">
        <f>IF('1_geral'!$D$1=E647,1,"")</f>
        <v/>
      </c>
      <c r="B647" s="166" t="str">
        <f>IF(A647=1,MAX(B$1:B646)+1,"")</f>
        <v/>
      </c>
      <c r="C647" s="425" t="str">
        <f>IF('1_geral'!$D$4=F647,1,"")</f>
        <v/>
      </c>
      <c r="D647" s="166" t="str">
        <f>IF(C647=1,MAX(D$1:D646)+1,"")</f>
        <v/>
      </c>
      <c r="E647" s="166" t="s">
        <v>22</v>
      </c>
      <c r="F647" s="166" t="s">
        <v>2490</v>
      </c>
      <c r="G647" s="166" t="s">
        <v>2490</v>
      </c>
      <c r="H647" s="166" t="s">
        <v>1656</v>
      </c>
      <c r="I647" s="166" t="s">
        <v>1861</v>
      </c>
      <c r="J647" s="166" t="s">
        <v>1902</v>
      </c>
      <c r="K647" s="166" t="s">
        <v>2505</v>
      </c>
      <c r="L647" s="409">
        <v>1200</v>
      </c>
      <c r="M647" s="409">
        <v>3000</v>
      </c>
      <c r="N647" s="409">
        <v>3600</v>
      </c>
      <c r="O647" s="410">
        <v>3</v>
      </c>
      <c r="P647" s="405">
        <v>8.3333333333333329E-2</v>
      </c>
      <c r="Q647" s="405">
        <v>8.3333333333333329E-2</v>
      </c>
      <c r="R647" s="405">
        <v>8.3333333333333329E-2</v>
      </c>
      <c r="S647" s="405">
        <v>8.3333333333333329E-2</v>
      </c>
      <c r="T647" s="405">
        <v>8.3333333333333329E-2</v>
      </c>
      <c r="U647" s="405">
        <v>8.3333333333333329E-2</v>
      </c>
      <c r="V647" s="405">
        <v>8.3333333333333329E-2</v>
      </c>
      <c r="W647" s="405">
        <v>8.3333333333333329E-2</v>
      </c>
      <c r="X647" s="405">
        <v>8.3333333333333329E-2</v>
      </c>
      <c r="Y647" s="405">
        <v>8.3333333333333329E-2</v>
      </c>
      <c r="Z647" s="405">
        <v>8.3333333333333329E-2</v>
      </c>
      <c r="AA647" s="405">
        <v>8.3333333333333329E-2</v>
      </c>
    </row>
    <row r="648" spans="1:27" ht="15" customHeight="1" x14ac:dyDescent="0.25">
      <c r="A648" s="425" t="str">
        <f>IF('1_geral'!$D$1=E648,1,"")</f>
        <v/>
      </c>
      <c r="B648" s="166" t="str">
        <f>IF(A648=1,MAX(B$1:B647)+1,"")</f>
        <v/>
      </c>
      <c r="C648" s="425" t="str">
        <f>IF('1_geral'!$D$4=F648,1,"")</f>
        <v/>
      </c>
      <c r="D648" s="166" t="str">
        <f>IF(C648=1,MAX(D$1:D647)+1,"")</f>
        <v/>
      </c>
      <c r="E648" s="166" t="s">
        <v>22</v>
      </c>
      <c r="F648" s="166" t="s">
        <v>2490</v>
      </c>
      <c r="G648" s="166" t="s">
        <v>2490</v>
      </c>
      <c r="H648" s="166" t="s">
        <v>1656</v>
      </c>
      <c r="I648" s="166" t="s">
        <v>1861</v>
      </c>
      <c r="J648" s="166" t="s">
        <v>1902</v>
      </c>
      <c r="K648" s="166" t="s">
        <v>2507</v>
      </c>
      <c r="M648" s="409">
        <v>120</v>
      </c>
      <c r="O648" s="410">
        <v>8.3333333333333329E-2</v>
      </c>
      <c r="P648" s="405">
        <v>8.3333333333333329E-2</v>
      </c>
      <c r="Q648" s="405">
        <v>8.3333333333333329E-2</v>
      </c>
      <c r="R648" s="405">
        <v>8.3333333333333329E-2</v>
      </c>
      <c r="S648" s="405">
        <v>8.3333333333333329E-2</v>
      </c>
      <c r="T648" s="405">
        <v>8.3333333333333329E-2</v>
      </c>
      <c r="U648" s="405">
        <v>8.3333333333333329E-2</v>
      </c>
      <c r="V648" s="405">
        <v>8.3333333333333329E-2</v>
      </c>
      <c r="W648" s="405">
        <v>8.3333333333333329E-2</v>
      </c>
      <c r="X648" s="405">
        <v>8.3333333333333329E-2</v>
      </c>
      <c r="Y648" s="405">
        <v>8.3333333333333329E-2</v>
      </c>
      <c r="Z648" s="405">
        <v>8.3333333333333329E-2</v>
      </c>
      <c r="AA648" s="405">
        <v>8.3333333333333329E-2</v>
      </c>
    </row>
    <row r="649" spans="1:27" ht="15" customHeight="1" x14ac:dyDescent="0.25">
      <c r="A649" s="425" t="str">
        <f>IF('1_geral'!$D$1=E649,1,"")</f>
        <v/>
      </c>
      <c r="B649" s="166" t="str">
        <f>IF(A649=1,MAX(B$1:B648)+1,"")</f>
        <v/>
      </c>
      <c r="C649" s="425" t="str">
        <f>IF('1_geral'!$D$4=F649,1,"")</f>
        <v/>
      </c>
      <c r="D649" s="166" t="str">
        <f>IF(C649=1,MAX(D$1:D648)+1,"")</f>
        <v/>
      </c>
      <c r="E649" s="166" t="s">
        <v>22</v>
      </c>
      <c r="F649" s="166" t="s">
        <v>2490</v>
      </c>
      <c r="G649" s="166" t="s">
        <v>2490</v>
      </c>
      <c r="H649" s="166" t="s">
        <v>1658</v>
      </c>
      <c r="I649" s="166" t="s">
        <v>1886</v>
      </c>
      <c r="J649" s="166" t="s">
        <v>1905</v>
      </c>
      <c r="K649" s="166" t="s">
        <v>2508</v>
      </c>
      <c r="M649" s="409">
        <v>660</v>
      </c>
      <c r="O649" s="410">
        <v>0.16666666666666666</v>
      </c>
      <c r="P649" s="405">
        <v>0</v>
      </c>
      <c r="Q649" s="405">
        <v>0</v>
      </c>
      <c r="R649" s="405">
        <v>0</v>
      </c>
      <c r="S649" s="405">
        <v>0</v>
      </c>
      <c r="T649" s="405">
        <v>0</v>
      </c>
      <c r="U649" s="405">
        <v>0.5</v>
      </c>
      <c r="V649" s="405">
        <v>0</v>
      </c>
      <c r="W649" s="405">
        <v>0</v>
      </c>
      <c r="X649" s="405">
        <v>0</v>
      </c>
      <c r="Y649" s="405">
        <v>0</v>
      </c>
      <c r="Z649" s="405">
        <v>0</v>
      </c>
      <c r="AA649" s="405">
        <v>0.5</v>
      </c>
    </row>
    <row r="650" spans="1:27" ht="15" customHeight="1" x14ac:dyDescent="0.25">
      <c r="A650" s="425" t="str">
        <f>IF('1_geral'!$D$1=E650,1,"")</f>
        <v/>
      </c>
      <c r="B650" s="166" t="str">
        <f>IF(A650=1,MAX(B$1:B649)+1,"")</f>
        <v/>
      </c>
      <c r="C650" s="425" t="str">
        <f>IF('1_geral'!$D$4=F650,1,"")</f>
        <v/>
      </c>
      <c r="D650" s="166" t="str">
        <f>IF(C650=1,MAX(D$1:D649)+1,"")</f>
        <v/>
      </c>
      <c r="E650" s="166" t="s">
        <v>22</v>
      </c>
      <c r="F650" s="166" t="s">
        <v>2490</v>
      </c>
      <c r="G650" s="166" t="s">
        <v>2490</v>
      </c>
      <c r="H650" s="166" t="s">
        <v>1658</v>
      </c>
      <c r="I650" s="166" t="s">
        <v>1886</v>
      </c>
      <c r="J650" s="166" t="s">
        <v>1902</v>
      </c>
      <c r="K650" s="166" t="s">
        <v>2509</v>
      </c>
      <c r="L650" s="409">
        <v>60</v>
      </c>
      <c r="M650" s="409">
        <v>120</v>
      </c>
      <c r="N650" s="409">
        <v>180</v>
      </c>
      <c r="O650" s="410">
        <v>1</v>
      </c>
      <c r="P650" s="405">
        <v>8.3333333333333329E-2</v>
      </c>
      <c r="Q650" s="405">
        <v>8.3333333333333329E-2</v>
      </c>
      <c r="R650" s="405">
        <v>8.3333333333333329E-2</v>
      </c>
      <c r="S650" s="405">
        <v>8.3333333333333329E-2</v>
      </c>
      <c r="T650" s="405">
        <v>8.3333333333333329E-2</v>
      </c>
      <c r="U650" s="405">
        <v>8.3333333333333329E-2</v>
      </c>
      <c r="V650" s="405">
        <v>8.3333333333333329E-2</v>
      </c>
      <c r="W650" s="405">
        <v>8.3333333333333329E-2</v>
      </c>
      <c r="X650" s="405">
        <v>8.3333333333333329E-2</v>
      </c>
      <c r="Y650" s="405">
        <v>8.3333333333333329E-2</v>
      </c>
      <c r="Z650" s="405">
        <v>8.3333333333333329E-2</v>
      </c>
      <c r="AA650" s="405">
        <v>8.3333333333333329E-2</v>
      </c>
    </row>
    <row r="651" spans="1:27" ht="15" customHeight="1" x14ac:dyDescent="0.25">
      <c r="A651" s="425" t="str">
        <f>IF('1_geral'!$D$1=E651,1,"")</f>
        <v/>
      </c>
      <c r="B651" s="166" t="str">
        <f>IF(A651=1,MAX(B$1:B650)+1,"")</f>
        <v/>
      </c>
      <c r="C651" s="425" t="str">
        <f>IF('1_geral'!$D$4=F651,1,"")</f>
        <v/>
      </c>
      <c r="D651" s="166" t="str">
        <f>IF(C651=1,MAX(D$1:D650)+1,"")</f>
        <v/>
      </c>
      <c r="E651" s="166" t="s">
        <v>22</v>
      </c>
      <c r="F651" s="166" t="s">
        <v>2490</v>
      </c>
      <c r="G651" s="166" t="s">
        <v>2490</v>
      </c>
      <c r="H651" s="166" t="s">
        <v>1658</v>
      </c>
      <c r="I651" s="166" t="s">
        <v>1855</v>
      </c>
      <c r="J651" s="166" t="s">
        <v>1902</v>
      </c>
      <c r="K651" s="166" t="s">
        <v>2510</v>
      </c>
      <c r="M651" s="409">
        <v>1200</v>
      </c>
      <c r="O651" s="410">
        <v>0.5</v>
      </c>
      <c r="P651" s="405">
        <v>8.3333333333333329E-2</v>
      </c>
      <c r="Q651" s="405">
        <v>8.3333333333333329E-2</v>
      </c>
      <c r="R651" s="405">
        <v>8.3333333333333329E-2</v>
      </c>
      <c r="S651" s="405">
        <v>8.3333333333333329E-2</v>
      </c>
      <c r="T651" s="405">
        <v>8.3333333333333329E-2</v>
      </c>
      <c r="U651" s="405">
        <v>8.3333333333333329E-2</v>
      </c>
      <c r="V651" s="405">
        <v>8.3333333333333329E-2</v>
      </c>
      <c r="W651" s="405">
        <v>8.3333333333333329E-2</v>
      </c>
      <c r="X651" s="405">
        <v>8.3333333333333329E-2</v>
      </c>
      <c r="Y651" s="405">
        <v>8.3333333333333329E-2</v>
      </c>
      <c r="Z651" s="405">
        <v>8.3333333333333329E-2</v>
      </c>
      <c r="AA651" s="405">
        <v>8.3333333333333329E-2</v>
      </c>
    </row>
    <row r="652" spans="1:27" ht="15" customHeight="1" x14ac:dyDescent="0.25">
      <c r="A652" s="425" t="str">
        <f>IF('1_geral'!$D$1=E652,1,"")</f>
        <v/>
      </c>
      <c r="B652" s="166" t="str">
        <f>IF(A652=1,MAX(B$1:B651)+1,"")</f>
        <v/>
      </c>
      <c r="C652" s="425" t="str">
        <f>IF('1_geral'!$D$4=F652,1,"")</f>
        <v/>
      </c>
      <c r="D652" s="166" t="str">
        <f>IF(C652=1,MAX(D$1:D651)+1,"")</f>
        <v/>
      </c>
      <c r="E652" s="166" t="s">
        <v>22</v>
      </c>
      <c r="F652" s="166" t="s">
        <v>2490</v>
      </c>
      <c r="G652" s="166" t="s">
        <v>2490</v>
      </c>
      <c r="H652" s="166" t="s">
        <v>1658</v>
      </c>
      <c r="I652" s="166" t="s">
        <v>1855</v>
      </c>
      <c r="J652" s="166" t="s">
        <v>1902</v>
      </c>
      <c r="K652" s="166" t="s">
        <v>2513</v>
      </c>
      <c r="M652" s="409">
        <v>960</v>
      </c>
      <c r="O652" s="410">
        <v>0.16666666666666666</v>
      </c>
      <c r="P652" s="405">
        <v>8.3333333333333329E-2</v>
      </c>
      <c r="Q652" s="405">
        <v>8.3333333333333329E-2</v>
      </c>
      <c r="R652" s="405">
        <v>8.3333333333333329E-2</v>
      </c>
      <c r="S652" s="405">
        <v>8.3333333333333329E-2</v>
      </c>
      <c r="T652" s="405">
        <v>8.3333333333333329E-2</v>
      </c>
      <c r="U652" s="405">
        <v>8.3333333333333329E-2</v>
      </c>
      <c r="V652" s="405">
        <v>8.3333333333333329E-2</v>
      </c>
      <c r="W652" s="405">
        <v>8.3333333333333329E-2</v>
      </c>
      <c r="X652" s="405">
        <v>8.3333333333333329E-2</v>
      </c>
      <c r="Y652" s="405">
        <v>8.3333333333333329E-2</v>
      </c>
      <c r="Z652" s="405">
        <v>8.3333333333333329E-2</v>
      </c>
      <c r="AA652" s="405">
        <v>8.3333333333333329E-2</v>
      </c>
    </row>
    <row r="653" spans="1:27" ht="15" customHeight="1" x14ac:dyDescent="0.25">
      <c r="A653" s="425" t="str">
        <f>IF('1_geral'!$D$1=E653,1,"")</f>
        <v/>
      </c>
      <c r="B653" s="166" t="str">
        <f>IF(A653=1,MAX(B$1:B652)+1,"")</f>
        <v/>
      </c>
      <c r="C653" s="425" t="str">
        <f>IF('1_geral'!$D$4=F653,1,"")</f>
        <v/>
      </c>
      <c r="D653" s="166" t="str">
        <f>IF(C653=1,MAX(D$1:D652)+1,"")</f>
        <v/>
      </c>
      <c r="E653" s="166" t="s">
        <v>22</v>
      </c>
      <c r="F653" s="166" t="s">
        <v>2490</v>
      </c>
      <c r="G653" s="166" t="s">
        <v>2490</v>
      </c>
      <c r="H653" s="166" t="s">
        <v>1658</v>
      </c>
      <c r="I653" s="166" t="s">
        <v>1855</v>
      </c>
      <c r="J653" s="166" t="s">
        <v>1902</v>
      </c>
      <c r="K653" s="166" t="s">
        <v>2514</v>
      </c>
      <c r="L653" s="409">
        <v>3000</v>
      </c>
      <c r="M653" s="409">
        <v>3810</v>
      </c>
      <c r="N653" s="409">
        <v>5000</v>
      </c>
      <c r="O653" s="410">
        <v>1</v>
      </c>
      <c r="P653" s="405">
        <v>8.3333333333333329E-2</v>
      </c>
      <c r="Q653" s="405">
        <v>8.3333333333333329E-2</v>
      </c>
      <c r="R653" s="405">
        <v>8.3333333333333329E-2</v>
      </c>
      <c r="S653" s="405">
        <v>8.3333333333333329E-2</v>
      </c>
      <c r="T653" s="405">
        <v>8.3333333333333329E-2</v>
      </c>
      <c r="U653" s="405">
        <v>8.3333333333333329E-2</v>
      </c>
      <c r="V653" s="405">
        <v>8.3333333333333329E-2</v>
      </c>
      <c r="W653" s="405">
        <v>8.3333333333333329E-2</v>
      </c>
      <c r="X653" s="405">
        <v>8.3333333333333329E-2</v>
      </c>
      <c r="Y653" s="405">
        <v>8.3333333333333329E-2</v>
      </c>
      <c r="Z653" s="405">
        <v>8.3333333333333329E-2</v>
      </c>
      <c r="AA653" s="405">
        <v>8.3333333333333329E-2</v>
      </c>
    </row>
    <row r="654" spans="1:27" ht="15" customHeight="1" x14ac:dyDescent="0.25">
      <c r="A654" s="425" t="str">
        <f>IF('1_geral'!$D$1=E654,1,"")</f>
        <v/>
      </c>
      <c r="B654" s="166" t="str">
        <f>IF(A654=1,MAX(B$1:B653)+1,"")</f>
        <v/>
      </c>
      <c r="C654" s="425" t="str">
        <f>IF('1_geral'!$D$4=F654,1,"")</f>
        <v/>
      </c>
      <c r="D654" s="166" t="str">
        <f>IF(C654=1,MAX(D$1:D653)+1,"")</f>
        <v/>
      </c>
      <c r="E654" s="166" t="s">
        <v>22</v>
      </c>
      <c r="F654" s="166" t="s">
        <v>2490</v>
      </c>
      <c r="G654" s="166" t="s">
        <v>2490</v>
      </c>
      <c r="H654" s="166" t="s">
        <v>1854</v>
      </c>
      <c r="I654" s="166" t="s">
        <v>1857</v>
      </c>
      <c r="J654" s="166" t="s">
        <v>1902</v>
      </c>
      <c r="K654" s="166" t="s">
        <v>2504</v>
      </c>
      <c r="M654" s="409">
        <v>960</v>
      </c>
      <c r="O654" s="410">
        <v>8.3333333333333329E-2</v>
      </c>
      <c r="P654" s="405">
        <v>8.3333333333333329E-2</v>
      </c>
      <c r="Q654" s="405">
        <v>8.3333333333333329E-2</v>
      </c>
      <c r="R654" s="405">
        <v>8.3333333333333329E-2</v>
      </c>
      <c r="S654" s="405">
        <v>8.3333333333333329E-2</v>
      </c>
      <c r="T654" s="405">
        <v>8.3333333333333329E-2</v>
      </c>
      <c r="U654" s="405">
        <v>8.3333333333333329E-2</v>
      </c>
      <c r="V654" s="405">
        <v>8.3333333333333329E-2</v>
      </c>
      <c r="W654" s="405">
        <v>8.3333333333333329E-2</v>
      </c>
      <c r="X654" s="405">
        <v>8.3333333333333329E-2</v>
      </c>
      <c r="Y654" s="405">
        <v>8.3333333333333329E-2</v>
      </c>
      <c r="Z654" s="405">
        <v>8.3333333333333329E-2</v>
      </c>
      <c r="AA654" s="405">
        <v>8.3333333333333329E-2</v>
      </c>
    </row>
    <row r="655" spans="1:27" ht="15" customHeight="1" x14ac:dyDescent="0.25">
      <c r="A655" s="425" t="str">
        <f>IF('1_geral'!$D$1=E655,1,"")</f>
        <v/>
      </c>
      <c r="B655" s="166" t="str">
        <f>IF(A655=1,MAX(B$1:B654)+1,"")</f>
        <v/>
      </c>
      <c r="C655" s="425" t="str">
        <f>IF('1_geral'!$D$4=F655,1,"")</f>
        <v/>
      </c>
      <c r="D655" s="166" t="str">
        <f>IF(C655=1,MAX(D$1:D654)+1,"")</f>
        <v/>
      </c>
      <c r="E655" s="166" t="s">
        <v>22</v>
      </c>
      <c r="F655" s="166" t="s">
        <v>2490</v>
      </c>
      <c r="G655" s="166" t="s">
        <v>2490</v>
      </c>
      <c r="H655" s="166" t="s">
        <v>1854</v>
      </c>
      <c r="I655" s="166" t="s">
        <v>1858</v>
      </c>
      <c r="J655" s="166" t="s">
        <v>1902</v>
      </c>
      <c r="K655" s="166" t="s">
        <v>2492</v>
      </c>
      <c r="M655" s="409">
        <v>60</v>
      </c>
      <c r="O655" s="410">
        <v>80</v>
      </c>
      <c r="P655" s="405">
        <v>8.3333333333333329E-2</v>
      </c>
      <c r="Q655" s="405">
        <v>8.3333333333333329E-2</v>
      </c>
      <c r="R655" s="405">
        <v>8.3333333333333329E-2</v>
      </c>
      <c r="S655" s="405">
        <v>8.3333333333333329E-2</v>
      </c>
      <c r="T655" s="405">
        <v>8.3333333333333329E-2</v>
      </c>
      <c r="U655" s="405">
        <v>8.3333333333333329E-2</v>
      </c>
      <c r="V655" s="405">
        <v>8.3333333333333329E-2</v>
      </c>
      <c r="W655" s="405">
        <v>8.3333333333333329E-2</v>
      </c>
      <c r="X655" s="405">
        <v>8.3333333333333329E-2</v>
      </c>
      <c r="Y655" s="405">
        <v>8.3333333333333329E-2</v>
      </c>
      <c r="Z655" s="405">
        <v>8.3333333333333329E-2</v>
      </c>
      <c r="AA655" s="405">
        <v>8.3333333333333329E-2</v>
      </c>
    </row>
    <row r="656" spans="1:27" ht="15" customHeight="1" x14ac:dyDescent="0.25">
      <c r="A656" s="425" t="str">
        <f>IF('1_geral'!$D$1=E656,1,"")</f>
        <v/>
      </c>
      <c r="B656" s="166" t="str">
        <f>IF(A656=1,MAX(B$1:B655)+1,"")</f>
        <v/>
      </c>
      <c r="C656" s="425" t="str">
        <f>IF('1_geral'!$D$4=F656,1,"")</f>
        <v/>
      </c>
      <c r="D656" s="166" t="str">
        <f>IF(C656=1,MAX(D$1:D655)+1,"")</f>
        <v/>
      </c>
      <c r="E656" s="166" t="s">
        <v>22</v>
      </c>
      <c r="F656" s="166" t="s">
        <v>2490</v>
      </c>
      <c r="G656" s="166" t="s">
        <v>2490</v>
      </c>
      <c r="H656" s="166" t="s">
        <v>1854</v>
      </c>
      <c r="I656" s="166" t="s">
        <v>1856</v>
      </c>
      <c r="J656" s="166" t="s">
        <v>1902</v>
      </c>
      <c r="K656" s="166" t="s">
        <v>2497</v>
      </c>
      <c r="M656" s="409">
        <v>960</v>
      </c>
      <c r="O656" s="410">
        <v>8.3333333333333329E-2</v>
      </c>
      <c r="P656" s="405">
        <v>8.3333333333333329E-2</v>
      </c>
      <c r="Q656" s="405">
        <v>8.3333333333333329E-2</v>
      </c>
      <c r="R656" s="405">
        <v>8.3333333333333329E-2</v>
      </c>
      <c r="S656" s="405">
        <v>8.3333333333333329E-2</v>
      </c>
      <c r="T656" s="405">
        <v>8.3333333333333329E-2</v>
      </c>
      <c r="U656" s="405">
        <v>8.3333333333333329E-2</v>
      </c>
      <c r="V656" s="405">
        <v>8.3333333333333329E-2</v>
      </c>
      <c r="W656" s="405">
        <v>8.3333333333333329E-2</v>
      </c>
      <c r="X656" s="405">
        <v>8.3333333333333329E-2</v>
      </c>
      <c r="Y656" s="405">
        <v>8.3333333333333329E-2</v>
      </c>
      <c r="Z656" s="405">
        <v>8.3333333333333329E-2</v>
      </c>
      <c r="AA656" s="405">
        <v>8.3333333333333329E-2</v>
      </c>
    </row>
    <row r="657" spans="1:27" ht="15" customHeight="1" x14ac:dyDescent="0.25">
      <c r="A657" s="425" t="str">
        <f>IF('1_geral'!$D$1=E657,1,"")</f>
        <v/>
      </c>
      <c r="B657" s="166" t="str">
        <f>IF(A657=1,MAX(B$1:B656)+1,"")</f>
        <v/>
      </c>
      <c r="C657" s="425" t="str">
        <f>IF('1_geral'!$D$4=F657,1,"")</f>
        <v/>
      </c>
      <c r="D657" s="166" t="str">
        <f>IF(C657=1,MAX(D$1:D656)+1,"")</f>
        <v/>
      </c>
      <c r="E657" s="166" t="s">
        <v>22</v>
      </c>
      <c r="F657" s="166" t="s">
        <v>2490</v>
      </c>
      <c r="G657" s="166" t="s">
        <v>2490</v>
      </c>
      <c r="H657" s="166" t="s">
        <v>1854</v>
      </c>
      <c r="I657" s="166" t="s">
        <v>1856</v>
      </c>
      <c r="J657" s="166" t="s">
        <v>1902</v>
      </c>
      <c r="K657" s="166" t="s">
        <v>2501</v>
      </c>
      <c r="M657" s="409">
        <v>960</v>
      </c>
      <c r="O657" s="410">
        <v>8.3333333333333329E-2</v>
      </c>
      <c r="P657" s="405">
        <v>8.3333333333333329E-2</v>
      </c>
      <c r="Q657" s="405">
        <v>8.3333333333333329E-2</v>
      </c>
      <c r="R657" s="405">
        <v>8.3333333333333329E-2</v>
      </c>
      <c r="S657" s="405">
        <v>8.3333333333333329E-2</v>
      </c>
      <c r="T657" s="405">
        <v>8.3333333333333329E-2</v>
      </c>
      <c r="U657" s="405">
        <v>8.3333333333333329E-2</v>
      </c>
      <c r="V657" s="405">
        <v>8.3333333333333329E-2</v>
      </c>
      <c r="W657" s="405">
        <v>8.3333333333333329E-2</v>
      </c>
      <c r="X657" s="405">
        <v>8.3333333333333329E-2</v>
      </c>
      <c r="Y657" s="405">
        <v>8.3333333333333329E-2</v>
      </c>
      <c r="Z657" s="405">
        <v>8.3333333333333329E-2</v>
      </c>
      <c r="AA657" s="405">
        <v>8.3333333333333329E-2</v>
      </c>
    </row>
    <row r="658" spans="1:27" ht="15" customHeight="1" x14ac:dyDescent="0.25">
      <c r="A658" s="425" t="str">
        <f>IF('1_geral'!$D$1=E658,1,"")</f>
        <v/>
      </c>
      <c r="B658" s="166" t="str">
        <f>IF(A658=1,MAX(B$1:B657)+1,"")</f>
        <v/>
      </c>
      <c r="C658" s="425" t="str">
        <f>IF('1_geral'!$D$4=F658,1,"")</f>
        <v/>
      </c>
      <c r="D658" s="166" t="str">
        <f>IF(C658=1,MAX(D$1:D657)+1,"")</f>
        <v/>
      </c>
      <c r="E658" s="166" t="s">
        <v>22</v>
      </c>
      <c r="F658" s="166" t="s">
        <v>2490</v>
      </c>
      <c r="G658" s="166" t="s">
        <v>2490</v>
      </c>
      <c r="H658" s="166" t="s">
        <v>1854</v>
      </c>
      <c r="I658" s="166" t="s">
        <v>1856</v>
      </c>
      <c r="J658" s="166" t="s">
        <v>1902</v>
      </c>
      <c r="K658" s="166" t="s">
        <v>2506</v>
      </c>
      <c r="L658" s="409">
        <v>1000</v>
      </c>
      <c r="M658" s="409">
        <v>1440</v>
      </c>
      <c r="N658" s="409">
        <v>2000</v>
      </c>
      <c r="O658" s="410">
        <v>8.3333333333333329E-2</v>
      </c>
      <c r="P658" s="405">
        <v>8.3333333333333329E-2</v>
      </c>
      <c r="Q658" s="405">
        <v>8.3333333333333329E-2</v>
      </c>
      <c r="R658" s="405">
        <v>8.3333333333333329E-2</v>
      </c>
      <c r="S658" s="405">
        <v>8.3333333333333329E-2</v>
      </c>
      <c r="T658" s="405">
        <v>8.3333333333333329E-2</v>
      </c>
      <c r="U658" s="405">
        <v>8.3333333333333329E-2</v>
      </c>
      <c r="V658" s="405">
        <v>8.3333333333333329E-2</v>
      </c>
      <c r="W658" s="405">
        <v>8.3333333333333329E-2</v>
      </c>
      <c r="X658" s="405">
        <v>8.3333333333333329E-2</v>
      </c>
      <c r="Y658" s="405">
        <v>8.3333333333333329E-2</v>
      </c>
      <c r="Z658" s="405">
        <v>8.3333333333333329E-2</v>
      </c>
      <c r="AA658" s="405">
        <v>8.3333333333333329E-2</v>
      </c>
    </row>
    <row r="659" spans="1:27" ht="15" customHeight="1" x14ac:dyDescent="0.25">
      <c r="A659" s="425" t="str">
        <f>IF('1_geral'!$D$1=E659,1,"")</f>
        <v/>
      </c>
      <c r="B659" s="166" t="str">
        <f>IF(A659=1,MAX(B$1:B658)+1,"")</f>
        <v/>
      </c>
      <c r="C659" s="425" t="str">
        <f>IF('1_geral'!$D$4=F659,1,"")</f>
        <v/>
      </c>
      <c r="D659" s="166" t="str">
        <f>IF(C659=1,MAX(D$1:D658)+1,"")</f>
        <v/>
      </c>
      <c r="E659" s="166" t="s">
        <v>22</v>
      </c>
      <c r="F659" s="166" t="s">
        <v>2490</v>
      </c>
      <c r="G659" s="166" t="s">
        <v>2490</v>
      </c>
      <c r="H659" s="166" t="s">
        <v>1854</v>
      </c>
      <c r="I659" s="166" t="s">
        <v>1856</v>
      </c>
      <c r="J659" s="166" t="s">
        <v>1902</v>
      </c>
      <c r="K659" s="166" t="s">
        <v>2515</v>
      </c>
      <c r="M659" s="409">
        <v>240</v>
      </c>
      <c r="O659" s="410">
        <v>0.5</v>
      </c>
      <c r="P659" s="405">
        <v>8.3333333333333329E-2</v>
      </c>
      <c r="Q659" s="405">
        <v>8.3333333333333329E-2</v>
      </c>
      <c r="R659" s="405">
        <v>8.3333333333333329E-2</v>
      </c>
      <c r="S659" s="405">
        <v>8.3333333333333329E-2</v>
      </c>
      <c r="T659" s="405">
        <v>8.3333333333333329E-2</v>
      </c>
      <c r="U659" s="405">
        <v>8.3333333333333329E-2</v>
      </c>
      <c r="V659" s="405">
        <v>8.3333333333333329E-2</v>
      </c>
      <c r="W659" s="405">
        <v>8.3333333333333329E-2</v>
      </c>
      <c r="X659" s="405">
        <v>8.3333333333333329E-2</v>
      </c>
      <c r="Y659" s="405">
        <v>8.3333333333333329E-2</v>
      </c>
      <c r="Z659" s="405">
        <v>8.3333333333333329E-2</v>
      </c>
      <c r="AA659" s="405">
        <v>8.3333333333333329E-2</v>
      </c>
    </row>
    <row r="660" spans="1:27" ht="15" customHeight="1" x14ac:dyDescent="0.25">
      <c r="A660" s="425" t="str">
        <f>IF('1_geral'!$D$1=E660,1,"")</f>
        <v/>
      </c>
      <c r="B660" s="166" t="str">
        <f>IF(A660=1,MAX(B$1:B659)+1,"")</f>
        <v/>
      </c>
      <c r="C660" s="425" t="str">
        <f>IF('1_geral'!$D$4=F660,1,"")</f>
        <v/>
      </c>
      <c r="D660" s="166" t="str">
        <f>IF(C660=1,MAX(D$1:D659)+1,"")</f>
        <v/>
      </c>
      <c r="E660" s="166" t="s">
        <v>22</v>
      </c>
      <c r="F660" s="166" t="s">
        <v>2490</v>
      </c>
      <c r="G660" s="166" t="s">
        <v>2490</v>
      </c>
      <c r="H660" s="166" t="s">
        <v>1854</v>
      </c>
      <c r="I660" s="166" t="s">
        <v>1861</v>
      </c>
      <c r="J660" s="166" t="s">
        <v>1902</v>
      </c>
      <c r="K660" s="166" t="s">
        <v>2512</v>
      </c>
      <c r="M660" s="409">
        <v>180</v>
      </c>
      <c r="O660" s="410">
        <v>8.3333333333333329E-2</v>
      </c>
      <c r="P660" s="405">
        <v>8.3333333333333329E-2</v>
      </c>
      <c r="Q660" s="405">
        <v>8.3333333333333329E-2</v>
      </c>
      <c r="R660" s="405">
        <v>8.3333333333333329E-2</v>
      </c>
      <c r="S660" s="405">
        <v>8.3333333333333329E-2</v>
      </c>
      <c r="T660" s="405">
        <v>8.3333333333333329E-2</v>
      </c>
      <c r="U660" s="405">
        <v>8.3333333333333329E-2</v>
      </c>
      <c r="V660" s="405">
        <v>8.3333333333333329E-2</v>
      </c>
      <c r="W660" s="405">
        <v>8.3333333333333329E-2</v>
      </c>
      <c r="X660" s="405">
        <v>8.3333333333333329E-2</v>
      </c>
      <c r="Y660" s="405">
        <v>8.3333333333333329E-2</v>
      </c>
      <c r="Z660" s="405">
        <v>8.3333333333333329E-2</v>
      </c>
      <c r="AA660" s="405">
        <v>8.3333333333333329E-2</v>
      </c>
    </row>
    <row r="661" spans="1:27" ht="15" customHeight="1" x14ac:dyDescent="0.25">
      <c r="A661" s="425" t="str">
        <f>IF('1_geral'!$D$1=E661,1,"")</f>
        <v/>
      </c>
      <c r="B661" s="166" t="str">
        <f>IF(A661=1,MAX(B$1:B660)+1,"")</f>
        <v/>
      </c>
      <c r="C661" s="425" t="str">
        <f>IF('1_geral'!$D$4=F661,1,"")</f>
        <v/>
      </c>
      <c r="D661" s="166" t="str">
        <f>IF(C661=1,MAX(D$1:D660)+1,"")</f>
        <v/>
      </c>
      <c r="E661" s="166" t="s">
        <v>22</v>
      </c>
      <c r="F661" s="166" t="s">
        <v>2490</v>
      </c>
      <c r="H661" s="166" t="s">
        <v>1656</v>
      </c>
      <c r="I661" s="166" t="s">
        <v>1657</v>
      </c>
      <c r="J661" s="166" t="s">
        <v>1902</v>
      </c>
      <c r="K661" s="166" t="s">
        <v>2516</v>
      </c>
      <c r="M661" s="409">
        <v>1920</v>
      </c>
      <c r="O661" s="410">
        <v>8.3333333333333329E-2</v>
      </c>
      <c r="P661" s="405">
        <v>8.3333333333333329E-2</v>
      </c>
      <c r="Q661" s="405">
        <v>8.3333333333333329E-2</v>
      </c>
      <c r="R661" s="405">
        <v>8.3333333333333329E-2</v>
      </c>
      <c r="S661" s="405">
        <v>8.3333333333333329E-2</v>
      </c>
      <c r="T661" s="405">
        <v>8.3333333333333329E-2</v>
      </c>
      <c r="U661" s="405">
        <v>8.3333333333333329E-2</v>
      </c>
      <c r="V661" s="405">
        <v>8.3333333333333329E-2</v>
      </c>
      <c r="W661" s="405">
        <v>8.3333333333333329E-2</v>
      </c>
      <c r="X661" s="405">
        <v>8.3333333333333329E-2</v>
      </c>
      <c r="Y661" s="405">
        <v>8.3333333333333329E-2</v>
      </c>
      <c r="Z661" s="405">
        <v>8.3333333333333329E-2</v>
      </c>
      <c r="AA661" s="405">
        <v>8.3333333333333329E-2</v>
      </c>
    </row>
    <row r="662" spans="1:27" ht="15" customHeight="1" x14ac:dyDescent="0.25">
      <c r="A662" s="425" t="str">
        <f>IF('1_geral'!$D$1=E662,1,"")</f>
        <v/>
      </c>
      <c r="B662" s="166" t="str">
        <f>IF(A662=1,MAX(B$1:B661)+1,"")</f>
        <v/>
      </c>
      <c r="C662" s="425" t="str">
        <f>IF('1_geral'!$D$4=F662,1,"")</f>
        <v/>
      </c>
      <c r="D662" s="166" t="str">
        <f>IF(C662=1,MAX(D$1:D661)+1,"")</f>
        <v/>
      </c>
      <c r="E662" s="166" t="s">
        <v>22</v>
      </c>
      <c r="F662" s="166" t="s">
        <v>2490</v>
      </c>
      <c r="H662" s="166" t="s">
        <v>1656</v>
      </c>
      <c r="I662" s="166" t="s">
        <v>1657</v>
      </c>
      <c r="J662" s="166" t="s">
        <v>1902</v>
      </c>
      <c r="K662" s="166" t="s">
        <v>2518</v>
      </c>
      <c r="M662" s="409">
        <v>480</v>
      </c>
      <c r="O662" s="410">
        <v>1</v>
      </c>
      <c r="P662" s="405">
        <v>8.3333333333333329E-2</v>
      </c>
      <c r="Q662" s="405">
        <v>8.3333333333333329E-2</v>
      </c>
      <c r="R662" s="405">
        <v>8.3333333333333329E-2</v>
      </c>
      <c r="S662" s="405">
        <v>8.3333333333333329E-2</v>
      </c>
      <c r="T662" s="405">
        <v>8.3333333333333329E-2</v>
      </c>
      <c r="U662" s="405">
        <v>8.3333333333333329E-2</v>
      </c>
      <c r="V662" s="405">
        <v>8.3333333333333329E-2</v>
      </c>
      <c r="W662" s="405">
        <v>8.3333333333333329E-2</v>
      </c>
      <c r="X662" s="405">
        <v>8.3333333333333329E-2</v>
      </c>
      <c r="Y662" s="405">
        <v>8.3333333333333329E-2</v>
      </c>
      <c r="Z662" s="405">
        <v>8.3333333333333329E-2</v>
      </c>
      <c r="AA662" s="405">
        <v>8.3333333333333329E-2</v>
      </c>
    </row>
    <row r="663" spans="1:27" ht="15" customHeight="1" x14ac:dyDescent="0.25">
      <c r="A663" s="425" t="str">
        <f>IF('1_geral'!$D$1=E663,1,"")</f>
        <v/>
      </c>
      <c r="B663" s="166" t="str">
        <f>IF(A663=1,MAX(B$1:B662)+1,"")</f>
        <v/>
      </c>
      <c r="C663" s="425" t="str">
        <f>IF('1_geral'!$D$4=F663,1,"")</f>
        <v/>
      </c>
      <c r="D663" s="166" t="str">
        <f>IF(C663=1,MAX(D$1:D662)+1,"")</f>
        <v/>
      </c>
      <c r="E663" s="166" t="s">
        <v>22</v>
      </c>
      <c r="F663" s="166" t="s">
        <v>2490</v>
      </c>
      <c r="H663" s="166" t="s">
        <v>1656</v>
      </c>
      <c r="I663" s="166" t="s">
        <v>1657</v>
      </c>
      <c r="J663" s="166" t="s">
        <v>1902</v>
      </c>
      <c r="K663" s="166" t="s">
        <v>2519</v>
      </c>
      <c r="M663" s="409">
        <v>2400</v>
      </c>
      <c r="O663" s="410">
        <v>8.3333333333333329E-2</v>
      </c>
      <c r="P663" s="405">
        <v>8.3333333333333329E-2</v>
      </c>
      <c r="Q663" s="405">
        <v>8.3333333333333329E-2</v>
      </c>
      <c r="R663" s="405">
        <v>8.3333333333333329E-2</v>
      </c>
      <c r="S663" s="405">
        <v>8.3333333333333329E-2</v>
      </c>
      <c r="T663" s="405">
        <v>8.3333333333333329E-2</v>
      </c>
      <c r="U663" s="405">
        <v>8.3333333333333329E-2</v>
      </c>
      <c r="V663" s="405">
        <v>8.3333333333333329E-2</v>
      </c>
      <c r="W663" s="405">
        <v>8.3333333333333329E-2</v>
      </c>
      <c r="X663" s="405">
        <v>8.3333333333333329E-2</v>
      </c>
      <c r="Y663" s="405">
        <v>8.3333333333333329E-2</v>
      </c>
      <c r="Z663" s="405">
        <v>8.3333333333333329E-2</v>
      </c>
      <c r="AA663" s="405">
        <v>8.3333333333333329E-2</v>
      </c>
    </row>
    <row r="664" spans="1:27" ht="15" customHeight="1" x14ac:dyDescent="0.25">
      <c r="A664" s="425" t="str">
        <f>IF('1_geral'!$D$1=E664,1,"")</f>
        <v/>
      </c>
      <c r="B664" s="166" t="str">
        <f>IF(A664=1,MAX(B$1:B663)+1,"")</f>
        <v/>
      </c>
      <c r="C664" s="425" t="str">
        <f>IF('1_geral'!$D$4=F664,1,"")</f>
        <v/>
      </c>
      <c r="D664" s="166" t="str">
        <f>IF(C664=1,MAX(D$1:D663)+1,"")</f>
        <v/>
      </c>
      <c r="E664" s="166" t="s">
        <v>22</v>
      </c>
      <c r="F664" s="166" t="s">
        <v>2490</v>
      </c>
      <c r="H664" s="166" t="s">
        <v>1656</v>
      </c>
      <c r="I664" s="166" t="s">
        <v>1657</v>
      </c>
      <c r="J664" s="166" t="s">
        <v>1905</v>
      </c>
      <c r="K664" s="166" t="s">
        <v>2525</v>
      </c>
      <c r="L664" s="409">
        <v>600</v>
      </c>
      <c r="M664" s="409">
        <v>1200</v>
      </c>
      <c r="N664" s="409">
        <v>2400</v>
      </c>
      <c r="O664" s="410">
        <v>8.3333333333333329E-2</v>
      </c>
      <c r="P664" s="405">
        <v>0</v>
      </c>
      <c r="Q664" s="405">
        <v>0</v>
      </c>
      <c r="R664" s="405">
        <v>0</v>
      </c>
      <c r="S664" s="405">
        <v>0</v>
      </c>
      <c r="T664" s="405">
        <v>0</v>
      </c>
      <c r="U664" s="405">
        <v>0</v>
      </c>
      <c r="V664" s="405">
        <v>0</v>
      </c>
      <c r="W664" s="405">
        <v>0</v>
      </c>
      <c r="X664" s="405">
        <v>0</v>
      </c>
      <c r="Y664" s="405">
        <v>0</v>
      </c>
      <c r="Z664" s="405">
        <v>0</v>
      </c>
      <c r="AA664" s="405">
        <v>1</v>
      </c>
    </row>
    <row r="665" spans="1:27" ht="15" customHeight="1" x14ac:dyDescent="0.25">
      <c r="A665" s="425" t="str">
        <f>IF('1_geral'!$D$1=E665,1,"")</f>
        <v/>
      </c>
      <c r="B665" s="166" t="str">
        <f>IF(A665=1,MAX(B$1:B664)+1,"")</f>
        <v/>
      </c>
      <c r="C665" s="425" t="str">
        <f>IF('1_geral'!$D$4=F665,1,"")</f>
        <v/>
      </c>
      <c r="D665" s="166" t="str">
        <f>IF(C665=1,MAX(D$1:D664)+1,"")</f>
        <v/>
      </c>
      <c r="E665" s="166" t="s">
        <v>22</v>
      </c>
      <c r="F665" s="166" t="s">
        <v>2490</v>
      </c>
      <c r="H665" s="166" t="s">
        <v>1656</v>
      </c>
      <c r="I665" s="166" t="s">
        <v>1861</v>
      </c>
      <c r="J665" s="166" t="s">
        <v>1902</v>
      </c>
      <c r="K665" s="166" t="s">
        <v>2493</v>
      </c>
      <c r="L665" s="409">
        <v>5</v>
      </c>
      <c r="M665" s="409">
        <v>20</v>
      </c>
      <c r="N665" s="409">
        <v>30</v>
      </c>
      <c r="O665" s="410">
        <v>4</v>
      </c>
      <c r="P665" s="405">
        <v>8.3333333333333329E-2</v>
      </c>
      <c r="Q665" s="405">
        <v>8.3333333333333329E-2</v>
      </c>
      <c r="R665" s="405">
        <v>8.3333333333333329E-2</v>
      </c>
      <c r="S665" s="405">
        <v>8.3333333333333329E-2</v>
      </c>
      <c r="T665" s="405">
        <v>8.3333333333333329E-2</v>
      </c>
      <c r="U665" s="405">
        <v>8.3333333333333329E-2</v>
      </c>
      <c r="V665" s="405">
        <v>8.3333333333333329E-2</v>
      </c>
      <c r="W665" s="405">
        <v>8.3333333333333329E-2</v>
      </c>
      <c r="X665" s="405">
        <v>8.3333333333333329E-2</v>
      </c>
      <c r="Y665" s="405">
        <v>8.3333333333333329E-2</v>
      </c>
      <c r="Z665" s="405">
        <v>8.3333333333333329E-2</v>
      </c>
      <c r="AA665" s="405">
        <v>8.3333333333333329E-2</v>
      </c>
    </row>
    <row r="666" spans="1:27" ht="15" customHeight="1" x14ac:dyDescent="0.25">
      <c r="A666" s="425" t="str">
        <f>IF('1_geral'!$D$1=E666,1,"")</f>
        <v/>
      </c>
      <c r="B666" s="166" t="str">
        <f>IF(A666=1,MAX(B$1:B665)+1,"")</f>
        <v/>
      </c>
      <c r="C666" s="425" t="str">
        <f>IF('1_geral'!$D$4=F666,1,"")</f>
        <v/>
      </c>
      <c r="D666" s="166" t="str">
        <f>IF(C666=1,MAX(D$1:D665)+1,"")</f>
        <v/>
      </c>
      <c r="E666" s="166" t="s">
        <v>22</v>
      </c>
      <c r="F666" s="166" t="s">
        <v>2490</v>
      </c>
      <c r="H666" s="166" t="s">
        <v>1656</v>
      </c>
      <c r="I666" s="166" t="s">
        <v>1861</v>
      </c>
      <c r="J666" s="166" t="s">
        <v>1902</v>
      </c>
      <c r="K666" s="166" t="s">
        <v>2517</v>
      </c>
      <c r="L666" s="409">
        <v>600</v>
      </c>
      <c r="M666" s="409">
        <v>960</v>
      </c>
      <c r="N666" s="409">
        <v>1200</v>
      </c>
      <c r="O666" s="410">
        <v>8.3333333333333329E-2</v>
      </c>
      <c r="P666" s="405">
        <v>8.3333333333333329E-2</v>
      </c>
      <c r="Q666" s="405">
        <v>8.3333333333333329E-2</v>
      </c>
      <c r="R666" s="405">
        <v>8.3333333333333329E-2</v>
      </c>
      <c r="S666" s="405">
        <v>8.3333333333333329E-2</v>
      </c>
      <c r="T666" s="405">
        <v>8.3333333333333329E-2</v>
      </c>
      <c r="U666" s="405">
        <v>8.3333333333333329E-2</v>
      </c>
      <c r="V666" s="405">
        <v>8.3333333333333329E-2</v>
      </c>
      <c r="W666" s="405">
        <v>8.3333333333333329E-2</v>
      </c>
      <c r="X666" s="405">
        <v>8.3333333333333329E-2</v>
      </c>
      <c r="Y666" s="405">
        <v>8.3333333333333329E-2</v>
      </c>
      <c r="Z666" s="405">
        <v>8.3333333333333329E-2</v>
      </c>
      <c r="AA666" s="405">
        <v>8.3333333333333329E-2</v>
      </c>
    </row>
    <row r="667" spans="1:27" ht="15" customHeight="1" x14ac:dyDescent="0.25">
      <c r="A667" s="425" t="str">
        <f>IF('1_geral'!$D$1=E667,1,"")</f>
        <v/>
      </c>
      <c r="B667" s="166" t="str">
        <f>IF(A667=1,MAX(B$1:B666)+1,"")</f>
        <v/>
      </c>
      <c r="C667" s="425" t="str">
        <f>IF('1_geral'!$D$4=F667,1,"")</f>
        <v/>
      </c>
      <c r="D667" s="166" t="str">
        <f>IF(C667=1,MAX(D$1:D666)+1,"")</f>
        <v/>
      </c>
      <c r="E667" s="166" t="s">
        <v>22</v>
      </c>
      <c r="F667" s="166" t="s">
        <v>2490</v>
      </c>
      <c r="H667" s="166" t="s">
        <v>1658</v>
      </c>
      <c r="I667" s="166" t="s">
        <v>1855</v>
      </c>
      <c r="J667" s="166" t="s">
        <v>1905</v>
      </c>
      <c r="K667" s="166" t="s">
        <v>2521</v>
      </c>
      <c r="L667" s="409">
        <v>3000</v>
      </c>
      <c r="M667" s="409">
        <v>4000</v>
      </c>
      <c r="N667" s="409">
        <v>6000</v>
      </c>
      <c r="O667" s="410">
        <v>8.3333333333333329E-2</v>
      </c>
      <c r="P667" s="405">
        <v>0</v>
      </c>
      <c r="Q667" s="405">
        <v>1</v>
      </c>
      <c r="R667" s="405">
        <v>0</v>
      </c>
      <c r="S667" s="405">
        <v>0</v>
      </c>
      <c r="T667" s="405">
        <v>0</v>
      </c>
      <c r="U667" s="405">
        <v>0</v>
      </c>
      <c r="V667" s="405">
        <v>0</v>
      </c>
      <c r="W667" s="405">
        <v>0</v>
      </c>
      <c r="X667" s="405">
        <v>0</v>
      </c>
      <c r="Y667" s="405">
        <v>0</v>
      </c>
      <c r="Z667" s="405">
        <v>0</v>
      </c>
      <c r="AA667" s="405">
        <v>0</v>
      </c>
    </row>
    <row r="668" spans="1:27" ht="15" customHeight="1" x14ac:dyDescent="0.25">
      <c r="A668" s="425" t="str">
        <f>IF('1_geral'!$D$1=E668,1,"")</f>
        <v/>
      </c>
      <c r="B668" s="166" t="str">
        <f>IF(A668=1,MAX(B$1:B667)+1,"")</f>
        <v/>
      </c>
      <c r="C668" s="425" t="str">
        <f>IF('1_geral'!$D$4=F668,1,"")</f>
        <v/>
      </c>
      <c r="D668" s="166" t="str">
        <f>IF(C668=1,MAX(D$1:D667)+1,"")</f>
        <v/>
      </c>
      <c r="E668" s="166" t="s">
        <v>22</v>
      </c>
      <c r="F668" s="166" t="s">
        <v>2490</v>
      </c>
      <c r="H668" s="166" t="s">
        <v>1854</v>
      </c>
      <c r="I668" s="166" t="s">
        <v>1859</v>
      </c>
      <c r="J668" s="166" t="s">
        <v>1902</v>
      </c>
      <c r="K668" s="166" t="s">
        <v>2522</v>
      </c>
      <c r="M668" s="409">
        <v>960</v>
      </c>
      <c r="O668" s="410">
        <v>4</v>
      </c>
      <c r="P668" s="405">
        <v>8.3333333333333329E-2</v>
      </c>
      <c r="Q668" s="405">
        <v>8.3333333333333329E-2</v>
      </c>
      <c r="R668" s="405">
        <v>8.3333333333333329E-2</v>
      </c>
      <c r="S668" s="405">
        <v>8.3333333333333329E-2</v>
      </c>
      <c r="T668" s="405">
        <v>8.3333333333333329E-2</v>
      </c>
      <c r="U668" s="405">
        <v>8.3333333333333329E-2</v>
      </c>
      <c r="V668" s="405">
        <v>8.3333333333333329E-2</v>
      </c>
      <c r="W668" s="405">
        <v>8.3333333333333329E-2</v>
      </c>
      <c r="X668" s="405">
        <v>8.3333333333333329E-2</v>
      </c>
      <c r="Y668" s="405">
        <v>8.3333333333333329E-2</v>
      </c>
      <c r="Z668" s="405">
        <v>8.3333333333333329E-2</v>
      </c>
      <c r="AA668" s="405">
        <v>8.3333333333333329E-2</v>
      </c>
    </row>
    <row r="669" spans="1:27" ht="15" customHeight="1" x14ac:dyDescent="0.25">
      <c r="A669" s="425" t="str">
        <f>IF('1_geral'!$D$1=E669,1,"")</f>
        <v/>
      </c>
      <c r="B669" s="166" t="str">
        <f>IF(A669=1,MAX(B$1:B668)+1,"")</f>
        <v/>
      </c>
      <c r="C669" s="425" t="str">
        <f>IF('1_geral'!$D$4=F669,1,"")</f>
        <v/>
      </c>
      <c r="D669" s="166" t="str">
        <f>IF(C669=1,MAX(D$1:D668)+1,"")</f>
        <v/>
      </c>
      <c r="E669" s="166" t="s">
        <v>22</v>
      </c>
      <c r="F669" s="166" t="s">
        <v>2490</v>
      </c>
      <c r="H669" s="166" t="s">
        <v>1854</v>
      </c>
      <c r="I669" s="166" t="s">
        <v>1856</v>
      </c>
      <c r="J669" s="166" t="s">
        <v>1905</v>
      </c>
      <c r="K669" s="166" t="s">
        <v>2491</v>
      </c>
      <c r="M669" s="409">
        <v>2400</v>
      </c>
      <c r="O669" s="410">
        <v>0.16666666666666666</v>
      </c>
      <c r="P669" s="405">
        <v>0.5</v>
      </c>
      <c r="Q669" s="405">
        <v>0</v>
      </c>
      <c r="R669" s="405">
        <v>0</v>
      </c>
      <c r="S669" s="405">
        <v>0</v>
      </c>
      <c r="T669" s="405">
        <v>0</v>
      </c>
      <c r="U669" s="405">
        <v>0</v>
      </c>
      <c r="V669" s="405">
        <v>0.5</v>
      </c>
      <c r="W669" s="405">
        <v>0</v>
      </c>
      <c r="X669" s="405">
        <v>0</v>
      </c>
      <c r="Y669" s="405">
        <v>0</v>
      </c>
      <c r="Z669" s="405">
        <v>0</v>
      </c>
      <c r="AA669" s="405">
        <v>0</v>
      </c>
    </row>
    <row r="670" spans="1:27" ht="15" customHeight="1" x14ac:dyDescent="0.25">
      <c r="A670" s="425" t="str">
        <f>IF('1_geral'!$D$1=E670,1,"")</f>
        <v/>
      </c>
      <c r="B670" s="166" t="str">
        <f>IF(A670=1,MAX(B$1:B669)+1,"")</f>
        <v/>
      </c>
      <c r="C670" s="425" t="str">
        <f>IF('1_geral'!$D$4=F670,1,"")</f>
        <v/>
      </c>
      <c r="D670" s="166" t="str">
        <f>IF(C670=1,MAX(D$1:D669)+1,"")</f>
        <v/>
      </c>
      <c r="E670" s="166" t="s">
        <v>22</v>
      </c>
      <c r="F670" s="166" t="s">
        <v>2490</v>
      </c>
      <c r="H670" s="166" t="s">
        <v>1854</v>
      </c>
      <c r="I670" s="166" t="s">
        <v>1856</v>
      </c>
      <c r="J670" s="166" t="s">
        <v>1902</v>
      </c>
      <c r="K670" s="166" t="s">
        <v>2524</v>
      </c>
      <c r="L670" s="409">
        <v>600</v>
      </c>
      <c r="M670" s="409">
        <v>900</v>
      </c>
      <c r="N670" s="409">
        <v>1200</v>
      </c>
      <c r="O670" s="410">
        <v>8.3333333333333329E-2</v>
      </c>
      <c r="P670" s="405">
        <v>8.3333333333333329E-2</v>
      </c>
      <c r="Q670" s="405">
        <v>8.3333333333333329E-2</v>
      </c>
      <c r="R670" s="405">
        <v>8.3333333333333329E-2</v>
      </c>
      <c r="S670" s="405">
        <v>8.3333333333333329E-2</v>
      </c>
      <c r="T670" s="405">
        <v>8.3333333333333329E-2</v>
      </c>
      <c r="U670" s="405">
        <v>8.3333333333333329E-2</v>
      </c>
      <c r="V670" s="405">
        <v>8.3333333333333329E-2</v>
      </c>
      <c r="W670" s="405">
        <v>8.3333333333333329E-2</v>
      </c>
      <c r="X670" s="405">
        <v>8.3333333333333329E-2</v>
      </c>
      <c r="Y670" s="405">
        <v>8.3333333333333329E-2</v>
      </c>
      <c r="Z670" s="405">
        <v>8.3333333333333329E-2</v>
      </c>
      <c r="AA670" s="405">
        <v>8.3333333333333329E-2</v>
      </c>
    </row>
    <row r="671" spans="1:27" ht="15" customHeight="1" x14ac:dyDescent="0.25">
      <c r="A671" s="425" t="str">
        <f>IF('1_geral'!$D$1=E671,1,"")</f>
        <v/>
      </c>
      <c r="B671" s="166" t="str">
        <f>IF(A671=1,MAX(B$1:B670)+1,"")</f>
        <v/>
      </c>
      <c r="C671" s="425" t="str">
        <f>IF('1_geral'!$D$4=F671,1,"")</f>
        <v/>
      </c>
      <c r="D671" s="166" t="str">
        <f>IF(C671=1,MAX(D$1:D670)+1,"")</f>
        <v/>
      </c>
      <c r="E671" s="166" t="s">
        <v>22</v>
      </c>
      <c r="F671" s="166" t="s">
        <v>2527</v>
      </c>
      <c r="G671" s="166" t="s">
        <v>1657</v>
      </c>
      <c r="H671" s="166" t="s">
        <v>1656</v>
      </c>
      <c r="I671" s="166" t="s">
        <v>1856</v>
      </c>
      <c r="J671" s="166" t="s">
        <v>1902</v>
      </c>
      <c r="K671" s="166" t="s">
        <v>2538</v>
      </c>
      <c r="L671" s="409">
        <v>300</v>
      </c>
      <c r="M671" s="409">
        <v>390</v>
      </c>
      <c r="N671" s="409">
        <v>480</v>
      </c>
      <c r="O671" s="410">
        <v>1</v>
      </c>
      <c r="P671" s="405">
        <v>8.3333333333333329E-2</v>
      </c>
      <c r="Q671" s="405">
        <v>8.3333333333333329E-2</v>
      </c>
      <c r="R671" s="405">
        <v>8.3333333333333329E-2</v>
      </c>
      <c r="S671" s="405">
        <v>8.3333333333333329E-2</v>
      </c>
      <c r="T671" s="405">
        <v>8.3333333333333329E-2</v>
      </c>
      <c r="U671" s="405">
        <v>8.3333333333333329E-2</v>
      </c>
      <c r="V671" s="405">
        <v>8.3333333333333329E-2</v>
      </c>
      <c r="W671" s="405">
        <v>8.3333333333333329E-2</v>
      </c>
      <c r="X671" s="405">
        <v>8.3333333333333329E-2</v>
      </c>
      <c r="Y671" s="405">
        <v>8.3333333333333329E-2</v>
      </c>
      <c r="Z671" s="405">
        <v>8.3333333333333329E-2</v>
      </c>
      <c r="AA671" s="405">
        <v>8.3333333333333329E-2</v>
      </c>
    </row>
    <row r="672" spans="1:27" ht="15" customHeight="1" x14ac:dyDescent="0.25">
      <c r="A672" s="425" t="str">
        <f>IF('1_geral'!$D$1=E672,1,"")</f>
        <v/>
      </c>
      <c r="B672" s="166" t="str">
        <f>IF(A672=1,MAX(B$1:B671)+1,"")</f>
        <v/>
      </c>
      <c r="C672" s="425" t="str">
        <f>IF('1_geral'!$D$4=F672,1,"")</f>
        <v/>
      </c>
      <c r="D672" s="166" t="str">
        <f>IF(C672=1,MAX(D$1:D671)+1,"")</f>
        <v/>
      </c>
      <c r="E672" s="166" t="s">
        <v>22</v>
      </c>
      <c r="F672" s="166" t="s">
        <v>2527</v>
      </c>
      <c r="G672" s="166" t="s">
        <v>1657</v>
      </c>
      <c r="H672" s="166" t="s">
        <v>1658</v>
      </c>
      <c r="I672" s="166" t="s">
        <v>1856</v>
      </c>
      <c r="J672" s="166" t="s">
        <v>1905</v>
      </c>
      <c r="K672" s="166" t="s">
        <v>2528</v>
      </c>
      <c r="L672" s="409">
        <v>240</v>
      </c>
      <c r="M672" s="409">
        <v>300</v>
      </c>
      <c r="N672" s="409">
        <v>360</v>
      </c>
      <c r="O672" s="410">
        <v>14</v>
      </c>
      <c r="P672" s="405">
        <v>8.3333333333333329E-2</v>
      </c>
      <c r="Q672" s="405">
        <v>8.3333333333333329E-2</v>
      </c>
      <c r="R672" s="405">
        <v>8.3333333333333329E-2</v>
      </c>
      <c r="S672" s="405">
        <v>8.3333333333333329E-2</v>
      </c>
      <c r="T672" s="405">
        <v>8.3333333333333329E-2</v>
      </c>
      <c r="U672" s="405">
        <v>8.3333333333333329E-2</v>
      </c>
      <c r="V672" s="405">
        <v>8.3333333333333329E-2</v>
      </c>
      <c r="W672" s="405">
        <v>8.3333333333333329E-2</v>
      </c>
      <c r="X672" s="405">
        <v>8.3333333333333329E-2</v>
      </c>
      <c r="Y672" s="405">
        <v>8.3333333333333329E-2</v>
      </c>
      <c r="Z672" s="405">
        <v>8.3333333333333329E-2</v>
      </c>
      <c r="AA672" s="405">
        <v>8.3333333333333329E-2</v>
      </c>
    </row>
    <row r="673" spans="1:27" ht="15" customHeight="1" x14ac:dyDescent="0.25">
      <c r="A673" s="425" t="str">
        <f>IF('1_geral'!$D$1=E673,1,"")</f>
        <v/>
      </c>
      <c r="B673" s="166" t="str">
        <f>IF(A673=1,MAX(B$1:B672)+1,"")</f>
        <v/>
      </c>
      <c r="C673" s="425" t="str">
        <f>IF('1_geral'!$D$4=F673,1,"")</f>
        <v/>
      </c>
      <c r="D673" s="166" t="str">
        <f>IF(C673=1,MAX(D$1:D672)+1,"")</f>
        <v/>
      </c>
      <c r="E673" s="166" t="s">
        <v>22</v>
      </c>
      <c r="F673" s="166" t="s">
        <v>2527</v>
      </c>
      <c r="G673" s="166" t="s">
        <v>1657</v>
      </c>
      <c r="H673" s="166" t="s">
        <v>1854</v>
      </c>
      <c r="I673" s="166" t="s">
        <v>1856</v>
      </c>
      <c r="J673" s="166" t="s">
        <v>1902</v>
      </c>
      <c r="K673" s="166" t="s">
        <v>2530</v>
      </c>
      <c r="L673" s="409">
        <v>700</v>
      </c>
      <c r="M673" s="409">
        <v>780</v>
      </c>
      <c r="N673" s="409">
        <v>830</v>
      </c>
      <c r="O673" s="410">
        <v>618</v>
      </c>
      <c r="P673" s="405">
        <v>8.3333333333333329E-2</v>
      </c>
      <c r="Q673" s="405">
        <v>8.3333333333333329E-2</v>
      </c>
      <c r="R673" s="405">
        <v>8.3333333333333329E-2</v>
      </c>
      <c r="S673" s="405">
        <v>8.3333333333333329E-2</v>
      </c>
      <c r="T673" s="405">
        <v>8.3333333333333329E-2</v>
      </c>
      <c r="U673" s="405">
        <v>8.3333333333333329E-2</v>
      </c>
      <c r="V673" s="405">
        <v>8.3333333333333329E-2</v>
      </c>
      <c r="W673" s="405">
        <v>8.3333333333333329E-2</v>
      </c>
      <c r="X673" s="405">
        <v>8.3333333333333329E-2</v>
      </c>
      <c r="Y673" s="405">
        <v>8.3333333333333329E-2</v>
      </c>
      <c r="Z673" s="405">
        <v>8.3333333333333329E-2</v>
      </c>
      <c r="AA673" s="405">
        <v>8.3333333333333329E-2</v>
      </c>
    </row>
    <row r="674" spans="1:27" ht="15" customHeight="1" x14ac:dyDescent="0.25">
      <c r="A674" s="425" t="str">
        <f>IF('1_geral'!$D$1=E674,1,"")</f>
        <v/>
      </c>
      <c r="B674" s="166" t="str">
        <f>IF(A674=1,MAX(B$1:B673)+1,"")</f>
        <v/>
      </c>
      <c r="C674" s="425" t="str">
        <f>IF('1_geral'!$D$4=F674,1,"")</f>
        <v/>
      </c>
      <c r="D674" s="166" t="str">
        <f>IF(C674=1,MAX(D$1:D673)+1,"")</f>
        <v/>
      </c>
      <c r="E674" s="166" t="s">
        <v>22</v>
      </c>
      <c r="F674" s="166" t="s">
        <v>2527</v>
      </c>
      <c r="G674" s="166" t="s">
        <v>1657</v>
      </c>
      <c r="H674" s="166" t="s">
        <v>1854</v>
      </c>
      <c r="I674" s="166" t="s">
        <v>1856</v>
      </c>
      <c r="J674" s="166" t="s">
        <v>1902</v>
      </c>
      <c r="K674" s="166" t="s">
        <v>2531</v>
      </c>
      <c r="L674" s="409">
        <v>40</v>
      </c>
      <c r="M674" s="409">
        <v>60</v>
      </c>
      <c r="N674" s="409">
        <v>80</v>
      </c>
      <c r="O674" s="410">
        <v>0.66666666666666663</v>
      </c>
      <c r="P674" s="405">
        <v>8.3333333333333329E-2</v>
      </c>
      <c r="Q674" s="405">
        <v>8.3333333333333329E-2</v>
      </c>
      <c r="R674" s="405">
        <v>8.3333333333333329E-2</v>
      </c>
      <c r="S674" s="405">
        <v>8.3333333333333329E-2</v>
      </c>
      <c r="T674" s="405">
        <v>8.3333333333333329E-2</v>
      </c>
      <c r="U674" s="405">
        <v>8.3333333333333329E-2</v>
      </c>
      <c r="V674" s="405">
        <v>8.3333333333333329E-2</v>
      </c>
      <c r="W674" s="405">
        <v>8.3333333333333329E-2</v>
      </c>
      <c r="X674" s="405">
        <v>8.3333333333333329E-2</v>
      </c>
      <c r="Y674" s="405">
        <v>8.3333333333333329E-2</v>
      </c>
      <c r="Z674" s="405">
        <v>8.3333333333333329E-2</v>
      </c>
      <c r="AA674" s="405">
        <v>8.3333333333333329E-2</v>
      </c>
    </row>
    <row r="675" spans="1:27" ht="15" customHeight="1" x14ac:dyDescent="0.25">
      <c r="A675" s="425" t="str">
        <f>IF('1_geral'!$D$1=E675,1,"")</f>
        <v/>
      </c>
      <c r="B675" s="166" t="str">
        <f>IF(A675=1,MAX(B$1:B674)+1,"")</f>
        <v/>
      </c>
      <c r="C675" s="425" t="str">
        <f>IF('1_geral'!$D$4=F675,1,"")</f>
        <v/>
      </c>
      <c r="D675" s="166" t="str">
        <f>IF(C675=1,MAX(D$1:D674)+1,"")</f>
        <v/>
      </c>
      <c r="E675" s="166" t="s">
        <v>22</v>
      </c>
      <c r="F675" s="166" t="s">
        <v>2527</v>
      </c>
      <c r="G675" s="166" t="s">
        <v>1657</v>
      </c>
      <c r="H675" s="166" t="s">
        <v>1854</v>
      </c>
      <c r="I675" s="166" t="s">
        <v>1856</v>
      </c>
      <c r="J675" s="166" t="s">
        <v>1902</v>
      </c>
      <c r="K675" s="166" t="s">
        <v>2539</v>
      </c>
      <c r="L675" s="409">
        <v>20</v>
      </c>
      <c r="M675" s="409">
        <v>30</v>
      </c>
      <c r="N675" s="409">
        <v>45</v>
      </c>
      <c r="O675" s="410">
        <v>50</v>
      </c>
      <c r="P675" s="405">
        <v>8.3333333333333329E-2</v>
      </c>
      <c r="Q675" s="405">
        <v>8.3333333333333329E-2</v>
      </c>
      <c r="R675" s="405">
        <v>8.3333333333333329E-2</v>
      </c>
      <c r="S675" s="405">
        <v>8.3333333333333329E-2</v>
      </c>
      <c r="T675" s="405">
        <v>8.3333333333333329E-2</v>
      </c>
      <c r="U675" s="405">
        <v>8.3333333333333329E-2</v>
      </c>
      <c r="V675" s="405">
        <v>8.3333333333333329E-2</v>
      </c>
      <c r="W675" s="405">
        <v>8.3333333333333329E-2</v>
      </c>
      <c r="X675" s="405">
        <v>8.3333333333333329E-2</v>
      </c>
      <c r="Y675" s="405">
        <v>8.3333333333333329E-2</v>
      </c>
      <c r="Z675" s="405">
        <v>8.3333333333333329E-2</v>
      </c>
      <c r="AA675" s="405">
        <v>8.3333333333333329E-2</v>
      </c>
    </row>
    <row r="676" spans="1:27" ht="15" customHeight="1" x14ac:dyDescent="0.25">
      <c r="A676" s="425" t="str">
        <f>IF('1_geral'!$D$1=E676,1,"")</f>
        <v/>
      </c>
      <c r="B676" s="166" t="str">
        <f>IF(A676=1,MAX(B$1:B675)+1,"")</f>
        <v/>
      </c>
      <c r="C676" s="425" t="str">
        <f>IF('1_geral'!$D$4=F676,1,"")</f>
        <v/>
      </c>
      <c r="D676" s="166" t="str">
        <f>IF(C676=1,MAX(D$1:D675)+1,"")</f>
        <v/>
      </c>
      <c r="E676" s="166" t="s">
        <v>22</v>
      </c>
      <c r="F676" s="166" t="s">
        <v>2527</v>
      </c>
      <c r="G676" s="166" t="s">
        <v>1657</v>
      </c>
      <c r="H676" s="166" t="s">
        <v>1854</v>
      </c>
      <c r="I676" s="166" t="s">
        <v>1856</v>
      </c>
      <c r="J676" s="166" t="s">
        <v>1902</v>
      </c>
      <c r="K676" s="166" t="s">
        <v>2540</v>
      </c>
      <c r="L676" s="409">
        <v>60</v>
      </c>
      <c r="M676" s="409">
        <v>90</v>
      </c>
      <c r="N676" s="409">
        <v>120</v>
      </c>
      <c r="O676" s="410">
        <v>10</v>
      </c>
      <c r="P676" s="405">
        <v>8.3333333333333329E-2</v>
      </c>
      <c r="Q676" s="405">
        <v>8.3333333333333329E-2</v>
      </c>
      <c r="R676" s="405">
        <v>8.3333333333333329E-2</v>
      </c>
      <c r="S676" s="405">
        <v>8.3333333333333329E-2</v>
      </c>
      <c r="T676" s="405">
        <v>8.3333333333333329E-2</v>
      </c>
      <c r="U676" s="405">
        <v>8.3333333333333329E-2</v>
      </c>
      <c r="V676" s="405">
        <v>8.3333333333333329E-2</v>
      </c>
      <c r="W676" s="405">
        <v>8.3333333333333329E-2</v>
      </c>
      <c r="X676" s="405">
        <v>8.3333333333333329E-2</v>
      </c>
      <c r="Y676" s="405">
        <v>8.3333333333333329E-2</v>
      </c>
      <c r="Z676" s="405">
        <v>8.3333333333333329E-2</v>
      </c>
      <c r="AA676" s="405">
        <v>8.3333333333333329E-2</v>
      </c>
    </row>
    <row r="677" spans="1:27" ht="15" customHeight="1" x14ac:dyDescent="0.25">
      <c r="A677" s="425" t="str">
        <f>IF('1_geral'!$D$1=E677,1,"")</f>
        <v/>
      </c>
      <c r="B677" s="166" t="str">
        <f>IF(A677=1,MAX(B$1:B676)+1,"")</f>
        <v/>
      </c>
      <c r="C677" s="425" t="str">
        <f>IF('1_geral'!$D$4=F677,1,"")</f>
        <v/>
      </c>
      <c r="D677" s="166" t="str">
        <f>IF(C677=1,MAX(D$1:D676)+1,"")</f>
        <v/>
      </c>
      <c r="E677" s="166" t="s">
        <v>22</v>
      </c>
      <c r="F677" s="166" t="s">
        <v>2527</v>
      </c>
      <c r="G677" s="166" t="s">
        <v>1657</v>
      </c>
      <c r="H677" s="166" t="s">
        <v>1854</v>
      </c>
      <c r="I677" s="166" t="s">
        <v>1856</v>
      </c>
      <c r="J677" s="166" t="s">
        <v>1902</v>
      </c>
      <c r="K677" s="166" t="s">
        <v>2542</v>
      </c>
      <c r="L677" s="409">
        <v>45</v>
      </c>
      <c r="M677" s="409">
        <v>60</v>
      </c>
      <c r="N677" s="409">
        <v>90</v>
      </c>
      <c r="O677" s="410">
        <v>5</v>
      </c>
      <c r="P677" s="405">
        <v>8.3333333333333329E-2</v>
      </c>
      <c r="Q677" s="405">
        <v>8.3333333333333329E-2</v>
      </c>
      <c r="R677" s="405">
        <v>8.3333333333333329E-2</v>
      </c>
      <c r="S677" s="405">
        <v>8.3333333333333329E-2</v>
      </c>
      <c r="T677" s="405">
        <v>8.3333333333333329E-2</v>
      </c>
      <c r="U677" s="405">
        <v>8.3333333333333329E-2</v>
      </c>
      <c r="V677" s="405">
        <v>8.3333333333333329E-2</v>
      </c>
      <c r="W677" s="405">
        <v>8.3333333333333329E-2</v>
      </c>
      <c r="X677" s="405">
        <v>8.3333333333333329E-2</v>
      </c>
      <c r="Y677" s="405">
        <v>8.3333333333333329E-2</v>
      </c>
      <c r="Z677" s="405">
        <v>8.3333333333333329E-2</v>
      </c>
      <c r="AA677" s="405">
        <v>8.3333333333333329E-2</v>
      </c>
    </row>
    <row r="678" spans="1:27" ht="15" customHeight="1" x14ac:dyDescent="0.25">
      <c r="A678" s="425" t="str">
        <f>IF('1_geral'!$D$1=E678,1,"")</f>
        <v/>
      </c>
      <c r="B678" s="166" t="str">
        <f>IF(A678=1,MAX(B$1:B677)+1,"")</f>
        <v/>
      </c>
      <c r="C678" s="425" t="str">
        <f>IF('1_geral'!$D$4=F678,1,"")</f>
        <v/>
      </c>
      <c r="D678" s="166" t="str">
        <f>IF(C678=1,MAX(D$1:D677)+1,"")</f>
        <v/>
      </c>
      <c r="E678" s="166" t="s">
        <v>22</v>
      </c>
      <c r="F678" s="166" t="s">
        <v>2527</v>
      </c>
      <c r="G678" s="166" t="s">
        <v>2527</v>
      </c>
      <c r="H678" s="166" t="s">
        <v>1854</v>
      </c>
      <c r="I678" s="166" t="s">
        <v>1855</v>
      </c>
      <c r="J678" s="166" t="s">
        <v>1902</v>
      </c>
      <c r="K678" s="166" t="s">
        <v>2532</v>
      </c>
      <c r="L678" s="409">
        <v>80</v>
      </c>
      <c r="M678" s="409">
        <v>100</v>
      </c>
      <c r="N678" s="409">
        <v>120</v>
      </c>
      <c r="O678" s="410">
        <v>20</v>
      </c>
      <c r="P678" s="405">
        <v>8.3333333333333329E-2</v>
      </c>
      <c r="Q678" s="405">
        <v>8.3333333333333329E-2</v>
      </c>
      <c r="R678" s="405">
        <v>8.3333333333333329E-2</v>
      </c>
      <c r="S678" s="405">
        <v>8.3333333333333329E-2</v>
      </c>
      <c r="T678" s="405">
        <v>8.3333333333333329E-2</v>
      </c>
      <c r="U678" s="405">
        <v>8.3333333333333329E-2</v>
      </c>
      <c r="V678" s="405">
        <v>8.3333333333333329E-2</v>
      </c>
      <c r="W678" s="405">
        <v>8.3333333333333329E-2</v>
      </c>
      <c r="X678" s="405">
        <v>8.3333333333333329E-2</v>
      </c>
      <c r="Y678" s="405">
        <v>8.3333333333333329E-2</v>
      </c>
      <c r="Z678" s="405">
        <v>8.3333333333333329E-2</v>
      </c>
      <c r="AA678" s="405">
        <v>8.3333333333333329E-2</v>
      </c>
    </row>
    <row r="679" spans="1:27" ht="15" customHeight="1" x14ac:dyDescent="0.25">
      <c r="A679" s="425" t="str">
        <f>IF('1_geral'!$D$1=E679,1,"")</f>
        <v/>
      </c>
      <c r="B679" s="166" t="str">
        <f>IF(A679=1,MAX(B$1:B678)+1,"")</f>
        <v/>
      </c>
      <c r="C679" s="425" t="str">
        <f>IF('1_geral'!$D$4=F679,1,"")</f>
        <v/>
      </c>
      <c r="D679" s="166" t="str">
        <f>IF(C679=1,MAX(D$1:D678)+1,"")</f>
        <v/>
      </c>
      <c r="E679" s="166" t="s">
        <v>22</v>
      </c>
      <c r="F679" s="166" t="s">
        <v>2527</v>
      </c>
      <c r="G679" s="166" t="s">
        <v>2527</v>
      </c>
      <c r="H679" s="166" t="s">
        <v>1854</v>
      </c>
      <c r="I679" s="166" t="s">
        <v>1855</v>
      </c>
      <c r="J679" s="166" t="s">
        <v>1902</v>
      </c>
      <c r="K679" s="166" t="s">
        <v>2533</v>
      </c>
      <c r="L679" s="409">
        <v>200</v>
      </c>
      <c r="M679" s="409">
        <v>220</v>
      </c>
      <c r="N679" s="409">
        <v>250</v>
      </c>
      <c r="O679" s="410">
        <v>20</v>
      </c>
      <c r="P679" s="405">
        <v>8.3333333333333329E-2</v>
      </c>
      <c r="Q679" s="405">
        <v>8.3333333333333329E-2</v>
      </c>
      <c r="R679" s="405">
        <v>8.3333333333333329E-2</v>
      </c>
      <c r="S679" s="405">
        <v>8.3333333333333329E-2</v>
      </c>
      <c r="T679" s="405">
        <v>8.3333333333333329E-2</v>
      </c>
      <c r="U679" s="405">
        <v>8.3333333333333329E-2</v>
      </c>
      <c r="V679" s="405">
        <v>8.3333333333333329E-2</v>
      </c>
      <c r="W679" s="405">
        <v>8.3333333333333329E-2</v>
      </c>
      <c r="X679" s="405">
        <v>8.3333333333333329E-2</v>
      </c>
      <c r="Y679" s="405">
        <v>8.3333333333333329E-2</v>
      </c>
      <c r="Z679" s="405">
        <v>8.3333333333333329E-2</v>
      </c>
      <c r="AA679" s="405">
        <v>8.3333333333333329E-2</v>
      </c>
    </row>
    <row r="680" spans="1:27" ht="15" customHeight="1" x14ac:dyDescent="0.25">
      <c r="A680" s="425" t="str">
        <f>IF('1_geral'!$D$1=E680,1,"")</f>
        <v/>
      </c>
      <c r="B680" s="166" t="str">
        <f>IF(A680=1,MAX(B$1:B679)+1,"")</f>
        <v/>
      </c>
      <c r="C680" s="425" t="str">
        <f>IF('1_geral'!$D$4=F680,1,"")</f>
        <v/>
      </c>
      <c r="D680" s="166" t="str">
        <f>IF(C680=1,MAX(D$1:D679)+1,"")</f>
        <v/>
      </c>
      <c r="E680" s="166" t="s">
        <v>22</v>
      </c>
      <c r="F680" s="166" t="s">
        <v>2527</v>
      </c>
      <c r="G680" s="166" t="s">
        <v>2527</v>
      </c>
      <c r="H680" s="166" t="s">
        <v>1854</v>
      </c>
      <c r="I680" s="166" t="s">
        <v>1856</v>
      </c>
      <c r="J680" s="166" t="s">
        <v>1902</v>
      </c>
      <c r="K680" s="166" t="s">
        <v>2529</v>
      </c>
      <c r="L680" s="409">
        <v>150</v>
      </c>
      <c r="M680" s="409">
        <v>180</v>
      </c>
      <c r="N680" s="409">
        <v>200</v>
      </c>
      <c r="O680" s="410">
        <v>120</v>
      </c>
      <c r="P680" s="405">
        <v>8.3333333333333329E-2</v>
      </c>
      <c r="Q680" s="405">
        <v>8.3333333333333329E-2</v>
      </c>
      <c r="R680" s="405">
        <v>8.3333333333333329E-2</v>
      </c>
      <c r="S680" s="405">
        <v>8.3333333333333329E-2</v>
      </c>
      <c r="T680" s="405">
        <v>8.3333333333333329E-2</v>
      </c>
      <c r="U680" s="405">
        <v>8.3333333333333329E-2</v>
      </c>
      <c r="V680" s="405">
        <v>8.3333333333333329E-2</v>
      </c>
      <c r="W680" s="405">
        <v>8.3333333333333329E-2</v>
      </c>
      <c r="X680" s="405">
        <v>8.3333333333333329E-2</v>
      </c>
      <c r="Y680" s="405">
        <v>8.3333333333333329E-2</v>
      </c>
      <c r="Z680" s="405">
        <v>8.3333333333333329E-2</v>
      </c>
      <c r="AA680" s="405">
        <v>8.3333333333333329E-2</v>
      </c>
    </row>
    <row r="681" spans="1:27" ht="15" customHeight="1" x14ac:dyDescent="0.25">
      <c r="A681" s="425" t="str">
        <f>IF('1_geral'!$D$1=E681,1,"")</f>
        <v/>
      </c>
      <c r="B681" s="166" t="str">
        <f>IF(A681=1,MAX(B$1:B680)+1,"")</f>
        <v/>
      </c>
      <c r="C681" s="425" t="str">
        <f>IF('1_geral'!$D$4=F681,1,"")</f>
        <v/>
      </c>
      <c r="D681" s="166" t="str">
        <f>IF(C681=1,MAX(D$1:D680)+1,"")</f>
        <v/>
      </c>
      <c r="E681" s="166" t="s">
        <v>22</v>
      </c>
      <c r="F681" s="166" t="s">
        <v>2527</v>
      </c>
      <c r="G681" s="166" t="s">
        <v>2527</v>
      </c>
      <c r="H681" s="166" t="s">
        <v>1854</v>
      </c>
      <c r="I681" s="166" t="s">
        <v>1856</v>
      </c>
      <c r="J681" s="166" t="s">
        <v>1905</v>
      </c>
      <c r="K681" s="166" t="s">
        <v>2534</v>
      </c>
      <c r="L681" s="409">
        <v>360</v>
      </c>
      <c r="M681" s="409">
        <v>480</v>
      </c>
      <c r="N681" s="409">
        <v>600</v>
      </c>
      <c r="O681" s="410">
        <v>1</v>
      </c>
      <c r="P681" s="405">
        <v>8.3333333333333329E-2</v>
      </c>
      <c r="Q681" s="405">
        <v>8.3333333333333329E-2</v>
      </c>
      <c r="R681" s="405">
        <v>8.3333333333333329E-2</v>
      </c>
      <c r="S681" s="405">
        <v>8.3333333333333329E-2</v>
      </c>
      <c r="T681" s="405">
        <v>8.3333333333333329E-2</v>
      </c>
      <c r="U681" s="405">
        <v>8.3333333333333329E-2</v>
      </c>
      <c r="V681" s="405">
        <v>8.3333333333333329E-2</v>
      </c>
      <c r="W681" s="405">
        <v>8.3333333333333329E-2</v>
      </c>
      <c r="X681" s="405">
        <v>8.3333333333333329E-2</v>
      </c>
      <c r="Y681" s="405">
        <v>8.3333333333333329E-2</v>
      </c>
      <c r="Z681" s="405">
        <v>8.3333333333333329E-2</v>
      </c>
      <c r="AA681" s="405">
        <v>8.3333333333333329E-2</v>
      </c>
    </row>
    <row r="682" spans="1:27" ht="15" customHeight="1" x14ac:dyDescent="0.25">
      <c r="A682" s="425" t="str">
        <f>IF('1_geral'!$D$1=E682,1,"")</f>
        <v/>
      </c>
      <c r="B682" s="166" t="str">
        <f>IF(A682=1,MAX(B$1:B681)+1,"")</f>
        <v/>
      </c>
      <c r="C682" s="425" t="str">
        <f>IF('1_geral'!$D$4=F682,1,"")</f>
        <v/>
      </c>
      <c r="D682" s="166" t="str">
        <f>IF(C682=1,MAX(D$1:D681)+1,"")</f>
        <v/>
      </c>
      <c r="E682" s="166" t="s">
        <v>22</v>
      </c>
      <c r="F682" s="166" t="s">
        <v>2527</v>
      </c>
      <c r="G682" s="166" t="s">
        <v>2527</v>
      </c>
      <c r="H682" s="166" t="s">
        <v>1854</v>
      </c>
      <c r="I682" s="166" t="s">
        <v>1856</v>
      </c>
      <c r="J682" s="166" t="s">
        <v>1902</v>
      </c>
      <c r="K682" s="166" t="s">
        <v>2153</v>
      </c>
      <c r="L682" s="409">
        <v>100</v>
      </c>
      <c r="M682" s="409">
        <v>120</v>
      </c>
      <c r="N682" s="409">
        <v>150</v>
      </c>
      <c r="O682" s="410">
        <v>28</v>
      </c>
      <c r="P682" s="405">
        <v>8.3333333333333329E-2</v>
      </c>
      <c r="Q682" s="405">
        <v>8.3333333333333329E-2</v>
      </c>
      <c r="R682" s="405">
        <v>8.3333333333333329E-2</v>
      </c>
      <c r="S682" s="405">
        <v>8.3333333333333329E-2</v>
      </c>
      <c r="T682" s="405">
        <v>8.3333333333333329E-2</v>
      </c>
      <c r="U682" s="405">
        <v>8.3333333333333329E-2</v>
      </c>
      <c r="V682" s="405">
        <v>8.3333333333333329E-2</v>
      </c>
      <c r="W682" s="405">
        <v>8.3333333333333329E-2</v>
      </c>
      <c r="X682" s="405">
        <v>8.3333333333333329E-2</v>
      </c>
      <c r="Y682" s="405">
        <v>8.3333333333333329E-2</v>
      </c>
      <c r="Z682" s="405">
        <v>8.3333333333333329E-2</v>
      </c>
      <c r="AA682" s="405">
        <v>8.3333333333333329E-2</v>
      </c>
    </row>
    <row r="683" spans="1:27" ht="15" customHeight="1" x14ac:dyDescent="0.25">
      <c r="A683" s="425" t="str">
        <f>IF('1_geral'!$D$1=E683,1,"")</f>
        <v/>
      </c>
      <c r="B683" s="166" t="str">
        <f>IF(A683=1,MAX(B$1:B682)+1,"")</f>
        <v/>
      </c>
      <c r="C683" s="425" t="str">
        <f>IF('1_geral'!$D$4=F683,1,"")</f>
        <v/>
      </c>
      <c r="D683" s="166" t="str">
        <f>IF(C683=1,MAX(D$1:D682)+1,"")</f>
        <v/>
      </c>
      <c r="E683" s="166" t="s">
        <v>22</v>
      </c>
      <c r="F683" s="166" t="s">
        <v>2527</v>
      </c>
      <c r="G683" s="166" t="s">
        <v>2527</v>
      </c>
      <c r="H683" s="166" t="s">
        <v>1854</v>
      </c>
      <c r="I683" s="166" t="s">
        <v>1856</v>
      </c>
      <c r="J683" s="166" t="s">
        <v>1905</v>
      </c>
      <c r="K683" s="166" t="s">
        <v>2549</v>
      </c>
      <c r="L683" s="409">
        <v>100</v>
      </c>
      <c r="M683" s="409">
        <v>120</v>
      </c>
      <c r="N683" s="409">
        <v>150</v>
      </c>
      <c r="O683" s="410">
        <v>1</v>
      </c>
      <c r="P683" s="405">
        <v>8.3333333333333329E-2</v>
      </c>
      <c r="Q683" s="405">
        <v>8.3333333333333329E-2</v>
      </c>
      <c r="R683" s="405">
        <v>8.3333333333333329E-2</v>
      </c>
      <c r="S683" s="405">
        <v>8.3333333333333329E-2</v>
      </c>
      <c r="T683" s="405">
        <v>8.3333333333333329E-2</v>
      </c>
      <c r="U683" s="405">
        <v>8.3333333333333329E-2</v>
      </c>
      <c r="V683" s="405">
        <v>8.3333333333333329E-2</v>
      </c>
      <c r="W683" s="405">
        <v>8.3333333333333329E-2</v>
      </c>
      <c r="X683" s="405">
        <v>8.3333333333333329E-2</v>
      </c>
      <c r="Y683" s="405">
        <v>8.3333333333333329E-2</v>
      </c>
      <c r="Z683" s="405">
        <v>8.3333333333333329E-2</v>
      </c>
      <c r="AA683" s="405">
        <v>8.3333333333333329E-2</v>
      </c>
    </row>
    <row r="684" spans="1:27" ht="15" customHeight="1" x14ac:dyDescent="0.25">
      <c r="A684" s="425" t="str">
        <f>IF('1_geral'!$D$1=E684,1,"")</f>
        <v/>
      </c>
      <c r="B684" s="166" t="str">
        <f>IF(A684=1,MAX(B$1:B683)+1,"")</f>
        <v/>
      </c>
      <c r="C684" s="425" t="str">
        <f>IF('1_geral'!$D$4=F684,1,"")</f>
        <v/>
      </c>
      <c r="D684" s="166" t="str">
        <f>IF(C684=1,MAX(D$1:D683)+1,"")</f>
        <v/>
      </c>
      <c r="E684" s="166" t="s">
        <v>22</v>
      </c>
      <c r="F684" s="166" t="s">
        <v>2527</v>
      </c>
      <c r="H684" s="166" t="s">
        <v>1656</v>
      </c>
      <c r="I684" s="166" t="s">
        <v>1856</v>
      </c>
      <c r="J684" s="166" t="s">
        <v>1902</v>
      </c>
      <c r="K684" s="166" t="s">
        <v>2535</v>
      </c>
      <c r="L684" s="409">
        <v>220</v>
      </c>
      <c r="M684" s="409">
        <v>240</v>
      </c>
      <c r="N684" s="409">
        <v>280</v>
      </c>
      <c r="O684" s="410">
        <v>40</v>
      </c>
      <c r="P684" s="405">
        <v>8.3333333333333329E-2</v>
      </c>
      <c r="Q684" s="405">
        <v>8.3333333333333329E-2</v>
      </c>
      <c r="R684" s="405">
        <v>8.3333333333333329E-2</v>
      </c>
      <c r="S684" s="405">
        <v>8.3333333333333329E-2</v>
      </c>
      <c r="T684" s="405">
        <v>8.3333333333333329E-2</v>
      </c>
      <c r="U684" s="405">
        <v>8.3333333333333329E-2</v>
      </c>
      <c r="V684" s="405">
        <v>8.3333333333333329E-2</v>
      </c>
      <c r="W684" s="405">
        <v>8.3333333333333329E-2</v>
      </c>
      <c r="X684" s="405">
        <v>8.3333333333333329E-2</v>
      </c>
      <c r="Y684" s="405">
        <v>8.3333333333333329E-2</v>
      </c>
      <c r="Z684" s="405">
        <v>8.3333333333333329E-2</v>
      </c>
      <c r="AA684" s="405">
        <v>8.3333333333333329E-2</v>
      </c>
    </row>
    <row r="685" spans="1:27" ht="15" customHeight="1" x14ac:dyDescent="0.25">
      <c r="A685" s="425" t="str">
        <f>IF('1_geral'!$D$1=E685,1,"")</f>
        <v/>
      </c>
      <c r="B685" s="166" t="str">
        <f>IF(A685=1,MAX(B$1:B684)+1,"")</f>
        <v/>
      </c>
      <c r="C685" s="425" t="str">
        <f>IF('1_geral'!$D$4=F685,1,"")</f>
        <v/>
      </c>
      <c r="D685" s="166" t="str">
        <f>IF(C685=1,MAX(D$1:D684)+1,"")</f>
        <v/>
      </c>
      <c r="E685" s="166" t="s">
        <v>22</v>
      </c>
      <c r="F685" s="166" t="s">
        <v>2527</v>
      </c>
      <c r="H685" s="166" t="s">
        <v>1656</v>
      </c>
      <c r="I685" s="166" t="s">
        <v>1856</v>
      </c>
      <c r="J685" s="166" t="s">
        <v>1902</v>
      </c>
      <c r="K685" s="166" t="s">
        <v>2541</v>
      </c>
      <c r="L685" s="409">
        <v>100</v>
      </c>
      <c r="M685" s="409">
        <v>120</v>
      </c>
      <c r="N685" s="409">
        <v>150</v>
      </c>
      <c r="O685" s="410">
        <v>80</v>
      </c>
      <c r="P685" s="405">
        <v>8.3333333333333329E-2</v>
      </c>
      <c r="Q685" s="405">
        <v>8.3333333333333329E-2</v>
      </c>
      <c r="R685" s="405">
        <v>8.3333333333333329E-2</v>
      </c>
      <c r="S685" s="405">
        <v>8.3333333333333329E-2</v>
      </c>
      <c r="T685" s="405">
        <v>8.3333333333333329E-2</v>
      </c>
      <c r="U685" s="405">
        <v>8.3333333333333329E-2</v>
      </c>
      <c r="V685" s="405">
        <v>8.3333333333333329E-2</v>
      </c>
      <c r="W685" s="405">
        <v>8.3333333333333329E-2</v>
      </c>
      <c r="X685" s="405">
        <v>8.3333333333333329E-2</v>
      </c>
      <c r="Y685" s="405">
        <v>8.3333333333333329E-2</v>
      </c>
      <c r="Z685" s="405">
        <v>8.3333333333333329E-2</v>
      </c>
      <c r="AA685" s="405">
        <v>8.3333333333333329E-2</v>
      </c>
    </row>
    <row r="686" spans="1:27" ht="15" customHeight="1" x14ac:dyDescent="0.25">
      <c r="A686" s="425" t="str">
        <f>IF('1_geral'!$D$1=E686,1,"")</f>
        <v/>
      </c>
      <c r="B686" s="166" t="str">
        <f>IF(A686=1,MAX(B$1:B685)+1,"")</f>
        <v/>
      </c>
      <c r="C686" s="425" t="str">
        <f>IF('1_geral'!$D$4=F686,1,"")</f>
        <v/>
      </c>
      <c r="D686" s="166" t="str">
        <f>IF(C686=1,MAX(D$1:D685)+1,"")</f>
        <v/>
      </c>
      <c r="E686" s="166" t="s">
        <v>22</v>
      </c>
      <c r="F686" s="166" t="s">
        <v>2527</v>
      </c>
      <c r="H686" s="166" t="s">
        <v>1854</v>
      </c>
      <c r="I686" s="166" t="s">
        <v>1856</v>
      </c>
      <c r="J686" s="166" t="s">
        <v>1902</v>
      </c>
      <c r="K686" s="166" t="s">
        <v>2536</v>
      </c>
      <c r="L686" s="409">
        <v>100</v>
      </c>
      <c r="M686" s="409">
        <v>120</v>
      </c>
      <c r="N686" s="409">
        <v>150</v>
      </c>
      <c r="O686" s="410">
        <v>70</v>
      </c>
      <c r="P686" s="405">
        <v>8.3333333333333329E-2</v>
      </c>
      <c r="Q686" s="405">
        <v>8.3333333333333329E-2</v>
      </c>
      <c r="R686" s="405">
        <v>8.3333333333333329E-2</v>
      </c>
      <c r="S686" s="405">
        <v>8.3333333333333329E-2</v>
      </c>
      <c r="T686" s="405">
        <v>8.3333333333333329E-2</v>
      </c>
      <c r="U686" s="405">
        <v>8.3333333333333329E-2</v>
      </c>
      <c r="V686" s="405">
        <v>8.3333333333333329E-2</v>
      </c>
      <c r="W686" s="405">
        <v>8.3333333333333329E-2</v>
      </c>
      <c r="X686" s="405">
        <v>8.3333333333333329E-2</v>
      </c>
      <c r="Y686" s="405">
        <v>8.3333333333333329E-2</v>
      </c>
      <c r="Z686" s="405">
        <v>8.3333333333333329E-2</v>
      </c>
      <c r="AA686" s="405">
        <v>8.3333333333333329E-2</v>
      </c>
    </row>
    <row r="687" spans="1:27" ht="15" customHeight="1" x14ac:dyDescent="0.25">
      <c r="A687" s="425" t="str">
        <f>IF('1_geral'!$D$1=E687,1,"")</f>
        <v/>
      </c>
      <c r="B687" s="166" t="str">
        <f>IF(A687=1,MAX(B$1:B686)+1,"")</f>
        <v/>
      </c>
      <c r="C687" s="425" t="str">
        <f>IF('1_geral'!$D$4=F687,1,"")</f>
        <v/>
      </c>
      <c r="D687" s="166" t="str">
        <f>IF(C687=1,MAX(D$1:D686)+1,"")</f>
        <v/>
      </c>
      <c r="E687" s="166" t="s">
        <v>22</v>
      </c>
      <c r="F687" s="166" t="s">
        <v>2527</v>
      </c>
      <c r="H687" s="166" t="s">
        <v>1854</v>
      </c>
      <c r="I687" s="166" t="s">
        <v>1856</v>
      </c>
      <c r="J687" s="166" t="s">
        <v>1902</v>
      </c>
      <c r="K687" s="166" t="s">
        <v>2537</v>
      </c>
      <c r="L687" s="409">
        <v>100</v>
      </c>
      <c r="M687" s="409">
        <v>120</v>
      </c>
      <c r="N687" s="409">
        <v>150</v>
      </c>
      <c r="O687" s="410">
        <v>200</v>
      </c>
      <c r="P687" s="405">
        <v>8.3333333333333329E-2</v>
      </c>
      <c r="Q687" s="405">
        <v>8.3333333333333329E-2</v>
      </c>
      <c r="R687" s="405">
        <v>8.3333333333333329E-2</v>
      </c>
      <c r="S687" s="405">
        <v>8.3333333333333329E-2</v>
      </c>
      <c r="T687" s="405">
        <v>8.3333333333333329E-2</v>
      </c>
      <c r="U687" s="405">
        <v>8.3333333333333329E-2</v>
      </c>
      <c r="V687" s="405">
        <v>8.3333333333333329E-2</v>
      </c>
      <c r="W687" s="405">
        <v>8.3333333333333329E-2</v>
      </c>
      <c r="X687" s="405">
        <v>8.3333333333333329E-2</v>
      </c>
      <c r="Y687" s="405">
        <v>8.3333333333333329E-2</v>
      </c>
      <c r="Z687" s="405">
        <v>8.3333333333333329E-2</v>
      </c>
      <c r="AA687" s="405">
        <v>8.3333333333333329E-2</v>
      </c>
    </row>
    <row r="688" spans="1:27" ht="15" customHeight="1" x14ac:dyDescent="0.25">
      <c r="A688" s="425" t="str">
        <f>IF('1_geral'!$D$1=E688,1,"")</f>
        <v/>
      </c>
      <c r="B688" s="166" t="str">
        <f>IF(A688=1,MAX(B$1:B687)+1,"")</f>
        <v/>
      </c>
      <c r="C688" s="425" t="str">
        <f>IF('1_geral'!$D$4=F688,1,"")</f>
        <v/>
      </c>
      <c r="D688" s="166" t="str">
        <f>IF(C688=1,MAX(D$1:D687)+1,"")</f>
        <v/>
      </c>
      <c r="E688" s="166" t="s">
        <v>22</v>
      </c>
      <c r="F688" s="166" t="s">
        <v>2527</v>
      </c>
      <c r="H688" s="166" t="s">
        <v>1854</v>
      </c>
      <c r="I688" s="166" t="s">
        <v>1856</v>
      </c>
      <c r="J688" s="166" t="s">
        <v>1902</v>
      </c>
      <c r="K688" s="166" t="s">
        <v>2543</v>
      </c>
      <c r="L688" s="409">
        <v>40</v>
      </c>
      <c r="M688" s="409">
        <v>55</v>
      </c>
      <c r="N688" s="409">
        <v>75</v>
      </c>
      <c r="O688" s="410">
        <v>2</v>
      </c>
      <c r="P688" s="405">
        <v>8.3333333333333329E-2</v>
      </c>
      <c r="Q688" s="405">
        <v>8.3333333333333329E-2</v>
      </c>
      <c r="R688" s="405">
        <v>8.3333333333333329E-2</v>
      </c>
      <c r="S688" s="405">
        <v>8.3333333333333329E-2</v>
      </c>
      <c r="T688" s="405">
        <v>8.3333333333333329E-2</v>
      </c>
      <c r="U688" s="405">
        <v>8.3333333333333329E-2</v>
      </c>
      <c r="V688" s="405">
        <v>8.3333333333333329E-2</v>
      </c>
      <c r="W688" s="405">
        <v>8.3333333333333329E-2</v>
      </c>
      <c r="X688" s="405">
        <v>8.3333333333333329E-2</v>
      </c>
      <c r="Y688" s="405">
        <v>8.3333333333333329E-2</v>
      </c>
      <c r="Z688" s="405">
        <v>8.3333333333333329E-2</v>
      </c>
      <c r="AA688" s="405">
        <v>8.3333333333333329E-2</v>
      </c>
    </row>
    <row r="689" spans="1:27" ht="15" customHeight="1" x14ac:dyDescent="0.25">
      <c r="A689" s="425" t="str">
        <f>IF('1_geral'!$D$1=E689,1,"")</f>
        <v/>
      </c>
      <c r="B689" s="166" t="str">
        <f>IF(A689=1,MAX(B$1:B688)+1,"")</f>
        <v/>
      </c>
      <c r="C689" s="425" t="str">
        <f>IF('1_geral'!$D$4=F689,1,"")</f>
        <v/>
      </c>
      <c r="D689" s="166" t="str">
        <f>IF(C689=1,MAX(D$1:D688)+1,"")</f>
        <v/>
      </c>
      <c r="E689" s="166" t="s">
        <v>22</v>
      </c>
      <c r="F689" s="166" t="s">
        <v>2527</v>
      </c>
      <c r="H689" s="166" t="s">
        <v>1854</v>
      </c>
      <c r="I689" s="166" t="s">
        <v>1856</v>
      </c>
      <c r="J689" s="166" t="s">
        <v>1902</v>
      </c>
      <c r="K689" s="166" t="s">
        <v>2544</v>
      </c>
      <c r="L689" s="409">
        <v>40</v>
      </c>
      <c r="M689" s="409">
        <v>60</v>
      </c>
      <c r="N689" s="409">
        <v>75</v>
      </c>
      <c r="O689" s="410">
        <v>12</v>
      </c>
      <c r="P689" s="405">
        <v>8.3333333333333329E-2</v>
      </c>
      <c r="Q689" s="405">
        <v>8.3333333333333329E-2</v>
      </c>
      <c r="R689" s="405">
        <v>8.3333333333333329E-2</v>
      </c>
      <c r="S689" s="405">
        <v>8.3333333333333329E-2</v>
      </c>
      <c r="T689" s="405">
        <v>8.3333333333333329E-2</v>
      </c>
      <c r="U689" s="405">
        <v>8.3333333333333329E-2</v>
      </c>
      <c r="V689" s="405">
        <v>8.3333333333333329E-2</v>
      </c>
      <c r="W689" s="405">
        <v>8.3333333333333329E-2</v>
      </c>
      <c r="X689" s="405">
        <v>8.3333333333333329E-2</v>
      </c>
      <c r="Y689" s="405">
        <v>8.3333333333333329E-2</v>
      </c>
      <c r="Z689" s="405">
        <v>8.3333333333333329E-2</v>
      </c>
      <c r="AA689" s="405">
        <v>8.3333333333333329E-2</v>
      </c>
    </row>
    <row r="690" spans="1:27" ht="15" customHeight="1" x14ac:dyDescent="0.25">
      <c r="A690" s="425" t="str">
        <f>IF('1_geral'!$D$1=E690,1,"")</f>
        <v/>
      </c>
      <c r="B690" s="166" t="str">
        <f>IF(A690=1,MAX(B$1:B689)+1,"")</f>
        <v/>
      </c>
      <c r="C690" s="425" t="str">
        <f>IF('1_geral'!$D$4=F690,1,"")</f>
        <v/>
      </c>
      <c r="D690" s="166" t="str">
        <f>IF(C690=1,MAX(D$1:D689)+1,"")</f>
        <v/>
      </c>
      <c r="E690" s="166" t="s">
        <v>22</v>
      </c>
      <c r="F690" s="166" t="s">
        <v>2527</v>
      </c>
      <c r="H690" s="166" t="s">
        <v>1854</v>
      </c>
      <c r="I690" s="166" t="s">
        <v>1856</v>
      </c>
      <c r="J690" s="166" t="s">
        <v>1902</v>
      </c>
      <c r="K690" s="166" t="s">
        <v>2545</v>
      </c>
      <c r="L690" s="409">
        <v>40</v>
      </c>
      <c r="M690" s="409">
        <v>60</v>
      </c>
      <c r="N690" s="409">
        <v>75</v>
      </c>
      <c r="O690" s="410">
        <v>29</v>
      </c>
      <c r="P690" s="405">
        <v>8.3333333333333329E-2</v>
      </c>
      <c r="Q690" s="405">
        <v>8.3333333333333329E-2</v>
      </c>
      <c r="R690" s="405">
        <v>8.3333333333333329E-2</v>
      </c>
      <c r="S690" s="405">
        <v>8.3333333333333329E-2</v>
      </c>
      <c r="T690" s="405">
        <v>8.3333333333333329E-2</v>
      </c>
      <c r="U690" s="405">
        <v>8.3333333333333329E-2</v>
      </c>
      <c r="V690" s="405">
        <v>8.3333333333333329E-2</v>
      </c>
      <c r="W690" s="405">
        <v>8.3333333333333329E-2</v>
      </c>
      <c r="X690" s="405">
        <v>8.3333333333333329E-2</v>
      </c>
      <c r="Y690" s="405">
        <v>8.3333333333333329E-2</v>
      </c>
      <c r="Z690" s="405">
        <v>8.3333333333333329E-2</v>
      </c>
      <c r="AA690" s="405">
        <v>8.3333333333333329E-2</v>
      </c>
    </row>
    <row r="691" spans="1:27" ht="15" customHeight="1" x14ac:dyDescent="0.25">
      <c r="A691" s="425" t="str">
        <f>IF('1_geral'!$D$1=E691,1,"")</f>
        <v/>
      </c>
      <c r="B691" s="166" t="str">
        <f>IF(A691=1,MAX(B$1:B690)+1,"")</f>
        <v/>
      </c>
      <c r="C691" s="425" t="str">
        <f>IF('1_geral'!$D$4=F691,1,"")</f>
        <v/>
      </c>
      <c r="D691" s="166" t="str">
        <f>IF(C691=1,MAX(D$1:D690)+1,"")</f>
        <v/>
      </c>
      <c r="E691" s="166" t="s">
        <v>22</v>
      </c>
      <c r="F691" s="166" t="s">
        <v>2527</v>
      </c>
      <c r="H691" s="166" t="s">
        <v>1854</v>
      </c>
      <c r="I691" s="166" t="s">
        <v>1856</v>
      </c>
      <c r="J691" s="166" t="s">
        <v>1902</v>
      </c>
      <c r="K691" s="166" t="s">
        <v>2546</v>
      </c>
      <c r="L691" s="409">
        <v>60</v>
      </c>
      <c r="M691" s="409">
        <v>90</v>
      </c>
      <c r="N691" s="409">
        <v>120</v>
      </c>
      <c r="O691" s="410">
        <v>2</v>
      </c>
      <c r="P691" s="405">
        <v>8.3333333333333329E-2</v>
      </c>
      <c r="Q691" s="405">
        <v>8.3333333333333329E-2</v>
      </c>
      <c r="R691" s="405">
        <v>8.3333333333333329E-2</v>
      </c>
      <c r="S691" s="405">
        <v>8.3333333333333329E-2</v>
      </c>
      <c r="T691" s="405">
        <v>8.3333333333333329E-2</v>
      </c>
      <c r="U691" s="405">
        <v>8.3333333333333329E-2</v>
      </c>
      <c r="V691" s="405">
        <v>8.3333333333333329E-2</v>
      </c>
      <c r="W691" s="405">
        <v>8.3333333333333329E-2</v>
      </c>
      <c r="X691" s="405">
        <v>8.3333333333333329E-2</v>
      </c>
      <c r="Y691" s="405">
        <v>8.3333333333333329E-2</v>
      </c>
      <c r="Z691" s="405">
        <v>8.3333333333333329E-2</v>
      </c>
      <c r="AA691" s="405">
        <v>8.3333333333333329E-2</v>
      </c>
    </row>
    <row r="692" spans="1:27" ht="15" customHeight="1" x14ac:dyDescent="0.25">
      <c r="A692" s="425" t="str">
        <f>IF('1_geral'!$D$1=E692,1,"")</f>
        <v/>
      </c>
      <c r="B692" s="166" t="str">
        <f>IF(A692=1,MAX(B$1:B691)+1,"")</f>
        <v/>
      </c>
      <c r="C692" s="425" t="str">
        <f>IF('1_geral'!$D$4=F692,1,"")</f>
        <v/>
      </c>
      <c r="D692" s="166" t="str">
        <f>IF(C692=1,MAX(D$1:D691)+1,"")</f>
        <v/>
      </c>
      <c r="E692" s="166" t="s">
        <v>22</v>
      </c>
      <c r="F692" s="166" t="s">
        <v>2527</v>
      </c>
      <c r="H692" s="166" t="s">
        <v>1854</v>
      </c>
      <c r="I692" s="166" t="s">
        <v>1856</v>
      </c>
      <c r="J692" s="166" t="s">
        <v>1902</v>
      </c>
      <c r="K692" s="166" t="s">
        <v>2547</v>
      </c>
      <c r="L692" s="409">
        <v>60</v>
      </c>
      <c r="M692" s="409">
        <v>100</v>
      </c>
      <c r="N692" s="409">
        <v>150</v>
      </c>
      <c r="O692" s="410">
        <v>0.33333333333333331</v>
      </c>
      <c r="P692" s="405">
        <v>8.3333333333333329E-2</v>
      </c>
      <c r="Q692" s="405">
        <v>8.3333333333333329E-2</v>
      </c>
      <c r="R692" s="405">
        <v>8.3333333333333329E-2</v>
      </c>
      <c r="S692" s="405">
        <v>8.3333333333333329E-2</v>
      </c>
      <c r="T692" s="405">
        <v>8.3333333333333329E-2</v>
      </c>
      <c r="U692" s="405">
        <v>8.3333333333333329E-2</v>
      </c>
      <c r="V692" s="405">
        <v>8.3333333333333329E-2</v>
      </c>
      <c r="W692" s="405">
        <v>8.3333333333333329E-2</v>
      </c>
      <c r="X692" s="405">
        <v>8.3333333333333329E-2</v>
      </c>
      <c r="Y692" s="405">
        <v>8.3333333333333329E-2</v>
      </c>
      <c r="Z692" s="405">
        <v>8.3333333333333329E-2</v>
      </c>
      <c r="AA692" s="405">
        <v>8.3333333333333329E-2</v>
      </c>
    </row>
    <row r="693" spans="1:27" ht="15" customHeight="1" x14ac:dyDescent="0.25">
      <c r="A693" s="425" t="str">
        <f>IF('1_geral'!$D$1=E693,1,"")</f>
        <v/>
      </c>
      <c r="B693" s="166" t="str">
        <f>IF(A693=1,MAX(B$1:B692)+1,"")</f>
        <v/>
      </c>
      <c r="C693" s="425" t="str">
        <f>IF('1_geral'!$D$4=F693,1,"")</f>
        <v/>
      </c>
      <c r="D693" s="166" t="str">
        <f>IF(C693=1,MAX(D$1:D692)+1,"")</f>
        <v/>
      </c>
      <c r="E693" s="166" t="s">
        <v>22</v>
      </c>
      <c r="F693" s="166" t="s">
        <v>2527</v>
      </c>
      <c r="H693" s="166" t="s">
        <v>1854</v>
      </c>
      <c r="I693" s="166" t="s">
        <v>1856</v>
      </c>
      <c r="J693" s="166" t="s">
        <v>1902</v>
      </c>
      <c r="K693" s="166" t="s">
        <v>2548</v>
      </c>
      <c r="L693" s="409">
        <v>20</v>
      </c>
      <c r="M693" s="409">
        <v>30</v>
      </c>
      <c r="N693" s="409">
        <v>45</v>
      </c>
      <c r="O693" s="410">
        <v>15</v>
      </c>
      <c r="P693" s="405">
        <v>8.3333333333333329E-2</v>
      </c>
      <c r="Q693" s="405">
        <v>8.3333333333333329E-2</v>
      </c>
      <c r="R693" s="405">
        <v>8.3333333333333329E-2</v>
      </c>
      <c r="S693" s="405">
        <v>8.3333333333333329E-2</v>
      </c>
      <c r="T693" s="405">
        <v>8.3333333333333329E-2</v>
      </c>
      <c r="U693" s="405">
        <v>8.3333333333333329E-2</v>
      </c>
      <c r="V693" s="405">
        <v>8.3333333333333329E-2</v>
      </c>
      <c r="W693" s="405">
        <v>8.3333333333333329E-2</v>
      </c>
      <c r="X693" s="405">
        <v>8.3333333333333329E-2</v>
      </c>
      <c r="Y693" s="405">
        <v>8.3333333333333329E-2</v>
      </c>
      <c r="Z693" s="405">
        <v>8.3333333333333329E-2</v>
      </c>
      <c r="AA693" s="405">
        <v>8.3333333333333329E-2</v>
      </c>
    </row>
    <row r="694" spans="1:27" ht="15" customHeight="1" x14ac:dyDescent="0.25">
      <c r="A694" s="425" t="str">
        <f>IF('1_geral'!$D$1=E694,1,"")</f>
        <v/>
      </c>
      <c r="B694" s="166" t="str">
        <f>IF(A694=1,MAX(B$1:B693)+1,"")</f>
        <v/>
      </c>
      <c r="C694" s="425" t="str">
        <f>IF('1_geral'!$D$4=F694,1,"")</f>
        <v/>
      </c>
      <c r="D694" s="166" t="str">
        <f>IF(C694=1,MAX(D$1:D693)+1,"")</f>
        <v/>
      </c>
      <c r="E694" s="166" t="s">
        <v>5</v>
      </c>
      <c r="F694" s="166" t="s">
        <v>2600</v>
      </c>
      <c r="G694" s="166" t="s">
        <v>1657</v>
      </c>
      <c r="H694" s="166" t="s">
        <v>1854</v>
      </c>
      <c r="I694" s="166" t="s">
        <v>1857</v>
      </c>
      <c r="J694" s="166" t="s">
        <v>1902</v>
      </c>
      <c r="K694" s="166" t="s">
        <v>1857</v>
      </c>
      <c r="M694" s="409">
        <v>6240</v>
      </c>
      <c r="O694" s="410">
        <v>0.33</v>
      </c>
      <c r="P694" s="405">
        <v>8.3333333333333329E-2</v>
      </c>
      <c r="Q694" s="405">
        <v>8.3333333333333329E-2</v>
      </c>
      <c r="R694" s="405">
        <v>8.3333333333333329E-2</v>
      </c>
      <c r="S694" s="405">
        <v>8.3333333333333329E-2</v>
      </c>
      <c r="T694" s="405">
        <v>8.3333333333333329E-2</v>
      </c>
      <c r="U694" s="405">
        <v>8.3333333333333329E-2</v>
      </c>
      <c r="V694" s="405">
        <v>8.3333333333333329E-2</v>
      </c>
      <c r="W694" s="405">
        <v>8.3333333333333329E-2</v>
      </c>
      <c r="X694" s="405">
        <v>8.3333333333333329E-2</v>
      </c>
      <c r="Y694" s="405">
        <v>8.3333333333333329E-2</v>
      </c>
      <c r="Z694" s="405">
        <v>8.3333333333333329E-2</v>
      </c>
      <c r="AA694" s="405">
        <v>8.3333333333333329E-2</v>
      </c>
    </row>
    <row r="695" spans="1:27" ht="15" customHeight="1" x14ac:dyDescent="0.25">
      <c r="A695" s="425" t="str">
        <f>IF('1_geral'!$D$1=E695,1,"")</f>
        <v/>
      </c>
      <c r="B695" s="166" t="str">
        <f>IF(A695=1,MAX(B$1:B694)+1,"")</f>
        <v/>
      </c>
      <c r="C695" s="425" t="str">
        <f>IF('1_geral'!$D$4=F695,1,"")</f>
        <v/>
      </c>
      <c r="D695" s="166" t="str">
        <f>IF(C695=1,MAX(D$1:D694)+1,"")</f>
        <v/>
      </c>
      <c r="E695" s="166" t="s">
        <v>5</v>
      </c>
      <c r="F695" s="166" t="s">
        <v>2600</v>
      </c>
      <c r="G695" s="166" t="s">
        <v>1657</v>
      </c>
      <c r="H695" s="166" t="s">
        <v>1854</v>
      </c>
      <c r="I695" s="166" t="s">
        <v>1855</v>
      </c>
      <c r="J695" s="166" t="s">
        <v>1902</v>
      </c>
      <c r="K695" s="166" t="s">
        <v>2601</v>
      </c>
      <c r="M695" s="409">
        <v>262.51376146788994</v>
      </c>
      <c r="O695" s="410">
        <v>4</v>
      </c>
      <c r="P695" s="405">
        <v>8.3333333333333329E-2</v>
      </c>
      <c r="Q695" s="405">
        <v>8.3333333333333329E-2</v>
      </c>
      <c r="R695" s="405">
        <v>8.3333333333333329E-2</v>
      </c>
      <c r="S695" s="405">
        <v>8.3333333333333329E-2</v>
      </c>
      <c r="T695" s="405">
        <v>8.3333333333333329E-2</v>
      </c>
      <c r="U695" s="405">
        <v>8.3333333333333329E-2</v>
      </c>
      <c r="V695" s="405">
        <v>8.3333333333333329E-2</v>
      </c>
      <c r="W695" s="405">
        <v>8.3333333333333329E-2</v>
      </c>
      <c r="X695" s="405">
        <v>8.3333333333333329E-2</v>
      </c>
      <c r="Y695" s="405">
        <v>8.3333333333333329E-2</v>
      </c>
      <c r="Z695" s="405">
        <v>8.3333333333333329E-2</v>
      </c>
      <c r="AA695" s="405">
        <v>8.3333333333333329E-2</v>
      </c>
    </row>
    <row r="696" spans="1:27" ht="15" customHeight="1" x14ac:dyDescent="0.25">
      <c r="A696" s="425" t="str">
        <f>IF('1_geral'!$D$1=E696,1,"")</f>
        <v/>
      </c>
      <c r="B696" s="166" t="str">
        <f>IF(A696=1,MAX(B$1:B695)+1,"")</f>
        <v/>
      </c>
      <c r="C696" s="425" t="str">
        <f>IF('1_geral'!$D$4=F696,1,"")</f>
        <v/>
      </c>
      <c r="D696" s="166" t="str">
        <f>IF(C696=1,MAX(D$1:D695)+1,"")</f>
        <v/>
      </c>
      <c r="E696" s="166" t="s">
        <v>5</v>
      </c>
      <c r="F696" s="166" t="s">
        <v>2600</v>
      </c>
      <c r="G696" s="166" t="s">
        <v>1657</v>
      </c>
      <c r="H696" s="166" t="s">
        <v>1854</v>
      </c>
      <c r="I696" s="166" t="s">
        <v>1856</v>
      </c>
      <c r="J696" s="166" t="s">
        <v>1902</v>
      </c>
      <c r="K696" s="166" t="s">
        <v>2602</v>
      </c>
      <c r="M696" s="409">
        <v>375.34862385321105</v>
      </c>
      <c r="O696" s="410">
        <v>8</v>
      </c>
      <c r="P696" s="405">
        <v>8.3333333333333329E-2</v>
      </c>
      <c r="Q696" s="405">
        <v>8.3333333333333329E-2</v>
      </c>
      <c r="R696" s="405">
        <v>8.3333333333333329E-2</v>
      </c>
      <c r="S696" s="405">
        <v>8.3333333333333329E-2</v>
      </c>
      <c r="T696" s="405">
        <v>8.3333333333333329E-2</v>
      </c>
      <c r="U696" s="405">
        <v>8.3333333333333329E-2</v>
      </c>
      <c r="V696" s="405">
        <v>8.3333333333333329E-2</v>
      </c>
      <c r="W696" s="405">
        <v>8.3333333333333329E-2</v>
      </c>
      <c r="X696" s="405">
        <v>8.3333333333333329E-2</v>
      </c>
      <c r="Y696" s="405">
        <v>8.3333333333333329E-2</v>
      </c>
      <c r="Z696" s="405">
        <v>8.3333333333333329E-2</v>
      </c>
      <c r="AA696" s="405">
        <v>8.3333333333333329E-2</v>
      </c>
    </row>
    <row r="697" spans="1:27" ht="15" customHeight="1" x14ac:dyDescent="0.25">
      <c r="A697" s="425" t="str">
        <f>IF('1_geral'!$D$1=E697,1,"")</f>
        <v/>
      </c>
      <c r="B697" s="166" t="str">
        <f>IF(A697=1,MAX(B$1:B696)+1,"")</f>
        <v/>
      </c>
      <c r="C697" s="425" t="str">
        <f>IF('1_geral'!$D$4=F697,1,"")</f>
        <v/>
      </c>
      <c r="D697" s="166" t="str">
        <f>IF(C697=1,MAX(D$1:D696)+1,"")</f>
        <v/>
      </c>
      <c r="E697" s="166" t="s">
        <v>5</v>
      </c>
      <c r="F697" s="166" t="s">
        <v>2600</v>
      </c>
      <c r="G697" s="166" t="s">
        <v>1657</v>
      </c>
      <c r="H697" s="166" t="s">
        <v>1854</v>
      </c>
      <c r="I697" s="166" t="s">
        <v>1856</v>
      </c>
      <c r="J697" s="166" t="s">
        <v>1902</v>
      </c>
      <c r="K697" s="166" t="s">
        <v>2603</v>
      </c>
      <c r="M697" s="409">
        <v>126.65137614678899</v>
      </c>
      <c r="O697" s="410">
        <v>2</v>
      </c>
      <c r="P697" s="405">
        <v>8.3333333333333329E-2</v>
      </c>
      <c r="Q697" s="405">
        <v>8.3333333333333329E-2</v>
      </c>
      <c r="R697" s="405">
        <v>8.3333333333333329E-2</v>
      </c>
      <c r="S697" s="405">
        <v>8.3333333333333329E-2</v>
      </c>
      <c r="T697" s="405">
        <v>8.3333333333333329E-2</v>
      </c>
      <c r="U697" s="405">
        <v>8.3333333333333329E-2</v>
      </c>
      <c r="V697" s="405">
        <v>8.3333333333333329E-2</v>
      </c>
      <c r="W697" s="405">
        <v>8.3333333333333329E-2</v>
      </c>
      <c r="X697" s="405">
        <v>8.3333333333333329E-2</v>
      </c>
      <c r="Y697" s="405">
        <v>8.3333333333333329E-2</v>
      </c>
      <c r="Z697" s="405">
        <v>8.3333333333333329E-2</v>
      </c>
      <c r="AA697" s="405">
        <v>8.3333333333333329E-2</v>
      </c>
    </row>
    <row r="698" spans="1:27" ht="15" customHeight="1" x14ac:dyDescent="0.25">
      <c r="A698" s="425" t="str">
        <f>IF('1_geral'!$D$1=E698,1,"")</f>
        <v/>
      </c>
      <c r="B698" s="166" t="str">
        <f>IF(A698=1,MAX(B$1:B697)+1,"")</f>
        <v/>
      </c>
      <c r="C698" s="425" t="str">
        <f>IF('1_geral'!$D$4=F698,1,"")</f>
        <v/>
      </c>
      <c r="D698" s="166" t="str">
        <f>IF(C698=1,MAX(D$1:D697)+1,"")</f>
        <v/>
      </c>
      <c r="E698" s="166" t="s">
        <v>5</v>
      </c>
      <c r="F698" s="166" t="s">
        <v>2600</v>
      </c>
      <c r="G698" s="166" t="s">
        <v>1657</v>
      </c>
      <c r="H698" s="166" t="s">
        <v>1854</v>
      </c>
      <c r="I698" s="166" t="s">
        <v>1856</v>
      </c>
      <c r="J698" s="166" t="s">
        <v>1902</v>
      </c>
      <c r="K698" s="166" t="s">
        <v>2604</v>
      </c>
      <c r="M698" s="409">
        <v>1004</v>
      </c>
      <c r="O698" s="410">
        <v>8</v>
      </c>
      <c r="P698" s="405">
        <v>8.3333333333333329E-2</v>
      </c>
      <c r="Q698" s="405">
        <v>8.3333333333333329E-2</v>
      </c>
      <c r="R698" s="405">
        <v>8.3333333333333329E-2</v>
      </c>
      <c r="S698" s="405">
        <v>8.3333333333333329E-2</v>
      </c>
      <c r="T698" s="405">
        <v>8.3333333333333329E-2</v>
      </c>
      <c r="U698" s="405">
        <v>8.3333333333333329E-2</v>
      </c>
      <c r="V698" s="405">
        <v>8.3333333333333329E-2</v>
      </c>
      <c r="W698" s="405">
        <v>8.3333333333333329E-2</v>
      </c>
      <c r="X698" s="405">
        <v>8.3333333333333329E-2</v>
      </c>
      <c r="Y698" s="405">
        <v>8.3333333333333329E-2</v>
      </c>
      <c r="Z698" s="405">
        <v>8.3333333333333329E-2</v>
      </c>
      <c r="AA698" s="405">
        <v>8.3333333333333329E-2</v>
      </c>
    </row>
    <row r="699" spans="1:27" ht="15" customHeight="1" x14ac:dyDescent="0.25">
      <c r="A699" s="425" t="str">
        <f>IF('1_geral'!$D$1=E699,1,"")</f>
        <v/>
      </c>
      <c r="B699" s="166" t="str">
        <f>IF(A699=1,MAX(B$1:B698)+1,"")</f>
        <v/>
      </c>
      <c r="C699" s="425" t="str">
        <f>IF('1_geral'!$D$4=F699,1,"")</f>
        <v/>
      </c>
      <c r="D699" s="166" t="str">
        <f>IF(C699=1,MAX(D$1:D698)+1,"")</f>
        <v/>
      </c>
      <c r="E699" s="166" t="s">
        <v>5</v>
      </c>
      <c r="F699" s="166" t="s">
        <v>2600</v>
      </c>
      <c r="G699" s="166" t="s">
        <v>1657</v>
      </c>
      <c r="H699" s="166" t="s">
        <v>1854</v>
      </c>
      <c r="I699" s="166" t="s">
        <v>1856</v>
      </c>
      <c r="J699" s="166" t="s">
        <v>1902</v>
      </c>
      <c r="K699" s="166" t="s">
        <v>2605</v>
      </c>
      <c r="M699" s="409">
        <v>126</v>
      </c>
      <c r="O699" s="410">
        <v>2</v>
      </c>
      <c r="P699" s="405">
        <v>8.3333333333333329E-2</v>
      </c>
      <c r="Q699" s="405">
        <v>8.3333333333333329E-2</v>
      </c>
      <c r="R699" s="405">
        <v>8.3333333333333329E-2</v>
      </c>
      <c r="S699" s="405">
        <v>8.3333333333333329E-2</v>
      </c>
      <c r="T699" s="405">
        <v>8.3333333333333329E-2</v>
      </c>
      <c r="U699" s="405">
        <v>8.3333333333333329E-2</v>
      </c>
      <c r="V699" s="405">
        <v>8.3333333333333329E-2</v>
      </c>
      <c r="W699" s="405">
        <v>8.3333333333333329E-2</v>
      </c>
      <c r="X699" s="405">
        <v>8.3333333333333329E-2</v>
      </c>
      <c r="Y699" s="405">
        <v>8.3333333333333329E-2</v>
      </c>
      <c r="Z699" s="405">
        <v>8.3333333333333329E-2</v>
      </c>
      <c r="AA699" s="405">
        <v>8.3333333333333329E-2</v>
      </c>
    </row>
    <row r="700" spans="1:27" ht="15" customHeight="1" x14ac:dyDescent="0.25">
      <c r="A700" s="425" t="str">
        <f>IF('1_geral'!$D$1=E700,1,"")</f>
        <v/>
      </c>
      <c r="B700" s="166" t="str">
        <f>IF(A700=1,MAX(B$1:B699)+1,"")</f>
        <v/>
      </c>
      <c r="C700" s="425" t="str">
        <f>IF('1_geral'!$D$4=F700,1,"")</f>
        <v/>
      </c>
      <c r="D700" s="166" t="str">
        <f>IF(C700=1,MAX(D$1:D699)+1,"")</f>
        <v/>
      </c>
      <c r="E700" s="166" t="s">
        <v>5</v>
      </c>
      <c r="F700" s="166" t="s">
        <v>2600</v>
      </c>
      <c r="G700" s="166" t="s">
        <v>1657</v>
      </c>
      <c r="H700" s="166" t="s">
        <v>1854</v>
      </c>
      <c r="I700" s="166" t="s">
        <v>1856</v>
      </c>
      <c r="J700" s="166" t="s">
        <v>1902</v>
      </c>
      <c r="K700" s="166" t="s">
        <v>2606</v>
      </c>
      <c r="M700" s="409">
        <v>94.412844036697251</v>
      </c>
      <c r="O700" s="410">
        <v>4</v>
      </c>
      <c r="P700" s="405">
        <v>8.3333333333333329E-2</v>
      </c>
      <c r="Q700" s="405">
        <v>8.3333333333333329E-2</v>
      </c>
      <c r="R700" s="405">
        <v>8.3333333333333329E-2</v>
      </c>
      <c r="S700" s="405">
        <v>8.3333333333333329E-2</v>
      </c>
      <c r="T700" s="405">
        <v>8.3333333333333329E-2</v>
      </c>
      <c r="U700" s="405">
        <v>8.3333333333333329E-2</v>
      </c>
      <c r="V700" s="405">
        <v>8.3333333333333329E-2</v>
      </c>
      <c r="W700" s="405">
        <v>8.3333333333333329E-2</v>
      </c>
      <c r="X700" s="405">
        <v>8.3333333333333329E-2</v>
      </c>
      <c r="Y700" s="405">
        <v>8.3333333333333329E-2</v>
      </c>
      <c r="Z700" s="405">
        <v>8.3333333333333329E-2</v>
      </c>
      <c r="AA700" s="405">
        <v>8.3333333333333329E-2</v>
      </c>
    </row>
    <row r="701" spans="1:27" ht="15" customHeight="1" x14ac:dyDescent="0.25">
      <c r="A701" s="425" t="str">
        <f>IF('1_geral'!$D$1=E701,1,"")</f>
        <v/>
      </c>
      <c r="B701" s="166" t="str">
        <f>IF(A701=1,MAX(B$1:B700)+1,"")</f>
        <v/>
      </c>
      <c r="C701" s="425" t="str">
        <f>IF('1_geral'!$D$4=F701,1,"")</f>
        <v/>
      </c>
      <c r="D701" s="166" t="str">
        <f>IF(C701=1,MAX(D$1:D700)+1,"")</f>
        <v/>
      </c>
      <c r="E701" s="166" t="s">
        <v>5</v>
      </c>
      <c r="F701" s="166" t="s">
        <v>2607</v>
      </c>
      <c r="G701" s="166" t="s">
        <v>2607</v>
      </c>
      <c r="H701" s="166" t="s">
        <v>1656</v>
      </c>
      <c r="I701" s="166" t="s">
        <v>1657</v>
      </c>
      <c r="J701" s="166" t="s">
        <v>1902</v>
      </c>
      <c r="K701" s="166" t="s">
        <v>2565</v>
      </c>
      <c r="L701" s="409">
        <v>163.80000000000001</v>
      </c>
      <c r="M701" s="409">
        <v>182</v>
      </c>
      <c r="N701" s="409">
        <v>200.2</v>
      </c>
      <c r="O701" s="410">
        <v>4</v>
      </c>
      <c r="P701" s="405">
        <v>8.3333333333333329E-2</v>
      </c>
      <c r="Q701" s="405">
        <v>8.3333333333333329E-2</v>
      </c>
      <c r="R701" s="405">
        <v>8.3333333333333329E-2</v>
      </c>
      <c r="S701" s="405">
        <v>8.3333333333333329E-2</v>
      </c>
      <c r="T701" s="405">
        <v>8.3333333333333329E-2</v>
      </c>
      <c r="U701" s="405">
        <v>8.3333333333333329E-2</v>
      </c>
      <c r="V701" s="405">
        <v>8.3333333333333329E-2</v>
      </c>
      <c r="W701" s="405">
        <v>8.3333333333333329E-2</v>
      </c>
      <c r="X701" s="405">
        <v>8.3333333333333329E-2</v>
      </c>
      <c r="Y701" s="405">
        <v>8.3333333333333329E-2</v>
      </c>
      <c r="Z701" s="405">
        <v>8.3333333333333329E-2</v>
      </c>
      <c r="AA701" s="405">
        <v>8.3333333333333329E-2</v>
      </c>
    </row>
    <row r="702" spans="1:27" ht="15" customHeight="1" x14ac:dyDescent="0.25">
      <c r="A702" s="425" t="str">
        <f>IF('1_geral'!$D$1=E702,1,"")</f>
        <v/>
      </c>
      <c r="B702" s="166" t="str">
        <f>IF(A702=1,MAX(B$1:B701)+1,"")</f>
        <v/>
      </c>
      <c r="C702" s="425" t="str">
        <f>IF('1_geral'!$D$4=F702,1,"")</f>
        <v/>
      </c>
      <c r="D702" s="166" t="str">
        <f>IF(C702=1,MAX(D$1:D701)+1,"")</f>
        <v/>
      </c>
      <c r="E702" s="166" t="s">
        <v>5</v>
      </c>
      <c r="F702" s="166" t="s">
        <v>2607</v>
      </c>
      <c r="G702" s="166" t="s">
        <v>2607</v>
      </c>
      <c r="H702" s="166" t="s">
        <v>1854</v>
      </c>
      <c r="I702" s="166" t="s">
        <v>1859</v>
      </c>
      <c r="J702" s="166" t="s">
        <v>1902</v>
      </c>
      <c r="K702" s="166" t="s">
        <v>2616</v>
      </c>
      <c r="L702" s="409">
        <v>747</v>
      </c>
      <c r="M702" s="409">
        <v>830</v>
      </c>
      <c r="N702" s="409">
        <v>890</v>
      </c>
      <c r="O702" s="410">
        <v>2</v>
      </c>
      <c r="P702" s="405">
        <v>8.3333333333333329E-2</v>
      </c>
      <c r="Q702" s="405">
        <v>8.3333333333333329E-2</v>
      </c>
      <c r="R702" s="405">
        <v>8.3333333333333329E-2</v>
      </c>
      <c r="S702" s="405">
        <v>8.3333333333333329E-2</v>
      </c>
      <c r="T702" s="405">
        <v>8.3333333333333329E-2</v>
      </c>
      <c r="U702" s="405">
        <v>8.3333333333333329E-2</v>
      </c>
      <c r="V702" s="405">
        <v>8.3333333333333329E-2</v>
      </c>
      <c r="W702" s="405">
        <v>8.3333333333333329E-2</v>
      </c>
      <c r="X702" s="405">
        <v>8.3333333333333329E-2</v>
      </c>
      <c r="Y702" s="405">
        <v>8.3333333333333329E-2</v>
      </c>
      <c r="Z702" s="405">
        <v>8.3333333333333329E-2</v>
      </c>
      <c r="AA702" s="405">
        <v>8.3333333333333329E-2</v>
      </c>
    </row>
    <row r="703" spans="1:27" ht="15" customHeight="1" x14ac:dyDescent="0.25">
      <c r="A703" s="425" t="str">
        <f>IF('1_geral'!$D$1=E703,1,"")</f>
        <v/>
      </c>
      <c r="B703" s="166" t="str">
        <f>IF(A703=1,MAX(B$1:B702)+1,"")</f>
        <v/>
      </c>
      <c r="C703" s="425" t="str">
        <f>IF('1_geral'!$D$4=F703,1,"")</f>
        <v/>
      </c>
      <c r="D703" s="166" t="str">
        <f>IF(C703=1,MAX(D$1:D702)+1,"")</f>
        <v/>
      </c>
      <c r="E703" s="166" t="s">
        <v>5</v>
      </c>
      <c r="F703" s="166" t="s">
        <v>2607</v>
      </c>
      <c r="G703" s="166" t="s">
        <v>2607</v>
      </c>
      <c r="H703" s="166" t="s">
        <v>1854</v>
      </c>
      <c r="I703" s="166" t="s">
        <v>1859</v>
      </c>
      <c r="J703" s="166" t="s">
        <v>1902</v>
      </c>
      <c r="K703" s="166" t="s">
        <v>2625</v>
      </c>
      <c r="L703" s="409">
        <v>1800</v>
      </c>
      <c r="M703" s="409">
        <v>2000</v>
      </c>
      <c r="N703" s="409">
        <v>4070</v>
      </c>
      <c r="O703" s="410">
        <v>0.8</v>
      </c>
      <c r="P703" s="405">
        <v>8.3333333333333329E-2</v>
      </c>
      <c r="Q703" s="405">
        <v>8.3333333333333329E-2</v>
      </c>
      <c r="R703" s="405">
        <v>8.3333333333333329E-2</v>
      </c>
      <c r="S703" s="405">
        <v>8.3333333333333329E-2</v>
      </c>
      <c r="T703" s="405">
        <v>8.3333333333333329E-2</v>
      </c>
      <c r="U703" s="405">
        <v>8.3333333333333329E-2</v>
      </c>
      <c r="V703" s="405">
        <v>8.3333333333333329E-2</v>
      </c>
      <c r="W703" s="405">
        <v>8.3333333333333329E-2</v>
      </c>
      <c r="X703" s="405">
        <v>8.3333333333333329E-2</v>
      </c>
      <c r="Y703" s="405">
        <v>8.3333333333333329E-2</v>
      </c>
      <c r="Z703" s="405">
        <v>8.3333333333333329E-2</v>
      </c>
      <c r="AA703" s="405">
        <v>8.3333333333333329E-2</v>
      </c>
    </row>
    <row r="704" spans="1:27" ht="15" customHeight="1" x14ac:dyDescent="0.25">
      <c r="A704" s="425" t="str">
        <f>IF('1_geral'!$D$1=E704,1,"")</f>
        <v/>
      </c>
      <c r="B704" s="166" t="str">
        <f>IF(A704=1,MAX(B$1:B703)+1,"")</f>
        <v/>
      </c>
      <c r="C704" s="425" t="str">
        <f>IF('1_geral'!$D$4=F704,1,"")</f>
        <v/>
      </c>
      <c r="D704" s="166" t="str">
        <f>IF(C704=1,MAX(D$1:D703)+1,"")</f>
        <v/>
      </c>
      <c r="E704" s="166" t="s">
        <v>5</v>
      </c>
      <c r="F704" s="166" t="s">
        <v>2607</v>
      </c>
      <c r="G704" s="166" t="s">
        <v>2607</v>
      </c>
      <c r="J704" s="166" t="s">
        <v>1902</v>
      </c>
      <c r="K704" s="166" t="s">
        <v>2612</v>
      </c>
      <c r="L704" s="409">
        <v>810</v>
      </c>
      <c r="M704" s="409">
        <v>900</v>
      </c>
      <c r="N704" s="409">
        <v>960</v>
      </c>
      <c r="O704" s="410">
        <v>2</v>
      </c>
      <c r="P704" s="405">
        <v>8.3333333333333329E-2</v>
      </c>
      <c r="Q704" s="405">
        <v>8.3333333333333329E-2</v>
      </c>
      <c r="R704" s="405">
        <v>8.3333333333333329E-2</v>
      </c>
      <c r="S704" s="405">
        <v>8.3333333333333329E-2</v>
      </c>
      <c r="T704" s="405">
        <v>8.3333333333333329E-2</v>
      </c>
      <c r="U704" s="405">
        <v>8.3333333333333329E-2</v>
      </c>
      <c r="V704" s="405">
        <v>8.3333333333333329E-2</v>
      </c>
      <c r="W704" s="405">
        <v>8.3333333333333329E-2</v>
      </c>
      <c r="X704" s="405">
        <v>8.3333333333333329E-2</v>
      </c>
      <c r="Y704" s="405">
        <v>8.3333333333333329E-2</v>
      </c>
      <c r="Z704" s="405">
        <v>8.3333333333333329E-2</v>
      </c>
      <c r="AA704" s="405">
        <v>8.3333333333333329E-2</v>
      </c>
    </row>
    <row r="705" spans="1:27" ht="15" customHeight="1" x14ac:dyDescent="0.25">
      <c r="A705" s="425" t="str">
        <f>IF('1_geral'!$D$1=E705,1,"")</f>
        <v/>
      </c>
      <c r="B705" s="166" t="str">
        <f>IF(A705=1,MAX(B$1:B704)+1,"")</f>
        <v/>
      </c>
      <c r="C705" s="425" t="str">
        <f>IF('1_geral'!$D$4=F705,1,"")</f>
        <v/>
      </c>
      <c r="D705" s="166" t="str">
        <f>IF(C705=1,MAX(D$1:D704)+1,"")</f>
        <v/>
      </c>
      <c r="E705" s="166" t="s">
        <v>5</v>
      </c>
      <c r="F705" s="166" t="s">
        <v>2607</v>
      </c>
      <c r="G705" s="166" t="s">
        <v>1657</v>
      </c>
      <c r="H705" s="166" t="s">
        <v>1854</v>
      </c>
      <c r="I705" s="166" t="s">
        <v>1859</v>
      </c>
      <c r="J705" s="166" t="s">
        <v>1902</v>
      </c>
      <c r="K705" s="166" t="s">
        <v>2610</v>
      </c>
      <c r="L705" s="409">
        <v>243</v>
      </c>
      <c r="M705" s="409">
        <v>270</v>
      </c>
      <c r="N705" s="409">
        <v>297</v>
      </c>
      <c r="O705" s="410">
        <v>7</v>
      </c>
      <c r="P705" s="405">
        <v>8.3333333333333329E-2</v>
      </c>
      <c r="Q705" s="405">
        <v>8.3333333333333329E-2</v>
      </c>
      <c r="R705" s="405">
        <v>8.3333333333333329E-2</v>
      </c>
      <c r="S705" s="405">
        <v>8.3333333333333329E-2</v>
      </c>
      <c r="T705" s="405">
        <v>8.3333333333333329E-2</v>
      </c>
      <c r="U705" s="405">
        <v>8.3333333333333329E-2</v>
      </c>
      <c r="V705" s="405">
        <v>8.3333333333333329E-2</v>
      </c>
      <c r="W705" s="405">
        <v>8.3333333333333329E-2</v>
      </c>
      <c r="X705" s="405">
        <v>8.3333333333333329E-2</v>
      </c>
      <c r="Y705" s="405">
        <v>8.3333333333333329E-2</v>
      </c>
      <c r="Z705" s="405">
        <v>8.3333333333333329E-2</v>
      </c>
      <c r="AA705" s="405">
        <v>8.3333333333333329E-2</v>
      </c>
    </row>
    <row r="706" spans="1:27" ht="15" customHeight="1" x14ac:dyDescent="0.25">
      <c r="A706" s="425" t="str">
        <f>IF('1_geral'!$D$1=E706,1,"")</f>
        <v/>
      </c>
      <c r="B706" s="166" t="str">
        <f>IF(A706=1,MAX(B$1:B705)+1,"")</f>
        <v/>
      </c>
      <c r="C706" s="425" t="str">
        <f>IF('1_geral'!$D$4=F706,1,"")</f>
        <v/>
      </c>
      <c r="D706" s="166" t="str">
        <f>IF(C706=1,MAX(D$1:D705)+1,"")</f>
        <v/>
      </c>
      <c r="E706" s="166" t="s">
        <v>5</v>
      </c>
      <c r="F706" s="166" t="s">
        <v>2607</v>
      </c>
      <c r="G706" s="166" t="s">
        <v>1657</v>
      </c>
      <c r="H706" s="166" t="s">
        <v>1854</v>
      </c>
      <c r="I706" s="166" t="s">
        <v>1859</v>
      </c>
      <c r="J706" s="166" t="s">
        <v>1902</v>
      </c>
      <c r="K706" s="166" t="s">
        <v>2611</v>
      </c>
      <c r="L706" s="409">
        <v>1341</v>
      </c>
      <c r="M706" s="409">
        <v>1490</v>
      </c>
      <c r="N706" s="409">
        <v>1850</v>
      </c>
      <c r="O706" s="410">
        <v>0.7</v>
      </c>
      <c r="P706" s="405">
        <v>8.3333333333333329E-2</v>
      </c>
      <c r="Q706" s="405">
        <v>8.3333333333333329E-2</v>
      </c>
      <c r="R706" s="405">
        <v>8.3333333333333329E-2</v>
      </c>
      <c r="S706" s="405">
        <v>8.3333333333333329E-2</v>
      </c>
      <c r="T706" s="405">
        <v>8.3333333333333329E-2</v>
      </c>
      <c r="U706" s="405">
        <v>8.3333333333333329E-2</v>
      </c>
      <c r="V706" s="405">
        <v>8.3333333333333329E-2</v>
      </c>
      <c r="W706" s="405">
        <v>8.3333333333333329E-2</v>
      </c>
      <c r="X706" s="405">
        <v>8.3333333333333329E-2</v>
      </c>
      <c r="Y706" s="405">
        <v>8.3333333333333329E-2</v>
      </c>
      <c r="Z706" s="405">
        <v>8.3333333333333329E-2</v>
      </c>
      <c r="AA706" s="405">
        <v>8.3333333333333329E-2</v>
      </c>
    </row>
    <row r="707" spans="1:27" ht="15" customHeight="1" x14ac:dyDescent="0.25">
      <c r="A707" s="425" t="str">
        <f>IF('1_geral'!$D$1=E707,1,"")</f>
        <v/>
      </c>
      <c r="B707" s="166" t="str">
        <f>IF(A707=1,MAX(B$1:B706)+1,"")</f>
        <v/>
      </c>
      <c r="C707" s="425" t="str">
        <f>IF('1_geral'!$D$4=F707,1,"")</f>
        <v/>
      </c>
      <c r="D707" s="166" t="str">
        <f>IF(C707=1,MAX(D$1:D706)+1,"")</f>
        <v/>
      </c>
      <c r="E707" s="166" t="s">
        <v>5</v>
      </c>
      <c r="F707" s="166" t="s">
        <v>2607</v>
      </c>
      <c r="G707" s="166" t="s">
        <v>1657</v>
      </c>
      <c r="H707" s="166" t="s">
        <v>1854</v>
      </c>
      <c r="I707" s="166" t="s">
        <v>1859</v>
      </c>
      <c r="J707" s="166" t="s">
        <v>1902</v>
      </c>
      <c r="K707" s="166" t="s">
        <v>2613</v>
      </c>
      <c r="L707" s="409">
        <v>747</v>
      </c>
      <c r="M707" s="409">
        <v>830</v>
      </c>
      <c r="N707" s="409">
        <v>1010</v>
      </c>
      <c r="O707" s="410">
        <v>0.3</v>
      </c>
      <c r="P707" s="405">
        <v>8.3333333333333329E-2</v>
      </c>
      <c r="Q707" s="405">
        <v>8.3333333333333329E-2</v>
      </c>
      <c r="R707" s="405">
        <v>8.3333333333333329E-2</v>
      </c>
      <c r="S707" s="405">
        <v>8.3333333333333329E-2</v>
      </c>
      <c r="T707" s="405">
        <v>8.3333333333333329E-2</v>
      </c>
      <c r="U707" s="405">
        <v>8.3333333333333329E-2</v>
      </c>
      <c r="V707" s="405">
        <v>8.3333333333333329E-2</v>
      </c>
      <c r="W707" s="405">
        <v>8.3333333333333329E-2</v>
      </c>
      <c r="X707" s="405">
        <v>8.3333333333333329E-2</v>
      </c>
      <c r="Y707" s="405">
        <v>8.3333333333333329E-2</v>
      </c>
      <c r="Z707" s="405">
        <v>8.3333333333333329E-2</v>
      </c>
      <c r="AA707" s="405">
        <v>8.3333333333333329E-2</v>
      </c>
    </row>
    <row r="708" spans="1:27" ht="15" customHeight="1" x14ac:dyDescent="0.25">
      <c r="A708" s="425" t="str">
        <f>IF('1_geral'!$D$1=E708,1,"")</f>
        <v/>
      </c>
      <c r="B708" s="166" t="str">
        <f>IF(A708=1,MAX(B$1:B707)+1,"")</f>
        <v/>
      </c>
      <c r="C708" s="425" t="str">
        <f>IF('1_geral'!$D$4=F708,1,"")</f>
        <v/>
      </c>
      <c r="D708" s="166" t="str">
        <f>IF(C708=1,MAX(D$1:D707)+1,"")</f>
        <v/>
      </c>
      <c r="E708" s="166" t="s">
        <v>5</v>
      </c>
      <c r="F708" s="166" t="s">
        <v>2607</v>
      </c>
      <c r="G708" s="166" t="s">
        <v>1657</v>
      </c>
      <c r="H708" s="166" t="s">
        <v>1854</v>
      </c>
      <c r="I708" s="166" t="s">
        <v>1859</v>
      </c>
      <c r="J708" s="166" t="s">
        <v>1902</v>
      </c>
      <c r="K708" s="166" t="s">
        <v>2623</v>
      </c>
      <c r="L708" s="409">
        <v>909</v>
      </c>
      <c r="M708" s="409">
        <v>1010</v>
      </c>
      <c r="N708" s="409">
        <v>1070</v>
      </c>
      <c r="O708" s="410">
        <v>0.6</v>
      </c>
      <c r="P708" s="405">
        <v>8.3333333333333329E-2</v>
      </c>
      <c r="Q708" s="405">
        <v>8.3333333333333329E-2</v>
      </c>
      <c r="R708" s="405">
        <v>8.3333333333333329E-2</v>
      </c>
      <c r="S708" s="405">
        <v>8.3333333333333329E-2</v>
      </c>
      <c r="T708" s="405">
        <v>8.3333333333333329E-2</v>
      </c>
      <c r="U708" s="405">
        <v>8.3333333333333329E-2</v>
      </c>
      <c r="V708" s="405">
        <v>8.3333333333333329E-2</v>
      </c>
      <c r="W708" s="405">
        <v>8.3333333333333329E-2</v>
      </c>
      <c r="X708" s="405">
        <v>8.3333333333333329E-2</v>
      </c>
      <c r="Y708" s="405">
        <v>8.3333333333333329E-2</v>
      </c>
      <c r="Z708" s="405">
        <v>8.3333333333333329E-2</v>
      </c>
      <c r="AA708" s="405">
        <v>8.3333333333333329E-2</v>
      </c>
    </row>
    <row r="709" spans="1:27" ht="15" customHeight="1" x14ac:dyDescent="0.25">
      <c r="A709" s="425" t="str">
        <f>IF('1_geral'!$D$1=E709,1,"")</f>
        <v/>
      </c>
      <c r="B709" s="166" t="str">
        <f>IF(A709=1,MAX(B$1:B708)+1,"")</f>
        <v/>
      </c>
      <c r="C709" s="425" t="str">
        <f>IF('1_geral'!$D$4=F709,1,"")</f>
        <v/>
      </c>
      <c r="D709" s="166" t="str">
        <f>IF(C709=1,MAX(D$1:D708)+1,"")</f>
        <v/>
      </c>
      <c r="E709" s="166" t="s">
        <v>5</v>
      </c>
      <c r="F709" s="166" t="s">
        <v>2607</v>
      </c>
      <c r="G709" s="166" t="s">
        <v>1657</v>
      </c>
      <c r="H709" s="166" t="s">
        <v>1854</v>
      </c>
      <c r="I709" s="166" t="s">
        <v>1859</v>
      </c>
      <c r="J709" s="166" t="s">
        <v>1902</v>
      </c>
      <c r="K709" s="166" t="s">
        <v>2624</v>
      </c>
      <c r="L709" s="409">
        <v>909</v>
      </c>
      <c r="M709" s="409">
        <v>1010</v>
      </c>
      <c r="N709" s="409">
        <v>1190</v>
      </c>
      <c r="O709" s="410">
        <v>0.2</v>
      </c>
      <c r="P709" s="405">
        <v>8.3333333333333329E-2</v>
      </c>
      <c r="Q709" s="405">
        <v>8.3333333333333329E-2</v>
      </c>
      <c r="R709" s="405">
        <v>8.3333333333333329E-2</v>
      </c>
      <c r="S709" s="405">
        <v>8.3333333333333329E-2</v>
      </c>
      <c r="T709" s="405">
        <v>8.3333333333333329E-2</v>
      </c>
      <c r="U709" s="405">
        <v>8.3333333333333329E-2</v>
      </c>
      <c r="V709" s="405">
        <v>8.3333333333333329E-2</v>
      </c>
      <c r="W709" s="405">
        <v>8.3333333333333329E-2</v>
      </c>
      <c r="X709" s="405">
        <v>8.3333333333333329E-2</v>
      </c>
      <c r="Y709" s="405">
        <v>8.3333333333333329E-2</v>
      </c>
      <c r="Z709" s="405">
        <v>8.3333333333333329E-2</v>
      </c>
      <c r="AA709" s="405">
        <v>8.3333333333333329E-2</v>
      </c>
    </row>
    <row r="710" spans="1:27" ht="15" customHeight="1" x14ac:dyDescent="0.25">
      <c r="A710" s="425" t="str">
        <f>IF('1_geral'!$D$1=E710,1,"")</f>
        <v/>
      </c>
      <c r="B710" s="166" t="str">
        <f>IF(A710=1,MAX(B$1:B709)+1,"")</f>
        <v/>
      </c>
      <c r="C710" s="425" t="str">
        <f>IF('1_geral'!$D$4=F710,1,"")</f>
        <v/>
      </c>
      <c r="D710" s="166" t="str">
        <f>IF(C710=1,MAX(D$1:D709)+1,"")</f>
        <v/>
      </c>
      <c r="E710" s="166" t="s">
        <v>5</v>
      </c>
      <c r="F710" s="166" t="s">
        <v>2607</v>
      </c>
      <c r="G710" s="166" t="s">
        <v>1657</v>
      </c>
      <c r="H710" s="166" t="s">
        <v>1854</v>
      </c>
      <c r="I710" s="166" t="s">
        <v>1859</v>
      </c>
      <c r="J710" s="166" t="s">
        <v>1902</v>
      </c>
      <c r="K710" s="166" t="s">
        <v>2626</v>
      </c>
      <c r="L710" s="409">
        <v>747</v>
      </c>
      <c r="M710" s="409">
        <v>830</v>
      </c>
      <c r="N710" s="409">
        <v>1010</v>
      </c>
      <c r="O710" s="410">
        <v>1</v>
      </c>
      <c r="P710" s="405">
        <v>8.3333333333333329E-2</v>
      </c>
      <c r="Q710" s="405">
        <v>8.3333333333333329E-2</v>
      </c>
      <c r="R710" s="405">
        <v>8.3333333333333329E-2</v>
      </c>
      <c r="S710" s="405">
        <v>8.3333333333333329E-2</v>
      </c>
      <c r="T710" s="405">
        <v>8.3333333333333329E-2</v>
      </c>
      <c r="U710" s="405">
        <v>8.3333333333333329E-2</v>
      </c>
      <c r="V710" s="405">
        <v>8.3333333333333329E-2</v>
      </c>
      <c r="W710" s="405">
        <v>8.3333333333333329E-2</v>
      </c>
      <c r="X710" s="405">
        <v>8.3333333333333329E-2</v>
      </c>
      <c r="Y710" s="405">
        <v>8.3333333333333329E-2</v>
      </c>
      <c r="Z710" s="405">
        <v>8.3333333333333329E-2</v>
      </c>
      <c r="AA710" s="405">
        <v>8.3333333333333329E-2</v>
      </c>
    </row>
    <row r="711" spans="1:27" ht="15" customHeight="1" x14ac:dyDescent="0.25">
      <c r="A711" s="425" t="str">
        <f>IF('1_geral'!$D$1=E711,1,"")</f>
        <v/>
      </c>
      <c r="B711" s="166" t="str">
        <f>IF(A711=1,MAX(B$1:B710)+1,"")</f>
        <v/>
      </c>
      <c r="C711" s="425" t="str">
        <f>IF('1_geral'!$D$4=F711,1,"")</f>
        <v/>
      </c>
      <c r="D711" s="166" t="str">
        <f>IF(C711=1,MAX(D$1:D710)+1,"")</f>
        <v/>
      </c>
      <c r="E711" s="166" t="s">
        <v>5</v>
      </c>
      <c r="F711" s="166" t="s">
        <v>2607</v>
      </c>
      <c r="G711" s="166" t="s">
        <v>1657</v>
      </c>
      <c r="H711" s="166" t="s">
        <v>1854</v>
      </c>
      <c r="I711" s="166" t="s">
        <v>1859</v>
      </c>
      <c r="J711" s="166" t="s">
        <v>1902</v>
      </c>
      <c r="K711" s="166" t="s">
        <v>2627</v>
      </c>
      <c r="L711" s="409">
        <v>693</v>
      </c>
      <c r="M711" s="409">
        <v>770</v>
      </c>
      <c r="N711" s="409">
        <v>950</v>
      </c>
      <c r="O711" s="410">
        <v>1</v>
      </c>
      <c r="P711" s="405">
        <v>8.3333333333333329E-2</v>
      </c>
      <c r="Q711" s="405">
        <v>8.3333333333333329E-2</v>
      </c>
      <c r="R711" s="405">
        <v>8.3333333333333329E-2</v>
      </c>
      <c r="S711" s="405">
        <v>8.3333333333333329E-2</v>
      </c>
      <c r="T711" s="405">
        <v>8.3333333333333329E-2</v>
      </c>
      <c r="U711" s="405">
        <v>8.3333333333333329E-2</v>
      </c>
      <c r="V711" s="405">
        <v>8.3333333333333329E-2</v>
      </c>
      <c r="W711" s="405">
        <v>8.3333333333333329E-2</v>
      </c>
      <c r="X711" s="405">
        <v>8.3333333333333329E-2</v>
      </c>
      <c r="Y711" s="405">
        <v>8.3333333333333329E-2</v>
      </c>
      <c r="Z711" s="405">
        <v>8.3333333333333329E-2</v>
      </c>
      <c r="AA711" s="405">
        <v>8.3333333333333329E-2</v>
      </c>
    </row>
    <row r="712" spans="1:27" ht="15" customHeight="1" x14ac:dyDescent="0.25">
      <c r="A712" s="425" t="str">
        <f>IF('1_geral'!$D$1=E712,1,"")</f>
        <v/>
      </c>
      <c r="B712" s="166" t="str">
        <f>IF(A712=1,MAX(B$1:B711)+1,"")</f>
        <v/>
      </c>
      <c r="C712" s="425" t="str">
        <f>IF('1_geral'!$D$4=F712,1,"")</f>
        <v/>
      </c>
      <c r="D712" s="166" t="str">
        <f>IF(C712=1,MAX(D$1:D711)+1,"")</f>
        <v/>
      </c>
      <c r="E712" s="166" t="s">
        <v>5</v>
      </c>
      <c r="F712" s="166" t="s">
        <v>2607</v>
      </c>
      <c r="H712" s="166" t="s">
        <v>1854</v>
      </c>
      <c r="I712" s="166" t="s">
        <v>1859</v>
      </c>
      <c r="J712" s="166" t="s">
        <v>1905</v>
      </c>
      <c r="K712" s="166" t="s">
        <v>2608</v>
      </c>
      <c r="L712" s="409">
        <v>189</v>
      </c>
      <c r="M712" s="409">
        <v>210</v>
      </c>
      <c r="N712" s="409">
        <v>390</v>
      </c>
      <c r="O712" s="410">
        <v>22</v>
      </c>
      <c r="P712" s="405">
        <v>8.3333333333333329E-2</v>
      </c>
      <c r="Q712" s="405">
        <v>8.3333333333333329E-2</v>
      </c>
      <c r="R712" s="405">
        <v>8.3333333333333329E-2</v>
      </c>
      <c r="S712" s="405">
        <v>8.3333333333333329E-2</v>
      </c>
      <c r="T712" s="405">
        <v>8.3333333333333329E-2</v>
      </c>
      <c r="U712" s="405">
        <v>8.3333333333333329E-2</v>
      </c>
      <c r="V712" s="405">
        <v>8.3333333333333329E-2</v>
      </c>
      <c r="W712" s="405">
        <v>8.3333333333333329E-2</v>
      </c>
      <c r="X712" s="405">
        <v>8.3333333333333329E-2</v>
      </c>
      <c r="Y712" s="405">
        <v>8.3333333333333329E-2</v>
      </c>
      <c r="Z712" s="405">
        <v>8.3333333333333329E-2</v>
      </c>
      <c r="AA712" s="405">
        <v>8.3333333333333329E-2</v>
      </c>
    </row>
    <row r="713" spans="1:27" ht="15" customHeight="1" x14ac:dyDescent="0.25">
      <c r="A713" s="425" t="str">
        <f>IF('1_geral'!$D$1=E713,1,"")</f>
        <v/>
      </c>
      <c r="B713" s="166" t="str">
        <f>IF(A713=1,MAX(B$1:B712)+1,"")</f>
        <v/>
      </c>
      <c r="C713" s="425" t="str">
        <f>IF('1_geral'!$D$4=F713,1,"")</f>
        <v/>
      </c>
      <c r="D713" s="166" t="str">
        <f>IF(C713=1,MAX(D$1:D712)+1,"")</f>
        <v/>
      </c>
      <c r="E713" s="166" t="s">
        <v>5</v>
      </c>
      <c r="F713" s="166" t="s">
        <v>2607</v>
      </c>
      <c r="H713" s="166" t="s">
        <v>1854</v>
      </c>
      <c r="I713" s="166" t="s">
        <v>1859</v>
      </c>
      <c r="J713" s="166" t="s">
        <v>1902</v>
      </c>
      <c r="K713" s="166" t="s">
        <v>2609</v>
      </c>
      <c r="L713" s="409">
        <v>1107</v>
      </c>
      <c r="M713" s="409">
        <v>1230</v>
      </c>
      <c r="N713" s="409">
        <v>1290</v>
      </c>
      <c r="O713" s="410">
        <v>10</v>
      </c>
      <c r="P713" s="405">
        <v>8.3333333333333329E-2</v>
      </c>
      <c r="Q713" s="405">
        <v>8.3333333333333329E-2</v>
      </c>
      <c r="R713" s="405">
        <v>8.3333333333333329E-2</v>
      </c>
      <c r="S713" s="405">
        <v>8.3333333333333329E-2</v>
      </c>
      <c r="T713" s="405">
        <v>8.3333333333333329E-2</v>
      </c>
      <c r="U713" s="405">
        <v>8.3333333333333329E-2</v>
      </c>
      <c r="V713" s="405">
        <v>8.3333333333333329E-2</v>
      </c>
      <c r="W713" s="405">
        <v>8.3333333333333329E-2</v>
      </c>
      <c r="X713" s="405">
        <v>8.3333333333333329E-2</v>
      </c>
      <c r="Y713" s="405">
        <v>8.3333333333333329E-2</v>
      </c>
      <c r="Z713" s="405">
        <v>8.3333333333333329E-2</v>
      </c>
      <c r="AA713" s="405">
        <v>8.3333333333333329E-2</v>
      </c>
    </row>
    <row r="714" spans="1:27" ht="15" customHeight="1" x14ac:dyDescent="0.25">
      <c r="A714" s="425" t="str">
        <f>IF('1_geral'!$D$1=E714,1,"")</f>
        <v/>
      </c>
      <c r="B714" s="166" t="str">
        <f>IF(A714=1,MAX(B$1:B713)+1,"")</f>
        <v/>
      </c>
      <c r="C714" s="425" t="str">
        <f>IF('1_geral'!$D$4=F714,1,"")</f>
        <v/>
      </c>
      <c r="D714" s="166" t="str">
        <f>IF(C714=1,MAX(D$1:D713)+1,"")</f>
        <v/>
      </c>
      <c r="E714" s="166" t="s">
        <v>5</v>
      </c>
      <c r="F714" s="166" t="s">
        <v>2607</v>
      </c>
      <c r="H714" s="166" t="s">
        <v>1854</v>
      </c>
      <c r="I714" s="166" t="s">
        <v>1859</v>
      </c>
      <c r="J714" s="166" t="s">
        <v>1902</v>
      </c>
      <c r="K714" s="166" t="s">
        <v>2614</v>
      </c>
      <c r="L714" s="409">
        <v>1557</v>
      </c>
      <c r="M714" s="409">
        <v>1730</v>
      </c>
      <c r="N714" s="409">
        <v>2090</v>
      </c>
      <c r="O714" s="410">
        <v>0.4</v>
      </c>
      <c r="P714" s="405">
        <v>8.3333333333333329E-2</v>
      </c>
      <c r="Q714" s="405">
        <v>8.3333333333333329E-2</v>
      </c>
      <c r="R714" s="405">
        <v>8.3333333333333329E-2</v>
      </c>
      <c r="S714" s="405">
        <v>8.3333333333333329E-2</v>
      </c>
      <c r="T714" s="405">
        <v>8.3333333333333329E-2</v>
      </c>
      <c r="U714" s="405">
        <v>8.3333333333333329E-2</v>
      </c>
      <c r="V714" s="405">
        <v>8.3333333333333329E-2</v>
      </c>
      <c r="W714" s="405">
        <v>8.3333333333333329E-2</v>
      </c>
      <c r="X714" s="405">
        <v>8.3333333333333329E-2</v>
      </c>
      <c r="Y714" s="405">
        <v>8.3333333333333329E-2</v>
      </c>
      <c r="Z714" s="405">
        <v>8.3333333333333329E-2</v>
      </c>
      <c r="AA714" s="405">
        <v>8.3333333333333329E-2</v>
      </c>
    </row>
    <row r="715" spans="1:27" ht="15" customHeight="1" x14ac:dyDescent="0.25">
      <c r="A715" s="425" t="str">
        <f>IF('1_geral'!$D$1=E715,1,"")</f>
        <v/>
      </c>
      <c r="B715" s="166" t="str">
        <f>IF(A715=1,MAX(B$1:B714)+1,"")</f>
        <v/>
      </c>
      <c r="C715" s="425" t="str">
        <f>IF('1_geral'!$D$4=F715,1,"")</f>
        <v/>
      </c>
      <c r="D715" s="166" t="str">
        <f>IF(C715=1,MAX(D$1:D714)+1,"")</f>
        <v/>
      </c>
      <c r="E715" s="166" t="s">
        <v>5</v>
      </c>
      <c r="F715" s="166" t="s">
        <v>2607</v>
      </c>
      <c r="H715" s="166" t="s">
        <v>1854</v>
      </c>
      <c r="I715" s="166" t="s">
        <v>1859</v>
      </c>
      <c r="J715" s="166" t="s">
        <v>1902</v>
      </c>
      <c r="K715" s="166" t="s">
        <v>2615</v>
      </c>
      <c r="L715" s="409">
        <v>376</v>
      </c>
      <c r="M715" s="409">
        <v>470</v>
      </c>
      <c r="N715" s="409">
        <v>564</v>
      </c>
      <c r="O715" s="410">
        <v>5</v>
      </c>
      <c r="P715" s="405">
        <v>8.3333333333333329E-2</v>
      </c>
      <c r="Q715" s="405">
        <v>8.3333333333333329E-2</v>
      </c>
      <c r="R715" s="405">
        <v>8.3333333333333329E-2</v>
      </c>
      <c r="S715" s="405">
        <v>8.3333333333333329E-2</v>
      </c>
      <c r="T715" s="405">
        <v>8.3333333333333329E-2</v>
      </c>
      <c r="U715" s="405">
        <v>8.3333333333333329E-2</v>
      </c>
      <c r="V715" s="405">
        <v>8.3333333333333329E-2</v>
      </c>
      <c r="W715" s="405">
        <v>8.3333333333333329E-2</v>
      </c>
      <c r="X715" s="405">
        <v>8.3333333333333329E-2</v>
      </c>
      <c r="Y715" s="405">
        <v>8.3333333333333329E-2</v>
      </c>
      <c r="Z715" s="405">
        <v>8.3333333333333329E-2</v>
      </c>
      <c r="AA715" s="405">
        <v>8.3333333333333329E-2</v>
      </c>
    </row>
    <row r="716" spans="1:27" ht="15" customHeight="1" x14ac:dyDescent="0.25">
      <c r="A716" s="425" t="str">
        <f>IF('1_geral'!$D$1=E716,1,"")</f>
        <v/>
      </c>
      <c r="B716" s="166" t="str">
        <f>IF(A716=1,MAX(B$1:B715)+1,"")</f>
        <v/>
      </c>
      <c r="C716" s="425" t="str">
        <f>IF('1_geral'!$D$4=F716,1,"")</f>
        <v/>
      </c>
      <c r="D716" s="166" t="str">
        <f>IF(C716=1,MAX(D$1:D715)+1,"")</f>
        <v/>
      </c>
      <c r="E716" s="166" t="s">
        <v>5</v>
      </c>
      <c r="F716" s="166" t="s">
        <v>2607</v>
      </c>
      <c r="H716" s="166" t="s">
        <v>1854</v>
      </c>
      <c r="I716" s="166" t="s">
        <v>1859</v>
      </c>
      <c r="J716" s="166" t="s">
        <v>1902</v>
      </c>
      <c r="K716" s="166" t="s">
        <v>2617</v>
      </c>
      <c r="L716" s="409">
        <v>324</v>
      </c>
      <c r="M716" s="409">
        <v>360</v>
      </c>
      <c r="N716" s="409">
        <v>510</v>
      </c>
      <c r="O716" s="410">
        <v>8</v>
      </c>
      <c r="P716" s="405">
        <v>8.3333333333333329E-2</v>
      </c>
      <c r="Q716" s="405">
        <v>8.3333333333333329E-2</v>
      </c>
      <c r="R716" s="405">
        <v>8.3333333333333329E-2</v>
      </c>
      <c r="S716" s="405">
        <v>8.3333333333333329E-2</v>
      </c>
      <c r="T716" s="405">
        <v>8.3333333333333329E-2</v>
      </c>
      <c r="U716" s="405">
        <v>8.3333333333333329E-2</v>
      </c>
      <c r="V716" s="405">
        <v>8.3333333333333329E-2</v>
      </c>
      <c r="W716" s="405">
        <v>8.3333333333333329E-2</v>
      </c>
      <c r="X716" s="405">
        <v>8.3333333333333329E-2</v>
      </c>
      <c r="Y716" s="405">
        <v>8.3333333333333329E-2</v>
      </c>
      <c r="Z716" s="405">
        <v>8.3333333333333329E-2</v>
      </c>
      <c r="AA716" s="405">
        <v>8.3333333333333329E-2</v>
      </c>
    </row>
    <row r="717" spans="1:27" ht="15" customHeight="1" x14ac:dyDescent="0.25">
      <c r="A717" s="425" t="str">
        <f>IF('1_geral'!$D$1=E717,1,"")</f>
        <v/>
      </c>
      <c r="B717" s="166" t="str">
        <f>IF(A717=1,MAX(B$1:B716)+1,"")</f>
        <v/>
      </c>
      <c r="C717" s="425" t="str">
        <f>IF('1_geral'!$D$4=F717,1,"")</f>
        <v/>
      </c>
      <c r="D717" s="166" t="str">
        <f>IF(C717=1,MAX(D$1:D716)+1,"")</f>
        <v/>
      </c>
      <c r="E717" s="166" t="s">
        <v>5</v>
      </c>
      <c r="F717" s="166" t="s">
        <v>2607</v>
      </c>
      <c r="H717" s="166" t="s">
        <v>1854</v>
      </c>
      <c r="I717" s="166" t="s">
        <v>1859</v>
      </c>
      <c r="J717" s="166" t="s">
        <v>1902</v>
      </c>
      <c r="K717" s="166" t="s">
        <v>2618</v>
      </c>
      <c r="L717" s="409">
        <v>1296</v>
      </c>
      <c r="M717" s="409">
        <v>1440</v>
      </c>
      <c r="N717" s="409">
        <v>1620</v>
      </c>
      <c r="O717" s="410">
        <v>0.4</v>
      </c>
      <c r="P717" s="405">
        <v>8.3333333333333329E-2</v>
      </c>
      <c r="Q717" s="405">
        <v>8.3333333333333329E-2</v>
      </c>
      <c r="R717" s="405">
        <v>8.3333333333333329E-2</v>
      </c>
      <c r="S717" s="405">
        <v>8.3333333333333329E-2</v>
      </c>
      <c r="T717" s="405">
        <v>8.3333333333333329E-2</v>
      </c>
      <c r="U717" s="405">
        <v>8.3333333333333329E-2</v>
      </c>
      <c r="V717" s="405">
        <v>8.3333333333333329E-2</v>
      </c>
      <c r="W717" s="405">
        <v>8.3333333333333329E-2</v>
      </c>
      <c r="X717" s="405">
        <v>8.3333333333333329E-2</v>
      </c>
      <c r="Y717" s="405">
        <v>8.3333333333333329E-2</v>
      </c>
      <c r="Z717" s="405">
        <v>8.3333333333333329E-2</v>
      </c>
      <c r="AA717" s="405">
        <v>8.3333333333333329E-2</v>
      </c>
    </row>
    <row r="718" spans="1:27" ht="15" customHeight="1" x14ac:dyDescent="0.25">
      <c r="A718" s="425" t="str">
        <f>IF('1_geral'!$D$1=E718,1,"")</f>
        <v/>
      </c>
      <c r="B718" s="166" t="str">
        <f>IF(A718=1,MAX(B$1:B717)+1,"")</f>
        <v/>
      </c>
      <c r="C718" s="425" t="str">
        <f>IF('1_geral'!$D$4=F718,1,"")</f>
        <v/>
      </c>
      <c r="D718" s="166" t="str">
        <f>IF(C718=1,MAX(D$1:D717)+1,"")</f>
        <v/>
      </c>
      <c r="E718" s="166" t="s">
        <v>5</v>
      </c>
      <c r="F718" s="166" t="s">
        <v>2607</v>
      </c>
      <c r="H718" s="166" t="s">
        <v>1854</v>
      </c>
      <c r="I718" s="166" t="s">
        <v>1859</v>
      </c>
      <c r="J718" s="166" t="s">
        <v>1902</v>
      </c>
      <c r="K718" s="166" t="s">
        <v>2619</v>
      </c>
      <c r="L718" s="409">
        <v>5337</v>
      </c>
      <c r="M718" s="409">
        <v>5930</v>
      </c>
      <c r="N718" s="409">
        <v>6290</v>
      </c>
      <c r="O718" s="410">
        <v>1</v>
      </c>
      <c r="P718" s="405">
        <v>8.3333333333333329E-2</v>
      </c>
      <c r="Q718" s="405">
        <v>8.3333333333333329E-2</v>
      </c>
      <c r="R718" s="405">
        <v>8.3333333333333329E-2</v>
      </c>
      <c r="S718" s="405">
        <v>8.3333333333333329E-2</v>
      </c>
      <c r="T718" s="405">
        <v>8.3333333333333329E-2</v>
      </c>
      <c r="U718" s="405">
        <v>8.3333333333333329E-2</v>
      </c>
      <c r="V718" s="405">
        <v>8.3333333333333329E-2</v>
      </c>
      <c r="W718" s="405">
        <v>8.3333333333333329E-2</v>
      </c>
      <c r="X718" s="405">
        <v>8.3333333333333329E-2</v>
      </c>
      <c r="Y718" s="405">
        <v>8.3333333333333329E-2</v>
      </c>
      <c r="Z718" s="405">
        <v>8.3333333333333329E-2</v>
      </c>
      <c r="AA718" s="405">
        <v>8.3333333333333329E-2</v>
      </c>
    </row>
    <row r="719" spans="1:27" ht="15" customHeight="1" x14ac:dyDescent="0.25">
      <c r="A719" s="425" t="str">
        <f>IF('1_geral'!$D$1=E719,1,"")</f>
        <v/>
      </c>
      <c r="B719" s="166" t="str">
        <f>IF(A719=1,MAX(B$1:B718)+1,"")</f>
        <v/>
      </c>
      <c r="C719" s="425" t="str">
        <f>IF('1_geral'!$D$4=F719,1,"")</f>
        <v/>
      </c>
      <c r="D719" s="166" t="str">
        <f>IF(C719=1,MAX(D$1:D718)+1,"")</f>
        <v/>
      </c>
      <c r="E719" s="166" t="s">
        <v>5</v>
      </c>
      <c r="F719" s="166" t="s">
        <v>2607</v>
      </c>
      <c r="H719" s="166" t="s">
        <v>1854</v>
      </c>
      <c r="I719" s="166" t="s">
        <v>1859</v>
      </c>
      <c r="J719" s="166" t="s">
        <v>1902</v>
      </c>
      <c r="K719" s="166" t="s">
        <v>2620</v>
      </c>
      <c r="L719" s="409">
        <v>1125</v>
      </c>
      <c r="M719" s="409">
        <v>1250</v>
      </c>
      <c r="N719" s="409">
        <v>1490</v>
      </c>
      <c r="O719" s="410">
        <v>0.3</v>
      </c>
      <c r="P719" s="405">
        <v>8.3333333333333329E-2</v>
      </c>
      <c r="Q719" s="405">
        <v>8.3333333333333329E-2</v>
      </c>
      <c r="R719" s="405">
        <v>8.3333333333333329E-2</v>
      </c>
      <c r="S719" s="405">
        <v>8.3333333333333329E-2</v>
      </c>
      <c r="T719" s="405">
        <v>8.3333333333333329E-2</v>
      </c>
      <c r="U719" s="405">
        <v>8.3333333333333329E-2</v>
      </c>
      <c r="V719" s="405">
        <v>8.3333333333333329E-2</v>
      </c>
      <c r="W719" s="405">
        <v>8.3333333333333329E-2</v>
      </c>
      <c r="X719" s="405">
        <v>8.3333333333333329E-2</v>
      </c>
      <c r="Y719" s="405">
        <v>8.3333333333333329E-2</v>
      </c>
      <c r="Z719" s="405">
        <v>8.3333333333333329E-2</v>
      </c>
      <c r="AA719" s="405">
        <v>8.3333333333333329E-2</v>
      </c>
    </row>
    <row r="720" spans="1:27" ht="15" customHeight="1" x14ac:dyDescent="0.25">
      <c r="A720" s="425" t="str">
        <f>IF('1_geral'!$D$1=E720,1,"")</f>
        <v/>
      </c>
      <c r="B720" s="166" t="str">
        <f>IF(A720=1,MAX(B$1:B719)+1,"")</f>
        <v/>
      </c>
      <c r="C720" s="425" t="str">
        <f>IF('1_geral'!$D$4=F720,1,"")</f>
        <v/>
      </c>
      <c r="D720" s="166" t="str">
        <f>IF(C720=1,MAX(D$1:D719)+1,"")</f>
        <v/>
      </c>
      <c r="E720" s="166" t="s">
        <v>5</v>
      </c>
      <c r="F720" s="166" t="s">
        <v>2607</v>
      </c>
      <c r="H720" s="166" t="s">
        <v>1854</v>
      </c>
      <c r="I720" s="166" t="s">
        <v>1859</v>
      </c>
      <c r="J720" s="166" t="s">
        <v>1902</v>
      </c>
      <c r="K720" s="166" t="s">
        <v>2621</v>
      </c>
      <c r="L720" s="409">
        <v>1773</v>
      </c>
      <c r="M720" s="409">
        <v>1970</v>
      </c>
      <c r="N720" s="409">
        <v>2090</v>
      </c>
      <c r="O720" s="410">
        <v>0.1</v>
      </c>
      <c r="P720" s="405">
        <v>8.3333333333333329E-2</v>
      </c>
      <c r="Q720" s="405">
        <v>8.3333333333333329E-2</v>
      </c>
      <c r="R720" s="405">
        <v>8.3333333333333329E-2</v>
      </c>
      <c r="S720" s="405">
        <v>8.3333333333333329E-2</v>
      </c>
      <c r="T720" s="405">
        <v>8.3333333333333329E-2</v>
      </c>
      <c r="U720" s="405">
        <v>8.3333333333333329E-2</v>
      </c>
      <c r="V720" s="405">
        <v>8.3333333333333329E-2</v>
      </c>
      <c r="W720" s="405">
        <v>8.3333333333333329E-2</v>
      </c>
      <c r="X720" s="405">
        <v>8.3333333333333329E-2</v>
      </c>
      <c r="Y720" s="405">
        <v>8.3333333333333329E-2</v>
      </c>
      <c r="Z720" s="405">
        <v>8.3333333333333329E-2</v>
      </c>
      <c r="AA720" s="405">
        <v>8.3333333333333329E-2</v>
      </c>
    </row>
    <row r="721" spans="1:27" ht="15" customHeight="1" x14ac:dyDescent="0.25">
      <c r="A721" s="425" t="str">
        <f>IF('1_geral'!$D$1=E721,1,"")</f>
        <v/>
      </c>
      <c r="B721" s="166" t="str">
        <f>IF(A721=1,MAX(B$1:B720)+1,"")</f>
        <v/>
      </c>
      <c r="C721" s="425" t="str">
        <f>IF('1_geral'!$D$4=F721,1,"")</f>
        <v/>
      </c>
      <c r="D721" s="166" t="str">
        <f>IF(C721=1,MAX(D$1:D720)+1,"")</f>
        <v/>
      </c>
      <c r="E721" s="166" t="s">
        <v>5</v>
      </c>
      <c r="F721" s="166" t="s">
        <v>2607</v>
      </c>
      <c r="H721" s="166" t="s">
        <v>1854</v>
      </c>
      <c r="I721" s="166" t="s">
        <v>1859</v>
      </c>
      <c r="J721" s="166" t="s">
        <v>1902</v>
      </c>
      <c r="K721" s="166" t="s">
        <v>2622</v>
      </c>
      <c r="L721" s="409">
        <v>2691</v>
      </c>
      <c r="M721" s="409">
        <v>2990</v>
      </c>
      <c r="N721" s="409">
        <v>3230</v>
      </c>
      <c r="O721" s="410">
        <v>0.3</v>
      </c>
      <c r="P721" s="405">
        <v>8.3333333333333329E-2</v>
      </c>
      <c r="Q721" s="405">
        <v>8.3333333333333329E-2</v>
      </c>
      <c r="R721" s="405">
        <v>8.3333333333333329E-2</v>
      </c>
      <c r="S721" s="405">
        <v>8.3333333333333329E-2</v>
      </c>
      <c r="T721" s="405">
        <v>8.3333333333333329E-2</v>
      </c>
      <c r="U721" s="405">
        <v>8.3333333333333329E-2</v>
      </c>
      <c r="V721" s="405">
        <v>8.3333333333333329E-2</v>
      </c>
      <c r="W721" s="405">
        <v>8.3333333333333329E-2</v>
      </c>
      <c r="X721" s="405">
        <v>8.3333333333333329E-2</v>
      </c>
      <c r="Y721" s="405">
        <v>8.3333333333333329E-2</v>
      </c>
      <c r="Z721" s="405">
        <v>8.3333333333333329E-2</v>
      </c>
      <c r="AA721" s="405">
        <v>8.3333333333333329E-2</v>
      </c>
    </row>
    <row r="722" spans="1:27" ht="15" customHeight="1" x14ac:dyDescent="0.25">
      <c r="A722" s="425" t="str">
        <f>IF('1_geral'!$D$1=E722,1,"")</f>
        <v/>
      </c>
      <c r="B722" s="166" t="str">
        <f>IF(A722=1,MAX(B$1:B721)+1,"")</f>
        <v/>
      </c>
      <c r="C722" s="425" t="str">
        <f>IF('1_geral'!$D$4=F722,1,"")</f>
        <v/>
      </c>
      <c r="D722" s="166" t="str">
        <f>IF(C722=1,MAX(D$1:D721)+1,"")</f>
        <v/>
      </c>
      <c r="E722" s="166" t="s">
        <v>1836</v>
      </c>
      <c r="F722" s="166" t="s">
        <v>2628</v>
      </c>
      <c r="H722" s="166" t="s">
        <v>1854</v>
      </c>
      <c r="I722" s="166" t="s">
        <v>1857</v>
      </c>
      <c r="J722" s="166" t="s">
        <v>1902</v>
      </c>
      <c r="K722" s="166" t="s">
        <v>2632</v>
      </c>
      <c r="M722" s="409">
        <v>80</v>
      </c>
      <c r="O722" s="410">
        <v>10</v>
      </c>
      <c r="P722" s="405">
        <v>8.3333333333333329E-2</v>
      </c>
      <c r="Q722" s="405">
        <v>8.3333333333333329E-2</v>
      </c>
      <c r="R722" s="405">
        <v>8.3333333333333329E-2</v>
      </c>
      <c r="S722" s="405">
        <v>8.3333333333333329E-2</v>
      </c>
      <c r="T722" s="405">
        <v>8.3333333333333329E-2</v>
      </c>
      <c r="U722" s="405">
        <v>8.3333333333333329E-2</v>
      </c>
      <c r="V722" s="405">
        <v>8.3333333333333329E-2</v>
      </c>
      <c r="W722" s="405">
        <v>8.3333333333333329E-2</v>
      </c>
      <c r="X722" s="405">
        <v>8.3333333333333329E-2</v>
      </c>
      <c r="Y722" s="405">
        <v>8.3333333333333329E-2</v>
      </c>
      <c r="Z722" s="405">
        <v>8.3333333333333329E-2</v>
      </c>
      <c r="AA722" s="405">
        <v>8.3333333333333329E-2</v>
      </c>
    </row>
    <row r="723" spans="1:27" ht="15" customHeight="1" x14ac:dyDescent="0.25">
      <c r="A723" s="425" t="str">
        <f>IF('1_geral'!$D$1=E723,1,"")</f>
        <v/>
      </c>
      <c r="B723" s="166" t="str">
        <f>IF(A723=1,MAX(B$1:B722)+1,"")</f>
        <v/>
      </c>
      <c r="C723" s="425" t="str">
        <f>IF('1_geral'!$D$4=F723,1,"")</f>
        <v/>
      </c>
      <c r="D723" s="166" t="str">
        <f>IF(C723=1,MAX(D$1:D722)+1,"")</f>
        <v/>
      </c>
      <c r="E723" s="166" t="s">
        <v>1836</v>
      </c>
      <c r="F723" s="166" t="s">
        <v>2628</v>
      </c>
      <c r="H723" s="166" t="s">
        <v>1854</v>
      </c>
      <c r="I723" s="166" t="s">
        <v>1858</v>
      </c>
      <c r="K723" s="166" t="s">
        <v>2637</v>
      </c>
      <c r="M723" s="409">
        <v>60</v>
      </c>
      <c r="O723" s="410">
        <v>24</v>
      </c>
      <c r="P723" s="405">
        <v>8.3333333333333329E-2</v>
      </c>
      <c r="Q723" s="405">
        <v>8.3333333333333329E-2</v>
      </c>
      <c r="R723" s="405">
        <v>8.3333333333333329E-2</v>
      </c>
      <c r="S723" s="405">
        <v>8.3333333333333329E-2</v>
      </c>
      <c r="T723" s="405">
        <v>8.3333333333333329E-2</v>
      </c>
      <c r="U723" s="405">
        <v>8.3333333333333329E-2</v>
      </c>
      <c r="V723" s="405">
        <v>8.3333333333333329E-2</v>
      </c>
      <c r="W723" s="405">
        <v>8.3333333333333329E-2</v>
      </c>
      <c r="X723" s="405">
        <v>8.3333333333333329E-2</v>
      </c>
      <c r="Y723" s="405">
        <v>8.3333333333333329E-2</v>
      </c>
      <c r="Z723" s="405">
        <v>8.3333333333333329E-2</v>
      </c>
      <c r="AA723" s="405">
        <v>8.3333333333333329E-2</v>
      </c>
    </row>
    <row r="724" spans="1:27" ht="15" customHeight="1" x14ac:dyDescent="0.25">
      <c r="A724" s="425" t="str">
        <f>IF('1_geral'!$D$1=E724,1,"")</f>
        <v/>
      </c>
      <c r="B724" s="166" t="str">
        <f>IF(A724=1,MAX(B$1:B723)+1,"")</f>
        <v/>
      </c>
      <c r="C724" s="425" t="str">
        <f>IF('1_geral'!$D$4=F724,1,"")</f>
        <v/>
      </c>
      <c r="D724" s="166" t="str">
        <f>IF(C724=1,MAX(D$1:D723)+1,"")</f>
        <v/>
      </c>
      <c r="E724" s="166" t="s">
        <v>1836</v>
      </c>
      <c r="F724" s="166" t="s">
        <v>2628</v>
      </c>
      <c r="K724" s="166" t="s">
        <v>2629</v>
      </c>
      <c r="M724" s="409">
        <v>20</v>
      </c>
      <c r="O724" s="410">
        <v>550</v>
      </c>
      <c r="P724" s="405">
        <v>8.3333333333333329E-2</v>
      </c>
      <c r="Q724" s="405">
        <v>8.3333333333333329E-2</v>
      </c>
      <c r="R724" s="405">
        <v>8.3333333333333329E-2</v>
      </c>
      <c r="S724" s="405">
        <v>8.3333333333333329E-2</v>
      </c>
      <c r="T724" s="405">
        <v>8.3333333333333329E-2</v>
      </c>
      <c r="U724" s="405">
        <v>8.3333333333333329E-2</v>
      </c>
      <c r="V724" s="405">
        <v>8.3333333333333329E-2</v>
      </c>
      <c r="W724" s="405">
        <v>8.3333333333333329E-2</v>
      </c>
      <c r="X724" s="405">
        <v>8.3333333333333329E-2</v>
      </c>
      <c r="Y724" s="405">
        <v>8.3333333333333329E-2</v>
      </c>
      <c r="Z724" s="405">
        <v>8.3333333333333329E-2</v>
      </c>
      <c r="AA724" s="405">
        <v>8.3333333333333329E-2</v>
      </c>
    </row>
    <row r="725" spans="1:27" ht="15" customHeight="1" x14ac:dyDescent="0.25">
      <c r="A725" s="425" t="str">
        <f>IF('1_geral'!$D$1=E725,1,"")</f>
        <v/>
      </c>
      <c r="B725" s="166" t="str">
        <f>IF(A725=1,MAX(B$1:B724)+1,"")</f>
        <v/>
      </c>
      <c r="C725" s="425" t="str">
        <f>IF('1_geral'!$D$4=F725,1,"")</f>
        <v/>
      </c>
      <c r="D725" s="166" t="str">
        <f>IF(C725=1,MAX(D$1:D724)+1,"")</f>
        <v/>
      </c>
      <c r="E725" s="166" t="s">
        <v>1836</v>
      </c>
      <c r="F725" s="166" t="s">
        <v>2628</v>
      </c>
      <c r="K725" s="166" t="s">
        <v>2630</v>
      </c>
      <c r="M725" s="409">
        <v>150</v>
      </c>
      <c r="O725" s="410">
        <v>10</v>
      </c>
      <c r="P725" s="405">
        <v>8.3333333333333329E-2</v>
      </c>
      <c r="Q725" s="405">
        <v>8.3333333333333329E-2</v>
      </c>
      <c r="R725" s="405">
        <v>8.3333333333333329E-2</v>
      </c>
      <c r="S725" s="405">
        <v>8.3333333333333329E-2</v>
      </c>
      <c r="T725" s="405">
        <v>8.3333333333333329E-2</v>
      </c>
      <c r="U725" s="405">
        <v>8.3333333333333329E-2</v>
      </c>
      <c r="V725" s="405">
        <v>8.3333333333333329E-2</v>
      </c>
      <c r="W725" s="405">
        <v>8.3333333333333329E-2</v>
      </c>
      <c r="X725" s="405">
        <v>8.3333333333333329E-2</v>
      </c>
      <c r="Y725" s="405">
        <v>8.3333333333333329E-2</v>
      </c>
      <c r="Z725" s="405">
        <v>8.3333333333333329E-2</v>
      </c>
      <c r="AA725" s="405">
        <v>8.3333333333333329E-2</v>
      </c>
    </row>
    <row r="726" spans="1:27" ht="15" customHeight="1" x14ac:dyDescent="0.25">
      <c r="A726" s="425" t="str">
        <f>IF('1_geral'!$D$1=E726,1,"")</f>
        <v/>
      </c>
      <c r="B726" s="166" t="str">
        <f>IF(A726=1,MAX(B$1:B725)+1,"")</f>
        <v/>
      </c>
      <c r="C726" s="425" t="str">
        <f>IF('1_geral'!$D$4=F726,1,"")</f>
        <v/>
      </c>
      <c r="D726" s="166" t="str">
        <f>IF(C726=1,MAX(D$1:D725)+1,"")</f>
        <v/>
      </c>
      <c r="E726" s="166" t="s">
        <v>1836</v>
      </c>
      <c r="F726" s="166" t="s">
        <v>2628</v>
      </c>
      <c r="K726" s="166" t="s">
        <v>2631</v>
      </c>
      <c r="M726" s="409">
        <v>240</v>
      </c>
      <c r="O726" s="410">
        <v>15</v>
      </c>
      <c r="P726" s="405">
        <v>8.3333333333333329E-2</v>
      </c>
      <c r="Q726" s="405">
        <v>8.3333333333333329E-2</v>
      </c>
      <c r="R726" s="405">
        <v>8.3333333333333329E-2</v>
      </c>
      <c r="S726" s="405">
        <v>8.3333333333333329E-2</v>
      </c>
      <c r="T726" s="405">
        <v>8.3333333333333329E-2</v>
      </c>
      <c r="U726" s="405">
        <v>8.3333333333333329E-2</v>
      </c>
      <c r="V726" s="405">
        <v>8.3333333333333329E-2</v>
      </c>
      <c r="W726" s="405">
        <v>8.3333333333333329E-2</v>
      </c>
      <c r="X726" s="405">
        <v>8.3333333333333329E-2</v>
      </c>
      <c r="Y726" s="405">
        <v>8.3333333333333329E-2</v>
      </c>
      <c r="Z726" s="405">
        <v>8.3333333333333329E-2</v>
      </c>
      <c r="AA726" s="405">
        <v>8.3333333333333329E-2</v>
      </c>
    </row>
    <row r="727" spans="1:27" ht="15" customHeight="1" x14ac:dyDescent="0.25">
      <c r="A727" s="425" t="str">
        <f>IF('1_geral'!$D$1=E727,1,"")</f>
        <v/>
      </c>
      <c r="B727" s="166" t="str">
        <f>IF(A727=1,MAX(B$1:B726)+1,"")</f>
        <v/>
      </c>
      <c r="C727" s="425" t="str">
        <f>IF('1_geral'!$D$4=F727,1,"")</f>
        <v/>
      </c>
      <c r="D727" s="166" t="str">
        <f>IF(C727=1,MAX(D$1:D726)+1,"")</f>
        <v/>
      </c>
      <c r="E727" s="166" t="s">
        <v>1836</v>
      </c>
      <c r="F727" s="166" t="s">
        <v>2628</v>
      </c>
      <c r="K727" s="166" t="s">
        <v>2633</v>
      </c>
      <c r="M727" s="409">
        <v>45</v>
      </c>
      <c r="O727" s="410">
        <v>30</v>
      </c>
      <c r="P727" s="405">
        <v>8.3333333333333329E-2</v>
      </c>
      <c r="Q727" s="405">
        <v>8.3333333333333329E-2</v>
      </c>
      <c r="R727" s="405">
        <v>8.3333333333333329E-2</v>
      </c>
      <c r="S727" s="405">
        <v>8.3333333333333329E-2</v>
      </c>
      <c r="T727" s="405">
        <v>8.3333333333333329E-2</v>
      </c>
      <c r="U727" s="405">
        <v>8.3333333333333329E-2</v>
      </c>
      <c r="V727" s="405">
        <v>8.3333333333333329E-2</v>
      </c>
      <c r="W727" s="405">
        <v>8.3333333333333329E-2</v>
      </c>
      <c r="X727" s="405">
        <v>8.3333333333333329E-2</v>
      </c>
      <c r="Y727" s="405">
        <v>8.3333333333333329E-2</v>
      </c>
      <c r="Z727" s="405">
        <v>8.3333333333333329E-2</v>
      </c>
      <c r="AA727" s="405">
        <v>8.3333333333333329E-2</v>
      </c>
    </row>
    <row r="728" spans="1:27" ht="15" customHeight="1" x14ac:dyDescent="0.25">
      <c r="A728" s="425" t="str">
        <f>IF('1_geral'!$D$1=E728,1,"")</f>
        <v/>
      </c>
      <c r="B728" s="166" t="str">
        <f>IF(A728=1,MAX(B$1:B727)+1,"")</f>
        <v/>
      </c>
      <c r="C728" s="425" t="str">
        <f>IF('1_geral'!$D$4=F728,1,"")</f>
        <v/>
      </c>
      <c r="D728" s="166" t="str">
        <f>IF(C728=1,MAX(D$1:D727)+1,"")</f>
        <v/>
      </c>
      <c r="E728" s="166" t="s">
        <v>1836</v>
      </c>
      <c r="F728" s="166" t="s">
        <v>2628</v>
      </c>
      <c r="K728" s="166" t="s">
        <v>2634</v>
      </c>
      <c r="M728" s="409">
        <v>90</v>
      </c>
      <c r="O728" s="410">
        <v>6</v>
      </c>
      <c r="P728" s="405">
        <v>8.3333333333333329E-2</v>
      </c>
      <c r="Q728" s="405">
        <v>8.3333333333333329E-2</v>
      </c>
      <c r="R728" s="405">
        <v>8.3333333333333329E-2</v>
      </c>
      <c r="S728" s="405">
        <v>8.3333333333333329E-2</v>
      </c>
      <c r="T728" s="405">
        <v>8.3333333333333329E-2</v>
      </c>
      <c r="U728" s="405">
        <v>8.3333333333333329E-2</v>
      </c>
      <c r="V728" s="405">
        <v>8.3333333333333329E-2</v>
      </c>
      <c r="W728" s="405">
        <v>8.3333333333333329E-2</v>
      </c>
      <c r="X728" s="405">
        <v>8.3333333333333329E-2</v>
      </c>
      <c r="Y728" s="405">
        <v>8.3333333333333329E-2</v>
      </c>
      <c r="Z728" s="405">
        <v>8.3333333333333329E-2</v>
      </c>
      <c r="AA728" s="405">
        <v>8.3333333333333329E-2</v>
      </c>
    </row>
    <row r="729" spans="1:27" ht="15" customHeight="1" x14ac:dyDescent="0.25">
      <c r="A729" s="425" t="str">
        <f>IF('1_geral'!$D$1=E729,1,"")</f>
        <v/>
      </c>
      <c r="B729" s="166" t="str">
        <f>IF(A729=1,MAX(B$1:B728)+1,"")</f>
        <v/>
      </c>
      <c r="C729" s="425" t="str">
        <f>IF('1_geral'!$D$4=F729,1,"")</f>
        <v/>
      </c>
      <c r="D729" s="166" t="str">
        <f>IF(C729=1,MAX(D$1:D728)+1,"")</f>
        <v/>
      </c>
      <c r="E729" s="166" t="s">
        <v>1836</v>
      </c>
      <c r="F729" s="166" t="s">
        <v>2628</v>
      </c>
      <c r="K729" s="166" t="s">
        <v>2635</v>
      </c>
      <c r="M729" s="409">
        <v>20</v>
      </c>
      <c r="O729" s="410">
        <v>20</v>
      </c>
      <c r="P729" s="405">
        <v>8.3333333333333329E-2</v>
      </c>
      <c r="Q729" s="405">
        <v>8.3333333333333329E-2</v>
      </c>
      <c r="R729" s="405">
        <v>8.3333333333333329E-2</v>
      </c>
      <c r="S729" s="405">
        <v>8.3333333333333329E-2</v>
      </c>
      <c r="T729" s="405">
        <v>8.3333333333333329E-2</v>
      </c>
      <c r="U729" s="405">
        <v>8.3333333333333329E-2</v>
      </c>
      <c r="V729" s="405">
        <v>8.3333333333333329E-2</v>
      </c>
      <c r="W729" s="405">
        <v>8.3333333333333329E-2</v>
      </c>
      <c r="X729" s="405">
        <v>8.3333333333333329E-2</v>
      </c>
      <c r="Y729" s="405">
        <v>8.3333333333333329E-2</v>
      </c>
      <c r="Z729" s="405">
        <v>8.3333333333333329E-2</v>
      </c>
      <c r="AA729" s="405">
        <v>8.3333333333333329E-2</v>
      </c>
    </row>
    <row r="730" spans="1:27" ht="15" customHeight="1" x14ac:dyDescent="0.25">
      <c r="A730" s="425" t="str">
        <f>IF('1_geral'!$D$1=E730,1,"")</f>
        <v/>
      </c>
      <c r="B730" s="166" t="str">
        <f>IF(A730=1,MAX(B$1:B729)+1,"")</f>
        <v/>
      </c>
      <c r="C730" s="425" t="str">
        <f>IF('1_geral'!$D$4=F730,1,"")</f>
        <v/>
      </c>
      <c r="D730" s="166" t="str">
        <f>IF(C730=1,MAX(D$1:D729)+1,"")</f>
        <v/>
      </c>
      <c r="E730" s="166" t="s">
        <v>1836</v>
      </c>
      <c r="F730" s="166" t="s">
        <v>2628</v>
      </c>
      <c r="K730" s="166" t="s">
        <v>2636</v>
      </c>
      <c r="M730" s="409">
        <v>45</v>
      </c>
      <c r="O730" s="410">
        <v>15</v>
      </c>
      <c r="P730" s="405">
        <v>8.3333333333333329E-2</v>
      </c>
      <c r="Q730" s="405">
        <v>8.3333333333333329E-2</v>
      </c>
      <c r="R730" s="405">
        <v>8.3333333333333329E-2</v>
      </c>
      <c r="S730" s="405">
        <v>8.3333333333333329E-2</v>
      </c>
      <c r="T730" s="405">
        <v>8.3333333333333329E-2</v>
      </c>
      <c r="U730" s="405">
        <v>8.3333333333333329E-2</v>
      </c>
      <c r="V730" s="405">
        <v>8.3333333333333329E-2</v>
      </c>
      <c r="W730" s="405">
        <v>8.3333333333333329E-2</v>
      </c>
      <c r="X730" s="405">
        <v>8.3333333333333329E-2</v>
      </c>
      <c r="Y730" s="405">
        <v>8.3333333333333329E-2</v>
      </c>
      <c r="Z730" s="405">
        <v>8.3333333333333329E-2</v>
      </c>
      <c r="AA730" s="405">
        <v>8.3333333333333329E-2</v>
      </c>
    </row>
    <row r="731" spans="1:27" ht="15" customHeight="1" x14ac:dyDescent="0.25">
      <c r="A731" s="425" t="str">
        <f>IF('1_geral'!$D$1=E731,1,"")</f>
        <v/>
      </c>
      <c r="B731" s="166" t="str">
        <f>IF(A731=1,MAX(B$1:B730)+1,"")</f>
        <v/>
      </c>
      <c r="C731" s="425" t="str">
        <f>IF('1_geral'!$D$4=F731,1,"")</f>
        <v/>
      </c>
      <c r="D731" s="166" t="str">
        <f>IF(C731=1,MAX(D$1:D730)+1,"")</f>
        <v/>
      </c>
      <c r="E731" s="166" t="s">
        <v>1836</v>
      </c>
      <c r="F731" s="166" t="s">
        <v>2628</v>
      </c>
      <c r="K731" s="166" t="s">
        <v>2638</v>
      </c>
      <c r="M731" s="409">
        <v>150</v>
      </c>
      <c r="O731" s="410">
        <v>5</v>
      </c>
      <c r="P731" s="405">
        <v>8.3333333333333329E-2</v>
      </c>
      <c r="Q731" s="405">
        <v>8.3333333333333329E-2</v>
      </c>
      <c r="R731" s="405">
        <v>8.3333333333333329E-2</v>
      </c>
      <c r="S731" s="405">
        <v>8.3333333333333329E-2</v>
      </c>
      <c r="T731" s="405">
        <v>8.3333333333333329E-2</v>
      </c>
      <c r="U731" s="405">
        <v>8.3333333333333329E-2</v>
      </c>
      <c r="V731" s="405">
        <v>8.3333333333333329E-2</v>
      </c>
      <c r="W731" s="405">
        <v>8.3333333333333329E-2</v>
      </c>
      <c r="X731" s="405">
        <v>8.3333333333333329E-2</v>
      </c>
      <c r="Y731" s="405">
        <v>8.3333333333333329E-2</v>
      </c>
      <c r="Z731" s="405">
        <v>8.3333333333333329E-2</v>
      </c>
      <c r="AA731" s="405">
        <v>8.3333333333333329E-2</v>
      </c>
    </row>
    <row r="732" spans="1:27" ht="15" customHeight="1" x14ac:dyDescent="0.25">
      <c r="A732" s="425" t="str">
        <f>IF('1_geral'!$D$1=E732,1,"")</f>
        <v/>
      </c>
      <c r="B732" s="166" t="str">
        <f>IF(A732=1,MAX(B$1:B731)+1,"")</f>
        <v/>
      </c>
      <c r="C732" s="425" t="str">
        <f>IF('1_geral'!$D$4=F732,1,"")</f>
        <v/>
      </c>
      <c r="D732" s="166" t="str">
        <f>IF(C732=1,MAX(D$1:D731)+1,"")</f>
        <v/>
      </c>
      <c r="E732" s="166" t="s">
        <v>1836</v>
      </c>
      <c r="F732" s="166" t="s">
        <v>2628</v>
      </c>
      <c r="K732" s="166" t="s">
        <v>2639</v>
      </c>
      <c r="M732" s="409">
        <v>45</v>
      </c>
      <c r="O732" s="410">
        <v>30</v>
      </c>
      <c r="P732" s="405">
        <v>8.3333333333333329E-2</v>
      </c>
      <c r="Q732" s="405">
        <v>8.3333333333333329E-2</v>
      </c>
      <c r="R732" s="405">
        <v>8.3333333333333329E-2</v>
      </c>
      <c r="S732" s="405">
        <v>8.3333333333333329E-2</v>
      </c>
      <c r="T732" s="405">
        <v>8.3333333333333329E-2</v>
      </c>
      <c r="U732" s="405">
        <v>8.3333333333333329E-2</v>
      </c>
      <c r="V732" s="405">
        <v>8.3333333333333329E-2</v>
      </c>
      <c r="W732" s="405">
        <v>8.3333333333333329E-2</v>
      </c>
      <c r="X732" s="405">
        <v>8.3333333333333329E-2</v>
      </c>
      <c r="Y732" s="405">
        <v>8.3333333333333329E-2</v>
      </c>
      <c r="Z732" s="405">
        <v>8.3333333333333329E-2</v>
      </c>
      <c r="AA732" s="405">
        <v>8.3333333333333329E-2</v>
      </c>
    </row>
    <row r="733" spans="1:27" ht="15" customHeight="1" x14ac:dyDescent="0.25">
      <c r="A733" s="425" t="str">
        <f>IF('1_geral'!$D$1=E733,1,"")</f>
        <v/>
      </c>
      <c r="B733" s="166" t="str">
        <f>IF(A733=1,MAX(B$1:B732)+1,"")</f>
        <v/>
      </c>
      <c r="C733" s="425" t="str">
        <f>IF('1_geral'!$D$4=F733,1,"")</f>
        <v/>
      </c>
      <c r="D733" s="166" t="str">
        <f>IF(C733=1,MAX(D$1:D732)+1,"")</f>
        <v/>
      </c>
      <c r="E733" s="166" t="s">
        <v>1836</v>
      </c>
      <c r="F733" s="166" t="s">
        <v>2628</v>
      </c>
      <c r="K733" s="166" t="s">
        <v>2640</v>
      </c>
      <c r="M733" s="409">
        <v>60</v>
      </c>
      <c r="O733" s="410">
        <v>75</v>
      </c>
      <c r="P733" s="405">
        <v>8.3333333333333329E-2</v>
      </c>
      <c r="Q733" s="405">
        <v>8.3333333333333329E-2</v>
      </c>
      <c r="R733" s="405">
        <v>8.3333333333333329E-2</v>
      </c>
      <c r="S733" s="405">
        <v>8.3333333333333329E-2</v>
      </c>
      <c r="T733" s="405">
        <v>8.3333333333333329E-2</v>
      </c>
      <c r="U733" s="405">
        <v>8.3333333333333329E-2</v>
      </c>
      <c r="V733" s="405">
        <v>8.3333333333333329E-2</v>
      </c>
      <c r="W733" s="405">
        <v>8.3333333333333329E-2</v>
      </c>
      <c r="X733" s="405">
        <v>8.3333333333333329E-2</v>
      </c>
      <c r="Y733" s="405">
        <v>8.3333333333333329E-2</v>
      </c>
      <c r="Z733" s="405">
        <v>8.3333333333333329E-2</v>
      </c>
      <c r="AA733" s="405">
        <v>8.3333333333333329E-2</v>
      </c>
    </row>
    <row r="734" spans="1:27" ht="15" customHeight="1" x14ac:dyDescent="0.25">
      <c r="A734" s="425" t="str">
        <f>IF('1_geral'!$D$1=E734,1,"")</f>
        <v/>
      </c>
      <c r="B734" s="166" t="str">
        <f>IF(A734=1,MAX(B$1:B733)+1,"")</f>
        <v/>
      </c>
      <c r="C734" s="425" t="str">
        <f>IF('1_geral'!$D$4=F734,1,"")</f>
        <v/>
      </c>
      <c r="D734" s="166" t="str">
        <f>IF(C734=1,MAX(D$1:D733)+1,"")</f>
        <v/>
      </c>
      <c r="E734" s="166" t="s">
        <v>1836</v>
      </c>
      <c r="F734" s="166" t="s">
        <v>2628</v>
      </c>
      <c r="K734" s="166" t="s">
        <v>2641</v>
      </c>
      <c r="M734" s="409">
        <v>150</v>
      </c>
      <c r="O734" s="410">
        <v>10</v>
      </c>
      <c r="P734" s="405">
        <v>8.3333333333333329E-2</v>
      </c>
      <c r="Q734" s="405">
        <v>8.3333333333333329E-2</v>
      </c>
      <c r="R734" s="405">
        <v>8.3333333333333329E-2</v>
      </c>
      <c r="S734" s="405">
        <v>8.3333333333333329E-2</v>
      </c>
      <c r="T734" s="405">
        <v>8.3333333333333329E-2</v>
      </c>
      <c r="U734" s="405">
        <v>8.3333333333333329E-2</v>
      </c>
      <c r="V734" s="405">
        <v>8.3333333333333329E-2</v>
      </c>
      <c r="W734" s="405">
        <v>8.3333333333333329E-2</v>
      </c>
      <c r="X734" s="405">
        <v>8.3333333333333329E-2</v>
      </c>
      <c r="Y734" s="405">
        <v>8.3333333333333329E-2</v>
      </c>
      <c r="Z734" s="405">
        <v>8.3333333333333329E-2</v>
      </c>
      <c r="AA734" s="405">
        <v>8.3333333333333329E-2</v>
      </c>
    </row>
    <row r="735" spans="1:27" ht="15" customHeight="1" x14ac:dyDescent="0.25">
      <c r="A735" s="425" t="str">
        <f>IF('1_geral'!$D$1=E735,1,"")</f>
        <v/>
      </c>
      <c r="B735" s="166" t="str">
        <f>IF(A735=1,MAX(B$1:B734)+1,"")</f>
        <v/>
      </c>
      <c r="C735" s="425" t="str">
        <f>IF('1_geral'!$D$4=F735,1,"")</f>
        <v/>
      </c>
      <c r="D735" s="166" t="str">
        <f>IF(C735=1,MAX(D$1:D734)+1,"")</f>
        <v/>
      </c>
      <c r="E735" s="166" t="s">
        <v>1836</v>
      </c>
      <c r="F735" s="166" t="s">
        <v>2628</v>
      </c>
      <c r="K735" s="166" t="s">
        <v>2642</v>
      </c>
      <c r="M735" s="409">
        <v>80</v>
      </c>
      <c r="O735" s="410">
        <v>15</v>
      </c>
      <c r="P735" s="405">
        <v>8.3333333333333329E-2</v>
      </c>
      <c r="Q735" s="405">
        <v>8.3333333333333329E-2</v>
      </c>
      <c r="R735" s="405">
        <v>8.3333333333333329E-2</v>
      </c>
      <c r="S735" s="405">
        <v>8.3333333333333329E-2</v>
      </c>
      <c r="T735" s="405">
        <v>8.3333333333333329E-2</v>
      </c>
      <c r="U735" s="405">
        <v>8.3333333333333329E-2</v>
      </c>
      <c r="V735" s="405">
        <v>8.3333333333333329E-2</v>
      </c>
      <c r="W735" s="405">
        <v>8.3333333333333329E-2</v>
      </c>
      <c r="X735" s="405">
        <v>8.3333333333333329E-2</v>
      </c>
      <c r="Y735" s="405">
        <v>8.3333333333333329E-2</v>
      </c>
      <c r="Z735" s="405">
        <v>8.3333333333333329E-2</v>
      </c>
      <c r="AA735" s="405">
        <v>8.3333333333333329E-2</v>
      </c>
    </row>
    <row r="736" spans="1:27" ht="15" customHeight="1" x14ac:dyDescent="0.25">
      <c r="A736" s="425" t="str">
        <f>IF('1_geral'!$D$1=E736,1,"")</f>
        <v/>
      </c>
      <c r="B736" s="166" t="str">
        <f>IF(A736=1,MAX(B$1:B735)+1,"")</f>
        <v/>
      </c>
      <c r="C736" s="425" t="str">
        <f>IF('1_geral'!$D$4=F736,1,"")</f>
        <v/>
      </c>
      <c r="D736" s="166" t="str">
        <f>IF(C736=1,MAX(D$1:D735)+1,"")</f>
        <v/>
      </c>
      <c r="E736" s="166" t="s">
        <v>1836</v>
      </c>
      <c r="F736" s="166" t="s">
        <v>2628</v>
      </c>
      <c r="K736" s="166" t="s">
        <v>2643</v>
      </c>
      <c r="M736" s="409">
        <v>324</v>
      </c>
      <c r="O736" s="410">
        <v>240</v>
      </c>
      <c r="P736" s="405">
        <v>8.3333333333333329E-2</v>
      </c>
      <c r="Q736" s="405">
        <v>8.3333333333333329E-2</v>
      </c>
      <c r="R736" s="405">
        <v>8.3333333333333329E-2</v>
      </c>
      <c r="S736" s="405">
        <v>8.3333333333333329E-2</v>
      </c>
      <c r="T736" s="405">
        <v>8.3333333333333329E-2</v>
      </c>
      <c r="U736" s="405">
        <v>8.3333333333333329E-2</v>
      </c>
      <c r="V736" s="405">
        <v>8.3333333333333329E-2</v>
      </c>
      <c r="W736" s="405">
        <v>8.3333333333333329E-2</v>
      </c>
      <c r="X736" s="405">
        <v>8.3333333333333329E-2</v>
      </c>
      <c r="Y736" s="405">
        <v>8.3333333333333329E-2</v>
      </c>
      <c r="Z736" s="405">
        <v>8.3333333333333329E-2</v>
      </c>
      <c r="AA736" s="405">
        <v>8.3333333333333329E-2</v>
      </c>
    </row>
    <row r="737" spans="1:27" ht="15" customHeight="1" x14ac:dyDescent="0.25">
      <c r="A737" s="425" t="str">
        <f>IF('1_geral'!$D$1=E737,1,"")</f>
        <v/>
      </c>
      <c r="B737" s="166" t="str">
        <f>IF(A737=1,MAX(B$1:B736)+1,"")</f>
        <v/>
      </c>
      <c r="C737" s="425" t="str">
        <f>IF('1_geral'!$D$4=F737,1,"")</f>
        <v/>
      </c>
      <c r="D737" s="166" t="str">
        <f>IF(C737=1,MAX(D$1:D736)+1,"")</f>
        <v/>
      </c>
      <c r="E737" s="166" t="s">
        <v>1836</v>
      </c>
      <c r="F737" s="166" t="s">
        <v>2628</v>
      </c>
      <c r="K737" s="166" t="s">
        <v>2644</v>
      </c>
      <c r="M737" s="409">
        <v>120</v>
      </c>
      <c r="O737" s="410">
        <v>130</v>
      </c>
      <c r="P737" s="405">
        <v>8.3333333333333329E-2</v>
      </c>
      <c r="Q737" s="405">
        <v>8.3333333333333329E-2</v>
      </c>
      <c r="R737" s="405">
        <v>8.3333333333333329E-2</v>
      </c>
      <c r="S737" s="405">
        <v>8.3333333333333329E-2</v>
      </c>
      <c r="T737" s="405">
        <v>8.3333333333333329E-2</v>
      </c>
      <c r="U737" s="405">
        <v>8.3333333333333329E-2</v>
      </c>
      <c r="V737" s="405">
        <v>8.3333333333333329E-2</v>
      </c>
      <c r="W737" s="405">
        <v>8.3333333333333329E-2</v>
      </c>
      <c r="X737" s="405">
        <v>8.3333333333333329E-2</v>
      </c>
      <c r="Y737" s="405">
        <v>8.3333333333333329E-2</v>
      </c>
      <c r="Z737" s="405">
        <v>8.3333333333333329E-2</v>
      </c>
      <c r="AA737" s="405">
        <v>8.3333333333333329E-2</v>
      </c>
    </row>
    <row r="738" spans="1:27" ht="15" customHeight="1" x14ac:dyDescent="0.25">
      <c r="A738" s="425" t="str">
        <f>IF('1_geral'!$D$1=E738,1,"")</f>
        <v/>
      </c>
      <c r="B738" s="166" t="str">
        <f>IF(A738=1,MAX(B$1:B737)+1,"")</f>
        <v/>
      </c>
      <c r="C738" s="425" t="str">
        <f>IF('1_geral'!$D$4=F738,1,"")</f>
        <v/>
      </c>
      <c r="D738" s="166" t="str">
        <f>IF(C738=1,MAX(D$1:D737)+1,"")</f>
        <v/>
      </c>
      <c r="E738" s="166" t="s">
        <v>1836</v>
      </c>
      <c r="F738" s="166" t="s">
        <v>2628</v>
      </c>
      <c r="K738" s="166" t="s">
        <v>2645</v>
      </c>
      <c r="M738" s="409">
        <v>30</v>
      </c>
      <c r="O738" s="410">
        <v>370</v>
      </c>
      <c r="P738" s="405">
        <v>8.3333333333333329E-2</v>
      </c>
      <c r="Q738" s="405">
        <v>8.3333333333333329E-2</v>
      </c>
      <c r="R738" s="405">
        <v>8.3333333333333329E-2</v>
      </c>
      <c r="S738" s="405">
        <v>8.3333333333333329E-2</v>
      </c>
      <c r="T738" s="405">
        <v>8.3333333333333329E-2</v>
      </c>
      <c r="U738" s="405">
        <v>8.3333333333333329E-2</v>
      </c>
      <c r="V738" s="405">
        <v>8.3333333333333329E-2</v>
      </c>
      <c r="W738" s="405">
        <v>8.3333333333333329E-2</v>
      </c>
      <c r="X738" s="405">
        <v>8.3333333333333329E-2</v>
      </c>
      <c r="Y738" s="405">
        <v>8.3333333333333329E-2</v>
      </c>
      <c r="Z738" s="405">
        <v>8.3333333333333329E-2</v>
      </c>
      <c r="AA738" s="405">
        <v>8.3333333333333329E-2</v>
      </c>
    </row>
    <row r="739" spans="1:27" ht="15" customHeight="1" x14ac:dyDescent="0.25">
      <c r="A739" s="425" t="str">
        <f>IF('1_geral'!$D$1=E739,1,"")</f>
        <v/>
      </c>
      <c r="B739" s="166" t="str">
        <f>IF(A739=1,MAX(B$1:B738)+1,"")</f>
        <v/>
      </c>
      <c r="C739" s="425" t="str">
        <f>IF('1_geral'!$D$4=F739,1,"")</f>
        <v/>
      </c>
      <c r="D739" s="166" t="str">
        <f>IF(C739=1,MAX(D$1:D738)+1,"")</f>
        <v/>
      </c>
      <c r="E739" s="166" t="s">
        <v>1836</v>
      </c>
      <c r="F739" s="166" t="s">
        <v>2628</v>
      </c>
      <c r="K739" s="166" t="s">
        <v>2646</v>
      </c>
      <c r="M739" s="409">
        <v>20</v>
      </c>
      <c r="O739" s="410">
        <v>10</v>
      </c>
      <c r="P739" s="405">
        <v>8.3333333333333329E-2</v>
      </c>
      <c r="Q739" s="405">
        <v>8.3333333333333329E-2</v>
      </c>
      <c r="R739" s="405">
        <v>8.3333333333333329E-2</v>
      </c>
      <c r="S739" s="405">
        <v>8.3333333333333329E-2</v>
      </c>
      <c r="T739" s="405">
        <v>8.3333333333333329E-2</v>
      </c>
      <c r="U739" s="405">
        <v>8.3333333333333329E-2</v>
      </c>
      <c r="V739" s="405">
        <v>8.3333333333333329E-2</v>
      </c>
      <c r="W739" s="405">
        <v>8.3333333333333329E-2</v>
      </c>
      <c r="X739" s="405">
        <v>8.3333333333333329E-2</v>
      </c>
      <c r="Y739" s="405">
        <v>8.3333333333333329E-2</v>
      </c>
      <c r="Z739" s="405">
        <v>8.3333333333333329E-2</v>
      </c>
      <c r="AA739" s="405">
        <v>8.3333333333333329E-2</v>
      </c>
    </row>
    <row r="740" spans="1:27" ht="15" customHeight="1" x14ac:dyDescent="0.25">
      <c r="A740" s="425" t="str">
        <f>IF('1_geral'!$D$1=E740,1,"")</f>
        <v/>
      </c>
      <c r="B740" s="166" t="str">
        <f>IF(A740=1,MAX(B$1:B739)+1,"")</f>
        <v/>
      </c>
      <c r="C740" s="425" t="str">
        <f>IF('1_geral'!$D$4=F740,1,"")</f>
        <v/>
      </c>
      <c r="D740" s="166" t="str">
        <f>IF(C740=1,MAX(D$1:D739)+1,"")</f>
        <v/>
      </c>
      <c r="E740" s="166" t="s">
        <v>1836</v>
      </c>
      <c r="F740" s="166" t="s">
        <v>2628</v>
      </c>
      <c r="K740" s="166" t="s">
        <v>2647</v>
      </c>
      <c r="M740" s="409">
        <v>60</v>
      </c>
      <c r="O740" s="410">
        <v>5</v>
      </c>
      <c r="P740" s="405">
        <v>8.3333333333333329E-2</v>
      </c>
      <c r="Q740" s="405">
        <v>8.3333333333333329E-2</v>
      </c>
      <c r="R740" s="405">
        <v>8.3333333333333329E-2</v>
      </c>
      <c r="S740" s="405">
        <v>8.3333333333333329E-2</v>
      </c>
      <c r="T740" s="405">
        <v>8.3333333333333329E-2</v>
      </c>
      <c r="U740" s="405">
        <v>8.3333333333333329E-2</v>
      </c>
      <c r="V740" s="405">
        <v>8.3333333333333329E-2</v>
      </c>
      <c r="W740" s="405">
        <v>8.3333333333333329E-2</v>
      </c>
      <c r="X740" s="405">
        <v>8.3333333333333329E-2</v>
      </c>
      <c r="Y740" s="405">
        <v>8.3333333333333329E-2</v>
      </c>
      <c r="Z740" s="405">
        <v>8.3333333333333329E-2</v>
      </c>
      <c r="AA740" s="405">
        <v>8.3333333333333329E-2</v>
      </c>
    </row>
    <row r="741" spans="1:27" ht="15" customHeight="1" x14ac:dyDescent="0.25">
      <c r="A741" s="425" t="str">
        <f>IF('1_geral'!$D$1=E741,1,"")</f>
        <v/>
      </c>
      <c r="B741" s="166" t="str">
        <f>IF(A741=1,MAX(B$1:B740)+1,"")</f>
        <v/>
      </c>
      <c r="C741" s="425" t="str">
        <f>IF('1_geral'!$D$4=F741,1,"")</f>
        <v/>
      </c>
      <c r="D741" s="166" t="str">
        <f>IF(C741=1,MAX(D$1:D740)+1,"")</f>
        <v/>
      </c>
      <c r="E741" s="166" t="s">
        <v>1836</v>
      </c>
      <c r="F741" s="166" t="s">
        <v>2628</v>
      </c>
      <c r="K741" s="166" t="s">
        <v>2648</v>
      </c>
      <c r="M741" s="409">
        <v>150</v>
      </c>
      <c r="O741" s="410">
        <v>15</v>
      </c>
      <c r="P741" s="405">
        <v>8.3333333333333329E-2</v>
      </c>
      <c r="Q741" s="405">
        <v>8.3333333333333329E-2</v>
      </c>
      <c r="R741" s="405">
        <v>8.3333333333333329E-2</v>
      </c>
      <c r="S741" s="405">
        <v>8.3333333333333329E-2</v>
      </c>
      <c r="T741" s="405">
        <v>8.3333333333333329E-2</v>
      </c>
      <c r="U741" s="405">
        <v>8.3333333333333329E-2</v>
      </c>
      <c r="V741" s="405">
        <v>8.3333333333333329E-2</v>
      </c>
      <c r="W741" s="405">
        <v>8.3333333333333329E-2</v>
      </c>
      <c r="X741" s="405">
        <v>8.3333333333333329E-2</v>
      </c>
      <c r="Y741" s="405">
        <v>8.3333333333333329E-2</v>
      </c>
      <c r="Z741" s="405">
        <v>8.3333333333333329E-2</v>
      </c>
      <c r="AA741" s="405">
        <v>8.3333333333333329E-2</v>
      </c>
    </row>
    <row r="742" spans="1:27" ht="15" customHeight="1" x14ac:dyDescent="0.25">
      <c r="A742" s="425" t="str">
        <f>IF('1_geral'!$D$1=E742,1,"")</f>
        <v/>
      </c>
      <c r="B742" s="166" t="str">
        <f>IF(A742=1,MAX(B$1:B741)+1,"")</f>
        <v/>
      </c>
      <c r="C742" s="425" t="str">
        <f>IF('1_geral'!$D$4=F742,1,"")</f>
        <v/>
      </c>
      <c r="D742" s="166" t="str">
        <f>IF(C742=1,MAX(D$1:D741)+1,"")</f>
        <v/>
      </c>
      <c r="E742" s="166" t="s">
        <v>1836</v>
      </c>
      <c r="F742" s="166" t="s">
        <v>2649</v>
      </c>
      <c r="G742" s="166" t="s">
        <v>1657</v>
      </c>
      <c r="H742" s="166" t="s">
        <v>1854</v>
      </c>
      <c r="I742" s="166" t="s">
        <v>1857</v>
      </c>
      <c r="J742" s="166" t="s">
        <v>1902</v>
      </c>
      <c r="K742" s="166" t="s">
        <v>2679</v>
      </c>
      <c r="M742" s="409">
        <v>160</v>
      </c>
      <c r="O742" s="410">
        <v>38</v>
      </c>
      <c r="P742" s="405">
        <v>8.3333333333333329E-2</v>
      </c>
      <c r="Q742" s="405">
        <v>8.3333333333333329E-2</v>
      </c>
      <c r="R742" s="405">
        <v>8.3333333333333329E-2</v>
      </c>
      <c r="S742" s="405">
        <v>8.3333333333333329E-2</v>
      </c>
      <c r="T742" s="405">
        <v>8.3333333333333329E-2</v>
      </c>
      <c r="U742" s="405">
        <v>8.3333333333333329E-2</v>
      </c>
      <c r="V742" s="405">
        <v>8.3333333333333329E-2</v>
      </c>
      <c r="W742" s="405">
        <v>8.3333333333333329E-2</v>
      </c>
      <c r="X742" s="405">
        <v>8.3333333333333329E-2</v>
      </c>
      <c r="Y742" s="405">
        <v>8.3333333333333329E-2</v>
      </c>
      <c r="Z742" s="405">
        <v>8.3333333333333329E-2</v>
      </c>
      <c r="AA742" s="405">
        <v>8.3333333333333329E-2</v>
      </c>
    </row>
    <row r="743" spans="1:27" ht="15" customHeight="1" x14ac:dyDescent="0.25">
      <c r="A743" s="425" t="str">
        <f>IF('1_geral'!$D$1=E743,1,"")</f>
        <v/>
      </c>
      <c r="B743" s="166" t="str">
        <f>IF(A743=1,MAX(B$1:B742)+1,"")</f>
        <v/>
      </c>
      <c r="C743" s="425" t="str">
        <f>IF('1_geral'!$D$4=F743,1,"")</f>
        <v/>
      </c>
      <c r="D743" s="166" t="str">
        <f>IF(C743=1,MAX(D$1:D742)+1,"")</f>
        <v/>
      </c>
      <c r="E743" s="166" t="s">
        <v>1836</v>
      </c>
      <c r="F743" s="166" t="s">
        <v>2649</v>
      </c>
      <c r="G743" s="166" t="s">
        <v>1657</v>
      </c>
      <c r="H743" s="166" t="s">
        <v>1854</v>
      </c>
      <c r="I743" s="166" t="s">
        <v>1857</v>
      </c>
      <c r="J743" s="166" t="s">
        <v>1902</v>
      </c>
      <c r="K743" s="166" t="s">
        <v>2680</v>
      </c>
      <c r="M743" s="409">
        <v>80</v>
      </c>
      <c r="O743" s="410">
        <v>45</v>
      </c>
      <c r="P743" s="405">
        <v>8.3333333333333329E-2</v>
      </c>
      <c r="Q743" s="405">
        <v>8.3333333333333329E-2</v>
      </c>
      <c r="R743" s="405">
        <v>8.3333333333333329E-2</v>
      </c>
      <c r="S743" s="405">
        <v>8.3333333333333329E-2</v>
      </c>
      <c r="T743" s="405">
        <v>8.3333333333333329E-2</v>
      </c>
      <c r="U743" s="405">
        <v>8.3333333333333329E-2</v>
      </c>
      <c r="V743" s="405">
        <v>8.3333333333333329E-2</v>
      </c>
      <c r="W743" s="405">
        <v>8.3333333333333329E-2</v>
      </c>
      <c r="X743" s="405">
        <v>8.3333333333333329E-2</v>
      </c>
      <c r="Y743" s="405">
        <v>8.3333333333333329E-2</v>
      </c>
      <c r="Z743" s="405">
        <v>8.3333333333333329E-2</v>
      </c>
      <c r="AA743" s="405">
        <v>8.3333333333333329E-2</v>
      </c>
    </row>
    <row r="744" spans="1:27" ht="15" customHeight="1" x14ac:dyDescent="0.25">
      <c r="A744" s="425" t="str">
        <f>IF('1_geral'!$D$1=E744,1,"")</f>
        <v/>
      </c>
      <c r="B744" s="166" t="str">
        <f>IF(A744=1,MAX(B$1:B743)+1,"")</f>
        <v/>
      </c>
      <c r="C744" s="425" t="str">
        <f>IF('1_geral'!$D$4=F744,1,"")</f>
        <v/>
      </c>
      <c r="D744" s="166" t="str">
        <f>IF(C744=1,MAX(D$1:D743)+1,"")</f>
        <v/>
      </c>
      <c r="E744" s="166" t="s">
        <v>1836</v>
      </c>
      <c r="F744" s="166" t="s">
        <v>2649</v>
      </c>
      <c r="G744" s="166" t="s">
        <v>2649</v>
      </c>
      <c r="H744" s="166" t="s">
        <v>1854</v>
      </c>
      <c r="I744" s="166" t="s">
        <v>1857</v>
      </c>
      <c r="J744" s="166" t="s">
        <v>1902</v>
      </c>
      <c r="K744" s="166" t="s">
        <v>2654</v>
      </c>
      <c r="M744" s="409">
        <v>30</v>
      </c>
      <c r="O744" s="410">
        <v>5</v>
      </c>
      <c r="P744" s="405">
        <v>8.3333333333333329E-2</v>
      </c>
      <c r="Q744" s="405">
        <v>8.3333333333333329E-2</v>
      </c>
      <c r="R744" s="405">
        <v>8.3333333333333329E-2</v>
      </c>
      <c r="S744" s="405">
        <v>8.3333333333333329E-2</v>
      </c>
      <c r="T744" s="405">
        <v>8.3333333333333329E-2</v>
      </c>
      <c r="U744" s="405">
        <v>8.3333333333333329E-2</v>
      </c>
      <c r="V744" s="405">
        <v>8.3333333333333329E-2</v>
      </c>
      <c r="W744" s="405">
        <v>8.3333333333333329E-2</v>
      </c>
      <c r="X744" s="405">
        <v>8.3333333333333329E-2</v>
      </c>
      <c r="Y744" s="405">
        <v>8.3333333333333329E-2</v>
      </c>
      <c r="Z744" s="405">
        <v>8.3333333333333329E-2</v>
      </c>
      <c r="AA744" s="405">
        <v>8.3333333333333329E-2</v>
      </c>
    </row>
    <row r="745" spans="1:27" ht="15" customHeight="1" x14ac:dyDescent="0.25">
      <c r="A745" s="425" t="str">
        <f>IF('1_geral'!$D$1=E745,1,"")</f>
        <v/>
      </c>
      <c r="B745" s="166" t="str">
        <f>IF(A745=1,MAX(B$1:B744)+1,"")</f>
        <v/>
      </c>
      <c r="C745" s="425" t="str">
        <f>IF('1_geral'!$D$4=F745,1,"")</f>
        <v/>
      </c>
      <c r="D745" s="166" t="str">
        <f>IF(C745=1,MAX(D$1:D744)+1,"")</f>
        <v/>
      </c>
      <c r="E745" s="166" t="s">
        <v>1836</v>
      </c>
      <c r="F745" s="166" t="s">
        <v>2649</v>
      </c>
      <c r="G745" s="166" t="s">
        <v>2649</v>
      </c>
      <c r="H745" s="166" t="s">
        <v>1854</v>
      </c>
      <c r="I745" s="166" t="s">
        <v>1857</v>
      </c>
      <c r="J745" s="166" t="s">
        <v>1902</v>
      </c>
      <c r="K745" s="166" t="s">
        <v>2655</v>
      </c>
      <c r="M745" s="409">
        <v>15</v>
      </c>
      <c r="O745" s="410">
        <v>9</v>
      </c>
      <c r="P745" s="405">
        <v>8.3333333333333329E-2</v>
      </c>
      <c r="Q745" s="405">
        <v>8.3333333333333329E-2</v>
      </c>
      <c r="R745" s="405">
        <v>8.3333333333333329E-2</v>
      </c>
      <c r="S745" s="405">
        <v>8.3333333333333329E-2</v>
      </c>
      <c r="T745" s="405">
        <v>8.3333333333333329E-2</v>
      </c>
      <c r="U745" s="405">
        <v>8.3333333333333329E-2</v>
      </c>
      <c r="V745" s="405">
        <v>8.3333333333333329E-2</v>
      </c>
      <c r="W745" s="405">
        <v>8.3333333333333329E-2</v>
      </c>
      <c r="X745" s="405">
        <v>8.3333333333333329E-2</v>
      </c>
      <c r="Y745" s="405">
        <v>8.3333333333333329E-2</v>
      </c>
      <c r="Z745" s="405">
        <v>8.3333333333333329E-2</v>
      </c>
      <c r="AA745" s="405">
        <v>8.3333333333333329E-2</v>
      </c>
    </row>
    <row r="746" spans="1:27" ht="15" customHeight="1" x14ac:dyDescent="0.25">
      <c r="A746" s="425" t="str">
        <f>IF('1_geral'!$D$1=E746,1,"")</f>
        <v/>
      </c>
      <c r="B746" s="166" t="str">
        <f>IF(A746=1,MAX(B$1:B745)+1,"")</f>
        <v/>
      </c>
      <c r="C746" s="425" t="str">
        <f>IF('1_geral'!$D$4=F746,1,"")</f>
        <v/>
      </c>
      <c r="D746" s="166" t="str">
        <f>IF(C746=1,MAX(D$1:D745)+1,"")</f>
        <v/>
      </c>
      <c r="E746" s="166" t="s">
        <v>1836</v>
      </c>
      <c r="F746" s="166" t="s">
        <v>2649</v>
      </c>
      <c r="G746" s="166" t="s">
        <v>2649</v>
      </c>
      <c r="H746" s="166" t="s">
        <v>1854</v>
      </c>
      <c r="I746" s="166" t="s">
        <v>1857</v>
      </c>
      <c r="J746" s="166" t="s">
        <v>1902</v>
      </c>
      <c r="K746" s="166" t="s">
        <v>2663</v>
      </c>
      <c r="M746" s="409">
        <v>20</v>
      </c>
      <c r="O746" s="410">
        <v>22</v>
      </c>
      <c r="P746" s="405">
        <v>8.3333333333333329E-2</v>
      </c>
      <c r="Q746" s="405">
        <v>8.3333333333333329E-2</v>
      </c>
      <c r="R746" s="405">
        <v>8.3333333333333329E-2</v>
      </c>
      <c r="S746" s="405">
        <v>8.3333333333333329E-2</v>
      </c>
      <c r="T746" s="405">
        <v>8.3333333333333329E-2</v>
      </c>
      <c r="U746" s="405">
        <v>8.3333333333333329E-2</v>
      </c>
      <c r="V746" s="405">
        <v>8.3333333333333329E-2</v>
      </c>
      <c r="W746" s="405">
        <v>8.3333333333333329E-2</v>
      </c>
      <c r="X746" s="405">
        <v>8.3333333333333329E-2</v>
      </c>
      <c r="Y746" s="405">
        <v>8.3333333333333329E-2</v>
      </c>
      <c r="Z746" s="405">
        <v>8.3333333333333329E-2</v>
      </c>
      <c r="AA746" s="405">
        <v>8.3333333333333329E-2</v>
      </c>
    </row>
    <row r="747" spans="1:27" ht="15" customHeight="1" x14ac:dyDescent="0.25">
      <c r="A747" s="425" t="str">
        <f>IF('1_geral'!$D$1=E747,1,"")</f>
        <v/>
      </c>
      <c r="B747" s="166" t="str">
        <f>IF(A747=1,MAX(B$1:B746)+1,"")</f>
        <v/>
      </c>
      <c r="C747" s="425" t="str">
        <f>IF('1_geral'!$D$4=F747,1,"")</f>
        <v/>
      </c>
      <c r="D747" s="166" t="str">
        <f>IF(C747=1,MAX(D$1:D746)+1,"")</f>
        <v/>
      </c>
      <c r="E747" s="166" t="s">
        <v>1836</v>
      </c>
      <c r="F747" s="166" t="s">
        <v>2649</v>
      </c>
      <c r="G747" s="166" t="s">
        <v>2649</v>
      </c>
      <c r="H747" s="166" t="s">
        <v>1854</v>
      </c>
      <c r="I747" s="166" t="s">
        <v>1857</v>
      </c>
      <c r="J747" s="166" t="s">
        <v>1902</v>
      </c>
      <c r="K747" s="166" t="s">
        <v>2664</v>
      </c>
      <c r="M747" s="409">
        <v>15</v>
      </c>
      <c r="O747" s="410">
        <v>36</v>
      </c>
      <c r="P747" s="405">
        <v>8.3333333333333329E-2</v>
      </c>
      <c r="Q747" s="405">
        <v>8.3333333333333329E-2</v>
      </c>
      <c r="R747" s="405">
        <v>8.3333333333333329E-2</v>
      </c>
      <c r="S747" s="405">
        <v>8.3333333333333329E-2</v>
      </c>
      <c r="T747" s="405">
        <v>8.3333333333333329E-2</v>
      </c>
      <c r="U747" s="405">
        <v>8.3333333333333329E-2</v>
      </c>
      <c r="V747" s="405">
        <v>8.3333333333333329E-2</v>
      </c>
      <c r="W747" s="405">
        <v>8.3333333333333329E-2</v>
      </c>
      <c r="X747" s="405">
        <v>8.3333333333333329E-2</v>
      </c>
      <c r="Y747" s="405">
        <v>8.3333333333333329E-2</v>
      </c>
      <c r="Z747" s="405">
        <v>8.3333333333333329E-2</v>
      </c>
      <c r="AA747" s="405">
        <v>8.3333333333333329E-2</v>
      </c>
    </row>
    <row r="748" spans="1:27" ht="15" customHeight="1" x14ac:dyDescent="0.25">
      <c r="A748" s="425" t="str">
        <f>IF('1_geral'!$D$1=E748,1,"")</f>
        <v/>
      </c>
      <c r="B748" s="166" t="str">
        <f>IF(A748=1,MAX(B$1:B747)+1,"")</f>
        <v/>
      </c>
      <c r="C748" s="425" t="str">
        <f>IF('1_geral'!$D$4=F748,1,"")</f>
        <v/>
      </c>
      <c r="D748" s="166" t="str">
        <f>IF(C748=1,MAX(D$1:D747)+1,"")</f>
        <v/>
      </c>
      <c r="E748" s="166" t="s">
        <v>1836</v>
      </c>
      <c r="F748" s="166" t="s">
        <v>2649</v>
      </c>
      <c r="G748" s="166" t="s">
        <v>2649</v>
      </c>
      <c r="H748" s="166" t="s">
        <v>1854</v>
      </c>
      <c r="I748" s="166" t="s">
        <v>1857</v>
      </c>
      <c r="J748" s="166" t="s">
        <v>1902</v>
      </c>
      <c r="K748" s="166" t="s">
        <v>2671</v>
      </c>
      <c r="M748" s="409">
        <v>240</v>
      </c>
      <c r="O748" s="410">
        <v>10</v>
      </c>
      <c r="P748" s="405">
        <v>8.3333333333333329E-2</v>
      </c>
      <c r="Q748" s="405">
        <v>8.3333333333333329E-2</v>
      </c>
      <c r="R748" s="405">
        <v>8.3333333333333329E-2</v>
      </c>
      <c r="S748" s="405">
        <v>8.3333333333333329E-2</v>
      </c>
      <c r="T748" s="405">
        <v>8.3333333333333329E-2</v>
      </c>
      <c r="U748" s="405">
        <v>8.3333333333333329E-2</v>
      </c>
      <c r="V748" s="405">
        <v>8.3333333333333329E-2</v>
      </c>
      <c r="W748" s="405">
        <v>8.3333333333333329E-2</v>
      </c>
      <c r="X748" s="405">
        <v>8.3333333333333329E-2</v>
      </c>
      <c r="Y748" s="405">
        <v>8.3333333333333329E-2</v>
      </c>
      <c r="Z748" s="405">
        <v>8.3333333333333329E-2</v>
      </c>
      <c r="AA748" s="405">
        <v>8.3333333333333329E-2</v>
      </c>
    </row>
    <row r="749" spans="1:27" ht="15" customHeight="1" x14ac:dyDescent="0.25">
      <c r="A749" s="425" t="str">
        <f>IF('1_geral'!$D$1=E749,1,"")</f>
        <v/>
      </c>
      <c r="B749" s="166" t="str">
        <f>IF(A749=1,MAX(B$1:B748)+1,"")</f>
        <v/>
      </c>
      <c r="C749" s="425" t="str">
        <f>IF('1_geral'!$D$4=F749,1,"")</f>
        <v/>
      </c>
      <c r="D749" s="166" t="str">
        <f>IF(C749=1,MAX(D$1:D748)+1,"")</f>
        <v/>
      </c>
      <c r="E749" s="166" t="s">
        <v>1836</v>
      </c>
      <c r="F749" s="166" t="s">
        <v>2649</v>
      </c>
      <c r="G749" s="166" t="s">
        <v>2649</v>
      </c>
      <c r="H749" s="166" t="s">
        <v>1854</v>
      </c>
      <c r="I749" s="166" t="s">
        <v>1857</v>
      </c>
      <c r="J749" s="166" t="s">
        <v>1902</v>
      </c>
      <c r="K749" s="166" t="s">
        <v>2673</v>
      </c>
      <c r="M749" s="409">
        <v>125</v>
      </c>
      <c r="O749" s="410">
        <v>22</v>
      </c>
      <c r="P749" s="405">
        <v>8.3333333333333329E-2</v>
      </c>
      <c r="Q749" s="405">
        <v>8.3333333333333329E-2</v>
      </c>
      <c r="R749" s="405">
        <v>8.3333333333333329E-2</v>
      </c>
      <c r="S749" s="405">
        <v>8.3333333333333329E-2</v>
      </c>
      <c r="T749" s="405">
        <v>8.3333333333333329E-2</v>
      </c>
      <c r="U749" s="405">
        <v>8.3333333333333329E-2</v>
      </c>
      <c r="V749" s="405">
        <v>8.3333333333333329E-2</v>
      </c>
      <c r="W749" s="405">
        <v>8.3333333333333329E-2</v>
      </c>
      <c r="X749" s="405">
        <v>8.3333333333333329E-2</v>
      </c>
      <c r="Y749" s="405">
        <v>8.3333333333333329E-2</v>
      </c>
      <c r="Z749" s="405">
        <v>8.3333333333333329E-2</v>
      </c>
      <c r="AA749" s="405">
        <v>8.3333333333333329E-2</v>
      </c>
    </row>
    <row r="750" spans="1:27" ht="15" customHeight="1" x14ac:dyDescent="0.25">
      <c r="A750" s="425" t="str">
        <f>IF('1_geral'!$D$1=E750,1,"")</f>
        <v/>
      </c>
      <c r="B750" s="166" t="str">
        <f>IF(A750=1,MAX(B$1:B749)+1,"")</f>
        <v/>
      </c>
      <c r="C750" s="425" t="str">
        <f>IF('1_geral'!$D$4=F750,1,"")</f>
        <v/>
      </c>
      <c r="D750" s="166" t="str">
        <f>IF(C750=1,MAX(D$1:D749)+1,"")</f>
        <v/>
      </c>
      <c r="E750" s="166" t="s">
        <v>1836</v>
      </c>
      <c r="F750" s="166" t="s">
        <v>2649</v>
      </c>
      <c r="G750" s="166" t="s">
        <v>2649</v>
      </c>
      <c r="H750" s="166" t="s">
        <v>1854</v>
      </c>
      <c r="I750" s="166" t="s">
        <v>1857</v>
      </c>
      <c r="J750" s="166" t="s">
        <v>1902</v>
      </c>
      <c r="K750" s="166" t="s">
        <v>2677</v>
      </c>
      <c r="M750" s="409">
        <v>240</v>
      </c>
      <c r="O750" s="410">
        <v>1</v>
      </c>
      <c r="P750" s="405">
        <v>8.3333333333333329E-2</v>
      </c>
      <c r="Q750" s="405">
        <v>8.3333333333333329E-2</v>
      </c>
      <c r="R750" s="405">
        <v>8.3333333333333329E-2</v>
      </c>
      <c r="S750" s="405">
        <v>8.3333333333333329E-2</v>
      </c>
      <c r="T750" s="405">
        <v>8.3333333333333329E-2</v>
      </c>
      <c r="U750" s="405">
        <v>8.3333333333333329E-2</v>
      </c>
      <c r="V750" s="405">
        <v>8.3333333333333329E-2</v>
      </c>
      <c r="W750" s="405">
        <v>8.3333333333333329E-2</v>
      </c>
      <c r="X750" s="405">
        <v>8.3333333333333329E-2</v>
      </c>
      <c r="Y750" s="405">
        <v>8.3333333333333329E-2</v>
      </c>
      <c r="Z750" s="405">
        <v>8.3333333333333329E-2</v>
      </c>
      <c r="AA750" s="405">
        <v>8.3333333333333329E-2</v>
      </c>
    </row>
    <row r="751" spans="1:27" ht="15" customHeight="1" x14ac:dyDescent="0.25">
      <c r="A751" s="425" t="str">
        <f>IF('1_geral'!$D$1=E751,1,"")</f>
        <v/>
      </c>
      <c r="B751" s="166" t="str">
        <f>IF(A751=1,MAX(B$1:B750)+1,"")</f>
        <v/>
      </c>
      <c r="C751" s="425" t="str">
        <f>IF('1_geral'!$D$4=F751,1,"")</f>
        <v/>
      </c>
      <c r="D751" s="166" t="str">
        <f>IF(C751=1,MAX(D$1:D750)+1,"")</f>
        <v/>
      </c>
      <c r="E751" s="166" t="s">
        <v>1836</v>
      </c>
      <c r="F751" s="166" t="s">
        <v>2649</v>
      </c>
      <c r="G751" s="166" t="s">
        <v>2649</v>
      </c>
      <c r="H751" s="166" t="s">
        <v>1854</v>
      </c>
      <c r="I751" s="166" t="s">
        <v>1857</v>
      </c>
      <c r="J751" s="166" t="s">
        <v>1902</v>
      </c>
      <c r="K751" s="166" t="s">
        <v>2678</v>
      </c>
      <c r="M751" s="409">
        <v>60</v>
      </c>
      <c r="O751" s="410">
        <v>22</v>
      </c>
      <c r="P751" s="405">
        <v>8.3333333333333329E-2</v>
      </c>
      <c r="Q751" s="405">
        <v>8.3333333333333329E-2</v>
      </c>
      <c r="R751" s="405">
        <v>8.3333333333333329E-2</v>
      </c>
      <c r="S751" s="405">
        <v>8.3333333333333329E-2</v>
      </c>
      <c r="T751" s="405">
        <v>8.3333333333333329E-2</v>
      </c>
      <c r="U751" s="405">
        <v>8.3333333333333329E-2</v>
      </c>
      <c r="V751" s="405">
        <v>8.3333333333333329E-2</v>
      </c>
      <c r="W751" s="405">
        <v>8.3333333333333329E-2</v>
      </c>
      <c r="X751" s="405">
        <v>8.3333333333333329E-2</v>
      </c>
      <c r="Y751" s="405">
        <v>8.3333333333333329E-2</v>
      </c>
      <c r="Z751" s="405">
        <v>8.3333333333333329E-2</v>
      </c>
      <c r="AA751" s="405">
        <v>8.3333333333333329E-2</v>
      </c>
    </row>
    <row r="752" spans="1:27" ht="15" customHeight="1" x14ac:dyDescent="0.25">
      <c r="A752" s="425" t="str">
        <f>IF('1_geral'!$D$1=E752,1,"")</f>
        <v/>
      </c>
      <c r="B752" s="166" t="str">
        <f>IF(A752=1,MAX(B$1:B751)+1,"")</f>
        <v/>
      </c>
      <c r="C752" s="425" t="str">
        <f>IF('1_geral'!$D$4=F752,1,"")</f>
        <v/>
      </c>
      <c r="D752" s="166" t="str">
        <f>IF(C752=1,MAX(D$1:D751)+1,"")</f>
        <v/>
      </c>
      <c r="E752" s="166" t="s">
        <v>1836</v>
      </c>
      <c r="F752" s="166" t="s">
        <v>2649</v>
      </c>
      <c r="G752" s="166" t="s">
        <v>2649</v>
      </c>
      <c r="H752" s="166" t="s">
        <v>1854</v>
      </c>
      <c r="I752" s="166" t="s">
        <v>1857</v>
      </c>
      <c r="J752" s="166" t="s">
        <v>1902</v>
      </c>
      <c r="K752" s="166" t="s">
        <v>2681</v>
      </c>
      <c r="M752" s="409">
        <v>90</v>
      </c>
      <c r="O752" s="410">
        <v>10</v>
      </c>
      <c r="P752" s="405">
        <v>8.3333333333333329E-2</v>
      </c>
      <c r="Q752" s="405">
        <v>8.3333333333333329E-2</v>
      </c>
      <c r="R752" s="405">
        <v>8.3333333333333329E-2</v>
      </c>
      <c r="S752" s="405">
        <v>8.3333333333333329E-2</v>
      </c>
      <c r="T752" s="405">
        <v>8.3333333333333329E-2</v>
      </c>
      <c r="U752" s="405">
        <v>8.3333333333333329E-2</v>
      </c>
      <c r="V752" s="405">
        <v>8.3333333333333329E-2</v>
      </c>
      <c r="W752" s="405">
        <v>8.3333333333333329E-2</v>
      </c>
      <c r="X752" s="405">
        <v>8.3333333333333329E-2</v>
      </c>
      <c r="Y752" s="405">
        <v>8.3333333333333329E-2</v>
      </c>
      <c r="Z752" s="405">
        <v>8.3333333333333329E-2</v>
      </c>
      <c r="AA752" s="405">
        <v>8.3333333333333329E-2</v>
      </c>
    </row>
    <row r="753" spans="1:27" ht="15" customHeight="1" x14ac:dyDescent="0.25">
      <c r="A753" s="425" t="str">
        <f>IF('1_geral'!$D$1=E753,1,"")</f>
        <v/>
      </c>
      <c r="B753" s="166" t="str">
        <f>IF(A753=1,MAX(B$1:B752)+1,"")</f>
        <v/>
      </c>
      <c r="C753" s="425" t="str">
        <f>IF('1_geral'!$D$4=F753,1,"")</f>
        <v/>
      </c>
      <c r="D753" s="166" t="str">
        <f>IF(C753=1,MAX(D$1:D752)+1,"")</f>
        <v/>
      </c>
      <c r="E753" s="166" t="s">
        <v>1836</v>
      </c>
      <c r="F753" s="166" t="s">
        <v>2649</v>
      </c>
      <c r="G753" s="166" t="s">
        <v>2649</v>
      </c>
      <c r="H753" s="166" t="s">
        <v>1854</v>
      </c>
      <c r="I753" s="166" t="s">
        <v>1857</v>
      </c>
      <c r="J753" s="166" t="s">
        <v>1902</v>
      </c>
      <c r="K753" s="166" t="s">
        <v>2682</v>
      </c>
      <c r="M753" s="409">
        <v>15</v>
      </c>
      <c r="O753" s="410">
        <v>36</v>
      </c>
      <c r="P753" s="405">
        <v>8.3333333333333329E-2</v>
      </c>
      <c r="Q753" s="405">
        <v>8.3333333333333329E-2</v>
      </c>
      <c r="R753" s="405">
        <v>8.3333333333333329E-2</v>
      </c>
      <c r="S753" s="405">
        <v>8.3333333333333329E-2</v>
      </c>
      <c r="T753" s="405">
        <v>8.3333333333333329E-2</v>
      </c>
      <c r="U753" s="405">
        <v>8.3333333333333329E-2</v>
      </c>
      <c r="V753" s="405">
        <v>8.3333333333333329E-2</v>
      </c>
      <c r="W753" s="405">
        <v>8.3333333333333329E-2</v>
      </c>
      <c r="X753" s="405">
        <v>8.3333333333333329E-2</v>
      </c>
      <c r="Y753" s="405">
        <v>8.3333333333333329E-2</v>
      </c>
      <c r="Z753" s="405">
        <v>8.3333333333333329E-2</v>
      </c>
      <c r="AA753" s="405">
        <v>8.3333333333333329E-2</v>
      </c>
    </row>
    <row r="754" spans="1:27" ht="15" customHeight="1" x14ac:dyDescent="0.25">
      <c r="A754" s="425" t="str">
        <f>IF('1_geral'!$D$1=E754,1,"")</f>
        <v/>
      </c>
      <c r="B754" s="166" t="str">
        <f>IF(A754=1,MAX(B$1:B753)+1,"")</f>
        <v/>
      </c>
      <c r="C754" s="425" t="str">
        <f>IF('1_geral'!$D$4=F754,1,"")</f>
        <v/>
      </c>
      <c r="D754" s="166" t="str">
        <f>IF(C754=1,MAX(D$1:D753)+1,"")</f>
        <v/>
      </c>
      <c r="E754" s="166" t="s">
        <v>1836</v>
      </c>
      <c r="F754" s="166" t="s">
        <v>2649</v>
      </c>
      <c r="G754" s="166" t="s">
        <v>2649</v>
      </c>
      <c r="H754" s="166" t="s">
        <v>1854</v>
      </c>
      <c r="I754" s="166" t="s">
        <v>1857</v>
      </c>
      <c r="J754" s="166" t="s">
        <v>1902</v>
      </c>
      <c r="K754" s="166" t="s">
        <v>2683</v>
      </c>
      <c r="M754" s="409">
        <v>15</v>
      </c>
      <c r="O754" s="410">
        <v>36</v>
      </c>
      <c r="P754" s="405">
        <v>8.3333333333333329E-2</v>
      </c>
      <c r="Q754" s="405">
        <v>8.3333333333333329E-2</v>
      </c>
      <c r="R754" s="405">
        <v>8.3333333333333329E-2</v>
      </c>
      <c r="S754" s="405">
        <v>8.3333333333333329E-2</v>
      </c>
      <c r="T754" s="405">
        <v>8.3333333333333329E-2</v>
      </c>
      <c r="U754" s="405">
        <v>8.3333333333333329E-2</v>
      </c>
      <c r="V754" s="405">
        <v>8.3333333333333329E-2</v>
      </c>
      <c r="W754" s="405">
        <v>8.3333333333333329E-2</v>
      </c>
      <c r="X754" s="405">
        <v>8.3333333333333329E-2</v>
      </c>
      <c r="Y754" s="405">
        <v>8.3333333333333329E-2</v>
      </c>
      <c r="Z754" s="405">
        <v>8.3333333333333329E-2</v>
      </c>
      <c r="AA754" s="405">
        <v>8.3333333333333329E-2</v>
      </c>
    </row>
    <row r="755" spans="1:27" ht="15" customHeight="1" x14ac:dyDescent="0.25">
      <c r="A755" s="425" t="str">
        <f>IF('1_geral'!$D$1=E755,1,"")</f>
        <v/>
      </c>
      <c r="B755" s="166" t="str">
        <f>IF(A755=1,MAX(B$1:B754)+1,"")</f>
        <v/>
      </c>
      <c r="C755" s="425" t="str">
        <f>IF('1_geral'!$D$4=F755,1,"")</f>
        <v/>
      </c>
      <c r="D755" s="166" t="str">
        <f>IF(C755=1,MAX(D$1:D754)+1,"")</f>
        <v/>
      </c>
      <c r="E755" s="166" t="s">
        <v>1836</v>
      </c>
      <c r="F755" s="166" t="s">
        <v>2649</v>
      </c>
      <c r="H755" s="166" t="s">
        <v>1854</v>
      </c>
      <c r="I755" s="166" t="s">
        <v>1857</v>
      </c>
      <c r="J755" s="166" t="s">
        <v>1902</v>
      </c>
      <c r="K755" s="166" t="s">
        <v>2650</v>
      </c>
      <c r="M755" s="409">
        <v>20</v>
      </c>
      <c r="O755" s="410">
        <v>216</v>
      </c>
      <c r="P755" s="405">
        <v>8.3333333333333329E-2</v>
      </c>
      <c r="Q755" s="405">
        <v>8.3333333333333329E-2</v>
      </c>
      <c r="R755" s="405">
        <v>8.3333333333333329E-2</v>
      </c>
      <c r="S755" s="405">
        <v>8.3333333333333329E-2</v>
      </c>
      <c r="T755" s="405">
        <v>8.3333333333333329E-2</v>
      </c>
      <c r="U755" s="405">
        <v>8.3333333333333329E-2</v>
      </c>
      <c r="V755" s="405">
        <v>8.3333333333333329E-2</v>
      </c>
      <c r="W755" s="405">
        <v>8.3333333333333329E-2</v>
      </c>
      <c r="X755" s="405">
        <v>8.3333333333333329E-2</v>
      </c>
      <c r="Y755" s="405">
        <v>8.3333333333333329E-2</v>
      </c>
      <c r="Z755" s="405">
        <v>8.3333333333333329E-2</v>
      </c>
      <c r="AA755" s="405">
        <v>8.3333333333333329E-2</v>
      </c>
    </row>
    <row r="756" spans="1:27" ht="15" customHeight="1" x14ac:dyDescent="0.25">
      <c r="A756" s="425" t="str">
        <f>IF('1_geral'!$D$1=E756,1,"")</f>
        <v/>
      </c>
      <c r="B756" s="166" t="str">
        <f>IF(A756=1,MAX(B$1:B755)+1,"")</f>
        <v/>
      </c>
      <c r="C756" s="425" t="str">
        <f>IF('1_geral'!$D$4=F756,1,"")</f>
        <v/>
      </c>
      <c r="D756" s="166" t="str">
        <f>IF(C756=1,MAX(D$1:D755)+1,"")</f>
        <v/>
      </c>
      <c r="E756" s="166" t="s">
        <v>1836</v>
      </c>
      <c r="F756" s="166" t="s">
        <v>2649</v>
      </c>
      <c r="H756" s="166" t="s">
        <v>1854</v>
      </c>
      <c r="I756" s="166" t="s">
        <v>1857</v>
      </c>
      <c r="J756" s="166" t="s">
        <v>1902</v>
      </c>
      <c r="K756" s="166" t="s">
        <v>2651</v>
      </c>
      <c r="M756" s="409">
        <v>20</v>
      </c>
      <c r="O756" s="410">
        <v>216</v>
      </c>
      <c r="P756" s="405">
        <v>8.3333333333333329E-2</v>
      </c>
      <c r="Q756" s="405">
        <v>8.3333333333333329E-2</v>
      </c>
      <c r="R756" s="405">
        <v>8.3333333333333329E-2</v>
      </c>
      <c r="S756" s="405">
        <v>8.3333333333333329E-2</v>
      </c>
      <c r="T756" s="405">
        <v>8.3333333333333329E-2</v>
      </c>
      <c r="U756" s="405">
        <v>8.3333333333333329E-2</v>
      </c>
      <c r="V756" s="405">
        <v>8.3333333333333329E-2</v>
      </c>
      <c r="W756" s="405">
        <v>8.3333333333333329E-2</v>
      </c>
      <c r="X756" s="405">
        <v>8.3333333333333329E-2</v>
      </c>
      <c r="Y756" s="405">
        <v>8.3333333333333329E-2</v>
      </c>
      <c r="Z756" s="405">
        <v>8.3333333333333329E-2</v>
      </c>
      <c r="AA756" s="405">
        <v>8.3333333333333329E-2</v>
      </c>
    </row>
    <row r="757" spans="1:27" ht="15" customHeight="1" x14ac:dyDescent="0.25">
      <c r="A757" s="425" t="str">
        <f>IF('1_geral'!$D$1=E757,1,"")</f>
        <v/>
      </c>
      <c r="B757" s="166" t="str">
        <f>IF(A757=1,MAX(B$1:B756)+1,"")</f>
        <v/>
      </c>
      <c r="C757" s="425" t="str">
        <f>IF('1_geral'!$D$4=F757,1,"")</f>
        <v/>
      </c>
      <c r="D757" s="166" t="str">
        <f>IF(C757=1,MAX(D$1:D756)+1,"")</f>
        <v/>
      </c>
      <c r="E757" s="166" t="s">
        <v>1836</v>
      </c>
      <c r="F757" s="166" t="s">
        <v>2649</v>
      </c>
      <c r="H757" s="166" t="s">
        <v>1854</v>
      </c>
      <c r="I757" s="166" t="s">
        <v>1857</v>
      </c>
      <c r="J757" s="166" t="s">
        <v>1902</v>
      </c>
      <c r="K757" s="166" t="s">
        <v>2652</v>
      </c>
      <c r="M757" s="409">
        <v>20</v>
      </c>
      <c r="O757" s="410">
        <v>197</v>
      </c>
      <c r="P757" s="405">
        <v>8.3333333333333329E-2</v>
      </c>
      <c r="Q757" s="405">
        <v>8.3333333333333329E-2</v>
      </c>
      <c r="R757" s="405">
        <v>8.3333333333333329E-2</v>
      </c>
      <c r="S757" s="405">
        <v>8.3333333333333329E-2</v>
      </c>
      <c r="T757" s="405">
        <v>8.3333333333333329E-2</v>
      </c>
      <c r="U757" s="405">
        <v>8.3333333333333329E-2</v>
      </c>
      <c r="V757" s="405">
        <v>8.3333333333333329E-2</v>
      </c>
      <c r="W757" s="405">
        <v>8.3333333333333329E-2</v>
      </c>
      <c r="X757" s="405">
        <v>8.3333333333333329E-2</v>
      </c>
      <c r="Y757" s="405">
        <v>8.3333333333333329E-2</v>
      </c>
      <c r="Z757" s="405">
        <v>8.3333333333333329E-2</v>
      </c>
      <c r="AA757" s="405">
        <v>8.3333333333333329E-2</v>
      </c>
    </row>
    <row r="758" spans="1:27" ht="15" customHeight="1" x14ac:dyDescent="0.25">
      <c r="A758" s="425" t="str">
        <f>IF('1_geral'!$D$1=E758,1,"")</f>
        <v/>
      </c>
      <c r="B758" s="166" t="str">
        <f>IF(A758=1,MAX(B$1:B757)+1,"")</f>
        <v/>
      </c>
      <c r="C758" s="425" t="str">
        <f>IF('1_geral'!$D$4=F758,1,"")</f>
        <v/>
      </c>
      <c r="D758" s="166" t="str">
        <f>IF(C758=1,MAX(D$1:D757)+1,"")</f>
        <v/>
      </c>
      <c r="E758" s="166" t="s">
        <v>1836</v>
      </c>
      <c r="F758" s="166" t="s">
        <v>2649</v>
      </c>
      <c r="H758" s="166" t="s">
        <v>1854</v>
      </c>
      <c r="I758" s="166" t="s">
        <v>1857</v>
      </c>
      <c r="J758" s="166" t="s">
        <v>1902</v>
      </c>
      <c r="K758" s="166" t="s">
        <v>2653</v>
      </c>
      <c r="M758" s="409">
        <v>20</v>
      </c>
      <c r="O758" s="410">
        <v>281</v>
      </c>
      <c r="P758" s="405">
        <v>8.3333333333333329E-2</v>
      </c>
      <c r="Q758" s="405">
        <v>8.3333333333333329E-2</v>
      </c>
      <c r="R758" s="405">
        <v>8.3333333333333329E-2</v>
      </c>
      <c r="S758" s="405">
        <v>8.3333333333333329E-2</v>
      </c>
      <c r="T758" s="405">
        <v>8.3333333333333329E-2</v>
      </c>
      <c r="U758" s="405">
        <v>8.3333333333333329E-2</v>
      </c>
      <c r="V758" s="405">
        <v>8.3333333333333329E-2</v>
      </c>
      <c r="W758" s="405">
        <v>8.3333333333333329E-2</v>
      </c>
      <c r="X758" s="405">
        <v>8.3333333333333329E-2</v>
      </c>
      <c r="Y758" s="405">
        <v>8.3333333333333329E-2</v>
      </c>
      <c r="Z758" s="405">
        <v>8.3333333333333329E-2</v>
      </c>
      <c r="AA758" s="405">
        <v>8.3333333333333329E-2</v>
      </c>
    </row>
    <row r="759" spans="1:27" ht="15" customHeight="1" x14ac:dyDescent="0.25">
      <c r="A759" s="425" t="str">
        <f>IF('1_geral'!$D$1=E759,1,"")</f>
        <v/>
      </c>
      <c r="B759" s="166" t="str">
        <f>IF(A759=1,MAX(B$1:B758)+1,"")</f>
        <v/>
      </c>
      <c r="C759" s="425" t="str">
        <f>IF('1_geral'!$D$4=F759,1,"")</f>
        <v/>
      </c>
      <c r="D759" s="166" t="str">
        <f>IF(C759=1,MAX(D$1:D758)+1,"")</f>
        <v/>
      </c>
      <c r="E759" s="166" t="s">
        <v>1836</v>
      </c>
      <c r="F759" s="166" t="s">
        <v>2649</v>
      </c>
      <c r="H759" s="166" t="s">
        <v>1854</v>
      </c>
      <c r="I759" s="166" t="s">
        <v>1857</v>
      </c>
      <c r="J759" s="166" t="s">
        <v>1902</v>
      </c>
      <c r="K759" s="166" t="s">
        <v>2656</v>
      </c>
      <c r="M759" s="409">
        <v>5</v>
      </c>
      <c r="O759" s="410">
        <v>90</v>
      </c>
      <c r="P759" s="405">
        <v>8.3333333333333329E-2</v>
      </c>
      <c r="Q759" s="405">
        <v>8.3333333333333329E-2</v>
      </c>
      <c r="R759" s="405">
        <v>8.3333333333333329E-2</v>
      </c>
      <c r="S759" s="405">
        <v>8.3333333333333329E-2</v>
      </c>
      <c r="T759" s="405">
        <v>8.3333333333333329E-2</v>
      </c>
      <c r="U759" s="405">
        <v>8.3333333333333329E-2</v>
      </c>
      <c r="V759" s="405">
        <v>8.3333333333333329E-2</v>
      </c>
      <c r="W759" s="405">
        <v>8.3333333333333329E-2</v>
      </c>
      <c r="X759" s="405">
        <v>8.3333333333333329E-2</v>
      </c>
      <c r="Y759" s="405">
        <v>8.3333333333333329E-2</v>
      </c>
      <c r="Z759" s="405">
        <v>8.3333333333333329E-2</v>
      </c>
      <c r="AA759" s="405">
        <v>8.3333333333333329E-2</v>
      </c>
    </row>
    <row r="760" spans="1:27" ht="15" customHeight="1" x14ac:dyDescent="0.25">
      <c r="A760" s="425" t="str">
        <f>IF('1_geral'!$D$1=E760,1,"")</f>
        <v/>
      </c>
      <c r="B760" s="166" t="str">
        <f>IF(A760=1,MAX(B$1:B759)+1,"")</f>
        <v/>
      </c>
      <c r="C760" s="425" t="str">
        <f>IF('1_geral'!$D$4=F760,1,"")</f>
        <v/>
      </c>
      <c r="D760" s="166" t="str">
        <f>IF(C760=1,MAX(D$1:D759)+1,"")</f>
        <v/>
      </c>
      <c r="E760" s="166" t="s">
        <v>1836</v>
      </c>
      <c r="F760" s="166" t="s">
        <v>2649</v>
      </c>
      <c r="H760" s="166" t="s">
        <v>1854</v>
      </c>
      <c r="I760" s="166" t="s">
        <v>1857</v>
      </c>
      <c r="J760" s="166" t="s">
        <v>1902</v>
      </c>
      <c r="K760" s="166" t="s">
        <v>2657</v>
      </c>
      <c r="M760" s="409">
        <v>10</v>
      </c>
      <c r="O760" s="410">
        <v>462</v>
      </c>
      <c r="P760" s="405">
        <v>8.3333333333333329E-2</v>
      </c>
      <c r="Q760" s="405">
        <v>8.3333333333333329E-2</v>
      </c>
      <c r="R760" s="405">
        <v>8.3333333333333329E-2</v>
      </c>
      <c r="S760" s="405">
        <v>8.3333333333333329E-2</v>
      </c>
      <c r="T760" s="405">
        <v>8.3333333333333329E-2</v>
      </c>
      <c r="U760" s="405">
        <v>8.3333333333333329E-2</v>
      </c>
      <c r="V760" s="405">
        <v>8.3333333333333329E-2</v>
      </c>
      <c r="W760" s="405">
        <v>8.3333333333333329E-2</v>
      </c>
      <c r="X760" s="405">
        <v>8.3333333333333329E-2</v>
      </c>
      <c r="Y760" s="405">
        <v>8.3333333333333329E-2</v>
      </c>
      <c r="Z760" s="405">
        <v>8.3333333333333329E-2</v>
      </c>
      <c r="AA760" s="405">
        <v>8.3333333333333329E-2</v>
      </c>
    </row>
    <row r="761" spans="1:27" ht="15" customHeight="1" x14ac:dyDescent="0.25">
      <c r="A761" s="425" t="str">
        <f>IF('1_geral'!$D$1=E761,1,"")</f>
        <v/>
      </c>
      <c r="B761" s="166" t="str">
        <f>IF(A761=1,MAX(B$1:B760)+1,"")</f>
        <v/>
      </c>
      <c r="C761" s="425" t="str">
        <f>IF('1_geral'!$D$4=F761,1,"")</f>
        <v/>
      </c>
      <c r="D761" s="166" t="str">
        <f>IF(C761=1,MAX(D$1:D760)+1,"")</f>
        <v/>
      </c>
      <c r="E761" s="166" t="s">
        <v>1836</v>
      </c>
      <c r="F761" s="166" t="s">
        <v>2649</v>
      </c>
      <c r="H761" s="166" t="s">
        <v>1854</v>
      </c>
      <c r="I761" s="166" t="s">
        <v>1857</v>
      </c>
      <c r="J761" s="166" t="s">
        <v>1902</v>
      </c>
      <c r="K761" s="166" t="s">
        <v>2658</v>
      </c>
      <c r="M761" s="409">
        <v>90</v>
      </c>
      <c r="O761" s="410">
        <v>27</v>
      </c>
      <c r="P761" s="405">
        <v>8.3333333333333329E-2</v>
      </c>
      <c r="Q761" s="405">
        <v>8.3333333333333329E-2</v>
      </c>
      <c r="R761" s="405">
        <v>8.3333333333333329E-2</v>
      </c>
      <c r="S761" s="405">
        <v>8.3333333333333329E-2</v>
      </c>
      <c r="T761" s="405">
        <v>8.3333333333333329E-2</v>
      </c>
      <c r="U761" s="405">
        <v>8.3333333333333329E-2</v>
      </c>
      <c r="V761" s="405">
        <v>8.3333333333333329E-2</v>
      </c>
      <c r="W761" s="405">
        <v>8.3333333333333329E-2</v>
      </c>
      <c r="X761" s="405">
        <v>8.3333333333333329E-2</v>
      </c>
      <c r="Y761" s="405">
        <v>8.3333333333333329E-2</v>
      </c>
      <c r="Z761" s="405">
        <v>8.3333333333333329E-2</v>
      </c>
      <c r="AA761" s="405">
        <v>8.3333333333333329E-2</v>
      </c>
    </row>
    <row r="762" spans="1:27" ht="15" customHeight="1" x14ac:dyDescent="0.25">
      <c r="A762" s="425" t="str">
        <f>IF('1_geral'!$D$1=E762,1,"")</f>
        <v/>
      </c>
      <c r="B762" s="166" t="str">
        <f>IF(A762=1,MAX(B$1:B761)+1,"")</f>
        <v/>
      </c>
      <c r="C762" s="425" t="str">
        <f>IF('1_geral'!$D$4=F762,1,"")</f>
        <v/>
      </c>
      <c r="D762" s="166" t="str">
        <f>IF(C762=1,MAX(D$1:D761)+1,"")</f>
        <v/>
      </c>
      <c r="E762" s="166" t="s">
        <v>1836</v>
      </c>
      <c r="F762" s="166" t="s">
        <v>2649</v>
      </c>
      <c r="H762" s="166" t="s">
        <v>1854</v>
      </c>
      <c r="I762" s="166" t="s">
        <v>1857</v>
      </c>
      <c r="J762" s="166" t="s">
        <v>1902</v>
      </c>
      <c r="K762" s="166" t="s">
        <v>2659</v>
      </c>
      <c r="M762" s="409">
        <v>30</v>
      </c>
      <c r="O762" s="410">
        <v>5</v>
      </c>
      <c r="P762" s="405">
        <v>8.3333333333333329E-2</v>
      </c>
      <c r="Q762" s="405">
        <v>8.3333333333333329E-2</v>
      </c>
      <c r="R762" s="405">
        <v>8.3333333333333329E-2</v>
      </c>
      <c r="S762" s="405">
        <v>8.3333333333333329E-2</v>
      </c>
      <c r="T762" s="405">
        <v>8.3333333333333329E-2</v>
      </c>
      <c r="U762" s="405">
        <v>8.3333333333333329E-2</v>
      </c>
      <c r="V762" s="405">
        <v>8.3333333333333329E-2</v>
      </c>
      <c r="W762" s="405">
        <v>8.3333333333333329E-2</v>
      </c>
      <c r="X762" s="405">
        <v>8.3333333333333329E-2</v>
      </c>
      <c r="Y762" s="405">
        <v>8.3333333333333329E-2</v>
      </c>
      <c r="Z762" s="405">
        <v>8.3333333333333329E-2</v>
      </c>
      <c r="AA762" s="405">
        <v>8.3333333333333329E-2</v>
      </c>
    </row>
    <row r="763" spans="1:27" ht="15" customHeight="1" x14ac:dyDescent="0.25">
      <c r="A763" s="425" t="str">
        <f>IF('1_geral'!$D$1=E763,1,"")</f>
        <v/>
      </c>
      <c r="B763" s="166" t="str">
        <f>IF(A763=1,MAX(B$1:B762)+1,"")</f>
        <v/>
      </c>
      <c r="C763" s="425" t="str">
        <f>IF('1_geral'!$D$4=F763,1,"")</f>
        <v/>
      </c>
      <c r="D763" s="166" t="str">
        <f>IF(C763=1,MAX(D$1:D762)+1,"")</f>
        <v/>
      </c>
      <c r="E763" s="166" t="s">
        <v>1836</v>
      </c>
      <c r="F763" s="166" t="s">
        <v>2649</v>
      </c>
      <c r="H763" s="166" t="s">
        <v>1854</v>
      </c>
      <c r="I763" s="166" t="s">
        <v>1857</v>
      </c>
      <c r="J763" s="166" t="s">
        <v>1902</v>
      </c>
      <c r="K763" s="166" t="s">
        <v>2660</v>
      </c>
      <c r="M763" s="409">
        <v>10</v>
      </c>
      <c r="O763" s="410">
        <v>513</v>
      </c>
      <c r="P763" s="405">
        <v>8.3333333333333329E-2</v>
      </c>
      <c r="Q763" s="405">
        <v>8.3333333333333329E-2</v>
      </c>
      <c r="R763" s="405">
        <v>8.3333333333333329E-2</v>
      </c>
      <c r="S763" s="405">
        <v>8.3333333333333329E-2</v>
      </c>
      <c r="T763" s="405">
        <v>8.3333333333333329E-2</v>
      </c>
      <c r="U763" s="405">
        <v>8.3333333333333329E-2</v>
      </c>
      <c r="V763" s="405">
        <v>8.3333333333333329E-2</v>
      </c>
      <c r="W763" s="405">
        <v>8.3333333333333329E-2</v>
      </c>
      <c r="X763" s="405">
        <v>8.3333333333333329E-2</v>
      </c>
      <c r="Y763" s="405">
        <v>8.3333333333333329E-2</v>
      </c>
      <c r="Z763" s="405">
        <v>8.3333333333333329E-2</v>
      </c>
      <c r="AA763" s="405">
        <v>8.3333333333333329E-2</v>
      </c>
    </row>
    <row r="764" spans="1:27" ht="15" customHeight="1" x14ac:dyDescent="0.25">
      <c r="A764" s="425" t="str">
        <f>IF('1_geral'!$D$1=E764,1,"")</f>
        <v/>
      </c>
      <c r="B764" s="166" t="str">
        <f>IF(A764=1,MAX(B$1:B763)+1,"")</f>
        <v/>
      </c>
      <c r="C764" s="425" t="str">
        <f>IF('1_geral'!$D$4=F764,1,"")</f>
        <v/>
      </c>
      <c r="D764" s="166" t="str">
        <f>IF(C764=1,MAX(D$1:D763)+1,"")</f>
        <v/>
      </c>
      <c r="E764" s="166" t="s">
        <v>1836</v>
      </c>
      <c r="F764" s="166" t="s">
        <v>2649</v>
      </c>
      <c r="H764" s="166" t="s">
        <v>1854</v>
      </c>
      <c r="I764" s="166" t="s">
        <v>1857</v>
      </c>
      <c r="J764" s="166" t="s">
        <v>1902</v>
      </c>
      <c r="K764" s="166" t="s">
        <v>2661</v>
      </c>
      <c r="M764" s="409">
        <v>125</v>
      </c>
      <c r="O764" s="410">
        <v>44</v>
      </c>
      <c r="P764" s="405">
        <v>8.3333333333333329E-2</v>
      </c>
      <c r="Q764" s="405">
        <v>8.3333333333333329E-2</v>
      </c>
      <c r="R764" s="405">
        <v>8.3333333333333329E-2</v>
      </c>
      <c r="S764" s="405">
        <v>8.3333333333333329E-2</v>
      </c>
      <c r="T764" s="405">
        <v>8.3333333333333329E-2</v>
      </c>
      <c r="U764" s="405">
        <v>8.3333333333333329E-2</v>
      </c>
      <c r="V764" s="405">
        <v>8.3333333333333329E-2</v>
      </c>
      <c r="W764" s="405">
        <v>8.3333333333333329E-2</v>
      </c>
      <c r="X764" s="405">
        <v>8.3333333333333329E-2</v>
      </c>
      <c r="Y764" s="405">
        <v>8.3333333333333329E-2</v>
      </c>
      <c r="Z764" s="405">
        <v>8.3333333333333329E-2</v>
      </c>
      <c r="AA764" s="405">
        <v>8.3333333333333329E-2</v>
      </c>
    </row>
    <row r="765" spans="1:27" ht="15" customHeight="1" x14ac:dyDescent="0.25">
      <c r="A765" s="425" t="str">
        <f>IF('1_geral'!$D$1=E765,1,"")</f>
        <v/>
      </c>
      <c r="B765" s="166" t="str">
        <f>IF(A765=1,MAX(B$1:B764)+1,"")</f>
        <v/>
      </c>
      <c r="C765" s="425" t="str">
        <f>IF('1_geral'!$D$4=F765,1,"")</f>
        <v/>
      </c>
      <c r="D765" s="166" t="str">
        <f>IF(C765=1,MAX(D$1:D764)+1,"")</f>
        <v/>
      </c>
      <c r="E765" s="166" t="s">
        <v>1836</v>
      </c>
      <c r="F765" s="166" t="s">
        <v>2649</v>
      </c>
      <c r="H765" s="166" t="s">
        <v>1854</v>
      </c>
      <c r="I765" s="166" t="s">
        <v>1857</v>
      </c>
      <c r="J765" s="166" t="s">
        <v>1902</v>
      </c>
      <c r="K765" s="166" t="s">
        <v>2662</v>
      </c>
      <c r="M765" s="409">
        <v>180</v>
      </c>
      <c r="O765" s="410">
        <v>1</v>
      </c>
      <c r="P765" s="405">
        <v>8.3333333333333329E-2</v>
      </c>
      <c r="Q765" s="405">
        <v>8.3333333333333329E-2</v>
      </c>
      <c r="R765" s="405">
        <v>8.3333333333333329E-2</v>
      </c>
      <c r="S765" s="405">
        <v>8.3333333333333329E-2</v>
      </c>
      <c r="T765" s="405">
        <v>8.3333333333333329E-2</v>
      </c>
      <c r="U765" s="405">
        <v>8.3333333333333329E-2</v>
      </c>
      <c r="V765" s="405">
        <v>8.3333333333333329E-2</v>
      </c>
      <c r="W765" s="405">
        <v>8.3333333333333329E-2</v>
      </c>
      <c r="X765" s="405">
        <v>8.3333333333333329E-2</v>
      </c>
      <c r="Y765" s="405">
        <v>8.3333333333333329E-2</v>
      </c>
      <c r="Z765" s="405">
        <v>8.3333333333333329E-2</v>
      </c>
      <c r="AA765" s="405">
        <v>8.3333333333333329E-2</v>
      </c>
    </row>
    <row r="766" spans="1:27" ht="15" customHeight="1" x14ac:dyDescent="0.25">
      <c r="A766" s="425" t="str">
        <f>IF('1_geral'!$D$1=E766,1,"")</f>
        <v/>
      </c>
      <c r="B766" s="166" t="str">
        <f>IF(A766=1,MAX(B$1:B765)+1,"")</f>
        <v/>
      </c>
      <c r="C766" s="425" t="str">
        <f>IF('1_geral'!$D$4=F766,1,"")</f>
        <v/>
      </c>
      <c r="D766" s="166" t="str">
        <f>IF(C766=1,MAX(D$1:D765)+1,"")</f>
        <v/>
      </c>
      <c r="E766" s="166" t="s">
        <v>1836</v>
      </c>
      <c r="F766" s="166" t="s">
        <v>2649</v>
      </c>
      <c r="H766" s="166" t="s">
        <v>1854</v>
      </c>
      <c r="I766" s="166" t="s">
        <v>1857</v>
      </c>
      <c r="J766" s="166" t="s">
        <v>1902</v>
      </c>
      <c r="K766" s="166" t="s">
        <v>2665</v>
      </c>
      <c r="M766" s="409">
        <v>5</v>
      </c>
      <c r="O766" s="410">
        <v>448</v>
      </c>
      <c r="P766" s="405">
        <v>8.3333333333333329E-2</v>
      </c>
      <c r="Q766" s="405">
        <v>8.3333333333333329E-2</v>
      </c>
      <c r="R766" s="405">
        <v>8.3333333333333329E-2</v>
      </c>
      <c r="S766" s="405">
        <v>8.3333333333333329E-2</v>
      </c>
      <c r="T766" s="405">
        <v>8.3333333333333329E-2</v>
      </c>
      <c r="U766" s="405">
        <v>8.3333333333333329E-2</v>
      </c>
      <c r="V766" s="405">
        <v>8.3333333333333329E-2</v>
      </c>
      <c r="W766" s="405">
        <v>8.3333333333333329E-2</v>
      </c>
      <c r="X766" s="405">
        <v>8.3333333333333329E-2</v>
      </c>
      <c r="Y766" s="405">
        <v>8.3333333333333329E-2</v>
      </c>
      <c r="Z766" s="405">
        <v>8.3333333333333329E-2</v>
      </c>
      <c r="AA766" s="405">
        <v>8.3333333333333329E-2</v>
      </c>
    </row>
    <row r="767" spans="1:27" ht="15" customHeight="1" x14ac:dyDescent="0.25">
      <c r="A767" s="425" t="str">
        <f>IF('1_geral'!$D$1=E767,1,"")</f>
        <v/>
      </c>
      <c r="B767" s="166" t="str">
        <f>IF(A767=1,MAX(B$1:B766)+1,"")</f>
        <v/>
      </c>
      <c r="C767" s="425" t="str">
        <f>IF('1_geral'!$D$4=F767,1,"")</f>
        <v/>
      </c>
      <c r="D767" s="166" t="str">
        <f>IF(C767=1,MAX(D$1:D766)+1,"")</f>
        <v/>
      </c>
      <c r="E767" s="166" t="s">
        <v>1836</v>
      </c>
      <c r="F767" s="166" t="s">
        <v>2649</v>
      </c>
      <c r="H767" s="166" t="s">
        <v>1854</v>
      </c>
      <c r="I767" s="166" t="s">
        <v>1857</v>
      </c>
      <c r="J767" s="166" t="s">
        <v>1902</v>
      </c>
      <c r="K767" s="166" t="s">
        <v>2666</v>
      </c>
      <c r="M767" s="409">
        <v>5</v>
      </c>
      <c r="O767" s="410">
        <v>216</v>
      </c>
      <c r="P767" s="405">
        <v>8.3333333333333329E-2</v>
      </c>
      <c r="Q767" s="405">
        <v>8.3333333333333329E-2</v>
      </c>
      <c r="R767" s="405">
        <v>8.3333333333333329E-2</v>
      </c>
      <c r="S767" s="405">
        <v>8.3333333333333329E-2</v>
      </c>
      <c r="T767" s="405">
        <v>8.3333333333333329E-2</v>
      </c>
      <c r="U767" s="405">
        <v>8.3333333333333329E-2</v>
      </c>
      <c r="V767" s="405">
        <v>8.3333333333333329E-2</v>
      </c>
      <c r="W767" s="405">
        <v>8.3333333333333329E-2</v>
      </c>
      <c r="X767" s="405">
        <v>8.3333333333333329E-2</v>
      </c>
      <c r="Y767" s="405">
        <v>8.3333333333333329E-2</v>
      </c>
      <c r="Z767" s="405">
        <v>8.3333333333333329E-2</v>
      </c>
      <c r="AA767" s="405">
        <v>8.3333333333333329E-2</v>
      </c>
    </row>
    <row r="768" spans="1:27" ht="15" customHeight="1" x14ac:dyDescent="0.25">
      <c r="A768" s="425" t="str">
        <f>IF('1_geral'!$D$1=E768,1,"")</f>
        <v/>
      </c>
      <c r="B768" s="166" t="str">
        <f>IF(A768=1,MAX(B$1:B767)+1,"")</f>
        <v/>
      </c>
      <c r="C768" s="425" t="str">
        <f>IF('1_geral'!$D$4=F768,1,"")</f>
        <v/>
      </c>
      <c r="D768" s="166" t="str">
        <f>IF(C768=1,MAX(D$1:D767)+1,"")</f>
        <v/>
      </c>
      <c r="E768" s="166" t="s">
        <v>1836</v>
      </c>
      <c r="F768" s="166" t="s">
        <v>2649</v>
      </c>
      <c r="H768" s="166" t="s">
        <v>1854</v>
      </c>
      <c r="I768" s="166" t="s">
        <v>1857</v>
      </c>
      <c r="J768" s="166" t="s">
        <v>1902</v>
      </c>
      <c r="K768" s="166" t="s">
        <v>2667</v>
      </c>
      <c r="M768" s="409">
        <v>240</v>
      </c>
      <c r="O768" s="410">
        <v>216</v>
      </c>
      <c r="P768" s="405">
        <v>8.3333333333333329E-2</v>
      </c>
      <c r="Q768" s="405">
        <v>8.3333333333333329E-2</v>
      </c>
      <c r="R768" s="405">
        <v>8.3333333333333329E-2</v>
      </c>
      <c r="S768" s="405">
        <v>8.3333333333333329E-2</v>
      </c>
      <c r="T768" s="405">
        <v>8.3333333333333329E-2</v>
      </c>
      <c r="U768" s="405">
        <v>8.3333333333333329E-2</v>
      </c>
      <c r="V768" s="405">
        <v>8.3333333333333329E-2</v>
      </c>
      <c r="W768" s="405">
        <v>8.3333333333333329E-2</v>
      </c>
      <c r="X768" s="405">
        <v>8.3333333333333329E-2</v>
      </c>
      <c r="Y768" s="405">
        <v>8.3333333333333329E-2</v>
      </c>
      <c r="Z768" s="405">
        <v>8.3333333333333329E-2</v>
      </c>
      <c r="AA768" s="405">
        <v>8.3333333333333329E-2</v>
      </c>
    </row>
    <row r="769" spans="1:27" ht="15" customHeight="1" x14ac:dyDescent="0.25">
      <c r="A769" s="425" t="str">
        <f>IF('1_geral'!$D$1=E769,1,"")</f>
        <v/>
      </c>
      <c r="B769" s="166" t="str">
        <f>IF(A769=1,MAX(B$1:B768)+1,"")</f>
        <v/>
      </c>
      <c r="C769" s="425" t="str">
        <f>IF('1_geral'!$D$4=F769,1,"")</f>
        <v/>
      </c>
      <c r="D769" s="166" t="str">
        <f>IF(C769=1,MAX(D$1:D768)+1,"")</f>
        <v/>
      </c>
      <c r="E769" s="166" t="s">
        <v>1836</v>
      </c>
      <c r="F769" s="166" t="s">
        <v>2649</v>
      </c>
      <c r="H769" s="166" t="s">
        <v>1854</v>
      </c>
      <c r="I769" s="166" t="s">
        <v>1857</v>
      </c>
      <c r="J769" s="166" t="s">
        <v>1902</v>
      </c>
      <c r="K769" s="166" t="s">
        <v>2668</v>
      </c>
      <c r="M769" s="409">
        <v>120</v>
      </c>
      <c r="O769" s="410">
        <v>216</v>
      </c>
      <c r="P769" s="405">
        <v>8.3333333333333329E-2</v>
      </c>
      <c r="Q769" s="405">
        <v>8.3333333333333329E-2</v>
      </c>
      <c r="R769" s="405">
        <v>8.3333333333333329E-2</v>
      </c>
      <c r="S769" s="405">
        <v>8.3333333333333329E-2</v>
      </c>
      <c r="T769" s="405">
        <v>8.3333333333333329E-2</v>
      </c>
      <c r="U769" s="405">
        <v>8.3333333333333329E-2</v>
      </c>
      <c r="V769" s="405">
        <v>8.3333333333333329E-2</v>
      </c>
      <c r="W769" s="405">
        <v>8.3333333333333329E-2</v>
      </c>
      <c r="X769" s="405">
        <v>8.3333333333333329E-2</v>
      </c>
      <c r="Y769" s="405">
        <v>8.3333333333333329E-2</v>
      </c>
      <c r="Z769" s="405">
        <v>8.3333333333333329E-2</v>
      </c>
      <c r="AA769" s="405">
        <v>8.3333333333333329E-2</v>
      </c>
    </row>
    <row r="770" spans="1:27" ht="15" customHeight="1" x14ac:dyDescent="0.25">
      <c r="A770" s="425" t="str">
        <f>IF('1_geral'!$D$1=E770,1,"")</f>
        <v/>
      </c>
      <c r="B770" s="166" t="str">
        <f>IF(A770=1,MAX(B$1:B769)+1,"")</f>
        <v/>
      </c>
      <c r="C770" s="425" t="str">
        <f>IF('1_geral'!$D$4=F770,1,"")</f>
        <v/>
      </c>
      <c r="D770" s="166" t="str">
        <f>IF(C770=1,MAX(D$1:D769)+1,"")</f>
        <v/>
      </c>
      <c r="E770" s="166" t="s">
        <v>1836</v>
      </c>
      <c r="F770" s="166" t="s">
        <v>2649</v>
      </c>
      <c r="H770" s="166" t="s">
        <v>1854</v>
      </c>
      <c r="I770" s="166" t="s">
        <v>1857</v>
      </c>
      <c r="J770" s="166" t="s">
        <v>1902</v>
      </c>
      <c r="K770" s="166" t="s">
        <v>2669</v>
      </c>
      <c r="M770" s="409">
        <v>10</v>
      </c>
      <c r="O770" s="410">
        <v>36</v>
      </c>
      <c r="P770" s="405">
        <v>8.3333333333333329E-2</v>
      </c>
      <c r="Q770" s="405">
        <v>8.3333333333333329E-2</v>
      </c>
      <c r="R770" s="405">
        <v>8.3333333333333329E-2</v>
      </c>
      <c r="S770" s="405">
        <v>8.3333333333333329E-2</v>
      </c>
      <c r="T770" s="405">
        <v>8.3333333333333329E-2</v>
      </c>
      <c r="U770" s="405">
        <v>8.3333333333333329E-2</v>
      </c>
      <c r="V770" s="405">
        <v>8.3333333333333329E-2</v>
      </c>
      <c r="W770" s="405">
        <v>8.3333333333333329E-2</v>
      </c>
      <c r="X770" s="405">
        <v>8.3333333333333329E-2</v>
      </c>
      <c r="Y770" s="405">
        <v>8.3333333333333329E-2</v>
      </c>
      <c r="Z770" s="405">
        <v>8.3333333333333329E-2</v>
      </c>
      <c r="AA770" s="405">
        <v>8.3333333333333329E-2</v>
      </c>
    </row>
    <row r="771" spans="1:27" ht="15" customHeight="1" x14ac:dyDescent="0.25">
      <c r="A771" s="425" t="str">
        <f>IF('1_geral'!$D$1=E771,1,"")</f>
        <v/>
      </c>
      <c r="B771" s="166" t="str">
        <f>IF(A771=1,MAX(B$1:B770)+1,"")</f>
        <v/>
      </c>
      <c r="C771" s="425" t="str">
        <f>IF('1_geral'!$D$4=F771,1,"")</f>
        <v/>
      </c>
      <c r="D771" s="166" t="str">
        <f>IF(C771=1,MAX(D$1:D770)+1,"")</f>
        <v/>
      </c>
      <c r="E771" s="166" t="s">
        <v>1836</v>
      </c>
      <c r="F771" s="166" t="s">
        <v>2649</v>
      </c>
      <c r="H771" s="166" t="s">
        <v>1854</v>
      </c>
      <c r="I771" s="166" t="s">
        <v>1857</v>
      </c>
      <c r="J771" s="166" t="s">
        <v>1902</v>
      </c>
      <c r="K771" s="166" t="s">
        <v>2670</v>
      </c>
      <c r="M771" s="409">
        <v>120</v>
      </c>
      <c r="O771" s="410">
        <v>36</v>
      </c>
      <c r="P771" s="405">
        <v>8.3333333333333329E-2</v>
      </c>
      <c r="Q771" s="405">
        <v>8.3333333333333329E-2</v>
      </c>
      <c r="R771" s="405">
        <v>8.3333333333333329E-2</v>
      </c>
      <c r="S771" s="405">
        <v>8.3333333333333329E-2</v>
      </c>
      <c r="T771" s="405">
        <v>8.3333333333333329E-2</v>
      </c>
      <c r="U771" s="405">
        <v>8.3333333333333329E-2</v>
      </c>
      <c r="V771" s="405">
        <v>8.3333333333333329E-2</v>
      </c>
      <c r="W771" s="405">
        <v>8.3333333333333329E-2</v>
      </c>
      <c r="X771" s="405">
        <v>8.3333333333333329E-2</v>
      </c>
      <c r="Y771" s="405">
        <v>8.3333333333333329E-2</v>
      </c>
      <c r="Z771" s="405">
        <v>8.3333333333333329E-2</v>
      </c>
      <c r="AA771" s="405">
        <v>8.3333333333333329E-2</v>
      </c>
    </row>
    <row r="772" spans="1:27" ht="15" customHeight="1" x14ac:dyDescent="0.25">
      <c r="A772" s="425" t="str">
        <f>IF('1_geral'!$D$1=E772,1,"")</f>
        <v/>
      </c>
      <c r="B772" s="166" t="str">
        <f>IF(A772=1,MAX(B$1:B771)+1,"")</f>
        <v/>
      </c>
      <c r="C772" s="425" t="str">
        <f>IF('1_geral'!$D$4=F772,1,"")</f>
        <v/>
      </c>
      <c r="D772" s="166" t="str">
        <f>IF(C772=1,MAX(D$1:D771)+1,"")</f>
        <v/>
      </c>
      <c r="E772" s="166" t="s">
        <v>1836</v>
      </c>
      <c r="F772" s="166" t="s">
        <v>2649</v>
      </c>
      <c r="H772" s="166" t="s">
        <v>1854</v>
      </c>
      <c r="I772" s="166" t="s">
        <v>1857</v>
      </c>
      <c r="J772" s="166" t="s">
        <v>1902</v>
      </c>
      <c r="K772" s="166" t="s">
        <v>2672</v>
      </c>
      <c r="M772" s="409">
        <v>5</v>
      </c>
      <c r="O772" s="410">
        <v>145</v>
      </c>
      <c r="P772" s="405">
        <v>8.3333333333333329E-2</v>
      </c>
      <c r="Q772" s="405">
        <v>8.3333333333333329E-2</v>
      </c>
      <c r="R772" s="405">
        <v>8.3333333333333329E-2</v>
      </c>
      <c r="S772" s="405">
        <v>8.3333333333333329E-2</v>
      </c>
      <c r="T772" s="405">
        <v>8.3333333333333329E-2</v>
      </c>
      <c r="U772" s="405">
        <v>8.3333333333333329E-2</v>
      </c>
      <c r="V772" s="405">
        <v>8.3333333333333329E-2</v>
      </c>
      <c r="W772" s="405">
        <v>8.3333333333333329E-2</v>
      </c>
      <c r="X772" s="405">
        <v>8.3333333333333329E-2</v>
      </c>
      <c r="Y772" s="405">
        <v>8.3333333333333329E-2</v>
      </c>
      <c r="Z772" s="405">
        <v>8.3333333333333329E-2</v>
      </c>
      <c r="AA772" s="405">
        <v>8.3333333333333329E-2</v>
      </c>
    </row>
    <row r="773" spans="1:27" ht="15" customHeight="1" x14ac:dyDescent="0.25">
      <c r="A773" s="425" t="str">
        <f>IF('1_geral'!$D$1=E773,1,"")</f>
        <v/>
      </c>
      <c r="B773" s="166" t="str">
        <f>IF(A773=1,MAX(B$1:B772)+1,"")</f>
        <v/>
      </c>
      <c r="C773" s="425" t="str">
        <f>IF('1_geral'!$D$4=F773,1,"")</f>
        <v/>
      </c>
      <c r="D773" s="166" t="str">
        <f>IF(C773=1,MAX(D$1:D772)+1,"")</f>
        <v/>
      </c>
      <c r="E773" s="166" t="s">
        <v>1836</v>
      </c>
      <c r="F773" s="166" t="s">
        <v>2649</v>
      </c>
      <c r="H773" s="166" t="s">
        <v>1854</v>
      </c>
      <c r="I773" s="166" t="s">
        <v>1857</v>
      </c>
      <c r="J773" s="166" t="s">
        <v>1902</v>
      </c>
      <c r="K773" s="166" t="s">
        <v>2674</v>
      </c>
      <c r="M773" s="409">
        <v>20</v>
      </c>
      <c r="O773" s="410">
        <v>538</v>
      </c>
      <c r="P773" s="405">
        <v>8.3333333333333329E-2</v>
      </c>
      <c r="Q773" s="405">
        <v>8.3333333333333329E-2</v>
      </c>
      <c r="R773" s="405">
        <v>8.3333333333333329E-2</v>
      </c>
      <c r="S773" s="405">
        <v>8.3333333333333329E-2</v>
      </c>
      <c r="T773" s="405">
        <v>8.3333333333333329E-2</v>
      </c>
      <c r="U773" s="405">
        <v>8.3333333333333329E-2</v>
      </c>
      <c r="V773" s="405">
        <v>8.3333333333333329E-2</v>
      </c>
      <c r="W773" s="405">
        <v>8.3333333333333329E-2</v>
      </c>
      <c r="X773" s="405">
        <v>8.3333333333333329E-2</v>
      </c>
      <c r="Y773" s="405">
        <v>8.3333333333333329E-2</v>
      </c>
      <c r="Z773" s="405">
        <v>8.3333333333333329E-2</v>
      </c>
      <c r="AA773" s="405">
        <v>8.3333333333333329E-2</v>
      </c>
    </row>
    <row r="774" spans="1:27" ht="15" customHeight="1" x14ac:dyDescent="0.25">
      <c r="A774" s="425" t="str">
        <f>IF('1_geral'!$D$1=E774,1,"")</f>
        <v/>
      </c>
      <c r="B774" s="166" t="str">
        <f>IF(A774=1,MAX(B$1:B773)+1,"")</f>
        <v/>
      </c>
      <c r="C774" s="425" t="str">
        <f>IF('1_geral'!$D$4=F774,1,"")</f>
        <v/>
      </c>
      <c r="D774" s="166" t="str">
        <f>IF(C774=1,MAX(D$1:D773)+1,"")</f>
        <v/>
      </c>
      <c r="E774" s="166" t="s">
        <v>1836</v>
      </c>
      <c r="F774" s="166" t="s">
        <v>2649</v>
      </c>
      <c r="H774" s="166" t="s">
        <v>1854</v>
      </c>
      <c r="I774" s="166" t="s">
        <v>1857</v>
      </c>
      <c r="J774" s="166" t="s">
        <v>1902</v>
      </c>
      <c r="K774" s="166" t="s">
        <v>2675</v>
      </c>
      <c r="M774" s="409">
        <v>10</v>
      </c>
      <c r="O774" s="410">
        <v>159</v>
      </c>
      <c r="P774" s="405">
        <v>8.3333333333333329E-2</v>
      </c>
      <c r="Q774" s="405">
        <v>8.3333333333333329E-2</v>
      </c>
      <c r="R774" s="405">
        <v>8.3333333333333329E-2</v>
      </c>
      <c r="S774" s="405">
        <v>8.3333333333333329E-2</v>
      </c>
      <c r="T774" s="405">
        <v>8.3333333333333329E-2</v>
      </c>
      <c r="U774" s="405">
        <v>8.3333333333333329E-2</v>
      </c>
      <c r="V774" s="405">
        <v>8.3333333333333329E-2</v>
      </c>
      <c r="W774" s="405">
        <v>8.3333333333333329E-2</v>
      </c>
      <c r="X774" s="405">
        <v>8.3333333333333329E-2</v>
      </c>
      <c r="Y774" s="405">
        <v>8.3333333333333329E-2</v>
      </c>
      <c r="Z774" s="405">
        <v>8.3333333333333329E-2</v>
      </c>
      <c r="AA774" s="405">
        <v>8.3333333333333329E-2</v>
      </c>
    </row>
    <row r="775" spans="1:27" ht="15" customHeight="1" x14ac:dyDescent="0.25">
      <c r="A775" s="425" t="str">
        <f>IF('1_geral'!$D$1=E775,1,"")</f>
        <v/>
      </c>
      <c r="B775" s="166" t="str">
        <f>IF(A775=1,MAX(B$1:B774)+1,"")</f>
        <v/>
      </c>
      <c r="C775" s="425" t="str">
        <f>IF('1_geral'!$D$4=F775,1,"")</f>
        <v/>
      </c>
      <c r="D775" s="166" t="str">
        <f>IF(C775=1,MAX(D$1:D774)+1,"")</f>
        <v/>
      </c>
      <c r="E775" s="166" t="s">
        <v>1836</v>
      </c>
      <c r="F775" s="166" t="s">
        <v>2649</v>
      </c>
      <c r="H775" s="166" t="s">
        <v>1854</v>
      </c>
      <c r="I775" s="166" t="s">
        <v>1857</v>
      </c>
      <c r="J775" s="166" t="s">
        <v>1902</v>
      </c>
      <c r="K775" s="166" t="s">
        <v>2676</v>
      </c>
      <c r="M775" s="409">
        <v>30</v>
      </c>
      <c r="O775" s="410">
        <v>145</v>
      </c>
      <c r="P775" s="405">
        <v>8.3333333333333329E-2</v>
      </c>
      <c r="Q775" s="405">
        <v>8.3333333333333329E-2</v>
      </c>
      <c r="R775" s="405">
        <v>8.3333333333333329E-2</v>
      </c>
      <c r="S775" s="405">
        <v>8.3333333333333329E-2</v>
      </c>
      <c r="T775" s="405">
        <v>8.3333333333333329E-2</v>
      </c>
      <c r="U775" s="405">
        <v>8.3333333333333329E-2</v>
      </c>
      <c r="V775" s="405">
        <v>8.3333333333333329E-2</v>
      </c>
      <c r="W775" s="405">
        <v>8.3333333333333329E-2</v>
      </c>
      <c r="X775" s="405">
        <v>8.3333333333333329E-2</v>
      </c>
      <c r="Y775" s="405">
        <v>8.3333333333333329E-2</v>
      </c>
      <c r="Z775" s="405">
        <v>8.3333333333333329E-2</v>
      </c>
      <c r="AA775" s="405">
        <v>8.3333333333333329E-2</v>
      </c>
    </row>
    <row r="776" spans="1:27" ht="15" customHeight="1" x14ac:dyDescent="0.25">
      <c r="A776" s="425" t="str">
        <f>IF('1_geral'!$D$1=E776,1,"")</f>
        <v/>
      </c>
      <c r="B776" s="166" t="str">
        <f>IF(A776=1,MAX(B$1:B775)+1,"")</f>
        <v/>
      </c>
      <c r="C776" s="425" t="str">
        <f>IF('1_geral'!$D$4=F776,1,"")</f>
        <v/>
      </c>
      <c r="D776" s="166" t="str">
        <f>IF(C776=1,MAX(D$1:D775)+1,"")</f>
        <v/>
      </c>
      <c r="E776" s="166" t="s">
        <v>1836</v>
      </c>
      <c r="F776" s="166" t="s">
        <v>2684</v>
      </c>
      <c r="G776" s="166" t="s">
        <v>1657</v>
      </c>
      <c r="H776" s="166" t="s">
        <v>1656</v>
      </c>
      <c r="I776" s="166" t="s">
        <v>1861</v>
      </c>
      <c r="J776" s="166" t="s">
        <v>1902</v>
      </c>
      <c r="K776" s="166" t="s">
        <v>2630</v>
      </c>
      <c r="L776" s="409">
        <v>672</v>
      </c>
      <c r="M776" s="409">
        <v>840</v>
      </c>
      <c r="N776" s="409">
        <v>1008</v>
      </c>
      <c r="O776" s="410">
        <v>8.3333333333333329E-2</v>
      </c>
      <c r="P776" s="405">
        <v>8.3333333333333329E-2</v>
      </c>
      <c r="Q776" s="405">
        <v>8.3333333333333329E-2</v>
      </c>
      <c r="R776" s="405">
        <v>8.3333333333333329E-2</v>
      </c>
      <c r="S776" s="405">
        <v>8.3333333333333329E-2</v>
      </c>
      <c r="T776" s="405">
        <v>8.3333333333333329E-2</v>
      </c>
      <c r="U776" s="405">
        <v>8.3333333333333329E-2</v>
      </c>
      <c r="V776" s="405">
        <v>8.3333333333333329E-2</v>
      </c>
      <c r="W776" s="405">
        <v>8.3333333333333329E-2</v>
      </c>
      <c r="X776" s="405">
        <v>8.3333333333333329E-2</v>
      </c>
      <c r="Y776" s="405">
        <v>8.3333333333333329E-2</v>
      </c>
      <c r="Z776" s="405">
        <v>8.3333333333333329E-2</v>
      </c>
      <c r="AA776" s="405">
        <v>8.3333333333333329E-2</v>
      </c>
    </row>
    <row r="777" spans="1:27" ht="15" customHeight="1" x14ac:dyDescent="0.25">
      <c r="A777" s="425" t="str">
        <f>IF('1_geral'!$D$1=E777,1,"")</f>
        <v/>
      </c>
      <c r="B777" s="166" t="str">
        <f>IF(A777=1,MAX(B$1:B776)+1,"")</f>
        <v/>
      </c>
      <c r="C777" s="425" t="str">
        <f>IF('1_geral'!$D$4=F777,1,"")</f>
        <v/>
      </c>
      <c r="D777" s="166" t="str">
        <f>IF(C777=1,MAX(D$1:D776)+1,"")</f>
        <v/>
      </c>
      <c r="E777" s="166" t="s">
        <v>1836</v>
      </c>
      <c r="F777" s="166" t="s">
        <v>2684</v>
      </c>
      <c r="G777" s="166" t="s">
        <v>1657</v>
      </c>
      <c r="H777" s="166" t="s">
        <v>1854</v>
      </c>
      <c r="I777" s="166" t="s">
        <v>1857</v>
      </c>
      <c r="J777" s="166" t="s">
        <v>1902</v>
      </c>
      <c r="K777" s="166" t="s">
        <v>2685</v>
      </c>
      <c r="L777" s="409">
        <v>32</v>
      </c>
      <c r="M777" s="409">
        <v>40</v>
      </c>
      <c r="N777" s="409">
        <v>48</v>
      </c>
      <c r="O777" s="410">
        <v>71.666666666666671</v>
      </c>
      <c r="P777" s="405">
        <v>8.3333333333333329E-2</v>
      </c>
      <c r="Q777" s="405">
        <v>8.3333333333333329E-2</v>
      </c>
      <c r="R777" s="405">
        <v>8.3333333333333329E-2</v>
      </c>
      <c r="S777" s="405">
        <v>8.3333333333333329E-2</v>
      </c>
      <c r="T777" s="405">
        <v>8.3333333333333329E-2</v>
      </c>
      <c r="U777" s="405">
        <v>8.3333333333333329E-2</v>
      </c>
      <c r="V777" s="405">
        <v>8.3333333333333329E-2</v>
      </c>
      <c r="W777" s="405">
        <v>8.3333333333333329E-2</v>
      </c>
      <c r="X777" s="405">
        <v>8.3333333333333329E-2</v>
      </c>
      <c r="Y777" s="405">
        <v>8.3333333333333329E-2</v>
      </c>
      <c r="Z777" s="405">
        <v>8.3333333333333329E-2</v>
      </c>
      <c r="AA777" s="405">
        <v>8.3333333333333329E-2</v>
      </c>
    </row>
    <row r="778" spans="1:27" ht="15" customHeight="1" x14ac:dyDescent="0.25">
      <c r="A778" s="425" t="str">
        <f>IF('1_geral'!$D$1=E778,1,"")</f>
        <v/>
      </c>
      <c r="B778" s="166" t="str">
        <f>IF(A778=1,MAX(B$1:B777)+1,"")</f>
        <v/>
      </c>
      <c r="C778" s="425" t="str">
        <f>IF('1_geral'!$D$4=F778,1,"")</f>
        <v/>
      </c>
      <c r="D778" s="166" t="str">
        <f>IF(C778=1,MAX(D$1:D777)+1,"")</f>
        <v/>
      </c>
      <c r="E778" s="166" t="s">
        <v>1836</v>
      </c>
      <c r="F778" s="166" t="s">
        <v>2684</v>
      </c>
      <c r="G778" s="166" t="s">
        <v>1657</v>
      </c>
      <c r="H778" s="166" t="s">
        <v>1854</v>
      </c>
      <c r="I778" s="166" t="s">
        <v>1857</v>
      </c>
      <c r="J778" s="166" t="s">
        <v>1902</v>
      </c>
      <c r="K778" s="166" t="s">
        <v>2686</v>
      </c>
      <c r="L778" s="409">
        <v>60</v>
      </c>
      <c r="M778" s="409">
        <v>75</v>
      </c>
      <c r="N778" s="409">
        <v>90</v>
      </c>
      <c r="O778" s="410">
        <v>8.3333333333333339</v>
      </c>
      <c r="P778" s="405">
        <v>8.3333333333333329E-2</v>
      </c>
      <c r="Q778" s="405">
        <v>8.3333333333333329E-2</v>
      </c>
      <c r="R778" s="405">
        <v>8.3333333333333329E-2</v>
      </c>
      <c r="S778" s="405">
        <v>8.3333333333333329E-2</v>
      </c>
      <c r="T778" s="405">
        <v>8.3333333333333329E-2</v>
      </c>
      <c r="U778" s="405">
        <v>8.3333333333333329E-2</v>
      </c>
      <c r="V778" s="405">
        <v>8.3333333333333329E-2</v>
      </c>
      <c r="W778" s="405">
        <v>8.3333333333333329E-2</v>
      </c>
      <c r="X778" s="405">
        <v>8.3333333333333329E-2</v>
      </c>
      <c r="Y778" s="405">
        <v>8.3333333333333329E-2</v>
      </c>
      <c r="Z778" s="405">
        <v>8.3333333333333329E-2</v>
      </c>
      <c r="AA778" s="405">
        <v>8.3333333333333329E-2</v>
      </c>
    </row>
    <row r="779" spans="1:27" ht="15" customHeight="1" x14ac:dyDescent="0.25">
      <c r="A779" s="425" t="str">
        <f>IF('1_geral'!$D$1=E779,1,"")</f>
        <v/>
      </c>
      <c r="B779" s="166" t="str">
        <f>IF(A779=1,MAX(B$1:B778)+1,"")</f>
        <v/>
      </c>
      <c r="C779" s="425" t="str">
        <f>IF('1_geral'!$D$4=F779,1,"")</f>
        <v/>
      </c>
      <c r="D779" s="166" t="str">
        <f>IF(C779=1,MAX(D$1:D778)+1,"")</f>
        <v/>
      </c>
      <c r="E779" s="166" t="s">
        <v>1836</v>
      </c>
      <c r="F779" s="166" t="s">
        <v>2684</v>
      </c>
      <c r="G779" s="166" t="s">
        <v>1657</v>
      </c>
      <c r="H779" s="166" t="s">
        <v>1854</v>
      </c>
      <c r="I779" s="166" t="s">
        <v>1857</v>
      </c>
      <c r="J779" s="166" t="s">
        <v>1902</v>
      </c>
      <c r="K779" s="166" t="s">
        <v>2687</v>
      </c>
      <c r="L779" s="409">
        <v>116</v>
      </c>
      <c r="M779" s="409">
        <v>145</v>
      </c>
      <c r="N779" s="409">
        <v>174</v>
      </c>
      <c r="O779" s="410">
        <v>71.666666666666671</v>
      </c>
      <c r="P779" s="405">
        <v>8.3333333333333329E-2</v>
      </c>
      <c r="Q779" s="405">
        <v>8.3333333333333329E-2</v>
      </c>
      <c r="R779" s="405">
        <v>8.3333333333333329E-2</v>
      </c>
      <c r="S779" s="405">
        <v>8.3333333333333329E-2</v>
      </c>
      <c r="T779" s="405">
        <v>8.3333333333333329E-2</v>
      </c>
      <c r="U779" s="405">
        <v>8.3333333333333329E-2</v>
      </c>
      <c r="V779" s="405">
        <v>8.3333333333333329E-2</v>
      </c>
      <c r="W779" s="405">
        <v>8.3333333333333329E-2</v>
      </c>
      <c r="X779" s="405">
        <v>8.3333333333333329E-2</v>
      </c>
      <c r="Y779" s="405">
        <v>8.3333333333333329E-2</v>
      </c>
      <c r="Z779" s="405">
        <v>8.3333333333333329E-2</v>
      </c>
      <c r="AA779" s="405">
        <v>8.3333333333333329E-2</v>
      </c>
    </row>
    <row r="780" spans="1:27" ht="15" customHeight="1" x14ac:dyDescent="0.25">
      <c r="A780" s="425" t="str">
        <f>IF('1_geral'!$D$1=E780,1,"")</f>
        <v/>
      </c>
      <c r="B780" s="166" t="str">
        <f>IF(A780=1,MAX(B$1:B779)+1,"")</f>
        <v/>
      </c>
      <c r="C780" s="425" t="str">
        <f>IF('1_geral'!$D$4=F780,1,"")</f>
        <v/>
      </c>
      <c r="D780" s="166" t="str">
        <f>IF(C780=1,MAX(D$1:D779)+1,"")</f>
        <v/>
      </c>
      <c r="E780" s="166" t="s">
        <v>1836</v>
      </c>
      <c r="F780" s="166" t="s">
        <v>2684</v>
      </c>
      <c r="G780" s="166" t="s">
        <v>1657</v>
      </c>
      <c r="H780" s="166" t="s">
        <v>1854</v>
      </c>
      <c r="I780" s="166" t="s">
        <v>1857</v>
      </c>
      <c r="J780" s="166" t="s">
        <v>1902</v>
      </c>
      <c r="K780" s="166" t="s">
        <v>2688</v>
      </c>
      <c r="L780" s="409">
        <v>188</v>
      </c>
      <c r="M780" s="409">
        <v>235</v>
      </c>
      <c r="N780" s="409">
        <v>282</v>
      </c>
      <c r="O780" s="410">
        <v>71.666666666666671</v>
      </c>
      <c r="P780" s="405">
        <v>8.3333333333333329E-2</v>
      </c>
      <c r="Q780" s="405">
        <v>8.3333333333333329E-2</v>
      </c>
      <c r="R780" s="405">
        <v>8.3333333333333329E-2</v>
      </c>
      <c r="S780" s="405">
        <v>8.3333333333333329E-2</v>
      </c>
      <c r="T780" s="405">
        <v>8.3333333333333329E-2</v>
      </c>
      <c r="U780" s="405">
        <v>8.3333333333333329E-2</v>
      </c>
      <c r="V780" s="405">
        <v>8.3333333333333329E-2</v>
      </c>
      <c r="W780" s="405">
        <v>8.3333333333333329E-2</v>
      </c>
      <c r="X780" s="405">
        <v>8.3333333333333329E-2</v>
      </c>
      <c r="Y780" s="405">
        <v>8.3333333333333329E-2</v>
      </c>
      <c r="Z780" s="405">
        <v>8.3333333333333329E-2</v>
      </c>
      <c r="AA780" s="405">
        <v>8.3333333333333329E-2</v>
      </c>
    </row>
    <row r="781" spans="1:27" ht="15" customHeight="1" x14ac:dyDescent="0.25">
      <c r="A781" s="425" t="str">
        <f>IF('1_geral'!$D$1=E781,1,"")</f>
        <v/>
      </c>
      <c r="B781" s="166" t="str">
        <f>IF(A781=1,MAX(B$1:B780)+1,"")</f>
        <v/>
      </c>
      <c r="C781" s="425" t="str">
        <f>IF('1_geral'!$D$4=F781,1,"")</f>
        <v/>
      </c>
      <c r="D781" s="166" t="str">
        <f>IF(C781=1,MAX(D$1:D780)+1,"")</f>
        <v/>
      </c>
      <c r="E781" s="166" t="s">
        <v>1836</v>
      </c>
      <c r="F781" s="166" t="s">
        <v>2684</v>
      </c>
      <c r="G781" s="166" t="s">
        <v>1657</v>
      </c>
      <c r="H781" s="166" t="s">
        <v>1854</v>
      </c>
      <c r="I781" s="166" t="s">
        <v>1857</v>
      </c>
      <c r="J781" s="166" t="s">
        <v>1902</v>
      </c>
      <c r="K781" s="166" t="s">
        <v>2689</v>
      </c>
      <c r="L781" s="409">
        <v>48</v>
      </c>
      <c r="M781" s="409">
        <v>60</v>
      </c>
      <c r="N781" s="409">
        <v>72</v>
      </c>
      <c r="O781" s="410">
        <v>20</v>
      </c>
      <c r="P781" s="405">
        <v>8.3333333333333329E-2</v>
      </c>
      <c r="Q781" s="405">
        <v>8.3333333333333329E-2</v>
      </c>
      <c r="R781" s="405">
        <v>8.3333333333333329E-2</v>
      </c>
      <c r="S781" s="405">
        <v>8.3333333333333329E-2</v>
      </c>
      <c r="T781" s="405">
        <v>8.3333333333333329E-2</v>
      </c>
      <c r="U781" s="405">
        <v>8.3333333333333329E-2</v>
      </c>
      <c r="V781" s="405">
        <v>8.3333333333333329E-2</v>
      </c>
      <c r="W781" s="405">
        <v>8.3333333333333329E-2</v>
      </c>
      <c r="X781" s="405">
        <v>8.3333333333333329E-2</v>
      </c>
      <c r="Y781" s="405">
        <v>8.3333333333333329E-2</v>
      </c>
      <c r="Z781" s="405">
        <v>8.3333333333333329E-2</v>
      </c>
      <c r="AA781" s="405">
        <v>8.3333333333333329E-2</v>
      </c>
    </row>
    <row r="782" spans="1:27" ht="15" customHeight="1" x14ac:dyDescent="0.25">
      <c r="A782" s="425" t="str">
        <f>IF('1_geral'!$D$1=E782,1,"")</f>
        <v/>
      </c>
      <c r="B782" s="166" t="str">
        <f>IF(A782=1,MAX(B$1:B781)+1,"")</f>
        <v/>
      </c>
      <c r="C782" s="425" t="str">
        <f>IF('1_geral'!$D$4=F782,1,"")</f>
        <v/>
      </c>
      <c r="D782" s="166" t="str">
        <f>IF(C782=1,MAX(D$1:D781)+1,"")</f>
        <v/>
      </c>
      <c r="E782" s="166" t="s">
        <v>1836</v>
      </c>
      <c r="F782" s="166" t="s">
        <v>2684</v>
      </c>
      <c r="G782" s="166" t="s">
        <v>1657</v>
      </c>
      <c r="H782" s="166" t="s">
        <v>1854</v>
      </c>
      <c r="I782" s="166" t="s">
        <v>1857</v>
      </c>
      <c r="J782" s="166" t="s">
        <v>1902</v>
      </c>
      <c r="K782" s="166" t="s">
        <v>2690</v>
      </c>
      <c r="L782" s="409">
        <v>152</v>
      </c>
      <c r="M782" s="409">
        <v>190</v>
      </c>
      <c r="N782" s="409">
        <v>228</v>
      </c>
      <c r="O782" s="410">
        <v>1</v>
      </c>
      <c r="P782" s="405">
        <v>8.3333333333333329E-2</v>
      </c>
      <c r="Q782" s="405">
        <v>8.3333333333333329E-2</v>
      </c>
      <c r="R782" s="405">
        <v>8.3333333333333329E-2</v>
      </c>
      <c r="S782" s="405">
        <v>8.3333333333333329E-2</v>
      </c>
      <c r="T782" s="405">
        <v>8.3333333333333329E-2</v>
      </c>
      <c r="U782" s="405">
        <v>8.3333333333333329E-2</v>
      </c>
      <c r="V782" s="405">
        <v>8.3333333333333329E-2</v>
      </c>
      <c r="W782" s="405">
        <v>8.3333333333333329E-2</v>
      </c>
      <c r="X782" s="405">
        <v>8.3333333333333329E-2</v>
      </c>
      <c r="Y782" s="405">
        <v>8.3333333333333329E-2</v>
      </c>
      <c r="Z782" s="405">
        <v>8.3333333333333329E-2</v>
      </c>
      <c r="AA782" s="405">
        <v>8.3333333333333329E-2</v>
      </c>
    </row>
    <row r="783" spans="1:27" ht="15" customHeight="1" x14ac:dyDescent="0.25">
      <c r="A783" s="425" t="str">
        <f>IF('1_geral'!$D$1=E783,1,"")</f>
        <v/>
      </c>
      <c r="B783" s="166" t="str">
        <f>IF(A783=1,MAX(B$1:B782)+1,"")</f>
        <v/>
      </c>
      <c r="C783" s="425" t="str">
        <f>IF('1_geral'!$D$4=F783,1,"")</f>
        <v/>
      </c>
      <c r="D783" s="166" t="str">
        <f>IF(C783=1,MAX(D$1:D782)+1,"")</f>
        <v/>
      </c>
      <c r="E783" s="166" t="s">
        <v>1836</v>
      </c>
      <c r="F783" s="166" t="s">
        <v>2684</v>
      </c>
      <c r="H783" s="166" t="s">
        <v>1656</v>
      </c>
      <c r="I783" s="166" t="s">
        <v>1657</v>
      </c>
      <c r="J783" s="166" t="s">
        <v>1902</v>
      </c>
      <c r="K783" s="166" t="s">
        <v>2475</v>
      </c>
      <c r="L783" s="409">
        <v>1760</v>
      </c>
      <c r="M783" s="409">
        <v>2200</v>
      </c>
      <c r="N783" s="409">
        <v>2640</v>
      </c>
      <c r="O783" s="410">
        <v>8.3333333333333329E-2</v>
      </c>
      <c r="P783" s="405">
        <v>8.3333333333333329E-2</v>
      </c>
      <c r="Q783" s="405">
        <v>8.3333333333333329E-2</v>
      </c>
      <c r="R783" s="405">
        <v>8.3333333333333329E-2</v>
      </c>
      <c r="S783" s="405">
        <v>8.3333333333333329E-2</v>
      </c>
      <c r="T783" s="405">
        <v>8.3333333333333329E-2</v>
      </c>
      <c r="U783" s="405">
        <v>8.3333333333333329E-2</v>
      </c>
      <c r="V783" s="405">
        <v>8.3333333333333329E-2</v>
      </c>
      <c r="W783" s="405">
        <v>8.3333333333333329E-2</v>
      </c>
      <c r="X783" s="405">
        <v>8.3333333333333329E-2</v>
      </c>
      <c r="Y783" s="405">
        <v>8.3333333333333329E-2</v>
      </c>
      <c r="Z783" s="405">
        <v>8.3333333333333329E-2</v>
      </c>
      <c r="AA783" s="405">
        <v>8.3333333333333329E-2</v>
      </c>
    </row>
    <row r="784" spans="1:27" ht="15" customHeight="1" x14ac:dyDescent="0.25">
      <c r="A784" s="425" t="str">
        <f>IF('1_geral'!$D$1=E784,1,"")</f>
        <v/>
      </c>
      <c r="B784" s="166" t="str">
        <f>IF(A784=1,MAX(B$1:B783)+1,"")</f>
        <v/>
      </c>
      <c r="C784" s="425" t="str">
        <f>IF('1_geral'!$D$4=F784,1,"")</f>
        <v/>
      </c>
      <c r="D784" s="166" t="str">
        <f>IF(C784=1,MAX(D$1:D783)+1,"")</f>
        <v/>
      </c>
      <c r="E784" s="166" t="s">
        <v>1836</v>
      </c>
      <c r="F784" s="166" t="s">
        <v>2684</v>
      </c>
      <c r="H784" s="166" t="s">
        <v>1656</v>
      </c>
      <c r="I784" s="166" t="s">
        <v>1856</v>
      </c>
      <c r="J784" s="166" t="s">
        <v>1902</v>
      </c>
      <c r="K784" s="166" t="s">
        <v>2691</v>
      </c>
      <c r="L784" s="409">
        <v>480</v>
      </c>
      <c r="M784" s="409">
        <v>600</v>
      </c>
      <c r="N784" s="409">
        <v>720</v>
      </c>
      <c r="O784" s="410">
        <v>8.3333333333333329E-2</v>
      </c>
      <c r="P784" s="405">
        <v>8.3333333333333329E-2</v>
      </c>
      <c r="Q784" s="405">
        <v>8.3333333333333329E-2</v>
      </c>
      <c r="R784" s="405">
        <v>8.3333333333333329E-2</v>
      </c>
      <c r="S784" s="405">
        <v>8.3333333333333329E-2</v>
      </c>
      <c r="T784" s="405">
        <v>8.3333333333333329E-2</v>
      </c>
      <c r="U784" s="405">
        <v>8.3333333333333329E-2</v>
      </c>
      <c r="V784" s="405">
        <v>8.3333333333333329E-2</v>
      </c>
      <c r="W784" s="405">
        <v>8.3333333333333329E-2</v>
      </c>
      <c r="X784" s="405">
        <v>8.3333333333333329E-2</v>
      </c>
      <c r="Y784" s="405">
        <v>8.3333333333333329E-2</v>
      </c>
      <c r="Z784" s="405">
        <v>8.3333333333333329E-2</v>
      </c>
      <c r="AA784" s="405">
        <v>8.3333333333333329E-2</v>
      </c>
    </row>
    <row r="785" spans="1:27" ht="15" customHeight="1" x14ac:dyDescent="0.25">
      <c r="A785" s="425" t="str">
        <f>IF('1_geral'!$D$1=E785,1,"")</f>
        <v/>
      </c>
      <c r="B785" s="166" t="str">
        <f>IF(A785=1,MAX(B$1:B784)+1,"")</f>
        <v/>
      </c>
      <c r="C785" s="425" t="str">
        <f>IF('1_geral'!$D$4=F785,1,"")</f>
        <v/>
      </c>
      <c r="D785" s="166" t="str">
        <f>IF(C785=1,MAX(D$1:D784)+1,"")</f>
        <v/>
      </c>
      <c r="E785" s="166" t="s">
        <v>1836</v>
      </c>
      <c r="F785" s="166" t="s">
        <v>2684</v>
      </c>
      <c r="H785" s="166" t="s">
        <v>1854</v>
      </c>
      <c r="I785" s="166" t="s">
        <v>1857</v>
      </c>
      <c r="J785" s="166" t="s">
        <v>1902</v>
      </c>
      <c r="K785" s="166" t="s">
        <v>2692</v>
      </c>
      <c r="L785" s="409">
        <v>864</v>
      </c>
      <c r="M785" s="409">
        <v>1080</v>
      </c>
      <c r="N785" s="409">
        <v>1296</v>
      </c>
      <c r="O785" s="410">
        <v>8.3333333333333329E-2</v>
      </c>
      <c r="P785" s="405">
        <v>8.3333333333333329E-2</v>
      </c>
      <c r="Q785" s="405">
        <v>8.3333333333333329E-2</v>
      </c>
      <c r="R785" s="405">
        <v>8.3333333333333329E-2</v>
      </c>
      <c r="S785" s="405">
        <v>8.3333333333333329E-2</v>
      </c>
      <c r="T785" s="405">
        <v>8.3333333333333329E-2</v>
      </c>
      <c r="U785" s="405">
        <v>8.3333333333333329E-2</v>
      </c>
      <c r="V785" s="405">
        <v>8.3333333333333329E-2</v>
      </c>
      <c r="W785" s="405">
        <v>8.3333333333333329E-2</v>
      </c>
      <c r="X785" s="405">
        <v>8.3333333333333329E-2</v>
      </c>
      <c r="Y785" s="405">
        <v>8.3333333333333329E-2</v>
      </c>
      <c r="Z785" s="405">
        <v>8.3333333333333329E-2</v>
      </c>
      <c r="AA785" s="405">
        <v>8.3333333333333329E-2</v>
      </c>
    </row>
    <row r="786" spans="1:27" ht="15" customHeight="1" x14ac:dyDescent="0.25">
      <c r="A786" s="425" t="str">
        <f>IF('1_geral'!$D$1=E786,1,"")</f>
        <v/>
      </c>
      <c r="B786" s="166" t="str">
        <f>IF(A786=1,MAX(B$1:B785)+1,"")</f>
        <v/>
      </c>
      <c r="C786" s="425" t="str">
        <f>IF('1_geral'!$D$4=F786,1,"")</f>
        <v/>
      </c>
      <c r="D786" s="166" t="str">
        <f>IF(C786=1,MAX(D$1:D785)+1,"")</f>
        <v/>
      </c>
      <c r="E786" s="166" t="s">
        <v>1836</v>
      </c>
      <c r="F786" s="166" t="s">
        <v>2693</v>
      </c>
      <c r="G786" s="166" t="s">
        <v>1657</v>
      </c>
      <c r="H786" s="166" t="s">
        <v>1854</v>
      </c>
      <c r="I786" s="166" t="s">
        <v>1857</v>
      </c>
      <c r="J786" s="166" t="s">
        <v>1902</v>
      </c>
      <c r="K786" s="166" t="s">
        <v>2694</v>
      </c>
      <c r="L786" s="409">
        <v>11440</v>
      </c>
      <c r="M786" s="409">
        <v>14300</v>
      </c>
      <c r="N786" s="409">
        <v>17160</v>
      </c>
      <c r="O786" s="410">
        <v>1</v>
      </c>
      <c r="P786" s="405">
        <v>0.08</v>
      </c>
      <c r="Q786" s="405">
        <v>0.08</v>
      </c>
      <c r="R786" s="405">
        <v>0.08</v>
      </c>
      <c r="S786" s="405">
        <v>0.08</v>
      </c>
      <c r="T786" s="405">
        <v>0.08</v>
      </c>
      <c r="U786" s="405">
        <v>0.08</v>
      </c>
      <c r="V786" s="405">
        <v>0.08</v>
      </c>
      <c r="W786" s="405">
        <v>0.08</v>
      </c>
      <c r="X786" s="405">
        <v>0.08</v>
      </c>
      <c r="Y786" s="405">
        <v>0.08</v>
      </c>
      <c r="Z786" s="405">
        <v>0.1</v>
      </c>
      <c r="AA786" s="405">
        <v>0.1</v>
      </c>
    </row>
    <row r="787" spans="1:27" ht="15" customHeight="1" x14ac:dyDescent="0.25">
      <c r="A787" s="425" t="str">
        <f>IF('1_geral'!$D$1=E787,1,"")</f>
        <v/>
      </c>
      <c r="B787" s="166" t="str">
        <f>IF(A787=1,MAX(B$1:B786)+1,"")</f>
        <v/>
      </c>
      <c r="C787" s="425" t="str">
        <f>IF('1_geral'!$D$4=F787,1,"")</f>
        <v/>
      </c>
      <c r="D787" s="166" t="str">
        <f>IF(C787=1,MAX(D$1:D786)+1,"")</f>
        <v/>
      </c>
      <c r="E787" s="166" t="s">
        <v>1836</v>
      </c>
      <c r="F787" s="166" t="s">
        <v>2693</v>
      </c>
      <c r="G787" s="166" t="s">
        <v>1657</v>
      </c>
      <c r="H787" s="166" t="s">
        <v>1854</v>
      </c>
      <c r="I787" s="166" t="s">
        <v>1857</v>
      </c>
      <c r="J787" s="166" t="s">
        <v>1905</v>
      </c>
      <c r="K787" s="166" t="s">
        <v>2698</v>
      </c>
      <c r="L787" s="409">
        <v>3480</v>
      </c>
      <c r="M787" s="409">
        <v>4350</v>
      </c>
      <c r="N787" s="409">
        <v>5220</v>
      </c>
      <c r="O787" s="410">
        <v>0.3</v>
      </c>
      <c r="P787" s="405">
        <v>0</v>
      </c>
      <c r="Q787" s="405">
        <v>0</v>
      </c>
      <c r="R787" s="405">
        <v>0</v>
      </c>
      <c r="S787" s="405">
        <v>0</v>
      </c>
      <c r="T787" s="405">
        <v>0</v>
      </c>
      <c r="U787" s="405">
        <v>0</v>
      </c>
      <c r="V787" s="405">
        <v>0</v>
      </c>
      <c r="W787" s="405">
        <v>0.05</v>
      </c>
      <c r="X787" s="405">
        <v>0.5</v>
      </c>
      <c r="Y787" s="405">
        <v>0.45</v>
      </c>
      <c r="Z787" s="405">
        <v>0</v>
      </c>
      <c r="AA787" s="405">
        <v>0</v>
      </c>
    </row>
    <row r="788" spans="1:27" ht="15" customHeight="1" x14ac:dyDescent="0.25">
      <c r="A788" s="425" t="str">
        <f>IF('1_geral'!$D$1=E788,1,"")</f>
        <v/>
      </c>
      <c r="B788" s="166" t="str">
        <f>IF(A788=1,MAX(B$1:B787)+1,"")</f>
        <v/>
      </c>
      <c r="C788" s="425" t="str">
        <f>IF('1_geral'!$D$4=F788,1,"")</f>
        <v/>
      </c>
      <c r="D788" s="166" t="str">
        <f>IF(C788=1,MAX(D$1:D787)+1,"")</f>
        <v/>
      </c>
      <c r="E788" s="166" t="s">
        <v>1836</v>
      </c>
      <c r="F788" s="166" t="s">
        <v>2693</v>
      </c>
      <c r="G788" s="166" t="s">
        <v>1657</v>
      </c>
      <c r="H788" s="166" t="s">
        <v>1854</v>
      </c>
      <c r="I788" s="166" t="s">
        <v>1857</v>
      </c>
      <c r="J788" s="166" t="s">
        <v>1905</v>
      </c>
      <c r="K788" s="166" t="s">
        <v>2699</v>
      </c>
      <c r="L788" s="409">
        <v>1600</v>
      </c>
      <c r="M788" s="409">
        <v>2000</v>
      </c>
      <c r="N788" s="409">
        <v>2400</v>
      </c>
      <c r="O788" s="410">
        <v>0.2</v>
      </c>
      <c r="P788" s="405">
        <v>0</v>
      </c>
      <c r="Q788" s="405">
        <v>0</v>
      </c>
      <c r="R788" s="405">
        <v>0</v>
      </c>
      <c r="S788" s="405">
        <v>0</v>
      </c>
      <c r="T788" s="405">
        <v>0</v>
      </c>
      <c r="U788" s="405">
        <v>0</v>
      </c>
      <c r="V788" s="405">
        <v>0.5</v>
      </c>
      <c r="W788" s="405">
        <v>0</v>
      </c>
      <c r="X788" s="405">
        <v>0</v>
      </c>
      <c r="Y788" s="405">
        <v>0</v>
      </c>
      <c r="Z788" s="405">
        <v>0</v>
      </c>
      <c r="AA788" s="405">
        <v>0.5</v>
      </c>
    </row>
    <row r="789" spans="1:27" ht="15" customHeight="1" x14ac:dyDescent="0.25">
      <c r="A789" s="425" t="str">
        <f>IF('1_geral'!$D$1=E789,1,"")</f>
        <v/>
      </c>
      <c r="B789" s="166" t="str">
        <f>IF(A789=1,MAX(B$1:B788)+1,"")</f>
        <v/>
      </c>
      <c r="C789" s="425" t="str">
        <f>IF('1_geral'!$D$4=F789,1,"")</f>
        <v/>
      </c>
      <c r="D789" s="166" t="str">
        <f>IF(C789=1,MAX(D$1:D788)+1,"")</f>
        <v/>
      </c>
      <c r="E789" s="166" t="s">
        <v>1836</v>
      </c>
      <c r="F789" s="166" t="s">
        <v>2693</v>
      </c>
      <c r="G789" s="166" t="s">
        <v>1657</v>
      </c>
      <c r="H789" s="166" t="s">
        <v>1854</v>
      </c>
      <c r="I789" s="166" t="s">
        <v>1857</v>
      </c>
      <c r="J789" s="166" t="s">
        <v>1902</v>
      </c>
      <c r="K789" s="166" t="s">
        <v>2700</v>
      </c>
      <c r="L789" s="409">
        <v>8400</v>
      </c>
      <c r="M789" s="409">
        <v>10500</v>
      </c>
      <c r="N789" s="409">
        <v>12600</v>
      </c>
      <c r="O789" s="410">
        <v>1</v>
      </c>
      <c r="P789" s="405">
        <v>0.08</v>
      </c>
      <c r="Q789" s="405">
        <v>0.08</v>
      </c>
      <c r="R789" s="405">
        <v>0.08</v>
      </c>
      <c r="S789" s="405">
        <v>0.08</v>
      </c>
      <c r="T789" s="405">
        <v>0.08</v>
      </c>
      <c r="U789" s="405">
        <v>0.08</v>
      </c>
      <c r="V789" s="405">
        <v>0.08</v>
      </c>
      <c r="W789" s="405">
        <v>0.08</v>
      </c>
      <c r="X789" s="405">
        <v>0.08</v>
      </c>
      <c r="Y789" s="405">
        <v>0.08</v>
      </c>
      <c r="Z789" s="405">
        <v>0.1</v>
      </c>
      <c r="AA789" s="405">
        <v>0.1</v>
      </c>
    </row>
    <row r="790" spans="1:27" ht="15" customHeight="1" x14ac:dyDescent="0.25">
      <c r="A790" s="425" t="str">
        <f>IF('1_geral'!$D$1=E790,1,"")</f>
        <v/>
      </c>
      <c r="B790" s="166" t="str">
        <f>IF(A790=1,MAX(B$1:B789)+1,"")</f>
        <v/>
      </c>
      <c r="C790" s="425" t="str">
        <f>IF('1_geral'!$D$4=F790,1,"")</f>
        <v/>
      </c>
      <c r="D790" s="166" t="str">
        <f>IF(C790=1,MAX(D$1:D789)+1,"")</f>
        <v/>
      </c>
      <c r="E790" s="166" t="s">
        <v>1836</v>
      </c>
      <c r="F790" s="166" t="s">
        <v>2693</v>
      </c>
      <c r="G790" s="166" t="s">
        <v>1657</v>
      </c>
      <c r="H790" s="166" t="s">
        <v>1854</v>
      </c>
      <c r="I790" s="166" t="s">
        <v>1857</v>
      </c>
      <c r="J790" s="166" t="s">
        <v>1902</v>
      </c>
      <c r="K790" s="166" t="s">
        <v>2702</v>
      </c>
      <c r="L790" s="409">
        <v>5120</v>
      </c>
      <c r="M790" s="409">
        <v>6400</v>
      </c>
      <c r="N790" s="409">
        <v>7680</v>
      </c>
      <c r="O790" s="410">
        <v>1</v>
      </c>
      <c r="P790" s="405">
        <v>0.08</v>
      </c>
      <c r="Q790" s="405">
        <v>0.08</v>
      </c>
      <c r="R790" s="405">
        <v>0.08</v>
      </c>
      <c r="S790" s="405">
        <v>0.08</v>
      </c>
      <c r="T790" s="405">
        <v>0.08</v>
      </c>
      <c r="U790" s="405">
        <v>0.08</v>
      </c>
      <c r="V790" s="405">
        <v>0.1</v>
      </c>
      <c r="W790" s="405">
        <v>0.08</v>
      </c>
      <c r="X790" s="405">
        <v>0.08</v>
      </c>
      <c r="Y790" s="405">
        <v>0.08</v>
      </c>
      <c r="Z790" s="405">
        <v>0.08</v>
      </c>
      <c r="AA790" s="405">
        <v>0.1</v>
      </c>
    </row>
    <row r="791" spans="1:27" ht="15" customHeight="1" x14ac:dyDescent="0.25">
      <c r="A791" s="425" t="str">
        <f>IF('1_geral'!$D$1=E791,1,"")</f>
        <v/>
      </c>
      <c r="B791" s="166" t="str">
        <f>IF(A791=1,MAX(B$1:B790)+1,"")</f>
        <v/>
      </c>
      <c r="C791" s="425" t="str">
        <f>IF('1_geral'!$D$4=F791,1,"")</f>
        <v/>
      </c>
      <c r="D791" s="166" t="str">
        <f>IF(C791=1,MAX(D$1:D790)+1,"")</f>
        <v/>
      </c>
      <c r="E791" s="166" t="s">
        <v>1836</v>
      </c>
      <c r="F791" s="166" t="s">
        <v>2693</v>
      </c>
      <c r="G791" s="166" t="s">
        <v>1657</v>
      </c>
      <c r="H791" s="166" t="s">
        <v>1854</v>
      </c>
      <c r="I791" s="166" t="s">
        <v>1857</v>
      </c>
      <c r="J791" s="166" t="s">
        <v>1905</v>
      </c>
      <c r="K791" s="166" t="s">
        <v>2704</v>
      </c>
      <c r="L791" s="409">
        <v>3480</v>
      </c>
      <c r="M791" s="409">
        <v>4350</v>
      </c>
      <c r="N791" s="409">
        <v>5220</v>
      </c>
      <c r="O791" s="410">
        <v>0.3</v>
      </c>
      <c r="P791" s="405">
        <v>0</v>
      </c>
      <c r="Q791" s="405">
        <v>0</v>
      </c>
      <c r="R791" s="405">
        <v>0</v>
      </c>
      <c r="S791" s="405">
        <v>0</v>
      </c>
      <c r="T791" s="405">
        <v>0</v>
      </c>
      <c r="U791" s="405">
        <v>0</v>
      </c>
      <c r="V791" s="405">
        <v>0</v>
      </c>
      <c r="W791" s="405">
        <v>0.8</v>
      </c>
      <c r="X791" s="405">
        <v>0.15</v>
      </c>
      <c r="Y791" s="405">
        <v>0.05</v>
      </c>
      <c r="Z791" s="405">
        <v>0</v>
      </c>
      <c r="AA791" s="405">
        <v>0</v>
      </c>
    </row>
    <row r="792" spans="1:27" ht="15" customHeight="1" x14ac:dyDescent="0.25">
      <c r="A792" s="425" t="str">
        <f>IF('1_geral'!$D$1=E792,1,"")</f>
        <v/>
      </c>
      <c r="B792" s="166" t="str">
        <f>IF(A792=1,MAX(B$1:B791)+1,"")</f>
        <v/>
      </c>
      <c r="C792" s="425" t="str">
        <f>IF('1_geral'!$D$4=F792,1,"")</f>
        <v/>
      </c>
      <c r="D792" s="166" t="str">
        <f>IF(C792=1,MAX(D$1:D791)+1,"")</f>
        <v/>
      </c>
      <c r="E792" s="166" t="s">
        <v>1836</v>
      </c>
      <c r="F792" s="166" t="s">
        <v>2693</v>
      </c>
      <c r="G792" s="166" t="s">
        <v>1657</v>
      </c>
      <c r="H792" s="166" t="s">
        <v>1854</v>
      </c>
      <c r="I792" s="166" t="s">
        <v>1857</v>
      </c>
      <c r="J792" s="166" t="s">
        <v>1905</v>
      </c>
      <c r="K792" s="166" t="s">
        <v>2706</v>
      </c>
      <c r="L792" s="409">
        <v>5760</v>
      </c>
      <c r="M792" s="409">
        <v>7200</v>
      </c>
      <c r="N792" s="409">
        <v>8640</v>
      </c>
      <c r="O792" s="410">
        <v>0.3</v>
      </c>
      <c r="P792" s="405">
        <v>0</v>
      </c>
      <c r="Q792" s="405">
        <v>0</v>
      </c>
      <c r="R792" s="405">
        <v>0</v>
      </c>
      <c r="S792" s="405">
        <v>0</v>
      </c>
      <c r="T792" s="405">
        <v>0</v>
      </c>
      <c r="U792" s="405">
        <v>0</v>
      </c>
      <c r="V792" s="405">
        <v>0</v>
      </c>
      <c r="W792" s="405">
        <v>0</v>
      </c>
      <c r="X792" s="405">
        <v>0</v>
      </c>
      <c r="Y792" s="405">
        <v>1</v>
      </c>
      <c r="Z792" s="405">
        <v>0</v>
      </c>
      <c r="AA792" s="405">
        <v>0</v>
      </c>
    </row>
    <row r="793" spans="1:27" ht="15" customHeight="1" x14ac:dyDescent="0.25">
      <c r="A793" s="425" t="str">
        <f>IF('1_geral'!$D$1=E793,1,"")</f>
        <v/>
      </c>
      <c r="B793" s="166" t="str">
        <f>IF(A793=1,MAX(B$1:B792)+1,"")</f>
        <v/>
      </c>
      <c r="C793" s="425" t="str">
        <f>IF('1_geral'!$D$4=F793,1,"")</f>
        <v/>
      </c>
      <c r="D793" s="166" t="str">
        <f>IF(C793=1,MAX(D$1:D792)+1,"")</f>
        <v/>
      </c>
      <c r="E793" s="166" t="s">
        <v>1836</v>
      </c>
      <c r="F793" s="166" t="s">
        <v>2693</v>
      </c>
      <c r="H793" s="166" t="s">
        <v>1854</v>
      </c>
      <c r="I793" s="166" t="s">
        <v>1857</v>
      </c>
      <c r="J793" s="166" t="s">
        <v>1902</v>
      </c>
      <c r="K793" s="166" t="s">
        <v>2630</v>
      </c>
      <c r="L793" s="409">
        <v>7200</v>
      </c>
      <c r="M793" s="409">
        <v>9000</v>
      </c>
      <c r="N793" s="409">
        <v>10800</v>
      </c>
      <c r="O793" s="410">
        <v>1</v>
      </c>
      <c r="P793" s="405">
        <v>0.08</v>
      </c>
      <c r="Q793" s="405">
        <v>0.08</v>
      </c>
      <c r="R793" s="405">
        <v>0.08</v>
      </c>
      <c r="S793" s="405">
        <v>0.08</v>
      </c>
      <c r="T793" s="405">
        <v>0.08</v>
      </c>
      <c r="U793" s="405">
        <v>0.08</v>
      </c>
      <c r="V793" s="405">
        <v>0.1</v>
      </c>
      <c r="W793" s="405">
        <v>0.08</v>
      </c>
      <c r="X793" s="405">
        <v>0.08</v>
      </c>
      <c r="Y793" s="405">
        <v>0.08</v>
      </c>
      <c r="Z793" s="405">
        <v>0.08</v>
      </c>
      <c r="AA793" s="405">
        <v>0.1</v>
      </c>
    </row>
    <row r="794" spans="1:27" ht="15" customHeight="1" x14ac:dyDescent="0.25">
      <c r="A794" s="425" t="str">
        <f>IF('1_geral'!$D$1=E794,1,"")</f>
        <v/>
      </c>
      <c r="B794" s="166" t="str">
        <f>IF(A794=1,MAX(B$1:B793)+1,"")</f>
        <v/>
      </c>
      <c r="C794" s="425" t="str">
        <f>IF('1_geral'!$D$4=F794,1,"")</f>
        <v/>
      </c>
      <c r="D794" s="166" t="str">
        <f>IF(C794=1,MAX(D$1:D793)+1,"")</f>
        <v/>
      </c>
      <c r="E794" s="166" t="s">
        <v>1836</v>
      </c>
      <c r="F794" s="166" t="s">
        <v>2693</v>
      </c>
      <c r="H794" s="166" t="s">
        <v>1854</v>
      </c>
      <c r="I794" s="166" t="s">
        <v>1857</v>
      </c>
      <c r="J794" s="166" t="s">
        <v>1902</v>
      </c>
      <c r="K794" s="166" t="s">
        <v>2695</v>
      </c>
      <c r="L794" s="409">
        <v>2560</v>
      </c>
      <c r="M794" s="409">
        <v>3200</v>
      </c>
      <c r="N794" s="409">
        <v>3840</v>
      </c>
      <c r="O794" s="410">
        <v>1</v>
      </c>
      <c r="P794" s="405">
        <v>0.08</v>
      </c>
      <c r="Q794" s="405">
        <v>0.08</v>
      </c>
      <c r="R794" s="405">
        <v>0.08</v>
      </c>
      <c r="S794" s="405">
        <v>0.08</v>
      </c>
      <c r="T794" s="405">
        <v>0.08</v>
      </c>
      <c r="U794" s="405">
        <v>0.08</v>
      </c>
      <c r="V794" s="405">
        <v>0.1</v>
      </c>
      <c r="W794" s="405">
        <v>0.08</v>
      </c>
      <c r="X794" s="405">
        <v>0.08</v>
      </c>
      <c r="Y794" s="405">
        <v>0.08</v>
      </c>
      <c r="Z794" s="405">
        <v>0.08</v>
      </c>
      <c r="AA794" s="405">
        <v>0.1</v>
      </c>
    </row>
    <row r="795" spans="1:27" ht="15" customHeight="1" x14ac:dyDescent="0.25">
      <c r="A795" s="425" t="str">
        <f>IF('1_geral'!$D$1=E795,1,"")</f>
        <v/>
      </c>
      <c r="B795" s="166" t="str">
        <f>IF(A795=1,MAX(B$1:B794)+1,"")</f>
        <v/>
      </c>
      <c r="C795" s="425" t="str">
        <f>IF('1_geral'!$D$4=F795,1,"")</f>
        <v/>
      </c>
      <c r="D795" s="166" t="str">
        <f>IF(C795=1,MAX(D$1:D794)+1,"")</f>
        <v/>
      </c>
      <c r="E795" s="166" t="s">
        <v>1836</v>
      </c>
      <c r="F795" s="166" t="s">
        <v>2693</v>
      </c>
      <c r="H795" s="166" t="s">
        <v>1854</v>
      </c>
      <c r="I795" s="166" t="s">
        <v>1857</v>
      </c>
      <c r="J795" s="166" t="s">
        <v>1902</v>
      </c>
      <c r="K795" s="166" t="s">
        <v>2697</v>
      </c>
      <c r="L795" s="409">
        <v>8800</v>
      </c>
      <c r="M795" s="409">
        <v>11000</v>
      </c>
      <c r="N795" s="409">
        <v>13200</v>
      </c>
      <c r="O795" s="410">
        <v>1</v>
      </c>
      <c r="P795" s="405">
        <v>0.08</v>
      </c>
      <c r="Q795" s="405">
        <v>0.08</v>
      </c>
      <c r="R795" s="405">
        <v>0.08</v>
      </c>
      <c r="S795" s="405">
        <v>0.08</v>
      </c>
      <c r="T795" s="405">
        <v>0.08</v>
      </c>
      <c r="U795" s="405">
        <v>0.08</v>
      </c>
      <c r="V795" s="405">
        <v>0.08</v>
      </c>
      <c r="W795" s="405">
        <v>0.08</v>
      </c>
      <c r="X795" s="405">
        <v>0.08</v>
      </c>
      <c r="Y795" s="405">
        <v>0.08</v>
      </c>
      <c r="Z795" s="405">
        <v>0.1</v>
      </c>
      <c r="AA795" s="405">
        <v>0.1</v>
      </c>
    </row>
    <row r="796" spans="1:27" ht="15" customHeight="1" x14ac:dyDescent="0.25">
      <c r="A796" s="425" t="str">
        <f>IF('1_geral'!$D$1=E796,1,"")</f>
        <v/>
      </c>
      <c r="B796" s="166" t="str">
        <f>IF(A796=1,MAX(B$1:B795)+1,"")</f>
        <v/>
      </c>
      <c r="C796" s="425" t="str">
        <f>IF('1_geral'!$D$4=F796,1,"")</f>
        <v/>
      </c>
      <c r="D796" s="166" t="str">
        <f>IF(C796=1,MAX(D$1:D795)+1,"")</f>
        <v/>
      </c>
      <c r="E796" s="166" t="s">
        <v>1836</v>
      </c>
      <c r="F796" s="166" t="s">
        <v>2693</v>
      </c>
      <c r="H796" s="166" t="s">
        <v>1854</v>
      </c>
      <c r="I796" s="166" t="s">
        <v>1857</v>
      </c>
      <c r="J796" s="166" t="s">
        <v>1905</v>
      </c>
      <c r="K796" s="166" t="s">
        <v>2690</v>
      </c>
      <c r="L796" s="409">
        <v>3200</v>
      </c>
      <c r="M796" s="409">
        <v>4000</v>
      </c>
      <c r="N796" s="409">
        <v>4800</v>
      </c>
      <c r="O796" s="410">
        <v>0.2</v>
      </c>
      <c r="P796" s="405">
        <v>0.08</v>
      </c>
      <c r="Q796" s="405">
        <v>0.08</v>
      </c>
      <c r="R796" s="405">
        <v>0.08</v>
      </c>
      <c r="S796" s="405">
        <v>0.08</v>
      </c>
      <c r="T796" s="405">
        <v>0.08</v>
      </c>
      <c r="U796" s="405">
        <v>0.08</v>
      </c>
      <c r="V796" s="405">
        <v>0.1</v>
      </c>
      <c r="W796" s="405">
        <v>0.08</v>
      </c>
      <c r="X796" s="405">
        <v>0.08</v>
      </c>
      <c r="Y796" s="405">
        <v>0.08</v>
      </c>
      <c r="Z796" s="405">
        <v>0.08</v>
      </c>
      <c r="AA796" s="405">
        <v>0.1</v>
      </c>
    </row>
    <row r="797" spans="1:27" ht="15" customHeight="1" x14ac:dyDescent="0.25">
      <c r="A797" s="425" t="str">
        <f>IF('1_geral'!$D$1=E797,1,"")</f>
        <v/>
      </c>
      <c r="B797" s="166" t="str">
        <f>IF(A797=1,MAX(B$1:B796)+1,"")</f>
        <v/>
      </c>
      <c r="C797" s="425" t="str">
        <f>IF('1_geral'!$D$4=F797,1,"")</f>
        <v/>
      </c>
      <c r="D797" s="166" t="str">
        <f>IF(C797=1,MAX(D$1:D796)+1,"")</f>
        <v/>
      </c>
      <c r="E797" s="166" t="s">
        <v>1836</v>
      </c>
      <c r="F797" s="166" t="s">
        <v>2693</v>
      </c>
      <c r="H797" s="166" t="s">
        <v>1854</v>
      </c>
      <c r="I797" s="166" t="s">
        <v>1857</v>
      </c>
      <c r="J797" s="166" t="s">
        <v>1902</v>
      </c>
      <c r="K797" s="166" t="s">
        <v>2701</v>
      </c>
      <c r="L797" s="409">
        <v>9600</v>
      </c>
      <c r="M797" s="409">
        <v>12000</v>
      </c>
      <c r="N797" s="409">
        <v>14400</v>
      </c>
      <c r="O797" s="410">
        <v>1</v>
      </c>
      <c r="P797" s="405">
        <v>8.3333333333333329E-2</v>
      </c>
      <c r="Q797" s="405">
        <v>8.3333333333333329E-2</v>
      </c>
      <c r="R797" s="405">
        <v>8.3333333333333329E-2</v>
      </c>
      <c r="S797" s="405">
        <v>8.3333333333333329E-2</v>
      </c>
      <c r="T797" s="405">
        <v>8.3333333333333329E-2</v>
      </c>
      <c r="U797" s="405">
        <v>8.3333333333333329E-2</v>
      </c>
      <c r="V797" s="405">
        <v>8.3333333333333329E-2</v>
      </c>
      <c r="W797" s="405">
        <v>8.3333333333333329E-2</v>
      </c>
      <c r="X797" s="405">
        <v>8.3333333333333329E-2</v>
      </c>
      <c r="Y797" s="405">
        <v>8.3333333333333329E-2</v>
      </c>
      <c r="Z797" s="405">
        <v>8.3333333333333329E-2</v>
      </c>
      <c r="AA797" s="405">
        <v>8.3333333333333329E-2</v>
      </c>
    </row>
    <row r="798" spans="1:27" ht="15" customHeight="1" x14ac:dyDescent="0.25">
      <c r="A798" s="425" t="str">
        <f>IF('1_geral'!$D$1=E798,1,"")</f>
        <v/>
      </c>
      <c r="B798" s="166" t="str">
        <f>IF(A798=1,MAX(B$1:B797)+1,"")</f>
        <v/>
      </c>
      <c r="C798" s="425" t="str">
        <f>IF('1_geral'!$D$4=F798,1,"")</f>
        <v/>
      </c>
      <c r="D798" s="166" t="str">
        <f>IF(C798=1,MAX(D$1:D797)+1,"")</f>
        <v/>
      </c>
      <c r="E798" s="166" t="s">
        <v>1836</v>
      </c>
      <c r="F798" s="166" t="s">
        <v>2693</v>
      </c>
      <c r="H798" s="166" t="s">
        <v>1854</v>
      </c>
      <c r="I798" s="166" t="s">
        <v>1856</v>
      </c>
      <c r="J798" s="166" t="s">
        <v>1905</v>
      </c>
      <c r="K798" s="166" t="s">
        <v>2696</v>
      </c>
      <c r="L798" s="409">
        <v>6712</v>
      </c>
      <c r="M798" s="409">
        <v>8390</v>
      </c>
      <c r="N798" s="409">
        <v>10068</v>
      </c>
      <c r="O798" s="410">
        <v>0.1</v>
      </c>
      <c r="P798" s="405">
        <v>8.3333333333333329E-2</v>
      </c>
      <c r="Q798" s="405">
        <v>8.3333333333333329E-2</v>
      </c>
      <c r="R798" s="405">
        <v>8.3333333333333329E-2</v>
      </c>
      <c r="S798" s="405">
        <v>8.3333333333333329E-2</v>
      </c>
      <c r="T798" s="405">
        <v>8.3333333333333329E-2</v>
      </c>
      <c r="U798" s="405">
        <v>8.3333333333333329E-2</v>
      </c>
      <c r="V798" s="405">
        <v>8.3333333333333329E-2</v>
      </c>
      <c r="W798" s="405">
        <v>8.3333333333333329E-2</v>
      </c>
      <c r="X798" s="405">
        <v>8.3333333333333329E-2</v>
      </c>
      <c r="Y798" s="405">
        <v>8.3333333333333329E-2</v>
      </c>
      <c r="Z798" s="405">
        <v>8.3333333333333329E-2</v>
      </c>
      <c r="AA798" s="405">
        <v>8.3333333333333329E-2</v>
      </c>
    </row>
    <row r="799" spans="1:27" ht="15" customHeight="1" x14ac:dyDescent="0.25">
      <c r="A799" s="425" t="str">
        <f>IF('1_geral'!$D$1=E799,1,"")</f>
        <v/>
      </c>
      <c r="B799" s="166" t="str">
        <f>IF(A799=1,MAX(B$1:B798)+1,"")</f>
        <v/>
      </c>
      <c r="C799" s="425" t="str">
        <f>IF('1_geral'!$D$4=F799,1,"")</f>
        <v/>
      </c>
      <c r="D799" s="166" t="str">
        <f>IF(C799=1,MAX(D$1:D798)+1,"")</f>
        <v/>
      </c>
      <c r="E799" s="166" t="s">
        <v>1836</v>
      </c>
      <c r="F799" s="166" t="s">
        <v>2693</v>
      </c>
      <c r="H799" s="166" t="s">
        <v>1854</v>
      </c>
      <c r="I799" s="166" t="s">
        <v>1856</v>
      </c>
      <c r="J799" s="166" t="s">
        <v>1902</v>
      </c>
      <c r="K799" s="166" t="s">
        <v>2691</v>
      </c>
      <c r="L799" s="409">
        <v>560</v>
      </c>
      <c r="M799" s="409">
        <v>700</v>
      </c>
      <c r="N799" s="409">
        <v>840</v>
      </c>
      <c r="O799" s="410">
        <v>0.5</v>
      </c>
      <c r="P799" s="405">
        <v>0</v>
      </c>
      <c r="Q799" s="405">
        <v>0</v>
      </c>
      <c r="R799" s="405">
        <v>0</v>
      </c>
      <c r="S799" s="405">
        <v>0</v>
      </c>
      <c r="T799" s="405">
        <v>0</v>
      </c>
      <c r="U799" s="405">
        <v>0</v>
      </c>
      <c r="V799" s="405">
        <v>0.5</v>
      </c>
      <c r="W799" s="405">
        <v>0</v>
      </c>
      <c r="X799" s="405">
        <v>0</v>
      </c>
      <c r="Y799" s="405">
        <v>0</v>
      </c>
      <c r="Z799" s="405">
        <v>0</v>
      </c>
      <c r="AA799" s="405">
        <v>0.5</v>
      </c>
    </row>
    <row r="800" spans="1:27" ht="15" customHeight="1" x14ac:dyDescent="0.25">
      <c r="A800" s="425" t="str">
        <f>IF('1_geral'!$D$1=E800,1,"")</f>
        <v/>
      </c>
      <c r="B800" s="166" t="str">
        <f>IF(A800=1,MAX(B$1:B799)+1,"")</f>
        <v/>
      </c>
      <c r="C800" s="425" t="str">
        <f>IF('1_geral'!$D$4=F800,1,"")</f>
        <v/>
      </c>
      <c r="D800" s="166" t="str">
        <f>IF(C800=1,MAX(D$1:D799)+1,"")</f>
        <v/>
      </c>
      <c r="E800" s="166" t="s">
        <v>1836</v>
      </c>
      <c r="F800" s="166" t="s">
        <v>2693</v>
      </c>
      <c r="H800" s="166" t="s">
        <v>1854</v>
      </c>
      <c r="I800" s="166" t="s">
        <v>1856</v>
      </c>
      <c r="J800" s="166" t="s">
        <v>1905</v>
      </c>
      <c r="K800" s="166" t="s">
        <v>2703</v>
      </c>
      <c r="L800" s="409">
        <v>2400</v>
      </c>
      <c r="M800" s="409">
        <v>3000</v>
      </c>
      <c r="N800" s="409">
        <v>3600</v>
      </c>
      <c r="O800" s="410">
        <v>0.1</v>
      </c>
      <c r="P800" s="405">
        <v>8.3333333333333329E-2</v>
      </c>
      <c r="Q800" s="405">
        <v>8.3333333333333329E-2</v>
      </c>
      <c r="R800" s="405">
        <v>8.3333333333333329E-2</v>
      </c>
      <c r="S800" s="405">
        <v>8.3333333333333329E-2</v>
      </c>
      <c r="T800" s="405">
        <v>8.3333333333333329E-2</v>
      </c>
      <c r="U800" s="405">
        <v>8.3333333333333329E-2</v>
      </c>
      <c r="V800" s="405">
        <v>8.3333333333333329E-2</v>
      </c>
      <c r="W800" s="405">
        <v>8.3333333333333329E-2</v>
      </c>
      <c r="X800" s="405">
        <v>8.3333333333333329E-2</v>
      </c>
      <c r="Y800" s="405">
        <v>8.3333333333333329E-2</v>
      </c>
      <c r="Z800" s="405">
        <v>8.3333333333333329E-2</v>
      </c>
      <c r="AA800" s="405">
        <v>8.3333333333333329E-2</v>
      </c>
    </row>
    <row r="801" spans="1:27" ht="15" customHeight="1" x14ac:dyDescent="0.25">
      <c r="A801" s="425" t="str">
        <f>IF('1_geral'!$D$1=E801,1,"")</f>
        <v/>
      </c>
      <c r="B801" s="166" t="str">
        <f>IF(A801=1,MAX(B$1:B800)+1,"")</f>
        <v/>
      </c>
      <c r="C801" s="425" t="str">
        <f>IF('1_geral'!$D$4=F801,1,"")</f>
        <v/>
      </c>
      <c r="D801" s="166" t="str">
        <f>IF(C801=1,MAX(D$1:D800)+1,"")</f>
        <v/>
      </c>
      <c r="E801" s="166" t="s">
        <v>1836</v>
      </c>
      <c r="F801" s="166" t="s">
        <v>2693</v>
      </c>
      <c r="H801" s="166" t="s">
        <v>1854</v>
      </c>
      <c r="I801" s="166" t="s">
        <v>1856</v>
      </c>
      <c r="J801" s="166" t="s">
        <v>1905</v>
      </c>
      <c r="K801" s="166" t="s">
        <v>2705</v>
      </c>
      <c r="L801" s="409">
        <v>2080</v>
      </c>
      <c r="M801" s="409">
        <v>2600</v>
      </c>
      <c r="N801" s="409">
        <v>3120</v>
      </c>
      <c r="O801" s="410">
        <v>0.1</v>
      </c>
      <c r="P801" s="405">
        <v>8.3333333333333329E-2</v>
      </c>
      <c r="Q801" s="405">
        <v>8.3333333333333329E-2</v>
      </c>
      <c r="R801" s="405">
        <v>8.3333333333333329E-2</v>
      </c>
      <c r="S801" s="405">
        <v>8.3333333333333329E-2</v>
      </c>
      <c r="T801" s="405">
        <v>8.3333333333333329E-2</v>
      </c>
      <c r="U801" s="405">
        <v>8.3333333333333329E-2</v>
      </c>
      <c r="V801" s="405">
        <v>8.3333333333333329E-2</v>
      </c>
      <c r="W801" s="405">
        <v>8.3333333333333329E-2</v>
      </c>
      <c r="X801" s="405">
        <v>8.3333333333333329E-2</v>
      </c>
      <c r="Y801" s="405">
        <v>8.3333333333333329E-2</v>
      </c>
      <c r="Z801" s="405">
        <v>8.3333333333333329E-2</v>
      </c>
      <c r="AA801" s="405">
        <v>8.3333333333333329E-2</v>
      </c>
    </row>
    <row r="802" spans="1:27" ht="15" customHeight="1" x14ac:dyDescent="0.25">
      <c r="A802" s="425" t="str">
        <f>IF('1_geral'!$D$1=E802,1,"")</f>
        <v/>
      </c>
      <c r="B802" s="166" t="str">
        <f>IF(A802=1,MAX(B$1:B801)+1,"")</f>
        <v/>
      </c>
      <c r="C802" s="425" t="str">
        <f>IF('1_geral'!$D$4=F802,1,"")</f>
        <v/>
      </c>
      <c r="D802" s="166" t="str">
        <f>IF(C802=1,MAX(D$1:D801)+1,"")</f>
        <v/>
      </c>
      <c r="E802" s="166" t="s">
        <v>1840</v>
      </c>
      <c r="F802" s="166" t="s">
        <v>2707</v>
      </c>
      <c r="G802" s="166" t="s">
        <v>1657</v>
      </c>
      <c r="H802" s="166" t="s">
        <v>1656</v>
      </c>
      <c r="I802" s="166" t="s">
        <v>1861</v>
      </c>
      <c r="J802" s="166" t="s">
        <v>1902</v>
      </c>
      <c r="K802" s="166" t="s">
        <v>2708</v>
      </c>
      <c r="L802" s="409">
        <v>0</v>
      </c>
      <c r="M802" s="409">
        <v>30</v>
      </c>
      <c r="N802" s="409">
        <v>60</v>
      </c>
      <c r="O802" s="410">
        <v>30</v>
      </c>
      <c r="P802" s="405">
        <v>8.3333333333333329E-2</v>
      </c>
      <c r="Q802" s="405">
        <v>8.3333333333333329E-2</v>
      </c>
      <c r="R802" s="405">
        <v>8.3333333333333329E-2</v>
      </c>
      <c r="S802" s="405">
        <v>8.3333333333333329E-2</v>
      </c>
      <c r="T802" s="405">
        <v>8.3333333333333329E-2</v>
      </c>
      <c r="U802" s="405">
        <v>8.3333333333333329E-2</v>
      </c>
      <c r="V802" s="405">
        <v>8.3333333333333329E-2</v>
      </c>
      <c r="W802" s="405">
        <v>8.3333333333333329E-2</v>
      </c>
      <c r="X802" s="405">
        <v>8.3333333333333329E-2</v>
      </c>
      <c r="Y802" s="405">
        <v>8.3333333333333329E-2</v>
      </c>
      <c r="Z802" s="405">
        <v>8.3333333333333329E-2</v>
      </c>
      <c r="AA802" s="405">
        <v>8.3333333333333329E-2</v>
      </c>
    </row>
    <row r="803" spans="1:27" ht="15" customHeight="1" x14ac:dyDescent="0.25">
      <c r="A803" s="425" t="str">
        <f>IF('1_geral'!$D$1=E803,1,"")</f>
        <v/>
      </c>
      <c r="B803" s="166" t="str">
        <f>IF(A803=1,MAX(B$1:B802)+1,"")</f>
        <v/>
      </c>
      <c r="C803" s="425" t="str">
        <f>IF('1_geral'!$D$4=F803,1,"")</f>
        <v/>
      </c>
      <c r="D803" s="166" t="str">
        <f>IF(C803=1,MAX(D$1:D802)+1,"")</f>
        <v/>
      </c>
      <c r="E803" s="166" t="s">
        <v>1840</v>
      </c>
      <c r="F803" s="166" t="s">
        <v>2707</v>
      </c>
      <c r="G803" s="166" t="s">
        <v>1657</v>
      </c>
      <c r="H803" s="166" t="s">
        <v>1656</v>
      </c>
      <c r="I803" s="166" t="s">
        <v>1861</v>
      </c>
      <c r="J803" s="166" t="s">
        <v>1905</v>
      </c>
      <c r="K803" s="166" t="s">
        <v>2709</v>
      </c>
      <c r="L803" s="409">
        <v>8</v>
      </c>
      <c r="M803" s="409">
        <v>10</v>
      </c>
      <c r="N803" s="409">
        <v>20</v>
      </c>
      <c r="O803" s="410">
        <v>8.3333333333333329E-2</v>
      </c>
      <c r="P803" s="405">
        <v>8.3333333333333329E-2</v>
      </c>
      <c r="Q803" s="405">
        <v>8.3333333333333329E-2</v>
      </c>
      <c r="R803" s="405">
        <v>8.3333333333333329E-2</v>
      </c>
      <c r="S803" s="405">
        <v>8.3333333333333329E-2</v>
      </c>
      <c r="T803" s="405">
        <v>8.3333333333333329E-2</v>
      </c>
      <c r="U803" s="405">
        <v>8.3333333333333329E-2</v>
      </c>
      <c r="V803" s="405">
        <v>8.3333333333333329E-2</v>
      </c>
      <c r="W803" s="405">
        <v>8.3333333333333329E-2</v>
      </c>
      <c r="X803" s="405">
        <v>8.3333333333333329E-2</v>
      </c>
      <c r="Y803" s="405">
        <v>8.3333333333333329E-2</v>
      </c>
      <c r="Z803" s="405">
        <v>8.3333333333333329E-2</v>
      </c>
      <c r="AA803" s="405">
        <v>8.3333333333333329E-2</v>
      </c>
    </row>
    <row r="804" spans="1:27" ht="15" customHeight="1" x14ac:dyDescent="0.25">
      <c r="A804" s="425" t="str">
        <f>IF('1_geral'!$D$1=E804,1,"")</f>
        <v/>
      </c>
      <c r="B804" s="166" t="str">
        <f>IF(A804=1,MAX(B$1:B803)+1,"")</f>
        <v/>
      </c>
      <c r="C804" s="425" t="str">
        <f>IF('1_geral'!$D$4=F804,1,"")</f>
        <v/>
      </c>
      <c r="D804" s="166" t="str">
        <f>IF(C804=1,MAX(D$1:D803)+1,"")</f>
        <v/>
      </c>
      <c r="E804" s="166" t="s">
        <v>1840</v>
      </c>
      <c r="F804" s="166" t="s">
        <v>2707</v>
      </c>
      <c r="G804" s="166" t="s">
        <v>1657</v>
      </c>
      <c r="H804" s="166" t="s">
        <v>1656</v>
      </c>
      <c r="I804" s="166" t="s">
        <v>1861</v>
      </c>
      <c r="J804" s="166" t="s">
        <v>1905</v>
      </c>
      <c r="K804" s="166" t="s">
        <v>2710</v>
      </c>
      <c r="L804" s="409">
        <v>720</v>
      </c>
      <c r="M804" s="409">
        <v>960</v>
      </c>
      <c r="N804" s="409">
        <v>1200</v>
      </c>
      <c r="O804" s="410">
        <v>1</v>
      </c>
      <c r="P804" s="405">
        <v>8.3333333333333329E-2</v>
      </c>
      <c r="Q804" s="405">
        <v>8.3333333333333329E-2</v>
      </c>
      <c r="R804" s="405">
        <v>8.3333333333333329E-2</v>
      </c>
      <c r="S804" s="405">
        <v>8.3333333333333329E-2</v>
      </c>
      <c r="T804" s="405">
        <v>8.3333333333333329E-2</v>
      </c>
      <c r="U804" s="405">
        <v>8.3333333333333329E-2</v>
      </c>
      <c r="V804" s="405">
        <v>8.3333333333333329E-2</v>
      </c>
      <c r="W804" s="405">
        <v>8.3333333333333329E-2</v>
      </c>
      <c r="X804" s="405">
        <v>8.3333333333333329E-2</v>
      </c>
      <c r="Y804" s="405">
        <v>8.3333333333333329E-2</v>
      </c>
      <c r="Z804" s="405">
        <v>8.3333333333333329E-2</v>
      </c>
      <c r="AA804" s="405">
        <v>8.3333333333333329E-2</v>
      </c>
    </row>
    <row r="805" spans="1:27" ht="15" customHeight="1" x14ac:dyDescent="0.25">
      <c r="A805" s="425" t="str">
        <f>IF('1_geral'!$D$1=E805,1,"")</f>
        <v/>
      </c>
      <c r="B805" s="166" t="str">
        <f>IF(A805=1,MAX(B$1:B804)+1,"")</f>
        <v/>
      </c>
      <c r="C805" s="425" t="str">
        <f>IF('1_geral'!$D$4=F805,1,"")</f>
        <v/>
      </c>
      <c r="D805" s="166" t="str">
        <f>IF(C805=1,MAX(D$1:D804)+1,"")</f>
        <v/>
      </c>
      <c r="E805" s="166" t="s">
        <v>1840</v>
      </c>
      <c r="F805" s="166" t="s">
        <v>2707</v>
      </c>
      <c r="G805" s="166" t="s">
        <v>1657</v>
      </c>
      <c r="H805" s="166" t="s">
        <v>1656</v>
      </c>
      <c r="I805" s="166" t="s">
        <v>1861</v>
      </c>
      <c r="J805" s="166" t="s">
        <v>1902</v>
      </c>
      <c r="K805" s="166" t="s">
        <v>2711</v>
      </c>
      <c r="L805" s="409">
        <v>30</v>
      </c>
      <c r="M805" s="409">
        <v>60</v>
      </c>
      <c r="N805" s="409">
        <v>120</v>
      </c>
      <c r="O805" s="410">
        <v>30</v>
      </c>
      <c r="P805" s="405">
        <v>8.3333333333333329E-2</v>
      </c>
      <c r="Q805" s="405">
        <v>8.3333333333333329E-2</v>
      </c>
      <c r="R805" s="405">
        <v>8.3333333333333329E-2</v>
      </c>
      <c r="S805" s="405">
        <v>8.3333333333333329E-2</v>
      </c>
      <c r="T805" s="405">
        <v>8.3333333333333329E-2</v>
      </c>
      <c r="U805" s="405">
        <v>8.3333333333333329E-2</v>
      </c>
      <c r="V805" s="405">
        <v>8.3333333333333329E-2</v>
      </c>
      <c r="W805" s="405">
        <v>8.3333333333333329E-2</v>
      </c>
      <c r="X805" s="405">
        <v>8.3333333333333329E-2</v>
      </c>
      <c r="Y805" s="405">
        <v>8.3333333333333329E-2</v>
      </c>
      <c r="Z805" s="405">
        <v>8.3333333333333329E-2</v>
      </c>
      <c r="AA805" s="405">
        <v>8.3333333333333329E-2</v>
      </c>
    </row>
    <row r="806" spans="1:27" ht="15" customHeight="1" x14ac:dyDescent="0.25">
      <c r="A806" s="425" t="str">
        <f>IF('1_geral'!$D$1=E806,1,"")</f>
        <v/>
      </c>
      <c r="B806" s="166" t="str">
        <f>IF(A806=1,MAX(B$1:B805)+1,"")</f>
        <v/>
      </c>
      <c r="C806" s="425" t="str">
        <f>IF('1_geral'!$D$4=F806,1,"")</f>
        <v/>
      </c>
      <c r="D806" s="166" t="str">
        <f>IF(C806=1,MAX(D$1:D805)+1,"")</f>
        <v/>
      </c>
      <c r="E806" s="166" t="s">
        <v>1840</v>
      </c>
      <c r="F806" s="166" t="s">
        <v>2707</v>
      </c>
      <c r="G806" s="166" t="s">
        <v>1657</v>
      </c>
      <c r="H806" s="166" t="s">
        <v>1656</v>
      </c>
      <c r="I806" s="166" t="s">
        <v>1861</v>
      </c>
      <c r="J806" s="166" t="s">
        <v>1902</v>
      </c>
      <c r="K806" s="166" t="s">
        <v>2712</v>
      </c>
      <c r="L806" s="409">
        <v>0</v>
      </c>
      <c r="M806" s="409">
        <v>60</v>
      </c>
      <c r="N806" s="409">
        <v>120</v>
      </c>
      <c r="O806" s="410">
        <v>60</v>
      </c>
      <c r="P806" s="405">
        <v>8.3333333333333329E-2</v>
      </c>
      <c r="Q806" s="405">
        <v>8.3333333333333329E-2</v>
      </c>
      <c r="R806" s="405">
        <v>8.3333333333333329E-2</v>
      </c>
      <c r="S806" s="405">
        <v>8.3333333333333329E-2</v>
      </c>
      <c r="T806" s="405">
        <v>8.3333333333333329E-2</v>
      </c>
      <c r="U806" s="405">
        <v>8.3333333333333329E-2</v>
      </c>
      <c r="V806" s="405">
        <v>8.3333333333333329E-2</v>
      </c>
      <c r="W806" s="405">
        <v>8.3333333333333329E-2</v>
      </c>
      <c r="X806" s="405">
        <v>8.3333333333333329E-2</v>
      </c>
      <c r="Y806" s="405">
        <v>8.3333333333333329E-2</v>
      </c>
      <c r="Z806" s="405">
        <v>8.3333333333333329E-2</v>
      </c>
      <c r="AA806" s="405">
        <v>8.3333333333333329E-2</v>
      </c>
    </row>
    <row r="807" spans="1:27" ht="15" customHeight="1" x14ac:dyDescent="0.25">
      <c r="A807" s="425" t="str">
        <f>IF('1_geral'!$D$1=E807,1,"")</f>
        <v/>
      </c>
      <c r="B807" s="166" t="str">
        <f>IF(A807=1,MAX(B$1:B806)+1,"")</f>
        <v/>
      </c>
      <c r="C807" s="425" t="str">
        <f>IF('1_geral'!$D$4=F807,1,"")</f>
        <v/>
      </c>
      <c r="D807" s="166" t="str">
        <f>IF(C807=1,MAX(D$1:D806)+1,"")</f>
        <v/>
      </c>
      <c r="E807" s="166" t="s">
        <v>1840</v>
      </c>
      <c r="F807" s="166" t="s">
        <v>2707</v>
      </c>
      <c r="G807" s="166" t="s">
        <v>1657</v>
      </c>
      <c r="H807" s="166" t="s">
        <v>1656</v>
      </c>
      <c r="I807" s="166" t="s">
        <v>1861</v>
      </c>
      <c r="J807" s="166" t="s">
        <v>1902</v>
      </c>
      <c r="K807" s="166" t="s">
        <v>2713</v>
      </c>
      <c r="L807" s="409">
        <v>3</v>
      </c>
      <c r="M807" s="409">
        <v>5</v>
      </c>
      <c r="N807" s="409">
        <v>10</v>
      </c>
      <c r="O807" s="410">
        <v>570</v>
      </c>
      <c r="P807" s="405">
        <v>8.3333333333333329E-2</v>
      </c>
      <c r="Q807" s="405">
        <v>8.3333333333333329E-2</v>
      </c>
      <c r="R807" s="405">
        <v>8.3333333333333329E-2</v>
      </c>
      <c r="S807" s="405">
        <v>8.3333333333333329E-2</v>
      </c>
      <c r="T807" s="405">
        <v>8.3333333333333329E-2</v>
      </c>
      <c r="U807" s="405">
        <v>8.3333333333333329E-2</v>
      </c>
      <c r="V807" s="405">
        <v>8.3333333333333329E-2</v>
      </c>
      <c r="W807" s="405">
        <v>8.3333333333333329E-2</v>
      </c>
      <c r="X807" s="405">
        <v>8.3333333333333329E-2</v>
      </c>
      <c r="Y807" s="405">
        <v>8.3333333333333329E-2</v>
      </c>
      <c r="Z807" s="405">
        <v>8.3333333333333329E-2</v>
      </c>
      <c r="AA807" s="405">
        <v>8.3333333333333329E-2</v>
      </c>
    </row>
    <row r="808" spans="1:27" ht="15" customHeight="1" x14ac:dyDescent="0.25">
      <c r="A808" s="425" t="str">
        <f>IF('1_geral'!$D$1=E808,1,"")</f>
        <v/>
      </c>
      <c r="B808" s="166" t="str">
        <f>IF(A808=1,MAX(B$1:B807)+1,"")</f>
        <v/>
      </c>
      <c r="C808" s="425" t="str">
        <f>IF('1_geral'!$D$4=F808,1,"")</f>
        <v/>
      </c>
      <c r="D808" s="166" t="str">
        <f>IF(C808=1,MAX(D$1:D807)+1,"")</f>
        <v/>
      </c>
      <c r="E808" s="166" t="s">
        <v>1840</v>
      </c>
      <c r="F808" s="166" t="s">
        <v>2714</v>
      </c>
      <c r="G808" s="166" t="s">
        <v>1657</v>
      </c>
      <c r="H808" s="166" t="s">
        <v>1656</v>
      </c>
      <c r="I808" s="166" t="s">
        <v>1861</v>
      </c>
      <c r="J808" s="166" t="s">
        <v>1902</v>
      </c>
      <c r="K808" s="166" t="s">
        <v>2715</v>
      </c>
      <c r="L808" s="409">
        <v>300</v>
      </c>
      <c r="M808" s="409">
        <v>400</v>
      </c>
      <c r="N808" s="409">
        <v>600</v>
      </c>
      <c r="O808" s="410">
        <v>3</v>
      </c>
      <c r="P808" s="405">
        <v>8.3333333333333329E-2</v>
      </c>
      <c r="Q808" s="405">
        <v>8.3333333333333329E-2</v>
      </c>
      <c r="R808" s="405">
        <v>8.3333333333333329E-2</v>
      </c>
      <c r="S808" s="405">
        <v>8.3333333333333329E-2</v>
      </c>
      <c r="T808" s="405">
        <v>8.3333333333333329E-2</v>
      </c>
      <c r="U808" s="405">
        <v>8.3333333333333329E-2</v>
      </c>
      <c r="V808" s="405">
        <v>8.3333333333333329E-2</v>
      </c>
      <c r="W808" s="405">
        <v>8.3333333333333329E-2</v>
      </c>
      <c r="X808" s="405">
        <v>8.3333333333333329E-2</v>
      </c>
      <c r="Y808" s="405">
        <v>8.3333333333333329E-2</v>
      </c>
      <c r="Z808" s="405">
        <v>8.3333333333333329E-2</v>
      </c>
      <c r="AA808" s="405">
        <v>8.3333333333333329E-2</v>
      </c>
    </row>
    <row r="809" spans="1:27" ht="15" customHeight="1" x14ac:dyDescent="0.25">
      <c r="A809" s="425" t="str">
        <f>IF('1_geral'!$D$1=E809,1,"")</f>
        <v/>
      </c>
      <c r="B809" s="166" t="str">
        <f>IF(A809=1,MAX(B$1:B808)+1,"")</f>
        <v/>
      </c>
      <c r="C809" s="425" t="str">
        <f>IF('1_geral'!$D$4=F809,1,"")</f>
        <v/>
      </c>
      <c r="D809" s="166" t="str">
        <f>IF(C809=1,MAX(D$1:D808)+1,"")</f>
        <v/>
      </c>
      <c r="E809" s="166" t="s">
        <v>1840</v>
      </c>
      <c r="F809" s="166" t="s">
        <v>2714</v>
      </c>
      <c r="G809" s="166" t="s">
        <v>1657</v>
      </c>
      <c r="H809" s="166" t="s">
        <v>1656</v>
      </c>
      <c r="I809" s="166" t="s">
        <v>1861</v>
      </c>
      <c r="J809" s="166" t="s">
        <v>1902</v>
      </c>
      <c r="K809" s="166" t="s">
        <v>2716</v>
      </c>
      <c r="L809" s="409">
        <v>10</v>
      </c>
      <c r="M809" s="409">
        <v>20</v>
      </c>
      <c r="N809" s="409">
        <v>30</v>
      </c>
      <c r="O809" s="410">
        <v>20</v>
      </c>
      <c r="P809" s="405">
        <v>8.3333333333333329E-2</v>
      </c>
      <c r="Q809" s="405">
        <v>8.3333333333333329E-2</v>
      </c>
      <c r="R809" s="405">
        <v>8.3333333333333329E-2</v>
      </c>
      <c r="S809" s="405">
        <v>8.3333333333333329E-2</v>
      </c>
      <c r="T809" s="405">
        <v>8.3333333333333329E-2</v>
      </c>
      <c r="U809" s="405">
        <v>8.3333333333333329E-2</v>
      </c>
      <c r="V809" s="405">
        <v>8.3333333333333329E-2</v>
      </c>
      <c r="W809" s="405">
        <v>8.3333333333333329E-2</v>
      </c>
      <c r="X809" s="405">
        <v>8.3333333333333329E-2</v>
      </c>
      <c r="Y809" s="405">
        <v>8.3333333333333329E-2</v>
      </c>
      <c r="Z809" s="405">
        <v>8.3333333333333329E-2</v>
      </c>
      <c r="AA809" s="405">
        <v>8.3333333333333329E-2</v>
      </c>
    </row>
    <row r="810" spans="1:27" ht="15" customHeight="1" x14ac:dyDescent="0.25">
      <c r="A810" s="425" t="str">
        <f>IF('1_geral'!$D$1=E810,1,"")</f>
        <v/>
      </c>
      <c r="B810" s="166" t="str">
        <f>IF(A810=1,MAX(B$1:B809)+1,"")</f>
        <v/>
      </c>
      <c r="C810" s="425" t="str">
        <f>IF('1_geral'!$D$4=F810,1,"")</f>
        <v/>
      </c>
      <c r="D810" s="166" t="str">
        <f>IF(C810=1,MAX(D$1:D809)+1,"")</f>
        <v/>
      </c>
      <c r="E810" s="166" t="s">
        <v>1840</v>
      </c>
      <c r="F810" s="166" t="s">
        <v>2714</v>
      </c>
      <c r="G810" s="166" t="s">
        <v>1657</v>
      </c>
      <c r="H810" s="166" t="s">
        <v>1656</v>
      </c>
      <c r="I810" s="166" t="s">
        <v>1861</v>
      </c>
      <c r="J810" s="166" t="s">
        <v>1902</v>
      </c>
      <c r="K810" s="166" t="s">
        <v>2717</v>
      </c>
      <c r="L810" s="409">
        <v>15</v>
      </c>
      <c r="M810" s="409">
        <v>30</v>
      </c>
      <c r="N810" s="409">
        <v>50</v>
      </c>
      <c r="O810" s="410">
        <v>15</v>
      </c>
      <c r="P810" s="405">
        <v>8.3333333333333329E-2</v>
      </c>
      <c r="Q810" s="405">
        <v>8.3333333333333329E-2</v>
      </c>
      <c r="R810" s="405">
        <v>8.3333333333333329E-2</v>
      </c>
      <c r="S810" s="405">
        <v>8.3333333333333329E-2</v>
      </c>
      <c r="T810" s="405">
        <v>8.3333333333333329E-2</v>
      </c>
      <c r="U810" s="405">
        <v>8.3333333333333329E-2</v>
      </c>
      <c r="V810" s="405">
        <v>8.3333333333333329E-2</v>
      </c>
      <c r="W810" s="405">
        <v>8.3333333333333329E-2</v>
      </c>
      <c r="X810" s="405">
        <v>8.3333333333333329E-2</v>
      </c>
      <c r="Y810" s="405">
        <v>8.3333333333333329E-2</v>
      </c>
      <c r="Z810" s="405">
        <v>8.3333333333333329E-2</v>
      </c>
      <c r="AA810" s="405">
        <v>8.3333333333333329E-2</v>
      </c>
    </row>
    <row r="811" spans="1:27" ht="15" customHeight="1" x14ac:dyDescent="0.25">
      <c r="A811" s="425" t="str">
        <f>IF('1_geral'!$D$1=E811,1,"")</f>
        <v/>
      </c>
      <c r="B811" s="166" t="str">
        <f>IF(A811=1,MAX(B$1:B810)+1,"")</f>
        <v/>
      </c>
      <c r="C811" s="425" t="str">
        <f>IF('1_geral'!$D$4=F811,1,"")</f>
        <v/>
      </c>
      <c r="D811" s="166" t="str">
        <f>IF(C811=1,MAX(D$1:D810)+1,"")</f>
        <v/>
      </c>
      <c r="E811" s="166" t="s">
        <v>1840</v>
      </c>
      <c r="F811" s="166" t="s">
        <v>2714</v>
      </c>
      <c r="G811" s="166" t="s">
        <v>1657</v>
      </c>
      <c r="H811" s="166" t="s">
        <v>1656</v>
      </c>
      <c r="I811" s="166" t="s">
        <v>1861</v>
      </c>
      <c r="J811" s="166" t="s">
        <v>1905</v>
      </c>
      <c r="K811" s="166" t="s">
        <v>2718</v>
      </c>
      <c r="L811" s="409">
        <v>15</v>
      </c>
      <c r="M811" s="409">
        <v>25</v>
      </c>
      <c r="N811" s="409">
        <v>35</v>
      </c>
      <c r="O811" s="410">
        <v>25</v>
      </c>
      <c r="P811" s="405">
        <v>0.15</v>
      </c>
      <c r="Q811" s="405">
        <v>0.12</v>
      </c>
      <c r="R811" s="405">
        <v>0.05</v>
      </c>
      <c r="S811" s="405">
        <v>0.05</v>
      </c>
      <c r="T811" s="405">
        <v>0.05</v>
      </c>
      <c r="U811" s="405">
        <v>0.05</v>
      </c>
      <c r="V811" s="405">
        <v>0.05</v>
      </c>
      <c r="W811" s="405">
        <v>0.05</v>
      </c>
      <c r="X811" s="405">
        <v>0.05</v>
      </c>
      <c r="Y811" s="405">
        <v>0.12</v>
      </c>
      <c r="Z811" s="405">
        <v>0.16</v>
      </c>
      <c r="AA811" s="405">
        <v>0.1</v>
      </c>
    </row>
    <row r="812" spans="1:27" ht="15" customHeight="1" x14ac:dyDescent="0.25">
      <c r="A812" s="425" t="str">
        <f>IF('1_geral'!$D$1=E812,1,"")</f>
        <v/>
      </c>
      <c r="B812" s="166" t="str">
        <f>IF(A812=1,MAX(B$1:B811)+1,"")</f>
        <v/>
      </c>
      <c r="C812" s="425" t="str">
        <f>IF('1_geral'!$D$4=F812,1,"")</f>
        <v/>
      </c>
      <c r="D812" s="166" t="str">
        <f>IF(C812=1,MAX(D$1:D811)+1,"")</f>
        <v/>
      </c>
      <c r="E812" s="166" t="s">
        <v>1840</v>
      </c>
      <c r="F812" s="166" t="s">
        <v>2714</v>
      </c>
      <c r="G812" s="166" t="s">
        <v>1657</v>
      </c>
      <c r="H812" s="166" t="s">
        <v>1656</v>
      </c>
      <c r="I812" s="166" t="s">
        <v>1861</v>
      </c>
      <c r="J812" s="166" t="s">
        <v>1902</v>
      </c>
      <c r="K812" s="166" t="s">
        <v>2719</v>
      </c>
      <c r="L812" s="409">
        <v>60</v>
      </c>
      <c r="M812" s="409">
        <v>180</v>
      </c>
      <c r="N812" s="409">
        <v>250</v>
      </c>
      <c r="O812" s="410">
        <v>5</v>
      </c>
      <c r="P812" s="405">
        <v>8.3333333333333329E-2</v>
      </c>
      <c r="Q812" s="405">
        <v>8.3333333333333329E-2</v>
      </c>
      <c r="R812" s="405">
        <v>8.3333333333333329E-2</v>
      </c>
      <c r="S812" s="405">
        <v>8.3333333333333329E-2</v>
      </c>
      <c r="T812" s="405">
        <v>8.3333333333333329E-2</v>
      </c>
      <c r="U812" s="405">
        <v>8.3333333333333329E-2</v>
      </c>
      <c r="V812" s="405">
        <v>8.3333333333333329E-2</v>
      </c>
      <c r="W812" s="405">
        <v>8.3333333333333329E-2</v>
      </c>
      <c r="X812" s="405">
        <v>8.3333333333333329E-2</v>
      </c>
      <c r="Y812" s="405">
        <v>8.3333333333333329E-2</v>
      </c>
      <c r="Z812" s="405">
        <v>8.3333333333333329E-2</v>
      </c>
      <c r="AA812" s="405">
        <v>8.3333333333333329E-2</v>
      </c>
    </row>
    <row r="813" spans="1:27" ht="15" customHeight="1" x14ac:dyDescent="0.25">
      <c r="A813" s="425" t="str">
        <f>IF('1_geral'!$D$1=E813,1,"")</f>
        <v/>
      </c>
      <c r="B813" s="166" t="str">
        <f>IF(A813=1,MAX(B$1:B812)+1,"")</f>
        <v/>
      </c>
      <c r="C813" s="425" t="str">
        <f>IF('1_geral'!$D$4=F813,1,"")</f>
        <v/>
      </c>
      <c r="D813" s="166" t="str">
        <f>IF(C813=1,MAX(D$1:D812)+1,"")</f>
        <v/>
      </c>
      <c r="E813" s="166" t="s">
        <v>1840</v>
      </c>
      <c r="F813" s="166" t="s">
        <v>2714</v>
      </c>
      <c r="G813" s="166" t="s">
        <v>1657</v>
      </c>
      <c r="H813" s="166" t="s">
        <v>1656</v>
      </c>
      <c r="I813" s="166" t="s">
        <v>1861</v>
      </c>
      <c r="J813" s="166" t="s">
        <v>1905</v>
      </c>
      <c r="K813" s="166" t="s">
        <v>2720</v>
      </c>
      <c r="L813" s="409">
        <v>10</v>
      </c>
      <c r="M813" s="409">
        <v>20</v>
      </c>
      <c r="N813" s="409">
        <v>30</v>
      </c>
      <c r="O813" s="410">
        <v>200</v>
      </c>
      <c r="P813" s="405">
        <v>0.12</v>
      </c>
      <c r="Q813" s="405">
        <v>0.2</v>
      </c>
      <c r="R813" s="405">
        <v>0.05</v>
      </c>
      <c r="S813" s="405">
        <v>0.05</v>
      </c>
      <c r="T813" s="405">
        <v>0.05</v>
      </c>
      <c r="U813" s="405">
        <v>0.05</v>
      </c>
      <c r="V813" s="405">
        <v>0.05</v>
      </c>
      <c r="W813" s="405">
        <v>0.05</v>
      </c>
      <c r="X813" s="405">
        <v>0.05</v>
      </c>
      <c r="Y813" s="405">
        <v>0.05</v>
      </c>
      <c r="Z813" s="405">
        <v>0.2</v>
      </c>
      <c r="AA813" s="405">
        <v>8.3333333333333329E-2</v>
      </c>
    </row>
    <row r="814" spans="1:27" ht="15" customHeight="1" x14ac:dyDescent="0.25">
      <c r="A814" s="425" t="str">
        <f>IF('1_geral'!$D$1=E814,1,"")</f>
        <v/>
      </c>
      <c r="B814" s="166" t="str">
        <f>IF(A814=1,MAX(B$1:B813)+1,"")</f>
        <v/>
      </c>
      <c r="C814" s="425" t="str">
        <f>IF('1_geral'!$D$4=F814,1,"")</f>
        <v/>
      </c>
      <c r="D814" s="166" t="str">
        <f>IF(C814=1,MAX(D$1:D813)+1,"")</f>
        <v/>
      </c>
      <c r="E814" s="166" t="s">
        <v>1840</v>
      </c>
      <c r="F814" s="166" t="s">
        <v>2714</v>
      </c>
      <c r="G814" s="166" t="s">
        <v>1657</v>
      </c>
      <c r="H814" s="166" t="s">
        <v>1656</v>
      </c>
      <c r="I814" s="166" t="s">
        <v>1861</v>
      </c>
      <c r="J814" s="166" t="s">
        <v>1905</v>
      </c>
      <c r="K814" s="166" t="s">
        <v>2722</v>
      </c>
      <c r="L814" s="409">
        <v>5</v>
      </c>
      <c r="M814" s="409">
        <v>10</v>
      </c>
      <c r="N814" s="409">
        <v>25</v>
      </c>
      <c r="O814" s="410">
        <v>10</v>
      </c>
      <c r="P814" s="405">
        <v>0.3</v>
      </c>
      <c r="Q814" s="405">
        <v>0.02</v>
      </c>
      <c r="R814" s="405">
        <v>0.15</v>
      </c>
      <c r="S814" s="405">
        <v>0.05</v>
      </c>
      <c r="T814" s="405">
        <v>0.05</v>
      </c>
      <c r="U814" s="405">
        <v>0.08</v>
      </c>
      <c r="V814" s="405">
        <v>0.1</v>
      </c>
      <c r="W814" s="405">
        <v>7.0000000000000007E-2</v>
      </c>
      <c r="X814" s="405">
        <v>7.0000000000000007E-2</v>
      </c>
      <c r="Y814" s="405">
        <v>7.0000000000000007E-2</v>
      </c>
      <c r="Z814" s="405">
        <v>0.02</v>
      </c>
      <c r="AA814" s="405">
        <v>0.02</v>
      </c>
    </row>
    <row r="815" spans="1:27" ht="15" customHeight="1" x14ac:dyDescent="0.25">
      <c r="A815" s="425" t="str">
        <f>IF('1_geral'!$D$1=E815,1,"")</f>
        <v/>
      </c>
      <c r="B815" s="166" t="str">
        <f>IF(A815=1,MAX(B$1:B814)+1,"")</f>
        <v/>
      </c>
      <c r="C815" s="425" t="str">
        <f>IF('1_geral'!$D$4=F815,1,"")</f>
        <v/>
      </c>
      <c r="D815" s="166" t="str">
        <f>IF(C815=1,MAX(D$1:D814)+1,"")</f>
        <v/>
      </c>
      <c r="E815" s="166" t="s">
        <v>1840</v>
      </c>
      <c r="F815" s="166" t="s">
        <v>2714</v>
      </c>
      <c r="H815" s="166" t="s">
        <v>1656</v>
      </c>
      <c r="I815" s="166" t="s">
        <v>1861</v>
      </c>
      <c r="J815" s="166" t="s">
        <v>1902</v>
      </c>
      <c r="K815" s="166" t="s">
        <v>2470</v>
      </c>
      <c r="L815" s="409">
        <v>45</v>
      </c>
      <c r="M815" s="409">
        <v>120</v>
      </c>
      <c r="N815" s="409">
        <v>300</v>
      </c>
      <c r="O815" s="410">
        <v>30</v>
      </c>
      <c r="P815" s="405">
        <v>8.3333333333333329E-2</v>
      </c>
      <c r="Q815" s="405">
        <v>8.3333333333333329E-2</v>
      </c>
      <c r="R815" s="405">
        <v>8.3333333333333329E-2</v>
      </c>
      <c r="S815" s="405">
        <v>8.3333333333333329E-2</v>
      </c>
      <c r="T815" s="405">
        <v>8.3333333333333329E-2</v>
      </c>
      <c r="U815" s="405">
        <v>8.3333333333333329E-2</v>
      </c>
      <c r="V815" s="405">
        <v>8.3333333333333329E-2</v>
      </c>
      <c r="W815" s="405">
        <v>8.3333333333333329E-2</v>
      </c>
      <c r="X815" s="405">
        <v>8.3333333333333329E-2</v>
      </c>
      <c r="Y815" s="405">
        <v>8.3333333333333329E-2</v>
      </c>
      <c r="Z815" s="405">
        <v>8.3333333333333329E-2</v>
      </c>
      <c r="AA815" s="405">
        <v>8.3333333333333329E-2</v>
      </c>
    </row>
    <row r="816" spans="1:27" ht="15" customHeight="1" x14ac:dyDescent="0.25">
      <c r="A816" s="425" t="str">
        <f>IF('1_geral'!$D$1=E816,1,"")</f>
        <v/>
      </c>
      <c r="B816" s="166" t="str">
        <f>IF(A816=1,MAX(B$1:B815)+1,"")</f>
        <v/>
      </c>
      <c r="C816" s="425" t="str">
        <f>IF('1_geral'!$D$4=F816,1,"")</f>
        <v/>
      </c>
      <c r="D816" s="166" t="str">
        <f>IF(C816=1,MAX(D$1:D815)+1,"")</f>
        <v/>
      </c>
      <c r="E816" s="166" t="s">
        <v>1840</v>
      </c>
      <c r="F816" s="166" t="s">
        <v>2714</v>
      </c>
      <c r="H816" s="166" t="s">
        <v>1656</v>
      </c>
      <c r="I816" s="166" t="s">
        <v>1861</v>
      </c>
      <c r="J816" s="166" t="s">
        <v>1902</v>
      </c>
      <c r="K816" s="166" t="s">
        <v>2475</v>
      </c>
      <c r="L816" s="409">
        <v>10</v>
      </c>
      <c r="M816" s="409">
        <v>15</v>
      </c>
      <c r="N816" s="409">
        <v>30</v>
      </c>
      <c r="O816" s="410">
        <v>50</v>
      </c>
      <c r="P816" s="405">
        <v>8.3333333333333329E-2</v>
      </c>
      <c r="Q816" s="405">
        <v>8.3333333333333329E-2</v>
      </c>
      <c r="R816" s="405">
        <v>8.3333333333333329E-2</v>
      </c>
      <c r="S816" s="405">
        <v>8.3333333333333329E-2</v>
      </c>
      <c r="T816" s="405">
        <v>8.3333333333333329E-2</v>
      </c>
      <c r="U816" s="405">
        <v>8.3333333333333329E-2</v>
      </c>
      <c r="V816" s="405">
        <v>8.3333333333333329E-2</v>
      </c>
      <c r="W816" s="405">
        <v>8.3333333333333329E-2</v>
      </c>
      <c r="X816" s="405">
        <v>8.3333333333333329E-2</v>
      </c>
      <c r="Y816" s="405">
        <v>8.3333333333333329E-2</v>
      </c>
      <c r="Z816" s="405">
        <v>8.3333333333333329E-2</v>
      </c>
      <c r="AA816" s="405">
        <v>8.3333333333333329E-2</v>
      </c>
    </row>
    <row r="817" spans="1:27" ht="15" customHeight="1" x14ac:dyDescent="0.25">
      <c r="A817" s="425" t="str">
        <f>IF('1_geral'!$D$1=E817,1,"")</f>
        <v/>
      </c>
      <c r="B817" s="166" t="str">
        <f>IF(A817=1,MAX(B$1:B816)+1,"")</f>
        <v/>
      </c>
      <c r="C817" s="425" t="str">
        <f>IF('1_geral'!$D$4=F817,1,"")</f>
        <v/>
      </c>
      <c r="D817" s="166" t="str">
        <f>IF(C817=1,MAX(D$1:D816)+1,"")</f>
        <v/>
      </c>
      <c r="E817" s="166" t="s">
        <v>1840</v>
      </c>
      <c r="F817" s="166" t="s">
        <v>2714</v>
      </c>
      <c r="H817" s="166" t="s">
        <v>1656</v>
      </c>
      <c r="I817" s="166" t="s">
        <v>1861</v>
      </c>
      <c r="J817" s="166" t="s">
        <v>1902</v>
      </c>
      <c r="K817" s="166" t="s">
        <v>2721</v>
      </c>
      <c r="L817" s="409">
        <v>15</v>
      </c>
      <c r="M817" s="409">
        <v>20</v>
      </c>
      <c r="N817" s="409">
        <v>30</v>
      </c>
      <c r="O817" s="410">
        <v>8</v>
      </c>
      <c r="P817" s="405">
        <v>8.3333333333333329E-2</v>
      </c>
      <c r="Q817" s="405">
        <v>8.3333333333333329E-2</v>
      </c>
      <c r="R817" s="405">
        <v>8.3333333333333329E-2</v>
      </c>
      <c r="S817" s="405">
        <v>8.3333333333333329E-2</v>
      </c>
      <c r="T817" s="405">
        <v>8.3333333333333329E-2</v>
      </c>
      <c r="U817" s="405">
        <v>8.3333333333333329E-2</v>
      </c>
      <c r="V817" s="405">
        <v>8.3333333333333329E-2</v>
      </c>
      <c r="W817" s="405">
        <v>8.3333333333333329E-2</v>
      </c>
      <c r="X817" s="405">
        <v>8.3333333333333329E-2</v>
      </c>
      <c r="Y817" s="405">
        <v>8.3333333333333329E-2</v>
      </c>
      <c r="Z817" s="405">
        <v>8.3333333333333329E-2</v>
      </c>
      <c r="AA817" s="405">
        <v>8.3333333333333329E-2</v>
      </c>
    </row>
    <row r="818" spans="1:27" ht="15" customHeight="1" x14ac:dyDescent="0.25">
      <c r="A818" s="425" t="str">
        <f>IF('1_geral'!$D$1=E818,1,"")</f>
        <v/>
      </c>
      <c r="B818" s="166" t="str">
        <f>IF(A818=1,MAX(B$1:B817)+1,"")</f>
        <v/>
      </c>
      <c r="C818" s="425" t="str">
        <f>IF('1_geral'!$D$4=F818,1,"")</f>
        <v/>
      </c>
      <c r="D818" s="166" t="str">
        <f>IF(C818=1,MAX(D$1:D817)+1,"")</f>
        <v/>
      </c>
      <c r="E818" s="166" t="s">
        <v>1840</v>
      </c>
      <c r="F818" s="166" t="s">
        <v>2723</v>
      </c>
      <c r="G818" s="166" t="s">
        <v>1657</v>
      </c>
      <c r="K818" s="166" t="s">
        <v>2724</v>
      </c>
      <c r="L818" s="409">
        <v>400</v>
      </c>
      <c r="M818" s="409">
        <v>480</v>
      </c>
      <c r="N818" s="409">
        <v>600</v>
      </c>
      <c r="O818" s="410">
        <v>1</v>
      </c>
      <c r="P818" s="405">
        <v>8.3333333333333329E-2</v>
      </c>
      <c r="Q818" s="405">
        <v>8.3333333333333329E-2</v>
      </c>
      <c r="R818" s="405">
        <v>8.3333333333333329E-2</v>
      </c>
      <c r="S818" s="405">
        <v>8.3333333333333329E-2</v>
      </c>
      <c r="T818" s="405">
        <v>8.3333333333333329E-2</v>
      </c>
      <c r="U818" s="405">
        <v>8.3333333333333329E-2</v>
      </c>
      <c r="V818" s="405">
        <v>8.3333333333333329E-2</v>
      </c>
      <c r="W818" s="405">
        <v>8.3333333333333329E-2</v>
      </c>
      <c r="X818" s="405">
        <v>8.3333333333333329E-2</v>
      </c>
      <c r="Y818" s="405">
        <v>8.3333333333333329E-2</v>
      </c>
      <c r="Z818" s="405">
        <v>8.3333333333333329E-2</v>
      </c>
      <c r="AA818" s="405">
        <v>8.3333333333333329E-2</v>
      </c>
    </row>
    <row r="819" spans="1:27" ht="15" customHeight="1" x14ac:dyDescent="0.25">
      <c r="A819" s="425" t="str">
        <f>IF('1_geral'!$D$1=E819,1,"")</f>
        <v/>
      </c>
      <c r="B819" s="166" t="str">
        <f>IF(A819=1,MAX(B$1:B818)+1,"")</f>
        <v/>
      </c>
      <c r="C819" s="425" t="str">
        <f>IF('1_geral'!$D$4=F819,1,"")</f>
        <v/>
      </c>
      <c r="D819" s="166" t="str">
        <f>IF(C819=1,MAX(D$1:D818)+1,"")</f>
        <v/>
      </c>
      <c r="E819" s="166" t="s">
        <v>1840</v>
      </c>
      <c r="F819" s="166" t="s">
        <v>2723</v>
      </c>
      <c r="G819" s="166" t="s">
        <v>1657</v>
      </c>
      <c r="K819" s="166" t="s">
        <v>2725</v>
      </c>
      <c r="L819" s="409">
        <v>10</v>
      </c>
      <c r="M819" s="409">
        <v>15</v>
      </c>
      <c r="N819" s="409">
        <v>30</v>
      </c>
      <c r="O819" s="410">
        <v>8</v>
      </c>
      <c r="P819" s="405">
        <v>8.3333333333333329E-2</v>
      </c>
      <c r="Q819" s="405">
        <v>8.3333333333333329E-2</v>
      </c>
      <c r="R819" s="405">
        <v>8.3333333333333329E-2</v>
      </c>
      <c r="S819" s="405">
        <v>8.3333333333333329E-2</v>
      </c>
      <c r="T819" s="405">
        <v>8.3333333333333329E-2</v>
      </c>
      <c r="U819" s="405">
        <v>8.3333333333333329E-2</v>
      </c>
      <c r="V819" s="405">
        <v>8.3333333333333329E-2</v>
      </c>
      <c r="W819" s="405">
        <v>8.3333333333333329E-2</v>
      </c>
      <c r="X819" s="405">
        <v>8.3333333333333329E-2</v>
      </c>
      <c r="Y819" s="405">
        <v>8.3333333333333329E-2</v>
      </c>
      <c r="Z819" s="405">
        <v>8.3333333333333329E-2</v>
      </c>
      <c r="AA819" s="405">
        <v>8.3333333333333329E-2</v>
      </c>
    </row>
    <row r="820" spans="1:27" ht="15" customHeight="1" x14ac:dyDescent="0.25">
      <c r="A820" s="425" t="str">
        <f>IF('1_geral'!$D$1=E820,1,"")</f>
        <v/>
      </c>
      <c r="B820" s="166" t="str">
        <f>IF(A820=1,MAX(B$1:B819)+1,"")</f>
        <v/>
      </c>
      <c r="C820" s="425" t="str">
        <f>IF('1_geral'!$D$4=F820,1,"")</f>
        <v/>
      </c>
      <c r="D820" s="166" t="str">
        <f>IF(C820=1,MAX(D$1:D819)+1,"")</f>
        <v/>
      </c>
      <c r="E820" s="166" t="s">
        <v>1840</v>
      </c>
      <c r="F820" s="166" t="s">
        <v>2723</v>
      </c>
      <c r="G820" s="166" t="s">
        <v>1657</v>
      </c>
      <c r="K820" s="166" t="s">
        <v>2728</v>
      </c>
      <c r="L820" s="409">
        <v>5</v>
      </c>
      <c r="M820" s="409">
        <v>10</v>
      </c>
      <c r="N820" s="409">
        <v>20</v>
      </c>
      <c r="O820" s="410">
        <v>250</v>
      </c>
      <c r="P820" s="405">
        <v>8.3333333333333329E-2</v>
      </c>
      <c r="Q820" s="405">
        <v>8.3333333333333329E-2</v>
      </c>
      <c r="R820" s="405">
        <v>8.3333333333333329E-2</v>
      </c>
      <c r="S820" s="405">
        <v>8.3333333333333329E-2</v>
      </c>
      <c r="T820" s="405">
        <v>8.3333333333333329E-2</v>
      </c>
      <c r="U820" s="405">
        <v>8.3333333333333329E-2</v>
      </c>
      <c r="V820" s="405">
        <v>8.3333333333333329E-2</v>
      </c>
      <c r="W820" s="405">
        <v>8.3333333333333329E-2</v>
      </c>
      <c r="X820" s="405">
        <v>8.3333333333333329E-2</v>
      </c>
      <c r="Y820" s="405">
        <v>8.3333333333333329E-2</v>
      </c>
      <c r="Z820" s="405">
        <v>8.3333333333333329E-2</v>
      </c>
      <c r="AA820" s="405">
        <v>8.3333333333333329E-2</v>
      </c>
    </row>
    <row r="821" spans="1:27" ht="15" customHeight="1" x14ac:dyDescent="0.25">
      <c r="A821" s="425" t="str">
        <f>IF('1_geral'!$D$1=E821,1,"")</f>
        <v/>
      </c>
      <c r="B821" s="166" t="str">
        <f>IF(A821=1,MAX(B$1:B820)+1,"")</f>
        <v/>
      </c>
      <c r="C821" s="425" t="str">
        <f>IF('1_geral'!$D$4=F821,1,"")</f>
        <v/>
      </c>
      <c r="D821" s="166" t="str">
        <f>IF(C821=1,MAX(D$1:D820)+1,"")</f>
        <v/>
      </c>
      <c r="E821" s="166" t="s">
        <v>1840</v>
      </c>
      <c r="F821" s="166" t="s">
        <v>2723</v>
      </c>
      <c r="G821" s="166" t="s">
        <v>1657</v>
      </c>
      <c r="K821" s="166" t="s">
        <v>2729</v>
      </c>
      <c r="L821" s="409">
        <v>30</v>
      </c>
      <c r="M821" s="409">
        <v>50</v>
      </c>
      <c r="N821" s="409">
        <v>80</v>
      </c>
      <c r="O821" s="410">
        <v>250</v>
      </c>
      <c r="P821" s="405">
        <v>8.3333333333333329E-2</v>
      </c>
      <c r="Q821" s="405">
        <v>8.3333333333333329E-2</v>
      </c>
      <c r="R821" s="405">
        <v>8.3333333333333329E-2</v>
      </c>
      <c r="S821" s="405">
        <v>8.3333333333333329E-2</v>
      </c>
      <c r="T821" s="405">
        <v>8.3333333333333329E-2</v>
      </c>
      <c r="U821" s="405">
        <v>8.3333333333333329E-2</v>
      </c>
      <c r="V821" s="405">
        <v>8.3333333333333329E-2</v>
      </c>
      <c r="W821" s="405">
        <v>8.3333333333333329E-2</v>
      </c>
      <c r="X821" s="405">
        <v>8.3333333333333329E-2</v>
      </c>
      <c r="Y821" s="405">
        <v>8.3333333333333329E-2</v>
      </c>
      <c r="Z821" s="405">
        <v>8.3333333333333329E-2</v>
      </c>
      <c r="AA821" s="405">
        <v>8.3333333333333329E-2</v>
      </c>
    </row>
    <row r="822" spans="1:27" ht="15" customHeight="1" x14ac:dyDescent="0.25">
      <c r="A822" s="425" t="str">
        <f>IF('1_geral'!$D$1=E822,1,"")</f>
        <v/>
      </c>
      <c r="B822" s="166" t="str">
        <f>IF(A822=1,MAX(B$1:B821)+1,"")</f>
        <v/>
      </c>
      <c r="C822" s="425" t="str">
        <f>IF('1_geral'!$D$4=F822,1,"")</f>
        <v/>
      </c>
      <c r="D822" s="166" t="str">
        <f>IF(C822=1,MAX(D$1:D821)+1,"")</f>
        <v/>
      </c>
      <c r="E822" s="166" t="s">
        <v>1840</v>
      </c>
      <c r="F822" s="166" t="s">
        <v>2723</v>
      </c>
      <c r="G822" s="166" t="s">
        <v>1657</v>
      </c>
      <c r="K822" s="166" t="s">
        <v>2730</v>
      </c>
      <c r="L822" s="409">
        <v>10</v>
      </c>
      <c r="M822" s="409">
        <v>15</v>
      </c>
      <c r="N822" s="409">
        <v>30</v>
      </c>
      <c r="O822" s="410">
        <v>250</v>
      </c>
      <c r="P822" s="405">
        <v>8.3333333333333329E-2</v>
      </c>
      <c r="Q822" s="405">
        <v>8.3333333333333329E-2</v>
      </c>
      <c r="R822" s="405">
        <v>8.3333333333333329E-2</v>
      </c>
      <c r="S822" s="405">
        <v>8.3333333333333329E-2</v>
      </c>
      <c r="T822" s="405">
        <v>8.3333333333333329E-2</v>
      </c>
      <c r="U822" s="405">
        <v>8.3333333333333329E-2</v>
      </c>
      <c r="V822" s="405">
        <v>8.3333333333333329E-2</v>
      </c>
      <c r="W822" s="405">
        <v>8.3333333333333329E-2</v>
      </c>
      <c r="X822" s="405">
        <v>8.3333333333333329E-2</v>
      </c>
      <c r="Y822" s="405">
        <v>8.3333333333333329E-2</v>
      </c>
      <c r="Z822" s="405">
        <v>8.3333333333333329E-2</v>
      </c>
      <c r="AA822" s="405">
        <v>8.3333333333333329E-2</v>
      </c>
    </row>
    <row r="823" spans="1:27" ht="15" customHeight="1" x14ac:dyDescent="0.25">
      <c r="A823" s="425" t="str">
        <f>IF('1_geral'!$D$1=E823,1,"")</f>
        <v/>
      </c>
      <c r="B823" s="166" t="str">
        <f>IF(A823=1,MAX(B$1:B822)+1,"")</f>
        <v/>
      </c>
      <c r="C823" s="425" t="str">
        <f>IF('1_geral'!$D$4=F823,1,"")</f>
        <v/>
      </c>
      <c r="D823" s="166" t="str">
        <f>IF(C823=1,MAX(D$1:D822)+1,"")</f>
        <v/>
      </c>
      <c r="E823" s="166" t="s">
        <v>1840</v>
      </c>
      <c r="F823" s="166" t="s">
        <v>2723</v>
      </c>
      <c r="G823" s="166" t="s">
        <v>1657</v>
      </c>
      <c r="K823" s="166" t="s">
        <v>2731</v>
      </c>
      <c r="L823" s="409">
        <v>10</v>
      </c>
      <c r="M823" s="409">
        <v>15</v>
      </c>
      <c r="N823" s="409">
        <v>20</v>
      </c>
      <c r="O823" s="410">
        <v>250</v>
      </c>
      <c r="P823" s="405">
        <v>8.3333333333333329E-2</v>
      </c>
      <c r="Q823" s="405">
        <v>8.3333333333333329E-2</v>
      </c>
      <c r="R823" s="405">
        <v>8.3333333333333329E-2</v>
      </c>
      <c r="S823" s="405">
        <v>8.3333333333333329E-2</v>
      </c>
      <c r="T823" s="405">
        <v>8.3333333333333329E-2</v>
      </c>
      <c r="U823" s="405">
        <v>8.3333333333333329E-2</v>
      </c>
      <c r="V823" s="405">
        <v>8.3333333333333329E-2</v>
      </c>
      <c r="W823" s="405">
        <v>8.3333333333333329E-2</v>
      </c>
      <c r="X823" s="405">
        <v>8.3333333333333329E-2</v>
      </c>
      <c r="Y823" s="405">
        <v>8.3333333333333329E-2</v>
      </c>
      <c r="Z823" s="405">
        <v>8.3333333333333329E-2</v>
      </c>
      <c r="AA823" s="405">
        <v>8.3333333333333329E-2</v>
      </c>
    </row>
    <row r="824" spans="1:27" ht="15" customHeight="1" x14ac:dyDescent="0.25">
      <c r="A824" s="425" t="str">
        <f>IF('1_geral'!$D$1=E824,1,"")</f>
        <v/>
      </c>
      <c r="B824" s="166" t="str">
        <f>IF(A824=1,MAX(B$1:B823)+1,"")</f>
        <v/>
      </c>
      <c r="C824" s="425" t="str">
        <f>IF('1_geral'!$D$4=F824,1,"")</f>
        <v/>
      </c>
      <c r="D824" s="166" t="str">
        <f>IF(C824=1,MAX(D$1:D823)+1,"")</f>
        <v/>
      </c>
      <c r="E824" s="166" t="s">
        <v>1840</v>
      </c>
      <c r="F824" s="166" t="s">
        <v>2723</v>
      </c>
      <c r="G824" s="166" t="s">
        <v>1657</v>
      </c>
      <c r="K824" s="166" t="s">
        <v>2733</v>
      </c>
      <c r="L824" s="409">
        <v>5</v>
      </c>
      <c r="M824" s="409">
        <v>10</v>
      </c>
      <c r="N824" s="409">
        <v>20</v>
      </c>
      <c r="O824" s="410">
        <v>300</v>
      </c>
      <c r="P824" s="405">
        <v>8.3333333333333329E-2</v>
      </c>
      <c r="Q824" s="405">
        <v>8.3333333333333329E-2</v>
      </c>
      <c r="R824" s="405">
        <v>8.3333333333333329E-2</v>
      </c>
      <c r="S824" s="405">
        <v>8.3333333333333329E-2</v>
      </c>
      <c r="T824" s="405">
        <v>8.3333333333333329E-2</v>
      </c>
      <c r="U824" s="405">
        <v>8.3333333333333329E-2</v>
      </c>
      <c r="V824" s="405">
        <v>8.3333333333333329E-2</v>
      </c>
      <c r="W824" s="405">
        <v>8.3333333333333329E-2</v>
      </c>
      <c r="X824" s="405">
        <v>8.3333333333333329E-2</v>
      </c>
      <c r="Y824" s="405">
        <v>8.3333333333333329E-2</v>
      </c>
      <c r="Z824" s="405">
        <v>8.3333333333333329E-2</v>
      </c>
      <c r="AA824" s="405">
        <v>8.3333333333333329E-2</v>
      </c>
    </row>
    <row r="825" spans="1:27" ht="15" customHeight="1" x14ac:dyDescent="0.25">
      <c r="A825" s="425" t="str">
        <f>IF('1_geral'!$D$1=E825,1,"")</f>
        <v/>
      </c>
      <c r="B825" s="166" t="str">
        <f>IF(A825=1,MAX(B$1:B824)+1,"")</f>
        <v/>
      </c>
      <c r="C825" s="425" t="str">
        <f>IF('1_geral'!$D$4=F825,1,"")</f>
        <v/>
      </c>
      <c r="D825" s="166" t="str">
        <f>IF(C825=1,MAX(D$1:D824)+1,"")</f>
        <v/>
      </c>
      <c r="E825" s="166" t="s">
        <v>1840</v>
      </c>
      <c r="F825" s="166" t="s">
        <v>2723</v>
      </c>
      <c r="K825" s="166" t="s">
        <v>2726</v>
      </c>
      <c r="L825" s="409">
        <v>10</v>
      </c>
      <c r="M825" s="409">
        <v>15</v>
      </c>
      <c r="N825" s="409">
        <v>20</v>
      </c>
      <c r="O825" s="410">
        <v>15</v>
      </c>
      <c r="P825" s="405">
        <v>8.3333333333333329E-2</v>
      </c>
      <c r="Q825" s="405">
        <v>8.3333333333333329E-2</v>
      </c>
      <c r="R825" s="405">
        <v>8.3333333333333329E-2</v>
      </c>
      <c r="S825" s="405">
        <v>8.3333333333333329E-2</v>
      </c>
      <c r="T825" s="405">
        <v>8.3333333333333329E-2</v>
      </c>
      <c r="U825" s="405">
        <v>8.3333333333333329E-2</v>
      </c>
      <c r="V825" s="405">
        <v>8.3333333333333329E-2</v>
      </c>
      <c r="W825" s="405">
        <v>8.3333333333333329E-2</v>
      </c>
      <c r="X825" s="405">
        <v>8.3333333333333329E-2</v>
      </c>
      <c r="Y825" s="405">
        <v>8.3333333333333329E-2</v>
      </c>
      <c r="Z825" s="405">
        <v>8.3333333333333329E-2</v>
      </c>
      <c r="AA825" s="405">
        <v>8.3333333333333329E-2</v>
      </c>
    </row>
    <row r="826" spans="1:27" ht="15" customHeight="1" x14ac:dyDescent="0.25">
      <c r="A826" s="425" t="str">
        <f>IF('1_geral'!$D$1=E826,1,"")</f>
        <v/>
      </c>
      <c r="B826" s="166" t="str">
        <f>IF(A826=1,MAX(B$1:B825)+1,"")</f>
        <v/>
      </c>
      <c r="C826" s="425" t="str">
        <f>IF('1_geral'!$D$4=F826,1,"")</f>
        <v/>
      </c>
      <c r="D826" s="166" t="str">
        <f>IF(C826=1,MAX(D$1:D825)+1,"")</f>
        <v/>
      </c>
      <c r="E826" s="166" t="s">
        <v>1840</v>
      </c>
      <c r="F826" s="166" t="s">
        <v>2723</v>
      </c>
      <c r="K826" s="166" t="s">
        <v>2727</v>
      </c>
      <c r="L826" s="409">
        <v>90</v>
      </c>
      <c r="M826" s="409">
        <v>120</v>
      </c>
      <c r="N826" s="409">
        <v>150</v>
      </c>
      <c r="O826" s="410">
        <v>15</v>
      </c>
      <c r="P826" s="405">
        <v>8.3333333333333329E-2</v>
      </c>
      <c r="Q826" s="405">
        <v>8.3333333333333329E-2</v>
      </c>
      <c r="R826" s="405">
        <v>8.3333333333333329E-2</v>
      </c>
      <c r="S826" s="405">
        <v>8.3333333333333329E-2</v>
      </c>
      <c r="T826" s="405">
        <v>8.3333333333333329E-2</v>
      </c>
      <c r="U826" s="405">
        <v>8.3333333333333329E-2</v>
      </c>
      <c r="V826" s="405">
        <v>8.3333333333333329E-2</v>
      </c>
      <c r="W826" s="405">
        <v>8.3333333333333329E-2</v>
      </c>
      <c r="X826" s="405">
        <v>8.3333333333333329E-2</v>
      </c>
      <c r="Y826" s="405">
        <v>8.3333333333333329E-2</v>
      </c>
      <c r="Z826" s="405">
        <v>8.3333333333333329E-2</v>
      </c>
      <c r="AA826" s="405">
        <v>8.3333333333333329E-2</v>
      </c>
    </row>
    <row r="827" spans="1:27" ht="15" customHeight="1" x14ac:dyDescent="0.25">
      <c r="A827" s="425" t="str">
        <f>IF('1_geral'!$D$1=E827,1,"")</f>
        <v/>
      </c>
      <c r="B827" s="166" t="str">
        <f>IF(A827=1,MAX(B$1:B826)+1,"")</f>
        <v/>
      </c>
      <c r="C827" s="425" t="str">
        <f>IF('1_geral'!$D$4=F827,1,"")</f>
        <v/>
      </c>
      <c r="D827" s="166" t="str">
        <f>IF(C827=1,MAX(D$1:D826)+1,"")</f>
        <v/>
      </c>
      <c r="E827" s="166" t="s">
        <v>1840</v>
      </c>
      <c r="F827" s="166" t="s">
        <v>2723</v>
      </c>
      <c r="K827" s="166" t="s">
        <v>2475</v>
      </c>
      <c r="L827" s="409">
        <v>60</v>
      </c>
      <c r="M827" s="409">
        <v>90</v>
      </c>
      <c r="N827" s="409">
        <v>120</v>
      </c>
      <c r="O827" s="410">
        <v>30</v>
      </c>
      <c r="P827" s="405">
        <v>8.3333333333333329E-2</v>
      </c>
      <c r="Q827" s="405">
        <v>8.3333333333333329E-2</v>
      </c>
      <c r="R827" s="405">
        <v>8.3333333333333329E-2</v>
      </c>
      <c r="S827" s="405">
        <v>8.3333333333333329E-2</v>
      </c>
      <c r="T827" s="405">
        <v>8.3333333333333329E-2</v>
      </c>
      <c r="U827" s="405">
        <v>8.3333333333333329E-2</v>
      </c>
      <c r="V827" s="405">
        <v>8.3333333333333329E-2</v>
      </c>
      <c r="W827" s="405">
        <v>8.3333333333333329E-2</v>
      </c>
      <c r="X827" s="405">
        <v>8.3333333333333329E-2</v>
      </c>
      <c r="Y827" s="405">
        <v>8.3333333333333329E-2</v>
      </c>
      <c r="Z827" s="405">
        <v>8.3333333333333329E-2</v>
      </c>
      <c r="AA827" s="405">
        <v>8.3333333333333329E-2</v>
      </c>
    </row>
    <row r="828" spans="1:27" ht="15" customHeight="1" x14ac:dyDescent="0.25">
      <c r="A828" s="425" t="str">
        <f>IF('1_geral'!$D$1=E828,1,"")</f>
        <v/>
      </c>
      <c r="B828" s="166" t="str">
        <f>IF(A828=1,MAX(B$1:B827)+1,"")</f>
        <v/>
      </c>
      <c r="C828" s="425" t="str">
        <f>IF('1_geral'!$D$4=F828,1,"")</f>
        <v/>
      </c>
      <c r="D828" s="166" t="str">
        <f>IF(C828=1,MAX(D$1:D827)+1,"")</f>
        <v/>
      </c>
      <c r="E828" s="166" t="s">
        <v>1840</v>
      </c>
      <c r="F828" s="166" t="s">
        <v>2723</v>
      </c>
      <c r="K828" s="166" t="s">
        <v>2732</v>
      </c>
      <c r="L828" s="409">
        <v>10</v>
      </c>
      <c r="M828" s="409">
        <v>15</v>
      </c>
      <c r="N828" s="409">
        <v>20</v>
      </c>
      <c r="O828" s="410">
        <v>200</v>
      </c>
      <c r="P828" s="405">
        <v>8.3333333333333329E-2</v>
      </c>
      <c r="Q828" s="405">
        <v>8.3333333333333329E-2</v>
      </c>
      <c r="R828" s="405">
        <v>8.3333333333333329E-2</v>
      </c>
      <c r="S828" s="405">
        <v>8.3333333333333329E-2</v>
      </c>
      <c r="T828" s="405">
        <v>8.3333333333333329E-2</v>
      </c>
      <c r="U828" s="405">
        <v>8.3333333333333329E-2</v>
      </c>
      <c r="V828" s="405">
        <v>8.3333333333333329E-2</v>
      </c>
      <c r="W828" s="405">
        <v>8.3333333333333329E-2</v>
      </c>
      <c r="X828" s="405">
        <v>8.3333333333333329E-2</v>
      </c>
      <c r="Y828" s="405">
        <v>8.3333333333333329E-2</v>
      </c>
      <c r="Z828" s="405">
        <v>8.3333333333333329E-2</v>
      </c>
      <c r="AA828" s="405">
        <v>8.3333333333333329E-2</v>
      </c>
    </row>
    <row r="829" spans="1:27" ht="15" customHeight="1" x14ac:dyDescent="0.25">
      <c r="A829" s="425" t="str">
        <f>IF('1_geral'!$D$1=E829,1,"")</f>
        <v/>
      </c>
      <c r="B829" s="166" t="str">
        <f>IF(A829=1,MAX(B$1:B828)+1,"")</f>
        <v/>
      </c>
      <c r="C829" s="425" t="str">
        <f>IF('1_geral'!$D$4=F829,1,"")</f>
        <v/>
      </c>
      <c r="D829" s="166" t="str">
        <f>IF(C829=1,MAX(D$1:D828)+1,"")</f>
        <v/>
      </c>
      <c r="E829" s="166" t="s">
        <v>1840</v>
      </c>
      <c r="F829" s="166" t="s">
        <v>2734</v>
      </c>
      <c r="G829" s="166" t="s">
        <v>1657</v>
      </c>
      <c r="H829" s="166" t="s">
        <v>1656</v>
      </c>
      <c r="I829" s="166" t="s">
        <v>1861</v>
      </c>
      <c r="J829" s="166" t="s">
        <v>1905</v>
      </c>
      <c r="K829" s="166" t="s">
        <v>2735</v>
      </c>
      <c r="L829" s="409">
        <v>9600</v>
      </c>
      <c r="M829" s="409">
        <v>13200</v>
      </c>
      <c r="N829" s="409">
        <v>18000</v>
      </c>
      <c r="O829" s="410">
        <v>0.16666666666666666</v>
      </c>
      <c r="P829" s="405">
        <v>0.33</v>
      </c>
      <c r="Q829" s="405">
        <v>0.02</v>
      </c>
      <c r="R829" s="405">
        <v>0</v>
      </c>
      <c r="S829" s="405">
        <v>0</v>
      </c>
      <c r="T829" s="405">
        <v>0.05</v>
      </c>
      <c r="U829" s="405">
        <v>0.1</v>
      </c>
      <c r="V829" s="405">
        <v>0.33</v>
      </c>
      <c r="W829" s="405">
        <v>0.02</v>
      </c>
      <c r="X829" s="405">
        <v>0</v>
      </c>
      <c r="Y829" s="405">
        <v>0</v>
      </c>
      <c r="Z829" s="405">
        <v>0.05</v>
      </c>
      <c r="AA829" s="405">
        <v>0.1</v>
      </c>
    </row>
    <row r="830" spans="1:27" ht="15" customHeight="1" x14ac:dyDescent="0.25">
      <c r="A830" s="425" t="str">
        <f>IF('1_geral'!$D$1=E830,1,"")</f>
        <v/>
      </c>
      <c r="B830" s="166" t="str">
        <f>IF(A830=1,MAX(B$1:B829)+1,"")</f>
        <v/>
      </c>
      <c r="C830" s="425" t="str">
        <f>IF('1_geral'!$D$4=F830,1,"")</f>
        <v/>
      </c>
      <c r="D830" s="166" t="str">
        <f>IF(C830=1,MAX(D$1:D829)+1,"")</f>
        <v/>
      </c>
      <c r="E830" s="166" t="s">
        <v>1840</v>
      </c>
      <c r="F830" s="166" t="s">
        <v>2734</v>
      </c>
      <c r="G830" s="166" t="s">
        <v>1657</v>
      </c>
      <c r="H830" s="166" t="s">
        <v>1656</v>
      </c>
      <c r="I830" s="166" t="s">
        <v>1861</v>
      </c>
      <c r="J830" s="166" t="s">
        <v>1905</v>
      </c>
      <c r="K830" s="166" t="s">
        <v>2737</v>
      </c>
      <c r="L830" s="409">
        <v>2400</v>
      </c>
      <c r="M830" s="409">
        <v>3600</v>
      </c>
      <c r="N830" s="409">
        <v>4800</v>
      </c>
      <c r="O830" s="410">
        <v>8.3333333333333329E-2</v>
      </c>
      <c r="P830" s="405">
        <v>0</v>
      </c>
      <c r="Q830" s="405">
        <v>0.05</v>
      </c>
      <c r="R830" s="405">
        <v>0.1</v>
      </c>
      <c r="S830" s="405">
        <v>0.1</v>
      </c>
      <c r="T830" s="405">
        <v>0.1</v>
      </c>
      <c r="U830" s="405">
        <v>0.1</v>
      </c>
      <c r="V830" s="405">
        <v>0.1</v>
      </c>
      <c r="W830" s="405">
        <v>0.1</v>
      </c>
      <c r="X830" s="405">
        <v>0.1</v>
      </c>
      <c r="Y830" s="405">
        <v>0.1</v>
      </c>
      <c r="Z830" s="405">
        <v>0.1</v>
      </c>
      <c r="AA830" s="405">
        <v>0.05</v>
      </c>
    </row>
    <row r="831" spans="1:27" ht="15" customHeight="1" x14ac:dyDescent="0.25">
      <c r="A831" s="425" t="str">
        <f>IF('1_geral'!$D$1=E831,1,"")</f>
        <v/>
      </c>
      <c r="B831" s="166" t="str">
        <f>IF(A831=1,MAX(B$1:B830)+1,"")</f>
        <v/>
      </c>
      <c r="C831" s="425" t="str">
        <f>IF('1_geral'!$D$4=F831,1,"")</f>
        <v/>
      </c>
      <c r="D831" s="166" t="str">
        <f>IF(C831=1,MAX(D$1:D830)+1,"")</f>
        <v/>
      </c>
      <c r="E831" s="166" t="s">
        <v>1840</v>
      </c>
      <c r="F831" s="166" t="s">
        <v>2734</v>
      </c>
      <c r="G831" s="166" t="s">
        <v>1657</v>
      </c>
      <c r="H831" s="166" t="s">
        <v>1656</v>
      </c>
      <c r="I831" s="166" t="s">
        <v>1861</v>
      </c>
      <c r="J831" s="166" t="s">
        <v>1902</v>
      </c>
      <c r="K831" s="166" t="s">
        <v>2739</v>
      </c>
      <c r="L831" s="409">
        <v>3900</v>
      </c>
      <c r="M831" s="409">
        <v>5880</v>
      </c>
      <c r="N831" s="409">
        <v>7980</v>
      </c>
      <c r="O831" s="410">
        <v>1</v>
      </c>
      <c r="P831" s="405">
        <v>8.3333333333333329E-2</v>
      </c>
      <c r="Q831" s="405">
        <v>8.3333333333333329E-2</v>
      </c>
      <c r="R831" s="405">
        <v>8.3333333333333329E-2</v>
      </c>
      <c r="S831" s="405">
        <v>8.3333333333333329E-2</v>
      </c>
      <c r="T831" s="405">
        <v>8.3333333333333329E-2</v>
      </c>
      <c r="U831" s="405">
        <v>8.3333333333333329E-2</v>
      </c>
      <c r="V831" s="405">
        <v>8.3333333333333329E-2</v>
      </c>
      <c r="W831" s="405">
        <v>8.3333333333333329E-2</v>
      </c>
      <c r="X831" s="405">
        <v>8.3333333333333329E-2</v>
      </c>
      <c r="Y831" s="405">
        <v>8.3333333333333329E-2</v>
      </c>
      <c r="Z831" s="405">
        <v>8.3333333333333329E-2</v>
      </c>
      <c r="AA831" s="405">
        <v>8.3333333333333329E-2</v>
      </c>
    </row>
    <row r="832" spans="1:27" ht="15" customHeight="1" x14ac:dyDescent="0.25">
      <c r="A832" s="425" t="str">
        <f>IF('1_geral'!$D$1=E832,1,"")</f>
        <v/>
      </c>
      <c r="B832" s="166" t="str">
        <f>IF(A832=1,MAX(B$1:B831)+1,"")</f>
        <v/>
      </c>
      <c r="C832" s="425" t="str">
        <f>IF('1_geral'!$D$4=F832,1,"")</f>
        <v/>
      </c>
      <c r="D832" s="166" t="str">
        <f>IF(C832=1,MAX(D$1:D831)+1,"")</f>
        <v/>
      </c>
      <c r="E832" s="166" t="s">
        <v>1840</v>
      </c>
      <c r="F832" s="166" t="s">
        <v>2734</v>
      </c>
      <c r="G832" s="166" t="s">
        <v>1657</v>
      </c>
      <c r="H832" s="166" t="s">
        <v>1656</v>
      </c>
      <c r="I832" s="166" t="s">
        <v>1861</v>
      </c>
      <c r="J832" s="166" t="s">
        <v>1902</v>
      </c>
      <c r="K832" s="166" t="s">
        <v>2475</v>
      </c>
      <c r="L832" s="409">
        <v>1320</v>
      </c>
      <c r="M832" s="409">
        <v>2640</v>
      </c>
      <c r="N832" s="409">
        <v>3960</v>
      </c>
      <c r="O832" s="410">
        <v>1</v>
      </c>
      <c r="P832" s="405">
        <v>8.3333333333333329E-2</v>
      </c>
      <c r="Q832" s="405">
        <v>8.3333333333333329E-2</v>
      </c>
      <c r="R832" s="405">
        <v>8.3333333333333329E-2</v>
      </c>
      <c r="S832" s="405">
        <v>8.3333333333333329E-2</v>
      </c>
      <c r="T832" s="405">
        <v>8.3333333333333329E-2</v>
      </c>
      <c r="U832" s="405">
        <v>8.3333333333333329E-2</v>
      </c>
      <c r="V832" s="405">
        <v>8.3333333333333329E-2</v>
      </c>
      <c r="W832" s="405">
        <v>8.3333333333333329E-2</v>
      </c>
      <c r="X832" s="405">
        <v>8.3333333333333329E-2</v>
      </c>
      <c r="Y832" s="405">
        <v>8.3333333333333329E-2</v>
      </c>
      <c r="Z832" s="405">
        <v>8.3333333333333329E-2</v>
      </c>
      <c r="AA832" s="405">
        <v>8.3333333333333329E-2</v>
      </c>
    </row>
    <row r="833" spans="1:27" ht="15" customHeight="1" x14ac:dyDescent="0.25">
      <c r="A833" s="425" t="str">
        <f>IF('1_geral'!$D$1=E833,1,"")</f>
        <v/>
      </c>
      <c r="B833" s="166" t="str">
        <f>IF(A833=1,MAX(B$1:B832)+1,"")</f>
        <v/>
      </c>
      <c r="C833" s="425" t="str">
        <f>IF('1_geral'!$D$4=F833,1,"")</f>
        <v/>
      </c>
      <c r="D833" s="166" t="str">
        <f>IF(C833=1,MAX(D$1:D832)+1,"")</f>
        <v/>
      </c>
      <c r="E833" s="166" t="s">
        <v>1840</v>
      </c>
      <c r="F833" s="166" t="s">
        <v>2734</v>
      </c>
      <c r="G833" s="166" t="s">
        <v>1657</v>
      </c>
      <c r="H833" s="166" t="s">
        <v>1656</v>
      </c>
      <c r="I833" s="166" t="s">
        <v>1861</v>
      </c>
      <c r="J833" s="166" t="s">
        <v>1905</v>
      </c>
      <c r="K833" s="166" t="s">
        <v>2742</v>
      </c>
      <c r="L833" s="409">
        <v>7200</v>
      </c>
      <c r="M833" s="409">
        <v>9000</v>
      </c>
      <c r="N833" s="409">
        <v>12960</v>
      </c>
      <c r="O833" s="410">
        <v>8.3333333333333329E-2</v>
      </c>
      <c r="P833" s="405">
        <v>0.4</v>
      </c>
      <c r="Q833" s="405">
        <v>0.2</v>
      </c>
      <c r="R833" s="405">
        <v>0.1</v>
      </c>
      <c r="S833" s="405">
        <v>0</v>
      </c>
      <c r="T833" s="405">
        <v>0</v>
      </c>
      <c r="U833" s="405">
        <v>0</v>
      </c>
      <c r="V833" s="405">
        <v>0</v>
      </c>
      <c r="W833" s="405">
        <v>0</v>
      </c>
      <c r="X833" s="405">
        <v>0</v>
      </c>
      <c r="Y833" s="405">
        <v>0</v>
      </c>
      <c r="Z833" s="405">
        <v>0</v>
      </c>
      <c r="AA833" s="405">
        <v>0.3</v>
      </c>
    </row>
    <row r="834" spans="1:27" ht="15" customHeight="1" x14ac:dyDescent="0.25">
      <c r="A834" s="425" t="str">
        <f>IF('1_geral'!$D$1=E834,1,"")</f>
        <v/>
      </c>
      <c r="B834" s="166" t="str">
        <f>IF(A834=1,MAX(B$1:B833)+1,"")</f>
        <v/>
      </c>
      <c r="C834" s="425" t="str">
        <f>IF('1_geral'!$D$4=F834,1,"")</f>
        <v/>
      </c>
      <c r="D834" s="166" t="str">
        <f>IF(C834=1,MAX(D$1:D833)+1,"")</f>
        <v/>
      </c>
      <c r="E834" s="166" t="s">
        <v>1840</v>
      </c>
      <c r="F834" s="166" t="s">
        <v>2734</v>
      </c>
      <c r="G834" s="166" t="s">
        <v>1657</v>
      </c>
      <c r="H834" s="166" t="s">
        <v>1658</v>
      </c>
      <c r="I834" s="166" t="s">
        <v>1855</v>
      </c>
      <c r="J834" s="166" t="s">
        <v>1905</v>
      </c>
      <c r="K834" s="166" t="s">
        <v>2738</v>
      </c>
      <c r="L834" s="409">
        <v>54000</v>
      </c>
      <c r="M834" s="409">
        <v>62400</v>
      </c>
      <c r="N834" s="409">
        <v>78000</v>
      </c>
      <c r="O834" s="410">
        <v>8.3333333333333329E-2</v>
      </c>
      <c r="P834" s="405">
        <v>0</v>
      </c>
      <c r="Q834" s="405">
        <v>0</v>
      </c>
      <c r="R834" s="405">
        <v>0.02</v>
      </c>
      <c r="S834" s="405">
        <v>0.05</v>
      </c>
      <c r="T834" s="405">
        <v>0.2</v>
      </c>
      <c r="U834" s="405">
        <v>0.3</v>
      </c>
      <c r="V834" s="405">
        <v>0.3</v>
      </c>
      <c r="W834" s="405">
        <v>0.05</v>
      </c>
      <c r="X834" s="405">
        <v>0.02</v>
      </c>
      <c r="Y834" s="405">
        <v>0.02</v>
      </c>
      <c r="Z834" s="405">
        <v>0.02</v>
      </c>
      <c r="AA834" s="405">
        <v>0.02</v>
      </c>
    </row>
    <row r="835" spans="1:27" ht="15" customHeight="1" x14ac:dyDescent="0.25">
      <c r="A835" s="425" t="str">
        <f>IF('1_geral'!$D$1=E835,1,"")</f>
        <v/>
      </c>
      <c r="B835" s="166" t="str">
        <f>IF(A835=1,MAX(B$1:B834)+1,"")</f>
        <v/>
      </c>
      <c r="C835" s="425" t="str">
        <f>IF('1_geral'!$D$4=F835,1,"")</f>
        <v/>
      </c>
      <c r="D835" s="166" t="str">
        <f>IF(C835=1,MAX(D$1:D834)+1,"")</f>
        <v/>
      </c>
      <c r="E835" s="166" t="s">
        <v>1840</v>
      </c>
      <c r="F835" s="166" t="s">
        <v>2734</v>
      </c>
      <c r="G835" s="166" t="s">
        <v>1657</v>
      </c>
      <c r="H835" s="166" t="s">
        <v>1658</v>
      </c>
      <c r="I835" s="166" t="s">
        <v>1855</v>
      </c>
      <c r="J835" s="166" t="s">
        <v>1905</v>
      </c>
      <c r="K835" s="166" t="s">
        <v>2741</v>
      </c>
      <c r="L835" s="409">
        <v>6240</v>
      </c>
      <c r="M835" s="409">
        <v>8400</v>
      </c>
      <c r="N835" s="409">
        <v>12600</v>
      </c>
      <c r="O835" s="410">
        <v>8.3333333333333329E-2</v>
      </c>
      <c r="P835" s="405">
        <v>0.5</v>
      </c>
      <c r="Q835" s="405">
        <v>0.2</v>
      </c>
      <c r="R835" s="405">
        <v>0</v>
      </c>
      <c r="S835" s="405">
        <v>0</v>
      </c>
      <c r="T835" s="405">
        <v>0</v>
      </c>
      <c r="U835" s="405">
        <v>0</v>
      </c>
      <c r="V835" s="405">
        <v>0</v>
      </c>
      <c r="W835" s="405">
        <v>0</v>
      </c>
      <c r="X835" s="405">
        <v>0</v>
      </c>
      <c r="Y835" s="405">
        <v>0</v>
      </c>
      <c r="Z835" s="405">
        <v>0</v>
      </c>
      <c r="AA835" s="405">
        <v>0.3</v>
      </c>
    </row>
    <row r="836" spans="1:27" ht="15" customHeight="1" x14ac:dyDescent="0.25">
      <c r="A836" s="425" t="str">
        <f>IF('1_geral'!$D$1=E836,1,"")</f>
        <v/>
      </c>
      <c r="B836" s="166" t="str">
        <f>IF(A836=1,MAX(B$1:B835)+1,"")</f>
        <v/>
      </c>
      <c r="C836" s="425" t="str">
        <f>IF('1_geral'!$D$4=F836,1,"")</f>
        <v/>
      </c>
      <c r="D836" s="166" t="str">
        <f>IF(C836=1,MAX(D$1:D835)+1,"")</f>
        <v/>
      </c>
      <c r="E836" s="166" t="s">
        <v>1840</v>
      </c>
      <c r="F836" s="166" t="s">
        <v>2734</v>
      </c>
      <c r="H836" s="166" t="s">
        <v>1656</v>
      </c>
      <c r="I836" s="166" t="s">
        <v>1861</v>
      </c>
      <c r="J836" s="166" t="s">
        <v>1902</v>
      </c>
      <c r="K836" s="166" t="s">
        <v>2736</v>
      </c>
      <c r="L836" s="409">
        <v>480</v>
      </c>
      <c r="M836" s="409">
        <v>960</v>
      </c>
      <c r="N836" s="409">
        <v>1920</v>
      </c>
      <c r="O836" s="410">
        <v>1</v>
      </c>
      <c r="P836" s="405">
        <v>8.3333333333333329E-2</v>
      </c>
      <c r="Q836" s="405">
        <v>8.3333333333333329E-2</v>
      </c>
      <c r="R836" s="405">
        <v>8.3333333333333329E-2</v>
      </c>
      <c r="S836" s="405">
        <v>8.3333333333333329E-2</v>
      </c>
      <c r="T836" s="405">
        <v>8.3333333333333329E-2</v>
      </c>
      <c r="U836" s="405">
        <v>8.3333333333333329E-2</v>
      </c>
      <c r="V836" s="405">
        <v>8.3333333333333329E-2</v>
      </c>
      <c r="W836" s="405">
        <v>8.3333333333333329E-2</v>
      </c>
      <c r="X836" s="405">
        <v>8.3333333333333329E-2</v>
      </c>
      <c r="Y836" s="405">
        <v>8.3333333333333329E-2</v>
      </c>
      <c r="Z836" s="405">
        <v>8.3333333333333329E-2</v>
      </c>
      <c r="AA836" s="405">
        <v>8.3333333333333329E-2</v>
      </c>
    </row>
    <row r="837" spans="1:27" ht="15" customHeight="1" x14ac:dyDescent="0.25">
      <c r="A837" s="425" t="str">
        <f>IF('1_geral'!$D$1=E837,1,"")</f>
        <v/>
      </c>
      <c r="B837" s="166" t="str">
        <f>IF(A837=1,MAX(B$1:B836)+1,"")</f>
        <v/>
      </c>
      <c r="C837" s="425" t="str">
        <f>IF('1_geral'!$D$4=F837,1,"")</f>
        <v/>
      </c>
      <c r="D837" s="166" t="str">
        <f>IF(C837=1,MAX(D$1:D836)+1,"")</f>
        <v/>
      </c>
      <c r="E837" s="166" t="s">
        <v>1840</v>
      </c>
      <c r="F837" s="166" t="s">
        <v>2734</v>
      </c>
      <c r="H837" s="166" t="s">
        <v>1656</v>
      </c>
      <c r="I837" s="166" t="s">
        <v>1861</v>
      </c>
      <c r="J837" s="166" t="s">
        <v>1902</v>
      </c>
      <c r="K837" s="166" t="s">
        <v>2470</v>
      </c>
      <c r="L837" s="409">
        <v>900</v>
      </c>
      <c r="M837" s="409">
        <v>3960</v>
      </c>
      <c r="N837" s="409">
        <v>7920</v>
      </c>
      <c r="O837" s="410">
        <v>1</v>
      </c>
      <c r="P837" s="405">
        <v>8.3333333333333329E-2</v>
      </c>
      <c r="Q837" s="405">
        <v>8.3333333333333329E-2</v>
      </c>
      <c r="R837" s="405">
        <v>8.3333333333333329E-2</v>
      </c>
      <c r="S837" s="405">
        <v>8.3333333333333329E-2</v>
      </c>
      <c r="T837" s="405">
        <v>8.3333333333333329E-2</v>
      </c>
      <c r="U837" s="405">
        <v>8.3333333333333329E-2</v>
      </c>
      <c r="V837" s="405">
        <v>8.3333333333333329E-2</v>
      </c>
      <c r="W837" s="405">
        <v>8.3333333333333329E-2</v>
      </c>
      <c r="X837" s="405">
        <v>8.3333333333333329E-2</v>
      </c>
      <c r="Y837" s="405">
        <v>8.3333333333333329E-2</v>
      </c>
      <c r="Z837" s="405">
        <v>8.3333333333333329E-2</v>
      </c>
      <c r="AA837" s="405">
        <v>8.3333333333333329E-2</v>
      </c>
    </row>
    <row r="838" spans="1:27" ht="15" customHeight="1" x14ac:dyDescent="0.25">
      <c r="A838" s="425" t="str">
        <f>IF('1_geral'!$D$1=E838,1,"")</f>
        <v/>
      </c>
      <c r="B838" s="166" t="str">
        <f>IF(A838=1,MAX(B$1:B837)+1,"")</f>
        <v/>
      </c>
      <c r="C838" s="425" t="str">
        <f>IF('1_geral'!$D$4=F838,1,"")</f>
        <v/>
      </c>
      <c r="D838" s="166" t="str">
        <f>IF(C838=1,MAX(D$1:D837)+1,"")</f>
        <v/>
      </c>
      <c r="E838" s="166" t="s">
        <v>1840</v>
      </c>
      <c r="F838" s="166" t="s">
        <v>2734</v>
      </c>
      <c r="H838" s="166" t="s">
        <v>1658</v>
      </c>
      <c r="I838" s="166" t="s">
        <v>1855</v>
      </c>
      <c r="J838" s="166" t="s">
        <v>1905</v>
      </c>
      <c r="K838" s="166" t="s">
        <v>2740</v>
      </c>
      <c r="L838" s="409">
        <v>1560</v>
      </c>
      <c r="M838" s="409">
        <v>2160</v>
      </c>
      <c r="N838" s="409">
        <v>2760</v>
      </c>
      <c r="O838" s="410">
        <v>0.16666666666666666</v>
      </c>
      <c r="P838" s="405">
        <v>1</v>
      </c>
      <c r="Q838" s="405">
        <v>0</v>
      </c>
      <c r="R838" s="405">
        <v>0</v>
      </c>
      <c r="S838" s="405">
        <v>0</v>
      </c>
      <c r="T838" s="405">
        <v>0</v>
      </c>
      <c r="U838" s="405">
        <v>0</v>
      </c>
      <c r="V838" s="405">
        <v>0</v>
      </c>
      <c r="W838" s="405">
        <v>0</v>
      </c>
      <c r="X838" s="405">
        <v>0</v>
      </c>
      <c r="Y838" s="405">
        <v>0</v>
      </c>
      <c r="Z838" s="405">
        <v>0</v>
      </c>
      <c r="AA838" s="405">
        <v>0</v>
      </c>
    </row>
    <row r="839" spans="1:27" ht="15" customHeight="1" x14ac:dyDescent="0.25">
      <c r="A839" s="425" t="str">
        <f>IF('1_geral'!$D$1=E839,1,"")</f>
        <v/>
      </c>
      <c r="B839" s="166" t="str">
        <f>IF(A839=1,MAX(B$1:B838)+1,"")</f>
        <v/>
      </c>
      <c r="C839" s="425" t="str">
        <f>IF('1_geral'!$D$4=F839,1,"")</f>
        <v/>
      </c>
      <c r="D839" s="166" t="str">
        <f>IF(C839=1,MAX(D$1:D838)+1,"")</f>
        <v/>
      </c>
      <c r="E839" s="166" t="s">
        <v>1840</v>
      </c>
      <c r="F839" s="166" t="s">
        <v>2743</v>
      </c>
      <c r="G839" s="166" t="s">
        <v>1657</v>
      </c>
      <c r="H839" s="166" t="s">
        <v>1656</v>
      </c>
      <c r="I839" s="166" t="s">
        <v>1861</v>
      </c>
      <c r="J839" s="166" t="s">
        <v>1902</v>
      </c>
      <c r="K839" s="166" t="s">
        <v>2745</v>
      </c>
      <c r="L839" s="409">
        <v>1430</v>
      </c>
      <c r="M839" s="409">
        <v>1450</v>
      </c>
      <c r="N839" s="409">
        <v>1500</v>
      </c>
      <c r="O839" s="410">
        <v>13</v>
      </c>
      <c r="P839" s="405">
        <v>8.3333333333333329E-2</v>
      </c>
      <c r="Q839" s="405">
        <v>8.3333333333333329E-2</v>
      </c>
      <c r="R839" s="405">
        <v>8.3333333333333329E-2</v>
      </c>
      <c r="S839" s="405">
        <v>8.3333333333333329E-2</v>
      </c>
      <c r="T839" s="405">
        <v>8.3333333333333329E-2</v>
      </c>
      <c r="U839" s="405">
        <v>8.3333333333333329E-2</v>
      </c>
      <c r="V839" s="405">
        <v>8.3333333333333329E-2</v>
      </c>
      <c r="W839" s="405">
        <v>8.3333333333333329E-2</v>
      </c>
      <c r="X839" s="405">
        <v>8.3333333333333329E-2</v>
      </c>
      <c r="Y839" s="405">
        <v>8.3333333333333329E-2</v>
      </c>
      <c r="Z839" s="405">
        <v>8.3333333333333329E-2</v>
      </c>
      <c r="AA839" s="405">
        <v>8.3333333333333329E-2</v>
      </c>
    </row>
    <row r="840" spans="1:27" ht="15" customHeight="1" x14ac:dyDescent="0.25">
      <c r="A840" s="425" t="str">
        <f>IF('1_geral'!$D$1=E840,1,"")</f>
        <v/>
      </c>
      <c r="B840" s="166" t="str">
        <f>IF(A840=1,MAX(B$1:B839)+1,"")</f>
        <v/>
      </c>
      <c r="C840" s="425" t="str">
        <f>IF('1_geral'!$D$4=F840,1,"")</f>
        <v/>
      </c>
      <c r="D840" s="166" t="str">
        <f>IF(C840=1,MAX(D$1:D839)+1,"")</f>
        <v/>
      </c>
      <c r="E840" s="166" t="s">
        <v>1840</v>
      </c>
      <c r="F840" s="166" t="s">
        <v>2743</v>
      </c>
      <c r="G840" s="166" t="s">
        <v>1657</v>
      </c>
      <c r="H840" s="166" t="s">
        <v>1656</v>
      </c>
      <c r="I840" s="166" t="s">
        <v>1861</v>
      </c>
      <c r="J840" s="166" t="s">
        <v>1902</v>
      </c>
      <c r="K840" s="166" t="s">
        <v>2746</v>
      </c>
      <c r="L840" s="409">
        <v>2100</v>
      </c>
      <c r="M840" s="409">
        <v>2250</v>
      </c>
      <c r="N840" s="409">
        <v>2400</v>
      </c>
      <c r="O840" s="410">
        <v>30</v>
      </c>
      <c r="P840" s="405">
        <v>8.3333333333333329E-2</v>
      </c>
      <c r="Q840" s="405">
        <v>8.3333333333333329E-2</v>
      </c>
      <c r="R840" s="405">
        <v>8.3333333333333329E-2</v>
      </c>
      <c r="S840" s="405">
        <v>8.3333333333333329E-2</v>
      </c>
      <c r="T840" s="405">
        <v>8.3333333333333329E-2</v>
      </c>
      <c r="U840" s="405">
        <v>8.3333333333333329E-2</v>
      </c>
      <c r="V840" s="405">
        <v>8.3333333333333329E-2</v>
      </c>
      <c r="W840" s="405">
        <v>8.3333333333333329E-2</v>
      </c>
      <c r="X840" s="405">
        <v>8.3333333333333329E-2</v>
      </c>
      <c r="Y840" s="405">
        <v>8.3333333333333329E-2</v>
      </c>
      <c r="Z840" s="405">
        <v>8.3333333333333329E-2</v>
      </c>
      <c r="AA840" s="405">
        <v>8.3333333333333329E-2</v>
      </c>
    </row>
    <row r="841" spans="1:27" ht="15" customHeight="1" x14ac:dyDescent="0.25">
      <c r="A841" s="425" t="str">
        <f>IF('1_geral'!$D$1=E841,1,"")</f>
        <v/>
      </c>
      <c r="B841" s="166" t="str">
        <f>IF(A841=1,MAX(B$1:B840)+1,"")</f>
        <v/>
      </c>
      <c r="C841" s="425" t="str">
        <f>IF('1_geral'!$D$4=F841,1,"")</f>
        <v/>
      </c>
      <c r="D841" s="166" t="str">
        <f>IF(C841=1,MAX(D$1:D840)+1,"")</f>
        <v/>
      </c>
      <c r="E841" s="166" t="s">
        <v>1840</v>
      </c>
      <c r="F841" s="166" t="s">
        <v>2743</v>
      </c>
      <c r="G841" s="166" t="s">
        <v>1657</v>
      </c>
      <c r="H841" s="166" t="s">
        <v>1656</v>
      </c>
      <c r="I841" s="166" t="s">
        <v>1861</v>
      </c>
      <c r="J841" s="166" t="s">
        <v>1902</v>
      </c>
      <c r="K841" s="166" t="s">
        <v>2748</v>
      </c>
      <c r="L841" s="409">
        <v>120</v>
      </c>
      <c r="M841" s="409">
        <v>150</v>
      </c>
      <c r="N841" s="409">
        <v>160</v>
      </c>
      <c r="O841" s="410">
        <v>2</v>
      </c>
      <c r="P841" s="405">
        <v>8.3333333333333329E-2</v>
      </c>
      <c r="Q841" s="405">
        <v>8.3333333333333329E-2</v>
      </c>
      <c r="R841" s="405">
        <v>8.3333333333333329E-2</v>
      </c>
      <c r="S841" s="405">
        <v>8.3333333333333329E-2</v>
      </c>
      <c r="T841" s="405">
        <v>8.3333333333333329E-2</v>
      </c>
      <c r="U841" s="405">
        <v>8.3333333333333329E-2</v>
      </c>
      <c r="V841" s="405">
        <v>8.3333333333333329E-2</v>
      </c>
      <c r="W841" s="405">
        <v>8.3333333333333329E-2</v>
      </c>
      <c r="X841" s="405">
        <v>8.3333333333333329E-2</v>
      </c>
      <c r="Y841" s="405">
        <v>8.3333333333333329E-2</v>
      </c>
      <c r="Z841" s="405">
        <v>8.3333333333333329E-2</v>
      </c>
      <c r="AA841" s="405">
        <v>8.3333333333333329E-2</v>
      </c>
    </row>
    <row r="842" spans="1:27" ht="15" customHeight="1" x14ac:dyDescent="0.25">
      <c r="A842" s="425" t="str">
        <f>IF('1_geral'!$D$1=E842,1,"")</f>
        <v/>
      </c>
      <c r="B842" s="166" t="str">
        <f>IF(A842=1,MAX(B$1:B841)+1,"")</f>
        <v/>
      </c>
      <c r="C842" s="425" t="str">
        <f>IF('1_geral'!$D$4=F842,1,"")</f>
        <v/>
      </c>
      <c r="D842" s="166" t="str">
        <f>IF(C842=1,MAX(D$1:D841)+1,"")</f>
        <v/>
      </c>
      <c r="E842" s="166" t="s">
        <v>1840</v>
      </c>
      <c r="F842" s="166" t="s">
        <v>2743</v>
      </c>
      <c r="G842" s="166" t="s">
        <v>1657</v>
      </c>
      <c r="H842" s="166" t="s">
        <v>1656</v>
      </c>
      <c r="I842" s="166" t="s">
        <v>1861</v>
      </c>
      <c r="J842" s="166" t="s">
        <v>1902</v>
      </c>
      <c r="K842" s="166" t="s">
        <v>2749</v>
      </c>
      <c r="L842" s="409">
        <v>270</v>
      </c>
      <c r="M842" s="409">
        <v>300</v>
      </c>
      <c r="N842" s="409">
        <v>310</v>
      </c>
      <c r="O842" s="410">
        <v>3</v>
      </c>
      <c r="P842" s="405">
        <v>8.3333333333333329E-2</v>
      </c>
      <c r="Q842" s="405">
        <v>8.3333333333333329E-2</v>
      </c>
      <c r="R842" s="405">
        <v>8.3333333333333329E-2</v>
      </c>
      <c r="S842" s="405">
        <v>8.3333333333333329E-2</v>
      </c>
      <c r="T842" s="405">
        <v>8.3333333333333329E-2</v>
      </c>
      <c r="U842" s="405">
        <v>8.3333333333333329E-2</v>
      </c>
      <c r="V842" s="405">
        <v>8.3333333333333329E-2</v>
      </c>
      <c r="W842" s="405">
        <v>8.3333333333333329E-2</v>
      </c>
      <c r="X842" s="405">
        <v>8.3333333333333329E-2</v>
      </c>
      <c r="Y842" s="405">
        <v>8.3333333333333329E-2</v>
      </c>
      <c r="Z842" s="405">
        <v>8.3333333333333329E-2</v>
      </c>
      <c r="AA842" s="405">
        <v>8.3333333333333329E-2</v>
      </c>
    </row>
    <row r="843" spans="1:27" ht="15" customHeight="1" x14ac:dyDescent="0.25">
      <c r="A843" s="425" t="str">
        <f>IF('1_geral'!$D$1=E843,1,"")</f>
        <v/>
      </c>
      <c r="B843" s="166" t="str">
        <f>IF(A843=1,MAX(B$1:B842)+1,"")</f>
        <v/>
      </c>
      <c r="C843" s="425" t="str">
        <f>IF('1_geral'!$D$4=F843,1,"")</f>
        <v/>
      </c>
      <c r="D843" s="166" t="str">
        <f>IF(C843=1,MAX(D$1:D842)+1,"")</f>
        <v/>
      </c>
      <c r="E843" s="166" t="s">
        <v>1840</v>
      </c>
      <c r="F843" s="166" t="s">
        <v>2743</v>
      </c>
      <c r="G843" s="166" t="s">
        <v>1657</v>
      </c>
      <c r="H843" s="166" t="s">
        <v>1656</v>
      </c>
      <c r="I843" s="166" t="s">
        <v>1861</v>
      </c>
      <c r="J843" s="166" t="s">
        <v>1902</v>
      </c>
      <c r="K843" s="166" t="s">
        <v>2751</v>
      </c>
      <c r="L843" s="409">
        <v>240</v>
      </c>
      <c r="M843" s="409">
        <v>360</v>
      </c>
      <c r="N843" s="409">
        <v>400</v>
      </c>
      <c r="O843" s="410">
        <v>1</v>
      </c>
      <c r="P843" s="405">
        <v>8.3333333333333329E-2</v>
      </c>
      <c r="Q843" s="405">
        <v>8.3333333333333329E-2</v>
      </c>
      <c r="R843" s="405">
        <v>8.3333333333333329E-2</v>
      </c>
      <c r="S843" s="405">
        <v>8.3333333333333329E-2</v>
      </c>
      <c r="T843" s="405">
        <v>8.3333333333333329E-2</v>
      </c>
      <c r="U843" s="405">
        <v>8.3333333333333329E-2</v>
      </c>
      <c r="V843" s="405">
        <v>8.3333333333333329E-2</v>
      </c>
      <c r="W843" s="405">
        <v>8.3333333333333329E-2</v>
      </c>
      <c r="X843" s="405">
        <v>8.3333333333333329E-2</v>
      </c>
      <c r="Y843" s="405">
        <v>8.3333333333333329E-2</v>
      </c>
      <c r="Z843" s="405">
        <v>8.3333333333333329E-2</v>
      </c>
      <c r="AA843" s="405">
        <v>8.3333333333333329E-2</v>
      </c>
    </row>
    <row r="844" spans="1:27" ht="15" customHeight="1" x14ac:dyDescent="0.25">
      <c r="A844" s="425" t="str">
        <f>IF('1_geral'!$D$1=E844,1,"")</f>
        <v/>
      </c>
      <c r="B844" s="166" t="str">
        <f>IF(A844=1,MAX(B$1:B843)+1,"")</f>
        <v/>
      </c>
      <c r="C844" s="425" t="str">
        <f>IF('1_geral'!$D$4=F844,1,"")</f>
        <v/>
      </c>
      <c r="D844" s="166" t="str">
        <f>IF(C844=1,MAX(D$1:D843)+1,"")</f>
        <v/>
      </c>
      <c r="E844" s="166" t="s">
        <v>1840</v>
      </c>
      <c r="F844" s="166" t="s">
        <v>2743</v>
      </c>
      <c r="G844" s="166" t="s">
        <v>1657</v>
      </c>
      <c r="H844" s="166" t="s">
        <v>1656</v>
      </c>
      <c r="I844" s="166" t="s">
        <v>1861</v>
      </c>
      <c r="J844" s="166" t="s">
        <v>1902</v>
      </c>
      <c r="K844" s="166" t="s">
        <v>2752</v>
      </c>
      <c r="L844" s="409">
        <v>180</v>
      </c>
      <c r="M844" s="409">
        <v>200</v>
      </c>
      <c r="N844" s="409">
        <v>210</v>
      </c>
      <c r="O844" s="410">
        <v>2</v>
      </c>
      <c r="P844" s="405">
        <v>8.3333333333333329E-2</v>
      </c>
      <c r="Q844" s="405">
        <v>8.3333333333333329E-2</v>
      </c>
      <c r="R844" s="405">
        <v>8.3333333333333329E-2</v>
      </c>
      <c r="S844" s="405">
        <v>8.3333333333333329E-2</v>
      </c>
      <c r="T844" s="405">
        <v>8.3333333333333329E-2</v>
      </c>
      <c r="U844" s="405">
        <v>8.3333333333333329E-2</v>
      </c>
      <c r="V844" s="405">
        <v>8.3333333333333329E-2</v>
      </c>
      <c r="W844" s="405">
        <v>8.3333333333333329E-2</v>
      </c>
      <c r="X844" s="405">
        <v>8.3333333333333329E-2</v>
      </c>
      <c r="Y844" s="405">
        <v>8.3333333333333329E-2</v>
      </c>
      <c r="Z844" s="405">
        <v>8.3333333333333329E-2</v>
      </c>
      <c r="AA844" s="405">
        <v>8.3333333333333329E-2</v>
      </c>
    </row>
    <row r="845" spans="1:27" ht="15" customHeight="1" x14ac:dyDescent="0.25">
      <c r="A845" s="425" t="str">
        <f>IF('1_geral'!$D$1=E845,1,"")</f>
        <v/>
      </c>
      <c r="B845" s="166" t="str">
        <f>IF(A845=1,MAX(B$1:B844)+1,"")</f>
        <v/>
      </c>
      <c r="C845" s="425" t="str">
        <f>IF('1_geral'!$D$4=F845,1,"")</f>
        <v/>
      </c>
      <c r="D845" s="166" t="str">
        <f>IF(C845=1,MAX(D$1:D844)+1,"")</f>
        <v/>
      </c>
      <c r="E845" s="166" t="s">
        <v>1840</v>
      </c>
      <c r="F845" s="166" t="s">
        <v>2743</v>
      </c>
      <c r="G845" s="166" t="s">
        <v>1657</v>
      </c>
      <c r="H845" s="166" t="s">
        <v>1656</v>
      </c>
      <c r="I845" s="166" t="s">
        <v>1861</v>
      </c>
      <c r="J845" s="166" t="s">
        <v>1902</v>
      </c>
      <c r="K845" s="166" t="s">
        <v>2753</v>
      </c>
      <c r="L845" s="409">
        <v>1170</v>
      </c>
      <c r="M845" s="409">
        <v>1200</v>
      </c>
      <c r="N845" s="409">
        <v>1230</v>
      </c>
      <c r="O845" s="410">
        <v>13</v>
      </c>
      <c r="P845" s="405">
        <v>8.3333333333333329E-2</v>
      </c>
      <c r="Q845" s="405">
        <v>8.3333333333333329E-2</v>
      </c>
      <c r="R845" s="405">
        <v>8.3333333333333329E-2</v>
      </c>
      <c r="S845" s="405">
        <v>8.3333333333333329E-2</v>
      </c>
      <c r="T845" s="405">
        <v>8.3333333333333329E-2</v>
      </c>
      <c r="U845" s="405">
        <v>8.3333333333333329E-2</v>
      </c>
      <c r="V845" s="405">
        <v>8.3333333333333329E-2</v>
      </c>
      <c r="W845" s="405">
        <v>8.3333333333333329E-2</v>
      </c>
      <c r="X845" s="405">
        <v>8.3333333333333329E-2</v>
      </c>
      <c r="Y845" s="405">
        <v>8.3333333333333329E-2</v>
      </c>
      <c r="Z845" s="405">
        <v>8.3333333333333329E-2</v>
      </c>
      <c r="AA845" s="405">
        <v>8.3333333333333329E-2</v>
      </c>
    </row>
    <row r="846" spans="1:27" ht="15" customHeight="1" x14ac:dyDescent="0.25">
      <c r="A846" s="425" t="str">
        <f>IF('1_geral'!$D$1=E846,1,"")</f>
        <v/>
      </c>
      <c r="B846" s="166" t="str">
        <f>IF(A846=1,MAX(B$1:B845)+1,"")</f>
        <v/>
      </c>
      <c r="C846" s="425" t="str">
        <f>IF('1_geral'!$D$4=F846,1,"")</f>
        <v/>
      </c>
      <c r="D846" s="166" t="str">
        <f>IF(C846=1,MAX(D$1:D845)+1,"")</f>
        <v/>
      </c>
      <c r="E846" s="166" t="s">
        <v>1840</v>
      </c>
      <c r="F846" s="166" t="s">
        <v>2743</v>
      </c>
      <c r="H846" s="166" t="s">
        <v>1656</v>
      </c>
      <c r="I846" s="166" t="s">
        <v>1858</v>
      </c>
      <c r="J846" s="166" t="s">
        <v>1902</v>
      </c>
      <c r="K846" s="166" t="s">
        <v>2750</v>
      </c>
      <c r="L846" s="409">
        <v>50</v>
      </c>
      <c r="M846" s="409">
        <v>75</v>
      </c>
      <c r="N846" s="409">
        <v>90</v>
      </c>
      <c r="O846" s="410">
        <v>2</v>
      </c>
      <c r="P846" s="405">
        <v>8.3333333333333329E-2</v>
      </c>
      <c r="Q846" s="405">
        <v>8.3333333333333329E-2</v>
      </c>
      <c r="R846" s="405">
        <v>8.3333333333333329E-2</v>
      </c>
      <c r="S846" s="405">
        <v>8.3333333333333329E-2</v>
      </c>
      <c r="T846" s="405">
        <v>8.3333333333333329E-2</v>
      </c>
      <c r="U846" s="405">
        <v>8.3333333333333329E-2</v>
      </c>
      <c r="V846" s="405">
        <v>8.3333333333333329E-2</v>
      </c>
      <c r="W846" s="405">
        <v>8.3333333333333329E-2</v>
      </c>
      <c r="X846" s="405">
        <v>8.3333333333333329E-2</v>
      </c>
      <c r="Y846" s="405">
        <v>8.3333333333333329E-2</v>
      </c>
      <c r="Z846" s="405">
        <v>8.3333333333333329E-2</v>
      </c>
      <c r="AA846" s="405">
        <v>8.3333333333333329E-2</v>
      </c>
    </row>
    <row r="847" spans="1:27" ht="15" customHeight="1" x14ac:dyDescent="0.25">
      <c r="A847" s="425" t="str">
        <f>IF('1_geral'!$D$1=E847,1,"")</f>
        <v/>
      </c>
      <c r="B847" s="166" t="str">
        <f>IF(A847=1,MAX(B$1:B846)+1,"")</f>
        <v/>
      </c>
      <c r="C847" s="425" t="str">
        <f>IF('1_geral'!$D$4=F847,1,"")</f>
        <v/>
      </c>
      <c r="D847" s="166" t="str">
        <f>IF(C847=1,MAX(D$1:D846)+1,"")</f>
        <v/>
      </c>
      <c r="E847" s="166" t="s">
        <v>1840</v>
      </c>
      <c r="F847" s="166" t="s">
        <v>2743</v>
      </c>
      <c r="H847" s="166" t="s">
        <v>1656</v>
      </c>
      <c r="I847" s="166" t="s">
        <v>1861</v>
      </c>
      <c r="J847" s="166" t="s">
        <v>1902</v>
      </c>
      <c r="K847" s="166" t="s">
        <v>2475</v>
      </c>
      <c r="L847" s="409">
        <v>150</v>
      </c>
      <c r="M847" s="409">
        <v>180</v>
      </c>
      <c r="N847" s="409">
        <v>200</v>
      </c>
      <c r="O847" s="410">
        <v>4</v>
      </c>
      <c r="P847" s="405">
        <v>8.3333333333333329E-2</v>
      </c>
      <c r="Q847" s="405">
        <v>8.3333333333333329E-2</v>
      </c>
      <c r="R847" s="405">
        <v>8.3333333333333329E-2</v>
      </c>
      <c r="S847" s="405">
        <v>8.3333333333333329E-2</v>
      </c>
      <c r="T847" s="405">
        <v>8.3333333333333329E-2</v>
      </c>
      <c r="U847" s="405">
        <v>8.3333333333333329E-2</v>
      </c>
      <c r="V847" s="405">
        <v>8.3333333333333329E-2</v>
      </c>
      <c r="W847" s="405">
        <v>8.3333333333333329E-2</v>
      </c>
      <c r="X847" s="405">
        <v>8.3333333333333329E-2</v>
      </c>
      <c r="Y847" s="405">
        <v>8.3333333333333329E-2</v>
      </c>
      <c r="Z847" s="405">
        <v>8.3333333333333329E-2</v>
      </c>
      <c r="AA847" s="405">
        <v>8.3333333333333329E-2</v>
      </c>
    </row>
    <row r="848" spans="1:27" ht="15" customHeight="1" x14ac:dyDescent="0.25">
      <c r="A848" s="425" t="str">
        <f>IF('1_geral'!$D$1=E848,1,"")</f>
        <v/>
      </c>
      <c r="B848" s="166" t="str">
        <f>IF(A848=1,MAX(B$1:B847)+1,"")</f>
        <v/>
      </c>
      <c r="C848" s="425" t="str">
        <f>IF('1_geral'!$D$4=F848,1,"")</f>
        <v/>
      </c>
      <c r="D848" s="166" t="str">
        <f>IF(C848=1,MAX(D$1:D847)+1,"")</f>
        <v/>
      </c>
      <c r="E848" s="166" t="s">
        <v>1840</v>
      </c>
      <c r="F848" s="166" t="s">
        <v>2743</v>
      </c>
      <c r="H848" s="166" t="s">
        <v>1656</v>
      </c>
      <c r="I848" s="166" t="s">
        <v>1861</v>
      </c>
      <c r="J848" s="166" t="s">
        <v>1902</v>
      </c>
      <c r="K848" s="166" t="s">
        <v>2754</v>
      </c>
      <c r="L848" s="409">
        <v>2100</v>
      </c>
      <c r="M848" s="409">
        <v>2250</v>
      </c>
      <c r="N848" s="409">
        <v>2400</v>
      </c>
      <c r="O848" s="410">
        <v>30</v>
      </c>
      <c r="P848" s="405">
        <v>8.3333333333333329E-2</v>
      </c>
      <c r="Q848" s="405">
        <v>8.3333333333333329E-2</v>
      </c>
      <c r="R848" s="405">
        <v>8.3333333333333329E-2</v>
      </c>
      <c r="S848" s="405">
        <v>8.3333333333333329E-2</v>
      </c>
      <c r="T848" s="405">
        <v>8.3333333333333329E-2</v>
      </c>
      <c r="U848" s="405">
        <v>8.3333333333333329E-2</v>
      </c>
      <c r="V848" s="405">
        <v>8.3333333333333329E-2</v>
      </c>
      <c r="W848" s="405">
        <v>8.3333333333333329E-2</v>
      </c>
      <c r="X848" s="405">
        <v>8.3333333333333329E-2</v>
      </c>
      <c r="Y848" s="405">
        <v>8.3333333333333329E-2</v>
      </c>
      <c r="Z848" s="405">
        <v>8.3333333333333329E-2</v>
      </c>
      <c r="AA848" s="405">
        <v>8.3333333333333329E-2</v>
      </c>
    </row>
    <row r="849" spans="1:27" ht="15" customHeight="1" x14ac:dyDescent="0.25">
      <c r="A849" s="425" t="str">
        <f>IF('1_geral'!$D$1=E849,1,"")</f>
        <v/>
      </c>
      <c r="B849" s="166" t="str">
        <f>IF(A849=1,MAX(B$1:B848)+1,"")</f>
        <v/>
      </c>
      <c r="C849" s="425" t="str">
        <f>IF('1_geral'!$D$4=F849,1,"")</f>
        <v/>
      </c>
      <c r="D849" s="166" t="str">
        <f>IF(C849=1,MAX(D$1:D848)+1,"")</f>
        <v/>
      </c>
      <c r="E849" s="166" t="s">
        <v>1840</v>
      </c>
      <c r="F849" s="166" t="s">
        <v>2743</v>
      </c>
      <c r="H849" s="166" t="s">
        <v>1658</v>
      </c>
      <c r="I849" s="166" t="s">
        <v>1886</v>
      </c>
      <c r="J849" s="166" t="s">
        <v>1902</v>
      </c>
      <c r="K849" s="166" t="s">
        <v>2744</v>
      </c>
      <c r="L849" s="409">
        <v>70</v>
      </c>
      <c r="M849" s="409">
        <v>90</v>
      </c>
      <c r="N849" s="409">
        <v>110</v>
      </c>
      <c r="O849" s="410">
        <v>1</v>
      </c>
      <c r="P849" s="405">
        <v>8.3333333333333329E-2</v>
      </c>
      <c r="Q849" s="405">
        <v>8.3333333333333329E-2</v>
      </c>
      <c r="R849" s="405">
        <v>8.3333333333333329E-2</v>
      </c>
      <c r="S849" s="405">
        <v>8.3333333333333329E-2</v>
      </c>
      <c r="T849" s="405">
        <v>8.3333333333333329E-2</v>
      </c>
      <c r="U849" s="405">
        <v>8.3333333333333329E-2</v>
      </c>
      <c r="V849" s="405">
        <v>8.3333333333333329E-2</v>
      </c>
      <c r="W849" s="405">
        <v>8.3333333333333329E-2</v>
      </c>
      <c r="X849" s="405">
        <v>8.3333333333333329E-2</v>
      </c>
      <c r="Y849" s="405">
        <v>8.3333333333333329E-2</v>
      </c>
      <c r="Z849" s="405">
        <v>8.3333333333333329E-2</v>
      </c>
      <c r="AA849" s="405">
        <v>8.3333333333333329E-2</v>
      </c>
    </row>
    <row r="850" spans="1:27" ht="15" customHeight="1" x14ac:dyDescent="0.25">
      <c r="A850" s="425" t="str">
        <f>IF('1_geral'!$D$1=E850,1,"")</f>
        <v/>
      </c>
      <c r="B850" s="166" t="str">
        <f>IF(A850=1,MAX(B$1:B849)+1,"")</f>
        <v/>
      </c>
      <c r="C850" s="425" t="str">
        <f>IF('1_geral'!$D$4=F850,1,"")</f>
        <v/>
      </c>
      <c r="D850" s="166" t="str">
        <f>IF(C850=1,MAX(D$1:D849)+1,"")</f>
        <v/>
      </c>
      <c r="E850" s="166" t="s">
        <v>1840</v>
      </c>
      <c r="F850" s="166" t="s">
        <v>2743</v>
      </c>
      <c r="H850" s="166" t="s">
        <v>1658</v>
      </c>
      <c r="I850" s="166" t="s">
        <v>1886</v>
      </c>
      <c r="J850" s="166" t="s">
        <v>1905</v>
      </c>
      <c r="K850" s="166" t="s">
        <v>2747</v>
      </c>
      <c r="L850" s="409">
        <v>130</v>
      </c>
      <c r="M850" s="409">
        <v>150</v>
      </c>
      <c r="N850" s="409">
        <v>160</v>
      </c>
      <c r="O850" s="410">
        <v>1</v>
      </c>
      <c r="P850" s="405">
        <v>0.15</v>
      </c>
      <c r="Q850" s="405">
        <v>0.15</v>
      </c>
      <c r="R850" s="405">
        <v>0.06</v>
      </c>
      <c r="S850" s="405">
        <v>0.06</v>
      </c>
      <c r="T850" s="405">
        <v>0.06</v>
      </c>
      <c r="U850" s="405">
        <v>0.06</v>
      </c>
      <c r="V850" s="405">
        <v>0.16</v>
      </c>
      <c r="W850" s="405">
        <v>0.06</v>
      </c>
      <c r="X850" s="405">
        <v>0.06</v>
      </c>
      <c r="Y850" s="405">
        <v>0.06</v>
      </c>
      <c r="Z850" s="405">
        <v>0.06</v>
      </c>
      <c r="AA850" s="405">
        <v>0.06</v>
      </c>
    </row>
    <row r="851" spans="1:27" ht="15" customHeight="1" x14ac:dyDescent="0.25">
      <c r="A851" s="425" t="str">
        <f>IF('1_geral'!$D$1=E851,1,"")</f>
        <v/>
      </c>
      <c r="B851" s="166" t="str">
        <f>IF(A851=1,MAX(B$1:B850)+1,"")</f>
        <v/>
      </c>
      <c r="C851" s="425" t="str">
        <f>IF('1_geral'!$D$4=F851,1,"")</f>
        <v/>
      </c>
      <c r="D851" s="166" t="str">
        <f>IF(C851=1,MAX(D$1:D850)+1,"")</f>
        <v/>
      </c>
      <c r="E851" s="166" t="s">
        <v>23</v>
      </c>
      <c r="F851" s="166" t="s">
        <v>2755</v>
      </c>
      <c r="G851" s="166" t="s">
        <v>1657</v>
      </c>
      <c r="H851" s="166" t="s">
        <v>1656</v>
      </c>
      <c r="I851" s="166" t="s">
        <v>1859</v>
      </c>
      <c r="J851" s="166" t="s">
        <v>1905</v>
      </c>
      <c r="K851" s="166" t="s">
        <v>2761</v>
      </c>
      <c r="L851" s="409">
        <v>520</v>
      </c>
      <c r="M851" s="409">
        <v>540</v>
      </c>
      <c r="N851" s="409">
        <v>560</v>
      </c>
      <c r="O851" s="410">
        <v>1.1000000000000001</v>
      </c>
      <c r="P851" s="405">
        <v>8.3333333333333329E-2</v>
      </c>
      <c r="Q851" s="405">
        <v>8.3333333333333329E-2</v>
      </c>
      <c r="R851" s="405">
        <v>8.3333333333333329E-2</v>
      </c>
      <c r="S851" s="405">
        <v>8.3333333333333329E-2</v>
      </c>
      <c r="T851" s="405">
        <v>8.3333333333333329E-2</v>
      </c>
      <c r="U851" s="405">
        <v>8.3333333333333329E-2</v>
      </c>
      <c r="V851" s="405">
        <v>8.3333333333333329E-2</v>
      </c>
      <c r="W851" s="405">
        <v>8.3333333333333329E-2</v>
      </c>
      <c r="X851" s="405">
        <v>8.3333333333333329E-2</v>
      </c>
      <c r="Y851" s="405">
        <v>8.3333333333333329E-2</v>
      </c>
      <c r="Z851" s="405">
        <v>8.3333333333333329E-2</v>
      </c>
      <c r="AA851" s="405">
        <v>8.3333333333333329E-2</v>
      </c>
    </row>
    <row r="852" spans="1:27" ht="15" customHeight="1" x14ac:dyDescent="0.25">
      <c r="A852" s="425" t="str">
        <f>IF('1_geral'!$D$1=E852,1,"")</f>
        <v/>
      </c>
      <c r="B852" s="166" t="str">
        <f>IF(A852=1,MAX(B$1:B851)+1,"")</f>
        <v/>
      </c>
      <c r="C852" s="425" t="str">
        <f>IF('1_geral'!$D$4=F852,1,"")</f>
        <v/>
      </c>
      <c r="D852" s="166" t="str">
        <f>IF(C852=1,MAX(D$1:D851)+1,"")</f>
        <v/>
      </c>
      <c r="E852" s="166" t="s">
        <v>23</v>
      </c>
      <c r="F852" s="166" t="s">
        <v>2755</v>
      </c>
      <c r="G852" s="166" t="s">
        <v>1657</v>
      </c>
      <c r="H852" s="166" t="s">
        <v>1656</v>
      </c>
      <c r="I852" s="166" t="s">
        <v>1886</v>
      </c>
      <c r="J852" s="166" t="s">
        <v>1905</v>
      </c>
      <c r="K852" s="166" t="s">
        <v>2759</v>
      </c>
      <c r="L852" s="409">
        <v>30</v>
      </c>
      <c r="M852" s="409">
        <v>60</v>
      </c>
      <c r="N852" s="409">
        <v>90</v>
      </c>
      <c r="O852" s="410">
        <v>8</v>
      </c>
      <c r="P852" s="405">
        <v>8.3333333333333329E-2</v>
      </c>
      <c r="Q852" s="405">
        <v>8.3333333333333329E-2</v>
      </c>
      <c r="R852" s="405">
        <v>8.3333333333333329E-2</v>
      </c>
      <c r="S852" s="405">
        <v>8.3333333333333329E-2</v>
      </c>
      <c r="T852" s="405">
        <v>8.3333333333333329E-2</v>
      </c>
      <c r="U852" s="405">
        <v>8.3333333333333329E-2</v>
      </c>
      <c r="V852" s="405">
        <v>8.3333333333333329E-2</v>
      </c>
      <c r="W852" s="405">
        <v>8.3333333333333329E-2</v>
      </c>
      <c r="X852" s="405">
        <v>8.3333333333333329E-2</v>
      </c>
      <c r="Y852" s="405">
        <v>8.3333333333333329E-2</v>
      </c>
      <c r="Z852" s="405">
        <v>8.3333333333333329E-2</v>
      </c>
      <c r="AA852" s="405">
        <v>8.3333333333333329E-2</v>
      </c>
    </row>
    <row r="853" spans="1:27" ht="15" customHeight="1" x14ac:dyDescent="0.25">
      <c r="A853" s="425" t="str">
        <f>IF('1_geral'!$D$1=E853,1,"")</f>
        <v/>
      </c>
      <c r="B853" s="166" t="str">
        <f>IF(A853=1,MAX(B$1:B852)+1,"")</f>
        <v/>
      </c>
      <c r="C853" s="425" t="str">
        <f>IF('1_geral'!$D$4=F853,1,"")</f>
        <v/>
      </c>
      <c r="D853" s="166" t="str">
        <f>IF(C853=1,MAX(D$1:D852)+1,"")</f>
        <v/>
      </c>
      <c r="E853" s="166" t="s">
        <v>23</v>
      </c>
      <c r="F853" s="166" t="s">
        <v>2755</v>
      </c>
      <c r="G853" s="166" t="s">
        <v>1657</v>
      </c>
      <c r="H853" s="166" t="s">
        <v>1656</v>
      </c>
      <c r="I853" s="166" t="s">
        <v>1886</v>
      </c>
      <c r="J853" s="166" t="s">
        <v>1905</v>
      </c>
      <c r="K853" s="166" t="s">
        <v>2760</v>
      </c>
      <c r="L853" s="409">
        <v>30</v>
      </c>
      <c r="M853" s="409">
        <v>60</v>
      </c>
      <c r="N853" s="409">
        <v>90</v>
      </c>
      <c r="O853" s="410">
        <v>9</v>
      </c>
      <c r="P853" s="405">
        <v>8.3333333333333329E-2</v>
      </c>
      <c r="Q853" s="405">
        <v>8.3333333333333329E-2</v>
      </c>
      <c r="R853" s="405">
        <v>8.3333333333333329E-2</v>
      </c>
      <c r="S853" s="405">
        <v>8.3333333333333329E-2</v>
      </c>
      <c r="T853" s="405">
        <v>8.3333333333333329E-2</v>
      </c>
      <c r="U853" s="405">
        <v>8.3333333333333329E-2</v>
      </c>
      <c r="V853" s="405">
        <v>8.3333333333333329E-2</v>
      </c>
      <c r="W853" s="405">
        <v>8.3333333333333329E-2</v>
      </c>
      <c r="X853" s="405">
        <v>8.3333333333333329E-2</v>
      </c>
      <c r="Y853" s="405">
        <v>8.3333333333333329E-2</v>
      </c>
      <c r="Z853" s="405">
        <v>8.3333333333333329E-2</v>
      </c>
      <c r="AA853" s="405">
        <v>8.3333333333333329E-2</v>
      </c>
    </row>
    <row r="854" spans="1:27" ht="15" customHeight="1" x14ac:dyDescent="0.25">
      <c r="A854" s="425" t="str">
        <f>IF('1_geral'!$D$1=E854,1,"")</f>
        <v/>
      </c>
      <c r="B854" s="166" t="str">
        <f>IF(A854=1,MAX(B$1:B853)+1,"")</f>
        <v/>
      </c>
      <c r="C854" s="425" t="str">
        <f>IF('1_geral'!$D$4=F854,1,"")</f>
        <v/>
      </c>
      <c r="D854" s="166" t="str">
        <f>IF(C854=1,MAX(D$1:D853)+1,"")</f>
        <v/>
      </c>
      <c r="E854" s="166" t="s">
        <v>23</v>
      </c>
      <c r="F854" s="166" t="s">
        <v>2755</v>
      </c>
      <c r="G854" s="166" t="s">
        <v>1657</v>
      </c>
      <c r="H854" s="166" t="s">
        <v>1656</v>
      </c>
      <c r="I854" s="166" t="s">
        <v>1855</v>
      </c>
      <c r="J854" s="166" t="s">
        <v>1902</v>
      </c>
      <c r="K854" s="166" t="s">
        <v>2758</v>
      </c>
      <c r="L854" s="409">
        <v>260</v>
      </c>
      <c r="M854" s="409">
        <v>320</v>
      </c>
      <c r="N854" s="409">
        <v>380</v>
      </c>
      <c r="O854" s="410">
        <v>18</v>
      </c>
      <c r="P854" s="405">
        <v>8.3333333333333329E-2</v>
      </c>
      <c r="Q854" s="405">
        <v>8.3333333333333329E-2</v>
      </c>
      <c r="R854" s="405">
        <v>8.3333333333333329E-2</v>
      </c>
      <c r="S854" s="405">
        <v>8.3333333333333329E-2</v>
      </c>
      <c r="T854" s="405">
        <v>8.3333333333333329E-2</v>
      </c>
      <c r="U854" s="405">
        <v>8.3333333333333329E-2</v>
      </c>
      <c r="V854" s="405">
        <v>8.3333333333333329E-2</v>
      </c>
      <c r="W854" s="405">
        <v>8.3333333333333329E-2</v>
      </c>
      <c r="X854" s="405">
        <v>8.3333333333333329E-2</v>
      </c>
      <c r="Y854" s="405">
        <v>8.3333333333333329E-2</v>
      </c>
      <c r="Z854" s="405">
        <v>8.3333333333333329E-2</v>
      </c>
      <c r="AA854" s="405">
        <v>8.3333333333333329E-2</v>
      </c>
    </row>
    <row r="855" spans="1:27" ht="15" customHeight="1" x14ac:dyDescent="0.25">
      <c r="A855" s="425" t="str">
        <f>IF('1_geral'!$D$1=E855,1,"")</f>
        <v/>
      </c>
      <c r="B855" s="166" t="str">
        <f>IF(A855=1,MAX(B$1:B854)+1,"")</f>
        <v/>
      </c>
      <c r="C855" s="425" t="str">
        <f>IF('1_geral'!$D$4=F855,1,"")</f>
        <v/>
      </c>
      <c r="D855" s="166" t="str">
        <f>IF(C855=1,MAX(D$1:D854)+1,"")</f>
        <v/>
      </c>
      <c r="E855" s="166" t="s">
        <v>23</v>
      </c>
      <c r="F855" s="166" t="s">
        <v>2755</v>
      </c>
      <c r="G855" s="166" t="s">
        <v>1657</v>
      </c>
      <c r="H855" s="166" t="s">
        <v>1658</v>
      </c>
      <c r="I855" s="166" t="s">
        <v>1858</v>
      </c>
      <c r="J855" s="166" t="s">
        <v>1902</v>
      </c>
      <c r="K855" s="166" t="s">
        <v>2757</v>
      </c>
      <c r="L855" s="409">
        <v>120</v>
      </c>
      <c r="M855" s="409">
        <v>180</v>
      </c>
      <c r="N855" s="409">
        <v>220</v>
      </c>
      <c r="O855" s="410">
        <v>12</v>
      </c>
      <c r="P855" s="405">
        <v>8.3333333333333329E-2</v>
      </c>
      <c r="Q855" s="405">
        <v>8.3333333333333329E-2</v>
      </c>
      <c r="R855" s="405">
        <v>8.3333333333333329E-2</v>
      </c>
      <c r="S855" s="405">
        <v>8.3333333333333329E-2</v>
      </c>
      <c r="T855" s="405">
        <v>8.3333333333333329E-2</v>
      </c>
      <c r="U855" s="405">
        <v>8.3333333333333329E-2</v>
      </c>
      <c r="V855" s="405">
        <v>8.3333333333333329E-2</v>
      </c>
      <c r="W855" s="405">
        <v>8.3333333333333329E-2</v>
      </c>
      <c r="X855" s="405">
        <v>8.3333333333333329E-2</v>
      </c>
      <c r="Y855" s="405">
        <v>8.3333333333333329E-2</v>
      </c>
      <c r="Z855" s="405">
        <v>8.3333333333333329E-2</v>
      </c>
      <c r="AA855" s="405">
        <v>8.3333333333333329E-2</v>
      </c>
    </row>
    <row r="856" spans="1:27" ht="15" customHeight="1" x14ac:dyDescent="0.25">
      <c r="A856" s="425" t="str">
        <f>IF('1_geral'!$D$1=E856,1,"")</f>
        <v/>
      </c>
      <c r="B856" s="166" t="str">
        <f>IF(A856=1,MAX(B$1:B855)+1,"")</f>
        <v/>
      </c>
      <c r="C856" s="425" t="str">
        <f>IF('1_geral'!$D$4=F856,1,"")</f>
        <v/>
      </c>
      <c r="D856" s="166" t="str">
        <f>IF(C856=1,MAX(D$1:D855)+1,"")</f>
        <v/>
      </c>
      <c r="E856" s="166" t="s">
        <v>23</v>
      </c>
      <c r="F856" s="166" t="s">
        <v>2755</v>
      </c>
      <c r="G856" s="166" t="s">
        <v>1657</v>
      </c>
      <c r="H856" s="166" t="s">
        <v>1658</v>
      </c>
      <c r="I856" s="166" t="s">
        <v>1855</v>
      </c>
      <c r="J856" s="166" t="s">
        <v>1905</v>
      </c>
      <c r="K856" s="166" t="s">
        <v>2756</v>
      </c>
      <c r="L856" s="409">
        <v>440</v>
      </c>
      <c r="M856" s="409">
        <v>500</v>
      </c>
      <c r="N856" s="409">
        <v>520</v>
      </c>
      <c r="O856" s="410">
        <v>1</v>
      </c>
      <c r="P856" s="405">
        <v>8.3333333333333329E-2</v>
      </c>
      <c r="Q856" s="405">
        <v>8.3333333333333329E-2</v>
      </c>
      <c r="R856" s="405">
        <v>8.3333333333333329E-2</v>
      </c>
      <c r="S856" s="405">
        <v>8.3333333333333329E-2</v>
      </c>
      <c r="T856" s="405">
        <v>8.3333333333333329E-2</v>
      </c>
      <c r="U856" s="405">
        <v>8.3333333333333329E-2</v>
      </c>
      <c r="V856" s="405">
        <v>8.3333333333333329E-2</v>
      </c>
      <c r="W856" s="405">
        <v>8.3333333333333329E-2</v>
      </c>
      <c r="X856" s="405">
        <v>8.3333333333333329E-2</v>
      </c>
      <c r="Y856" s="405">
        <v>8.3333333333333329E-2</v>
      </c>
      <c r="Z856" s="405">
        <v>8.3333333333333329E-2</v>
      </c>
      <c r="AA856" s="405">
        <v>8.3333333333333329E-2</v>
      </c>
    </row>
    <row r="857" spans="1:27" ht="15" customHeight="1" x14ac:dyDescent="0.25">
      <c r="A857" s="425" t="str">
        <f>IF('1_geral'!$D$1=E857,1,"")</f>
        <v/>
      </c>
      <c r="B857" s="166" t="str">
        <f>IF(A857=1,MAX(B$1:B856)+1,"")</f>
        <v/>
      </c>
      <c r="C857" s="425" t="str">
        <f>IF('1_geral'!$D$4=F857,1,"")</f>
        <v/>
      </c>
      <c r="D857" s="166" t="str">
        <f>IF(C857=1,MAX(D$1:D856)+1,"")</f>
        <v/>
      </c>
      <c r="E857" s="166" t="s">
        <v>23</v>
      </c>
      <c r="F857" s="166" t="s">
        <v>3461</v>
      </c>
      <c r="H857" s="166" t="s">
        <v>1656</v>
      </c>
      <c r="I857" s="166" t="s">
        <v>1861</v>
      </c>
      <c r="J857" s="166" t="s">
        <v>1902</v>
      </c>
      <c r="K857" s="409" t="s">
        <v>3462</v>
      </c>
      <c r="L857" s="409">
        <v>20</v>
      </c>
      <c r="M857" s="409">
        <v>25</v>
      </c>
      <c r="N857" s="409">
        <v>35</v>
      </c>
      <c r="O857" s="410">
        <v>850</v>
      </c>
      <c r="P857" s="405">
        <v>8.3333333333333329E-2</v>
      </c>
      <c r="Q857" s="405">
        <v>8.3333333333333329E-2</v>
      </c>
      <c r="R857" s="405">
        <v>8.3333333333333329E-2</v>
      </c>
      <c r="S857" s="405">
        <v>8.3333333333333329E-2</v>
      </c>
      <c r="T857" s="405">
        <v>8.3333333333333329E-2</v>
      </c>
      <c r="U857" s="405">
        <v>8.3333333333333329E-2</v>
      </c>
      <c r="V857" s="405">
        <v>8.3333333333333329E-2</v>
      </c>
      <c r="W857" s="405">
        <v>8.3333333333333329E-2</v>
      </c>
      <c r="X857" s="405">
        <v>8.3333333333333329E-2</v>
      </c>
      <c r="Y857" s="405">
        <v>8.3333333333333329E-2</v>
      </c>
      <c r="Z857" s="405">
        <v>8.3333333333333329E-2</v>
      </c>
      <c r="AA857" s="405">
        <v>8.3333333333333329E-2</v>
      </c>
    </row>
    <row r="858" spans="1:27" ht="15" customHeight="1" x14ac:dyDescent="0.25">
      <c r="A858" s="425" t="str">
        <f>IF('1_geral'!$D$1=E858,1,"")</f>
        <v/>
      </c>
      <c r="B858" s="166" t="str">
        <f>IF(A858=1,MAX(B$1:B857)+1,"")</f>
        <v/>
      </c>
      <c r="C858" s="425" t="str">
        <f>IF('1_geral'!$D$4=F858,1,"")</f>
        <v/>
      </c>
      <c r="D858" s="166" t="str">
        <f>IF(C858=1,MAX(D$1:D857)+1,"")</f>
        <v/>
      </c>
      <c r="E858" s="166" t="s">
        <v>23</v>
      </c>
      <c r="F858" s="166" t="s">
        <v>3461</v>
      </c>
      <c r="H858" s="166" t="s">
        <v>1656</v>
      </c>
      <c r="I858" s="166" t="s">
        <v>1861</v>
      </c>
      <c r="J858" s="166" t="s">
        <v>1902</v>
      </c>
      <c r="K858" s="409" t="s">
        <v>3463</v>
      </c>
      <c r="L858" s="409">
        <v>1440</v>
      </c>
      <c r="M858" s="409">
        <v>1920</v>
      </c>
      <c r="N858" s="409">
        <v>2400</v>
      </c>
      <c r="O858" s="410">
        <v>2</v>
      </c>
      <c r="P858" s="405">
        <v>8.3333333333333329E-2</v>
      </c>
      <c r="Q858" s="405">
        <v>8.3333333333333329E-2</v>
      </c>
      <c r="R858" s="405">
        <v>8.3333333333333329E-2</v>
      </c>
      <c r="S858" s="405">
        <v>8.3333333333333329E-2</v>
      </c>
      <c r="T858" s="405">
        <v>8.3333333333333329E-2</v>
      </c>
      <c r="U858" s="405">
        <v>8.3333333333333329E-2</v>
      </c>
      <c r="V858" s="405">
        <v>8.3333333333333329E-2</v>
      </c>
      <c r="W858" s="405">
        <v>8.3333333333333329E-2</v>
      </c>
      <c r="X858" s="405">
        <v>8.3333333333333329E-2</v>
      </c>
      <c r="Y858" s="405">
        <v>8.3333333333333329E-2</v>
      </c>
      <c r="Z858" s="405">
        <v>8.3333333333333329E-2</v>
      </c>
      <c r="AA858" s="405">
        <v>8.3333333333333329E-2</v>
      </c>
    </row>
    <row r="859" spans="1:27" ht="15" customHeight="1" x14ac:dyDescent="0.25">
      <c r="A859" s="425" t="str">
        <f>IF('1_geral'!$D$1=E859,1,"")</f>
        <v/>
      </c>
      <c r="B859" s="166" t="str">
        <f>IF(A859=1,MAX(B$1:B858)+1,"")</f>
        <v/>
      </c>
      <c r="C859" s="425" t="str">
        <f>IF('1_geral'!$D$4=F859,1,"")</f>
        <v/>
      </c>
      <c r="D859" s="166" t="str">
        <f>IF(C859=1,MAX(D$1:D858)+1,"")</f>
        <v/>
      </c>
      <c r="E859" s="166" t="s">
        <v>23</v>
      </c>
      <c r="F859" s="166" t="s">
        <v>3461</v>
      </c>
      <c r="H859" s="166" t="s">
        <v>1656</v>
      </c>
      <c r="I859" s="166" t="s">
        <v>1861</v>
      </c>
      <c r="J859" s="166" t="s">
        <v>1902</v>
      </c>
      <c r="K859" s="409" t="s">
        <v>3464</v>
      </c>
      <c r="L859" s="409">
        <v>15</v>
      </c>
      <c r="M859" s="409">
        <v>20</v>
      </c>
      <c r="N859" s="409">
        <v>25</v>
      </c>
      <c r="O859" s="410">
        <v>700</v>
      </c>
      <c r="P859" s="405">
        <v>8.3333333333333329E-2</v>
      </c>
      <c r="Q859" s="405">
        <v>8.3333333333333329E-2</v>
      </c>
      <c r="R859" s="405">
        <v>8.3333333333333329E-2</v>
      </c>
      <c r="S859" s="405">
        <v>8.3333333333333329E-2</v>
      </c>
      <c r="T859" s="405">
        <v>8.3333333333333329E-2</v>
      </c>
      <c r="U859" s="405">
        <v>8.3333333333333329E-2</v>
      </c>
      <c r="V859" s="405">
        <v>8.3333333333333329E-2</v>
      </c>
      <c r="W859" s="405">
        <v>8.3333333333333329E-2</v>
      </c>
      <c r="X859" s="405">
        <v>8.3333333333333329E-2</v>
      </c>
      <c r="Y859" s="405">
        <v>8.3333333333333329E-2</v>
      </c>
      <c r="Z859" s="405">
        <v>8.3333333333333329E-2</v>
      </c>
      <c r="AA859" s="405">
        <v>8.3333333333333329E-2</v>
      </c>
    </row>
    <row r="860" spans="1:27" ht="15" customHeight="1" x14ac:dyDescent="0.25">
      <c r="A860" s="425" t="str">
        <f>IF('1_geral'!$D$1=E860,1,"")</f>
        <v/>
      </c>
      <c r="B860" s="166" t="str">
        <f>IF(A860=1,MAX(B$1:B859)+1,"")</f>
        <v/>
      </c>
      <c r="C860" s="425" t="str">
        <f>IF('1_geral'!$D$4=F860,1,"")</f>
        <v/>
      </c>
      <c r="D860" s="166" t="str">
        <f>IF(C860=1,MAX(D$1:D859)+1,"")</f>
        <v/>
      </c>
      <c r="E860" s="166" t="s">
        <v>23</v>
      </c>
      <c r="F860" s="166" t="s">
        <v>3461</v>
      </c>
      <c r="H860" s="166" t="s">
        <v>1656</v>
      </c>
      <c r="I860" s="166" t="s">
        <v>1861</v>
      </c>
      <c r="J860" s="166" t="s">
        <v>1902</v>
      </c>
      <c r="K860" s="409" t="s">
        <v>3465</v>
      </c>
      <c r="L860" s="409">
        <v>40</v>
      </c>
      <c r="M860" s="409">
        <v>50</v>
      </c>
      <c r="N860" s="409">
        <v>60</v>
      </c>
      <c r="O860" s="410">
        <v>250</v>
      </c>
      <c r="P860" s="405">
        <v>8.3333333333333329E-2</v>
      </c>
      <c r="Q860" s="405">
        <v>8.3333333333333329E-2</v>
      </c>
      <c r="R860" s="405">
        <v>8.3333333333333329E-2</v>
      </c>
      <c r="S860" s="405">
        <v>8.3333333333333329E-2</v>
      </c>
      <c r="T860" s="405">
        <v>8.3333333333333329E-2</v>
      </c>
      <c r="U860" s="405">
        <v>8.3333333333333329E-2</v>
      </c>
      <c r="V860" s="405">
        <v>8.3333333333333329E-2</v>
      </c>
      <c r="W860" s="405">
        <v>8.3333333333333329E-2</v>
      </c>
      <c r="X860" s="405">
        <v>8.3333333333333329E-2</v>
      </c>
      <c r="Y860" s="405">
        <v>8.3333333333333329E-2</v>
      </c>
      <c r="Z860" s="405">
        <v>8.3333333333333329E-2</v>
      </c>
      <c r="AA860" s="405">
        <v>8.3333333333333329E-2</v>
      </c>
    </row>
    <row r="861" spans="1:27" ht="15" customHeight="1" x14ac:dyDescent="0.25">
      <c r="A861" s="425" t="str">
        <f>IF('1_geral'!$D$1=E861,1,"")</f>
        <v/>
      </c>
      <c r="B861" s="166" t="str">
        <f>IF(A861=1,MAX(B$1:B860)+1,"")</f>
        <v/>
      </c>
      <c r="C861" s="425" t="str">
        <f>IF('1_geral'!$D$4=F861,1,"")</f>
        <v/>
      </c>
      <c r="D861" s="166" t="str">
        <f>IF(C861=1,MAX(D$1:D860)+1,"")</f>
        <v/>
      </c>
      <c r="E861" s="166" t="s">
        <v>23</v>
      </c>
      <c r="F861" s="166" t="s">
        <v>3461</v>
      </c>
      <c r="H861" s="166" t="s">
        <v>1656</v>
      </c>
      <c r="I861" s="166" t="s">
        <v>1861</v>
      </c>
      <c r="J861" s="166" t="s">
        <v>1902</v>
      </c>
      <c r="K861" s="409" t="s">
        <v>3466</v>
      </c>
      <c r="L861" s="409">
        <v>400</v>
      </c>
      <c r="M861" s="409">
        <v>480</v>
      </c>
      <c r="N861" s="409">
        <v>560</v>
      </c>
      <c r="O861" s="410">
        <v>20</v>
      </c>
      <c r="P861" s="405">
        <v>8.3333333333333329E-2</v>
      </c>
      <c r="Q861" s="405">
        <v>8.3333333333333329E-2</v>
      </c>
      <c r="R861" s="405">
        <v>8.3333333333333329E-2</v>
      </c>
      <c r="S861" s="405">
        <v>8.3333333333333329E-2</v>
      </c>
      <c r="T861" s="405">
        <v>8.3333333333333329E-2</v>
      </c>
      <c r="U861" s="405">
        <v>8.3333333333333329E-2</v>
      </c>
      <c r="V861" s="405">
        <v>8.3333333333333329E-2</v>
      </c>
      <c r="W861" s="405">
        <v>8.3333333333333329E-2</v>
      </c>
      <c r="X861" s="405">
        <v>8.3333333333333329E-2</v>
      </c>
      <c r="Y861" s="405">
        <v>8.3333333333333329E-2</v>
      </c>
      <c r="Z861" s="405">
        <v>8.3333333333333329E-2</v>
      </c>
      <c r="AA861" s="405">
        <v>8.3333333333333329E-2</v>
      </c>
    </row>
    <row r="862" spans="1:27" ht="15" customHeight="1" x14ac:dyDescent="0.25">
      <c r="A862" s="425" t="str">
        <f>IF('1_geral'!$D$1=E862,1,"")</f>
        <v/>
      </c>
      <c r="B862" s="166" t="str">
        <f>IF(A862=1,MAX(B$1:B861)+1,"")</f>
        <v/>
      </c>
      <c r="C862" s="425" t="str">
        <f>IF('1_geral'!$D$4=F862,1,"")</f>
        <v/>
      </c>
      <c r="D862" s="166" t="str">
        <f>IF(C862=1,MAX(D$1:D861)+1,"")</f>
        <v/>
      </c>
      <c r="E862" s="166" t="s">
        <v>23</v>
      </c>
      <c r="F862" s="166" t="s">
        <v>3461</v>
      </c>
      <c r="H862" s="166" t="s">
        <v>1656</v>
      </c>
      <c r="I862" s="166" t="s">
        <v>1861</v>
      </c>
      <c r="J862" s="166" t="s">
        <v>1902</v>
      </c>
      <c r="K862" s="409" t="s">
        <v>3467</v>
      </c>
      <c r="L862" s="409">
        <v>10</v>
      </c>
      <c r="M862" s="409">
        <v>15</v>
      </c>
      <c r="N862" s="409">
        <v>30</v>
      </c>
      <c r="O862" s="410">
        <v>22</v>
      </c>
      <c r="P862" s="405">
        <v>8.3333333333333329E-2</v>
      </c>
      <c r="Q862" s="405">
        <v>8.3333333333333329E-2</v>
      </c>
      <c r="R862" s="405">
        <v>8.3333333333333329E-2</v>
      </c>
      <c r="S862" s="405">
        <v>8.3333333333333329E-2</v>
      </c>
      <c r="T862" s="405">
        <v>8.3333333333333329E-2</v>
      </c>
      <c r="U862" s="405">
        <v>8.3333333333333329E-2</v>
      </c>
      <c r="V862" s="405">
        <v>8.3333333333333329E-2</v>
      </c>
      <c r="W862" s="405">
        <v>8.3333333333333329E-2</v>
      </c>
      <c r="X862" s="405">
        <v>8.3333333333333329E-2</v>
      </c>
      <c r="Y862" s="405">
        <v>8.3333333333333329E-2</v>
      </c>
      <c r="Z862" s="405">
        <v>8.3333333333333329E-2</v>
      </c>
      <c r="AA862" s="405">
        <v>8.3333333333333329E-2</v>
      </c>
    </row>
    <row r="863" spans="1:27" ht="15" customHeight="1" x14ac:dyDescent="0.25">
      <c r="A863" s="425" t="str">
        <f>IF('1_geral'!$D$1=E863,1,"")</f>
        <v/>
      </c>
      <c r="B863" s="166" t="str">
        <f>IF(A863=1,MAX(B$1:B862)+1,"")</f>
        <v/>
      </c>
      <c r="C863" s="425" t="str">
        <f>IF('1_geral'!$D$4=F863,1,"")</f>
        <v/>
      </c>
      <c r="D863" s="166" t="str">
        <f>IF(C863=1,MAX(D$1:D862)+1,"")</f>
        <v/>
      </c>
      <c r="E863" s="166" t="s">
        <v>23</v>
      </c>
      <c r="F863" s="166" t="s">
        <v>3461</v>
      </c>
      <c r="H863" s="166" t="s">
        <v>1656</v>
      </c>
      <c r="I863" s="166" t="s">
        <v>1861</v>
      </c>
      <c r="J863" s="166" t="s">
        <v>1902</v>
      </c>
      <c r="K863" s="409" t="s">
        <v>3468</v>
      </c>
      <c r="L863" s="409">
        <v>15</v>
      </c>
      <c r="M863" s="409">
        <v>20</v>
      </c>
      <c r="N863" s="409">
        <v>25</v>
      </c>
      <c r="O863" s="410">
        <v>150</v>
      </c>
      <c r="P863" s="405">
        <v>8.3333333333333329E-2</v>
      </c>
      <c r="Q863" s="405">
        <v>8.3333333333333329E-2</v>
      </c>
      <c r="R863" s="405">
        <v>8.3333333333333329E-2</v>
      </c>
      <c r="S863" s="405">
        <v>8.3333333333333329E-2</v>
      </c>
      <c r="T863" s="405">
        <v>8.3333333333333329E-2</v>
      </c>
      <c r="U863" s="405">
        <v>8.3333333333333329E-2</v>
      </c>
      <c r="V863" s="405">
        <v>8.3333333333333329E-2</v>
      </c>
      <c r="W863" s="405">
        <v>8.3333333333333329E-2</v>
      </c>
      <c r="X863" s="405">
        <v>8.3333333333333329E-2</v>
      </c>
      <c r="Y863" s="405">
        <v>8.3333333333333329E-2</v>
      </c>
      <c r="Z863" s="405">
        <v>8.3333333333333329E-2</v>
      </c>
      <c r="AA863" s="405">
        <v>8.3333333333333329E-2</v>
      </c>
    </row>
    <row r="864" spans="1:27" ht="15" customHeight="1" x14ac:dyDescent="0.25">
      <c r="A864" s="425" t="str">
        <f>IF('1_geral'!$D$1=E864,1,"")</f>
        <v/>
      </c>
      <c r="B864" s="166" t="str">
        <f>IF(A864=1,MAX(B$1:B863)+1,"")</f>
        <v/>
      </c>
      <c r="C864" s="425" t="str">
        <f>IF('1_geral'!$D$4=F864,1,"")</f>
        <v/>
      </c>
      <c r="D864" s="166" t="str">
        <f>IF(C864=1,MAX(D$1:D863)+1,"")</f>
        <v/>
      </c>
      <c r="E864" s="166" t="s">
        <v>23</v>
      </c>
      <c r="F864" s="166" t="s">
        <v>3461</v>
      </c>
      <c r="H864" s="166" t="s">
        <v>1656</v>
      </c>
      <c r="I864" s="166" t="s">
        <v>1861</v>
      </c>
      <c r="J864" s="166" t="s">
        <v>1902</v>
      </c>
      <c r="K864" s="409" t="s">
        <v>3469</v>
      </c>
      <c r="L864" s="409">
        <v>1300</v>
      </c>
      <c r="M864" s="409">
        <v>1500</v>
      </c>
      <c r="N864" s="409">
        <v>1800</v>
      </c>
      <c r="O864" s="410">
        <v>0.2</v>
      </c>
      <c r="P864" s="405">
        <v>8.3333333333333329E-2</v>
      </c>
      <c r="Q864" s="405">
        <v>8.3333333333333329E-2</v>
      </c>
      <c r="R864" s="405">
        <v>8.3333333333333329E-2</v>
      </c>
      <c r="S864" s="405">
        <v>8.3333333333333329E-2</v>
      </c>
      <c r="T864" s="405">
        <v>8.3333333333333329E-2</v>
      </c>
      <c r="U864" s="405">
        <v>8.3333333333333329E-2</v>
      </c>
      <c r="V864" s="405">
        <v>8.3333333333333329E-2</v>
      </c>
      <c r="W864" s="405">
        <v>8.3333333333333329E-2</v>
      </c>
      <c r="X864" s="405">
        <v>8.3333333333333329E-2</v>
      </c>
      <c r="Y864" s="405">
        <v>8.3333333333333329E-2</v>
      </c>
      <c r="Z864" s="405">
        <v>8.3333333333333329E-2</v>
      </c>
      <c r="AA864" s="405">
        <v>8.3333333333333329E-2</v>
      </c>
    </row>
    <row r="865" spans="1:27" ht="15" customHeight="1" x14ac:dyDescent="0.25">
      <c r="A865" s="425" t="str">
        <f>IF('1_geral'!$D$1=E865,1,"")</f>
        <v/>
      </c>
      <c r="B865" s="166" t="str">
        <f>IF(A865=1,MAX(B$1:B864)+1,"")</f>
        <v/>
      </c>
      <c r="C865" s="425" t="str">
        <f>IF('1_geral'!$D$4=F865,1,"")</f>
        <v/>
      </c>
      <c r="D865" s="166" t="str">
        <f>IF(C865=1,MAX(D$1:D864)+1,"")</f>
        <v/>
      </c>
      <c r="E865" s="166" t="s">
        <v>23</v>
      </c>
      <c r="F865" s="166" t="s">
        <v>3461</v>
      </c>
      <c r="H865" s="166" t="s">
        <v>1656</v>
      </c>
      <c r="I865" s="166" t="s">
        <v>1861</v>
      </c>
      <c r="J865" s="166" t="s">
        <v>1902</v>
      </c>
      <c r="K865" s="409" t="s">
        <v>3470</v>
      </c>
      <c r="L865" s="409">
        <v>480</v>
      </c>
      <c r="M865" s="409">
        <v>600</v>
      </c>
      <c r="N865" s="409">
        <v>720</v>
      </c>
      <c r="O865" s="410">
        <v>1</v>
      </c>
      <c r="P865" s="405">
        <v>8.3333333333333329E-2</v>
      </c>
      <c r="Q865" s="405">
        <v>8.3333333333333329E-2</v>
      </c>
      <c r="R865" s="405">
        <v>8.3333333333333329E-2</v>
      </c>
      <c r="S865" s="405">
        <v>8.3333333333333329E-2</v>
      </c>
      <c r="T865" s="405">
        <v>8.3333333333333329E-2</v>
      </c>
      <c r="U865" s="405">
        <v>8.3333333333333329E-2</v>
      </c>
      <c r="V865" s="405">
        <v>8.3333333333333329E-2</v>
      </c>
      <c r="W865" s="405">
        <v>8.3333333333333329E-2</v>
      </c>
      <c r="X865" s="405">
        <v>8.3333333333333329E-2</v>
      </c>
      <c r="Y865" s="405">
        <v>8.3333333333333329E-2</v>
      </c>
      <c r="Z865" s="405">
        <v>8.3333333333333329E-2</v>
      </c>
      <c r="AA865" s="405">
        <v>8.3333333333333329E-2</v>
      </c>
    </row>
    <row r="866" spans="1:27" ht="15" customHeight="1" x14ac:dyDescent="0.25">
      <c r="A866" s="425" t="str">
        <f>IF('1_geral'!$D$1=E866,1,"")</f>
        <v/>
      </c>
      <c r="B866" s="166" t="str">
        <f>IF(A866=1,MAX(B$1:B865)+1,"")</f>
        <v/>
      </c>
      <c r="C866" s="425" t="str">
        <f>IF('1_geral'!$D$4=F866,1,"")</f>
        <v/>
      </c>
      <c r="D866" s="166" t="str">
        <f>IF(C866=1,MAX(D$1:D865)+1,"")</f>
        <v/>
      </c>
      <c r="E866" s="166" t="s">
        <v>23</v>
      </c>
      <c r="F866" s="166" t="s">
        <v>3461</v>
      </c>
      <c r="H866" s="166" t="s">
        <v>1656</v>
      </c>
      <c r="I866" s="166" t="s">
        <v>1861</v>
      </c>
      <c r="J866" s="166" t="s">
        <v>1902</v>
      </c>
      <c r="K866" s="409" t="s">
        <v>3471</v>
      </c>
      <c r="L866" s="409">
        <v>60</v>
      </c>
      <c r="M866" s="409">
        <v>80</v>
      </c>
      <c r="N866" s="409">
        <v>100</v>
      </c>
      <c r="O866" s="410">
        <v>20</v>
      </c>
      <c r="P866" s="405">
        <v>8.3333333333333329E-2</v>
      </c>
      <c r="Q866" s="405">
        <v>8.3333333333333329E-2</v>
      </c>
      <c r="R866" s="405">
        <v>8.3333333333333329E-2</v>
      </c>
      <c r="S866" s="405">
        <v>8.3333333333333329E-2</v>
      </c>
      <c r="T866" s="405">
        <v>8.3333333333333329E-2</v>
      </c>
      <c r="U866" s="405">
        <v>8.3333333333333329E-2</v>
      </c>
      <c r="V866" s="405">
        <v>8.3333333333333329E-2</v>
      </c>
      <c r="W866" s="405">
        <v>8.3333333333333329E-2</v>
      </c>
      <c r="X866" s="405">
        <v>8.3333333333333329E-2</v>
      </c>
      <c r="Y866" s="405">
        <v>8.3333333333333329E-2</v>
      </c>
      <c r="Z866" s="405">
        <v>8.3333333333333329E-2</v>
      </c>
      <c r="AA866" s="405">
        <v>8.3333333333333329E-2</v>
      </c>
    </row>
    <row r="867" spans="1:27" ht="15" customHeight="1" x14ac:dyDescent="0.25">
      <c r="A867" s="425" t="str">
        <f>IF('1_geral'!$D$1=E867,1,"")</f>
        <v/>
      </c>
      <c r="B867" s="166" t="str">
        <f>IF(A867=1,MAX(B$1:B866)+1,"")</f>
        <v/>
      </c>
      <c r="C867" s="425" t="str">
        <f>IF('1_geral'!$D$4=F867,1,"")</f>
        <v/>
      </c>
      <c r="D867" s="166" t="str">
        <f>IF(C867=1,MAX(D$1:D866)+1,"")</f>
        <v/>
      </c>
      <c r="E867" s="166" t="s">
        <v>23</v>
      </c>
      <c r="F867" s="166" t="s">
        <v>3461</v>
      </c>
      <c r="H867" s="166" t="s">
        <v>1656</v>
      </c>
      <c r="I867" s="166" t="s">
        <v>1861</v>
      </c>
      <c r="J867" s="166" t="s">
        <v>1902</v>
      </c>
      <c r="K867" s="409" t="s">
        <v>3472</v>
      </c>
      <c r="L867" s="409">
        <v>2000</v>
      </c>
      <c r="M867" s="409">
        <v>2400</v>
      </c>
      <c r="N867" s="409">
        <v>2880</v>
      </c>
      <c r="O867" s="410">
        <v>1</v>
      </c>
      <c r="P867" s="405">
        <v>8.3333333333333329E-2</v>
      </c>
      <c r="Q867" s="405">
        <v>8.3333333333333329E-2</v>
      </c>
      <c r="R867" s="405">
        <v>8.3333333333333329E-2</v>
      </c>
      <c r="S867" s="405">
        <v>8.3333333333333329E-2</v>
      </c>
      <c r="T867" s="405">
        <v>8.3333333333333329E-2</v>
      </c>
      <c r="U867" s="405">
        <v>8.3333333333333329E-2</v>
      </c>
      <c r="V867" s="405">
        <v>8.3333333333333329E-2</v>
      </c>
      <c r="W867" s="405">
        <v>8.3333333333333329E-2</v>
      </c>
      <c r="X867" s="405">
        <v>8.3333333333333329E-2</v>
      </c>
      <c r="Y867" s="405">
        <v>8.3333333333333329E-2</v>
      </c>
      <c r="Z867" s="405">
        <v>8.3333333333333329E-2</v>
      </c>
      <c r="AA867" s="405">
        <v>8.3333333333333329E-2</v>
      </c>
    </row>
    <row r="868" spans="1:27" ht="15" customHeight="1" x14ac:dyDescent="0.25">
      <c r="A868" s="425" t="str">
        <f>IF('1_geral'!$D$1=E868,1,"")</f>
        <v/>
      </c>
      <c r="B868" s="166" t="str">
        <f>IF(A868=1,MAX(B$1:B867)+1,"")</f>
        <v/>
      </c>
      <c r="C868" s="425" t="str">
        <f>IF('1_geral'!$D$4=F868,1,"")</f>
        <v/>
      </c>
      <c r="D868" s="166" t="str">
        <f>IF(C868=1,MAX(D$1:D867)+1,"")</f>
        <v/>
      </c>
      <c r="E868" s="166" t="s">
        <v>23</v>
      </c>
      <c r="F868" s="166" t="s">
        <v>3461</v>
      </c>
      <c r="H868" s="166" t="s">
        <v>1656</v>
      </c>
      <c r="I868" s="166" t="s">
        <v>1861</v>
      </c>
      <c r="J868" s="166" t="s">
        <v>1902</v>
      </c>
      <c r="K868" s="409" t="s">
        <v>3473</v>
      </c>
      <c r="L868" s="409">
        <v>900</v>
      </c>
      <c r="M868" s="409">
        <v>960</v>
      </c>
      <c r="N868" s="409">
        <v>1250</v>
      </c>
      <c r="O868" s="410">
        <v>1</v>
      </c>
      <c r="P868" s="405">
        <v>8.3333333333333329E-2</v>
      </c>
      <c r="Q868" s="405">
        <v>8.3333333333333329E-2</v>
      </c>
      <c r="R868" s="405">
        <v>8.3333333333333329E-2</v>
      </c>
      <c r="S868" s="405">
        <v>8.3333333333333329E-2</v>
      </c>
      <c r="T868" s="405">
        <v>8.3333333333333329E-2</v>
      </c>
      <c r="U868" s="405">
        <v>8.3333333333333329E-2</v>
      </c>
      <c r="V868" s="405">
        <v>8.3333333333333329E-2</v>
      </c>
      <c r="W868" s="405">
        <v>8.3333333333333329E-2</v>
      </c>
      <c r="X868" s="405">
        <v>8.3333333333333329E-2</v>
      </c>
      <c r="Y868" s="405">
        <v>8.3333333333333329E-2</v>
      </c>
      <c r="Z868" s="405">
        <v>8.3333333333333329E-2</v>
      </c>
      <c r="AA868" s="405">
        <v>8.3333333333333329E-2</v>
      </c>
    </row>
    <row r="869" spans="1:27" ht="15" customHeight="1" x14ac:dyDescent="0.25">
      <c r="A869" s="425" t="str">
        <f>IF('1_geral'!$D$1=E869,1,"")</f>
        <v/>
      </c>
      <c r="B869" s="166" t="str">
        <f>IF(A869=1,MAX(B$1:B868)+1,"")</f>
        <v/>
      </c>
      <c r="C869" s="425" t="str">
        <f>IF('1_geral'!$D$4=F869,1,"")</f>
        <v/>
      </c>
      <c r="D869" s="166" t="str">
        <f>IF(C869=1,MAX(D$1:D868)+1,"")</f>
        <v/>
      </c>
      <c r="E869" s="166" t="s">
        <v>23</v>
      </c>
      <c r="F869" s="166" t="s">
        <v>3461</v>
      </c>
      <c r="H869" s="166" t="s">
        <v>1656</v>
      </c>
      <c r="I869" s="166" t="s">
        <v>1861</v>
      </c>
      <c r="J869" s="166" t="s">
        <v>1902</v>
      </c>
      <c r="K869" s="409" t="s">
        <v>3474</v>
      </c>
      <c r="L869" s="409">
        <v>20</v>
      </c>
      <c r="M869" s="409">
        <v>30</v>
      </c>
      <c r="N869" s="409">
        <v>40</v>
      </c>
      <c r="O869" s="410">
        <v>160</v>
      </c>
      <c r="P869" s="405">
        <v>8.3333333333333329E-2</v>
      </c>
      <c r="Q869" s="405">
        <v>8.3333333333333329E-2</v>
      </c>
      <c r="R869" s="405">
        <v>8.3333333333333329E-2</v>
      </c>
      <c r="S869" s="405">
        <v>8.3333333333333329E-2</v>
      </c>
      <c r="T869" s="405">
        <v>8.3333333333333329E-2</v>
      </c>
      <c r="U869" s="405">
        <v>8.3333333333333329E-2</v>
      </c>
      <c r="V869" s="405">
        <v>8.3333333333333329E-2</v>
      </c>
      <c r="W869" s="405">
        <v>8.3333333333333329E-2</v>
      </c>
      <c r="X869" s="405">
        <v>8.3333333333333329E-2</v>
      </c>
      <c r="Y869" s="405">
        <v>8.3333333333333329E-2</v>
      </c>
      <c r="Z869" s="405">
        <v>8.3333333333333329E-2</v>
      </c>
      <c r="AA869" s="405">
        <v>8.3333333333333329E-2</v>
      </c>
    </row>
    <row r="870" spans="1:27" ht="15" customHeight="1" x14ac:dyDescent="0.25">
      <c r="A870" s="425" t="str">
        <f>IF('1_geral'!$D$1=E870,1,"")</f>
        <v/>
      </c>
      <c r="B870" s="166" t="str">
        <f>IF(A870=1,MAX(B$1:B869)+1,"")</f>
        <v/>
      </c>
      <c r="C870" s="425" t="str">
        <f>IF('1_geral'!$D$4=F870,1,"")</f>
        <v/>
      </c>
      <c r="D870" s="166" t="str">
        <f>IF(C870=1,MAX(D$1:D869)+1,"")</f>
        <v/>
      </c>
      <c r="E870" s="166" t="s">
        <v>23</v>
      </c>
      <c r="F870" s="166" t="s">
        <v>3461</v>
      </c>
      <c r="H870" s="166" t="s">
        <v>1656</v>
      </c>
      <c r="I870" s="166" t="s">
        <v>1861</v>
      </c>
      <c r="J870" s="166" t="s">
        <v>1902</v>
      </c>
      <c r="K870" s="409" t="s">
        <v>3475</v>
      </c>
      <c r="L870" s="409">
        <v>480</v>
      </c>
      <c r="M870" s="409">
        <v>600</v>
      </c>
      <c r="N870" s="409">
        <v>720</v>
      </c>
      <c r="O870" s="410">
        <v>10</v>
      </c>
      <c r="P870" s="405">
        <v>8.3333333333333329E-2</v>
      </c>
      <c r="Q870" s="405">
        <v>8.3333333333333329E-2</v>
      </c>
      <c r="R870" s="405">
        <v>8.3333333333333329E-2</v>
      </c>
      <c r="S870" s="405">
        <v>8.3333333333333329E-2</v>
      </c>
      <c r="T870" s="405">
        <v>8.3333333333333329E-2</v>
      </c>
      <c r="U870" s="405">
        <v>8.3333333333333329E-2</v>
      </c>
      <c r="V870" s="405">
        <v>8.3333333333333329E-2</v>
      </c>
      <c r="W870" s="405">
        <v>8.3333333333333329E-2</v>
      </c>
      <c r="X870" s="405">
        <v>8.3333333333333329E-2</v>
      </c>
      <c r="Y870" s="405">
        <v>8.3333333333333329E-2</v>
      </c>
      <c r="Z870" s="405">
        <v>8.3333333333333329E-2</v>
      </c>
      <c r="AA870" s="405">
        <v>8.3333333333333329E-2</v>
      </c>
    </row>
    <row r="871" spans="1:27" ht="15" customHeight="1" x14ac:dyDescent="0.25">
      <c r="A871" s="425" t="str">
        <f>IF('1_geral'!$D$1=E871,1,"")</f>
        <v/>
      </c>
      <c r="B871" s="166" t="str">
        <f>IF(A871=1,MAX(B$1:B870)+1,"")</f>
        <v/>
      </c>
      <c r="C871" s="425" t="str">
        <f>IF('1_geral'!$D$4=F871,1,"")</f>
        <v/>
      </c>
      <c r="D871" s="166" t="str">
        <f>IF(C871=1,MAX(D$1:D870)+1,"")</f>
        <v/>
      </c>
      <c r="E871" s="166" t="s">
        <v>23</v>
      </c>
      <c r="F871" s="166" t="s">
        <v>3461</v>
      </c>
      <c r="H871" s="166" t="s">
        <v>1656</v>
      </c>
      <c r="I871" s="166" t="s">
        <v>1861</v>
      </c>
      <c r="J871" s="166" t="s">
        <v>1902</v>
      </c>
      <c r="K871" s="409" t="s">
        <v>3476</v>
      </c>
      <c r="L871" s="409">
        <v>480</v>
      </c>
      <c r="M871" s="409">
        <v>600</v>
      </c>
      <c r="N871" s="409">
        <v>720</v>
      </c>
      <c r="O871" s="410">
        <v>5</v>
      </c>
      <c r="P871" s="405">
        <v>8.3333333333333329E-2</v>
      </c>
      <c r="Q871" s="405">
        <v>8.3333333333333329E-2</v>
      </c>
      <c r="R871" s="405">
        <v>8.3333333333333329E-2</v>
      </c>
      <c r="S871" s="405">
        <v>8.3333333333333329E-2</v>
      </c>
      <c r="T871" s="405">
        <v>8.3333333333333329E-2</v>
      </c>
      <c r="U871" s="405">
        <v>8.3333333333333329E-2</v>
      </c>
      <c r="V871" s="405">
        <v>8.3333333333333329E-2</v>
      </c>
      <c r="W871" s="405">
        <v>8.3333333333333329E-2</v>
      </c>
      <c r="X871" s="405">
        <v>8.3333333333333329E-2</v>
      </c>
      <c r="Y871" s="405">
        <v>8.3333333333333329E-2</v>
      </c>
      <c r="Z871" s="405">
        <v>8.3333333333333329E-2</v>
      </c>
      <c r="AA871" s="405">
        <v>8.3333333333333329E-2</v>
      </c>
    </row>
    <row r="872" spans="1:27" ht="15" customHeight="1" x14ac:dyDescent="0.25">
      <c r="A872" s="425" t="str">
        <f>IF('1_geral'!$D$1=E872,1,"")</f>
        <v/>
      </c>
      <c r="B872" s="166" t="str">
        <f>IF(A872=1,MAX(B$1:B871)+1,"")</f>
        <v/>
      </c>
      <c r="C872" s="425" t="str">
        <f>IF('1_geral'!$D$4=F872,1,"")</f>
        <v/>
      </c>
      <c r="D872" s="166" t="str">
        <f>IF(C872=1,MAX(D$1:D871)+1,"")</f>
        <v/>
      </c>
      <c r="E872" s="166" t="s">
        <v>23</v>
      </c>
      <c r="F872" s="166" t="s">
        <v>3461</v>
      </c>
      <c r="H872" s="166" t="s">
        <v>1656</v>
      </c>
      <c r="I872" s="166" t="s">
        <v>1861</v>
      </c>
      <c r="J872" s="166" t="s">
        <v>1902</v>
      </c>
      <c r="K872" s="409" t="s">
        <v>3477</v>
      </c>
      <c r="L872" s="409">
        <v>60</v>
      </c>
      <c r="M872" s="409">
        <v>90</v>
      </c>
      <c r="N872" s="409">
        <v>120</v>
      </c>
      <c r="O872" s="410">
        <v>20</v>
      </c>
      <c r="P872" s="405">
        <v>8.3333333333333329E-2</v>
      </c>
      <c r="Q872" s="405">
        <v>8.3333333333333329E-2</v>
      </c>
      <c r="R872" s="405">
        <v>8.3333333333333329E-2</v>
      </c>
      <c r="S872" s="405">
        <v>8.3333333333333329E-2</v>
      </c>
      <c r="T872" s="405">
        <v>8.3333333333333329E-2</v>
      </c>
      <c r="U872" s="405">
        <v>8.3333333333333329E-2</v>
      </c>
      <c r="V872" s="405">
        <v>8.3333333333333329E-2</v>
      </c>
      <c r="W872" s="405">
        <v>8.3333333333333329E-2</v>
      </c>
      <c r="X872" s="405">
        <v>8.3333333333333329E-2</v>
      </c>
      <c r="Y872" s="405">
        <v>8.3333333333333329E-2</v>
      </c>
      <c r="Z872" s="405">
        <v>8.3333333333333329E-2</v>
      </c>
      <c r="AA872" s="405">
        <v>8.3333333333333329E-2</v>
      </c>
    </row>
    <row r="873" spans="1:27" ht="15" customHeight="1" x14ac:dyDescent="0.25">
      <c r="A873" s="425" t="str">
        <f>IF('1_geral'!$D$1=E873,1,"")</f>
        <v/>
      </c>
      <c r="B873" s="166" t="str">
        <f>IF(A873=1,MAX(B$1:B872)+1,"")</f>
        <v/>
      </c>
      <c r="C873" s="425" t="str">
        <f>IF('1_geral'!$D$4=F873,1,"")</f>
        <v/>
      </c>
      <c r="D873" s="166" t="str">
        <f>IF(C873=1,MAX(D$1:D872)+1,"")</f>
        <v/>
      </c>
      <c r="E873" s="166" t="s">
        <v>23</v>
      </c>
      <c r="F873" s="166" t="s">
        <v>3461</v>
      </c>
      <c r="H873" s="166" t="s">
        <v>1656</v>
      </c>
      <c r="I873" s="166" t="s">
        <v>1861</v>
      </c>
      <c r="J873" s="166" t="s">
        <v>1902</v>
      </c>
      <c r="K873" s="409" t="s">
        <v>3478</v>
      </c>
      <c r="L873" s="409">
        <v>90</v>
      </c>
      <c r="M873" s="409">
        <v>120</v>
      </c>
      <c r="N873" s="409">
        <v>150</v>
      </c>
      <c r="O873" s="410">
        <v>50</v>
      </c>
      <c r="P873" s="405">
        <v>0</v>
      </c>
      <c r="Q873" s="405">
        <v>0</v>
      </c>
      <c r="R873" s="405">
        <v>0.12</v>
      </c>
      <c r="S873" s="405">
        <v>0.08</v>
      </c>
      <c r="T873" s="405">
        <v>0.14000000000000001</v>
      </c>
      <c r="U873" s="405">
        <v>0.08</v>
      </c>
      <c r="V873" s="405">
        <v>0.08</v>
      </c>
      <c r="W873" s="405">
        <v>0.08</v>
      </c>
      <c r="X873" s="405">
        <v>0.08</v>
      </c>
      <c r="Y873" s="405">
        <v>0.08</v>
      </c>
      <c r="Z873" s="405">
        <v>0.13</v>
      </c>
      <c r="AA873" s="405">
        <v>0.13</v>
      </c>
    </row>
    <row r="874" spans="1:27" ht="15" customHeight="1" x14ac:dyDescent="0.25">
      <c r="A874" s="425" t="str">
        <f>IF('1_geral'!$D$1=E874,1,"")</f>
        <v/>
      </c>
      <c r="B874" s="166" t="str">
        <f>IF(A874=1,MAX(B$1:B873)+1,"")</f>
        <v/>
      </c>
      <c r="C874" s="425" t="str">
        <f>IF('1_geral'!$D$4=F874,1,"")</f>
        <v/>
      </c>
      <c r="D874" s="166" t="str">
        <f>IF(C874=1,MAX(D$1:D873)+1,"")</f>
        <v/>
      </c>
      <c r="E874" s="166" t="s">
        <v>23</v>
      </c>
      <c r="F874" s="166" t="s">
        <v>3461</v>
      </c>
      <c r="H874" s="166" t="s">
        <v>1656</v>
      </c>
      <c r="I874" s="166" t="s">
        <v>1861</v>
      </c>
      <c r="J874" s="166" t="s">
        <v>1902</v>
      </c>
      <c r="K874" s="409" t="s">
        <v>3479</v>
      </c>
      <c r="L874" s="409">
        <v>20</v>
      </c>
      <c r="M874" s="409">
        <v>40</v>
      </c>
      <c r="N874" s="409">
        <v>60</v>
      </c>
      <c r="O874" s="410">
        <v>300</v>
      </c>
      <c r="P874" s="405">
        <v>0</v>
      </c>
      <c r="Q874" s="405">
        <v>0</v>
      </c>
      <c r="R874" s="405">
        <v>0.2</v>
      </c>
      <c r="S874" s="405">
        <v>0.2</v>
      </c>
      <c r="T874" s="405">
        <v>0.2</v>
      </c>
      <c r="U874" s="405">
        <v>0.2</v>
      </c>
      <c r="V874" s="405">
        <v>0.2</v>
      </c>
    </row>
    <row r="875" spans="1:27" ht="15" customHeight="1" x14ac:dyDescent="0.25">
      <c r="A875" s="425" t="str">
        <f>IF('1_geral'!$D$1=E875,1,"")</f>
        <v/>
      </c>
      <c r="B875" s="166" t="str">
        <f>IF(A875=1,MAX(B$1:B874)+1,"")</f>
        <v/>
      </c>
      <c r="C875" s="425" t="str">
        <f>IF('1_geral'!$D$4=F875,1,"")</f>
        <v/>
      </c>
      <c r="D875" s="166" t="str">
        <f>IF(C875=1,MAX(D$1:D874)+1,"")</f>
        <v/>
      </c>
      <c r="E875" s="166" t="s">
        <v>23</v>
      </c>
      <c r="F875" s="166" t="s">
        <v>2762</v>
      </c>
      <c r="G875" s="166" t="s">
        <v>1657</v>
      </c>
      <c r="H875" s="166" t="s">
        <v>1656</v>
      </c>
      <c r="I875" s="166" t="s">
        <v>1859</v>
      </c>
      <c r="J875" s="166" t="s">
        <v>1902</v>
      </c>
      <c r="K875" s="166" t="s">
        <v>2764</v>
      </c>
      <c r="L875" s="409">
        <v>42</v>
      </c>
      <c r="M875" s="409">
        <v>84</v>
      </c>
      <c r="N875" s="409">
        <v>168</v>
      </c>
      <c r="O875" s="410">
        <v>20</v>
      </c>
      <c r="P875" s="405">
        <v>8.3333333333333329E-2</v>
      </c>
      <c r="Q875" s="405">
        <v>8.3333333333333329E-2</v>
      </c>
      <c r="R875" s="405">
        <v>8.3333333333333329E-2</v>
      </c>
      <c r="S875" s="405">
        <v>8.3333333333333329E-2</v>
      </c>
      <c r="T875" s="405">
        <v>8.3333333333333329E-2</v>
      </c>
      <c r="U875" s="405">
        <v>8.3333333333333329E-2</v>
      </c>
      <c r="V875" s="405">
        <v>8.3333333333333329E-2</v>
      </c>
      <c r="W875" s="405">
        <v>8.3333333333333329E-2</v>
      </c>
      <c r="X875" s="405">
        <v>8.3333333333333329E-2</v>
      </c>
      <c r="Y875" s="405">
        <v>8.3333333333333329E-2</v>
      </c>
      <c r="Z875" s="405">
        <v>8.3333333333333329E-2</v>
      </c>
      <c r="AA875" s="405">
        <v>8.3333333333333329E-2</v>
      </c>
    </row>
    <row r="876" spans="1:27" ht="15" customHeight="1" x14ac:dyDescent="0.25">
      <c r="A876" s="425" t="str">
        <f>IF('1_geral'!$D$1=E876,1,"")</f>
        <v/>
      </c>
      <c r="B876" s="166" t="str">
        <f>IF(A876=1,MAX(B$1:B875)+1,"")</f>
        <v/>
      </c>
      <c r="C876" s="425" t="str">
        <f>IF('1_geral'!$D$4=F876,1,"")</f>
        <v/>
      </c>
      <c r="D876" s="166" t="str">
        <f>IF(C876=1,MAX(D$1:D875)+1,"")</f>
        <v/>
      </c>
      <c r="E876" s="166" t="s">
        <v>23</v>
      </c>
      <c r="F876" s="166" t="s">
        <v>2762</v>
      </c>
      <c r="G876" s="166" t="s">
        <v>1657</v>
      </c>
      <c r="H876" s="166" t="s">
        <v>1656</v>
      </c>
      <c r="I876" s="166" t="s">
        <v>1859</v>
      </c>
      <c r="J876" s="166" t="s">
        <v>1902</v>
      </c>
      <c r="K876" s="166" t="s">
        <v>2766</v>
      </c>
      <c r="L876" s="409">
        <v>42</v>
      </c>
      <c r="M876" s="409">
        <v>84</v>
      </c>
      <c r="N876" s="409">
        <v>336</v>
      </c>
      <c r="O876" s="410">
        <v>27</v>
      </c>
      <c r="P876" s="405">
        <v>8.3333333333333329E-2</v>
      </c>
      <c r="Q876" s="405">
        <v>8.3333333333333329E-2</v>
      </c>
      <c r="R876" s="405">
        <v>8.3333333333333329E-2</v>
      </c>
      <c r="S876" s="405">
        <v>8.3333333333333329E-2</v>
      </c>
      <c r="T876" s="405">
        <v>8.3333333333333329E-2</v>
      </c>
      <c r="U876" s="405">
        <v>8.3333333333333329E-2</v>
      </c>
      <c r="V876" s="405">
        <v>8.3333333333333329E-2</v>
      </c>
      <c r="W876" s="405">
        <v>8.3333333333333329E-2</v>
      </c>
      <c r="X876" s="405">
        <v>8.3333333333333329E-2</v>
      </c>
      <c r="Y876" s="405">
        <v>8.3333333333333329E-2</v>
      </c>
      <c r="Z876" s="405">
        <v>8.3333333333333329E-2</v>
      </c>
      <c r="AA876" s="405">
        <v>8.3333333333333329E-2</v>
      </c>
    </row>
    <row r="877" spans="1:27" ht="15" customHeight="1" x14ac:dyDescent="0.25">
      <c r="A877" s="425" t="str">
        <f>IF('1_geral'!$D$1=E877,1,"")</f>
        <v/>
      </c>
      <c r="B877" s="166" t="str">
        <f>IF(A877=1,MAX(B$1:B876)+1,"")</f>
        <v/>
      </c>
      <c r="C877" s="425" t="str">
        <f>IF('1_geral'!$D$4=F877,1,"")</f>
        <v/>
      </c>
      <c r="D877" s="166" t="str">
        <f>IF(C877=1,MAX(D$1:D876)+1,"")</f>
        <v/>
      </c>
      <c r="E877" s="166" t="s">
        <v>23</v>
      </c>
      <c r="F877" s="166" t="s">
        <v>2762</v>
      </c>
      <c r="G877" s="166" t="s">
        <v>1657</v>
      </c>
      <c r="H877" s="166" t="s">
        <v>1656</v>
      </c>
      <c r="I877" s="166" t="s">
        <v>1859</v>
      </c>
      <c r="J877" s="166" t="s">
        <v>1902</v>
      </c>
      <c r="K877" s="166" t="s">
        <v>2773</v>
      </c>
      <c r="L877" s="409">
        <v>1225</v>
      </c>
      <c r="M877" s="409">
        <v>2450</v>
      </c>
      <c r="N877" s="409">
        <v>4900</v>
      </c>
      <c r="O877" s="410">
        <v>4</v>
      </c>
      <c r="P877" s="405">
        <v>8.3333333333333329E-2</v>
      </c>
      <c r="Q877" s="405">
        <v>8.3333333333333329E-2</v>
      </c>
      <c r="R877" s="405">
        <v>8.3333333333333329E-2</v>
      </c>
      <c r="S877" s="405">
        <v>8.3333333333333329E-2</v>
      </c>
      <c r="T877" s="405">
        <v>8.3333333333333329E-2</v>
      </c>
      <c r="U877" s="405">
        <v>8.3333333333333329E-2</v>
      </c>
      <c r="V877" s="405">
        <v>8.3333333333333329E-2</v>
      </c>
      <c r="W877" s="405">
        <v>8.3333333333333329E-2</v>
      </c>
      <c r="X877" s="405">
        <v>8.3333333333333329E-2</v>
      </c>
      <c r="Y877" s="405">
        <v>8.3333333333333329E-2</v>
      </c>
      <c r="Z877" s="405">
        <v>8.3333333333333329E-2</v>
      </c>
      <c r="AA877" s="405">
        <v>8.3333333333333329E-2</v>
      </c>
    </row>
    <row r="878" spans="1:27" ht="15" customHeight="1" x14ac:dyDescent="0.25">
      <c r="A878" s="425" t="str">
        <f>IF('1_geral'!$D$1=E878,1,"")</f>
        <v/>
      </c>
      <c r="B878" s="166" t="str">
        <f>IF(A878=1,MAX(B$1:B877)+1,"")</f>
        <v/>
      </c>
      <c r="C878" s="425" t="str">
        <f>IF('1_geral'!$D$4=F878,1,"")</f>
        <v/>
      </c>
      <c r="D878" s="166" t="str">
        <f>IF(C878=1,MAX(D$1:D877)+1,"")</f>
        <v/>
      </c>
      <c r="E878" s="166" t="s">
        <v>23</v>
      </c>
      <c r="F878" s="166" t="s">
        <v>2762</v>
      </c>
      <c r="G878" s="166" t="s">
        <v>1657</v>
      </c>
      <c r="H878" s="166" t="s">
        <v>1656</v>
      </c>
      <c r="I878" s="166" t="s">
        <v>1861</v>
      </c>
      <c r="J878" s="166" t="s">
        <v>1902</v>
      </c>
      <c r="K878" s="166" t="s">
        <v>2763</v>
      </c>
      <c r="L878" s="409">
        <v>21</v>
      </c>
      <c r="M878" s="409">
        <v>42</v>
      </c>
      <c r="N878" s="409">
        <v>84</v>
      </c>
      <c r="O878" s="410">
        <v>75</v>
      </c>
      <c r="P878" s="405">
        <v>8.3333333333333329E-2</v>
      </c>
      <c r="Q878" s="405">
        <v>8.3333333333333329E-2</v>
      </c>
      <c r="R878" s="405">
        <v>8.3333333333333329E-2</v>
      </c>
      <c r="S878" s="405">
        <v>8.3333333333333329E-2</v>
      </c>
      <c r="T878" s="405">
        <v>8.3333333333333329E-2</v>
      </c>
      <c r="U878" s="405">
        <v>8.3333333333333329E-2</v>
      </c>
      <c r="V878" s="405">
        <v>8.3333333333333329E-2</v>
      </c>
      <c r="W878" s="405">
        <v>8.3333333333333329E-2</v>
      </c>
      <c r="X878" s="405">
        <v>8.3333333333333329E-2</v>
      </c>
      <c r="Y878" s="405">
        <v>8.3333333333333329E-2</v>
      </c>
      <c r="Z878" s="405">
        <v>8.3333333333333329E-2</v>
      </c>
      <c r="AA878" s="405">
        <v>8.3333333333333329E-2</v>
      </c>
    </row>
    <row r="879" spans="1:27" ht="15" customHeight="1" x14ac:dyDescent="0.25">
      <c r="A879" s="425" t="str">
        <f>IF('1_geral'!$D$1=E879,1,"")</f>
        <v/>
      </c>
      <c r="B879" s="166" t="str">
        <f>IF(A879=1,MAX(B$1:B878)+1,"")</f>
        <v/>
      </c>
      <c r="C879" s="425" t="str">
        <f>IF('1_geral'!$D$4=F879,1,"")</f>
        <v/>
      </c>
      <c r="D879" s="166" t="str">
        <f>IF(C879=1,MAX(D$1:D878)+1,"")</f>
        <v/>
      </c>
      <c r="E879" s="166" t="s">
        <v>23</v>
      </c>
      <c r="F879" s="166" t="s">
        <v>2762</v>
      </c>
      <c r="G879" s="166" t="s">
        <v>1657</v>
      </c>
      <c r="H879" s="166" t="s">
        <v>1656</v>
      </c>
      <c r="I879" s="166" t="s">
        <v>1861</v>
      </c>
      <c r="J879" s="166" t="s">
        <v>1905</v>
      </c>
      <c r="K879" s="166" t="s">
        <v>2765</v>
      </c>
      <c r="L879" s="409">
        <v>840</v>
      </c>
      <c r="M879" s="409">
        <v>1680</v>
      </c>
      <c r="N879" s="409">
        <v>3360</v>
      </c>
      <c r="O879" s="410">
        <v>0.3</v>
      </c>
      <c r="P879" s="405">
        <v>8.3333333333333329E-2</v>
      </c>
      <c r="Q879" s="405">
        <v>8.3333333333333329E-2</v>
      </c>
      <c r="R879" s="405">
        <v>8.3333333333333329E-2</v>
      </c>
      <c r="S879" s="405">
        <v>8.3333333333333329E-2</v>
      </c>
      <c r="T879" s="405">
        <v>8.3333333333333329E-2</v>
      </c>
      <c r="U879" s="405">
        <v>8.3333333333333329E-2</v>
      </c>
      <c r="V879" s="405">
        <v>8.3333333333333329E-2</v>
      </c>
      <c r="W879" s="405">
        <v>8.3333333333333329E-2</v>
      </c>
      <c r="X879" s="405">
        <v>8.3333333333333329E-2</v>
      </c>
      <c r="Y879" s="405">
        <v>8.3333333333333329E-2</v>
      </c>
      <c r="Z879" s="405">
        <v>8.3333333333333329E-2</v>
      </c>
      <c r="AA879" s="405">
        <v>8.3333333333333329E-2</v>
      </c>
    </row>
    <row r="880" spans="1:27" ht="15" customHeight="1" x14ac:dyDescent="0.25">
      <c r="A880" s="425" t="str">
        <f>IF('1_geral'!$D$1=E880,1,"")</f>
        <v/>
      </c>
      <c r="B880" s="166" t="str">
        <f>IF(A880=1,MAX(B$1:B879)+1,"")</f>
        <v/>
      </c>
      <c r="C880" s="425" t="str">
        <f>IF('1_geral'!$D$4=F880,1,"")</f>
        <v/>
      </c>
      <c r="D880" s="166" t="str">
        <f>IF(C880=1,MAX(D$1:D879)+1,"")</f>
        <v/>
      </c>
      <c r="E880" s="166" t="s">
        <v>23</v>
      </c>
      <c r="F880" s="166" t="s">
        <v>2762</v>
      </c>
      <c r="G880" s="166" t="s">
        <v>1657</v>
      </c>
      <c r="H880" s="166" t="s">
        <v>1656</v>
      </c>
      <c r="I880" s="166" t="s">
        <v>1861</v>
      </c>
      <c r="J880" s="166" t="s">
        <v>1905</v>
      </c>
      <c r="K880" s="166" t="s">
        <v>2767</v>
      </c>
      <c r="L880" s="409">
        <v>336</v>
      </c>
      <c r="M880" s="409">
        <v>672</v>
      </c>
      <c r="N880" s="409">
        <v>1344</v>
      </c>
      <c r="O880" s="410">
        <v>1</v>
      </c>
      <c r="P880" s="405">
        <v>8.3333333333333329E-2</v>
      </c>
      <c r="Q880" s="405">
        <v>8.3333333333333329E-2</v>
      </c>
      <c r="R880" s="405">
        <v>8.3333333333333329E-2</v>
      </c>
      <c r="S880" s="405">
        <v>8.3333333333333329E-2</v>
      </c>
      <c r="T880" s="405">
        <v>8.3333333333333329E-2</v>
      </c>
      <c r="U880" s="405">
        <v>8.3333333333333329E-2</v>
      </c>
      <c r="V880" s="405">
        <v>8.3333333333333329E-2</v>
      </c>
      <c r="W880" s="405">
        <v>8.3333333333333329E-2</v>
      </c>
      <c r="X880" s="405">
        <v>8.3333333333333329E-2</v>
      </c>
      <c r="Y880" s="405">
        <v>8.3333333333333329E-2</v>
      </c>
      <c r="Z880" s="405">
        <v>8.3333333333333329E-2</v>
      </c>
      <c r="AA880" s="405">
        <v>8.3333333333333329E-2</v>
      </c>
    </row>
    <row r="881" spans="1:27" ht="15" customHeight="1" x14ac:dyDescent="0.25">
      <c r="A881" s="425" t="str">
        <f>IF('1_geral'!$D$1=E881,1,"")</f>
        <v/>
      </c>
      <c r="B881" s="166" t="str">
        <f>IF(A881=1,MAX(B$1:B880)+1,"")</f>
        <v/>
      </c>
      <c r="C881" s="425" t="str">
        <f>IF('1_geral'!$D$4=F881,1,"")</f>
        <v/>
      </c>
      <c r="D881" s="166" t="str">
        <f>IF(C881=1,MAX(D$1:D880)+1,"")</f>
        <v/>
      </c>
      <c r="E881" s="166" t="s">
        <v>23</v>
      </c>
      <c r="F881" s="166" t="s">
        <v>2762</v>
      </c>
      <c r="G881" s="166" t="s">
        <v>1657</v>
      </c>
      <c r="H881" s="166" t="s">
        <v>1656</v>
      </c>
      <c r="I881" s="166" t="s">
        <v>1861</v>
      </c>
      <c r="J881" s="166" t="s">
        <v>1905</v>
      </c>
      <c r="K881" s="166" t="s">
        <v>2772</v>
      </c>
      <c r="L881" s="409">
        <v>840</v>
      </c>
      <c r="M881" s="409">
        <v>1680</v>
      </c>
      <c r="N881" s="409">
        <v>3360</v>
      </c>
      <c r="O881" s="410">
        <v>0.5</v>
      </c>
      <c r="P881" s="405">
        <v>8.3333333333333329E-2</v>
      </c>
      <c r="Q881" s="405">
        <v>8.3333333333333329E-2</v>
      </c>
      <c r="R881" s="405">
        <v>8.3333333333333329E-2</v>
      </c>
      <c r="S881" s="405">
        <v>8.3333333333333329E-2</v>
      </c>
      <c r="T881" s="405">
        <v>8.3333333333333329E-2</v>
      </c>
      <c r="U881" s="405">
        <v>8.3333333333333329E-2</v>
      </c>
      <c r="V881" s="405">
        <v>8.3333333333333329E-2</v>
      </c>
      <c r="W881" s="405">
        <v>8.3333333333333329E-2</v>
      </c>
      <c r="X881" s="405">
        <v>8.3333333333333329E-2</v>
      </c>
      <c r="Y881" s="405">
        <v>8.3333333333333329E-2</v>
      </c>
      <c r="Z881" s="405">
        <v>8.3333333333333329E-2</v>
      </c>
      <c r="AA881" s="405">
        <v>8.3333333333333329E-2</v>
      </c>
    </row>
    <row r="882" spans="1:27" ht="15" customHeight="1" x14ac:dyDescent="0.25">
      <c r="A882" s="425" t="str">
        <f>IF('1_geral'!$D$1=E882,1,"")</f>
        <v/>
      </c>
      <c r="B882" s="166" t="str">
        <f>IF(A882=1,MAX(B$1:B881)+1,"")</f>
        <v/>
      </c>
      <c r="C882" s="425" t="str">
        <f>IF('1_geral'!$D$4=F882,1,"")</f>
        <v/>
      </c>
      <c r="D882" s="166" t="str">
        <f>IF(C882=1,MAX(D$1:D881)+1,"")</f>
        <v/>
      </c>
      <c r="E882" s="166" t="s">
        <v>23</v>
      </c>
      <c r="F882" s="166" t="s">
        <v>2762</v>
      </c>
      <c r="H882" s="166" t="s">
        <v>1656</v>
      </c>
      <c r="I882" s="166" t="s">
        <v>1859</v>
      </c>
      <c r="J882" s="166" t="s">
        <v>1902</v>
      </c>
      <c r="K882" s="166" t="s">
        <v>2768</v>
      </c>
      <c r="L882" s="409">
        <v>700</v>
      </c>
      <c r="M882" s="409">
        <v>1400</v>
      </c>
      <c r="N882" s="409">
        <v>2800</v>
      </c>
      <c r="O882" s="410">
        <v>5</v>
      </c>
      <c r="P882" s="405">
        <v>8.3333333333333329E-2</v>
      </c>
      <c r="Q882" s="405">
        <v>8.3333333333333329E-2</v>
      </c>
      <c r="R882" s="405">
        <v>8.3333333333333329E-2</v>
      </c>
      <c r="S882" s="405">
        <v>8.3333333333333329E-2</v>
      </c>
      <c r="T882" s="405">
        <v>8.3333333333333329E-2</v>
      </c>
      <c r="U882" s="405">
        <v>8.3333333333333329E-2</v>
      </c>
      <c r="V882" s="405">
        <v>8.3333333333333329E-2</v>
      </c>
      <c r="W882" s="405">
        <v>8.3333333333333329E-2</v>
      </c>
      <c r="X882" s="405">
        <v>8.3333333333333329E-2</v>
      </c>
      <c r="Y882" s="405">
        <v>8.3333333333333329E-2</v>
      </c>
      <c r="Z882" s="405">
        <v>8.3333333333333329E-2</v>
      </c>
      <c r="AA882" s="405">
        <v>8.3333333333333329E-2</v>
      </c>
    </row>
    <row r="883" spans="1:27" ht="15" customHeight="1" x14ac:dyDescent="0.25">
      <c r="A883" s="425" t="str">
        <f>IF('1_geral'!$D$1=E883,1,"")</f>
        <v/>
      </c>
      <c r="B883" s="166" t="str">
        <f>IF(A883=1,MAX(B$1:B882)+1,"")</f>
        <v/>
      </c>
      <c r="C883" s="425" t="str">
        <f>IF('1_geral'!$D$4=F883,1,"")</f>
        <v/>
      </c>
      <c r="D883" s="166" t="str">
        <f>IF(C883=1,MAX(D$1:D882)+1,"")</f>
        <v/>
      </c>
      <c r="E883" s="166" t="s">
        <v>23</v>
      </c>
      <c r="F883" s="166" t="s">
        <v>2762</v>
      </c>
      <c r="H883" s="166" t="s">
        <v>1656</v>
      </c>
      <c r="I883" s="166" t="s">
        <v>1859</v>
      </c>
      <c r="J883" s="166" t="s">
        <v>1902</v>
      </c>
      <c r="K883" s="166" t="s">
        <v>2769</v>
      </c>
      <c r="L883" s="409">
        <v>175</v>
      </c>
      <c r="M883" s="409">
        <v>350</v>
      </c>
      <c r="N883" s="409">
        <v>700</v>
      </c>
      <c r="O883" s="410">
        <v>65</v>
      </c>
      <c r="P883" s="405">
        <v>8.3333333333333329E-2</v>
      </c>
      <c r="Q883" s="405">
        <v>8.3333333333333329E-2</v>
      </c>
      <c r="R883" s="405">
        <v>8.3333333333333329E-2</v>
      </c>
      <c r="S883" s="405">
        <v>8.3333333333333329E-2</v>
      </c>
      <c r="T883" s="405">
        <v>8.3333333333333329E-2</v>
      </c>
      <c r="U883" s="405">
        <v>8.3333333333333329E-2</v>
      </c>
      <c r="V883" s="405">
        <v>8.3333333333333329E-2</v>
      </c>
      <c r="W883" s="405">
        <v>8.3333333333333329E-2</v>
      </c>
      <c r="X883" s="405">
        <v>8.3333333333333329E-2</v>
      </c>
      <c r="Y883" s="405">
        <v>8.3333333333333329E-2</v>
      </c>
      <c r="Z883" s="405">
        <v>8.3333333333333329E-2</v>
      </c>
      <c r="AA883" s="405">
        <v>8.3333333333333329E-2</v>
      </c>
    </row>
    <row r="884" spans="1:27" ht="15" customHeight="1" x14ac:dyDescent="0.25">
      <c r="A884" s="425" t="str">
        <f>IF('1_geral'!$D$1=E884,1,"")</f>
        <v/>
      </c>
      <c r="B884" s="166" t="str">
        <f>IF(A884=1,MAX(B$1:B883)+1,"")</f>
        <v/>
      </c>
      <c r="C884" s="425" t="str">
        <f>IF('1_geral'!$D$4=F884,1,"")</f>
        <v/>
      </c>
      <c r="D884" s="166" t="str">
        <f>IF(C884=1,MAX(D$1:D883)+1,"")</f>
        <v/>
      </c>
      <c r="E884" s="166" t="s">
        <v>23</v>
      </c>
      <c r="F884" s="166" t="s">
        <v>2762</v>
      </c>
      <c r="H884" s="166" t="s">
        <v>1656</v>
      </c>
      <c r="I884" s="166" t="s">
        <v>1859</v>
      </c>
      <c r="J884" s="166" t="s">
        <v>1902</v>
      </c>
      <c r="K884" s="166" t="s">
        <v>2770</v>
      </c>
      <c r="L884" s="409">
        <v>175</v>
      </c>
      <c r="M884" s="409">
        <v>350</v>
      </c>
      <c r="N884" s="409">
        <v>700</v>
      </c>
      <c r="O884" s="410">
        <v>5</v>
      </c>
      <c r="P884" s="405">
        <v>8.3333333333333329E-2</v>
      </c>
      <c r="Q884" s="405">
        <v>8.3333333333333329E-2</v>
      </c>
      <c r="R884" s="405">
        <v>8.3333333333333329E-2</v>
      </c>
      <c r="S884" s="405">
        <v>8.3333333333333329E-2</v>
      </c>
      <c r="T884" s="405">
        <v>8.3333333333333329E-2</v>
      </c>
      <c r="U884" s="405">
        <v>8.3333333333333329E-2</v>
      </c>
      <c r="V884" s="405">
        <v>8.3333333333333329E-2</v>
      </c>
      <c r="W884" s="405">
        <v>8.3333333333333329E-2</v>
      </c>
      <c r="X884" s="405">
        <v>8.3333333333333329E-2</v>
      </c>
      <c r="Y884" s="405">
        <v>8.3333333333333329E-2</v>
      </c>
      <c r="Z884" s="405">
        <v>8.3333333333333329E-2</v>
      </c>
      <c r="AA884" s="405">
        <v>8.3333333333333329E-2</v>
      </c>
    </row>
    <row r="885" spans="1:27" ht="15" customHeight="1" x14ac:dyDescent="0.25">
      <c r="A885" s="425" t="str">
        <f>IF('1_geral'!$D$1=E885,1,"")</f>
        <v/>
      </c>
      <c r="B885" s="166" t="str">
        <f>IF(A885=1,MAX(B$1:B884)+1,"")</f>
        <v/>
      </c>
      <c r="C885" s="425" t="str">
        <f>IF('1_geral'!$D$4=F885,1,"")</f>
        <v/>
      </c>
      <c r="D885" s="166" t="str">
        <f>IF(C885=1,MAX(D$1:D884)+1,"")</f>
        <v/>
      </c>
      <c r="E885" s="166" t="s">
        <v>23</v>
      </c>
      <c r="F885" s="166" t="s">
        <v>2762</v>
      </c>
      <c r="H885" s="166" t="s">
        <v>1656</v>
      </c>
      <c r="I885" s="166" t="s">
        <v>1859</v>
      </c>
      <c r="J885" s="166" t="s">
        <v>1902</v>
      </c>
      <c r="K885" s="166" t="s">
        <v>2771</v>
      </c>
      <c r="L885" s="409">
        <v>24.5</v>
      </c>
      <c r="M885" s="409">
        <v>49</v>
      </c>
      <c r="N885" s="409">
        <v>98</v>
      </c>
      <c r="O885" s="410">
        <v>65</v>
      </c>
      <c r="P885" s="405">
        <v>8.3333333333333329E-2</v>
      </c>
      <c r="Q885" s="405">
        <v>8.3333333333333329E-2</v>
      </c>
      <c r="R885" s="405">
        <v>8.3333333333333329E-2</v>
      </c>
      <c r="S885" s="405">
        <v>8.3333333333333329E-2</v>
      </c>
      <c r="T885" s="405">
        <v>8.3333333333333329E-2</v>
      </c>
      <c r="U885" s="405">
        <v>8.3333333333333329E-2</v>
      </c>
      <c r="V885" s="405">
        <v>8.3333333333333329E-2</v>
      </c>
      <c r="W885" s="405">
        <v>8.3333333333333329E-2</v>
      </c>
      <c r="X885" s="405">
        <v>8.3333333333333329E-2</v>
      </c>
      <c r="Y885" s="405">
        <v>8.3333333333333329E-2</v>
      </c>
      <c r="Z885" s="405">
        <v>8.3333333333333329E-2</v>
      </c>
      <c r="AA885" s="405">
        <v>8.3333333333333329E-2</v>
      </c>
    </row>
    <row r="886" spans="1:27" ht="15" customHeight="1" x14ac:dyDescent="0.25">
      <c r="A886" s="425" t="str">
        <f>IF('1_geral'!$D$1=E886,1,"")</f>
        <v/>
      </c>
      <c r="B886" s="166" t="str">
        <f>IF(A886=1,MAX(B$1:B885)+1,"")</f>
        <v/>
      </c>
      <c r="C886" s="425" t="str">
        <f>IF('1_geral'!$D$4=F886,1,"")</f>
        <v/>
      </c>
      <c r="D886" s="166" t="str">
        <f>IF(C886=1,MAX(D$1:D885)+1,"")</f>
        <v/>
      </c>
      <c r="E886" s="166" t="s">
        <v>23</v>
      </c>
      <c r="F886" s="166" t="s">
        <v>2762</v>
      </c>
      <c r="H886" s="166" t="s">
        <v>1656</v>
      </c>
      <c r="I886" s="166" t="s">
        <v>1657</v>
      </c>
      <c r="J886" s="166" t="s">
        <v>1902</v>
      </c>
      <c r="K886" s="166" t="s">
        <v>2565</v>
      </c>
      <c r="L886" s="409">
        <v>7</v>
      </c>
      <c r="M886" s="409">
        <v>21</v>
      </c>
      <c r="N886" s="409">
        <v>42</v>
      </c>
      <c r="O886" s="410">
        <v>20</v>
      </c>
      <c r="P886" s="405">
        <v>8.3333333333333329E-2</v>
      </c>
      <c r="Q886" s="405">
        <v>8.3333333333333329E-2</v>
      </c>
      <c r="R886" s="405">
        <v>8.3333333333333329E-2</v>
      </c>
      <c r="S886" s="405">
        <v>8.3333333333333329E-2</v>
      </c>
      <c r="T886" s="405">
        <v>8.3333333333333329E-2</v>
      </c>
      <c r="U886" s="405">
        <v>8.3333333333333329E-2</v>
      </c>
      <c r="V886" s="405">
        <v>8.3333333333333329E-2</v>
      </c>
      <c r="W886" s="405">
        <v>8.3333333333333329E-2</v>
      </c>
      <c r="X886" s="405">
        <v>8.3333333333333329E-2</v>
      </c>
      <c r="Y886" s="405">
        <v>8.3333333333333329E-2</v>
      </c>
      <c r="Z886" s="405">
        <v>8.3333333333333329E-2</v>
      </c>
      <c r="AA886" s="405">
        <v>8.3333333333333329E-2</v>
      </c>
    </row>
    <row r="887" spans="1:27" ht="15" customHeight="1" x14ac:dyDescent="0.25">
      <c r="A887" s="425" t="str">
        <f>IF('1_geral'!$D$1=E887,1,"")</f>
        <v/>
      </c>
      <c r="B887" s="166" t="str">
        <f>IF(A887=1,MAX(B$1:B886)+1,"")</f>
        <v/>
      </c>
      <c r="C887" s="425" t="str">
        <f>IF('1_geral'!$D$4=F887,1,"")</f>
        <v/>
      </c>
      <c r="D887" s="166" t="str">
        <f>IF(C887=1,MAX(D$1:D886)+1,"")</f>
        <v/>
      </c>
      <c r="E887" s="166" t="s">
        <v>23</v>
      </c>
      <c r="F887" s="166" t="s">
        <v>2774</v>
      </c>
      <c r="G887" s="166" t="s">
        <v>1657</v>
      </c>
      <c r="H887" s="166" t="s">
        <v>1656</v>
      </c>
      <c r="I887" s="166" t="s">
        <v>1861</v>
      </c>
      <c r="J887" s="166" t="s">
        <v>1902</v>
      </c>
      <c r="K887" s="166" t="s">
        <v>2775</v>
      </c>
      <c r="L887" s="409">
        <v>0.75</v>
      </c>
      <c r="M887" s="409">
        <v>1.5</v>
      </c>
      <c r="N887" s="409">
        <v>3</v>
      </c>
      <c r="O887" s="410">
        <v>3590</v>
      </c>
      <c r="P887" s="405">
        <v>8.3333333333333329E-2</v>
      </c>
      <c r="Q887" s="405">
        <v>8.3333333333333329E-2</v>
      </c>
      <c r="R887" s="405">
        <v>8.3333333333333329E-2</v>
      </c>
      <c r="S887" s="405">
        <v>8.3333333333333329E-2</v>
      </c>
      <c r="T887" s="405">
        <v>8.3333333333333329E-2</v>
      </c>
      <c r="U887" s="405">
        <v>8.3333333333333329E-2</v>
      </c>
      <c r="V887" s="405">
        <v>8.3333333333333329E-2</v>
      </c>
      <c r="W887" s="405">
        <v>8.3333333333333329E-2</v>
      </c>
      <c r="X887" s="405">
        <v>8.3333333333333329E-2</v>
      </c>
      <c r="Y887" s="405">
        <v>8.3333333333333329E-2</v>
      </c>
      <c r="Z887" s="405">
        <v>8.3333333333333329E-2</v>
      </c>
      <c r="AA887" s="405">
        <v>8.3333333333333329E-2</v>
      </c>
    </row>
    <row r="888" spans="1:27" ht="15" customHeight="1" x14ac:dyDescent="0.25">
      <c r="A888" s="425" t="str">
        <f>IF('1_geral'!$D$1=E888,1,"")</f>
        <v/>
      </c>
      <c r="B888" s="166" t="str">
        <f>IF(A888=1,MAX(B$1:B887)+1,"")</f>
        <v/>
      </c>
      <c r="C888" s="425" t="str">
        <f>IF('1_geral'!$D$4=F888,1,"")</f>
        <v/>
      </c>
      <c r="D888" s="166" t="str">
        <f>IF(C888=1,MAX(D$1:D887)+1,"")</f>
        <v/>
      </c>
      <c r="E888" s="166" t="s">
        <v>23</v>
      </c>
      <c r="F888" s="166" t="s">
        <v>2774</v>
      </c>
      <c r="G888" s="166" t="s">
        <v>1657</v>
      </c>
      <c r="H888" s="166" t="s">
        <v>1656</v>
      </c>
      <c r="I888" s="166" t="s">
        <v>1861</v>
      </c>
      <c r="J888" s="166" t="s">
        <v>1902</v>
      </c>
      <c r="K888" s="166" t="s">
        <v>2776</v>
      </c>
      <c r="L888" s="409">
        <v>2</v>
      </c>
      <c r="M888" s="409">
        <v>4</v>
      </c>
      <c r="N888" s="409">
        <v>8</v>
      </c>
      <c r="O888" s="410">
        <v>1285</v>
      </c>
      <c r="P888" s="405">
        <v>8.3333333333333329E-2</v>
      </c>
      <c r="Q888" s="405">
        <v>8.3333333333333329E-2</v>
      </c>
      <c r="R888" s="405">
        <v>8.3333333333333329E-2</v>
      </c>
      <c r="S888" s="405">
        <v>8.3333333333333329E-2</v>
      </c>
      <c r="T888" s="405">
        <v>8.3333333333333329E-2</v>
      </c>
      <c r="U888" s="405">
        <v>8.3333333333333329E-2</v>
      </c>
      <c r="V888" s="405">
        <v>8.3333333333333329E-2</v>
      </c>
      <c r="W888" s="405">
        <v>8.3333333333333329E-2</v>
      </c>
      <c r="X888" s="405">
        <v>8.3333333333333329E-2</v>
      </c>
      <c r="Y888" s="405">
        <v>8.3333333333333329E-2</v>
      </c>
      <c r="Z888" s="405">
        <v>8.3333333333333329E-2</v>
      </c>
      <c r="AA888" s="405">
        <v>8.3333333333333329E-2</v>
      </c>
    </row>
    <row r="889" spans="1:27" ht="15" customHeight="1" x14ac:dyDescent="0.25">
      <c r="A889" s="425" t="str">
        <f>IF('1_geral'!$D$1=E889,1,"")</f>
        <v/>
      </c>
      <c r="B889" s="166" t="str">
        <f>IF(A889=1,MAX(B$1:B888)+1,"")</f>
        <v/>
      </c>
      <c r="C889" s="425" t="str">
        <f>IF('1_geral'!$D$4=F889,1,"")</f>
        <v/>
      </c>
      <c r="D889" s="166" t="str">
        <f>IF(C889=1,MAX(D$1:D888)+1,"")</f>
        <v/>
      </c>
      <c r="E889" s="166" t="s">
        <v>23</v>
      </c>
      <c r="F889" s="166" t="s">
        <v>2774</v>
      </c>
      <c r="G889" s="166" t="s">
        <v>1657</v>
      </c>
      <c r="H889" s="166" t="s">
        <v>1656</v>
      </c>
      <c r="I889" s="166" t="s">
        <v>1861</v>
      </c>
      <c r="J889" s="166" t="s">
        <v>1902</v>
      </c>
      <c r="K889" s="166" t="s">
        <v>2778</v>
      </c>
      <c r="L889" s="409">
        <v>6</v>
      </c>
      <c r="M889" s="409">
        <v>12</v>
      </c>
      <c r="N889" s="409">
        <v>24</v>
      </c>
      <c r="O889" s="410">
        <v>40</v>
      </c>
      <c r="P889" s="405">
        <v>8.3333333333333329E-2</v>
      </c>
      <c r="Q889" s="405">
        <v>8.3333333333333329E-2</v>
      </c>
      <c r="R889" s="405">
        <v>8.3333333333333329E-2</v>
      </c>
      <c r="S889" s="405">
        <v>8.3333333333333329E-2</v>
      </c>
      <c r="T889" s="405">
        <v>8.3333333333333329E-2</v>
      </c>
      <c r="U889" s="405">
        <v>8.3333333333333329E-2</v>
      </c>
      <c r="V889" s="405">
        <v>8.3333333333333329E-2</v>
      </c>
      <c r="W889" s="405">
        <v>8.3333333333333329E-2</v>
      </c>
      <c r="X889" s="405">
        <v>8.3333333333333329E-2</v>
      </c>
      <c r="Y889" s="405">
        <v>8.3333333333333329E-2</v>
      </c>
      <c r="Z889" s="405">
        <v>8.3333333333333329E-2</v>
      </c>
      <c r="AA889" s="405">
        <v>8.3333333333333329E-2</v>
      </c>
    </row>
    <row r="890" spans="1:27" ht="15" customHeight="1" x14ac:dyDescent="0.25">
      <c r="A890" s="425" t="str">
        <f>IF('1_geral'!$D$1=E890,1,"")</f>
        <v/>
      </c>
      <c r="B890" s="166" t="str">
        <f>IF(A890=1,MAX(B$1:B889)+1,"")</f>
        <v/>
      </c>
      <c r="C890" s="425" t="str">
        <f>IF('1_geral'!$D$4=F890,1,"")</f>
        <v/>
      </c>
      <c r="D890" s="166" t="str">
        <f>IF(C890=1,MAX(D$1:D889)+1,"")</f>
        <v/>
      </c>
      <c r="E890" s="166" t="s">
        <v>23</v>
      </c>
      <c r="F890" s="166" t="s">
        <v>2774</v>
      </c>
      <c r="G890" s="166" t="s">
        <v>1657</v>
      </c>
      <c r="H890" s="166" t="s">
        <v>1656</v>
      </c>
      <c r="I890" s="166" t="s">
        <v>1861</v>
      </c>
      <c r="J890" s="166" t="s">
        <v>1902</v>
      </c>
      <c r="K890" s="166" t="s">
        <v>2781</v>
      </c>
      <c r="L890" s="409">
        <v>4</v>
      </c>
      <c r="M890" s="409">
        <v>8</v>
      </c>
      <c r="N890" s="409">
        <v>16</v>
      </c>
      <c r="O890" s="410">
        <v>6715</v>
      </c>
      <c r="P890" s="405">
        <v>8.3333333333333329E-2</v>
      </c>
      <c r="Q890" s="405">
        <v>8.3333333333333329E-2</v>
      </c>
      <c r="R890" s="405">
        <v>8.3333333333333329E-2</v>
      </c>
      <c r="S890" s="405">
        <v>8.3333333333333329E-2</v>
      </c>
      <c r="T890" s="405">
        <v>8.3333333333333329E-2</v>
      </c>
      <c r="U890" s="405">
        <v>8.3333333333333329E-2</v>
      </c>
      <c r="V890" s="405">
        <v>8.3333333333333329E-2</v>
      </c>
      <c r="W890" s="405">
        <v>8.3333333333333329E-2</v>
      </c>
      <c r="X890" s="405">
        <v>8.3333333333333329E-2</v>
      </c>
      <c r="Y890" s="405">
        <v>8.3333333333333329E-2</v>
      </c>
      <c r="Z890" s="405">
        <v>8.3333333333333329E-2</v>
      </c>
      <c r="AA890" s="405">
        <v>8.3333333333333329E-2</v>
      </c>
    </row>
    <row r="891" spans="1:27" ht="15" customHeight="1" x14ac:dyDescent="0.25">
      <c r="A891" s="425" t="str">
        <f>IF('1_geral'!$D$1=E891,1,"")</f>
        <v/>
      </c>
      <c r="B891" s="166" t="str">
        <f>IF(A891=1,MAX(B$1:B890)+1,"")</f>
        <v/>
      </c>
      <c r="C891" s="425" t="str">
        <f>IF('1_geral'!$D$4=F891,1,"")</f>
        <v/>
      </c>
      <c r="D891" s="166" t="str">
        <f>IF(C891=1,MAX(D$1:D890)+1,"")</f>
        <v/>
      </c>
      <c r="E891" s="166" t="s">
        <v>23</v>
      </c>
      <c r="F891" s="166" t="s">
        <v>2774</v>
      </c>
      <c r="G891" s="166" t="s">
        <v>1657</v>
      </c>
      <c r="H891" s="166" t="s">
        <v>1656</v>
      </c>
      <c r="I891" s="166" t="s">
        <v>1861</v>
      </c>
      <c r="J891" s="166" t="s">
        <v>1902</v>
      </c>
      <c r="K891" s="166" t="s">
        <v>2782</v>
      </c>
      <c r="L891" s="409">
        <v>0.75</v>
      </c>
      <c r="M891" s="409">
        <v>1.5</v>
      </c>
      <c r="N891" s="409">
        <v>3</v>
      </c>
      <c r="O891" s="410">
        <v>1850</v>
      </c>
      <c r="P891" s="405">
        <v>8.3333333333333329E-2</v>
      </c>
      <c r="Q891" s="405">
        <v>8.3333333333333329E-2</v>
      </c>
      <c r="R891" s="405">
        <v>8.3333333333333329E-2</v>
      </c>
      <c r="S891" s="405">
        <v>8.3333333333333329E-2</v>
      </c>
      <c r="T891" s="405">
        <v>8.3333333333333329E-2</v>
      </c>
      <c r="U891" s="405">
        <v>8.3333333333333329E-2</v>
      </c>
      <c r="V891" s="405">
        <v>8.3333333333333329E-2</v>
      </c>
      <c r="W891" s="405">
        <v>8.3333333333333329E-2</v>
      </c>
      <c r="X891" s="405">
        <v>8.3333333333333329E-2</v>
      </c>
      <c r="Y891" s="405">
        <v>8.3333333333333329E-2</v>
      </c>
      <c r="Z891" s="405">
        <v>8.3333333333333329E-2</v>
      </c>
      <c r="AA891" s="405">
        <v>8.3333333333333329E-2</v>
      </c>
    </row>
    <row r="892" spans="1:27" ht="15" customHeight="1" x14ac:dyDescent="0.25">
      <c r="A892" s="425" t="str">
        <f>IF('1_geral'!$D$1=E892,1,"")</f>
        <v/>
      </c>
      <c r="B892" s="166" t="str">
        <f>IF(A892=1,MAX(B$1:B891)+1,"")</f>
        <v/>
      </c>
      <c r="C892" s="425" t="str">
        <f>IF('1_geral'!$D$4=F892,1,"")</f>
        <v/>
      </c>
      <c r="D892" s="166" t="str">
        <f>IF(C892=1,MAX(D$1:D891)+1,"")</f>
        <v/>
      </c>
      <c r="E892" s="166" t="s">
        <v>23</v>
      </c>
      <c r="F892" s="166" t="s">
        <v>2774</v>
      </c>
      <c r="G892" s="166" t="s">
        <v>1657</v>
      </c>
      <c r="H892" s="166" t="s">
        <v>1656</v>
      </c>
      <c r="I892" s="166" t="s">
        <v>1861</v>
      </c>
      <c r="J892" s="166" t="s">
        <v>1902</v>
      </c>
      <c r="K892" s="166" t="s">
        <v>2786</v>
      </c>
      <c r="L892" s="409">
        <v>0.75</v>
      </c>
      <c r="M892" s="409">
        <v>1.5</v>
      </c>
      <c r="N892" s="409">
        <v>3</v>
      </c>
      <c r="O892" s="410">
        <v>4785</v>
      </c>
      <c r="P892" s="405">
        <v>8.3333333333333329E-2</v>
      </c>
      <c r="Q892" s="405">
        <v>8.3333333333333329E-2</v>
      </c>
      <c r="R892" s="405">
        <v>8.3333333333333329E-2</v>
      </c>
      <c r="S892" s="405">
        <v>8.3333333333333329E-2</v>
      </c>
      <c r="T892" s="405">
        <v>8.3333333333333329E-2</v>
      </c>
      <c r="U892" s="405">
        <v>8.3333333333333329E-2</v>
      </c>
      <c r="V892" s="405">
        <v>8.3333333333333329E-2</v>
      </c>
      <c r="W892" s="405">
        <v>8.3333333333333329E-2</v>
      </c>
      <c r="X892" s="405">
        <v>8.3333333333333329E-2</v>
      </c>
      <c r="Y892" s="405">
        <v>8.3333333333333329E-2</v>
      </c>
      <c r="Z892" s="405">
        <v>8.3333333333333329E-2</v>
      </c>
      <c r="AA892" s="405">
        <v>8.3333333333333329E-2</v>
      </c>
    </row>
    <row r="893" spans="1:27" ht="15" customHeight="1" x14ac:dyDescent="0.25">
      <c r="A893" s="425" t="str">
        <f>IF('1_geral'!$D$1=E893,1,"")</f>
        <v/>
      </c>
      <c r="B893" s="166" t="str">
        <f>IF(A893=1,MAX(B$1:B892)+1,"")</f>
        <v/>
      </c>
      <c r="C893" s="425" t="str">
        <f>IF('1_geral'!$D$4=F893,1,"")</f>
        <v/>
      </c>
      <c r="D893" s="166" t="str">
        <f>IF(C893=1,MAX(D$1:D892)+1,"")</f>
        <v/>
      </c>
      <c r="E893" s="166" t="s">
        <v>23</v>
      </c>
      <c r="F893" s="166" t="s">
        <v>2774</v>
      </c>
      <c r="G893" s="166" t="s">
        <v>1657</v>
      </c>
      <c r="H893" s="166" t="s">
        <v>1656</v>
      </c>
      <c r="I893" s="166" t="s">
        <v>1861</v>
      </c>
      <c r="J893" s="166" t="s">
        <v>1902</v>
      </c>
      <c r="K893" s="166" t="s">
        <v>2788</v>
      </c>
      <c r="L893" s="409">
        <v>3</v>
      </c>
      <c r="M893" s="409">
        <v>6</v>
      </c>
      <c r="N893" s="409">
        <v>12</v>
      </c>
      <c r="O893" s="410">
        <v>4785</v>
      </c>
      <c r="P893" s="405">
        <v>8.3333333333333329E-2</v>
      </c>
      <c r="Q893" s="405">
        <v>8.3333333333333329E-2</v>
      </c>
      <c r="R893" s="405">
        <v>8.3333333333333329E-2</v>
      </c>
      <c r="S893" s="405">
        <v>8.3333333333333329E-2</v>
      </c>
      <c r="T893" s="405">
        <v>8.3333333333333329E-2</v>
      </c>
      <c r="U893" s="405">
        <v>8.3333333333333329E-2</v>
      </c>
      <c r="V893" s="405">
        <v>8.3333333333333329E-2</v>
      </c>
      <c r="W893" s="405">
        <v>8.3333333333333329E-2</v>
      </c>
      <c r="X893" s="405">
        <v>8.3333333333333329E-2</v>
      </c>
      <c r="Y893" s="405">
        <v>8.3333333333333329E-2</v>
      </c>
      <c r="Z893" s="405">
        <v>8.3333333333333329E-2</v>
      </c>
      <c r="AA893" s="405">
        <v>8.3333333333333329E-2</v>
      </c>
    </row>
    <row r="894" spans="1:27" ht="15" customHeight="1" x14ac:dyDescent="0.25">
      <c r="A894" s="425" t="str">
        <f>IF('1_geral'!$D$1=E894,1,"")</f>
        <v/>
      </c>
      <c r="B894" s="166" t="str">
        <f>IF(A894=1,MAX(B$1:B893)+1,"")</f>
        <v/>
      </c>
      <c r="C894" s="425" t="str">
        <f>IF('1_geral'!$D$4=F894,1,"")</f>
        <v/>
      </c>
      <c r="D894" s="166" t="str">
        <f>IF(C894=1,MAX(D$1:D893)+1,"")</f>
        <v/>
      </c>
      <c r="E894" s="166" t="s">
        <v>23</v>
      </c>
      <c r="F894" s="166" t="s">
        <v>2774</v>
      </c>
      <c r="H894" s="166" t="s">
        <v>1656</v>
      </c>
      <c r="I894" s="166" t="s">
        <v>1861</v>
      </c>
      <c r="J894" s="166" t="s">
        <v>1902</v>
      </c>
      <c r="K894" s="166" t="s">
        <v>2777</v>
      </c>
      <c r="L894" s="409">
        <v>15</v>
      </c>
      <c r="M894" s="409">
        <v>30</v>
      </c>
      <c r="N894" s="409">
        <v>60</v>
      </c>
      <c r="O894" s="410">
        <v>120</v>
      </c>
      <c r="P894" s="405">
        <v>8.3333333333333329E-2</v>
      </c>
      <c r="Q894" s="405">
        <v>8.3333333333333329E-2</v>
      </c>
      <c r="R894" s="405">
        <v>8.3333333333333329E-2</v>
      </c>
      <c r="S894" s="405">
        <v>8.3333333333333329E-2</v>
      </c>
      <c r="T894" s="405">
        <v>8.3333333333333329E-2</v>
      </c>
      <c r="U894" s="405">
        <v>8.3333333333333329E-2</v>
      </c>
      <c r="V894" s="405">
        <v>8.3333333333333329E-2</v>
      </c>
      <c r="W894" s="405">
        <v>8.3333333333333329E-2</v>
      </c>
      <c r="X894" s="405">
        <v>8.3333333333333329E-2</v>
      </c>
      <c r="Y894" s="405">
        <v>8.3333333333333329E-2</v>
      </c>
      <c r="Z894" s="405">
        <v>8.3333333333333329E-2</v>
      </c>
      <c r="AA894" s="405">
        <v>8.3333333333333329E-2</v>
      </c>
    </row>
    <row r="895" spans="1:27" ht="15" customHeight="1" x14ac:dyDescent="0.25">
      <c r="A895" s="425" t="str">
        <f>IF('1_geral'!$D$1=E895,1,"")</f>
        <v/>
      </c>
      <c r="B895" s="166" t="str">
        <f>IF(A895=1,MAX(B$1:B894)+1,"")</f>
        <v/>
      </c>
      <c r="C895" s="425" t="str">
        <f>IF('1_geral'!$D$4=F895,1,"")</f>
        <v/>
      </c>
      <c r="D895" s="166" t="str">
        <f>IF(C895=1,MAX(D$1:D894)+1,"")</f>
        <v/>
      </c>
      <c r="E895" s="166" t="s">
        <v>23</v>
      </c>
      <c r="F895" s="166" t="s">
        <v>2774</v>
      </c>
      <c r="H895" s="166" t="s">
        <v>1656</v>
      </c>
      <c r="I895" s="166" t="s">
        <v>1861</v>
      </c>
      <c r="J895" s="166" t="s">
        <v>1902</v>
      </c>
      <c r="K895" s="166" t="s">
        <v>2779</v>
      </c>
      <c r="L895" s="409">
        <v>7.5</v>
      </c>
      <c r="M895" s="409">
        <v>15</v>
      </c>
      <c r="N895" s="409">
        <v>30</v>
      </c>
      <c r="O895" s="410">
        <v>645</v>
      </c>
      <c r="P895" s="405">
        <v>8.3333333333333329E-2</v>
      </c>
      <c r="Q895" s="405">
        <v>8.3333333333333329E-2</v>
      </c>
      <c r="R895" s="405">
        <v>8.3333333333333329E-2</v>
      </c>
      <c r="S895" s="405">
        <v>8.3333333333333329E-2</v>
      </c>
      <c r="T895" s="405">
        <v>8.3333333333333329E-2</v>
      </c>
      <c r="U895" s="405">
        <v>8.3333333333333329E-2</v>
      </c>
      <c r="V895" s="405">
        <v>8.3333333333333329E-2</v>
      </c>
      <c r="W895" s="405">
        <v>8.3333333333333329E-2</v>
      </c>
      <c r="X895" s="405">
        <v>8.3333333333333329E-2</v>
      </c>
      <c r="Y895" s="405">
        <v>8.3333333333333329E-2</v>
      </c>
      <c r="Z895" s="405">
        <v>8.3333333333333329E-2</v>
      </c>
      <c r="AA895" s="405">
        <v>8.3333333333333329E-2</v>
      </c>
    </row>
    <row r="896" spans="1:27" ht="15" customHeight="1" x14ac:dyDescent="0.25">
      <c r="A896" s="425" t="str">
        <f>IF('1_geral'!$D$1=E896,1,"")</f>
        <v/>
      </c>
      <c r="B896" s="166" t="str">
        <f>IF(A896=1,MAX(B$1:B895)+1,"")</f>
        <v/>
      </c>
      <c r="C896" s="425" t="str">
        <f>IF('1_geral'!$D$4=F896,1,"")</f>
        <v/>
      </c>
      <c r="D896" s="166" t="str">
        <f>IF(C896=1,MAX(D$1:D895)+1,"")</f>
        <v/>
      </c>
      <c r="E896" s="166" t="s">
        <v>23</v>
      </c>
      <c r="F896" s="166" t="s">
        <v>2774</v>
      </c>
      <c r="H896" s="166" t="s">
        <v>1656</v>
      </c>
      <c r="I896" s="166" t="s">
        <v>1861</v>
      </c>
      <c r="J896" s="166" t="s">
        <v>1902</v>
      </c>
      <c r="K896" s="166" t="s">
        <v>2780</v>
      </c>
      <c r="L896" s="409">
        <v>0.2</v>
      </c>
      <c r="M896" s="409">
        <v>0.4</v>
      </c>
      <c r="N896" s="409">
        <v>0.8</v>
      </c>
      <c r="O896" s="410">
        <v>44250</v>
      </c>
      <c r="P896" s="405">
        <v>8.3333333333333329E-2</v>
      </c>
      <c r="Q896" s="405">
        <v>8.3333333333333329E-2</v>
      </c>
      <c r="R896" s="405">
        <v>8.3333333333333329E-2</v>
      </c>
      <c r="S896" s="405">
        <v>8.3333333333333329E-2</v>
      </c>
      <c r="T896" s="405">
        <v>8.3333333333333329E-2</v>
      </c>
      <c r="U896" s="405">
        <v>8.3333333333333329E-2</v>
      </c>
      <c r="V896" s="405">
        <v>8.3333333333333329E-2</v>
      </c>
      <c r="W896" s="405">
        <v>8.3333333333333329E-2</v>
      </c>
      <c r="X896" s="405">
        <v>8.3333333333333329E-2</v>
      </c>
      <c r="Y896" s="405">
        <v>8.3333333333333329E-2</v>
      </c>
      <c r="Z896" s="405">
        <v>8.3333333333333329E-2</v>
      </c>
      <c r="AA896" s="405">
        <v>8.3333333333333329E-2</v>
      </c>
    </row>
    <row r="897" spans="1:27" ht="15" customHeight="1" x14ac:dyDescent="0.25">
      <c r="A897" s="425" t="str">
        <f>IF('1_geral'!$D$1=E897,1,"")</f>
        <v/>
      </c>
      <c r="B897" s="166" t="str">
        <f>IF(A897=1,MAX(B$1:B896)+1,"")</f>
        <v/>
      </c>
      <c r="C897" s="425" t="str">
        <f>IF('1_geral'!$D$4=F897,1,"")</f>
        <v/>
      </c>
      <c r="D897" s="166" t="str">
        <f>IF(C897=1,MAX(D$1:D896)+1,"")</f>
        <v/>
      </c>
      <c r="E897" s="166" t="s">
        <v>23</v>
      </c>
      <c r="F897" s="166" t="s">
        <v>2774</v>
      </c>
      <c r="H897" s="166" t="s">
        <v>1656</v>
      </c>
      <c r="I897" s="166" t="s">
        <v>1861</v>
      </c>
      <c r="J897" s="166" t="s">
        <v>1902</v>
      </c>
      <c r="K897" s="166" t="s">
        <v>2783</v>
      </c>
      <c r="L897" s="409">
        <v>180</v>
      </c>
      <c r="M897" s="409">
        <v>360</v>
      </c>
      <c r="N897" s="409">
        <v>720</v>
      </c>
      <c r="O897" s="410">
        <v>22</v>
      </c>
      <c r="P897" s="405">
        <v>8.3333333333333329E-2</v>
      </c>
      <c r="Q897" s="405">
        <v>8.3333333333333329E-2</v>
      </c>
      <c r="R897" s="405">
        <v>8.3333333333333329E-2</v>
      </c>
      <c r="S897" s="405">
        <v>8.3333333333333329E-2</v>
      </c>
      <c r="T897" s="405">
        <v>8.3333333333333329E-2</v>
      </c>
      <c r="U897" s="405">
        <v>8.3333333333333329E-2</v>
      </c>
      <c r="V897" s="405">
        <v>8.3333333333333329E-2</v>
      </c>
      <c r="W897" s="405">
        <v>8.3333333333333329E-2</v>
      </c>
      <c r="X897" s="405">
        <v>8.3333333333333329E-2</v>
      </c>
      <c r="Y897" s="405">
        <v>8.3333333333333329E-2</v>
      </c>
      <c r="Z897" s="405">
        <v>8.3333333333333329E-2</v>
      </c>
      <c r="AA897" s="405">
        <v>8.3333333333333329E-2</v>
      </c>
    </row>
    <row r="898" spans="1:27" ht="15" customHeight="1" x14ac:dyDescent="0.25">
      <c r="A898" s="425" t="str">
        <f>IF('1_geral'!$D$1=E898,1,"")</f>
        <v/>
      </c>
      <c r="B898" s="166" t="str">
        <f>IF(A898=1,MAX(B$1:B897)+1,"")</f>
        <v/>
      </c>
      <c r="C898" s="425" t="str">
        <f>IF('1_geral'!$D$4=F898,1,"")</f>
        <v/>
      </c>
      <c r="D898" s="166" t="str">
        <f>IF(C898=1,MAX(D$1:D897)+1,"")</f>
        <v/>
      </c>
      <c r="E898" s="166" t="s">
        <v>23</v>
      </c>
      <c r="F898" s="166" t="s">
        <v>2774</v>
      </c>
      <c r="H898" s="166" t="s">
        <v>1656</v>
      </c>
      <c r="I898" s="166" t="s">
        <v>1861</v>
      </c>
      <c r="J898" s="166" t="s">
        <v>1902</v>
      </c>
      <c r="K898" s="166" t="s">
        <v>2784</v>
      </c>
      <c r="L898" s="409">
        <v>10</v>
      </c>
      <c r="M898" s="409">
        <v>20</v>
      </c>
      <c r="N898" s="409">
        <v>40</v>
      </c>
      <c r="O898" s="410">
        <v>36</v>
      </c>
      <c r="P898" s="405">
        <v>8.3333333333333329E-2</v>
      </c>
      <c r="Q898" s="405">
        <v>8.3333333333333329E-2</v>
      </c>
      <c r="R898" s="405">
        <v>8.3333333333333329E-2</v>
      </c>
      <c r="S898" s="405">
        <v>8.3333333333333329E-2</v>
      </c>
      <c r="T898" s="405">
        <v>8.3333333333333329E-2</v>
      </c>
      <c r="U898" s="405">
        <v>8.3333333333333329E-2</v>
      </c>
      <c r="V898" s="405">
        <v>8.3333333333333329E-2</v>
      </c>
      <c r="W898" s="405">
        <v>8.3333333333333329E-2</v>
      </c>
      <c r="X898" s="405">
        <v>8.3333333333333329E-2</v>
      </c>
      <c r="Y898" s="405">
        <v>8.3333333333333329E-2</v>
      </c>
      <c r="Z898" s="405">
        <v>8.3333333333333329E-2</v>
      </c>
      <c r="AA898" s="405">
        <v>8.3333333333333329E-2</v>
      </c>
    </row>
    <row r="899" spans="1:27" ht="15" customHeight="1" x14ac:dyDescent="0.25">
      <c r="A899" s="425" t="str">
        <f>IF('1_geral'!$D$1=E899,1,"")</f>
        <v/>
      </c>
      <c r="B899" s="166" t="str">
        <f>IF(A899=1,MAX(B$1:B898)+1,"")</f>
        <v/>
      </c>
      <c r="C899" s="425" t="str">
        <f>IF('1_geral'!$D$4=F899,1,"")</f>
        <v/>
      </c>
      <c r="D899" s="166" t="str">
        <f>IF(C899=1,MAX(D$1:D898)+1,"")</f>
        <v/>
      </c>
      <c r="E899" s="166" t="s">
        <v>23</v>
      </c>
      <c r="F899" s="166" t="s">
        <v>2774</v>
      </c>
      <c r="H899" s="166" t="s">
        <v>1656</v>
      </c>
      <c r="I899" s="166" t="s">
        <v>1861</v>
      </c>
      <c r="J899" s="166" t="s">
        <v>1902</v>
      </c>
      <c r="K899" s="166" t="s">
        <v>2785</v>
      </c>
      <c r="L899" s="409">
        <v>1</v>
      </c>
      <c r="M899" s="409">
        <v>2</v>
      </c>
      <c r="N899" s="409">
        <v>4</v>
      </c>
      <c r="O899" s="410">
        <v>120</v>
      </c>
      <c r="P899" s="405">
        <v>8.3333333333333329E-2</v>
      </c>
      <c r="Q899" s="405">
        <v>8.3333333333333329E-2</v>
      </c>
      <c r="R899" s="405">
        <v>8.3333333333333329E-2</v>
      </c>
      <c r="S899" s="405">
        <v>8.3333333333333329E-2</v>
      </c>
      <c r="T899" s="405">
        <v>8.3333333333333329E-2</v>
      </c>
      <c r="U899" s="405">
        <v>8.3333333333333329E-2</v>
      </c>
      <c r="V899" s="405">
        <v>8.3333333333333329E-2</v>
      </c>
      <c r="W899" s="405">
        <v>8.3333333333333329E-2</v>
      </c>
      <c r="X899" s="405">
        <v>8.3333333333333329E-2</v>
      </c>
      <c r="Y899" s="405">
        <v>8.3333333333333329E-2</v>
      </c>
      <c r="Z899" s="405">
        <v>8.3333333333333329E-2</v>
      </c>
      <c r="AA899" s="405">
        <v>8.3333333333333329E-2</v>
      </c>
    </row>
    <row r="900" spans="1:27" ht="15" customHeight="1" x14ac:dyDescent="0.25">
      <c r="A900" s="425" t="str">
        <f>IF('1_geral'!$D$1=E900,1,"")</f>
        <v/>
      </c>
      <c r="B900" s="166" t="str">
        <f>IF(A900=1,MAX(B$1:B899)+1,"")</f>
        <v/>
      </c>
      <c r="C900" s="425" t="str">
        <f>IF('1_geral'!$D$4=F900,1,"")</f>
        <v/>
      </c>
      <c r="D900" s="166" t="str">
        <f>IF(C900=1,MAX(D$1:D899)+1,"")</f>
        <v/>
      </c>
      <c r="E900" s="166" t="s">
        <v>23</v>
      </c>
      <c r="F900" s="166" t="s">
        <v>2774</v>
      </c>
      <c r="H900" s="166" t="s">
        <v>1656</v>
      </c>
      <c r="I900" s="166" t="s">
        <v>1861</v>
      </c>
      <c r="J900" s="166" t="s">
        <v>1902</v>
      </c>
      <c r="K900" s="166" t="s">
        <v>2787</v>
      </c>
      <c r="L900" s="409">
        <v>6</v>
      </c>
      <c r="M900" s="409">
        <v>12</v>
      </c>
      <c r="N900" s="409">
        <v>24</v>
      </c>
      <c r="O900" s="410">
        <v>350</v>
      </c>
      <c r="P900" s="405">
        <v>8.3333333333333329E-2</v>
      </c>
      <c r="Q900" s="405">
        <v>8.3333333333333329E-2</v>
      </c>
      <c r="R900" s="405">
        <v>8.3333333333333329E-2</v>
      </c>
      <c r="S900" s="405">
        <v>8.3333333333333329E-2</v>
      </c>
      <c r="T900" s="405">
        <v>8.3333333333333329E-2</v>
      </c>
      <c r="U900" s="405">
        <v>8.3333333333333329E-2</v>
      </c>
      <c r="V900" s="405">
        <v>8.3333333333333329E-2</v>
      </c>
      <c r="W900" s="405">
        <v>8.3333333333333329E-2</v>
      </c>
      <c r="X900" s="405">
        <v>8.3333333333333329E-2</v>
      </c>
      <c r="Y900" s="405">
        <v>8.3333333333333329E-2</v>
      </c>
      <c r="Z900" s="405">
        <v>8.3333333333333329E-2</v>
      </c>
      <c r="AA900" s="405">
        <v>8.3333333333333329E-2</v>
      </c>
    </row>
    <row r="901" spans="1:27" ht="15" customHeight="1" x14ac:dyDescent="0.25">
      <c r="A901" s="425" t="str">
        <f>IF('1_geral'!$D$1=E901,1,"")</f>
        <v/>
      </c>
      <c r="B901" s="166" t="str">
        <f>IF(A901=1,MAX(B$1:B900)+1,"")</f>
        <v/>
      </c>
      <c r="C901" s="425" t="str">
        <f>IF('1_geral'!$D$4=F901,1,"")</f>
        <v/>
      </c>
      <c r="D901" s="166" t="str">
        <f>IF(C901=1,MAX(D$1:D900)+1,"")</f>
        <v/>
      </c>
      <c r="E901" s="166" t="s">
        <v>23</v>
      </c>
      <c r="F901" s="166" t="s">
        <v>2789</v>
      </c>
      <c r="G901" s="166" t="s">
        <v>2789</v>
      </c>
      <c r="H901" s="166" t="s">
        <v>1656</v>
      </c>
      <c r="I901" s="166" t="s">
        <v>1861</v>
      </c>
      <c r="J901" s="166" t="s">
        <v>1902</v>
      </c>
      <c r="K901" s="166" t="s">
        <v>2791</v>
      </c>
      <c r="L901" s="409">
        <v>12.5</v>
      </c>
      <c r="M901" s="409">
        <v>25</v>
      </c>
      <c r="N901" s="409">
        <v>50</v>
      </c>
      <c r="O901" s="410">
        <v>650</v>
      </c>
      <c r="P901" s="405">
        <v>8.3333333333333329E-2</v>
      </c>
      <c r="Q901" s="405">
        <v>8.3333333333333329E-2</v>
      </c>
      <c r="R901" s="405">
        <v>8.3333333333333329E-2</v>
      </c>
      <c r="S901" s="405">
        <v>8.3333333333333329E-2</v>
      </c>
      <c r="T901" s="405">
        <v>8.3333333333333329E-2</v>
      </c>
      <c r="U901" s="405">
        <v>8.3333333333333329E-2</v>
      </c>
      <c r="V901" s="405">
        <v>8.3333333333333329E-2</v>
      </c>
      <c r="W901" s="405">
        <v>8.3333333333333329E-2</v>
      </c>
      <c r="X901" s="405">
        <v>8.3333333333333329E-2</v>
      </c>
      <c r="Y901" s="405">
        <v>8.3333333333333329E-2</v>
      </c>
      <c r="Z901" s="405">
        <v>8.3333333333333329E-2</v>
      </c>
      <c r="AA901" s="405">
        <v>8.3333333333333329E-2</v>
      </c>
    </row>
    <row r="902" spans="1:27" ht="15" customHeight="1" x14ac:dyDescent="0.25">
      <c r="A902" s="425" t="str">
        <f>IF('1_geral'!$D$1=E902,1,"")</f>
        <v/>
      </c>
      <c r="B902" s="166" t="str">
        <f>IF(A902=1,MAX(B$1:B901)+1,"")</f>
        <v/>
      </c>
      <c r="C902" s="425" t="str">
        <f>IF('1_geral'!$D$4=F902,1,"")</f>
        <v/>
      </c>
      <c r="D902" s="166" t="str">
        <f>IF(C902=1,MAX(D$1:D901)+1,"")</f>
        <v/>
      </c>
      <c r="E902" s="166" t="s">
        <v>23</v>
      </c>
      <c r="F902" s="166" t="s">
        <v>2789</v>
      </c>
      <c r="G902" s="166" t="s">
        <v>2789</v>
      </c>
      <c r="H902" s="166" t="s">
        <v>1656</v>
      </c>
      <c r="I902" s="166" t="s">
        <v>1861</v>
      </c>
      <c r="J902" s="166" t="s">
        <v>1902</v>
      </c>
      <c r="K902" s="166" t="s">
        <v>2792</v>
      </c>
      <c r="L902" s="409">
        <v>2.5</v>
      </c>
      <c r="M902" s="409">
        <v>5</v>
      </c>
      <c r="N902" s="409">
        <v>10</v>
      </c>
      <c r="O902" s="410">
        <v>650</v>
      </c>
      <c r="P902" s="405">
        <v>8.3333333333333329E-2</v>
      </c>
      <c r="Q902" s="405">
        <v>8.3333333333333329E-2</v>
      </c>
      <c r="R902" s="405">
        <v>8.3333333333333329E-2</v>
      </c>
      <c r="S902" s="405">
        <v>8.3333333333333329E-2</v>
      </c>
      <c r="T902" s="405">
        <v>8.3333333333333329E-2</v>
      </c>
      <c r="U902" s="405">
        <v>8.3333333333333329E-2</v>
      </c>
      <c r="V902" s="405">
        <v>8.3333333333333329E-2</v>
      </c>
      <c r="W902" s="405">
        <v>8.3333333333333329E-2</v>
      </c>
      <c r="X902" s="405">
        <v>8.3333333333333329E-2</v>
      </c>
      <c r="Y902" s="405">
        <v>8.3333333333333329E-2</v>
      </c>
      <c r="Z902" s="405">
        <v>8.3333333333333329E-2</v>
      </c>
      <c r="AA902" s="405">
        <v>8.3333333333333329E-2</v>
      </c>
    </row>
    <row r="903" spans="1:27" ht="15" customHeight="1" x14ac:dyDescent="0.25">
      <c r="A903" s="425" t="str">
        <f>IF('1_geral'!$D$1=E903,1,"")</f>
        <v/>
      </c>
      <c r="B903" s="166" t="str">
        <f>IF(A903=1,MAX(B$1:B902)+1,"")</f>
        <v/>
      </c>
      <c r="C903" s="425" t="str">
        <f>IF('1_geral'!$D$4=F903,1,"")</f>
        <v/>
      </c>
      <c r="D903" s="166" t="str">
        <f>IF(C903=1,MAX(D$1:D902)+1,"")</f>
        <v/>
      </c>
      <c r="E903" s="166" t="s">
        <v>23</v>
      </c>
      <c r="F903" s="166" t="s">
        <v>2789</v>
      </c>
      <c r="G903" s="166" t="s">
        <v>2789</v>
      </c>
      <c r="H903" s="166" t="s">
        <v>1656</v>
      </c>
      <c r="I903" s="166" t="s">
        <v>1861</v>
      </c>
      <c r="J903" s="166" t="s">
        <v>1902</v>
      </c>
      <c r="K903" s="166" t="s">
        <v>2793</v>
      </c>
      <c r="L903" s="409">
        <v>480</v>
      </c>
      <c r="M903" s="409">
        <v>960</v>
      </c>
      <c r="N903" s="409">
        <v>1920</v>
      </c>
      <c r="O903" s="410">
        <v>8.3333333333333329E-2</v>
      </c>
      <c r="P903" s="405">
        <v>8.3333333333333329E-2</v>
      </c>
      <c r="Q903" s="405">
        <v>8.3333333333333329E-2</v>
      </c>
      <c r="R903" s="405">
        <v>8.3333333333333329E-2</v>
      </c>
      <c r="S903" s="405">
        <v>8.3333333333333329E-2</v>
      </c>
      <c r="T903" s="405">
        <v>8.3333333333333329E-2</v>
      </c>
      <c r="U903" s="405">
        <v>8.3333333333333329E-2</v>
      </c>
      <c r="V903" s="405">
        <v>8.3333333333333329E-2</v>
      </c>
      <c r="W903" s="405">
        <v>8.3333333333333329E-2</v>
      </c>
      <c r="X903" s="405">
        <v>8.3333333333333329E-2</v>
      </c>
      <c r="Y903" s="405">
        <v>8.3333333333333329E-2</v>
      </c>
      <c r="Z903" s="405">
        <v>8.3333333333333329E-2</v>
      </c>
      <c r="AA903" s="405">
        <v>8.3333333333333329E-2</v>
      </c>
    </row>
    <row r="904" spans="1:27" ht="15" customHeight="1" x14ac:dyDescent="0.25">
      <c r="A904" s="425" t="str">
        <f>IF('1_geral'!$D$1=E904,1,"")</f>
        <v/>
      </c>
      <c r="B904" s="166" t="str">
        <f>IF(A904=1,MAX(B$1:B903)+1,"")</f>
        <v/>
      </c>
      <c r="C904" s="425" t="str">
        <f>IF('1_geral'!$D$4=F904,1,"")</f>
        <v/>
      </c>
      <c r="D904" s="166" t="str">
        <f>IF(C904=1,MAX(D$1:D903)+1,"")</f>
        <v/>
      </c>
      <c r="E904" s="166" t="s">
        <v>23</v>
      </c>
      <c r="F904" s="166" t="s">
        <v>2789</v>
      </c>
      <c r="G904" s="166" t="s">
        <v>2789</v>
      </c>
      <c r="H904" s="166" t="s">
        <v>1656</v>
      </c>
      <c r="I904" s="166" t="s">
        <v>1861</v>
      </c>
      <c r="J904" s="166" t="s">
        <v>1902</v>
      </c>
      <c r="K904" s="166" t="s">
        <v>2803</v>
      </c>
      <c r="L904" s="409">
        <v>7.5</v>
      </c>
      <c r="M904" s="409">
        <v>15</v>
      </c>
      <c r="N904" s="409">
        <v>30</v>
      </c>
      <c r="O904" s="410">
        <v>120</v>
      </c>
      <c r="P904" s="405">
        <v>8.3333333333333329E-2</v>
      </c>
      <c r="Q904" s="405">
        <v>8.3333333333333329E-2</v>
      </c>
      <c r="R904" s="405">
        <v>8.3333333333333329E-2</v>
      </c>
      <c r="S904" s="405">
        <v>8.3333333333333329E-2</v>
      </c>
      <c r="T904" s="405">
        <v>8.3333333333333329E-2</v>
      </c>
      <c r="U904" s="405">
        <v>8.3333333333333329E-2</v>
      </c>
      <c r="V904" s="405">
        <v>8.3333333333333329E-2</v>
      </c>
      <c r="W904" s="405">
        <v>8.3333333333333329E-2</v>
      </c>
      <c r="X904" s="405">
        <v>8.3333333333333329E-2</v>
      </c>
      <c r="Y904" s="405">
        <v>8.3333333333333329E-2</v>
      </c>
      <c r="Z904" s="405">
        <v>8.3333333333333329E-2</v>
      </c>
      <c r="AA904" s="405">
        <v>8.3333333333333329E-2</v>
      </c>
    </row>
    <row r="905" spans="1:27" ht="15" customHeight="1" x14ac:dyDescent="0.25">
      <c r="A905" s="425" t="str">
        <f>IF('1_geral'!$D$1=E905,1,"")</f>
        <v/>
      </c>
      <c r="B905" s="166" t="str">
        <f>IF(A905=1,MAX(B$1:B904)+1,"")</f>
        <v/>
      </c>
      <c r="C905" s="425" t="str">
        <f>IF('1_geral'!$D$4=F905,1,"")</f>
        <v/>
      </c>
      <c r="D905" s="166" t="str">
        <f>IF(C905=1,MAX(D$1:D904)+1,"")</f>
        <v/>
      </c>
      <c r="E905" s="166" t="s">
        <v>23</v>
      </c>
      <c r="F905" s="166" t="s">
        <v>2789</v>
      </c>
      <c r="G905" s="166" t="s">
        <v>2789</v>
      </c>
      <c r="H905" s="166" t="s">
        <v>1656</v>
      </c>
      <c r="I905" s="166" t="s">
        <v>1861</v>
      </c>
      <c r="J905" s="166" t="s">
        <v>1902</v>
      </c>
      <c r="K905" s="166" t="s">
        <v>2804</v>
      </c>
      <c r="L905" s="409">
        <v>7.5</v>
      </c>
      <c r="M905" s="409">
        <v>15</v>
      </c>
      <c r="N905" s="409">
        <v>30</v>
      </c>
      <c r="O905" s="410">
        <v>150</v>
      </c>
      <c r="P905" s="405">
        <v>8.3333333333333329E-2</v>
      </c>
      <c r="Q905" s="405">
        <v>8.3333333333333329E-2</v>
      </c>
      <c r="R905" s="405">
        <v>8.3333333333333329E-2</v>
      </c>
      <c r="S905" s="405">
        <v>8.3333333333333329E-2</v>
      </c>
      <c r="T905" s="405">
        <v>8.3333333333333329E-2</v>
      </c>
      <c r="U905" s="405">
        <v>8.3333333333333329E-2</v>
      </c>
      <c r="V905" s="405">
        <v>8.3333333333333329E-2</v>
      </c>
      <c r="W905" s="405">
        <v>8.3333333333333329E-2</v>
      </c>
      <c r="X905" s="405">
        <v>8.3333333333333329E-2</v>
      </c>
      <c r="Y905" s="405">
        <v>8.3333333333333329E-2</v>
      </c>
      <c r="Z905" s="405">
        <v>8.3333333333333329E-2</v>
      </c>
      <c r="AA905" s="405">
        <v>8.3333333333333329E-2</v>
      </c>
    </row>
    <row r="906" spans="1:27" ht="15" customHeight="1" x14ac:dyDescent="0.25">
      <c r="A906" s="425" t="str">
        <f>IF('1_geral'!$D$1=E906,1,"")</f>
        <v/>
      </c>
      <c r="B906" s="166" t="str">
        <f>IF(A906=1,MAX(B$1:B905)+1,"")</f>
        <v/>
      </c>
      <c r="C906" s="425" t="str">
        <f>IF('1_geral'!$D$4=F906,1,"")</f>
        <v/>
      </c>
      <c r="D906" s="166" t="str">
        <f>IF(C906=1,MAX(D$1:D905)+1,"")</f>
        <v/>
      </c>
      <c r="E906" s="166" t="s">
        <v>23</v>
      </c>
      <c r="F906" s="166" t="s">
        <v>2789</v>
      </c>
      <c r="G906" s="166" t="s">
        <v>2789</v>
      </c>
      <c r="H906" s="166" t="s">
        <v>1656</v>
      </c>
      <c r="I906" s="166" t="s">
        <v>1861</v>
      </c>
      <c r="J906" s="166" t="s">
        <v>1902</v>
      </c>
      <c r="K906" s="166" t="s">
        <v>2805</v>
      </c>
      <c r="L906" s="409">
        <v>60</v>
      </c>
      <c r="M906" s="409">
        <v>120</v>
      </c>
      <c r="N906" s="409">
        <v>240</v>
      </c>
      <c r="O906" s="410">
        <v>1</v>
      </c>
      <c r="P906" s="405">
        <v>8.3333333333333329E-2</v>
      </c>
      <c r="Q906" s="405">
        <v>8.3333333333333329E-2</v>
      </c>
      <c r="R906" s="405">
        <v>8.3333333333333329E-2</v>
      </c>
      <c r="S906" s="405">
        <v>8.3333333333333329E-2</v>
      </c>
      <c r="T906" s="405">
        <v>8.3333333333333329E-2</v>
      </c>
      <c r="U906" s="405">
        <v>8.3333333333333329E-2</v>
      </c>
      <c r="V906" s="405">
        <v>8.3333333333333329E-2</v>
      </c>
      <c r="W906" s="405">
        <v>8.3333333333333329E-2</v>
      </c>
      <c r="X906" s="405">
        <v>8.3333333333333329E-2</v>
      </c>
      <c r="Y906" s="405">
        <v>8.3333333333333329E-2</v>
      </c>
      <c r="Z906" s="405">
        <v>8.3333333333333329E-2</v>
      </c>
      <c r="AA906" s="405">
        <v>8.3333333333333329E-2</v>
      </c>
    </row>
    <row r="907" spans="1:27" ht="15" customHeight="1" x14ac:dyDescent="0.25">
      <c r="A907" s="425" t="str">
        <f>IF('1_geral'!$D$1=E907,1,"")</f>
        <v/>
      </c>
      <c r="B907" s="166" t="str">
        <f>IF(A907=1,MAX(B$1:B906)+1,"")</f>
        <v/>
      </c>
      <c r="C907" s="425" t="str">
        <f>IF('1_geral'!$D$4=F907,1,"")</f>
        <v/>
      </c>
      <c r="D907" s="166" t="str">
        <f>IF(C907=1,MAX(D$1:D906)+1,"")</f>
        <v/>
      </c>
      <c r="E907" s="166" t="s">
        <v>23</v>
      </c>
      <c r="F907" s="166" t="s">
        <v>2789</v>
      </c>
      <c r="G907" s="166" t="s">
        <v>2789</v>
      </c>
      <c r="H907" s="166" t="s">
        <v>1656</v>
      </c>
      <c r="I907" s="166" t="s">
        <v>1861</v>
      </c>
      <c r="J907" s="166" t="s">
        <v>1902</v>
      </c>
      <c r="K907" s="166" t="s">
        <v>2565</v>
      </c>
      <c r="L907" s="409">
        <v>20</v>
      </c>
      <c r="M907" s="409">
        <v>40</v>
      </c>
      <c r="N907" s="409">
        <v>80</v>
      </c>
      <c r="O907" s="410">
        <v>22</v>
      </c>
      <c r="P907" s="405">
        <v>8.3333333333333329E-2</v>
      </c>
      <c r="Q907" s="405">
        <v>8.3333333333333329E-2</v>
      </c>
      <c r="R907" s="405">
        <v>8.3333333333333329E-2</v>
      </c>
      <c r="S907" s="405">
        <v>8.3333333333333329E-2</v>
      </c>
      <c r="T907" s="405">
        <v>8.3333333333333329E-2</v>
      </c>
      <c r="U907" s="405">
        <v>8.3333333333333329E-2</v>
      </c>
      <c r="V907" s="405">
        <v>8.3333333333333329E-2</v>
      </c>
      <c r="W907" s="405">
        <v>8.3333333333333329E-2</v>
      </c>
      <c r="X907" s="405">
        <v>8.3333333333333329E-2</v>
      </c>
      <c r="Y907" s="405">
        <v>8.3333333333333329E-2</v>
      </c>
      <c r="Z907" s="405">
        <v>8.3333333333333329E-2</v>
      </c>
      <c r="AA907" s="405">
        <v>8.3333333333333329E-2</v>
      </c>
    </row>
    <row r="908" spans="1:27" ht="15" customHeight="1" x14ac:dyDescent="0.25">
      <c r="A908" s="425" t="str">
        <f>IF('1_geral'!$D$1=E908,1,"")</f>
        <v/>
      </c>
      <c r="B908" s="166" t="str">
        <f>IF(A908=1,MAX(B$1:B907)+1,"")</f>
        <v/>
      </c>
      <c r="C908" s="425" t="str">
        <f>IF('1_geral'!$D$4=F908,1,"")</f>
        <v/>
      </c>
      <c r="D908" s="166" t="str">
        <f>IF(C908=1,MAX(D$1:D907)+1,"")</f>
        <v/>
      </c>
      <c r="E908" s="166" t="s">
        <v>23</v>
      </c>
      <c r="F908" s="166" t="s">
        <v>2789</v>
      </c>
      <c r="G908" s="166" t="s">
        <v>2789</v>
      </c>
      <c r="H908" s="166" t="s">
        <v>1656</v>
      </c>
      <c r="I908" s="166" t="s">
        <v>1861</v>
      </c>
      <c r="J908" s="166" t="s">
        <v>1902</v>
      </c>
      <c r="K908" s="166" t="s">
        <v>2808</v>
      </c>
      <c r="L908" s="409">
        <v>10</v>
      </c>
      <c r="M908" s="409">
        <v>20</v>
      </c>
      <c r="N908" s="409">
        <v>40</v>
      </c>
      <c r="O908" s="410">
        <v>650</v>
      </c>
      <c r="P908" s="405">
        <v>8.3333333333333329E-2</v>
      </c>
      <c r="Q908" s="405">
        <v>8.3333333333333329E-2</v>
      </c>
      <c r="R908" s="405">
        <v>8.3333333333333329E-2</v>
      </c>
      <c r="S908" s="405">
        <v>8.3333333333333329E-2</v>
      </c>
      <c r="T908" s="405">
        <v>8.3333333333333329E-2</v>
      </c>
      <c r="U908" s="405">
        <v>8.3333333333333329E-2</v>
      </c>
      <c r="V908" s="405">
        <v>8.3333333333333329E-2</v>
      </c>
      <c r="W908" s="405">
        <v>8.3333333333333329E-2</v>
      </c>
      <c r="X908" s="405">
        <v>8.3333333333333329E-2</v>
      </c>
      <c r="Y908" s="405">
        <v>8.3333333333333329E-2</v>
      </c>
      <c r="Z908" s="405">
        <v>8.3333333333333329E-2</v>
      </c>
      <c r="AA908" s="405">
        <v>8.3333333333333329E-2</v>
      </c>
    </row>
    <row r="909" spans="1:27" ht="15" customHeight="1" x14ac:dyDescent="0.25">
      <c r="A909" s="425" t="str">
        <f>IF('1_geral'!$D$1=E909,1,"")</f>
        <v/>
      </c>
      <c r="B909" s="166" t="str">
        <f>IF(A909=1,MAX(B$1:B908)+1,"")</f>
        <v/>
      </c>
      <c r="C909" s="425" t="str">
        <f>IF('1_geral'!$D$4=F909,1,"")</f>
        <v/>
      </c>
      <c r="D909" s="166" t="str">
        <f>IF(C909=1,MAX(D$1:D908)+1,"")</f>
        <v/>
      </c>
      <c r="E909" s="166" t="s">
        <v>23</v>
      </c>
      <c r="F909" s="166" t="s">
        <v>2789</v>
      </c>
      <c r="G909" s="166" t="s">
        <v>2789</v>
      </c>
      <c r="H909" s="166" t="s">
        <v>1656</v>
      </c>
      <c r="I909" s="166" t="s">
        <v>1861</v>
      </c>
      <c r="J909" s="166" t="s">
        <v>1902</v>
      </c>
      <c r="K909" s="166" t="s">
        <v>2809</v>
      </c>
      <c r="L909" s="409">
        <v>7.5</v>
      </c>
      <c r="M909" s="409">
        <v>15</v>
      </c>
      <c r="N909" s="409">
        <v>30</v>
      </c>
      <c r="O909" s="410">
        <v>120</v>
      </c>
      <c r="P909" s="405">
        <v>8.3333333333333329E-2</v>
      </c>
      <c r="Q909" s="405">
        <v>8.3333333333333329E-2</v>
      </c>
      <c r="R909" s="405">
        <v>8.3333333333333329E-2</v>
      </c>
      <c r="S909" s="405">
        <v>8.3333333333333329E-2</v>
      </c>
      <c r="T909" s="405">
        <v>8.3333333333333329E-2</v>
      </c>
      <c r="U909" s="405">
        <v>8.3333333333333329E-2</v>
      </c>
      <c r="V909" s="405">
        <v>8.3333333333333329E-2</v>
      </c>
      <c r="W909" s="405">
        <v>8.3333333333333329E-2</v>
      </c>
      <c r="X909" s="405">
        <v>8.3333333333333329E-2</v>
      </c>
      <c r="Y909" s="405">
        <v>8.3333333333333329E-2</v>
      </c>
      <c r="Z909" s="405">
        <v>8.3333333333333329E-2</v>
      </c>
      <c r="AA909" s="405">
        <v>8.3333333333333329E-2</v>
      </c>
    </row>
    <row r="910" spans="1:27" ht="15" customHeight="1" x14ac:dyDescent="0.25">
      <c r="A910" s="425" t="str">
        <f>IF('1_geral'!$D$1=E910,1,"")</f>
        <v/>
      </c>
      <c r="B910" s="166" t="str">
        <f>IF(A910=1,MAX(B$1:B909)+1,"")</f>
        <v/>
      </c>
      <c r="C910" s="425" t="str">
        <f>IF('1_geral'!$D$4=F910,1,"")</f>
        <v/>
      </c>
      <c r="D910" s="166" t="str">
        <f>IF(C910=1,MAX(D$1:D909)+1,"")</f>
        <v/>
      </c>
      <c r="E910" s="166" t="s">
        <v>23</v>
      </c>
      <c r="F910" s="166" t="s">
        <v>2789</v>
      </c>
      <c r="G910" s="166" t="s">
        <v>2789</v>
      </c>
      <c r="H910" s="166" t="s">
        <v>1656</v>
      </c>
      <c r="I910" s="166" t="s">
        <v>1861</v>
      </c>
      <c r="J910" s="166" t="s">
        <v>1902</v>
      </c>
      <c r="K910" s="166" t="s">
        <v>2811</v>
      </c>
      <c r="L910" s="409">
        <v>60</v>
      </c>
      <c r="M910" s="409">
        <v>120</v>
      </c>
      <c r="N910" s="409">
        <v>240</v>
      </c>
      <c r="O910" s="410">
        <v>22</v>
      </c>
      <c r="P910" s="405">
        <v>8.3333333333333329E-2</v>
      </c>
      <c r="Q910" s="405">
        <v>8.3333333333333329E-2</v>
      </c>
      <c r="R910" s="405">
        <v>8.3333333333333329E-2</v>
      </c>
      <c r="S910" s="405">
        <v>8.3333333333333329E-2</v>
      </c>
      <c r="T910" s="405">
        <v>8.3333333333333329E-2</v>
      </c>
      <c r="U910" s="405">
        <v>8.3333333333333329E-2</v>
      </c>
      <c r="V910" s="405">
        <v>8.3333333333333329E-2</v>
      </c>
      <c r="W910" s="405">
        <v>8.3333333333333329E-2</v>
      </c>
      <c r="X910" s="405">
        <v>8.3333333333333329E-2</v>
      </c>
      <c r="Y910" s="405">
        <v>8.3333333333333329E-2</v>
      </c>
      <c r="Z910" s="405">
        <v>8.3333333333333329E-2</v>
      </c>
      <c r="AA910" s="405">
        <v>8.3333333333333329E-2</v>
      </c>
    </row>
    <row r="911" spans="1:27" ht="15" customHeight="1" x14ac:dyDescent="0.25">
      <c r="A911" s="425" t="str">
        <f>IF('1_geral'!$D$1=E911,1,"")</f>
        <v/>
      </c>
      <c r="B911" s="166" t="str">
        <f>IF(A911=1,MAX(B$1:B910)+1,"")</f>
        <v/>
      </c>
      <c r="C911" s="425" t="str">
        <f>IF('1_geral'!$D$4=F911,1,"")</f>
        <v/>
      </c>
      <c r="D911" s="166" t="str">
        <f>IF(C911=1,MAX(D$1:D910)+1,"")</f>
        <v/>
      </c>
      <c r="E911" s="166" t="s">
        <v>23</v>
      </c>
      <c r="F911" s="166" t="s">
        <v>2789</v>
      </c>
      <c r="G911" s="166" t="s">
        <v>1657</v>
      </c>
      <c r="H911" s="166" t="s">
        <v>1656</v>
      </c>
      <c r="I911" s="166" t="s">
        <v>1861</v>
      </c>
      <c r="J911" s="166" t="s">
        <v>1902</v>
      </c>
      <c r="K911" s="166" t="s">
        <v>2790</v>
      </c>
      <c r="L911" s="409">
        <v>100</v>
      </c>
      <c r="M911" s="409">
        <v>200</v>
      </c>
      <c r="N911" s="409">
        <v>400</v>
      </c>
      <c r="O911" s="410">
        <v>22</v>
      </c>
      <c r="P911" s="405">
        <v>8.3333333333333329E-2</v>
      </c>
      <c r="Q911" s="405">
        <v>8.3333333333333329E-2</v>
      </c>
      <c r="R911" s="405">
        <v>8.3333333333333329E-2</v>
      </c>
      <c r="S911" s="405">
        <v>8.3333333333333329E-2</v>
      </c>
      <c r="T911" s="405">
        <v>8.3333333333333329E-2</v>
      </c>
      <c r="U911" s="405">
        <v>8.3333333333333329E-2</v>
      </c>
      <c r="V911" s="405">
        <v>8.3333333333333329E-2</v>
      </c>
      <c r="W911" s="405">
        <v>8.3333333333333329E-2</v>
      </c>
      <c r="X911" s="405">
        <v>8.3333333333333329E-2</v>
      </c>
      <c r="Y911" s="405">
        <v>8.3333333333333329E-2</v>
      </c>
      <c r="Z911" s="405">
        <v>8.3333333333333329E-2</v>
      </c>
      <c r="AA911" s="405">
        <v>8.3333333333333329E-2</v>
      </c>
    </row>
    <row r="912" spans="1:27" ht="15" customHeight="1" x14ac:dyDescent="0.25">
      <c r="A912" s="425" t="str">
        <f>IF('1_geral'!$D$1=E912,1,"")</f>
        <v/>
      </c>
      <c r="B912" s="166" t="str">
        <f>IF(A912=1,MAX(B$1:B911)+1,"")</f>
        <v/>
      </c>
      <c r="C912" s="425" t="str">
        <f>IF('1_geral'!$D$4=F912,1,"")</f>
        <v/>
      </c>
      <c r="D912" s="166" t="str">
        <f>IF(C912=1,MAX(D$1:D911)+1,"")</f>
        <v/>
      </c>
      <c r="E912" s="166" t="s">
        <v>23</v>
      </c>
      <c r="F912" s="166" t="s">
        <v>2789</v>
      </c>
      <c r="G912" s="166" t="s">
        <v>1657</v>
      </c>
      <c r="H912" s="166" t="s">
        <v>1656</v>
      </c>
      <c r="I912" s="166" t="s">
        <v>1861</v>
      </c>
      <c r="J912" s="166" t="s">
        <v>1902</v>
      </c>
      <c r="K912" s="166" t="s">
        <v>2799</v>
      </c>
      <c r="L912" s="409">
        <v>30</v>
      </c>
      <c r="M912" s="409">
        <v>60</v>
      </c>
      <c r="N912" s="409">
        <v>120</v>
      </c>
      <c r="O912" s="410">
        <v>22</v>
      </c>
      <c r="P912" s="405">
        <v>8.3333333333333329E-2</v>
      </c>
      <c r="Q912" s="405">
        <v>8.3333333333333329E-2</v>
      </c>
      <c r="R912" s="405">
        <v>8.3333333333333329E-2</v>
      </c>
      <c r="S912" s="405">
        <v>8.3333333333333329E-2</v>
      </c>
      <c r="T912" s="405">
        <v>8.3333333333333329E-2</v>
      </c>
      <c r="U912" s="405">
        <v>8.3333333333333329E-2</v>
      </c>
      <c r="V912" s="405">
        <v>8.3333333333333329E-2</v>
      </c>
      <c r="W912" s="405">
        <v>8.3333333333333329E-2</v>
      </c>
      <c r="X912" s="405">
        <v>8.3333333333333329E-2</v>
      </c>
      <c r="Y912" s="405">
        <v>8.3333333333333329E-2</v>
      </c>
      <c r="Z912" s="405">
        <v>8.3333333333333329E-2</v>
      </c>
      <c r="AA912" s="405">
        <v>8.3333333333333329E-2</v>
      </c>
    </row>
    <row r="913" spans="1:27" ht="15" customHeight="1" x14ac:dyDescent="0.25">
      <c r="A913" s="425" t="str">
        <f>IF('1_geral'!$D$1=E913,1,"")</f>
        <v/>
      </c>
      <c r="B913" s="166" t="str">
        <f>IF(A913=1,MAX(B$1:B912)+1,"")</f>
        <v/>
      </c>
      <c r="C913" s="425" t="str">
        <f>IF('1_geral'!$D$4=F913,1,"")</f>
        <v/>
      </c>
      <c r="D913" s="166" t="str">
        <f>IF(C913=1,MAX(D$1:D912)+1,"")</f>
        <v/>
      </c>
      <c r="E913" s="166" t="s">
        <v>23</v>
      </c>
      <c r="F913" s="166" t="s">
        <v>2789</v>
      </c>
      <c r="G913" s="166" t="s">
        <v>1657</v>
      </c>
      <c r="H913" s="166" t="s">
        <v>1656</v>
      </c>
      <c r="I913" s="166" t="s">
        <v>1861</v>
      </c>
      <c r="J913" s="166" t="s">
        <v>1902</v>
      </c>
      <c r="K913" s="166" t="s">
        <v>2800</v>
      </c>
      <c r="L913" s="409">
        <v>120</v>
      </c>
      <c r="M913" s="409">
        <v>240</v>
      </c>
      <c r="N913" s="409">
        <v>480</v>
      </c>
      <c r="O913" s="410">
        <v>22</v>
      </c>
      <c r="P913" s="405">
        <v>8.3333333333333329E-2</v>
      </c>
      <c r="Q913" s="405">
        <v>8.3333333333333329E-2</v>
      </c>
      <c r="R913" s="405">
        <v>8.3333333333333329E-2</v>
      </c>
      <c r="S913" s="405">
        <v>8.3333333333333329E-2</v>
      </c>
      <c r="T913" s="405">
        <v>8.3333333333333329E-2</v>
      </c>
      <c r="U913" s="405">
        <v>8.3333333333333329E-2</v>
      </c>
      <c r="V913" s="405">
        <v>8.3333333333333329E-2</v>
      </c>
      <c r="W913" s="405">
        <v>8.3333333333333329E-2</v>
      </c>
      <c r="X913" s="405">
        <v>8.3333333333333329E-2</v>
      </c>
      <c r="Y913" s="405">
        <v>8.3333333333333329E-2</v>
      </c>
      <c r="Z913" s="405">
        <v>8.3333333333333329E-2</v>
      </c>
      <c r="AA913" s="405">
        <v>8.3333333333333329E-2</v>
      </c>
    </row>
    <row r="914" spans="1:27" ht="15" customHeight="1" x14ac:dyDescent="0.25">
      <c r="A914" s="425" t="str">
        <f>IF('1_geral'!$D$1=E914,1,"")</f>
        <v/>
      </c>
      <c r="B914" s="166" t="str">
        <f>IF(A914=1,MAX(B$1:B913)+1,"")</f>
        <v/>
      </c>
      <c r="C914" s="425" t="str">
        <f>IF('1_geral'!$D$4=F914,1,"")</f>
        <v/>
      </c>
      <c r="D914" s="166" t="str">
        <f>IF(C914=1,MAX(D$1:D913)+1,"")</f>
        <v/>
      </c>
      <c r="E914" s="166" t="s">
        <v>23</v>
      </c>
      <c r="F914" s="166" t="s">
        <v>2789</v>
      </c>
      <c r="G914" s="166" t="s">
        <v>1657</v>
      </c>
      <c r="H914" s="166" t="s">
        <v>1656</v>
      </c>
      <c r="I914" s="166" t="s">
        <v>1861</v>
      </c>
      <c r="J914" s="166" t="s">
        <v>1902</v>
      </c>
      <c r="K914" s="166" t="s">
        <v>2806</v>
      </c>
      <c r="L914" s="409">
        <v>1200</v>
      </c>
      <c r="M914" s="409">
        <v>2400</v>
      </c>
      <c r="N914" s="409">
        <v>4800</v>
      </c>
      <c r="O914" s="410">
        <v>1</v>
      </c>
      <c r="P914" s="405">
        <v>8.3333333333333329E-2</v>
      </c>
      <c r="Q914" s="405">
        <v>8.3333333333333329E-2</v>
      </c>
      <c r="R914" s="405">
        <v>8.3333333333333329E-2</v>
      </c>
      <c r="S914" s="405">
        <v>8.3333333333333329E-2</v>
      </c>
      <c r="T914" s="405">
        <v>8.3333333333333329E-2</v>
      </c>
      <c r="U914" s="405">
        <v>8.3333333333333329E-2</v>
      </c>
      <c r="V914" s="405">
        <v>8.3333333333333329E-2</v>
      </c>
      <c r="W914" s="405">
        <v>8.3333333333333329E-2</v>
      </c>
      <c r="X914" s="405">
        <v>8.3333333333333329E-2</v>
      </c>
      <c r="Y914" s="405">
        <v>8.3333333333333329E-2</v>
      </c>
      <c r="Z914" s="405">
        <v>8.3333333333333329E-2</v>
      </c>
      <c r="AA914" s="405">
        <v>8.3333333333333329E-2</v>
      </c>
    </row>
    <row r="915" spans="1:27" ht="15" customHeight="1" x14ac:dyDescent="0.25">
      <c r="A915" s="425" t="str">
        <f>IF('1_geral'!$D$1=E915,1,"")</f>
        <v/>
      </c>
      <c r="B915" s="166" t="str">
        <f>IF(A915=1,MAX(B$1:B914)+1,"")</f>
        <v/>
      </c>
      <c r="C915" s="425" t="str">
        <f>IF('1_geral'!$D$4=F915,1,"")</f>
        <v/>
      </c>
      <c r="D915" s="166" t="str">
        <f>IF(C915=1,MAX(D$1:D914)+1,"")</f>
        <v/>
      </c>
      <c r="E915" s="166" t="s">
        <v>23</v>
      </c>
      <c r="F915" s="166" t="s">
        <v>2789</v>
      </c>
      <c r="G915" s="166" t="s">
        <v>1657</v>
      </c>
      <c r="H915" s="166" t="s">
        <v>1656</v>
      </c>
      <c r="I915" s="166" t="s">
        <v>1861</v>
      </c>
      <c r="J915" s="166" t="s">
        <v>1902</v>
      </c>
      <c r="K915" s="166" t="s">
        <v>2810</v>
      </c>
      <c r="L915" s="409">
        <v>2400</v>
      </c>
      <c r="M915" s="409">
        <v>4800</v>
      </c>
      <c r="N915" s="409">
        <v>9600</v>
      </c>
      <c r="O915" s="410">
        <v>0.16666666666666666</v>
      </c>
      <c r="P915" s="405">
        <v>8.3333333333333329E-2</v>
      </c>
      <c r="Q915" s="405">
        <v>8.3333333333333329E-2</v>
      </c>
      <c r="R915" s="405">
        <v>8.3333333333333329E-2</v>
      </c>
      <c r="S915" s="405">
        <v>8.3333333333333329E-2</v>
      </c>
      <c r="T915" s="405">
        <v>8.3333333333333329E-2</v>
      </c>
      <c r="U915" s="405">
        <v>8.3333333333333329E-2</v>
      </c>
      <c r="V915" s="405">
        <v>8.3333333333333329E-2</v>
      </c>
      <c r="W915" s="405">
        <v>8.3333333333333329E-2</v>
      </c>
      <c r="X915" s="405">
        <v>8.3333333333333329E-2</v>
      </c>
      <c r="Y915" s="405">
        <v>8.3333333333333329E-2</v>
      </c>
      <c r="Z915" s="405">
        <v>8.3333333333333329E-2</v>
      </c>
      <c r="AA915" s="405">
        <v>8.3333333333333329E-2</v>
      </c>
    </row>
    <row r="916" spans="1:27" ht="15" customHeight="1" x14ac:dyDescent="0.25">
      <c r="A916" s="425" t="str">
        <f>IF('1_geral'!$D$1=E916,1,"")</f>
        <v/>
      </c>
      <c r="B916" s="166" t="str">
        <f>IF(A916=1,MAX(B$1:B915)+1,"")</f>
        <v/>
      </c>
      <c r="C916" s="425" t="str">
        <f>IF('1_geral'!$D$4=F916,1,"")</f>
        <v/>
      </c>
      <c r="D916" s="166" t="str">
        <f>IF(C916=1,MAX(D$1:D915)+1,"")</f>
        <v/>
      </c>
      <c r="E916" s="166" t="s">
        <v>23</v>
      </c>
      <c r="F916" s="166" t="s">
        <v>2789</v>
      </c>
      <c r="G916" s="166" t="s">
        <v>1657</v>
      </c>
      <c r="H916" s="166" t="s">
        <v>1656</v>
      </c>
      <c r="I916" s="166" t="s">
        <v>1861</v>
      </c>
      <c r="J916" s="166" t="s">
        <v>1902</v>
      </c>
      <c r="K916" s="166" t="s">
        <v>2813</v>
      </c>
      <c r="L916" s="409">
        <v>240</v>
      </c>
      <c r="M916" s="409">
        <v>480</v>
      </c>
      <c r="N916" s="409">
        <v>960</v>
      </c>
      <c r="O916" s="410">
        <v>0.5</v>
      </c>
      <c r="P916" s="405">
        <v>8.3333333333333329E-2</v>
      </c>
      <c r="Q916" s="405">
        <v>8.3333333333333329E-2</v>
      </c>
      <c r="R916" s="405">
        <v>8.3333333333333329E-2</v>
      </c>
      <c r="S916" s="405">
        <v>8.3333333333333329E-2</v>
      </c>
      <c r="T916" s="405">
        <v>8.3333333333333329E-2</v>
      </c>
      <c r="U916" s="405">
        <v>8.3333333333333329E-2</v>
      </c>
      <c r="V916" s="405">
        <v>8.3333333333333329E-2</v>
      </c>
      <c r="W916" s="405">
        <v>8.3333333333333329E-2</v>
      </c>
      <c r="X916" s="405">
        <v>8.3333333333333329E-2</v>
      </c>
      <c r="Y916" s="405">
        <v>8.3333333333333329E-2</v>
      </c>
      <c r="Z916" s="405">
        <v>8.3333333333333329E-2</v>
      </c>
      <c r="AA916" s="405">
        <v>8.3333333333333329E-2</v>
      </c>
    </row>
    <row r="917" spans="1:27" ht="15" customHeight="1" x14ac:dyDescent="0.25">
      <c r="A917" s="425" t="str">
        <f>IF('1_geral'!$D$1=E917,1,"")</f>
        <v/>
      </c>
      <c r="B917" s="166" t="str">
        <f>IF(A917=1,MAX(B$1:B916)+1,"")</f>
        <v/>
      </c>
      <c r="C917" s="425" t="str">
        <f>IF('1_geral'!$D$4=F917,1,"")</f>
        <v/>
      </c>
      <c r="D917" s="166" t="str">
        <f>IF(C917=1,MAX(D$1:D916)+1,"")</f>
        <v/>
      </c>
      <c r="E917" s="166" t="s">
        <v>23</v>
      </c>
      <c r="F917" s="166" t="s">
        <v>2789</v>
      </c>
      <c r="H917" s="166" t="s">
        <v>1656</v>
      </c>
      <c r="I917" s="166" t="s">
        <v>1861</v>
      </c>
      <c r="J917" s="166" t="s">
        <v>1902</v>
      </c>
      <c r="K917" s="166" t="s">
        <v>2794</v>
      </c>
      <c r="L917" s="409">
        <v>3120</v>
      </c>
      <c r="M917" s="409">
        <v>6240</v>
      </c>
      <c r="N917" s="409">
        <v>12480</v>
      </c>
      <c r="O917" s="410">
        <v>0.2</v>
      </c>
      <c r="P917" s="405">
        <v>8.3333333333333329E-2</v>
      </c>
      <c r="Q917" s="405">
        <v>8.3333333333333329E-2</v>
      </c>
      <c r="R917" s="405">
        <v>8.3333333333333329E-2</v>
      </c>
      <c r="S917" s="405">
        <v>8.3333333333333329E-2</v>
      </c>
      <c r="T917" s="405">
        <v>8.3333333333333329E-2</v>
      </c>
      <c r="U917" s="405">
        <v>8.3333333333333329E-2</v>
      </c>
      <c r="V917" s="405">
        <v>8.3333333333333329E-2</v>
      </c>
      <c r="W917" s="405">
        <v>8.3333333333333329E-2</v>
      </c>
      <c r="X917" s="405">
        <v>8.3333333333333329E-2</v>
      </c>
      <c r="Y917" s="405">
        <v>8.3333333333333329E-2</v>
      </c>
      <c r="Z917" s="405">
        <v>8.3333333333333329E-2</v>
      </c>
      <c r="AA917" s="405">
        <v>8.3333333333333329E-2</v>
      </c>
    </row>
    <row r="918" spans="1:27" ht="15" customHeight="1" x14ac:dyDescent="0.25">
      <c r="A918" s="425" t="str">
        <f>IF('1_geral'!$D$1=E918,1,"")</f>
        <v/>
      </c>
      <c r="B918" s="166" t="str">
        <f>IF(A918=1,MAX(B$1:B917)+1,"")</f>
        <v/>
      </c>
      <c r="C918" s="425" t="str">
        <f>IF('1_geral'!$D$4=F918,1,"")</f>
        <v/>
      </c>
      <c r="D918" s="166" t="str">
        <f>IF(C918=1,MAX(D$1:D917)+1,"")</f>
        <v/>
      </c>
      <c r="E918" s="166" t="s">
        <v>23</v>
      </c>
      <c r="F918" s="166" t="s">
        <v>2789</v>
      </c>
      <c r="H918" s="166" t="s">
        <v>1656</v>
      </c>
      <c r="I918" s="166" t="s">
        <v>1861</v>
      </c>
      <c r="J918" s="166" t="s">
        <v>1902</v>
      </c>
      <c r="K918" s="166" t="s">
        <v>2795</v>
      </c>
      <c r="L918" s="409">
        <v>63360</v>
      </c>
      <c r="M918" s="409">
        <v>126720</v>
      </c>
      <c r="N918" s="409">
        <v>253440</v>
      </c>
      <c r="O918" s="410">
        <v>0.1</v>
      </c>
      <c r="P918" s="405">
        <v>8.3333333333333329E-2</v>
      </c>
      <c r="Q918" s="405">
        <v>8.3333333333333329E-2</v>
      </c>
      <c r="R918" s="405">
        <v>8.3333333333333329E-2</v>
      </c>
      <c r="S918" s="405">
        <v>8.3333333333333329E-2</v>
      </c>
      <c r="T918" s="405">
        <v>8.3333333333333329E-2</v>
      </c>
      <c r="U918" s="405">
        <v>8.3333333333333329E-2</v>
      </c>
      <c r="V918" s="405">
        <v>8.3333333333333329E-2</v>
      </c>
      <c r="W918" s="405">
        <v>8.3333333333333329E-2</v>
      </c>
      <c r="X918" s="405">
        <v>8.3333333333333329E-2</v>
      </c>
      <c r="Y918" s="405">
        <v>8.3333333333333329E-2</v>
      </c>
      <c r="Z918" s="405">
        <v>8.3333333333333329E-2</v>
      </c>
      <c r="AA918" s="405">
        <v>8.3333333333333329E-2</v>
      </c>
    </row>
    <row r="919" spans="1:27" ht="15" customHeight="1" x14ac:dyDescent="0.25">
      <c r="A919" s="425" t="str">
        <f>IF('1_geral'!$D$1=E919,1,"")</f>
        <v/>
      </c>
      <c r="B919" s="166" t="str">
        <f>IF(A919=1,MAX(B$1:B918)+1,"")</f>
        <v/>
      </c>
      <c r="C919" s="425" t="str">
        <f>IF('1_geral'!$D$4=F919,1,"")</f>
        <v/>
      </c>
      <c r="D919" s="166" t="str">
        <f>IF(C919=1,MAX(D$1:D918)+1,"")</f>
        <v/>
      </c>
      <c r="E919" s="166" t="s">
        <v>23</v>
      </c>
      <c r="F919" s="166" t="s">
        <v>2789</v>
      </c>
      <c r="H919" s="166" t="s">
        <v>1656</v>
      </c>
      <c r="I919" s="166" t="s">
        <v>1861</v>
      </c>
      <c r="J919" s="166" t="s">
        <v>1902</v>
      </c>
      <c r="K919" s="166" t="s">
        <v>2796</v>
      </c>
      <c r="L919" s="409">
        <v>480</v>
      </c>
      <c r="M919" s="409">
        <v>960</v>
      </c>
      <c r="N919" s="409">
        <v>1920</v>
      </c>
      <c r="O919" s="410">
        <v>2</v>
      </c>
      <c r="P919" s="405">
        <v>8.3333333333333329E-2</v>
      </c>
      <c r="Q919" s="405">
        <v>8.3333333333333329E-2</v>
      </c>
      <c r="R919" s="405">
        <v>8.3333333333333329E-2</v>
      </c>
      <c r="S919" s="405">
        <v>8.3333333333333329E-2</v>
      </c>
      <c r="T919" s="405">
        <v>8.3333333333333329E-2</v>
      </c>
      <c r="U919" s="405">
        <v>8.3333333333333329E-2</v>
      </c>
      <c r="V919" s="405">
        <v>8.3333333333333329E-2</v>
      </c>
      <c r="W919" s="405">
        <v>8.3333333333333329E-2</v>
      </c>
      <c r="X919" s="405">
        <v>8.3333333333333329E-2</v>
      </c>
      <c r="Y919" s="405">
        <v>8.3333333333333329E-2</v>
      </c>
      <c r="Z919" s="405">
        <v>8.3333333333333329E-2</v>
      </c>
      <c r="AA919" s="405">
        <v>8.3333333333333329E-2</v>
      </c>
    </row>
    <row r="920" spans="1:27" ht="15" customHeight="1" x14ac:dyDescent="0.25">
      <c r="A920" s="425" t="str">
        <f>IF('1_geral'!$D$1=E920,1,"")</f>
        <v/>
      </c>
      <c r="B920" s="166" t="str">
        <f>IF(A920=1,MAX(B$1:B919)+1,"")</f>
        <v/>
      </c>
      <c r="C920" s="425" t="str">
        <f>IF('1_geral'!$D$4=F920,1,"")</f>
        <v/>
      </c>
      <c r="D920" s="166" t="str">
        <f>IF(C920=1,MAX(D$1:D919)+1,"")</f>
        <v/>
      </c>
      <c r="E920" s="166" t="s">
        <v>23</v>
      </c>
      <c r="F920" s="166" t="s">
        <v>2789</v>
      </c>
      <c r="H920" s="166" t="s">
        <v>1656</v>
      </c>
      <c r="I920" s="166" t="s">
        <v>1861</v>
      </c>
      <c r="J920" s="166" t="s">
        <v>1902</v>
      </c>
      <c r="K920" s="166" t="s">
        <v>2797</v>
      </c>
      <c r="L920" s="409">
        <v>250</v>
      </c>
      <c r="M920" s="409">
        <v>500</v>
      </c>
      <c r="N920" s="409">
        <v>1000</v>
      </c>
      <c r="O920" s="410">
        <v>2</v>
      </c>
      <c r="P920" s="405">
        <v>8.3333333333333329E-2</v>
      </c>
      <c r="Q920" s="405">
        <v>8.3333333333333329E-2</v>
      </c>
      <c r="R920" s="405">
        <v>8.3333333333333329E-2</v>
      </c>
      <c r="S920" s="405">
        <v>8.3333333333333329E-2</v>
      </c>
      <c r="T920" s="405">
        <v>8.3333333333333329E-2</v>
      </c>
      <c r="U920" s="405">
        <v>8.3333333333333329E-2</v>
      </c>
      <c r="V920" s="405">
        <v>8.3333333333333329E-2</v>
      </c>
      <c r="W920" s="405">
        <v>8.3333333333333329E-2</v>
      </c>
      <c r="X920" s="405">
        <v>8.3333333333333329E-2</v>
      </c>
      <c r="Y920" s="405">
        <v>8.3333333333333329E-2</v>
      </c>
      <c r="Z920" s="405">
        <v>8.3333333333333329E-2</v>
      </c>
      <c r="AA920" s="405">
        <v>8.3333333333333329E-2</v>
      </c>
    </row>
    <row r="921" spans="1:27" ht="15" customHeight="1" x14ac:dyDescent="0.25">
      <c r="A921" s="425" t="str">
        <f>IF('1_geral'!$D$1=E921,1,"")</f>
        <v/>
      </c>
      <c r="B921" s="166" t="str">
        <f>IF(A921=1,MAX(B$1:B920)+1,"")</f>
        <v/>
      </c>
      <c r="C921" s="425" t="str">
        <f>IF('1_geral'!$D$4=F921,1,"")</f>
        <v/>
      </c>
      <c r="D921" s="166" t="str">
        <f>IF(C921=1,MAX(D$1:D920)+1,"")</f>
        <v/>
      </c>
      <c r="E921" s="166" t="s">
        <v>23</v>
      </c>
      <c r="F921" s="166" t="s">
        <v>2789</v>
      </c>
      <c r="H921" s="166" t="s">
        <v>1656</v>
      </c>
      <c r="I921" s="166" t="s">
        <v>1861</v>
      </c>
      <c r="J921" s="166" t="s">
        <v>1902</v>
      </c>
      <c r="K921" s="166" t="s">
        <v>2798</v>
      </c>
      <c r="L921" s="409">
        <v>150</v>
      </c>
      <c r="M921" s="409">
        <v>300</v>
      </c>
      <c r="N921" s="409">
        <v>600</v>
      </c>
      <c r="O921" s="410">
        <v>4</v>
      </c>
      <c r="P921" s="405">
        <v>8.3333333333333329E-2</v>
      </c>
      <c r="Q921" s="405">
        <v>8.3333333333333329E-2</v>
      </c>
      <c r="R921" s="405">
        <v>8.3333333333333329E-2</v>
      </c>
      <c r="S921" s="405">
        <v>8.3333333333333329E-2</v>
      </c>
      <c r="T921" s="405">
        <v>8.3333333333333329E-2</v>
      </c>
      <c r="U921" s="405">
        <v>8.3333333333333329E-2</v>
      </c>
      <c r="V921" s="405">
        <v>8.3333333333333329E-2</v>
      </c>
      <c r="W921" s="405">
        <v>8.3333333333333329E-2</v>
      </c>
      <c r="X921" s="405">
        <v>8.3333333333333329E-2</v>
      </c>
      <c r="Y921" s="405">
        <v>8.3333333333333329E-2</v>
      </c>
      <c r="Z921" s="405">
        <v>8.3333333333333329E-2</v>
      </c>
      <c r="AA921" s="405">
        <v>8.3333333333333329E-2</v>
      </c>
    </row>
    <row r="922" spans="1:27" ht="15" customHeight="1" x14ac:dyDescent="0.25">
      <c r="A922" s="425" t="str">
        <f>IF('1_geral'!$D$1=E922,1,"")</f>
        <v/>
      </c>
      <c r="B922" s="166" t="str">
        <f>IF(A922=1,MAX(B$1:B921)+1,"")</f>
        <v/>
      </c>
      <c r="C922" s="425" t="str">
        <f>IF('1_geral'!$D$4=F922,1,"")</f>
        <v/>
      </c>
      <c r="D922" s="166" t="str">
        <f>IF(C922=1,MAX(D$1:D921)+1,"")</f>
        <v/>
      </c>
      <c r="E922" s="166" t="s">
        <v>23</v>
      </c>
      <c r="F922" s="166" t="s">
        <v>2789</v>
      </c>
      <c r="H922" s="166" t="s">
        <v>1656</v>
      </c>
      <c r="I922" s="166" t="s">
        <v>1861</v>
      </c>
      <c r="J922" s="166" t="s">
        <v>1902</v>
      </c>
      <c r="K922" s="166" t="s">
        <v>2801</v>
      </c>
      <c r="L922" s="409">
        <v>7.5</v>
      </c>
      <c r="M922" s="409">
        <v>15</v>
      </c>
      <c r="N922" s="409">
        <v>30</v>
      </c>
      <c r="O922" s="410">
        <v>300</v>
      </c>
      <c r="P922" s="405">
        <v>8.3333333333333329E-2</v>
      </c>
      <c r="Q922" s="405">
        <v>8.3333333333333329E-2</v>
      </c>
      <c r="R922" s="405">
        <v>8.3333333333333329E-2</v>
      </c>
      <c r="S922" s="405">
        <v>8.3333333333333329E-2</v>
      </c>
      <c r="T922" s="405">
        <v>8.3333333333333329E-2</v>
      </c>
      <c r="U922" s="405">
        <v>8.3333333333333329E-2</v>
      </c>
      <c r="V922" s="405">
        <v>8.3333333333333329E-2</v>
      </c>
      <c r="W922" s="405">
        <v>8.3333333333333329E-2</v>
      </c>
      <c r="X922" s="405">
        <v>8.3333333333333329E-2</v>
      </c>
      <c r="Y922" s="405">
        <v>8.3333333333333329E-2</v>
      </c>
      <c r="Z922" s="405">
        <v>8.3333333333333329E-2</v>
      </c>
      <c r="AA922" s="405">
        <v>8.3333333333333329E-2</v>
      </c>
    </row>
    <row r="923" spans="1:27" ht="15" customHeight="1" x14ac:dyDescent="0.25">
      <c r="A923" s="425" t="str">
        <f>IF('1_geral'!$D$1=E923,1,"")</f>
        <v/>
      </c>
      <c r="B923" s="166" t="str">
        <f>IF(A923=1,MAX(B$1:B922)+1,"")</f>
        <v/>
      </c>
      <c r="C923" s="425" t="str">
        <f>IF('1_geral'!$D$4=F923,1,"")</f>
        <v/>
      </c>
      <c r="D923" s="166" t="str">
        <f>IF(C923=1,MAX(D$1:D922)+1,"")</f>
        <v/>
      </c>
      <c r="E923" s="166" t="s">
        <v>23</v>
      </c>
      <c r="F923" s="166" t="s">
        <v>2789</v>
      </c>
      <c r="H923" s="166" t="s">
        <v>1656</v>
      </c>
      <c r="I923" s="166" t="s">
        <v>1861</v>
      </c>
      <c r="J923" s="166" t="s">
        <v>1902</v>
      </c>
      <c r="K923" s="166" t="s">
        <v>2802</v>
      </c>
      <c r="L923" s="409">
        <v>90</v>
      </c>
      <c r="M923" s="409">
        <v>180</v>
      </c>
      <c r="N923" s="409">
        <v>360</v>
      </c>
      <c r="O923" s="410">
        <v>22</v>
      </c>
      <c r="P923" s="405">
        <v>8.3333333333333329E-2</v>
      </c>
      <c r="Q923" s="405">
        <v>8.3333333333333329E-2</v>
      </c>
      <c r="R923" s="405">
        <v>8.3333333333333329E-2</v>
      </c>
      <c r="S923" s="405">
        <v>8.3333333333333329E-2</v>
      </c>
      <c r="T923" s="405">
        <v>8.3333333333333329E-2</v>
      </c>
      <c r="U923" s="405">
        <v>8.3333333333333329E-2</v>
      </c>
      <c r="V923" s="405">
        <v>8.3333333333333329E-2</v>
      </c>
      <c r="W923" s="405">
        <v>8.3333333333333329E-2</v>
      </c>
      <c r="X923" s="405">
        <v>8.3333333333333329E-2</v>
      </c>
      <c r="Y923" s="405">
        <v>8.3333333333333329E-2</v>
      </c>
      <c r="Z923" s="405">
        <v>8.3333333333333329E-2</v>
      </c>
      <c r="AA923" s="405">
        <v>8.3333333333333329E-2</v>
      </c>
    </row>
    <row r="924" spans="1:27" ht="15" customHeight="1" x14ac:dyDescent="0.25">
      <c r="A924" s="425" t="str">
        <f>IF('1_geral'!$D$1=E924,1,"")</f>
        <v/>
      </c>
      <c r="B924" s="166" t="str">
        <f>IF(A924=1,MAX(B$1:B923)+1,"")</f>
        <v/>
      </c>
      <c r="C924" s="425" t="str">
        <f>IF('1_geral'!$D$4=F924,1,"")</f>
        <v/>
      </c>
      <c r="D924" s="166" t="str">
        <f>IF(C924=1,MAX(D$1:D923)+1,"")</f>
        <v/>
      </c>
      <c r="E924" s="166" t="s">
        <v>23</v>
      </c>
      <c r="F924" s="166" t="s">
        <v>2789</v>
      </c>
      <c r="H924" s="166" t="s">
        <v>1656</v>
      </c>
      <c r="I924" s="166" t="s">
        <v>1861</v>
      </c>
      <c r="J924" s="166" t="s">
        <v>1902</v>
      </c>
      <c r="K924" s="166" t="s">
        <v>2783</v>
      </c>
      <c r="L924" s="409">
        <v>720</v>
      </c>
      <c r="M924" s="409">
        <v>1440</v>
      </c>
      <c r="N924" s="409">
        <v>2880</v>
      </c>
      <c r="O924" s="410">
        <v>22</v>
      </c>
      <c r="P924" s="405">
        <v>8.3333333333333329E-2</v>
      </c>
      <c r="Q924" s="405">
        <v>8.3333333333333329E-2</v>
      </c>
      <c r="R924" s="405">
        <v>8.3333333333333329E-2</v>
      </c>
      <c r="S924" s="405">
        <v>8.3333333333333329E-2</v>
      </c>
      <c r="T924" s="405">
        <v>8.3333333333333329E-2</v>
      </c>
      <c r="U924" s="405">
        <v>8.3333333333333329E-2</v>
      </c>
      <c r="V924" s="405">
        <v>8.3333333333333329E-2</v>
      </c>
      <c r="W924" s="405">
        <v>8.3333333333333329E-2</v>
      </c>
      <c r="X924" s="405">
        <v>8.3333333333333329E-2</v>
      </c>
      <c r="Y924" s="405">
        <v>8.3333333333333329E-2</v>
      </c>
      <c r="Z924" s="405">
        <v>8.3333333333333329E-2</v>
      </c>
      <c r="AA924" s="405">
        <v>8.3333333333333329E-2</v>
      </c>
    </row>
    <row r="925" spans="1:27" ht="15" customHeight="1" x14ac:dyDescent="0.25">
      <c r="A925" s="425" t="str">
        <f>IF('1_geral'!$D$1=E925,1,"")</f>
        <v/>
      </c>
      <c r="B925" s="166" t="str">
        <f>IF(A925=1,MAX(B$1:B924)+1,"")</f>
        <v/>
      </c>
      <c r="C925" s="425" t="str">
        <f>IF('1_geral'!$D$4=F925,1,"")</f>
        <v/>
      </c>
      <c r="D925" s="166" t="str">
        <f>IF(C925=1,MAX(D$1:D924)+1,"")</f>
        <v/>
      </c>
      <c r="E925" s="166" t="s">
        <v>23</v>
      </c>
      <c r="F925" s="166" t="s">
        <v>2789</v>
      </c>
      <c r="H925" s="166" t="s">
        <v>1656</v>
      </c>
      <c r="I925" s="166" t="s">
        <v>1861</v>
      </c>
      <c r="J925" s="166" t="s">
        <v>1902</v>
      </c>
      <c r="K925" s="166" t="s">
        <v>2807</v>
      </c>
      <c r="L925" s="409">
        <v>2500</v>
      </c>
      <c r="M925" s="409">
        <v>5000</v>
      </c>
      <c r="N925" s="409">
        <v>10000</v>
      </c>
      <c r="O925" s="410">
        <v>8.3333333333333329E-2</v>
      </c>
      <c r="P925" s="405">
        <v>8.3333333333333329E-2</v>
      </c>
      <c r="Q925" s="405">
        <v>8.3333333333333329E-2</v>
      </c>
      <c r="R925" s="405">
        <v>8.3333333333333329E-2</v>
      </c>
      <c r="S925" s="405">
        <v>8.3333333333333329E-2</v>
      </c>
      <c r="T925" s="405">
        <v>8.3333333333333329E-2</v>
      </c>
      <c r="U925" s="405">
        <v>8.3333333333333329E-2</v>
      </c>
      <c r="V925" s="405">
        <v>8.3333333333333329E-2</v>
      </c>
      <c r="W925" s="405">
        <v>8.3333333333333329E-2</v>
      </c>
      <c r="X925" s="405">
        <v>8.3333333333333329E-2</v>
      </c>
      <c r="Y925" s="405">
        <v>8.3333333333333329E-2</v>
      </c>
      <c r="Z925" s="405">
        <v>8.3333333333333329E-2</v>
      </c>
      <c r="AA925" s="405">
        <v>8.3333333333333329E-2</v>
      </c>
    </row>
    <row r="926" spans="1:27" ht="15" customHeight="1" x14ac:dyDescent="0.25">
      <c r="A926" s="425" t="str">
        <f>IF('1_geral'!$D$1=E926,1,"")</f>
        <v/>
      </c>
      <c r="B926" s="166" t="str">
        <f>IF(A926=1,MAX(B$1:B925)+1,"")</f>
        <v/>
      </c>
      <c r="C926" s="425" t="str">
        <f>IF('1_geral'!$D$4=F926,1,"")</f>
        <v/>
      </c>
      <c r="D926" s="166" t="str">
        <f>IF(C926=1,MAX(D$1:D925)+1,"")</f>
        <v/>
      </c>
      <c r="E926" s="166" t="s">
        <v>23</v>
      </c>
      <c r="F926" s="166" t="s">
        <v>2789</v>
      </c>
      <c r="H926" s="166" t="s">
        <v>1656</v>
      </c>
      <c r="I926" s="166" t="s">
        <v>1861</v>
      </c>
      <c r="J926" s="166" t="s">
        <v>1902</v>
      </c>
      <c r="K926" s="166" t="s">
        <v>2812</v>
      </c>
      <c r="L926" s="409">
        <v>5280</v>
      </c>
      <c r="M926" s="409">
        <v>10560</v>
      </c>
      <c r="N926" s="409">
        <v>21120</v>
      </c>
      <c r="O926" s="410">
        <v>0.1</v>
      </c>
      <c r="P926" s="405">
        <v>8.3333333333333329E-2</v>
      </c>
      <c r="Q926" s="405">
        <v>8.3333333333333329E-2</v>
      </c>
      <c r="R926" s="405">
        <v>8.3333333333333329E-2</v>
      </c>
      <c r="S926" s="405">
        <v>8.3333333333333329E-2</v>
      </c>
      <c r="T926" s="405">
        <v>8.3333333333333329E-2</v>
      </c>
      <c r="U926" s="405">
        <v>8.3333333333333329E-2</v>
      </c>
      <c r="V926" s="405">
        <v>8.3333333333333329E-2</v>
      </c>
      <c r="W926" s="405">
        <v>8.3333333333333329E-2</v>
      </c>
      <c r="X926" s="405">
        <v>8.3333333333333329E-2</v>
      </c>
      <c r="Y926" s="405">
        <v>8.3333333333333329E-2</v>
      </c>
      <c r="Z926" s="405">
        <v>8.3333333333333329E-2</v>
      </c>
      <c r="AA926" s="405">
        <v>8.3333333333333329E-2</v>
      </c>
    </row>
    <row r="927" spans="1:27" ht="15" customHeight="1" x14ac:dyDescent="0.25">
      <c r="A927" s="425" t="str">
        <f>IF('1_geral'!$D$1=E927,1,"")</f>
        <v/>
      </c>
      <c r="B927" s="166" t="str">
        <f>IF(A927=1,MAX(B$1:B926)+1,"")</f>
        <v/>
      </c>
      <c r="C927" s="425" t="str">
        <f>IF('1_geral'!$D$4=F927,1,"")</f>
        <v/>
      </c>
      <c r="D927" s="166" t="str">
        <f>IF(C927=1,MAX(D$1:D926)+1,"")</f>
        <v/>
      </c>
      <c r="E927" s="166" t="s">
        <v>23</v>
      </c>
      <c r="F927" s="166" t="s">
        <v>2814</v>
      </c>
      <c r="G927" s="166" t="s">
        <v>1657</v>
      </c>
      <c r="K927" s="166" t="s">
        <v>2815</v>
      </c>
      <c r="P927" s="405">
        <v>8.3333333333333329E-2</v>
      </c>
      <c r="Q927" s="405">
        <v>8.3333333333333329E-2</v>
      </c>
      <c r="R927" s="405">
        <v>8.3333333333333329E-2</v>
      </c>
      <c r="S927" s="405">
        <v>8.3333333333333329E-2</v>
      </c>
      <c r="T927" s="405">
        <v>8.3333333333333329E-2</v>
      </c>
      <c r="U927" s="405">
        <v>8.3333333333333329E-2</v>
      </c>
      <c r="V927" s="405">
        <v>8.3333333333333329E-2</v>
      </c>
      <c r="W927" s="405">
        <v>8.3333333333333329E-2</v>
      </c>
      <c r="X927" s="405">
        <v>8.3333333333333329E-2</v>
      </c>
      <c r="Y927" s="405">
        <v>8.3333333333333329E-2</v>
      </c>
      <c r="Z927" s="405">
        <v>8.3333333333333329E-2</v>
      </c>
      <c r="AA927" s="405">
        <v>8.3333333333333329E-2</v>
      </c>
    </row>
    <row r="928" spans="1:27" ht="15" customHeight="1" x14ac:dyDescent="0.25">
      <c r="A928" s="425" t="str">
        <f>IF('1_geral'!$D$1=E928,1,"")</f>
        <v/>
      </c>
      <c r="B928" s="166" t="str">
        <f>IF(A928=1,MAX(B$1:B927)+1,"")</f>
        <v/>
      </c>
      <c r="C928" s="425" t="str">
        <f>IF('1_geral'!$D$4=F928,1,"")</f>
        <v/>
      </c>
      <c r="D928" s="166" t="str">
        <f>IF(C928=1,MAX(D$1:D927)+1,"")</f>
        <v/>
      </c>
      <c r="E928" s="166" t="s">
        <v>23</v>
      </c>
      <c r="F928" s="166" t="s">
        <v>2814</v>
      </c>
      <c r="G928" s="166" t="s">
        <v>1657</v>
      </c>
      <c r="K928" s="166" t="s">
        <v>2816</v>
      </c>
      <c r="P928" s="405">
        <v>8.3333333333333329E-2</v>
      </c>
      <c r="Q928" s="405">
        <v>8.3333333333333329E-2</v>
      </c>
      <c r="R928" s="405">
        <v>8.3333333333333329E-2</v>
      </c>
      <c r="S928" s="405">
        <v>8.3333333333333329E-2</v>
      </c>
      <c r="T928" s="405">
        <v>8.3333333333333329E-2</v>
      </c>
      <c r="U928" s="405">
        <v>8.3333333333333329E-2</v>
      </c>
      <c r="V928" s="405">
        <v>8.3333333333333329E-2</v>
      </c>
      <c r="W928" s="405">
        <v>8.3333333333333329E-2</v>
      </c>
      <c r="X928" s="405">
        <v>8.3333333333333329E-2</v>
      </c>
      <c r="Y928" s="405">
        <v>8.3333333333333329E-2</v>
      </c>
      <c r="Z928" s="405">
        <v>8.3333333333333329E-2</v>
      </c>
      <c r="AA928" s="405">
        <v>8.3333333333333329E-2</v>
      </c>
    </row>
    <row r="929" spans="1:27" ht="15" customHeight="1" x14ac:dyDescent="0.25">
      <c r="A929" s="425" t="str">
        <f>IF('1_geral'!$D$1=E929,1,"")</f>
        <v/>
      </c>
      <c r="B929" s="166" t="str">
        <f>IF(A929=1,MAX(B$1:B928)+1,"")</f>
        <v/>
      </c>
      <c r="C929" s="425" t="str">
        <f>IF('1_geral'!$D$4=F929,1,"")</f>
        <v/>
      </c>
      <c r="D929" s="166" t="str">
        <f>IF(C929=1,MAX(D$1:D928)+1,"")</f>
        <v/>
      </c>
      <c r="E929" s="166" t="s">
        <v>23</v>
      </c>
      <c r="F929" s="166" t="s">
        <v>2814</v>
      </c>
      <c r="G929" s="166" t="s">
        <v>1657</v>
      </c>
      <c r="K929" s="166" t="s">
        <v>2100</v>
      </c>
      <c r="P929" s="405">
        <v>8.3333333333333329E-2</v>
      </c>
      <c r="Q929" s="405">
        <v>8.3333333333333329E-2</v>
      </c>
      <c r="R929" s="405">
        <v>8.3333333333333329E-2</v>
      </c>
      <c r="S929" s="405">
        <v>8.3333333333333329E-2</v>
      </c>
      <c r="T929" s="405">
        <v>8.3333333333333329E-2</v>
      </c>
      <c r="U929" s="405">
        <v>8.3333333333333329E-2</v>
      </c>
      <c r="V929" s="405">
        <v>8.3333333333333329E-2</v>
      </c>
      <c r="W929" s="405">
        <v>8.3333333333333329E-2</v>
      </c>
      <c r="X929" s="405">
        <v>8.3333333333333329E-2</v>
      </c>
      <c r="Y929" s="405">
        <v>8.3333333333333329E-2</v>
      </c>
      <c r="Z929" s="405">
        <v>8.3333333333333329E-2</v>
      </c>
      <c r="AA929" s="405">
        <v>8.3333333333333329E-2</v>
      </c>
    </row>
    <row r="930" spans="1:27" ht="15" customHeight="1" x14ac:dyDescent="0.25">
      <c r="A930" s="425" t="str">
        <f>IF('1_geral'!$D$1=E930,1,"")</f>
        <v/>
      </c>
      <c r="B930" s="166" t="str">
        <f>IF(A930=1,MAX(B$1:B929)+1,"")</f>
        <v/>
      </c>
      <c r="C930" s="425" t="str">
        <f>IF('1_geral'!$D$4=F930,1,"")</f>
        <v/>
      </c>
      <c r="D930" s="166" t="str">
        <f>IF(C930=1,MAX(D$1:D929)+1,"")</f>
        <v/>
      </c>
      <c r="E930" s="166" t="s">
        <v>23</v>
      </c>
      <c r="F930" s="166" t="s">
        <v>2814</v>
      </c>
      <c r="G930" s="166" t="s">
        <v>1657</v>
      </c>
      <c r="K930" s="166" t="s">
        <v>2820</v>
      </c>
      <c r="P930" s="405">
        <v>8.3333333333333329E-2</v>
      </c>
      <c r="Q930" s="405">
        <v>8.3333333333333329E-2</v>
      </c>
      <c r="R930" s="405">
        <v>8.3333333333333329E-2</v>
      </c>
      <c r="S930" s="405">
        <v>8.3333333333333329E-2</v>
      </c>
      <c r="T930" s="405">
        <v>8.3333333333333329E-2</v>
      </c>
      <c r="U930" s="405">
        <v>8.3333333333333329E-2</v>
      </c>
      <c r="V930" s="405">
        <v>8.3333333333333329E-2</v>
      </c>
      <c r="W930" s="405">
        <v>8.3333333333333329E-2</v>
      </c>
      <c r="X930" s="405">
        <v>8.3333333333333329E-2</v>
      </c>
      <c r="Y930" s="405">
        <v>8.3333333333333329E-2</v>
      </c>
      <c r="Z930" s="405">
        <v>8.3333333333333329E-2</v>
      </c>
      <c r="AA930" s="405">
        <v>8.3333333333333329E-2</v>
      </c>
    </row>
    <row r="931" spans="1:27" ht="15" customHeight="1" x14ac:dyDescent="0.25">
      <c r="A931" s="425" t="str">
        <f>IF('1_geral'!$D$1=E931,1,"")</f>
        <v/>
      </c>
      <c r="B931" s="166" t="str">
        <f>IF(A931=1,MAX(B$1:B930)+1,"")</f>
        <v/>
      </c>
      <c r="C931" s="425" t="str">
        <f>IF('1_geral'!$D$4=F931,1,"")</f>
        <v/>
      </c>
      <c r="D931" s="166" t="str">
        <f>IF(C931=1,MAX(D$1:D930)+1,"")</f>
        <v/>
      </c>
      <c r="E931" s="166" t="s">
        <v>23</v>
      </c>
      <c r="F931" s="166" t="s">
        <v>2814</v>
      </c>
      <c r="G931" s="166" t="s">
        <v>1657</v>
      </c>
      <c r="K931" s="166" t="s">
        <v>2821</v>
      </c>
      <c r="P931" s="405">
        <v>8.3333333333333329E-2</v>
      </c>
      <c r="Q931" s="405">
        <v>8.3333333333333329E-2</v>
      </c>
      <c r="R931" s="405">
        <v>8.3333333333333329E-2</v>
      </c>
      <c r="S931" s="405">
        <v>8.3333333333333329E-2</v>
      </c>
      <c r="T931" s="405">
        <v>8.3333333333333329E-2</v>
      </c>
      <c r="U931" s="405">
        <v>8.3333333333333329E-2</v>
      </c>
      <c r="V931" s="405">
        <v>8.3333333333333329E-2</v>
      </c>
      <c r="W931" s="405">
        <v>8.3333333333333329E-2</v>
      </c>
      <c r="X931" s="405">
        <v>8.3333333333333329E-2</v>
      </c>
      <c r="Y931" s="405">
        <v>8.3333333333333329E-2</v>
      </c>
      <c r="Z931" s="405">
        <v>8.3333333333333329E-2</v>
      </c>
      <c r="AA931" s="405">
        <v>8.3333333333333329E-2</v>
      </c>
    </row>
    <row r="932" spans="1:27" ht="15" customHeight="1" x14ac:dyDescent="0.25">
      <c r="A932" s="425" t="str">
        <f>IF('1_geral'!$D$1=E932,1,"")</f>
        <v/>
      </c>
      <c r="B932" s="166" t="str">
        <f>IF(A932=1,MAX(B$1:B931)+1,"")</f>
        <v/>
      </c>
      <c r="C932" s="425" t="str">
        <f>IF('1_geral'!$D$4=F932,1,"")</f>
        <v/>
      </c>
      <c r="D932" s="166" t="str">
        <f>IF(C932=1,MAX(D$1:D931)+1,"")</f>
        <v/>
      </c>
      <c r="E932" s="166" t="s">
        <v>23</v>
      </c>
      <c r="F932" s="166" t="s">
        <v>2814</v>
      </c>
      <c r="G932" s="166" t="s">
        <v>1657</v>
      </c>
      <c r="K932" s="166" t="s">
        <v>2822</v>
      </c>
      <c r="P932" s="405">
        <v>8.3333333333333329E-2</v>
      </c>
      <c r="Q932" s="405">
        <v>8.3333333333333329E-2</v>
      </c>
      <c r="R932" s="405">
        <v>8.3333333333333329E-2</v>
      </c>
      <c r="S932" s="405">
        <v>8.3333333333333329E-2</v>
      </c>
      <c r="T932" s="405">
        <v>8.3333333333333329E-2</v>
      </c>
      <c r="U932" s="405">
        <v>8.3333333333333329E-2</v>
      </c>
      <c r="V932" s="405">
        <v>8.3333333333333329E-2</v>
      </c>
      <c r="W932" s="405">
        <v>8.3333333333333329E-2</v>
      </c>
      <c r="X932" s="405">
        <v>8.3333333333333329E-2</v>
      </c>
      <c r="Y932" s="405">
        <v>8.3333333333333329E-2</v>
      </c>
      <c r="Z932" s="405">
        <v>8.3333333333333329E-2</v>
      </c>
      <c r="AA932" s="405">
        <v>8.3333333333333329E-2</v>
      </c>
    </row>
    <row r="933" spans="1:27" ht="15" customHeight="1" x14ac:dyDescent="0.25">
      <c r="A933" s="425" t="str">
        <f>IF('1_geral'!$D$1=E933,1,"")</f>
        <v/>
      </c>
      <c r="B933" s="166" t="str">
        <f>IF(A933=1,MAX(B$1:B932)+1,"")</f>
        <v/>
      </c>
      <c r="C933" s="425" t="str">
        <f>IF('1_geral'!$D$4=F933,1,"")</f>
        <v/>
      </c>
      <c r="D933" s="166" t="str">
        <f>IF(C933=1,MAX(D$1:D932)+1,"")</f>
        <v/>
      </c>
      <c r="E933" s="166" t="s">
        <v>23</v>
      </c>
      <c r="F933" s="166" t="s">
        <v>2814</v>
      </c>
      <c r="G933" s="166" t="s">
        <v>1657</v>
      </c>
      <c r="K933" s="166" t="s">
        <v>2823</v>
      </c>
      <c r="P933" s="405">
        <v>8.3333333333333329E-2</v>
      </c>
      <c r="Q933" s="405">
        <v>8.3333333333333329E-2</v>
      </c>
      <c r="R933" s="405">
        <v>8.3333333333333329E-2</v>
      </c>
      <c r="S933" s="405">
        <v>8.3333333333333329E-2</v>
      </c>
      <c r="T933" s="405">
        <v>8.3333333333333329E-2</v>
      </c>
      <c r="U933" s="405">
        <v>8.3333333333333329E-2</v>
      </c>
      <c r="V933" s="405">
        <v>8.3333333333333329E-2</v>
      </c>
      <c r="W933" s="405">
        <v>8.3333333333333329E-2</v>
      </c>
      <c r="X933" s="405">
        <v>8.3333333333333329E-2</v>
      </c>
      <c r="Y933" s="405">
        <v>8.3333333333333329E-2</v>
      </c>
      <c r="Z933" s="405">
        <v>8.3333333333333329E-2</v>
      </c>
      <c r="AA933" s="405">
        <v>8.3333333333333329E-2</v>
      </c>
    </row>
    <row r="934" spans="1:27" ht="15" customHeight="1" x14ac:dyDescent="0.25">
      <c r="A934" s="425" t="str">
        <f>IF('1_geral'!$D$1=E934,1,"")</f>
        <v/>
      </c>
      <c r="B934" s="166" t="str">
        <f>IF(A934=1,MAX(B$1:B933)+1,"")</f>
        <v/>
      </c>
      <c r="C934" s="425" t="str">
        <f>IF('1_geral'!$D$4=F934,1,"")</f>
        <v/>
      </c>
      <c r="D934" s="166" t="str">
        <f>IF(C934=1,MAX(D$1:D933)+1,"")</f>
        <v/>
      </c>
      <c r="E934" s="166" t="s">
        <v>23</v>
      </c>
      <c r="F934" s="166" t="s">
        <v>2814</v>
      </c>
      <c r="K934" s="166" t="s">
        <v>2817</v>
      </c>
      <c r="P934" s="405">
        <v>8.3333333333333329E-2</v>
      </c>
      <c r="Q934" s="405">
        <v>8.3333333333333329E-2</v>
      </c>
      <c r="R934" s="405">
        <v>8.3333333333333329E-2</v>
      </c>
      <c r="S934" s="405">
        <v>8.3333333333333329E-2</v>
      </c>
      <c r="T934" s="405">
        <v>8.3333333333333329E-2</v>
      </c>
      <c r="U934" s="405">
        <v>8.3333333333333329E-2</v>
      </c>
      <c r="V934" s="405">
        <v>8.3333333333333329E-2</v>
      </c>
      <c r="W934" s="405">
        <v>8.3333333333333329E-2</v>
      </c>
      <c r="X934" s="405">
        <v>8.3333333333333329E-2</v>
      </c>
      <c r="Y934" s="405">
        <v>8.3333333333333329E-2</v>
      </c>
      <c r="Z934" s="405">
        <v>8.3333333333333329E-2</v>
      </c>
      <c r="AA934" s="405">
        <v>8.3333333333333329E-2</v>
      </c>
    </row>
    <row r="935" spans="1:27" ht="15" customHeight="1" x14ac:dyDescent="0.25">
      <c r="A935" s="425" t="str">
        <f>IF('1_geral'!$D$1=E935,1,"")</f>
        <v/>
      </c>
      <c r="B935" s="166" t="str">
        <f>IF(A935=1,MAX(B$1:B934)+1,"")</f>
        <v/>
      </c>
      <c r="C935" s="425" t="str">
        <f>IF('1_geral'!$D$4=F935,1,"")</f>
        <v/>
      </c>
      <c r="D935" s="166" t="str">
        <f>IF(C935=1,MAX(D$1:D934)+1,"")</f>
        <v/>
      </c>
      <c r="E935" s="166" t="s">
        <v>23</v>
      </c>
      <c r="F935" s="166" t="s">
        <v>2814</v>
      </c>
      <c r="K935" s="166" t="s">
        <v>2818</v>
      </c>
      <c r="P935" s="405">
        <v>8.3333333333333329E-2</v>
      </c>
      <c r="Q935" s="405">
        <v>8.3333333333333329E-2</v>
      </c>
      <c r="R935" s="405">
        <v>8.3333333333333329E-2</v>
      </c>
      <c r="S935" s="405">
        <v>8.3333333333333329E-2</v>
      </c>
      <c r="T935" s="405">
        <v>8.3333333333333329E-2</v>
      </c>
      <c r="U935" s="405">
        <v>8.3333333333333329E-2</v>
      </c>
      <c r="V935" s="405">
        <v>8.3333333333333329E-2</v>
      </c>
      <c r="W935" s="405">
        <v>8.3333333333333329E-2</v>
      </c>
      <c r="X935" s="405">
        <v>8.3333333333333329E-2</v>
      </c>
      <c r="Y935" s="405">
        <v>8.3333333333333329E-2</v>
      </c>
      <c r="Z935" s="405">
        <v>8.3333333333333329E-2</v>
      </c>
      <c r="AA935" s="405">
        <v>8.3333333333333329E-2</v>
      </c>
    </row>
    <row r="936" spans="1:27" ht="15" customHeight="1" x14ac:dyDescent="0.25">
      <c r="A936" s="425" t="str">
        <f>IF('1_geral'!$D$1=E936,1,"")</f>
        <v/>
      </c>
      <c r="B936" s="166" t="str">
        <f>IF(A936=1,MAX(B$1:B935)+1,"")</f>
        <v/>
      </c>
      <c r="C936" s="425" t="str">
        <f>IF('1_geral'!$D$4=F936,1,"")</f>
        <v/>
      </c>
      <c r="D936" s="166" t="str">
        <f>IF(C936=1,MAX(D$1:D935)+1,"")</f>
        <v/>
      </c>
      <c r="E936" s="166" t="s">
        <v>23</v>
      </c>
      <c r="F936" s="166" t="s">
        <v>2814</v>
      </c>
      <c r="K936" s="166" t="s">
        <v>2819</v>
      </c>
      <c r="P936" s="405">
        <v>8.3333333333333329E-2</v>
      </c>
      <c r="Q936" s="405">
        <v>8.3333333333333329E-2</v>
      </c>
      <c r="R936" s="405">
        <v>8.3333333333333329E-2</v>
      </c>
      <c r="S936" s="405">
        <v>8.3333333333333329E-2</v>
      </c>
      <c r="T936" s="405">
        <v>8.3333333333333329E-2</v>
      </c>
      <c r="U936" s="405">
        <v>8.3333333333333329E-2</v>
      </c>
      <c r="V936" s="405">
        <v>8.3333333333333329E-2</v>
      </c>
      <c r="W936" s="405">
        <v>8.3333333333333329E-2</v>
      </c>
      <c r="X936" s="405">
        <v>8.3333333333333329E-2</v>
      </c>
      <c r="Y936" s="405">
        <v>8.3333333333333329E-2</v>
      </c>
      <c r="Z936" s="405">
        <v>8.3333333333333329E-2</v>
      </c>
      <c r="AA936" s="405">
        <v>8.3333333333333329E-2</v>
      </c>
    </row>
    <row r="937" spans="1:27" ht="15" customHeight="1" x14ac:dyDescent="0.25">
      <c r="A937" s="425" t="str">
        <f>IF('1_geral'!$D$1=E937,1,"")</f>
        <v/>
      </c>
      <c r="B937" s="166" t="str">
        <f>IF(A937=1,MAX(B$1:B936)+1,"")</f>
        <v/>
      </c>
      <c r="C937" s="425" t="str">
        <f>IF('1_geral'!$D$4=F937,1,"")</f>
        <v/>
      </c>
      <c r="D937" s="166" t="str">
        <f>IF(C937=1,MAX(D$1:D936)+1,"")</f>
        <v/>
      </c>
      <c r="E937" s="166" t="s">
        <v>23</v>
      </c>
      <c r="F937" s="166" t="s">
        <v>3461</v>
      </c>
      <c r="H937" s="166" t="s">
        <v>1656</v>
      </c>
      <c r="I937" s="166" t="s">
        <v>1861</v>
      </c>
      <c r="J937" s="166" t="s">
        <v>1902</v>
      </c>
      <c r="K937" s="409" t="s">
        <v>3480</v>
      </c>
      <c r="L937" s="409">
        <v>200</v>
      </c>
      <c r="M937" s="409">
        <v>240</v>
      </c>
      <c r="N937" s="409">
        <v>300</v>
      </c>
      <c r="O937" s="410">
        <v>17</v>
      </c>
    </row>
    <row r="938" spans="1:27" ht="15" customHeight="1" x14ac:dyDescent="0.25">
      <c r="A938" s="425" t="str">
        <f>IF('1_geral'!$D$1=E938,1,"")</f>
        <v/>
      </c>
      <c r="B938" s="166" t="str">
        <f>IF(A938=1,MAX(B$1:B937)+1,"")</f>
        <v/>
      </c>
      <c r="C938" s="425" t="str">
        <f>IF('1_geral'!$D$4=F938,1,"")</f>
        <v/>
      </c>
      <c r="D938" s="166" t="str">
        <f>IF(C938=1,MAX(D$1:D937)+1,"")</f>
        <v/>
      </c>
      <c r="E938" s="166" t="s">
        <v>23</v>
      </c>
      <c r="F938" s="166" t="s">
        <v>3461</v>
      </c>
      <c r="H938" s="166" t="s">
        <v>1656</v>
      </c>
      <c r="I938" s="166" t="s">
        <v>1861</v>
      </c>
      <c r="J938" s="166" t="s">
        <v>1905</v>
      </c>
      <c r="K938" s="409" t="s">
        <v>3481</v>
      </c>
      <c r="L938" s="409">
        <v>360</v>
      </c>
      <c r="M938" s="409">
        <v>480</v>
      </c>
      <c r="N938" s="409">
        <v>540</v>
      </c>
      <c r="O938" s="410">
        <v>1</v>
      </c>
    </row>
    <row r="939" spans="1:27" ht="15" customHeight="1" x14ac:dyDescent="0.25">
      <c r="A939" s="425" t="str">
        <f>IF('1_geral'!$D$1=E939,1,"")</f>
        <v/>
      </c>
      <c r="B939" s="166" t="str">
        <f>IF(A939=1,MAX(B$1:B938)+1,"")</f>
        <v/>
      </c>
      <c r="C939" s="425" t="str">
        <f>IF('1_geral'!$D$4=F939,1,"")</f>
        <v/>
      </c>
      <c r="D939" s="166" t="str">
        <f>IF(C939=1,MAX(D$1:D938)+1,"")</f>
        <v/>
      </c>
      <c r="E939" s="166" t="s">
        <v>23</v>
      </c>
      <c r="F939" s="166" t="s">
        <v>3461</v>
      </c>
      <c r="H939" s="166" t="s">
        <v>1656</v>
      </c>
      <c r="I939" s="166" t="s">
        <v>1861</v>
      </c>
      <c r="J939" s="166" t="s">
        <v>1905</v>
      </c>
      <c r="K939" s="409" t="s">
        <v>3482</v>
      </c>
      <c r="L939" s="409">
        <v>180</v>
      </c>
      <c r="M939" s="409">
        <v>240</v>
      </c>
      <c r="N939" s="409">
        <v>300</v>
      </c>
      <c r="O939" s="410">
        <v>1</v>
      </c>
    </row>
    <row r="940" spans="1:27" ht="15" customHeight="1" x14ac:dyDescent="0.25">
      <c r="A940" s="425" t="str">
        <f>IF('1_geral'!$D$1=E940,1,"")</f>
        <v/>
      </c>
      <c r="B940" s="166" t="str">
        <f>IF(A940=1,MAX(B$1:B939)+1,"")</f>
        <v/>
      </c>
      <c r="C940" s="425" t="str">
        <f>IF('1_geral'!$D$4=F940,1,"")</f>
        <v/>
      </c>
      <c r="D940" s="166" t="str">
        <f>IF(C940=1,MAX(D$1:D939)+1,"")</f>
        <v/>
      </c>
      <c r="E940" s="166" t="s">
        <v>3363</v>
      </c>
      <c r="F940" s="166" t="s">
        <v>2550</v>
      </c>
      <c r="G940" s="166" t="s">
        <v>2550</v>
      </c>
      <c r="H940" s="166" t="s">
        <v>1656</v>
      </c>
      <c r="I940" s="166" t="s">
        <v>1657</v>
      </c>
      <c r="J940" s="166" t="s">
        <v>1902</v>
      </c>
      <c r="K940" s="166" t="s">
        <v>2565</v>
      </c>
      <c r="L940" s="409">
        <v>480</v>
      </c>
      <c r="M940" s="409">
        <v>500</v>
      </c>
      <c r="N940" s="409">
        <v>520</v>
      </c>
      <c r="O940" s="410">
        <v>4.33</v>
      </c>
      <c r="P940" s="405">
        <v>8.3333333333333329E-2</v>
      </c>
      <c r="Q940" s="405">
        <v>8.3333333333333329E-2</v>
      </c>
      <c r="R940" s="405">
        <v>8.3333333333333329E-2</v>
      </c>
      <c r="S940" s="405">
        <v>8.3333333333333329E-2</v>
      </c>
      <c r="T940" s="405">
        <v>8.3333333333333329E-2</v>
      </c>
      <c r="U940" s="405">
        <v>8.3333333333333329E-2</v>
      </c>
      <c r="V940" s="405">
        <v>8.3333333333333329E-2</v>
      </c>
      <c r="W940" s="405">
        <v>8.3333333333333329E-2</v>
      </c>
      <c r="X940" s="405">
        <v>8.3333333333333329E-2</v>
      </c>
      <c r="Y940" s="405">
        <v>8.3333333333333329E-2</v>
      </c>
      <c r="Z940" s="405">
        <v>8.3333333333333329E-2</v>
      </c>
      <c r="AA940" s="405">
        <v>8.3333333333333329E-2</v>
      </c>
    </row>
    <row r="941" spans="1:27" ht="15" customHeight="1" x14ac:dyDescent="0.25">
      <c r="A941" s="425" t="str">
        <f>IF('1_geral'!$D$1=E941,1,"")</f>
        <v/>
      </c>
      <c r="B941" s="166" t="str">
        <f>IF(A941=1,MAX(B$1:B940)+1,"")</f>
        <v/>
      </c>
      <c r="C941" s="425" t="str">
        <f>IF('1_geral'!$D$4=F941,1,"")</f>
        <v/>
      </c>
      <c r="D941" s="166" t="str">
        <f>IF(C941=1,MAX(D$1:D940)+1,"")</f>
        <v/>
      </c>
      <c r="E941" s="166" t="s">
        <v>3363</v>
      </c>
      <c r="F941" s="166" t="s">
        <v>2550</v>
      </c>
      <c r="G941" s="166" t="s">
        <v>2550</v>
      </c>
      <c r="H941" s="166" t="s">
        <v>1656</v>
      </c>
      <c r="I941" s="166" t="s">
        <v>1855</v>
      </c>
      <c r="J941" s="166" t="s">
        <v>1902</v>
      </c>
      <c r="K941" s="166" t="s">
        <v>2551</v>
      </c>
      <c r="L941" s="409">
        <v>40</v>
      </c>
      <c r="M941" s="409">
        <v>60</v>
      </c>
      <c r="N941" s="409">
        <v>70</v>
      </c>
      <c r="O941" s="410">
        <v>8.3333333333333329E-2</v>
      </c>
      <c r="P941" s="405">
        <v>8.3333333333333329E-2</v>
      </c>
      <c r="Q941" s="405">
        <v>8.3333333333333329E-2</v>
      </c>
      <c r="R941" s="405">
        <v>8.3333333333333329E-2</v>
      </c>
      <c r="S941" s="405">
        <v>8.3333333333333329E-2</v>
      </c>
      <c r="T941" s="405">
        <v>8.3333333333333329E-2</v>
      </c>
      <c r="U941" s="405">
        <v>8.3333333333333329E-2</v>
      </c>
      <c r="V941" s="405">
        <v>8.3333333333333329E-2</v>
      </c>
      <c r="W941" s="405">
        <v>8.3333333333333329E-2</v>
      </c>
      <c r="X941" s="405">
        <v>8.3333333333333329E-2</v>
      </c>
      <c r="Y941" s="405">
        <v>8.3333333333333329E-2</v>
      </c>
      <c r="Z941" s="405">
        <v>8.3333333333333329E-2</v>
      </c>
      <c r="AA941" s="405">
        <v>8.3333333333333329E-2</v>
      </c>
    </row>
    <row r="942" spans="1:27" ht="15" customHeight="1" x14ac:dyDescent="0.25">
      <c r="A942" s="425" t="str">
        <f>IF('1_geral'!$D$1=E942,1,"")</f>
        <v/>
      </c>
      <c r="B942" s="166" t="str">
        <f>IF(A942=1,MAX(B$1:B941)+1,"")</f>
        <v/>
      </c>
      <c r="C942" s="425" t="str">
        <f>IF('1_geral'!$D$4=F942,1,"")</f>
        <v/>
      </c>
      <c r="D942" s="166" t="str">
        <f>IF(C942=1,MAX(D$1:D941)+1,"")</f>
        <v/>
      </c>
      <c r="E942" s="166" t="s">
        <v>3363</v>
      </c>
      <c r="F942" s="166" t="s">
        <v>2550</v>
      </c>
      <c r="G942" s="166" t="s">
        <v>2550</v>
      </c>
      <c r="H942" s="166" t="s">
        <v>1656</v>
      </c>
      <c r="I942" s="166" t="s">
        <v>1855</v>
      </c>
      <c r="J942" s="166" t="s">
        <v>1905</v>
      </c>
      <c r="K942" s="166" t="s">
        <v>2559</v>
      </c>
      <c r="L942" s="409">
        <v>1200</v>
      </c>
      <c r="M942" s="409">
        <v>1400</v>
      </c>
      <c r="N942" s="409">
        <v>1600</v>
      </c>
      <c r="O942" s="410">
        <v>8.3333333333333329E-2</v>
      </c>
      <c r="P942" s="405">
        <v>0</v>
      </c>
      <c r="Q942" s="405">
        <v>0.5</v>
      </c>
      <c r="R942" s="405">
        <v>0.5</v>
      </c>
      <c r="S942" s="405">
        <v>0</v>
      </c>
      <c r="T942" s="405">
        <v>0</v>
      </c>
      <c r="U942" s="405">
        <v>0</v>
      </c>
      <c r="V942" s="405">
        <v>0</v>
      </c>
      <c r="W942" s="405">
        <v>0</v>
      </c>
      <c r="X942" s="405">
        <v>0</v>
      </c>
      <c r="Y942" s="405">
        <v>0</v>
      </c>
      <c r="Z942" s="405">
        <v>0</v>
      </c>
      <c r="AA942" s="405">
        <v>0</v>
      </c>
    </row>
    <row r="943" spans="1:27" ht="15" customHeight="1" x14ac:dyDescent="0.25">
      <c r="A943" s="425" t="str">
        <f>IF('1_geral'!$D$1=E943,1,"")</f>
        <v/>
      </c>
      <c r="B943" s="166" t="str">
        <f>IF(A943=1,MAX(B$1:B942)+1,"")</f>
        <v/>
      </c>
      <c r="C943" s="425" t="str">
        <f>IF('1_geral'!$D$4=F943,1,"")</f>
        <v/>
      </c>
      <c r="D943" s="166" t="str">
        <f>IF(C943=1,MAX(D$1:D942)+1,"")</f>
        <v/>
      </c>
      <c r="E943" s="166" t="s">
        <v>3363</v>
      </c>
      <c r="F943" s="166" t="s">
        <v>2550</v>
      </c>
      <c r="G943" s="166" t="s">
        <v>2550</v>
      </c>
      <c r="H943" s="166" t="s">
        <v>1656</v>
      </c>
      <c r="I943" s="166" t="s">
        <v>1855</v>
      </c>
      <c r="J943" s="166" t="s">
        <v>1902</v>
      </c>
      <c r="K943" s="166" t="s">
        <v>2564</v>
      </c>
      <c r="L943" s="409">
        <v>3600</v>
      </c>
      <c r="M943" s="409">
        <v>4000</v>
      </c>
      <c r="N943" s="409">
        <v>4400</v>
      </c>
      <c r="O943" s="410">
        <v>0.16666666666666666</v>
      </c>
      <c r="P943" s="405">
        <v>8.3333333333333329E-2</v>
      </c>
      <c r="Q943" s="405">
        <v>0.08</v>
      </c>
      <c r="R943" s="405">
        <v>8.3333333333333329E-2</v>
      </c>
      <c r="S943" s="405">
        <v>8.3333333333333329E-2</v>
      </c>
      <c r="T943" s="405">
        <v>8.3333333333333329E-2</v>
      </c>
      <c r="U943" s="405">
        <v>8.3333333333333329E-2</v>
      </c>
      <c r="V943" s="405">
        <v>8.3333333333333329E-2</v>
      </c>
      <c r="W943" s="405">
        <v>8.3333333333333329E-2</v>
      </c>
      <c r="X943" s="405">
        <v>8.3333333333333329E-2</v>
      </c>
      <c r="Y943" s="405">
        <v>8.3333333333333329E-2</v>
      </c>
      <c r="Z943" s="405">
        <v>8.3333333333333329E-2</v>
      </c>
      <c r="AA943" s="405">
        <v>8.3333333333333329E-2</v>
      </c>
    </row>
    <row r="944" spans="1:27" ht="15" customHeight="1" x14ac:dyDescent="0.25">
      <c r="A944" s="425" t="str">
        <f>IF('1_geral'!$D$1=E944,1,"")</f>
        <v/>
      </c>
      <c r="B944" s="166" t="str">
        <f>IF(A944=1,MAX(B$1:B943)+1,"")</f>
        <v/>
      </c>
      <c r="C944" s="425" t="str">
        <f>IF('1_geral'!$D$4=F944,1,"")</f>
        <v/>
      </c>
      <c r="D944" s="166" t="str">
        <f>IF(C944=1,MAX(D$1:D943)+1,"")</f>
        <v/>
      </c>
      <c r="E944" s="166" t="s">
        <v>3363</v>
      </c>
      <c r="F944" s="166" t="s">
        <v>2550</v>
      </c>
      <c r="G944" s="166" t="s">
        <v>2550</v>
      </c>
      <c r="H944" s="166" t="s">
        <v>1658</v>
      </c>
      <c r="I944" s="166" t="s">
        <v>1855</v>
      </c>
      <c r="J944" s="166" t="s">
        <v>1902</v>
      </c>
      <c r="K944" s="166" t="s">
        <v>2561</v>
      </c>
      <c r="L944" s="409">
        <v>1200</v>
      </c>
      <c r="M944" s="409">
        <v>1400</v>
      </c>
      <c r="N944" s="409">
        <v>1800</v>
      </c>
      <c r="O944" s="410">
        <v>0.16666666666666666</v>
      </c>
      <c r="P944" s="405">
        <v>8.3333333333333329E-2</v>
      </c>
      <c r="Q944" s="405">
        <v>8.3333333333333329E-2</v>
      </c>
      <c r="R944" s="405">
        <v>8.3333333333333329E-2</v>
      </c>
      <c r="S944" s="405">
        <v>8.3333333333333329E-2</v>
      </c>
      <c r="T944" s="405">
        <v>8.3333333333333329E-2</v>
      </c>
      <c r="U944" s="405">
        <v>8.3333333333333329E-2</v>
      </c>
      <c r="V944" s="405">
        <v>8.3333333333333329E-2</v>
      </c>
      <c r="W944" s="405">
        <v>8.3333333333333329E-2</v>
      </c>
      <c r="X944" s="405">
        <v>8.3333333333333329E-2</v>
      </c>
      <c r="Y944" s="405">
        <v>8.3333333333333329E-2</v>
      </c>
      <c r="Z944" s="405">
        <v>8.3333333333333329E-2</v>
      </c>
      <c r="AA944" s="405">
        <v>8.3333333333333329E-2</v>
      </c>
    </row>
    <row r="945" spans="1:27" ht="15" customHeight="1" x14ac:dyDescent="0.25">
      <c r="A945" s="425" t="str">
        <f>IF('1_geral'!$D$1=E945,1,"")</f>
        <v/>
      </c>
      <c r="B945" s="166" t="str">
        <f>IF(A945=1,MAX(B$1:B944)+1,"")</f>
        <v/>
      </c>
      <c r="C945" s="425" t="str">
        <f>IF('1_geral'!$D$4=F945,1,"")</f>
        <v/>
      </c>
      <c r="D945" s="166" t="str">
        <f>IF(C945=1,MAX(D$1:D944)+1,"")</f>
        <v/>
      </c>
      <c r="E945" s="166" t="s">
        <v>3363</v>
      </c>
      <c r="F945" s="166" t="s">
        <v>2550</v>
      </c>
      <c r="G945" s="166" t="s">
        <v>2550</v>
      </c>
      <c r="H945" s="166" t="s">
        <v>1658</v>
      </c>
      <c r="I945" s="166" t="s">
        <v>1855</v>
      </c>
      <c r="J945" s="166" t="s">
        <v>1902</v>
      </c>
      <c r="K945" s="166" t="s">
        <v>2570</v>
      </c>
      <c r="L945" s="409">
        <v>1440</v>
      </c>
      <c r="M945" s="409">
        <v>1800</v>
      </c>
      <c r="N945" s="409">
        <v>2000</v>
      </c>
      <c r="O945" s="410">
        <v>0.16666666666666666</v>
      </c>
      <c r="P945" s="405">
        <v>8.3333333333333329E-2</v>
      </c>
      <c r="Q945" s="405">
        <v>8.3333333333333329E-2</v>
      </c>
      <c r="R945" s="405">
        <v>8.3333333333333329E-2</v>
      </c>
      <c r="S945" s="405">
        <v>8.3333333333333329E-2</v>
      </c>
      <c r="T945" s="405">
        <v>8.3333333333333329E-2</v>
      </c>
      <c r="U945" s="405">
        <v>8.3333333333333329E-2</v>
      </c>
      <c r="V945" s="405">
        <v>8.3333333333333329E-2</v>
      </c>
      <c r="W945" s="405">
        <v>8.3333333333333329E-2</v>
      </c>
      <c r="X945" s="405">
        <v>8.3333333333333329E-2</v>
      </c>
      <c r="Y945" s="405">
        <v>8.3333333333333329E-2</v>
      </c>
      <c r="Z945" s="405">
        <v>8.3333333333333329E-2</v>
      </c>
      <c r="AA945" s="405">
        <v>8.3333333333333329E-2</v>
      </c>
    </row>
    <row r="946" spans="1:27" ht="15" customHeight="1" x14ac:dyDescent="0.25">
      <c r="A946" s="425" t="str">
        <f>IF('1_geral'!$D$1=E946,1,"")</f>
        <v/>
      </c>
      <c r="B946" s="166" t="str">
        <f>IF(A946=1,MAX(B$1:B945)+1,"")</f>
        <v/>
      </c>
      <c r="C946" s="425" t="str">
        <f>IF('1_geral'!$D$4=F946,1,"")</f>
        <v/>
      </c>
      <c r="D946" s="166" t="str">
        <f>IF(C946=1,MAX(D$1:D945)+1,"")</f>
        <v/>
      </c>
      <c r="E946" s="166" t="s">
        <v>3363</v>
      </c>
      <c r="F946" s="166" t="s">
        <v>2550</v>
      </c>
      <c r="G946" s="166" t="s">
        <v>2550</v>
      </c>
      <c r="H946" s="166" t="s">
        <v>1658</v>
      </c>
      <c r="I946" s="166" t="s">
        <v>1855</v>
      </c>
      <c r="J946" s="166" t="s">
        <v>1902</v>
      </c>
      <c r="K946" s="166" t="s">
        <v>2572</v>
      </c>
      <c r="L946" s="409">
        <v>3500</v>
      </c>
      <c r="M946" s="409">
        <v>3800</v>
      </c>
      <c r="N946" s="409">
        <v>4000</v>
      </c>
      <c r="O946" s="410">
        <v>0.16666666666666666</v>
      </c>
      <c r="P946" s="405">
        <v>8.3333333333333329E-2</v>
      </c>
      <c r="Q946" s="405">
        <v>8.3333333333333329E-2</v>
      </c>
      <c r="R946" s="405">
        <v>8.3333333333333329E-2</v>
      </c>
      <c r="S946" s="405">
        <v>8.3333333333333329E-2</v>
      </c>
      <c r="T946" s="405">
        <v>8.3333333333333329E-2</v>
      </c>
      <c r="U946" s="405">
        <v>8.3333333333333329E-2</v>
      </c>
      <c r="V946" s="405">
        <v>8.3333333333333329E-2</v>
      </c>
      <c r="W946" s="405">
        <v>8.3333333333333329E-2</v>
      </c>
      <c r="X946" s="405">
        <v>8.3333333333333329E-2</v>
      </c>
      <c r="Y946" s="405">
        <v>8.3333333333333329E-2</v>
      </c>
      <c r="Z946" s="405">
        <v>8.3333333333333329E-2</v>
      </c>
      <c r="AA946" s="405">
        <v>8.3333333333333329E-2</v>
      </c>
    </row>
    <row r="947" spans="1:27" ht="15" customHeight="1" x14ac:dyDescent="0.25">
      <c r="A947" s="425" t="str">
        <f>IF('1_geral'!$D$1=E947,1,"")</f>
        <v/>
      </c>
      <c r="B947" s="166" t="str">
        <f>IF(A947=1,MAX(B$1:B946)+1,"")</f>
        <v/>
      </c>
      <c r="C947" s="425" t="str">
        <f>IF('1_geral'!$D$4=F947,1,"")</f>
        <v/>
      </c>
      <c r="D947" s="166" t="str">
        <f>IF(C947=1,MAX(D$1:D946)+1,"")</f>
        <v/>
      </c>
      <c r="E947" s="166" t="s">
        <v>3363</v>
      </c>
      <c r="F947" s="166" t="s">
        <v>2550</v>
      </c>
      <c r="G947" s="166" t="s">
        <v>1657</v>
      </c>
      <c r="H947" s="166" t="s">
        <v>1658</v>
      </c>
      <c r="I947" s="166" t="s">
        <v>1855</v>
      </c>
      <c r="J947" s="166" t="s">
        <v>1902</v>
      </c>
      <c r="K947" s="166" t="s">
        <v>2554</v>
      </c>
      <c r="L947" s="409">
        <v>5000</v>
      </c>
      <c r="M947" s="409">
        <v>5200</v>
      </c>
      <c r="N947" s="409">
        <v>5400</v>
      </c>
      <c r="O947" s="410">
        <v>8.3333333333333329E-2</v>
      </c>
      <c r="P947" s="405">
        <v>8.3333333333333329E-2</v>
      </c>
      <c r="Q947" s="405">
        <v>8.3333333333333329E-2</v>
      </c>
      <c r="R947" s="405">
        <v>8.3333333333333329E-2</v>
      </c>
      <c r="S947" s="405">
        <v>8.3333333333333329E-2</v>
      </c>
      <c r="T947" s="405">
        <v>8.3333333333333329E-2</v>
      </c>
      <c r="U947" s="405">
        <v>8.3333333333333329E-2</v>
      </c>
      <c r="V947" s="405">
        <v>8.3333333333333329E-2</v>
      </c>
      <c r="W947" s="405">
        <v>8.3333333333333329E-2</v>
      </c>
      <c r="X947" s="405">
        <v>8.3333333333333329E-2</v>
      </c>
      <c r="Y947" s="405">
        <v>8.3333333333333329E-2</v>
      </c>
      <c r="Z947" s="405">
        <v>8.3333333333333329E-2</v>
      </c>
      <c r="AA947" s="405">
        <v>8.3333333333333329E-2</v>
      </c>
    </row>
    <row r="948" spans="1:27" ht="15" customHeight="1" x14ac:dyDescent="0.25">
      <c r="A948" s="425" t="str">
        <f>IF('1_geral'!$D$1=E948,1,"")</f>
        <v/>
      </c>
      <c r="B948" s="166" t="str">
        <f>IF(A948=1,MAX(B$1:B947)+1,"")</f>
        <v/>
      </c>
      <c r="C948" s="425" t="str">
        <f>IF('1_geral'!$D$4=F948,1,"")</f>
        <v/>
      </c>
      <c r="D948" s="166" t="str">
        <f>IF(C948=1,MAX(D$1:D947)+1,"")</f>
        <v/>
      </c>
      <c r="E948" s="166" t="s">
        <v>3363</v>
      </c>
      <c r="F948" s="166" t="s">
        <v>2550</v>
      </c>
      <c r="G948" s="166" t="s">
        <v>1657</v>
      </c>
      <c r="H948" s="166" t="s">
        <v>1658</v>
      </c>
      <c r="I948" s="166" t="s">
        <v>1855</v>
      </c>
      <c r="J948" s="166" t="s">
        <v>1902</v>
      </c>
      <c r="K948" s="166" t="s">
        <v>2556</v>
      </c>
      <c r="L948" s="409">
        <v>1200</v>
      </c>
      <c r="M948" s="409">
        <v>1400</v>
      </c>
      <c r="N948" s="409">
        <v>1800</v>
      </c>
      <c r="O948" s="410">
        <v>4.3</v>
      </c>
      <c r="P948" s="405">
        <v>8.3333333333333329E-2</v>
      </c>
      <c r="Q948" s="405">
        <v>8.3333333333333329E-2</v>
      </c>
      <c r="R948" s="405">
        <v>8.3333333333333329E-2</v>
      </c>
      <c r="S948" s="405">
        <v>8.3333333333333329E-2</v>
      </c>
      <c r="T948" s="405">
        <v>8.3333333333333329E-2</v>
      </c>
      <c r="U948" s="405">
        <v>8.3333333333333329E-2</v>
      </c>
      <c r="V948" s="405">
        <v>8.3333333333333329E-2</v>
      </c>
      <c r="W948" s="405">
        <v>8.3333333333333329E-2</v>
      </c>
      <c r="X948" s="405">
        <v>8.3333333333333329E-2</v>
      </c>
      <c r="Y948" s="405">
        <v>8.3333333333333329E-2</v>
      </c>
      <c r="Z948" s="405">
        <v>8.3333333333333329E-2</v>
      </c>
      <c r="AA948" s="405">
        <v>8.3333333333333329E-2</v>
      </c>
    </row>
    <row r="949" spans="1:27" ht="15" customHeight="1" x14ac:dyDescent="0.25">
      <c r="A949" s="425" t="str">
        <f>IF('1_geral'!$D$1=E949,1,"")</f>
        <v/>
      </c>
      <c r="B949" s="166" t="str">
        <f>IF(A949=1,MAX(B$1:B948)+1,"")</f>
        <v/>
      </c>
      <c r="C949" s="425" t="str">
        <f>IF('1_geral'!$D$4=F949,1,"")</f>
        <v/>
      </c>
      <c r="D949" s="166" t="str">
        <f>IF(C949=1,MAX(D$1:D948)+1,"")</f>
        <v/>
      </c>
      <c r="E949" s="166" t="s">
        <v>3363</v>
      </c>
      <c r="F949" s="166" t="s">
        <v>2550</v>
      </c>
      <c r="G949" s="166" t="s">
        <v>1657</v>
      </c>
      <c r="H949" s="166" t="s">
        <v>1658</v>
      </c>
      <c r="I949" s="166" t="s">
        <v>1855</v>
      </c>
      <c r="J949" s="166" t="s">
        <v>1902</v>
      </c>
      <c r="K949" s="166" t="s">
        <v>2560</v>
      </c>
      <c r="L949" s="409">
        <v>100</v>
      </c>
      <c r="M949" s="409">
        <v>120</v>
      </c>
      <c r="N949" s="409">
        <v>140</v>
      </c>
      <c r="O949" s="410">
        <v>1</v>
      </c>
      <c r="P949" s="405">
        <v>8.3333333333333329E-2</v>
      </c>
      <c r="Q949" s="405">
        <v>8.3333333333333329E-2</v>
      </c>
      <c r="R949" s="405">
        <v>8.3333333333333329E-2</v>
      </c>
      <c r="S949" s="405">
        <v>8.3333333333333329E-2</v>
      </c>
      <c r="T949" s="405">
        <v>8.3333333333333329E-2</v>
      </c>
      <c r="U949" s="405">
        <v>8.3333333333333329E-2</v>
      </c>
      <c r="V949" s="405">
        <v>8.3333333333333329E-2</v>
      </c>
      <c r="W949" s="405">
        <v>8.3333333333333329E-2</v>
      </c>
      <c r="X949" s="405">
        <v>8.3333333333333329E-2</v>
      </c>
      <c r="Y949" s="405">
        <v>8.3333333333333329E-2</v>
      </c>
      <c r="Z949" s="405">
        <v>8.3333333333333329E-2</v>
      </c>
      <c r="AA949" s="405">
        <v>8.3333333333333329E-2</v>
      </c>
    </row>
    <row r="950" spans="1:27" ht="15" customHeight="1" x14ac:dyDescent="0.25">
      <c r="A950" s="425" t="str">
        <f>IF('1_geral'!$D$1=E950,1,"")</f>
        <v/>
      </c>
      <c r="B950" s="166" t="str">
        <f>IF(A950=1,MAX(B$1:B949)+1,"")</f>
        <v/>
      </c>
      <c r="C950" s="425" t="str">
        <f>IF('1_geral'!$D$4=F950,1,"")</f>
        <v/>
      </c>
      <c r="D950" s="166" t="str">
        <f>IF(C950=1,MAX(D$1:D949)+1,"")</f>
        <v/>
      </c>
      <c r="E950" s="166" t="s">
        <v>3363</v>
      </c>
      <c r="F950" s="166" t="s">
        <v>2550</v>
      </c>
      <c r="G950" s="166" t="s">
        <v>1657</v>
      </c>
      <c r="H950" s="166" t="s">
        <v>1658</v>
      </c>
      <c r="I950" s="166" t="s">
        <v>1855</v>
      </c>
      <c r="J950" s="166" t="s">
        <v>1902</v>
      </c>
      <c r="K950" s="166" t="s">
        <v>2567</v>
      </c>
      <c r="L950" s="409">
        <v>3500</v>
      </c>
      <c r="M950" s="409">
        <v>3800</v>
      </c>
      <c r="N950" s="409">
        <v>4000</v>
      </c>
      <c r="O950" s="410">
        <v>0.33</v>
      </c>
      <c r="P950" s="405">
        <v>8.3333333333333329E-2</v>
      </c>
      <c r="Q950" s="405">
        <v>8.3333333333333329E-2</v>
      </c>
      <c r="R950" s="405">
        <v>8.3333333333333329E-2</v>
      </c>
      <c r="S950" s="405">
        <v>8.3333333333333329E-2</v>
      </c>
      <c r="T950" s="405">
        <v>8.3333333333333329E-2</v>
      </c>
      <c r="U950" s="405">
        <v>8.3333333333333329E-2</v>
      </c>
      <c r="V950" s="405">
        <v>8.3333333333333329E-2</v>
      </c>
      <c r="W950" s="405">
        <v>8.3333333333333329E-2</v>
      </c>
      <c r="X950" s="405">
        <v>8.3333333333333329E-2</v>
      </c>
      <c r="Y950" s="405">
        <v>8.3333333333333329E-2</v>
      </c>
      <c r="Z950" s="405">
        <v>8.3333333333333329E-2</v>
      </c>
      <c r="AA950" s="405">
        <v>8.3333333333333329E-2</v>
      </c>
    </row>
    <row r="951" spans="1:27" ht="15" customHeight="1" x14ac:dyDescent="0.25">
      <c r="A951" s="425" t="str">
        <f>IF('1_geral'!$D$1=E951,1,"")</f>
        <v/>
      </c>
      <c r="B951" s="166" t="str">
        <f>IF(A951=1,MAX(B$1:B950)+1,"")</f>
        <v/>
      </c>
      <c r="C951" s="425" t="str">
        <f>IF('1_geral'!$D$4=F951,1,"")</f>
        <v/>
      </c>
      <c r="D951" s="166" t="str">
        <f>IF(C951=1,MAX(D$1:D950)+1,"")</f>
        <v/>
      </c>
      <c r="E951" s="166" t="s">
        <v>3363</v>
      </c>
      <c r="F951" s="166" t="s">
        <v>2550</v>
      </c>
      <c r="G951" s="166" t="s">
        <v>1657</v>
      </c>
      <c r="H951" s="166" t="s">
        <v>1658</v>
      </c>
      <c r="I951" s="166" t="s">
        <v>1855</v>
      </c>
      <c r="J951" s="166" t="s">
        <v>1902</v>
      </c>
      <c r="K951" s="166" t="s">
        <v>2568</v>
      </c>
      <c r="L951" s="409">
        <v>600</v>
      </c>
      <c r="M951" s="409">
        <v>620</v>
      </c>
      <c r="N951" s="409">
        <v>640</v>
      </c>
      <c r="O951" s="410">
        <v>8.3333333333333329E-2</v>
      </c>
      <c r="P951" s="405">
        <v>8.3333333333333329E-2</v>
      </c>
      <c r="Q951" s="405">
        <v>8.3333333333333329E-2</v>
      </c>
      <c r="R951" s="405">
        <v>8.3333333333333329E-2</v>
      </c>
      <c r="S951" s="405">
        <v>8.3333333333333329E-2</v>
      </c>
      <c r="T951" s="405">
        <v>8.3333333333333329E-2</v>
      </c>
      <c r="U951" s="405">
        <v>8.3333333333333329E-2</v>
      </c>
      <c r="V951" s="405">
        <v>8.3333333333333329E-2</v>
      </c>
      <c r="W951" s="405">
        <v>8.3333333333333329E-2</v>
      </c>
      <c r="X951" s="405">
        <v>8.3333333333333329E-2</v>
      </c>
      <c r="Y951" s="405">
        <v>8.3333333333333329E-2</v>
      </c>
      <c r="Z951" s="405">
        <v>8.3333333333333329E-2</v>
      </c>
      <c r="AA951" s="405">
        <v>8.3333333333333329E-2</v>
      </c>
    </row>
    <row r="952" spans="1:27" ht="15" customHeight="1" x14ac:dyDescent="0.25">
      <c r="A952" s="425" t="str">
        <f>IF('1_geral'!$D$1=E952,1,"")</f>
        <v/>
      </c>
      <c r="B952" s="166" t="str">
        <f>IF(A952=1,MAX(B$1:B951)+1,"")</f>
        <v/>
      </c>
      <c r="C952" s="425" t="str">
        <f>IF('1_geral'!$D$4=F952,1,"")</f>
        <v/>
      </c>
      <c r="D952" s="166" t="str">
        <f>IF(C952=1,MAX(D$1:D951)+1,"")</f>
        <v/>
      </c>
      <c r="E952" s="166" t="s">
        <v>3363</v>
      </c>
      <c r="F952" s="166" t="s">
        <v>2550</v>
      </c>
      <c r="G952" s="166" t="s">
        <v>1657</v>
      </c>
      <c r="H952" s="166" t="s">
        <v>1658</v>
      </c>
      <c r="I952" s="166" t="s">
        <v>1855</v>
      </c>
      <c r="J952" s="166" t="s">
        <v>1902</v>
      </c>
      <c r="K952" s="166" t="s">
        <v>2573</v>
      </c>
      <c r="L952" s="409">
        <v>360</v>
      </c>
      <c r="M952" s="409">
        <v>380</v>
      </c>
      <c r="N952" s="409">
        <v>400</v>
      </c>
      <c r="O952" s="410">
        <v>0.33</v>
      </c>
      <c r="P952" s="405">
        <v>8.3333333333333329E-2</v>
      </c>
      <c r="Q952" s="405">
        <v>8.3333333333333329E-2</v>
      </c>
      <c r="R952" s="405">
        <v>8.3333333333333329E-2</v>
      </c>
      <c r="S952" s="405">
        <v>8.3333333333333329E-2</v>
      </c>
      <c r="T952" s="405">
        <v>8.3333333333333329E-2</v>
      </c>
      <c r="U952" s="405">
        <v>8.3333333333333329E-2</v>
      </c>
      <c r="V952" s="405">
        <v>8.3333333333333329E-2</v>
      </c>
      <c r="W952" s="405">
        <v>8.3333333333333329E-2</v>
      </c>
      <c r="X952" s="405">
        <v>8.3333333333333329E-2</v>
      </c>
      <c r="Y952" s="405">
        <v>8.3333333333333329E-2</v>
      </c>
      <c r="Z952" s="405">
        <v>8.3333333333333329E-2</v>
      </c>
      <c r="AA952" s="405">
        <v>8.3333333333333329E-2</v>
      </c>
    </row>
    <row r="953" spans="1:27" ht="15" customHeight="1" x14ac:dyDescent="0.25">
      <c r="A953" s="425" t="str">
        <f>IF('1_geral'!$D$1=E953,1,"")</f>
        <v/>
      </c>
      <c r="B953" s="166" t="str">
        <f>IF(A953=1,MAX(B$1:B952)+1,"")</f>
        <v/>
      </c>
      <c r="C953" s="425" t="str">
        <f>IF('1_geral'!$D$4=F953,1,"")</f>
        <v/>
      </c>
      <c r="D953" s="166" t="str">
        <f>IF(C953=1,MAX(D$1:D952)+1,"")</f>
        <v/>
      </c>
      <c r="E953" s="166" t="s">
        <v>3363</v>
      </c>
      <c r="F953" s="166" t="s">
        <v>2550</v>
      </c>
      <c r="G953" s="166" t="s">
        <v>1657</v>
      </c>
      <c r="H953" s="166" t="s">
        <v>1658</v>
      </c>
      <c r="I953" s="166" t="s">
        <v>1855</v>
      </c>
      <c r="J953" s="166" t="s">
        <v>1902</v>
      </c>
      <c r="K953" s="166" t="s">
        <v>2574</v>
      </c>
      <c r="L953" s="409">
        <v>1200</v>
      </c>
      <c r="M953" s="409">
        <v>1300</v>
      </c>
      <c r="N953" s="409">
        <v>1400</v>
      </c>
      <c r="O953" s="410">
        <v>8.3333333333333329E-2</v>
      </c>
      <c r="P953" s="405">
        <v>8.3333333333333329E-2</v>
      </c>
      <c r="Q953" s="405">
        <v>8.3333333333333329E-2</v>
      </c>
      <c r="R953" s="405">
        <v>8.3333333333333329E-2</v>
      </c>
      <c r="S953" s="405">
        <v>8.3333333333333329E-2</v>
      </c>
      <c r="T953" s="405">
        <v>8.3333333333333329E-2</v>
      </c>
      <c r="U953" s="405">
        <v>8.3333333333333329E-2</v>
      </c>
      <c r="V953" s="405">
        <v>8.3333333333333329E-2</v>
      </c>
      <c r="W953" s="405">
        <v>8.3333333333333329E-2</v>
      </c>
      <c r="X953" s="405">
        <v>8.3333333333333329E-2</v>
      </c>
      <c r="Y953" s="405">
        <v>8.3333333333333329E-2</v>
      </c>
      <c r="Z953" s="405">
        <v>8.3333333333333329E-2</v>
      </c>
      <c r="AA953" s="405">
        <v>8.3333333333333329E-2</v>
      </c>
    </row>
    <row r="954" spans="1:27" ht="15" customHeight="1" x14ac:dyDescent="0.25">
      <c r="A954" s="425" t="str">
        <f>IF('1_geral'!$D$1=E954,1,"")</f>
        <v/>
      </c>
      <c r="B954" s="166" t="str">
        <f>IF(A954=1,MAX(B$1:B953)+1,"")</f>
        <v/>
      </c>
      <c r="C954" s="425" t="str">
        <f>IF('1_geral'!$D$4=F954,1,"")</f>
        <v/>
      </c>
      <c r="D954" s="166" t="str">
        <f>IF(C954=1,MAX(D$1:D953)+1,"")</f>
        <v/>
      </c>
      <c r="E954" s="166" t="s">
        <v>3363</v>
      </c>
      <c r="F954" s="166" t="s">
        <v>2550</v>
      </c>
      <c r="H954" s="166" t="s">
        <v>1658</v>
      </c>
      <c r="I954" s="166" t="s">
        <v>1855</v>
      </c>
      <c r="J954" s="166" t="s">
        <v>1902</v>
      </c>
      <c r="K954" s="166" t="s">
        <v>2552</v>
      </c>
      <c r="L954" s="409">
        <v>1800</v>
      </c>
      <c r="M954" s="409">
        <v>2000</v>
      </c>
      <c r="N954" s="409">
        <v>2200</v>
      </c>
      <c r="O954" s="410">
        <v>4</v>
      </c>
      <c r="P954" s="405">
        <v>8.3333333333333329E-2</v>
      </c>
      <c r="Q954" s="405">
        <v>8.3333333333333329E-2</v>
      </c>
      <c r="R954" s="405">
        <v>8.3333333333333329E-2</v>
      </c>
      <c r="S954" s="405">
        <v>8.3333333333333329E-2</v>
      </c>
      <c r="T954" s="405">
        <v>8.3333333333333329E-2</v>
      </c>
      <c r="U954" s="405">
        <v>8.3333333333333329E-2</v>
      </c>
      <c r="V954" s="405">
        <v>8.3333333333333329E-2</v>
      </c>
      <c r="W954" s="405">
        <v>8.3333333333333329E-2</v>
      </c>
      <c r="X954" s="405">
        <v>8.3333333333333329E-2</v>
      </c>
      <c r="Y954" s="405">
        <v>8.3333333333333329E-2</v>
      </c>
      <c r="Z954" s="405">
        <v>8.3333333333333329E-2</v>
      </c>
      <c r="AA954" s="405">
        <v>8.3333333333333329E-2</v>
      </c>
    </row>
    <row r="955" spans="1:27" ht="15" customHeight="1" x14ac:dyDescent="0.25">
      <c r="A955" s="425" t="str">
        <f>IF('1_geral'!$D$1=E955,1,"")</f>
        <v/>
      </c>
      <c r="B955" s="166" t="str">
        <f>IF(A955=1,MAX(B$1:B954)+1,"")</f>
        <v/>
      </c>
      <c r="C955" s="425" t="str">
        <f>IF('1_geral'!$D$4=F955,1,"")</f>
        <v/>
      </c>
      <c r="D955" s="166" t="str">
        <f>IF(C955=1,MAX(D$1:D954)+1,"")</f>
        <v/>
      </c>
      <c r="E955" s="166" t="s">
        <v>3363</v>
      </c>
      <c r="F955" s="166" t="s">
        <v>2550</v>
      </c>
      <c r="H955" s="166" t="s">
        <v>1658</v>
      </c>
      <c r="I955" s="166" t="s">
        <v>1855</v>
      </c>
      <c r="J955" s="166" t="s">
        <v>1902</v>
      </c>
      <c r="K955" s="166" t="s">
        <v>2553</v>
      </c>
      <c r="L955" s="409">
        <v>600</v>
      </c>
      <c r="M955" s="409">
        <v>620</v>
      </c>
      <c r="N955" s="409">
        <v>640</v>
      </c>
      <c r="O955" s="410">
        <v>4</v>
      </c>
      <c r="P955" s="405">
        <v>8.3333333333333329E-2</v>
      </c>
      <c r="Q955" s="405">
        <v>8.3333333333333329E-2</v>
      </c>
      <c r="R955" s="405">
        <v>8.3333333333333329E-2</v>
      </c>
      <c r="S955" s="405">
        <v>8.3333333333333329E-2</v>
      </c>
      <c r="T955" s="405">
        <v>8.3333333333333329E-2</v>
      </c>
      <c r="U955" s="405">
        <v>8.3333333333333329E-2</v>
      </c>
      <c r="V955" s="405">
        <v>8.3333333333333329E-2</v>
      </c>
      <c r="W955" s="405">
        <v>8.3333333333333329E-2</v>
      </c>
      <c r="X955" s="405">
        <v>8.3333333333333329E-2</v>
      </c>
      <c r="Y955" s="405">
        <v>8.3333333333333329E-2</v>
      </c>
      <c r="Z955" s="405">
        <v>8.3333333333333329E-2</v>
      </c>
      <c r="AA955" s="405">
        <v>8.3333333333333329E-2</v>
      </c>
    </row>
    <row r="956" spans="1:27" ht="15" customHeight="1" x14ac:dyDescent="0.25">
      <c r="A956" s="425" t="str">
        <f>IF('1_geral'!$D$1=E956,1,"")</f>
        <v/>
      </c>
      <c r="B956" s="166" t="str">
        <f>IF(A956=1,MAX(B$1:B955)+1,"")</f>
        <v/>
      </c>
      <c r="C956" s="425" t="str">
        <f>IF('1_geral'!$D$4=F956,1,"")</f>
        <v/>
      </c>
      <c r="D956" s="166" t="str">
        <f>IF(C956=1,MAX(D$1:D955)+1,"")</f>
        <v/>
      </c>
      <c r="E956" s="166" t="s">
        <v>3363</v>
      </c>
      <c r="F956" s="166" t="s">
        <v>2550</v>
      </c>
      <c r="H956" s="166" t="s">
        <v>1658</v>
      </c>
      <c r="I956" s="166" t="s">
        <v>1855</v>
      </c>
      <c r="J956" s="166" t="s">
        <v>1902</v>
      </c>
      <c r="K956" s="166" t="s">
        <v>2555</v>
      </c>
      <c r="L956" s="409">
        <v>1400</v>
      </c>
      <c r="M956" s="409">
        <v>1500</v>
      </c>
      <c r="N956" s="409">
        <v>1600</v>
      </c>
      <c r="O956" s="410">
        <v>0.25</v>
      </c>
      <c r="P956" s="405">
        <v>8.3333333333333329E-2</v>
      </c>
      <c r="Q956" s="405">
        <v>8.3333333333333329E-2</v>
      </c>
      <c r="R956" s="405">
        <v>8.3333333333333329E-2</v>
      </c>
      <c r="S956" s="405">
        <v>8.3333333333333329E-2</v>
      </c>
      <c r="T956" s="405">
        <v>8.3333333333333329E-2</v>
      </c>
      <c r="U956" s="405">
        <v>8.3333333333333329E-2</v>
      </c>
      <c r="V956" s="405">
        <v>8.3333333333333329E-2</v>
      </c>
      <c r="W956" s="405">
        <v>8.3333333333333329E-2</v>
      </c>
      <c r="X956" s="405">
        <v>8.3333333333333329E-2</v>
      </c>
      <c r="Y956" s="405">
        <v>8.3333333333333329E-2</v>
      </c>
      <c r="Z956" s="405">
        <v>8.3333333333333329E-2</v>
      </c>
      <c r="AA956" s="405">
        <v>8.3333333333333329E-2</v>
      </c>
    </row>
    <row r="957" spans="1:27" ht="15" customHeight="1" x14ac:dyDescent="0.25">
      <c r="A957" s="425" t="str">
        <f>IF('1_geral'!$D$1=E957,1,"")</f>
        <v/>
      </c>
      <c r="B957" s="166" t="str">
        <f>IF(A957=1,MAX(B$1:B956)+1,"")</f>
        <v/>
      </c>
      <c r="C957" s="425" t="str">
        <f>IF('1_geral'!$D$4=F957,1,"")</f>
        <v/>
      </c>
      <c r="D957" s="166" t="str">
        <f>IF(C957=1,MAX(D$1:D956)+1,"")</f>
        <v/>
      </c>
      <c r="E957" s="166" t="s">
        <v>3363</v>
      </c>
      <c r="F957" s="166" t="s">
        <v>2550</v>
      </c>
      <c r="H957" s="166" t="s">
        <v>1658</v>
      </c>
      <c r="I957" s="166" t="s">
        <v>1855</v>
      </c>
      <c r="J957" s="166" t="s">
        <v>1902</v>
      </c>
      <c r="K957" s="166" t="s">
        <v>2557</v>
      </c>
      <c r="L957" s="409">
        <v>700</v>
      </c>
      <c r="M957" s="409">
        <v>720</v>
      </c>
      <c r="N957" s="409">
        <v>740</v>
      </c>
      <c r="O957" s="410">
        <v>6</v>
      </c>
      <c r="P957" s="405">
        <v>8.3333333333333329E-2</v>
      </c>
      <c r="Q957" s="405">
        <v>8.3333333333333329E-2</v>
      </c>
      <c r="R957" s="405">
        <v>8.3333333333333329E-2</v>
      </c>
      <c r="S957" s="405">
        <v>8.3333333333333329E-2</v>
      </c>
      <c r="T957" s="405">
        <v>8.3333333333333329E-2</v>
      </c>
      <c r="U957" s="405">
        <v>8.3333333333333329E-2</v>
      </c>
      <c r="V957" s="405">
        <v>8.3333333333333329E-2</v>
      </c>
      <c r="W957" s="405">
        <v>8.3333333333333329E-2</v>
      </c>
      <c r="X957" s="405">
        <v>8.3333333333333329E-2</v>
      </c>
      <c r="Y957" s="405">
        <v>8.3333333333333329E-2</v>
      </c>
      <c r="Z957" s="405">
        <v>8.3333333333333329E-2</v>
      </c>
      <c r="AA957" s="405">
        <v>8.3333333333333329E-2</v>
      </c>
    </row>
    <row r="958" spans="1:27" ht="15" customHeight="1" x14ac:dyDescent="0.25">
      <c r="A958" s="425" t="str">
        <f>IF('1_geral'!$D$1=E958,1,"")</f>
        <v/>
      </c>
      <c r="B958" s="166" t="str">
        <f>IF(A958=1,MAX(B$1:B957)+1,"")</f>
        <v/>
      </c>
      <c r="C958" s="425" t="str">
        <f>IF('1_geral'!$D$4=F958,1,"")</f>
        <v/>
      </c>
      <c r="D958" s="166" t="str">
        <f>IF(C958=1,MAX(D$1:D957)+1,"")</f>
        <v/>
      </c>
      <c r="E958" s="166" t="s">
        <v>3363</v>
      </c>
      <c r="F958" s="166" t="s">
        <v>2550</v>
      </c>
      <c r="H958" s="166" t="s">
        <v>1658</v>
      </c>
      <c r="I958" s="166" t="s">
        <v>1855</v>
      </c>
      <c r="J958" s="166" t="s">
        <v>1902</v>
      </c>
      <c r="K958" s="166" t="s">
        <v>2558</v>
      </c>
      <c r="L958" s="409">
        <v>100</v>
      </c>
      <c r="M958" s="409">
        <v>110</v>
      </c>
      <c r="N958" s="409">
        <v>120</v>
      </c>
      <c r="O958" s="410">
        <v>8.3333333333333329E-2</v>
      </c>
      <c r="P958" s="405">
        <v>8.3333333333333329E-2</v>
      </c>
      <c r="Q958" s="405">
        <v>8.3333333333333329E-2</v>
      </c>
      <c r="R958" s="405">
        <v>8.3333333333333329E-2</v>
      </c>
      <c r="S958" s="405">
        <v>8.3333333333333329E-2</v>
      </c>
      <c r="T958" s="405">
        <v>8.3333333333333329E-2</v>
      </c>
      <c r="U958" s="405">
        <v>8.3333333333333329E-2</v>
      </c>
      <c r="V958" s="405">
        <v>8.3333333333333329E-2</v>
      </c>
      <c r="W958" s="405">
        <v>8.3333333333333329E-2</v>
      </c>
      <c r="X958" s="405">
        <v>8.3333333333333329E-2</v>
      </c>
      <c r="Y958" s="405">
        <v>8.3333333333333329E-2</v>
      </c>
      <c r="Z958" s="405">
        <v>8.3333333333333329E-2</v>
      </c>
      <c r="AA958" s="405">
        <v>8.3333333333333329E-2</v>
      </c>
    </row>
    <row r="959" spans="1:27" ht="15" customHeight="1" x14ac:dyDescent="0.25">
      <c r="A959" s="425" t="str">
        <f>IF('1_geral'!$D$1=E959,1,"")</f>
        <v/>
      </c>
      <c r="B959" s="166" t="str">
        <f>IF(A959=1,MAX(B$1:B958)+1,"")</f>
        <v/>
      </c>
      <c r="C959" s="425" t="str">
        <f>IF('1_geral'!$D$4=F959,1,"")</f>
        <v/>
      </c>
      <c r="D959" s="166" t="str">
        <f>IF(C959=1,MAX(D$1:D958)+1,"")</f>
        <v/>
      </c>
      <c r="E959" s="166" t="s">
        <v>3363</v>
      </c>
      <c r="F959" s="166" t="s">
        <v>2550</v>
      </c>
      <c r="H959" s="166" t="s">
        <v>1658</v>
      </c>
      <c r="I959" s="166" t="s">
        <v>1855</v>
      </c>
      <c r="J959" s="166" t="s">
        <v>1902</v>
      </c>
      <c r="K959" s="166" t="s">
        <v>2562</v>
      </c>
      <c r="L959" s="409">
        <v>1600</v>
      </c>
      <c r="M959" s="409">
        <v>1800</v>
      </c>
      <c r="N959" s="409">
        <v>2000</v>
      </c>
      <c r="O959" s="410">
        <v>0.16666666666666666</v>
      </c>
      <c r="P959" s="405">
        <v>8.3333333333333329E-2</v>
      </c>
      <c r="Q959" s="405">
        <v>8.3333333333333329E-2</v>
      </c>
      <c r="R959" s="405">
        <v>8.3333333333333329E-2</v>
      </c>
      <c r="S959" s="405">
        <v>8.3333333333333329E-2</v>
      </c>
      <c r="T959" s="405">
        <v>8.3333333333333329E-2</v>
      </c>
      <c r="U959" s="405">
        <v>8.3333333333333329E-2</v>
      </c>
      <c r="V959" s="405">
        <v>8.3333333333333329E-2</v>
      </c>
      <c r="W959" s="405">
        <v>8.3333333333333329E-2</v>
      </c>
      <c r="X959" s="405">
        <v>8.3333333333333329E-2</v>
      </c>
      <c r="Y959" s="405">
        <v>8.3333333333333329E-2</v>
      </c>
      <c r="Z959" s="405">
        <v>8.3333333333333329E-2</v>
      </c>
      <c r="AA959" s="405">
        <v>8.3333333333333329E-2</v>
      </c>
    </row>
    <row r="960" spans="1:27" ht="15" customHeight="1" x14ac:dyDescent="0.25">
      <c r="A960" s="425" t="str">
        <f>IF('1_geral'!$D$1=E960,1,"")</f>
        <v/>
      </c>
      <c r="B960" s="166" t="str">
        <f>IF(A960=1,MAX(B$1:B959)+1,"")</f>
        <v/>
      </c>
      <c r="C960" s="425" t="str">
        <f>IF('1_geral'!$D$4=F960,1,"")</f>
        <v/>
      </c>
      <c r="D960" s="166" t="str">
        <f>IF(C960=1,MAX(D$1:D959)+1,"")</f>
        <v/>
      </c>
      <c r="E960" s="166" t="s">
        <v>3363</v>
      </c>
      <c r="F960" s="166" t="s">
        <v>2550</v>
      </c>
      <c r="H960" s="166" t="s">
        <v>1658</v>
      </c>
      <c r="I960" s="166" t="s">
        <v>1855</v>
      </c>
      <c r="J960" s="166" t="s">
        <v>1902</v>
      </c>
      <c r="K960" s="166" t="s">
        <v>2563</v>
      </c>
      <c r="L960" s="409">
        <v>600</v>
      </c>
      <c r="M960" s="409">
        <v>650</v>
      </c>
      <c r="N960" s="409">
        <v>700</v>
      </c>
      <c r="O960" s="410">
        <v>8.3333333333333329E-2</v>
      </c>
      <c r="P960" s="405">
        <v>8.3333333333333329E-2</v>
      </c>
      <c r="Q960" s="405">
        <v>8.3333333333333329E-2</v>
      </c>
      <c r="R960" s="405">
        <v>8.3333333333333329E-2</v>
      </c>
      <c r="S960" s="405">
        <v>8.3333333333333329E-2</v>
      </c>
      <c r="T960" s="405">
        <v>8.3333333333333329E-2</v>
      </c>
      <c r="U960" s="405">
        <v>8.3333333333333329E-2</v>
      </c>
      <c r="V960" s="405">
        <v>8.3333333333333329E-2</v>
      </c>
      <c r="W960" s="405">
        <v>8.3333333333333329E-2</v>
      </c>
      <c r="X960" s="405">
        <v>8.3333333333333329E-2</v>
      </c>
      <c r="Y960" s="405">
        <v>8.3333333333333329E-2</v>
      </c>
      <c r="Z960" s="405">
        <v>8.3333333333333329E-2</v>
      </c>
      <c r="AA960" s="405">
        <v>8.3333333333333329E-2</v>
      </c>
    </row>
    <row r="961" spans="1:27" ht="15" customHeight="1" x14ac:dyDescent="0.25">
      <c r="A961" s="425" t="str">
        <f>IF('1_geral'!$D$1=E961,1,"")</f>
        <v/>
      </c>
      <c r="B961" s="166" t="str">
        <f>IF(A961=1,MAX(B$1:B960)+1,"")</f>
        <v/>
      </c>
      <c r="C961" s="425" t="str">
        <f>IF('1_geral'!$D$4=F961,1,"")</f>
        <v/>
      </c>
      <c r="D961" s="166" t="str">
        <f>IF(C961=1,MAX(D$1:D960)+1,"")</f>
        <v/>
      </c>
      <c r="E961" s="166" t="s">
        <v>3363</v>
      </c>
      <c r="F961" s="166" t="s">
        <v>2550</v>
      </c>
      <c r="H961" s="166" t="s">
        <v>1658</v>
      </c>
      <c r="I961" s="166" t="s">
        <v>1855</v>
      </c>
      <c r="J961" s="166" t="s">
        <v>1902</v>
      </c>
      <c r="K961" s="166" t="s">
        <v>2566</v>
      </c>
      <c r="L961" s="409">
        <v>2000</v>
      </c>
      <c r="M961" s="409">
        <v>2100</v>
      </c>
      <c r="N961" s="409">
        <v>2500</v>
      </c>
      <c r="O961" s="410">
        <v>0.33</v>
      </c>
      <c r="P961" s="405">
        <v>8.3333333333333329E-2</v>
      </c>
      <c r="Q961" s="405">
        <v>8.3333333333333329E-2</v>
      </c>
      <c r="R961" s="405">
        <v>8.3333333333333329E-2</v>
      </c>
      <c r="S961" s="405">
        <v>8.3333333333333329E-2</v>
      </c>
      <c r="T961" s="405">
        <v>8.3333333333333329E-2</v>
      </c>
      <c r="U961" s="405">
        <v>8.3333333333333329E-2</v>
      </c>
      <c r="V961" s="405">
        <v>8.3333333333333329E-2</v>
      </c>
      <c r="W961" s="405">
        <v>8.3333333333333329E-2</v>
      </c>
      <c r="X961" s="405">
        <v>8.3333333333333329E-2</v>
      </c>
      <c r="Y961" s="405">
        <v>8.3333333333333329E-2</v>
      </c>
      <c r="Z961" s="405">
        <v>8.3333333333333329E-2</v>
      </c>
      <c r="AA961" s="405">
        <v>8.3333333333333329E-2</v>
      </c>
    </row>
    <row r="962" spans="1:27" ht="15" customHeight="1" x14ac:dyDescent="0.25">
      <c r="A962" s="425" t="str">
        <f>IF('1_geral'!$D$1=E962,1,"")</f>
        <v/>
      </c>
      <c r="B962" s="166" t="str">
        <f>IF(A962=1,MAX(B$1:B961)+1,"")</f>
        <v/>
      </c>
      <c r="C962" s="425" t="str">
        <f>IF('1_geral'!$D$4=F962,1,"")</f>
        <v/>
      </c>
      <c r="D962" s="166" t="str">
        <f>IF(C962=1,MAX(D$1:D961)+1,"")</f>
        <v/>
      </c>
      <c r="E962" s="166" t="s">
        <v>3363</v>
      </c>
      <c r="F962" s="166" t="s">
        <v>2550</v>
      </c>
      <c r="H962" s="166" t="s">
        <v>1658</v>
      </c>
      <c r="I962" s="166" t="s">
        <v>1855</v>
      </c>
      <c r="J962" s="166" t="s">
        <v>1902</v>
      </c>
      <c r="K962" s="166" t="s">
        <v>2569</v>
      </c>
      <c r="L962" s="409">
        <v>1200</v>
      </c>
      <c r="M962" s="409">
        <v>1400</v>
      </c>
      <c r="N962" s="409">
        <v>1500</v>
      </c>
      <c r="O962" s="410">
        <v>4</v>
      </c>
      <c r="P962" s="405">
        <v>8.3333333333333329E-2</v>
      </c>
      <c r="Q962" s="405">
        <v>8.3333333333333329E-2</v>
      </c>
      <c r="R962" s="405">
        <v>8.3333333333333329E-2</v>
      </c>
      <c r="S962" s="405">
        <v>8.3333333333333329E-2</v>
      </c>
      <c r="T962" s="405">
        <v>8.3333333333333329E-2</v>
      </c>
      <c r="U962" s="405">
        <v>8.3333333333333329E-2</v>
      </c>
      <c r="V962" s="405">
        <v>8.3333333333333329E-2</v>
      </c>
      <c r="W962" s="405">
        <v>8.3333333333333329E-2</v>
      </c>
      <c r="X962" s="405">
        <v>8.3333333333333329E-2</v>
      </c>
      <c r="Y962" s="405">
        <v>8.3333333333333329E-2</v>
      </c>
      <c r="Z962" s="405">
        <v>8.3333333333333329E-2</v>
      </c>
      <c r="AA962" s="405">
        <v>8.3333333333333329E-2</v>
      </c>
    </row>
    <row r="963" spans="1:27" ht="15" customHeight="1" x14ac:dyDescent="0.25">
      <c r="A963" s="425" t="str">
        <f>IF('1_geral'!$D$1=E963,1,"")</f>
        <v/>
      </c>
      <c r="B963" s="166" t="str">
        <f>IF(A963=1,MAX(B$1:B962)+1,"")</f>
        <v/>
      </c>
      <c r="C963" s="425" t="str">
        <f>IF('1_geral'!$D$4=F963,1,"")</f>
        <v/>
      </c>
      <c r="D963" s="166" t="str">
        <f>IF(C963=1,MAX(D$1:D962)+1,"")</f>
        <v/>
      </c>
      <c r="E963" s="166" t="s">
        <v>3363</v>
      </c>
      <c r="F963" s="166" t="s">
        <v>2550</v>
      </c>
      <c r="H963" s="166" t="s">
        <v>1658</v>
      </c>
      <c r="I963" s="166" t="s">
        <v>1855</v>
      </c>
      <c r="J963" s="166" t="s">
        <v>1902</v>
      </c>
      <c r="K963" s="166" t="s">
        <v>2571</v>
      </c>
      <c r="L963" s="409">
        <v>2400</v>
      </c>
      <c r="M963" s="409">
        <v>2800</v>
      </c>
      <c r="N963" s="409">
        <v>3200</v>
      </c>
      <c r="O963" s="410">
        <v>8.3333333333333329E-2</v>
      </c>
      <c r="P963" s="405">
        <v>8.3333333333333329E-2</v>
      </c>
      <c r="Q963" s="405">
        <v>8.3333333333333329E-2</v>
      </c>
      <c r="R963" s="405">
        <v>8.3333333333333329E-2</v>
      </c>
      <c r="S963" s="405">
        <v>8.3333333333333329E-2</v>
      </c>
      <c r="T963" s="405">
        <v>8.3333333333333329E-2</v>
      </c>
      <c r="U963" s="405">
        <v>8.3333333333333329E-2</v>
      </c>
      <c r="V963" s="405">
        <v>8.3333333333333329E-2</v>
      </c>
      <c r="W963" s="405">
        <v>8.3333333333333329E-2</v>
      </c>
      <c r="X963" s="405">
        <v>8.3333333333333329E-2</v>
      </c>
      <c r="Y963" s="405">
        <v>8.3333333333333329E-2</v>
      </c>
      <c r="Z963" s="405">
        <v>8.3333333333333329E-2</v>
      </c>
      <c r="AA963" s="405">
        <v>8.3333333333333329E-2</v>
      </c>
    </row>
    <row r="964" spans="1:27" ht="15" customHeight="1" x14ac:dyDescent="0.25">
      <c r="A964" s="425" t="str">
        <f>IF('1_geral'!$D$1=E964,1,"")</f>
        <v/>
      </c>
      <c r="B964" s="166" t="str">
        <f>IF(A964=1,MAX(B$1:B963)+1,"")</f>
        <v/>
      </c>
      <c r="C964" s="425" t="str">
        <f>IF('1_geral'!$D$4=F964,1,"")</f>
        <v/>
      </c>
      <c r="D964" s="166" t="str">
        <f>IF(C964=1,MAX(D$1:D963)+1,"")</f>
        <v/>
      </c>
      <c r="E964" s="166" t="s">
        <v>3363</v>
      </c>
      <c r="F964" s="166" t="s">
        <v>2575</v>
      </c>
      <c r="G964" s="166" t="s">
        <v>1657</v>
      </c>
      <c r="H964" s="166" t="s">
        <v>1658</v>
      </c>
      <c r="I964" s="166" t="s">
        <v>1855</v>
      </c>
      <c r="J964" s="166" t="s">
        <v>1902</v>
      </c>
      <c r="K964" s="166" t="s">
        <v>2576</v>
      </c>
      <c r="L964" s="409">
        <v>35904</v>
      </c>
      <c r="M964" s="409">
        <v>44880</v>
      </c>
      <c r="N964" s="409">
        <v>53856</v>
      </c>
      <c r="O964" s="410">
        <v>8.3333333333333329E-2</v>
      </c>
      <c r="P964" s="405">
        <v>8.3333333333333329E-2</v>
      </c>
      <c r="Q964" s="405">
        <v>8.3333333333333329E-2</v>
      </c>
      <c r="R964" s="405">
        <v>8.3333333333333329E-2</v>
      </c>
      <c r="S964" s="405">
        <v>8.3333333333333329E-2</v>
      </c>
      <c r="T964" s="405">
        <v>8.3333333333333329E-2</v>
      </c>
      <c r="U964" s="405">
        <v>8.3333333333333329E-2</v>
      </c>
      <c r="V964" s="405">
        <v>8.3333333333333329E-2</v>
      </c>
      <c r="W964" s="405">
        <v>8.3333333333333329E-2</v>
      </c>
      <c r="X964" s="405">
        <v>8.3333333333333329E-2</v>
      </c>
      <c r="Y964" s="405">
        <v>8.3333333333333329E-2</v>
      </c>
      <c r="Z964" s="405">
        <v>8.3333333333333329E-2</v>
      </c>
      <c r="AA964" s="405">
        <v>8.3333333333333329E-2</v>
      </c>
    </row>
    <row r="965" spans="1:27" ht="15" customHeight="1" x14ac:dyDescent="0.25">
      <c r="A965" s="425" t="str">
        <f>IF('1_geral'!$D$1=E965,1,"")</f>
        <v/>
      </c>
      <c r="B965" s="166" t="str">
        <f>IF(A965=1,MAX(B$1:B964)+1,"")</f>
        <v/>
      </c>
      <c r="C965" s="425" t="str">
        <f>IF('1_geral'!$D$4=F965,1,"")</f>
        <v/>
      </c>
      <c r="D965" s="166" t="str">
        <f>IF(C965=1,MAX(D$1:D964)+1,"")</f>
        <v/>
      </c>
      <c r="E965" s="166" t="s">
        <v>3363</v>
      </c>
      <c r="F965" s="166" t="s">
        <v>2575</v>
      </c>
      <c r="G965" s="166" t="s">
        <v>1657</v>
      </c>
      <c r="H965" s="166" t="s">
        <v>1658</v>
      </c>
      <c r="I965" s="166" t="s">
        <v>1855</v>
      </c>
      <c r="J965" s="166" t="s">
        <v>1902</v>
      </c>
      <c r="K965" s="166" t="s">
        <v>2579</v>
      </c>
      <c r="L965" s="409">
        <v>52992</v>
      </c>
      <c r="M965" s="409">
        <v>66240</v>
      </c>
      <c r="N965" s="409">
        <v>79488</v>
      </c>
      <c r="O965" s="410">
        <v>8.3333333333333329E-2</v>
      </c>
      <c r="P965" s="405">
        <v>8.3333333333333329E-2</v>
      </c>
      <c r="Q965" s="405">
        <v>8.3333333333333329E-2</v>
      </c>
      <c r="R965" s="405">
        <v>8.3333333333333329E-2</v>
      </c>
      <c r="S965" s="405">
        <v>8.3333333333333329E-2</v>
      </c>
      <c r="T965" s="405">
        <v>8.3333333333333329E-2</v>
      </c>
      <c r="U965" s="405">
        <v>8.3333333333333329E-2</v>
      </c>
      <c r="V965" s="405">
        <v>8.3333333333333329E-2</v>
      </c>
      <c r="W965" s="405">
        <v>8.3333333333333329E-2</v>
      </c>
      <c r="X965" s="405">
        <v>8.3333333333333329E-2</v>
      </c>
      <c r="Y965" s="405">
        <v>8.3333333333333329E-2</v>
      </c>
      <c r="Z965" s="405">
        <v>8.3333333333333329E-2</v>
      </c>
      <c r="AA965" s="405">
        <v>8.3333333333333329E-2</v>
      </c>
    </row>
    <row r="966" spans="1:27" ht="15" customHeight="1" x14ac:dyDescent="0.25">
      <c r="A966" s="425" t="str">
        <f>IF('1_geral'!$D$1=E966,1,"")</f>
        <v/>
      </c>
      <c r="B966" s="166" t="str">
        <f>IF(A966=1,MAX(B$1:B965)+1,"")</f>
        <v/>
      </c>
      <c r="C966" s="425" t="str">
        <f>IF('1_geral'!$D$4=F966,1,"")</f>
        <v/>
      </c>
      <c r="D966" s="166" t="str">
        <f>IF(C966=1,MAX(D$1:D965)+1,"")</f>
        <v/>
      </c>
      <c r="E966" s="166" t="s">
        <v>3363</v>
      </c>
      <c r="F966" s="166" t="s">
        <v>2575</v>
      </c>
      <c r="G966" s="166" t="s">
        <v>1657</v>
      </c>
      <c r="H966" s="166" t="s">
        <v>1658</v>
      </c>
      <c r="I966" s="166" t="s">
        <v>1855</v>
      </c>
      <c r="J966" s="166" t="s">
        <v>1902</v>
      </c>
      <c r="K966" s="166" t="s">
        <v>2580</v>
      </c>
      <c r="L966" s="409">
        <v>32544</v>
      </c>
      <c r="M966" s="409">
        <v>40680</v>
      </c>
      <c r="N966" s="409">
        <v>48816</v>
      </c>
      <c r="O966" s="410">
        <v>8.3333333333333329E-2</v>
      </c>
      <c r="P966" s="405">
        <v>8.3333333333333329E-2</v>
      </c>
      <c r="Q966" s="405">
        <v>8.3333333333333329E-2</v>
      </c>
      <c r="R966" s="405">
        <v>8.3333333333333329E-2</v>
      </c>
      <c r="S966" s="405">
        <v>8.3333333333333329E-2</v>
      </c>
      <c r="T966" s="405">
        <v>8.3333333333333329E-2</v>
      </c>
      <c r="U966" s="405">
        <v>8.3333333333333329E-2</v>
      </c>
      <c r="V966" s="405">
        <v>8.3333333333333329E-2</v>
      </c>
      <c r="W966" s="405">
        <v>8.3333333333333329E-2</v>
      </c>
      <c r="X966" s="405">
        <v>8.3333333333333329E-2</v>
      </c>
      <c r="Y966" s="405">
        <v>8.3333333333333329E-2</v>
      </c>
      <c r="Z966" s="405">
        <v>8.3333333333333329E-2</v>
      </c>
      <c r="AA966" s="405">
        <v>8.3333333333333329E-2</v>
      </c>
    </row>
    <row r="967" spans="1:27" ht="15" customHeight="1" x14ac:dyDescent="0.25">
      <c r="A967" s="425" t="str">
        <f>IF('1_geral'!$D$1=E967,1,"")</f>
        <v/>
      </c>
      <c r="B967" s="166" t="str">
        <f>IF(A967=1,MAX(B$1:B966)+1,"")</f>
        <v/>
      </c>
      <c r="C967" s="425" t="str">
        <f>IF('1_geral'!$D$4=F967,1,"")</f>
        <v/>
      </c>
      <c r="D967" s="166" t="str">
        <f>IF(C967=1,MAX(D$1:D966)+1,"")</f>
        <v/>
      </c>
      <c r="E967" s="166" t="s">
        <v>3363</v>
      </c>
      <c r="F967" s="166" t="s">
        <v>2575</v>
      </c>
      <c r="G967" s="166" t="s">
        <v>1657</v>
      </c>
      <c r="H967" s="166" t="s">
        <v>1658</v>
      </c>
      <c r="I967" s="166" t="s">
        <v>1855</v>
      </c>
      <c r="J967" s="166" t="s">
        <v>1902</v>
      </c>
      <c r="K967" s="166" t="s">
        <v>2582</v>
      </c>
      <c r="L967" s="409">
        <v>27216</v>
      </c>
      <c r="M967" s="409">
        <v>34020</v>
      </c>
      <c r="N967" s="409">
        <v>40824</v>
      </c>
      <c r="O967" s="410">
        <v>8.3333333333333329E-2</v>
      </c>
      <c r="P967" s="405">
        <v>8.3333333333333329E-2</v>
      </c>
      <c r="Q967" s="405">
        <v>8.3333333333333329E-2</v>
      </c>
      <c r="R967" s="405">
        <v>8.3333333333333329E-2</v>
      </c>
      <c r="S967" s="405">
        <v>8.3333333333333329E-2</v>
      </c>
      <c r="T967" s="405">
        <v>8.3333333333333329E-2</v>
      </c>
      <c r="U967" s="405">
        <v>8.3333333333333329E-2</v>
      </c>
      <c r="V967" s="405">
        <v>8.3333333333333329E-2</v>
      </c>
      <c r="W967" s="405">
        <v>8.3333333333333329E-2</v>
      </c>
      <c r="X967" s="405">
        <v>8.3333333333333329E-2</v>
      </c>
      <c r="Y967" s="405">
        <v>8.3333333333333329E-2</v>
      </c>
      <c r="Z967" s="405">
        <v>8.3333333333333329E-2</v>
      </c>
      <c r="AA967" s="405">
        <v>8.3333333333333329E-2</v>
      </c>
    </row>
    <row r="968" spans="1:27" ht="15" customHeight="1" x14ac:dyDescent="0.25">
      <c r="A968" s="425" t="str">
        <f>IF('1_geral'!$D$1=E968,1,"")</f>
        <v/>
      </c>
      <c r="B968" s="166" t="str">
        <f>IF(A968=1,MAX(B$1:B967)+1,"")</f>
        <v/>
      </c>
      <c r="C968" s="425" t="str">
        <f>IF('1_geral'!$D$4=F968,1,"")</f>
        <v/>
      </c>
      <c r="D968" s="166" t="str">
        <f>IF(C968=1,MAX(D$1:D967)+1,"")</f>
        <v/>
      </c>
      <c r="E968" s="166" t="s">
        <v>3363</v>
      </c>
      <c r="F968" s="166" t="s">
        <v>2575</v>
      </c>
      <c r="G968" s="166" t="s">
        <v>1657</v>
      </c>
      <c r="H968" s="166" t="s">
        <v>1658</v>
      </c>
      <c r="I968" s="166" t="s">
        <v>1855</v>
      </c>
      <c r="J968" s="166" t="s">
        <v>1902</v>
      </c>
      <c r="K968" s="166" t="s">
        <v>2583</v>
      </c>
      <c r="L968" s="409">
        <v>104832</v>
      </c>
      <c r="M968" s="409">
        <v>131040</v>
      </c>
      <c r="N968" s="409">
        <v>157248</v>
      </c>
      <c r="O968" s="410">
        <v>8.3333333333333329E-2</v>
      </c>
      <c r="P968" s="405">
        <v>8.3333333333333329E-2</v>
      </c>
      <c r="Q968" s="405">
        <v>8.3333333333333329E-2</v>
      </c>
      <c r="R968" s="405">
        <v>8.3333333333333329E-2</v>
      </c>
      <c r="S968" s="405">
        <v>8.3333333333333329E-2</v>
      </c>
      <c r="T968" s="405">
        <v>8.3333333333333329E-2</v>
      </c>
      <c r="U968" s="405">
        <v>8.3333333333333329E-2</v>
      </c>
      <c r="V968" s="405">
        <v>8.3333333333333329E-2</v>
      </c>
      <c r="W968" s="405">
        <v>8.3333333333333329E-2</v>
      </c>
      <c r="X968" s="405">
        <v>8.3333333333333329E-2</v>
      </c>
      <c r="Y968" s="405">
        <v>8.3333333333333329E-2</v>
      </c>
      <c r="Z968" s="405">
        <v>8.3333333333333329E-2</v>
      </c>
      <c r="AA968" s="405">
        <v>8.3333333333333329E-2</v>
      </c>
    </row>
    <row r="969" spans="1:27" ht="15" customHeight="1" x14ac:dyDescent="0.25">
      <c r="A969" s="425" t="str">
        <f>IF('1_geral'!$D$1=E969,1,"")</f>
        <v/>
      </c>
      <c r="B969" s="166" t="str">
        <f>IF(A969=1,MAX(B$1:B968)+1,"")</f>
        <v/>
      </c>
      <c r="C969" s="425" t="str">
        <f>IF('1_geral'!$D$4=F969,1,"")</f>
        <v/>
      </c>
      <c r="D969" s="166" t="str">
        <f>IF(C969=1,MAX(D$1:D968)+1,"")</f>
        <v/>
      </c>
      <c r="E969" s="166" t="s">
        <v>3363</v>
      </c>
      <c r="F969" s="166" t="s">
        <v>2575</v>
      </c>
      <c r="G969" s="166" t="s">
        <v>1657</v>
      </c>
      <c r="H969" s="166" t="s">
        <v>1658</v>
      </c>
      <c r="I969" s="166" t="s">
        <v>1855</v>
      </c>
      <c r="J969" s="166" t="s">
        <v>1902</v>
      </c>
      <c r="K969" s="166" t="s">
        <v>2584</v>
      </c>
      <c r="L969" s="409">
        <v>90048</v>
      </c>
      <c r="M969" s="409">
        <v>112560</v>
      </c>
      <c r="N969" s="409">
        <v>135072</v>
      </c>
      <c r="O969" s="410">
        <v>8.3333333333333329E-2</v>
      </c>
      <c r="P969" s="405">
        <v>8.3333333333333329E-2</v>
      </c>
      <c r="Q969" s="405">
        <v>8.3333333333333329E-2</v>
      </c>
      <c r="R969" s="405">
        <v>8.3333333333333329E-2</v>
      </c>
      <c r="S969" s="405">
        <v>8.3333333333333329E-2</v>
      </c>
      <c r="T969" s="405">
        <v>8.3333333333333329E-2</v>
      </c>
      <c r="U969" s="405">
        <v>8.3333333333333329E-2</v>
      </c>
      <c r="V969" s="405">
        <v>8.3333333333333329E-2</v>
      </c>
      <c r="W969" s="405">
        <v>8.3333333333333329E-2</v>
      </c>
      <c r="X969" s="405">
        <v>8.3333333333333329E-2</v>
      </c>
      <c r="Y969" s="405">
        <v>8.3333333333333329E-2</v>
      </c>
      <c r="Z969" s="405">
        <v>8.3333333333333329E-2</v>
      </c>
      <c r="AA969" s="405">
        <v>8.3333333333333329E-2</v>
      </c>
    </row>
    <row r="970" spans="1:27" ht="15" customHeight="1" x14ac:dyDescent="0.25">
      <c r="A970" s="425" t="str">
        <f>IF('1_geral'!$D$1=E970,1,"")</f>
        <v/>
      </c>
      <c r="B970" s="166" t="str">
        <f>IF(A970=1,MAX(B$1:B969)+1,"")</f>
        <v/>
      </c>
      <c r="C970" s="425" t="str">
        <f>IF('1_geral'!$D$4=F970,1,"")</f>
        <v/>
      </c>
      <c r="D970" s="166" t="str">
        <f>IF(C970=1,MAX(D$1:D969)+1,"")</f>
        <v/>
      </c>
      <c r="E970" s="166" t="s">
        <v>3363</v>
      </c>
      <c r="F970" s="166" t="s">
        <v>2575</v>
      </c>
      <c r="G970" s="166" t="s">
        <v>1657</v>
      </c>
      <c r="H970" s="166" t="s">
        <v>1658</v>
      </c>
      <c r="I970" s="166" t="s">
        <v>1855</v>
      </c>
      <c r="J970" s="166" t="s">
        <v>1902</v>
      </c>
      <c r="K970" s="166" t="s">
        <v>2585</v>
      </c>
      <c r="L970" s="409">
        <v>62976</v>
      </c>
      <c r="M970" s="409">
        <v>78720</v>
      </c>
      <c r="N970" s="409">
        <v>94464</v>
      </c>
      <c r="O970" s="410">
        <v>8.3333333333333329E-2</v>
      </c>
      <c r="P970" s="405">
        <v>8.3333333333333329E-2</v>
      </c>
      <c r="Q970" s="405">
        <v>8.3333333333333329E-2</v>
      </c>
      <c r="R970" s="405">
        <v>8.3333333333333329E-2</v>
      </c>
      <c r="S970" s="405">
        <v>8.3333333333333329E-2</v>
      </c>
      <c r="T970" s="405">
        <v>8.3333333333333329E-2</v>
      </c>
      <c r="U970" s="405">
        <v>8.3333333333333329E-2</v>
      </c>
      <c r="V970" s="405">
        <v>8.3333333333333329E-2</v>
      </c>
      <c r="W970" s="405">
        <v>8.3333333333333329E-2</v>
      </c>
      <c r="X970" s="405">
        <v>8.3333333333333329E-2</v>
      </c>
      <c r="Y970" s="405">
        <v>8.3333333333333329E-2</v>
      </c>
      <c r="Z970" s="405">
        <v>8.3333333333333329E-2</v>
      </c>
      <c r="AA970" s="405">
        <v>8.3333333333333329E-2</v>
      </c>
    </row>
    <row r="971" spans="1:27" ht="15" customHeight="1" x14ac:dyDescent="0.25">
      <c r="A971" s="425" t="str">
        <f>IF('1_geral'!$D$1=E971,1,"")</f>
        <v/>
      </c>
      <c r="B971" s="166" t="str">
        <f>IF(A971=1,MAX(B$1:B970)+1,"")</f>
        <v/>
      </c>
      <c r="C971" s="425" t="str">
        <f>IF('1_geral'!$D$4=F971,1,"")</f>
        <v/>
      </c>
      <c r="D971" s="166" t="str">
        <f>IF(C971=1,MAX(D$1:D970)+1,"")</f>
        <v/>
      </c>
      <c r="E971" s="166" t="s">
        <v>3363</v>
      </c>
      <c r="F971" s="166" t="s">
        <v>2575</v>
      </c>
      <c r="H971" s="166" t="s">
        <v>1658</v>
      </c>
      <c r="I971" s="166" t="s">
        <v>1855</v>
      </c>
      <c r="J971" s="166" t="s">
        <v>1902</v>
      </c>
      <c r="K971" s="166" t="s">
        <v>2577</v>
      </c>
      <c r="L971" s="409">
        <v>18240</v>
      </c>
      <c r="M971" s="409">
        <v>22800</v>
      </c>
      <c r="N971" s="409">
        <v>27360</v>
      </c>
      <c r="O971" s="410">
        <v>8.3333333333333329E-2</v>
      </c>
      <c r="P971" s="405">
        <v>8.3333333333333329E-2</v>
      </c>
      <c r="Q971" s="405">
        <v>8.3333333333333329E-2</v>
      </c>
      <c r="R971" s="405">
        <v>8.3333333333333329E-2</v>
      </c>
      <c r="S971" s="405">
        <v>8.3333333333333329E-2</v>
      </c>
      <c r="T971" s="405">
        <v>8.3333333333333329E-2</v>
      </c>
      <c r="U971" s="405">
        <v>8.3333333333333329E-2</v>
      </c>
      <c r="V971" s="405">
        <v>8.3333333333333329E-2</v>
      </c>
      <c r="W971" s="405">
        <v>8.3333333333333329E-2</v>
      </c>
      <c r="X971" s="405">
        <v>8.3333333333333329E-2</v>
      </c>
      <c r="Y971" s="405">
        <v>8.3333333333333329E-2</v>
      </c>
      <c r="Z971" s="405">
        <v>8.3333333333333329E-2</v>
      </c>
      <c r="AA971" s="405">
        <v>8.3333333333333329E-2</v>
      </c>
    </row>
    <row r="972" spans="1:27" ht="15" customHeight="1" x14ac:dyDescent="0.25">
      <c r="A972" s="425" t="str">
        <f>IF('1_geral'!$D$1=E972,1,"")</f>
        <v/>
      </c>
      <c r="B972" s="166" t="str">
        <f>IF(A972=1,MAX(B$1:B971)+1,"")</f>
        <v/>
      </c>
      <c r="C972" s="425" t="str">
        <f>IF('1_geral'!$D$4=F972,1,"")</f>
        <v/>
      </c>
      <c r="D972" s="166" t="str">
        <f>IF(C972=1,MAX(D$1:D971)+1,"")</f>
        <v/>
      </c>
      <c r="E972" s="166" t="s">
        <v>3363</v>
      </c>
      <c r="F972" s="166" t="s">
        <v>2575</v>
      </c>
      <c r="H972" s="166" t="s">
        <v>1658</v>
      </c>
      <c r="I972" s="166" t="s">
        <v>1855</v>
      </c>
      <c r="J972" s="166" t="s">
        <v>1902</v>
      </c>
      <c r="K972" s="166" t="s">
        <v>2578</v>
      </c>
      <c r="L972" s="409">
        <v>4608</v>
      </c>
      <c r="M972" s="409">
        <v>5760</v>
      </c>
      <c r="N972" s="409">
        <v>6912</v>
      </c>
      <c r="O972" s="410">
        <v>8.3333333333333329E-2</v>
      </c>
      <c r="P972" s="405">
        <v>8.3333333333333329E-2</v>
      </c>
      <c r="Q972" s="405">
        <v>8.3333333333333329E-2</v>
      </c>
      <c r="R972" s="405">
        <v>8.3333333333333329E-2</v>
      </c>
      <c r="S972" s="405">
        <v>8.3333333333333329E-2</v>
      </c>
      <c r="T972" s="405">
        <v>8.3333333333333329E-2</v>
      </c>
      <c r="U972" s="405">
        <v>8.3333333333333329E-2</v>
      </c>
      <c r="V972" s="405">
        <v>8.3333333333333329E-2</v>
      </c>
      <c r="W972" s="405">
        <v>8.3333333333333329E-2</v>
      </c>
      <c r="X972" s="405">
        <v>8.3333333333333329E-2</v>
      </c>
      <c r="Y972" s="405">
        <v>8.3333333333333329E-2</v>
      </c>
      <c r="Z972" s="405">
        <v>8.3333333333333329E-2</v>
      </c>
      <c r="AA972" s="405">
        <v>8.3333333333333329E-2</v>
      </c>
    </row>
    <row r="973" spans="1:27" ht="15" customHeight="1" x14ac:dyDescent="0.25">
      <c r="A973" s="425" t="str">
        <f>IF('1_geral'!$D$1=E973,1,"")</f>
        <v/>
      </c>
      <c r="B973" s="166" t="str">
        <f>IF(A973=1,MAX(B$1:B972)+1,"")</f>
        <v/>
      </c>
      <c r="C973" s="425" t="str">
        <f>IF('1_geral'!$D$4=F973,1,"")</f>
        <v/>
      </c>
      <c r="D973" s="166" t="str">
        <f>IF(C973=1,MAX(D$1:D972)+1,"")</f>
        <v/>
      </c>
      <c r="E973" s="166" t="s">
        <v>3363</v>
      </c>
      <c r="F973" s="166" t="s">
        <v>2575</v>
      </c>
      <c r="H973" s="166" t="s">
        <v>1658</v>
      </c>
      <c r="I973" s="166" t="s">
        <v>1855</v>
      </c>
      <c r="J973" s="166" t="s">
        <v>1902</v>
      </c>
      <c r="K973" s="166" t="s">
        <v>2581</v>
      </c>
      <c r="L973" s="409">
        <v>19968</v>
      </c>
      <c r="M973" s="409">
        <v>24960</v>
      </c>
      <c r="N973" s="409">
        <v>29952</v>
      </c>
      <c r="O973" s="410">
        <v>8.3333333333333329E-2</v>
      </c>
      <c r="P973" s="405">
        <v>8.3333333333333329E-2</v>
      </c>
      <c r="Q973" s="405">
        <v>8.3333333333333329E-2</v>
      </c>
      <c r="R973" s="405">
        <v>8.3333333333333329E-2</v>
      </c>
      <c r="S973" s="405">
        <v>8.3333333333333329E-2</v>
      </c>
      <c r="T973" s="405">
        <v>8.3333333333333329E-2</v>
      </c>
      <c r="U973" s="405">
        <v>8.3333333333333329E-2</v>
      </c>
      <c r="V973" s="405">
        <v>8.3333333333333329E-2</v>
      </c>
      <c r="W973" s="405">
        <v>8.3333333333333329E-2</v>
      </c>
      <c r="X973" s="405">
        <v>8.3333333333333329E-2</v>
      </c>
      <c r="Y973" s="405">
        <v>8.3333333333333329E-2</v>
      </c>
      <c r="Z973" s="405">
        <v>8.3333333333333329E-2</v>
      </c>
      <c r="AA973" s="405">
        <v>8.3333333333333329E-2</v>
      </c>
    </row>
    <row r="974" spans="1:27" ht="15" customHeight="1" x14ac:dyDescent="0.25">
      <c r="A974" s="425" t="str">
        <f>IF('1_geral'!$D$1=E974,1,"")</f>
        <v/>
      </c>
      <c r="B974" s="166" t="str">
        <f>IF(A974=1,MAX(B$1:B973)+1,"")</f>
        <v/>
      </c>
      <c r="C974" s="425" t="str">
        <f>IF('1_geral'!$D$4=F974,1,"")</f>
        <v/>
      </c>
      <c r="D974" s="166" t="str">
        <f>IF(C974=1,MAX(D$1:D973)+1,"")</f>
        <v/>
      </c>
      <c r="E974" s="166" t="s">
        <v>3363</v>
      </c>
      <c r="F974" s="166" t="s">
        <v>2586</v>
      </c>
      <c r="G974" s="166" t="s">
        <v>1657</v>
      </c>
      <c r="H974" s="166" t="s">
        <v>1656</v>
      </c>
      <c r="I974" s="166" t="s">
        <v>1861</v>
      </c>
      <c r="J974" s="166" t="s">
        <v>1902</v>
      </c>
      <c r="K974" s="166" t="s">
        <v>2588</v>
      </c>
      <c r="L974" s="409">
        <v>100</v>
      </c>
      <c r="M974" s="409">
        <v>150</v>
      </c>
      <c r="N974" s="409">
        <v>180</v>
      </c>
      <c r="O974" s="410">
        <v>1</v>
      </c>
      <c r="P974" s="405">
        <v>8.3333333333333329E-2</v>
      </c>
      <c r="Q974" s="405">
        <v>8.3333333333333329E-2</v>
      </c>
      <c r="R974" s="405">
        <v>8.3333333333333329E-2</v>
      </c>
      <c r="S974" s="405">
        <v>8.3333333333333329E-2</v>
      </c>
      <c r="T974" s="405">
        <v>8.3333333333333329E-2</v>
      </c>
      <c r="U974" s="405">
        <v>8.3333333333333329E-2</v>
      </c>
      <c r="V974" s="405">
        <v>8.3333333333333329E-2</v>
      </c>
      <c r="W974" s="405">
        <v>8.3333333333333329E-2</v>
      </c>
      <c r="X974" s="405">
        <v>8.3333333333333329E-2</v>
      </c>
      <c r="Y974" s="405">
        <v>8.3333333333333329E-2</v>
      </c>
      <c r="Z974" s="405">
        <v>8.3333333333333329E-2</v>
      </c>
      <c r="AA974" s="405">
        <v>8.3333333333333329E-2</v>
      </c>
    </row>
    <row r="975" spans="1:27" ht="15" customHeight="1" x14ac:dyDescent="0.25">
      <c r="A975" s="425" t="str">
        <f>IF('1_geral'!$D$1=E975,1,"")</f>
        <v/>
      </c>
      <c r="B975" s="166" t="str">
        <f>IF(A975=1,MAX(B$1:B974)+1,"")</f>
        <v/>
      </c>
      <c r="C975" s="425" t="str">
        <f>IF('1_geral'!$D$4=F975,1,"")</f>
        <v/>
      </c>
      <c r="D975" s="166" t="str">
        <f>IF(C975=1,MAX(D$1:D974)+1,"")</f>
        <v/>
      </c>
      <c r="E975" s="166" t="s">
        <v>3363</v>
      </c>
      <c r="F975" s="166" t="s">
        <v>2586</v>
      </c>
      <c r="G975" s="166" t="s">
        <v>1657</v>
      </c>
      <c r="H975" s="166" t="s">
        <v>1656</v>
      </c>
      <c r="I975" s="166" t="s">
        <v>1861</v>
      </c>
      <c r="J975" s="166" t="s">
        <v>1902</v>
      </c>
      <c r="K975" s="166" t="s">
        <v>2593</v>
      </c>
      <c r="L975" s="409">
        <v>85</v>
      </c>
      <c r="M975" s="409">
        <v>140</v>
      </c>
      <c r="N975" s="409">
        <v>201</v>
      </c>
      <c r="O975" s="410">
        <v>1</v>
      </c>
      <c r="P975" s="405">
        <v>8.3333333333333329E-2</v>
      </c>
      <c r="Q975" s="405">
        <v>8.3333333333333329E-2</v>
      </c>
      <c r="R975" s="405">
        <v>8.3333333333333329E-2</v>
      </c>
      <c r="S975" s="405">
        <v>8.3333333333333329E-2</v>
      </c>
      <c r="T975" s="405">
        <v>8.3333333333333329E-2</v>
      </c>
      <c r="U975" s="405">
        <v>8.3333333333333329E-2</v>
      </c>
      <c r="V975" s="405">
        <v>8.3333333333333329E-2</v>
      </c>
      <c r="W975" s="405">
        <v>8.3333333333333329E-2</v>
      </c>
      <c r="X975" s="405">
        <v>8.3333333333333329E-2</v>
      </c>
      <c r="Y975" s="405">
        <v>8.3333333333333329E-2</v>
      </c>
      <c r="Z975" s="405">
        <v>8.3333333333333329E-2</v>
      </c>
      <c r="AA975" s="405">
        <v>8.3333333333333329E-2</v>
      </c>
    </row>
    <row r="976" spans="1:27" ht="15" customHeight="1" x14ac:dyDescent="0.25">
      <c r="A976" s="425" t="str">
        <f>IF('1_geral'!$D$1=E976,1,"")</f>
        <v/>
      </c>
      <c r="B976" s="166" t="str">
        <f>IF(A976=1,MAX(B$1:B975)+1,"")</f>
        <v/>
      </c>
      <c r="C976" s="425" t="str">
        <f>IF('1_geral'!$D$4=F976,1,"")</f>
        <v/>
      </c>
      <c r="D976" s="166" t="str">
        <f>IF(C976=1,MAX(D$1:D975)+1,"")</f>
        <v/>
      </c>
      <c r="E976" s="166" t="s">
        <v>3363</v>
      </c>
      <c r="F976" s="166" t="s">
        <v>2586</v>
      </c>
      <c r="G976" s="166" t="s">
        <v>1657</v>
      </c>
      <c r="H976" s="166" t="s">
        <v>1656</v>
      </c>
      <c r="I976" s="166" t="s">
        <v>1861</v>
      </c>
      <c r="J976" s="166" t="s">
        <v>1902</v>
      </c>
      <c r="K976" s="166" t="s">
        <v>2594</v>
      </c>
      <c r="L976" s="409">
        <v>125</v>
      </c>
      <c r="M976" s="409">
        <v>175</v>
      </c>
      <c r="N976" s="409">
        <v>255</v>
      </c>
      <c r="O976" s="410">
        <v>4.3</v>
      </c>
      <c r="P976" s="405">
        <v>8.3333333333333329E-2</v>
      </c>
      <c r="Q976" s="405">
        <v>8.3333333333333329E-2</v>
      </c>
      <c r="R976" s="405">
        <v>8.3333333333333329E-2</v>
      </c>
      <c r="S976" s="405">
        <v>8.3333333333333329E-2</v>
      </c>
      <c r="T976" s="405">
        <v>8.3333333333333329E-2</v>
      </c>
      <c r="U976" s="405">
        <v>8.3333333333333329E-2</v>
      </c>
      <c r="V976" s="405">
        <v>8.3333333333333329E-2</v>
      </c>
      <c r="W976" s="405">
        <v>8.3333333333333329E-2</v>
      </c>
      <c r="X976" s="405">
        <v>8.3333333333333329E-2</v>
      </c>
      <c r="Y976" s="405">
        <v>8.3333333333333329E-2</v>
      </c>
      <c r="Z976" s="405">
        <v>8.3333333333333329E-2</v>
      </c>
      <c r="AA976" s="405">
        <v>8.3333333333333329E-2</v>
      </c>
    </row>
    <row r="977" spans="1:27" ht="15" customHeight="1" x14ac:dyDescent="0.25">
      <c r="A977" s="425" t="str">
        <f>IF('1_geral'!$D$1=E977,1,"")</f>
        <v/>
      </c>
      <c r="B977" s="166" t="str">
        <f>IF(A977=1,MAX(B$1:B976)+1,"")</f>
        <v/>
      </c>
      <c r="C977" s="425" t="str">
        <f>IF('1_geral'!$D$4=F977,1,"")</f>
        <v/>
      </c>
      <c r="D977" s="166" t="str">
        <f>IF(C977=1,MAX(D$1:D976)+1,"")</f>
        <v/>
      </c>
      <c r="E977" s="166" t="s">
        <v>3363</v>
      </c>
      <c r="F977" s="166" t="s">
        <v>2586</v>
      </c>
      <c r="G977" s="166" t="s">
        <v>1657</v>
      </c>
      <c r="H977" s="166" t="s">
        <v>1656</v>
      </c>
      <c r="I977" s="166" t="s">
        <v>1861</v>
      </c>
      <c r="J977" s="166" t="s">
        <v>1902</v>
      </c>
      <c r="K977" s="166" t="s">
        <v>2595</v>
      </c>
      <c r="L977" s="409">
        <v>38</v>
      </c>
      <c r="M977" s="409">
        <v>54</v>
      </c>
      <c r="N977" s="409">
        <v>73</v>
      </c>
      <c r="O977" s="410">
        <v>1</v>
      </c>
      <c r="P977" s="405">
        <v>8.3333333333333329E-2</v>
      </c>
      <c r="Q977" s="405">
        <v>8.3333333333333329E-2</v>
      </c>
      <c r="R977" s="405">
        <v>8.3333333333333329E-2</v>
      </c>
      <c r="S977" s="405">
        <v>8.3333333333333329E-2</v>
      </c>
      <c r="T977" s="405">
        <v>8.3333333333333329E-2</v>
      </c>
      <c r="U977" s="405">
        <v>8.3333333333333329E-2</v>
      </c>
      <c r="V977" s="405">
        <v>8.3333333333333329E-2</v>
      </c>
      <c r="W977" s="405">
        <v>8.3333333333333329E-2</v>
      </c>
      <c r="X977" s="405">
        <v>8.3333333333333329E-2</v>
      </c>
      <c r="Y977" s="405">
        <v>8.3333333333333329E-2</v>
      </c>
      <c r="Z977" s="405">
        <v>8.3333333333333329E-2</v>
      </c>
      <c r="AA977" s="405">
        <v>8.3333333333333329E-2</v>
      </c>
    </row>
    <row r="978" spans="1:27" ht="15" customHeight="1" x14ac:dyDescent="0.25">
      <c r="A978" s="425" t="str">
        <f>IF('1_geral'!$D$1=E978,1,"")</f>
        <v/>
      </c>
      <c r="B978" s="166" t="str">
        <f>IF(A978=1,MAX(B$1:B977)+1,"")</f>
        <v/>
      </c>
      <c r="C978" s="425" t="str">
        <f>IF('1_geral'!$D$4=F978,1,"")</f>
        <v/>
      </c>
      <c r="D978" s="166" t="str">
        <f>IF(C978=1,MAX(D$1:D977)+1,"")</f>
        <v/>
      </c>
      <c r="E978" s="166" t="s">
        <v>3363</v>
      </c>
      <c r="F978" s="166" t="s">
        <v>2586</v>
      </c>
      <c r="G978" s="166" t="s">
        <v>1657</v>
      </c>
      <c r="H978" s="166" t="s">
        <v>1656</v>
      </c>
      <c r="I978" s="166" t="s">
        <v>1861</v>
      </c>
      <c r="J978" s="166" t="s">
        <v>1902</v>
      </c>
      <c r="K978" s="166" t="s">
        <v>2596</v>
      </c>
      <c r="L978" s="409">
        <v>60</v>
      </c>
      <c r="M978" s="409">
        <v>120</v>
      </c>
      <c r="N978" s="409">
        <v>180</v>
      </c>
      <c r="O978" s="410">
        <v>1</v>
      </c>
      <c r="P978" s="405">
        <v>8.3333333333333329E-2</v>
      </c>
      <c r="Q978" s="405">
        <v>8.3333333333333329E-2</v>
      </c>
      <c r="R978" s="405">
        <v>8.3333333333333329E-2</v>
      </c>
      <c r="S978" s="405">
        <v>8.3333333333333329E-2</v>
      </c>
      <c r="T978" s="405">
        <v>8.3333333333333329E-2</v>
      </c>
      <c r="U978" s="405">
        <v>8.3333333333333329E-2</v>
      </c>
      <c r="V978" s="405">
        <v>8.3333333333333329E-2</v>
      </c>
      <c r="W978" s="405">
        <v>8.3333333333333329E-2</v>
      </c>
      <c r="X978" s="405">
        <v>8.3333333333333329E-2</v>
      </c>
      <c r="Y978" s="405">
        <v>8.3333333333333329E-2</v>
      </c>
      <c r="Z978" s="405">
        <v>8.3333333333333329E-2</v>
      </c>
      <c r="AA978" s="405">
        <v>8.3333333333333329E-2</v>
      </c>
    </row>
    <row r="979" spans="1:27" ht="15" customHeight="1" x14ac:dyDescent="0.25">
      <c r="A979" s="425" t="str">
        <f>IF('1_geral'!$D$1=E979,1,"")</f>
        <v/>
      </c>
      <c r="B979" s="166" t="str">
        <f>IF(A979=1,MAX(B$1:B978)+1,"")</f>
        <v/>
      </c>
      <c r="C979" s="425" t="str">
        <f>IF('1_geral'!$D$4=F979,1,"")</f>
        <v/>
      </c>
      <c r="D979" s="166" t="str">
        <f>IF(C979=1,MAX(D$1:D978)+1,"")</f>
        <v/>
      </c>
      <c r="E979" s="166" t="s">
        <v>3363</v>
      </c>
      <c r="F979" s="166" t="s">
        <v>2586</v>
      </c>
      <c r="G979" s="166" t="s">
        <v>1657</v>
      </c>
      <c r="H979" s="166" t="s">
        <v>1656</v>
      </c>
      <c r="I979" s="166" t="s">
        <v>1861</v>
      </c>
      <c r="J979" s="166" t="s">
        <v>1902</v>
      </c>
      <c r="K979" s="166" t="s">
        <v>2597</v>
      </c>
      <c r="L979" s="409">
        <v>182</v>
      </c>
      <c r="M979" s="409">
        <v>398</v>
      </c>
      <c r="N979" s="409">
        <v>647</v>
      </c>
      <c r="O979" s="410">
        <v>4.3</v>
      </c>
      <c r="P979" s="405">
        <v>8.3333333333333329E-2</v>
      </c>
      <c r="Q979" s="405">
        <v>8.3333333333333329E-2</v>
      </c>
      <c r="R979" s="405">
        <v>8.3333333333333329E-2</v>
      </c>
      <c r="S979" s="405">
        <v>8.3333333333333329E-2</v>
      </c>
      <c r="T979" s="405">
        <v>8.3333333333333329E-2</v>
      </c>
      <c r="U979" s="405">
        <v>8.3333333333333329E-2</v>
      </c>
      <c r="V979" s="405">
        <v>8.3333333333333329E-2</v>
      </c>
      <c r="W979" s="405">
        <v>8.3333333333333329E-2</v>
      </c>
      <c r="X979" s="405">
        <v>8.3333333333333329E-2</v>
      </c>
      <c r="Y979" s="405">
        <v>8.3333333333333329E-2</v>
      </c>
      <c r="Z979" s="405">
        <v>8.3333333333333329E-2</v>
      </c>
      <c r="AA979" s="405">
        <v>8.3333333333333329E-2</v>
      </c>
    </row>
    <row r="980" spans="1:27" ht="15" customHeight="1" x14ac:dyDescent="0.25">
      <c r="A980" s="425" t="str">
        <f>IF('1_geral'!$D$1=E980,1,"")</f>
        <v/>
      </c>
      <c r="B980" s="166" t="str">
        <f>IF(A980=1,MAX(B$1:B979)+1,"")</f>
        <v/>
      </c>
      <c r="C980" s="425" t="str">
        <f>IF('1_geral'!$D$4=F980,1,"")</f>
        <v/>
      </c>
      <c r="D980" s="166" t="str">
        <f>IF(C980=1,MAX(D$1:D979)+1,"")</f>
        <v/>
      </c>
      <c r="E980" s="166" t="s">
        <v>3363</v>
      </c>
      <c r="F980" s="166" t="s">
        <v>2586</v>
      </c>
      <c r="G980" s="166" t="s">
        <v>1657</v>
      </c>
      <c r="H980" s="166" t="s">
        <v>1656</v>
      </c>
      <c r="I980" s="166" t="s">
        <v>1861</v>
      </c>
      <c r="J980" s="166" t="s">
        <v>1902</v>
      </c>
      <c r="K980" s="166" t="s">
        <v>2598</v>
      </c>
      <c r="L980" s="409">
        <v>52</v>
      </c>
      <c r="M980" s="409">
        <v>95</v>
      </c>
      <c r="N980" s="409">
        <v>150</v>
      </c>
      <c r="O980" s="410">
        <v>1</v>
      </c>
      <c r="P980" s="405">
        <v>8.3333333333333329E-2</v>
      </c>
      <c r="Q980" s="405">
        <v>8.3333333333333329E-2</v>
      </c>
      <c r="R980" s="405">
        <v>8.3333333333333329E-2</v>
      </c>
      <c r="S980" s="405">
        <v>8.3333333333333329E-2</v>
      </c>
      <c r="T980" s="405">
        <v>8.3333333333333329E-2</v>
      </c>
      <c r="U980" s="405">
        <v>8.3333333333333329E-2</v>
      </c>
      <c r="V980" s="405">
        <v>8.3333333333333329E-2</v>
      </c>
      <c r="W980" s="405">
        <v>8.3333333333333329E-2</v>
      </c>
      <c r="X980" s="405">
        <v>8.3333333333333329E-2</v>
      </c>
      <c r="Y980" s="405">
        <v>8.3333333333333329E-2</v>
      </c>
      <c r="Z980" s="405">
        <v>8.3333333333333329E-2</v>
      </c>
      <c r="AA980" s="405">
        <v>8.3333333333333329E-2</v>
      </c>
    </row>
    <row r="981" spans="1:27" ht="15" customHeight="1" x14ac:dyDescent="0.25">
      <c r="A981" s="425" t="str">
        <f>IF('1_geral'!$D$1=E981,1,"")</f>
        <v/>
      </c>
      <c r="B981" s="166" t="str">
        <f>IF(A981=1,MAX(B$1:B980)+1,"")</f>
        <v/>
      </c>
      <c r="C981" s="425" t="str">
        <f>IF('1_geral'!$D$4=F981,1,"")</f>
        <v/>
      </c>
      <c r="D981" s="166" t="str">
        <f>IF(C981=1,MAX(D$1:D980)+1,"")</f>
        <v/>
      </c>
      <c r="E981" s="166" t="s">
        <v>3363</v>
      </c>
      <c r="F981" s="166" t="s">
        <v>2586</v>
      </c>
      <c r="H981" s="166" t="s">
        <v>1656</v>
      </c>
      <c r="I981" s="166" t="s">
        <v>1859</v>
      </c>
      <c r="J981" s="166" t="s">
        <v>1905</v>
      </c>
      <c r="K981" s="166" t="s">
        <v>2590</v>
      </c>
      <c r="L981" s="409">
        <v>4800</v>
      </c>
      <c r="M981" s="409">
        <v>4800</v>
      </c>
      <c r="N981" s="409">
        <v>6240</v>
      </c>
      <c r="O981" s="410">
        <v>8.3333333333333329E-2</v>
      </c>
      <c r="P981" s="405">
        <v>0</v>
      </c>
      <c r="Q981" s="405">
        <v>0</v>
      </c>
      <c r="R981" s="405">
        <v>0</v>
      </c>
      <c r="S981" s="405">
        <v>0</v>
      </c>
      <c r="T981" s="405">
        <v>0</v>
      </c>
      <c r="U981" s="405">
        <v>0</v>
      </c>
      <c r="V981" s="405">
        <v>0</v>
      </c>
      <c r="W981" s="405">
        <v>0</v>
      </c>
      <c r="X981" s="405">
        <v>0</v>
      </c>
      <c r="Y981" s="405">
        <v>1</v>
      </c>
      <c r="Z981" s="405">
        <v>0</v>
      </c>
      <c r="AA981" s="405">
        <v>0</v>
      </c>
    </row>
    <row r="982" spans="1:27" ht="15" customHeight="1" x14ac:dyDescent="0.25">
      <c r="A982" s="425" t="str">
        <f>IF('1_geral'!$D$1=E982,1,"")</f>
        <v/>
      </c>
      <c r="B982" s="166" t="str">
        <f>IF(A982=1,MAX(B$1:B981)+1,"")</f>
        <v/>
      </c>
      <c r="C982" s="425" t="str">
        <f>IF('1_geral'!$D$4=F982,1,"")</f>
        <v/>
      </c>
      <c r="D982" s="166" t="str">
        <f>IF(C982=1,MAX(D$1:D981)+1,"")</f>
        <v/>
      </c>
      <c r="E982" s="166" t="s">
        <v>3363</v>
      </c>
      <c r="F982" s="166" t="s">
        <v>2586</v>
      </c>
      <c r="H982" s="166" t="s">
        <v>1656</v>
      </c>
      <c r="I982" s="166" t="s">
        <v>1657</v>
      </c>
      <c r="J982" s="166" t="s">
        <v>1902</v>
      </c>
      <c r="K982" s="166" t="s">
        <v>1897</v>
      </c>
      <c r="L982" s="409">
        <v>3360</v>
      </c>
      <c r="M982" s="409">
        <v>3840</v>
      </c>
      <c r="N982" s="409">
        <v>4800</v>
      </c>
      <c r="O982" s="410">
        <v>1</v>
      </c>
      <c r="P982" s="405">
        <v>8.3333333333333329E-2</v>
      </c>
      <c r="Q982" s="405">
        <v>8.3333333333333329E-2</v>
      </c>
      <c r="R982" s="405">
        <v>8.3333333333333329E-2</v>
      </c>
      <c r="S982" s="405">
        <v>8.3333333333333329E-2</v>
      </c>
      <c r="T982" s="405">
        <v>8.3333333333333329E-2</v>
      </c>
      <c r="U982" s="405">
        <v>8.3333333333333329E-2</v>
      </c>
      <c r="V982" s="405">
        <v>8.3333333333333329E-2</v>
      </c>
      <c r="W982" s="405">
        <v>8.3333333333333329E-2</v>
      </c>
      <c r="X982" s="405">
        <v>8.3333333333333329E-2</v>
      </c>
      <c r="Y982" s="405">
        <v>8.3333333333333329E-2</v>
      </c>
      <c r="Z982" s="405">
        <v>8.3333333333333329E-2</v>
      </c>
      <c r="AA982" s="405">
        <v>8.3333333333333329E-2</v>
      </c>
    </row>
    <row r="983" spans="1:27" ht="15" customHeight="1" x14ac:dyDescent="0.25">
      <c r="A983" s="425" t="str">
        <f>IF('1_geral'!$D$1=E983,1,"")</f>
        <v/>
      </c>
      <c r="B983" s="166" t="str">
        <f>IF(A983=1,MAX(B$1:B982)+1,"")</f>
        <v/>
      </c>
      <c r="C983" s="425" t="str">
        <f>IF('1_geral'!$D$4=F983,1,"")</f>
        <v/>
      </c>
      <c r="D983" s="166" t="str">
        <f>IF(C983=1,MAX(D$1:D982)+1,"")</f>
        <v/>
      </c>
      <c r="E983" s="166" t="s">
        <v>3363</v>
      </c>
      <c r="F983" s="166" t="s">
        <v>2586</v>
      </c>
      <c r="H983" s="166" t="s">
        <v>1656</v>
      </c>
      <c r="I983" s="166" t="s">
        <v>1861</v>
      </c>
      <c r="J983" s="166" t="s">
        <v>1902</v>
      </c>
      <c r="K983" s="166" t="s">
        <v>2587</v>
      </c>
      <c r="L983" s="409">
        <v>280</v>
      </c>
      <c r="M983" s="409">
        <v>400</v>
      </c>
      <c r="N983" s="409">
        <v>530</v>
      </c>
      <c r="O983" s="410">
        <v>4.3</v>
      </c>
      <c r="P983" s="405">
        <v>8.3333333333333329E-2</v>
      </c>
      <c r="Q983" s="405">
        <v>8.3333333333333329E-2</v>
      </c>
      <c r="R983" s="405">
        <v>8.3333333333333329E-2</v>
      </c>
      <c r="S983" s="405">
        <v>8.3333333333333329E-2</v>
      </c>
      <c r="T983" s="405">
        <v>8.3333333333333329E-2</v>
      </c>
      <c r="U983" s="405">
        <v>8.3333333333333329E-2</v>
      </c>
      <c r="V983" s="405">
        <v>8.3333333333333329E-2</v>
      </c>
      <c r="W983" s="405">
        <v>8.3333333333333329E-2</v>
      </c>
      <c r="X983" s="405">
        <v>8.3333333333333329E-2</v>
      </c>
      <c r="Y983" s="405">
        <v>8.3333333333333329E-2</v>
      </c>
      <c r="Z983" s="405">
        <v>8.3333333333333329E-2</v>
      </c>
      <c r="AA983" s="405">
        <v>8.3333333333333329E-2</v>
      </c>
    </row>
    <row r="984" spans="1:27" ht="15" customHeight="1" x14ac:dyDescent="0.25">
      <c r="A984" s="425" t="str">
        <f>IF('1_geral'!$D$1=E984,1,"")</f>
        <v/>
      </c>
      <c r="B984" s="166" t="str">
        <f>IF(A984=1,MAX(B$1:B983)+1,"")</f>
        <v/>
      </c>
      <c r="C984" s="425" t="str">
        <f>IF('1_geral'!$D$4=F984,1,"")</f>
        <v/>
      </c>
      <c r="D984" s="166" t="str">
        <f>IF(C984=1,MAX(D$1:D983)+1,"")</f>
        <v/>
      </c>
      <c r="E984" s="166" t="s">
        <v>3363</v>
      </c>
      <c r="F984" s="166" t="s">
        <v>2586</v>
      </c>
      <c r="H984" s="166" t="s">
        <v>1656</v>
      </c>
      <c r="I984" s="166" t="s">
        <v>1861</v>
      </c>
      <c r="J984" s="166" t="s">
        <v>1902</v>
      </c>
      <c r="K984" s="166" t="s">
        <v>2589</v>
      </c>
      <c r="L984" s="409">
        <v>36</v>
      </c>
      <c r="M984" s="409">
        <v>118</v>
      </c>
      <c r="N984" s="409">
        <v>216</v>
      </c>
      <c r="O984" s="410">
        <v>6</v>
      </c>
      <c r="P984" s="405">
        <v>8.3333333333333329E-2</v>
      </c>
      <c r="Q984" s="405">
        <v>8.3333333333333329E-2</v>
      </c>
      <c r="R984" s="405">
        <v>8.3333333333333329E-2</v>
      </c>
      <c r="S984" s="405">
        <v>8.3333333333333329E-2</v>
      </c>
      <c r="T984" s="405">
        <v>8.3333333333333329E-2</v>
      </c>
      <c r="U984" s="405">
        <v>8.3333333333333329E-2</v>
      </c>
      <c r="V984" s="405">
        <v>8.3333333333333329E-2</v>
      </c>
      <c r="W984" s="405">
        <v>8.3333333333333329E-2</v>
      </c>
      <c r="X984" s="405">
        <v>8.3333333333333329E-2</v>
      </c>
      <c r="Y984" s="405">
        <v>8.3333333333333329E-2</v>
      </c>
      <c r="Z984" s="405">
        <v>8.3333333333333329E-2</v>
      </c>
      <c r="AA984" s="405">
        <v>8.3333333333333329E-2</v>
      </c>
    </row>
    <row r="985" spans="1:27" ht="15" customHeight="1" x14ac:dyDescent="0.25">
      <c r="A985" s="425" t="str">
        <f>IF('1_geral'!$D$1=E985,1,"")</f>
        <v/>
      </c>
      <c r="B985" s="166" t="str">
        <f>IF(A985=1,MAX(B$1:B984)+1,"")</f>
        <v/>
      </c>
      <c r="C985" s="425" t="str">
        <f>IF('1_geral'!$D$4=F985,1,"")</f>
        <v/>
      </c>
      <c r="D985" s="166" t="str">
        <f>IF(C985=1,MAX(D$1:D984)+1,"")</f>
        <v/>
      </c>
      <c r="E985" s="166" t="s">
        <v>3363</v>
      </c>
      <c r="F985" s="166" t="s">
        <v>2586</v>
      </c>
      <c r="H985" s="166" t="s">
        <v>1656</v>
      </c>
      <c r="I985" s="166" t="s">
        <v>1861</v>
      </c>
      <c r="J985" s="166" t="s">
        <v>1902</v>
      </c>
      <c r="K985" s="166" t="s">
        <v>2591</v>
      </c>
      <c r="L985" s="409">
        <v>4433</v>
      </c>
      <c r="M985" s="409">
        <v>5873</v>
      </c>
      <c r="N985" s="409">
        <v>8093</v>
      </c>
      <c r="O985" s="410">
        <v>1</v>
      </c>
      <c r="P985" s="405">
        <v>8.3333333333333329E-2</v>
      </c>
      <c r="Q985" s="405">
        <v>8.3333333333333329E-2</v>
      </c>
      <c r="R985" s="405">
        <v>8.3333333333333329E-2</v>
      </c>
      <c r="S985" s="405">
        <v>8.3333333333333329E-2</v>
      </c>
      <c r="T985" s="405">
        <v>8.3333333333333329E-2</v>
      </c>
      <c r="U985" s="405">
        <v>8.3333333333333329E-2</v>
      </c>
      <c r="V985" s="405">
        <v>8.3333333333333329E-2</v>
      </c>
      <c r="W985" s="405">
        <v>8.3333333333333329E-2</v>
      </c>
      <c r="X985" s="405">
        <v>8.3333333333333329E-2</v>
      </c>
      <c r="Y985" s="405">
        <v>8.3333333333333329E-2</v>
      </c>
      <c r="Z985" s="405">
        <v>8.3333333333333329E-2</v>
      </c>
      <c r="AA985" s="405">
        <v>8.3333333333333329E-2</v>
      </c>
    </row>
    <row r="986" spans="1:27" ht="15" customHeight="1" x14ac:dyDescent="0.25">
      <c r="A986" s="425" t="str">
        <f>IF('1_geral'!$D$1=E986,1,"")</f>
        <v/>
      </c>
      <c r="B986" s="166" t="str">
        <f>IF(A986=1,MAX(B$1:B985)+1,"")</f>
        <v/>
      </c>
      <c r="C986" s="425" t="str">
        <f>IF('1_geral'!$D$4=F986,1,"")</f>
        <v/>
      </c>
      <c r="D986" s="166" t="str">
        <f>IF(C986=1,MAX(D$1:D985)+1,"")</f>
        <v/>
      </c>
      <c r="E986" s="166" t="s">
        <v>3363</v>
      </c>
      <c r="F986" s="166" t="s">
        <v>2586</v>
      </c>
      <c r="H986" s="166" t="s">
        <v>1656</v>
      </c>
      <c r="I986" s="166" t="s">
        <v>1861</v>
      </c>
      <c r="J986" s="166" t="s">
        <v>1902</v>
      </c>
      <c r="K986" s="166" t="s">
        <v>2592</v>
      </c>
      <c r="L986" s="409">
        <v>345</v>
      </c>
      <c r="M986" s="409">
        <v>660</v>
      </c>
      <c r="N986" s="409">
        <v>755</v>
      </c>
      <c r="O986" s="410">
        <v>4.3</v>
      </c>
      <c r="P986" s="405">
        <v>8.3333333333333329E-2</v>
      </c>
      <c r="Q986" s="405">
        <v>8.3333333333333329E-2</v>
      </c>
      <c r="R986" s="405">
        <v>8.3333333333333329E-2</v>
      </c>
      <c r="S986" s="405">
        <v>8.3333333333333329E-2</v>
      </c>
      <c r="T986" s="405">
        <v>8.3333333333333329E-2</v>
      </c>
      <c r="U986" s="405">
        <v>8.3333333333333329E-2</v>
      </c>
      <c r="V986" s="405">
        <v>8.3333333333333329E-2</v>
      </c>
      <c r="W986" s="405">
        <v>8.3333333333333329E-2</v>
      </c>
      <c r="X986" s="405">
        <v>8.3333333333333329E-2</v>
      </c>
      <c r="Y986" s="405">
        <v>8.3333333333333329E-2</v>
      </c>
      <c r="Z986" s="405">
        <v>8.3333333333333329E-2</v>
      </c>
      <c r="AA986" s="405">
        <v>8.3333333333333329E-2</v>
      </c>
    </row>
    <row r="987" spans="1:27" ht="15" customHeight="1" x14ac:dyDescent="0.25">
      <c r="A987" s="425" t="str">
        <f>IF('1_geral'!$D$1=E987,1,"")</f>
        <v/>
      </c>
      <c r="B987" s="166" t="str">
        <f>IF(A987=1,MAX(B$1:B986)+1,"")</f>
        <v/>
      </c>
      <c r="C987" s="425" t="str">
        <f>IF('1_geral'!$D$4=F987,1,"")</f>
        <v/>
      </c>
      <c r="D987" s="166" t="str">
        <f>IF(C987=1,MAX(D$1:D986)+1,"")</f>
        <v/>
      </c>
      <c r="E987" s="166" t="s">
        <v>3363</v>
      </c>
      <c r="F987" s="166" t="s">
        <v>2586</v>
      </c>
      <c r="H987" s="166" t="s">
        <v>1656</v>
      </c>
      <c r="I987" s="166" t="s">
        <v>1861</v>
      </c>
      <c r="J987" s="166" t="s">
        <v>1902</v>
      </c>
      <c r="K987" s="166" t="s">
        <v>2599</v>
      </c>
      <c r="L987" s="409">
        <v>160</v>
      </c>
      <c r="M987" s="409">
        <v>333</v>
      </c>
      <c r="N987" s="409">
        <v>565</v>
      </c>
      <c r="O987" s="410">
        <v>22</v>
      </c>
      <c r="P987" s="405">
        <v>8.3333333333333329E-2</v>
      </c>
      <c r="Q987" s="405">
        <v>8.3333333333333329E-2</v>
      </c>
      <c r="R987" s="405">
        <v>8.3333333333333329E-2</v>
      </c>
      <c r="S987" s="405">
        <v>8.3333333333333329E-2</v>
      </c>
      <c r="T987" s="405">
        <v>8.3333333333333329E-2</v>
      </c>
      <c r="U987" s="405">
        <v>8.3333333333333329E-2</v>
      </c>
      <c r="V987" s="405">
        <v>8.3333333333333329E-2</v>
      </c>
      <c r="W987" s="405">
        <v>8.3333333333333329E-2</v>
      </c>
      <c r="X987" s="405">
        <v>8.3333333333333329E-2</v>
      </c>
      <c r="Y987" s="405">
        <v>8.3333333333333329E-2</v>
      </c>
      <c r="Z987" s="405">
        <v>8.3333333333333329E-2</v>
      </c>
      <c r="AA987" s="405">
        <v>8.3333333333333329E-2</v>
      </c>
    </row>
    <row r="988" spans="1:27" ht="15" customHeight="1" x14ac:dyDescent="0.25">
      <c r="A988" s="425" t="str">
        <f>IF('1_geral'!$D$1=E988,1,"")</f>
        <v/>
      </c>
      <c r="B988" s="166" t="str">
        <f>IF(A988=1,MAX(B$1:B987)+1,"")</f>
        <v/>
      </c>
      <c r="C988" s="425" t="str">
        <f>IF('1_geral'!$D$4=F988,1,"")</f>
        <v/>
      </c>
      <c r="D988" s="166" t="str">
        <f>IF(C988=1,MAX(D$1:D987)+1,"")</f>
        <v/>
      </c>
      <c r="E988" s="166" t="s">
        <v>24</v>
      </c>
      <c r="F988" s="166" t="s">
        <v>2824</v>
      </c>
      <c r="G988" s="166" t="s">
        <v>1657</v>
      </c>
      <c r="H988" s="166" t="s">
        <v>1656</v>
      </c>
      <c r="I988" s="166" t="s">
        <v>1657</v>
      </c>
      <c r="K988" s="166" t="s">
        <v>2825</v>
      </c>
      <c r="L988" s="409">
        <v>1780</v>
      </c>
      <c r="M988" s="409">
        <v>2225</v>
      </c>
      <c r="N988" s="409">
        <v>2670</v>
      </c>
      <c r="O988" s="410">
        <v>1</v>
      </c>
      <c r="P988" s="405">
        <v>8.3333333333333329E-2</v>
      </c>
      <c r="Q988" s="405">
        <v>8.3333333333333329E-2</v>
      </c>
      <c r="R988" s="405">
        <v>8.3333333333333329E-2</v>
      </c>
      <c r="S988" s="405">
        <v>8.3333333333333329E-2</v>
      </c>
      <c r="T988" s="405">
        <v>8.3333333333333329E-2</v>
      </c>
      <c r="U988" s="405">
        <v>8.3333333333333329E-2</v>
      </c>
      <c r="V988" s="405">
        <v>8.3333333333333329E-2</v>
      </c>
      <c r="W988" s="405">
        <v>8.3333333333333329E-2</v>
      </c>
      <c r="X988" s="405">
        <v>8.3333333333333329E-2</v>
      </c>
      <c r="Y988" s="405">
        <v>8.3333333333333329E-2</v>
      </c>
      <c r="Z988" s="405">
        <v>8.3333333333333329E-2</v>
      </c>
      <c r="AA988" s="405">
        <v>8.3333333333333329E-2</v>
      </c>
    </row>
    <row r="989" spans="1:27" ht="15" customHeight="1" x14ac:dyDescent="0.25">
      <c r="A989" s="425" t="str">
        <f>IF('1_geral'!$D$1=E989,1,"")</f>
        <v/>
      </c>
      <c r="B989" s="166" t="str">
        <f>IF(A989=1,MAX(B$1:B988)+1,"")</f>
        <v/>
      </c>
      <c r="C989" s="425" t="str">
        <f>IF('1_geral'!$D$4=F989,1,"")</f>
        <v/>
      </c>
      <c r="D989" s="166" t="str">
        <f>IF(C989=1,MAX(D$1:D988)+1,"")</f>
        <v/>
      </c>
      <c r="E989" s="166" t="s">
        <v>24</v>
      </c>
      <c r="F989" s="166" t="s">
        <v>2824</v>
      </c>
      <c r="G989" s="166" t="s">
        <v>1657</v>
      </c>
      <c r="H989" s="166" t="s">
        <v>1656</v>
      </c>
      <c r="I989" s="166" t="s">
        <v>1657</v>
      </c>
      <c r="K989" s="166" t="s">
        <v>2826</v>
      </c>
      <c r="L989" s="409">
        <v>2324</v>
      </c>
      <c r="M989" s="409">
        <v>2905</v>
      </c>
      <c r="N989" s="409">
        <v>3486</v>
      </c>
      <c r="O989" s="410">
        <v>1</v>
      </c>
      <c r="P989" s="405">
        <v>8.3333333333333329E-2</v>
      </c>
      <c r="Q989" s="405">
        <v>8.3333333333333329E-2</v>
      </c>
      <c r="R989" s="405">
        <v>8.3333333333333329E-2</v>
      </c>
      <c r="S989" s="405">
        <v>8.3333333333333329E-2</v>
      </c>
      <c r="T989" s="405">
        <v>8.3333333333333329E-2</v>
      </c>
      <c r="U989" s="405">
        <v>8.3333333333333329E-2</v>
      </c>
      <c r="V989" s="405">
        <v>8.3333333333333329E-2</v>
      </c>
      <c r="W989" s="405">
        <v>8.3333333333333329E-2</v>
      </c>
      <c r="X989" s="405">
        <v>8.3333333333333329E-2</v>
      </c>
      <c r="Y989" s="405">
        <v>8.3333333333333329E-2</v>
      </c>
      <c r="Z989" s="405">
        <v>8.3333333333333329E-2</v>
      </c>
      <c r="AA989" s="405">
        <v>8.3333333333333329E-2</v>
      </c>
    </row>
    <row r="990" spans="1:27" ht="15" customHeight="1" x14ac:dyDescent="0.25">
      <c r="A990" s="425" t="str">
        <f>IF('1_geral'!$D$1=E990,1,"")</f>
        <v/>
      </c>
      <c r="B990" s="166" t="str">
        <f>IF(A990=1,MAX(B$1:B989)+1,"")</f>
        <v/>
      </c>
      <c r="C990" s="425" t="str">
        <f>IF('1_geral'!$D$4=F990,1,"")</f>
        <v/>
      </c>
      <c r="D990" s="166" t="str">
        <f>IF(C990=1,MAX(D$1:D989)+1,"")</f>
        <v/>
      </c>
      <c r="E990" s="166" t="s">
        <v>24</v>
      </c>
      <c r="F990" s="166" t="s">
        <v>2824</v>
      </c>
      <c r="G990" s="166" t="s">
        <v>1657</v>
      </c>
      <c r="H990" s="166" t="s">
        <v>1656</v>
      </c>
      <c r="I990" s="166" t="s">
        <v>1657</v>
      </c>
      <c r="K990" s="166" t="s">
        <v>2827</v>
      </c>
      <c r="L990" s="409">
        <v>4817.6000000000004</v>
      </c>
      <c r="M990" s="409">
        <v>6022</v>
      </c>
      <c r="N990" s="409">
        <v>7226.4</v>
      </c>
      <c r="O990" s="410">
        <v>1</v>
      </c>
      <c r="P990" s="405">
        <v>8.3333333333333329E-2</v>
      </c>
      <c r="Q990" s="405">
        <v>8.3333333333333329E-2</v>
      </c>
      <c r="R990" s="405">
        <v>8.3333333333333329E-2</v>
      </c>
      <c r="S990" s="405">
        <v>8.3333333333333329E-2</v>
      </c>
      <c r="T990" s="405">
        <v>8.3333333333333329E-2</v>
      </c>
      <c r="U990" s="405">
        <v>8.3333333333333329E-2</v>
      </c>
      <c r="V990" s="405">
        <v>8.3333333333333329E-2</v>
      </c>
      <c r="W990" s="405">
        <v>8.3333333333333329E-2</v>
      </c>
      <c r="X990" s="405">
        <v>8.3333333333333329E-2</v>
      </c>
      <c r="Y990" s="405">
        <v>8.3333333333333329E-2</v>
      </c>
      <c r="Z990" s="405">
        <v>8.3333333333333329E-2</v>
      </c>
      <c r="AA990" s="405">
        <v>8.3333333333333329E-2</v>
      </c>
    </row>
    <row r="991" spans="1:27" ht="15" customHeight="1" x14ac:dyDescent="0.25">
      <c r="A991" s="425" t="str">
        <f>IF('1_geral'!$D$1=E991,1,"")</f>
        <v/>
      </c>
      <c r="B991" s="166" t="str">
        <f>IF(A991=1,MAX(B$1:B990)+1,"")</f>
        <v/>
      </c>
      <c r="C991" s="425" t="str">
        <f>IF('1_geral'!$D$4=F991,1,"")</f>
        <v/>
      </c>
      <c r="D991" s="166" t="str">
        <f>IF(C991=1,MAX(D$1:D990)+1,"")</f>
        <v/>
      </c>
      <c r="E991" s="166" t="s">
        <v>24</v>
      </c>
      <c r="F991" s="166" t="s">
        <v>2824</v>
      </c>
      <c r="G991" s="166" t="s">
        <v>1657</v>
      </c>
      <c r="H991" s="166" t="s">
        <v>1656</v>
      </c>
      <c r="I991" s="166" t="s">
        <v>1657</v>
      </c>
      <c r="K991" s="166" t="s">
        <v>2831</v>
      </c>
      <c r="L991" s="409">
        <v>5436.8</v>
      </c>
      <c r="M991" s="409">
        <v>6796</v>
      </c>
      <c r="N991" s="409">
        <v>8155.2</v>
      </c>
      <c r="O991" s="410">
        <v>1</v>
      </c>
      <c r="P991" s="405">
        <v>8.3333333333333329E-2</v>
      </c>
      <c r="Q991" s="405">
        <v>8.3333333333333329E-2</v>
      </c>
      <c r="R991" s="405">
        <v>8.3333333333333329E-2</v>
      </c>
      <c r="S991" s="405">
        <v>8.3333333333333329E-2</v>
      </c>
      <c r="T991" s="405">
        <v>8.3333333333333329E-2</v>
      </c>
      <c r="U991" s="405">
        <v>8.3333333333333329E-2</v>
      </c>
      <c r="V991" s="405">
        <v>8.3333333333333329E-2</v>
      </c>
      <c r="W991" s="405">
        <v>8.3333333333333329E-2</v>
      </c>
      <c r="X991" s="405">
        <v>8.3333333333333329E-2</v>
      </c>
      <c r="Y991" s="405">
        <v>8.3333333333333329E-2</v>
      </c>
      <c r="Z991" s="405">
        <v>8.3333333333333329E-2</v>
      </c>
      <c r="AA991" s="405">
        <v>8.3333333333333329E-2</v>
      </c>
    </row>
    <row r="992" spans="1:27" ht="15" customHeight="1" x14ac:dyDescent="0.25">
      <c r="A992" s="425" t="str">
        <f>IF('1_geral'!$D$1=E992,1,"")</f>
        <v/>
      </c>
      <c r="B992" s="166" t="str">
        <f>IF(A992=1,MAX(B$1:B991)+1,"")</f>
        <v/>
      </c>
      <c r="C992" s="425" t="str">
        <f>IF('1_geral'!$D$4=F992,1,"")</f>
        <v/>
      </c>
      <c r="D992" s="166" t="str">
        <f>IF(C992=1,MAX(D$1:D991)+1,"")</f>
        <v/>
      </c>
      <c r="E992" s="166" t="s">
        <v>24</v>
      </c>
      <c r="F992" s="166" t="s">
        <v>2824</v>
      </c>
      <c r="G992" s="166" t="s">
        <v>1657</v>
      </c>
      <c r="H992" s="166" t="s">
        <v>1656</v>
      </c>
      <c r="I992" s="166" t="s">
        <v>1657</v>
      </c>
      <c r="K992" s="166" t="s">
        <v>2836</v>
      </c>
      <c r="L992" s="409">
        <v>1824.8000000000002</v>
      </c>
      <c r="M992" s="409">
        <v>2281</v>
      </c>
      <c r="N992" s="409">
        <v>2737.2</v>
      </c>
      <c r="O992" s="410">
        <v>1</v>
      </c>
      <c r="P992" s="405">
        <v>8.3333333333333329E-2</v>
      </c>
      <c r="Q992" s="405">
        <v>8.3333333333333329E-2</v>
      </c>
      <c r="R992" s="405">
        <v>8.3333333333333329E-2</v>
      </c>
      <c r="S992" s="405">
        <v>8.3333333333333329E-2</v>
      </c>
      <c r="T992" s="405">
        <v>8.3333333333333329E-2</v>
      </c>
      <c r="U992" s="405">
        <v>8.3333333333333329E-2</v>
      </c>
      <c r="V992" s="405">
        <v>8.3333333333333329E-2</v>
      </c>
      <c r="W992" s="405">
        <v>8.3333333333333329E-2</v>
      </c>
      <c r="X992" s="405">
        <v>8.3333333333333329E-2</v>
      </c>
      <c r="Y992" s="405">
        <v>8.3333333333333329E-2</v>
      </c>
      <c r="Z992" s="405">
        <v>8.3333333333333329E-2</v>
      </c>
      <c r="AA992" s="405">
        <v>8.3333333333333329E-2</v>
      </c>
    </row>
    <row r="993" spans="1:27" ht="15" customHeight="1" x14ac:dyDescent="0.25">
      <c r="A993" s="425" t="str">
        <f>IF('1_geral'!$D$1=E993,1,"")</f>
        <v/>
      </c>
      <c r="B993" s="166" t="str">
        <f>IF(A993=1,MAX(B$1:B992)+1,"")</f>
        <v/>
      </c>
      <c r="C993" s="425" t="str">
        <f>IF('1_geral'!$D$4=F993,1,"")</f>
        <v/>
      </c>
      <c r="D993" s="166" t="str">
        <f>IF(C993=1,MAX(D$1:D992)+1,"")</f>
        <v/>
      </c>
      <c r="E993" s="166" t="s">
        <v>24</v>
      </c>
      <c r="F993" s="166" t="s">
        <v>2824</v>
      </c>
      <c r="G993" s="166" t="s">
        <v>1657</v>
      </c>
      <c r="H993" s="166" t="s">
        <v>1656</v>
      </c>
      <c r="I993" s="166" t="s">
        <v>1657</v>
      </c>
      <c r="K993" s="166" t="s">
        <v>2837</v>
      </c>
      <c r="L993" s="409">
        <v>781.6</v>
      </c>
      <c r="M993" s="409">
        <v>977</v>
      </c>
      <c r="N993" s="409">
        <v>1172.3999999999999</v>
      </c>
      <c r="O993" s="410">
        <v>1</v>
      </c>
      <c r="P993" s="405">
        <v>8.3333333333333329E-2</v>
      </c>
      <c r="Q993" s="405">
        <v>8.3333333333333329E-2</v>
      </c>
      <c r="R993" s="405">
        <v>8.3333333333333329E-2</v>
      </c>
      <c r="S993" s="405">
        <v>8.3333333333333329E-2</v>
      </c>
      <c r="T993" s="405">
        <v>8.3333333333333329E-2</v>
      </c>
      <c r="U993" s="405">
        <v>8.3333333333333329E-2</v>
      </c>
      <c r="V993" s="405">
        <v>8.3333333333333329E-2</v>
      </c>
      <c r="W993" s="405">
        <v>8.3333333333333329E-2</v>
      </c>
      <c r="X993" s="405">
        <v>8.3333333333333329E-2</v>
      </c>
      <c r="Y993" s="405">
        <v>8.3333333333333329E-2</v>
      </c>
      <c r="Z993" s="405">
        <v>8.3333333333333329E-2</v>
      </c>
      <c r="AA993" s="405">
        <v>8.3333333333333329E-2</v>
      </c>
    </row>
    <row r="994" spans="1:27" ht="15" customHeight="1" x14ac:dyDescent="0.25">
      <c r="A994" s="425" t="str">
        <f>IF('1_geral'!$D$1=E994,1,"")</f>
        <v/>
      </c>
      <c r="B994" s="166" t="str">
        <f>IF(A994=1,MAX(B$1:B993)+1,"")</f>
        <v/>
      </c>
      <c r="C994" s="425" t="str">
        <f>IF('1_geral'!$D$4=F994,1,"")</f>
        <v/>
      </c>
      <c r="D994" s="166" t="str">
        <f>IF(C994=1,MAX(D$1:D993)+1,"")</f>
        <v/>
      </c>
      <c r="E994" s="166" t="s">
        <v>24</v>
      </c>
      <c r="F994" s="166" t="s">
        <v>2824</v>
      </c>
      <c r="G994" s="166" t="s">
        <v>1657</v>
      </c>
      <c r="H994" s="166" t="s">
        <v>1656</v>
      </c>
      <c r="I994" s="166" t="s">
        <v>1657</v>
      </c>
      <c r="K994" s="166" t="s">
        <v>2840</v>
      </c>
      <c r="L994" s="409">
        <v>4768.8</v>
      </c>
      <c r="M994" s="409">
        <v>5961</v>
      </c>
      <c r="N994" s="409">
        <v>7153.2</v>
      </c>
      <c r="O994" s="410">
        <v>1</v>
      </c>
      <c r="P994" s="405">
        <v>8.3333333333333329E-2</v>
      </c>
      <c r="Q994" s="405">
        <v>8.3333333333333329E-2</v>
      </c>
      <c r="R994" s="405">
        <v>8.3333333333333329E-2</v>
      </c>
      <c r="S994" s="405">
        <v>8.3333333333333329E-2</v>
      </c>
      <c r="T994" s="405">
        <v>8.3333333333333329E-2</v>
      </c>
      <c r="U994" s="405">
        <v>8.3333333333333329E-2</v>
      </c>
      <c r="V994" s="405">
        <v>8.3333333333333329E-2</v>
      </c>
      <c r="W994" s="405">
        <v>8.3333333333333329E-2</v>
      </c>
      <c r="X994" s="405">
        <v>8.3333333333333329E-2</v>
      </c>
      <c r="Y994" s="405">
        <v>8.3333333333333329E-2</v>
      </c>
      <c r="Z994" s="405">
        <v>8.3333333333333329E-2</v>
      </c>
      <c r="AA994" s="405">
        <v>8.3333333333333329E-2</v>
      </c>
    </row>
    <row r="995" spans="1:27" ht="15" customHeight="1" x14ac:dyDescent="0.25">
      <c r="A995" s="425" t="str">
        <f>IF('1_geral'!$D$1=E995,1,"")</f>
        <v/>
      </c>
      <c r="B995" s="166" t="str">
        <f>IF(A995=1,MAX(B$1:B994)+1,"")</f>
        <v/>
      </c>
      <c r="C995" s="425" t="str">
        <f>IF('1_geral'!$D$4=F995,1,"")</f>
        <v/>
      </c>
      <c r="D995" s="166" t="str">
        <f>IF(C995=1,MAX(D$1:D994)+1,"")</f>
        <v/>
      </c>
      <c r="E995" s="166" t="s">
        <v>24</v>
      </c>
      <c r="F995" s="166" t="s">
        <v>2824</v>
      </c>
      <c r="H995" s="166" t="s">
        <v>1656</v>
      </c>
      <c r="I995" s="166" t="s">
        <v>1859</v>
      </c>
      <c r="K995" s="166" t="s">
        <v>2834</v>
      </c>
      <c r="L995" s="409">
        <v>565.6</v>
      </c>
      <c r="M995" s="409">
        <v>707</v>
      </c>
      <c r="N995" s="409">
        <v>848.4</v>
      </c>
      <c r="O995" s="410">
        <v>1</v>
      </c>
      <c r="P995" s="405">
        <v>8.3333333333333329E-2</v>
      </c>
      <c r="Q995" s="405">
        <v>8.3333333333333329E-2</v>
      </c>
      <c r="R995" s="405">
        <v>8.3333333333333329E-2</v>
      </c>
      <c r="S995" s="405">
        <v>8.3333333333333329E-2</v>
      </c>
      <c r="T995" s="405">
        <v>8.3333333333333329E-2</v>
      </c>
      <c r="U995" s="405">
        <v>8.3333333333333329E-2</v>
      </c>
      <c r="V995" s="405">
        <v>8.3333333333333329E-2</v>
      </c>
      <c r="W995" s="405">
        <v>8.3333333333333329E-2</v>
      </c>
      <c r="X995" s="405">
        <v>8.3333333333333329E-2</v>
      </c>
      <c r="Y995" s="405">
        <v>8.3333333333333329E-2</v>
      </c>
      <c r="Z995" s="405">
        <v>8.3333333333333329E-2</v>
      </c>
      <c r="AA995" s="405">
        <v>8.3333333333333329E-2</v>
      </c>
    </row>
    <row r="996" spans="1:27" ht="15" customHeight="1" x14ac:dyDescent="0.25">
      <c r="A996" s="425" t="str">
        <f>IF('1_geral'!$D$1=E996,1,"")</f>
        <v/>
      </c>
      <c r="B996" s="166" t="str">
        <f>IF(A996=1,MAX(B$1:B995)+1,"")</f>
        <v/>
      </c>
      <c r="C996" s="425" t="str">
        <f>IF('1_geral'!$D$4=F996,1,"")</f>
        <v/>
      </c>
      <c r="D996" s="166" t="str">
        <f>IF(C996=1,MAX(D$1:D995)+1,"")</f>
        <v/>
      </c>
      <c r="E996" s="166" t="s">
        <v>24</v>
      </c>
      <c r="F996" s="166" t="s">
        <v>2824</v>
      </c>
      <c r="H996" s="166" t="s">
        <v>1656</v>
      </c>
      <c r="I996" s="166" t="s">
        <v>1859</v>
      </c>
      <c r="K996" s="166" t="s">
        <v>2835</v>
      </c>
      <c r="L996" s="409">
        <v>7061.6</v>
      </c>
      <c r="M996" s="409">
        <v>8827</v>
      </c>
      <c r="N996" s="409">
        <v>10592.4</v>
      </c>
      <c r="O996" s="410">
        <v>1</v>
      </c>
      <c r="P996" s="405">
        <v>8.3333333333333329E-2</v>
      </c>
      <c r="Q996" s="405">
        <v>8.3333333333333329E-2</v>
      </c>
      <c r="R996" s="405">
        <v>8.3333333333333329E-2</v>
      </c>
      <c r="S996" s="405">
        <v>8.3333333333333329E-2</v>
      </c>
      <c r="T996" s="405">
        <v>8.3333333333333329E-2</v>
      </c>
      <c r="U996" s="405">
        <v>8.3333333333333329E-2</v>
      </c>
      <c r="V996" s="405">
        <v>8.3333333333333329E-2</v>
      </c>
      <c r="W996" s="405">
        <v>8.3333333333333329E-2</v>
      </c>
      <c r="X996" s="405">
        <v>8.3333333333333329E-2</v>
      </c>
      <c r="Y996" s="405">
        <v>8.3333333333333329E-2</v>
      </c>
      <c r="Z996" s="405">
        <v>8.3333333333333329E-2</v>
      </c>
      <c r="AA996" s="405">
        <v>8.3333333333333329E-2</v>
      </c>
    </row>
    <row r="997" spans="1:27" ht="15" customHeight="1" x14ac:dyDescent="0.25">
      <c r="A997" s="425" t="str">
        <f>IF('1_geral'!$D$1=E997,1,"")</f>
        <v/>
      </c>
      <c r="B997" s="166" t="str">
        <f>IF(A997=1,MAX(B$1:B996)+1,"")</f>
        <v/>
      </c>
      <c r="C997" s="425" t="str">
        <f>IF('1_geral'!$D$4=F997,1,"")</f>
        <v/>
      </c>
      <c r="D997" s="166" t="str">
        <f>IF(C997=1,MAX(D$1:D996)+1,"")</f>
        <v/>
      </c>
      <c r="E997" s="166" t="s">
        <v>24</v>
      </c>
      <c r="F997" s="166" t="s">
        <v>2824</v>
      </c>
      <c r="H997" s="166" t="s">
        <v>1656</v>
      </c>
      <c r="I997" s="166" t="s">
        <v>1858</v>
      </c>
      <c r="K997" s="166" t="s">
        <v>2833</v>
      </c>
      <c r="L997" s="409">
        <v>10024</v>
      </c>
      <c r="M997" s="409">
        <v>12530</v>
      </c>
      <c r="N997" s="409">
        <v>15036</v>
      </c>
      <c r="O997" s="410">
        <v>1</v>
      </c>
      <c r="P997" s="405">
        <v>8.3333333333333329E-2</v>
      </c>
      <c r="Q997" s="405">
        <v>8.3333333333333329E-2</v>
      </c>
      <c r="R997" s="405">
        <v>8.3333333333333329E-2</v>
      </c>
      <c r="S997" s="405">
        <v>8.3333333333333329E-2</v>
      </c>
      <c r="T997" s="405">
        <v>8.3333333333333329E-2</v>
      </c>
      <c r="U997" s="405">
        <v>8.3333333333333329E-2</v>
      </c>
      <c r="V997" s="405">
        <v>8.3333333333333329E-2</v>
      </c>
      <c r="W997" s="405">
        <v>8.3333333333333329E-2</v>
      </c>
      <c r="X997" s="405">
        <v>8.3333333333333329E-2</v>
      </c>
      <c r="Y997" s="405">
        <v>8.3333333333333329E-2</v>
      </c>
      <c r="Z997" s="405">
        <v>8.3333333333333329E-2</v>
      </c>
      <c r="AA997" s="405">
        <v>8.3333333333333329E-2</v>
      </c>
    </row>
    <row r="998" spans="1:27" ht="15" customHeight="1" x14ac:dyDescent="0.25">
      <c r="A998" s="425" t="str">
        <f>IF('1_geral'!$D$1=E998,1,"")</f>
        <v/>
      </c>
      <c r="B998" s="166" t="str">
        <f>IF(A998=1,MAX(B$1:B997)+1,"")</f>
        <v/>
      </c>
      <c r="C998" s="425" t="str">
        <f>IF('1_geral'!$D$4=F998,1,"")</f>
        <v/>
      </c>
      <c r="D998" s="166" t="str">
        <f>IF(C998=1,MAX(D$1:D997)+1,"")</f>
        <v/>
      </c>
      <c r="E998" s="166" t="s">
        <v>24</v>
      </c>
      <c r="F998" s="166" t="s">
        <v>2824</v>
      </c>
      <c r="H998" s="166" t="s">
        <v>1656</v>
      </c>
      <c r="I998" s="166" t="s">
        <v>1657</v>
      </c>
      <c r="K998" s="166" t="s">
        <v>2828</v>
      </c>
      <c r="L998" s="409">
        <v>5276</v>
      </c>
      <c r="M998" s="409">
        <v>6595</v>
      </c>
      <c r="N998" s="409">
        <v>7914</v>
      </c>
      <c r="O998" s="410">
        <v>1</v>
      </c>
      <c r="P998" s="405">
        <v>8.3333333333333329E-2</v>
      </c>
      <c r="Q998" s="405">
        <v>8.3333333333333329E-2</v>
      </c>
      <c r="R998" s="405">
        <v>8.3333333333333329E-2</v>
      </c>
      <c r="S998" s="405">
        <v>8.3333333333333329E-2</v>
      </c>
      <c r="T998" s="405">
        <v>8.3333333333333329E-2</v>
      </c>
      <c r="U998" s="405">
        <v>8.3333333333333329E-2</v>
      </c>
      <c r="V998" s="405">
        <v>8.3333333333333329E-2</v>
      </c>
      <c r="W998" s="405">
        <v>8.3333333333333329E-2</v>
      </c>
      <c r="X998" s="405">
        <v>8.3333333333333329E-2</v>
      </c>
      <c r="Y998" s="405">
        <v>8.3333333333333329E-2</v>
      </c>
      <c r="Z998" s="405">
        <v>8.3333333333333329E-2</v>
      </c>
      <c r="AA998" s="405">
        <v>8.3333333333333329E-2</v>
      </c>
    </row>
    <row r="999" spans="1:27" ht="15" customHeight="1" x14ac:dyDescent="0.25">
      <c r="A999" s="425" t="str">
        <f>IF('1_geral'!$D$1=E999,1,"")</f>
        <v/>
      </c>
      <c r="B999" s="166" t="str">
        <f>IF(A999=1,MAX(B$1:B998)+1,"")</f>
        <v/>
      </c>
      <c r="C999" s="425" t="str">
        <f>IF('1_geral'!$D$4=F999,1,"")</f>
        <v/>
      </c>
      <c r="D999" s="166" t="str">
        <f>IF(C999=1,MAX(D$1:D998)+1,"")</f>
        <v/>
      </c>
      <c r="E999" s="166" t="s">
        <v>24</v>
      </c>
      <c r="F999" s="166" t="s">
        <v>2824</v>
      </c>
      <c r="H999" s="166" t="s">
        <v>1656</v>
      </c>
      <c r="I999" s="166" t="s">
        <v>1657</v>
      </c>
      <c r="K999" s="166" t="s">
        <v>2829</v>
      </c>
      <c r="L999" s="409">
        <v>801.6</v>
      </c>
      <c r="M999" s="409">
        <v>1002</v>
      </c>
      <c r="N999" s="409">
        <v>1202.3999999999999</v>
      </c>
      <c r="O999" s="410">
        <v>1</v>
      </c>
      <c r="P999" s="405">
        <v>8.3333333333333329E-2</v>
      </c>
      <c r="Q999" s="405">
        <v>8.3333333333333329E-2</v>
      </c>
      <c r="R999" s="405">
        <v>8.3333333333333329E-2</v>
      </c>
      <c r="S999" s="405">
        <v>8.3333333333333329E-2</v>
      </c>
      <c r="T999" s="405">
        <v>8.3333333333333329E-2</v>
      </c>
      <c r="U999" s="405">
        <v>8.3333333333333329E-2</v>
      </c>
      <c r="V999" s="405">
        <v>8.3333333333333329E-2</v>
      </c>
      <c r="W999" s="405">
        <v>8.3333333333333329E-2</v>
      </c>
      <c r="X999" s="405">
        <v>8.3333333333333329E-2</v>
      </c>
      <c r="Y999" s="405">
        <v>8.3333333333333329E-2</v>
      </c>
      <c r="Z999" s="405">
        <v>8.3333333333333329E-2</v>
      </c>
      <c r="AA999" s="405">
        <v>8.3333333333333329E-2</v>
      </c>
    </row>
    <row r="1000" spans="1:27" ht="15" customHeight="1" x14ac:dyDescent="0.25">
      <c r="A1000" s="425" t="str">
        <f>IF('1_geral'!$D$1=E1000,1,"")</f>
        <v/>
      </c>
      <c r="B1000" s="166" t="str">
        <f>IF(A1000=1,MAX(B$1:B999)+1,"")</f>
        <v/>
      </c>
      <c r="C1000" s="425" t="str">
        <f>IF('1_geral'!$D$4=F1000,1,"")</f>
        <v/>
      </c>
      <c r="D1000" s="166" t="str">
        <f>IF(C1000=1,MAX(D$1:D999)+1,"")</f>
        <v/>
      </c>
      <c r="E1000" s="166" t="s">
        <v>24</v>
      </c>
      <c r="F1000" s="166" t="s">
        <v>2824</v>
      </c>
      <c r="H1000" s="166" t="s">
        <v>1656</v>
      </c>
      <c r="I1000" s="166" t="s">
        <v>1657</v>
      </c>
      <c r="K1000" s="166" t="s">
        <v>2830</v>
      </c>
      <c r="L1000" s="409">
        <v>7925.6</v>
      </c>
      <c r="M1000" s="409">
        <v>9907</v>
      </c>
      <c r="N1000" s="409">
        <v>11888.4</v>
      </c>
      <c r="O1000" s="410">
        <v>1</v>
      </c>
      <c r="P1000" s="405">
        <v>8.3333333333333329E-2</v>
      </c>
      <c r="Q1000" s="405">
        <v>8.3333333333333329E-2</v>
      </c>
      <c r="R1000" s="405">
        <v>8.3333333333333329E-2</v>
      </c>
      <c r="S1000" s="405">
        <v>8.3333333333333329E-2</v>
      </c>
      <c r="T1000" s="405">
        <v>8.3333333333333329E-2</v>
      </c>
      <c r="U1000" s="405">
        <v>8.3333333333333329E-2</v>
      </c>
      <c r="V1000" s="405">
        <v>8.3333333333333329E-2</v>
      </c>
      <c r="W1000" s="405">
        <v>8.3333333333333329E-2</v>
      </c>
      <c r="X1000" s="405">
        <v>8.3333333333333329E-2</v>
      </c>
      <c r="Y1000" s="405">
        <v>8.3333333333333329E-2</v>
      </c>
      <c r="Z1000" s="405">
        <v>8.3333333333333329E-2</v>
      </c>
      <c r="AA1000" s="405">
        <v>8.3333333333333329E-2</v>
      </c>
    </row>
    <row r="1001" spans="1:27" ht="15" customHeight="1" x14ac:dyDescent="0.25">
      <c r="A1001" s="425" t="str">
        <f>IF('1_geral'!$D$1=E1001,1,"")</f>
        <v/>
      </c>
      <c r="B1001" s="166" t="str">
        <f>IF(A1001=1,MAX(B$1:B1000)+1,"")</f>
        <v/>
      </c>
      <c r="C1001" s="425" t="str">
        <f>IF('1_geral'!$D$4=F1001,1,"")</f>
        <v/>
      </c>
      <c r="D1001" s="166" t="str">
        <f>IF(C1001=1,MAX(D$1:D1000)+1,"")</f>
        <v/>
      </c>
      <c r="E1001" s="166" t="s">
        <v>24</v>
      </c>
      <c r="F1001" s="166" t="s">
        <v>2824</v>
      </c>
      <c r="H1001" s="166" t="s">
        <v>1656</v>
      </c>
      <c r="I1001" s="166" t="s">
        <v>1657</v>
      </c>
      <c r="K1001" s="166" t="s">
        <v>2832</v>
      </c>
      <c r="L1001" s="409">
        <v>5940</v>
      </c>
      <c r="M1001" s="409">
        <v>7425</v>
      </c>
      <c r="N1001" s="409">
        <v>8910</v>
      </c>
      <c r="O1001" s="410">
        <v>1</v>
      </c>
      <c r="P1001" s="405">
        <v>8.3333333333333329E-2</v>
      </c>
      <c r="Q1001" s="405">
        <v>8.3333333333333329E-2</v>
      </c>
      <c r="R1001" s="405">
        <v>8.3333333333333329E-2</v>
      </c>
      <c r="S1001" s="405">
        <v>8.3333333333333329E-2</v>
      </c>
      <c r="T1001" s="405">
        <v>8.3333333333333329E-2</v>
      </c>
      <c r="U1001" s="405">
        <v>8.3333333333333329E-2</v>
      </c>
      <c r="V1001" s="405">
        <v>8.3333333333333329E-2</v>
      </c>
      <c r="W1001" s="405">
        <v>8.3333333333333329E-2</v>
      </c>
      <c r="X1001" s="405">
        <v>8.3333333333333329E-2</v>
      </c>
      <c r="Y1001" s="405">
        <v>8.3333333333333329E-2</v>
      </c>
      <c r="Z1001" s="405">
        <v>8.3333333333333329E-2</v>
      </c>
      <c r="AA1001" s="405">
        <v>8.3333333333333329E-2</v>
      </c>
    </row>
    <row r="1002" spans="1:27" ht="15" customHeight="1" x14ac:dyDescent="0.25">
      <c r="A1002" s="425" t="str">
        <f>IF('1_geral'!$D$1=E1002,1,"")</f>
        <v/>
      </c>
      <c r="B1002" s="166" t="str">
        <f>IF(A1002=1,MAX(B$1:B1001)+1,"")</f>
        <v/>
      </c>
      <c r="C1002" s="425" t="str">
        <f>IF('1_geral'!$D$4=F1002,1,"")</f>
        <v/>
      </c>
      <c r="D1002" s="166" t="str">
        <f>IF(C1002=1,MAX(D$1:D1001)+1,"")</f>
        <v/>
      </c>
      <c r="E1002" s="166" t="s">
        <v>24</v>
      </c>
      <c r="F1002" s="166" t="s">
        <v>2824</v>
      </c>
      <c r="H1002" s="166" t="s">
        <v>1656</v>
      </c>
      <c r="I1002" s="166" t="s">
        <v>1657</v>
      </c>
      <c r="K1002" s="166" t="s">
        <v>2153</v>
      </c>
      <c r="L1002" s="409">
        <v>10788</v>
      </c>
      <c r="M1002" s="409">
        <v>13485</v>
      </c>
      <c r="N1002" s="409">
        <v>16182</v>
      </c>
      <c r="O1002" s="410">
        <v>1</v>
      </c>
      <c r="P1002" s="405">
        <v>8.3333333333333329E-2</v>
      </c>
      <c r="Q1002" s="405">
        <v>8.3333333333333329E-2</v>
      </c>
      <c r="R1002" s="405">
        <v>8.3333333333333329E-2</v>
      </c>
      <c r="S1002" s="405">
        <v>8.3333333333333329E-2</v>
      </c>
      <c r="T1002" s="405">
        <v>8.3333333333333329E-2</v>
      </c>
      <c r="U1002" s="405">
        <v>8.3333333333333329E-2</v>
      </c>
      <c r="V1002" s="405">
        <v>8.3333333333333329E-2</v>
      </c>
      <c r="W1002" s="405">
        <v>8.3333333333333329E-2</v>
      </c>
      <c r="X1002" s="405">
        <v>8.3333333333333329E-2</v>
      </c>
      <c r="Y1002" s="405">
        <v>8.3333333333333329E-2</v>
      </c>
      <c r="Z1002" s="405">
        <v>8.3333333333333329E-2</v>
      </c>
      <c r="AA1002" s="405">
        <v>8.3333333333333329E-2</v>
      </c>
    </row>
    <row r="1003" spans="1:27" ht="15" customHeight="1" x14ac:dyDescent="0.25">
      <c r="A1003" s="425" t="str">
        <f>IF('1_geral'!$D$1=E1003,1,"")</f>
        <v/>
      </c>
      <c r="B1003" s="166" t="str">
        <f>IF(A1003=1,MAX(B$1:B1002)+1,"")</f>
        <v/>
      </c>
      <c r="C1003" s="425" t="str">
        <f>IF('1_geral'!$D$4=F1003,1,"")</f>
        <v/>
      </c>
      <c r="D1003" s="166" t="str">
        <f>IF(C1003=1,MAX(D$1:D1002)+1,"")</f>
        <v/>
      </c>
      <c r="E1003" s="166" t="s">
        <v>24</v>
      </c>
      <c r="F1003" s="166" t="s">
        <v>2824</v>
      </c>
      <c r="H1003" s="166" t="s">
        <v>1656</v>
      </c>
      <c r="I1003" s="166" t="s">
        <v>1657</v>
      </c>
      <c r="K1003" s="166" t="s">
        <v>2838</v>
      </c>
      <c r="L1003" s="409">
        <v>1020</v>
      </c>
      <c r="M1003" s="409">
        <v>1275</v>
      </c>
      <c r="N1003" s="409">
        <v>1530</v>
      </c>
      <c r="O1003" s="410">
        <v>1</v>
      </c>
      <c r="P1003" s="405">
        <v>8.3333333333333329E-2</v>
      </c>
      <c r="Q1003" s="405">
        <v>8.3333333333333329E-2</v>
      </c>
      <c r="R1003" s="405">
        <v>8.3333333333333329E-2</v>
      </c>
      <c r="S1003" s="405">
        <v>8.3333333333333329E-2</v>
      </c>
      <c r="T1003" s="405">
        <v>8.3333333333333329E-2</v>
      </c>
      <c r="U1003" s="405">
        <v>8.3333333333333329E-2</v>
      </c>
      <c r="V1003" s="405">
        <v>8.3333333333333329E-2</v>
      </c>
      <c r="W1003" s="405">
        <v>8.3333333333333329E-2</v>
      </c>
      <c r="X1003" s="405">
        <v>8.3333333333333329E-2</v>
      </c>
      <c r="Y1003" s="405">
        <v>8.3333333333333329E-2</v>
      </c>
      <c r="Z1003" s="405">
        <v>8.3333333333333329E-2</v>
      </c>
      <c r="AA1003" s="405">
        <v>8.3333333333333329E-2</v>
      </c>
    </row>
    <row r="1004" spans="1:27" ht="15" customHeight="1" x14ac:dyDescent="0.25">
      <c r="A1004" s="425" t="str">
        <f>IF('1_geral'!$D$1=E1004,1,"")</f>
        <v/>
      </c>
      <c r="B1004" s="166" t="str">
        <f>IF(A1004=1,MAX(B$1:B1003)+1,"")</f>
        <v/>
      </c>
      <c r="C1004" s="425" t="str">
        <f>IF('1_geral'!$D$4=F1004,1,"")</f>
        <v/>
      </c>
      <c r="D1004" s="166" t="str">
        <f>IF(C1004=1,MAX(D$1:D1003)+1,"")</f>
        <v/>
      </c>
      <c r="E1004" s="166" t="s">
        <v>24</v>
      </c>
      <c r="F1004" s="166" t="s">
        <v>2824</v>
      </c>
      <c r="H1004" s="166" t="s">
        <v>1656</v>
      </c>
      <c r="I1004" s="166" t="s">
        <v>1657</v>
      </c>
      <c r="K1004" s="166" t="s">
        <v>2839</v>
      </c>
      <c r="L1004" s="409">
        <v>160</v>
      </c>
      <c r="M1004" s="409">
        <v>200</v>
      </c>
      <c r="N1004" s="409">
        <v>240</v>
      </c>
      <c r="O1004" s="410">
        <v>1</v>
      </c>
      <c r="P1004" s="405">
        <v>8.3333333333333329E-2</v>
      </c>
      <c r="Q1004" s="405">
        <v>8.3333333333333329E-2</v>
      </c>
      <c r="R1004" s="405">
        <v>8.3333333333333329E-2</v>
      </c>
      <c r="S1004" s="405">
        <v>8.3333333333333329E-2</v>
      </c>
      <c r="T1004" s="405">
        <v>8.3333333333333329E-2</v>
      </c>
      <c r="U1004" s="405">
        <v>8.3333333333333329E-2</v>
      </c>
      <c r="V1004" s="405">
        <v>8.3333333333333329E-2</v>
      </c>
      <c r="W1004" s="405">
        <v>8.3333333333333329E-2</v>
      </c>
      <c r="X1004" s="405">
        <v>8.3333333333333329E-2</v>
      </c>
      <c r="Y1004" s="405">
        <v>8.3333333333333329E-2</v>
      </c>
      <c r="Z1004" s="405">
        <v>8.3333333333333329E-2</v>
      </c>
      <c r="AA1004" s="405">
        <v>8.3333333333333329E-2</v>
      </c>
    </row>
    <row r="1005" spans="1:27" ht="15" customHeight="1" x14ac:dyDescent="0.25">
      <c r="A1005" s="425" t="str">
        <f>IF('1_geral'!$D$1=E1005,1,"")</f>
        <v/>
      </c>
      <c r="B1005" s="166" t="str">
        <f>IF(A1005=1,MAX(B$1:B1004)+1,"")</f>
        <v/>
      </c>
      <c r="C1005" s="425" t="str">
        <f>IF('1_geral'!$D$4=F1005,1,"")</f>
        <v/>
      </c>
      <c r="D1005" s="166" t="str">
        <f>IF(C1005=1,MAX(D$1:D1004)+1,"")</f>
        <v/>
      </c>
      <c r="E1005" s="166" t="s">
        <v>24</v>
      </c>
      <c r="F1005" s="166" t="s">
        <v>2841</v>
      </c>
      <c r="G1005" s="166" t="s">
        <v>1657</v>
      </c>
      <c r="H1005" s="166" t="s">
        <v>1656</v>
      </c>
      <c r="I1005" s="166" t="s">
        <v>1657</v>
      </c>
      <c r="J1005" s="166" t="s">
        <v>1902</v>
      </c>
      <c r="K1005" s="166" t="s">
        <v>2842</v>
      </c>
      <c r="L1005" s="409">
        <v>40</v>
      </c>
      <c r="M1005" s="409">
        <v>60</v>
      </c>
      <c r="N1005" s="409">
        <v>80</v>
      </c>
      <c r="O1005" s="410">
        <v>6</v>
      </c>
      <c r="P1005" s="405">
        <v>8.3333333333333329E-2</v>
      </c>
      <c r="Q1005" s="405">
        <v>8.3333333333333329E-2</v>
      </c>
      <c r="R1005" s="405">
        <v>8.3333333333333329E-2</v>
      </c>
      <c r="S1005" s="405">
        <v>8.3333333333333329E-2</v>
      </c>
      <c r="T1005" s="405">
        <v>8.3333333333333329E-2</v>
      </c>
      <c r="U1005" s="405">
        <v>8.3333333333333329E-2</v>
      </c>
      <c r="V1005" s="405">
        <v>8.3333333333333329E-2</v>
      </c>
      <c r="W1005" s="405">
        <v>8.3333333333333329E-2</v>
      </c>
      <c r="X1005" s="405">
        <v>8.3333333333333329E-2</v>
      </c>
      <c r="Y1005" s="405">
        <v>8.3333333333333329E-2</v>
      </c>
      <c r="Z1005" s="405">
        <v>8.3333333333333329E-2</v>
      </c>
      <c r="AA1005" s="405">
        <v>8.3333333333333329E-2</v>
      </c>
    </row>
    <row r="1006" spans="1:27" ht="15" customHeight="1" x14ac:dyDescent="0.25">
      <c r="A1006" s="425" t="str">
        <f>IF('1_geral'!$D$1=E1006,1,"")</f>
        <v/>
      </c>
      <c r="B1006" s="166" t="str">
        <f>IF(A1006=1,MAX(B$1:B1005)+1,"")</f>
        <v/>
      </c>
      <c r="C1006" s="425" t="str">
        <f>IF('1_geral'!$D$4=F1006,1,"")</f>
        <v/>
      </c>
      <c r="D1006" s="166" t="str">
        <f>IF(C1006=1,MAX(D$1:D1005)+1,"")</f>
        <v/>
      </c>
      <c r="E1006" s="166" t="s">
        <v>24</v>
      </c>
      <c r="F1006" s="166" t="s">
        <v>2841</v>
      </c>
      <c r="G1006" s="166" t="s">
        <v>1657</v>
      </c>
      <c r="H1006" s="166" t="s">
        <v>1656</v>
      </c>
      <c r="I1006" s="166" t="s">
        <v>1657</v>
      </c>
      <c r="J1006" s="166" t="s">
        <v>1902</v>
      </c>
      <c r="K1006" s="166" t="s">
        <v>2843</v>
      </c>
      <c r="L1006" s="409">
        <v>900</v>
      </c>
      <c r="M1006" s="409">
        <v>1590</v>
      </c>
      <c r="N1006" s="409">
        <v>1800</v>
      </c>
      <c r="O1006" s="410">
        <v>0.5</v>
      </c>
      <c r="P1006" s="405">
        <v>8.3333333333333329E-2</v>
      </c>
      <c r="Q1006" s="405">
        <v>8.3333333333333329E-2</v>
      </c>
      <c r="R1006" s="405">
        <v>8.3333333333333329E-2</v>
      </c>
      <c r="S1006" s="405">
        <v>8.3333333333333329E-2</v>
      </c>
      <c r="T1006" s="405">
        <v>8.3333333333333329E-2</v>
      </c>
      <c r="U1006" s="405">
        <v>8.3333333333333329E-2</v>
      </c>
      <c r="V1006" s="405">
        <v>8.3333333333333329E-2</v>
      </c>
      <c r="W1006" s="405">
        <v>8.3333333333333329E-2</v>
      </c>
      <c r="X1006" s="405">
        <v>8.3333333333333329E-2</v>
      </c>
      <c r="Y1006" s="405">
        <v>8.3333333333333329E-2</v>
      </c>
      <c r="Z1006" s="405">
        <v>8.3333333333333329E-2</v>
      </c>
      <c r="AA1006" s="405">
        <v>8.3333333333333329E-2</v>
      </c>
    </row>
    <row r="1007" spans="1:27" ht="15" customHeight="1" x14ac:dyDescent="0.25">
      <c r="A1007" s="425" t="str">
        <f>IF('1_geral'!$D$1=E1007,1,"")</f>
        <v/>
      </c>
      <c r="B1007" s="166" t="str">
        <f>IF(A1007=1,MAX(B$1:B1006)+1,"")</f>
        <v/>
      </c>
      <c r="C1007" s="425" t="str">
        <f>IF('1_geral'!$D$4=F1007,1,"")</f>
        <v/>
      </c>
      <c r="D1007" s="166" t="str">
        <f>IF(C1007=1,MAX(D$1:D1006)+1,"")</f>
        <v/>
      </c>
      <c r="E1007" s="166" t="s">
        <v>24</v>
      </c>
      <c r="F1007" s="166" t="s">
        <v>2841</v>
      </c>
      <c r="G1007" s="166" t="s">
        <v>1657</v>
      </c>
      <c r="H1007" s="166" t="s">
        <v>1656</v>
      </c>
      <c r="I1007" s="166" t="s">
        <v>1657</v>
      </c>
      <c r="J1007" s="166" t="s">
        <v>1902</v>
      </c>
      <c r="K1007" s="166" t="s">
        <v>2847</v>
      </c>
      <c r="L1007" s="409">
        <v>180</v>
      </c>
      <c r="M1007" s="409">
        <v>360</v>
      </c>
      <c r="N1007" s="409">
        <v>480</v>
      </c>
      <c r="O1007" s="410">
        <v>3</v>
      </c>
      <c r="P1007" s="405">
        <v>8.3333333333333329E-2</v>
      </c>
      <c r="Q1007" s="405">
        <v>8.3333333333333329E-2</v>
      </c>
      <c r="R1007" s="405">
        <v>8.3333333333333329E-2</v>
      </c>
      <c r="S1007" s="405">
        <v>8.3333333333333329E-2</v>
      </c>
      <c r="T1007" s="405">
        <v>8.3333333333333329E-2</v>
      </c>
      <c r="U1007" s="405">
        <v>8.3333333333333329E-2</v>
      </c>
      <c r="V1007" s="405">
        <v>8.3333333333333329E-2</v>
      </c>
      <c r="W1007" s="405">
        <v>8.3333333333333329E-2</v>
      </c>
      <c r="X1007" s="405">
        <v>8.3333333333333329E-2</v>
      </c>
      <c r="Y1007" s="405">
        <v>8.3333333333333329E-2</v>
      </c>
      <c r="Z1007" s="405">
        <v>8.3333333333333329E-2</v>
      </c>
      <c r="AA1007" s="405">
        <v>8.3333333333333329E-2</v>
      </c>
    </row>
    <row r="1008" spans="1:27" ht="15" customHeight="1" x14ac:dyDescent="0.25">
      <c r="A1008" s="425" t="str">
        <f>IF('1_geral'!$D$1=E1008,1,"")</f>
        <v/>
      </c>
      <c r="B1008" s="166" t="str">
        <f>IF(A1008=1,MAX(B$1:B1007)+1,"")</f>
        <v/>
      </c>
      <c r="C1008" s="425" t="str">
        <f>IF('1_geral'!$D$4=F1008,1,"")</f>
        <v/>
      </c>
      <c r="D1008" s="166" t="str">
        <f>IF(C1008=1,MAX(D$1:D1007)+1,"")</f>
        <v/>
      </c>
      <c r="E1008" s="166" t="s">
        <v>24</v>
      </c>
      <c r="F1008" s="166" t="s">
        <v>2841</v>
      </c>
      <c r="G1008" s="166" t="s">
        <v>1657</v>
      </c>
      <c r="H1008" s="166" t="s">
        <v>1656</v>
      </c>
      <c r="I1008" s="166" t="s">
        <v>1657</v>
      </c>
      <c r="J1008" s="166" t="s">
        <v>1902</v>
      </c>
      <c r="K1008" s="166" t="s">
        <v>2848</v>
      </c>
      <c r="L1008" s="409">
        <v>15</v>
      </c>
      <c r="M1008" s="409">
        <v>20</v>
      </c>
      <c r="N1008" s="409">
        <v>30</v>
      </c>
      <c r="O1008" s="410">
        <v>4</v>
      </c>
      <c r="P1008" s="405">
        <v>8.3333333333333329E-2</v>
      </c>
      <c r="Q1008" s="405">
        <v>8.3333333333333329E-2</v>
      </c>
      <c r="R1008" s="405">
        <v>8.3333333333333329E-2</v>
      </c>
      <c r="S1008" s="405">
        <v>8.3333333333333329E-2</v>
      </c>
      <c r="T1008" s="405">
        <v>8.3333333333333329E-2</v>
      </c>
      <c r="U1008" s="405">
        <v>8.3333333333333329E-2</v>
      </c>
      <c r="V1008" s="405">
        <v>8.3333333333333329E-2</v>
      </c>
      <c r="W1008" s="405">
        <v>8.3333333333333329E-2</v>
      </c>
      <c r="X1008" s="405">
        <v>8.3333333333333329E-2</v>
      </c>
      <c r="Y1008" s="405">
        <v>8.3333333333333329E-2</v>
      </c>
      <c r="Z1008" s="405">
        <v>8.3333333333333329E-2</v>
      </c>
      <c r="AA1008" s="405">
        <v>8.3333333333333329E-2</v>
      </c>
    </row>
    <row r="1009" spans="1:27" ht="15" customHeight="1" x14ac:dyDescent="0.25">
      <c r="A1009" s="425" t="str">
        <f>IF('1_geral'!$D$1=E1009,1,"")</f>
        <v/>
      </c>
      <c r="B1009" s="166" t="str">
        <f>IF(A1009=1,MAX(B$1:B1008)+1,"")</f>
        <v/>
      </c>
      <c r="C1009" s="425" t="str">
        <f>IF('1_geral'!$D$4=F1009,1,"")</f>
        <v/>
      </c>
      <c r="D1009" s="166" t="str">
        <f>IF(C1009=1,MAX(D$1:D1008)+1,"")</f>
        <v/>
      </c>
      <c r="E1009" s="166" t="s">
        <v>24</v>
      </c>
      <c r="F1009" s="166" t="s">
        <v>2841</v>
      </c>
      <c r="G1009" s="166" t="s">
        <v>1657</v>
      </c>
      <c r="H1009" s="166" t="s">
        <v>1656</v>
      </c>
      <c r="I1009" s="166" t="s">
        <v>1657</v>
      </c>
      <c r="J1009" s="166" t="s">
        <v>1902</v>
      </c>
      <c r="K1009" s="166" t="s">
        <v>2849</v>
      </c>
      <c r="L1009" s="409">
        <v>40</v>
      </c>
      <c r="M1009" s="409">
        <v>60</v>
      </c>
      <c r="N1009" s="409">
        <v>80</v>
      </c>
      <c r="O1009" s="410">
        <v>15</v>
      </c>
      <c r="P1009" s="405">
        <v>8.3333333333333329E-2</v>
      </c>
      <c r="Q1009" s="405">
        <v>8.3333333333333329E-2</v>
      </c>
      <c r="R1009" s="405">
        <v>8.3333333333333329E-2</v>
      </c>
      <c r="S1009" s="405">
        <v>8.3333333333333329E-2</v>
      </c>
      <c r="T1009" s="405">
        <v>8.3333333333333329E-2</v>
      </c>
      <c r="U1009" s="405">
        <v>8.3333333333333329E-2</v>
      </c>
      <c r="V1009" s="405">
        <v>8.3333333333333329E-2</v>
      </c>
      <c r="W1009" s="405">
        <v>8.3333333333333329E-2</v>
      </c>
      <c r="X1009" s="405">
        <v>8.3333333333333329E-2</v>
      </c>
      <c r="Y1009" s="405">
        <v>8.3333333333333329E-2</v>
      </c>
      <c r="Z1009" s="405">
        <v>8.3333333333333329E-2</v>
      </c>
      <c r="AA1009" s="405">
        <v>8.3333333333333329E-2</v>
      </c>
    </row>
    <row r="1010" spans="1:27" ht="15" customHeight="1" x14ac:dyDescent="0.25">
      <c r="A1010" s="425" t="str">
        <f>IF('1_geral'!$D$1=E1010,1,"")</f>
        <v/>
      </c>
      <c r="B1010" s="166" t="str">
        <f>IF(A1010=1,MAX(B$1:B1009)+1,"")</f>
        <v/>
      </c>
      <c r="C1010" s="425" t="str">
        <f>IF('1_geral'!$D$4=F1010,1,"")</f>
        <v/>
      </c>
      <c r="D1010" s="166" t="str">
        <f>IF(C1010=1,MAX(D$1:D1009)+1,"")</f>
        <v/>
      </c>
      <c r="E1010" s="166" t="s">
        <v>24</v>
      </c>
      <c r="F1010" s="166" t="s">
        <v>2841</v>
      </c>
      <c r="G1010" s="166" t="s">
        <v>1657</v>
      </c>
      <c r="H1010" s="166" t="s">
        <v>1656</v>
      </c>
      <c r="I1010" s="166" t="s">
        <v>1657</v>
      </c>
      <c r="J1010" s="166" t="s">
        <v>1902</v>
      </c>
      <c r="K1010" s="166" t="s">
        <v>2850</v>
      </c>
      <c r="L1010" s="409">
        <v>20</v>
      </c>
      <c r="M1010" s="409">
        <v>40</v>
      </c>
      <c r="N1010" s="409">
        <v>50</v>
      </c>
      <c r="O1010" s="410">
        <v>17</v>
      </c>
      <c r="P1010" s="405">
        <v>8.3333333333333329E-2</v>
      </c>
      <c r="Q1010" s="405">
        <v>8.3333333333333329E-2</v>
      </c>
      <c r="R1010" s="405">
        <v>8.3333333333333329E-2</v>
      </c>
      <c r="S1010" s="405">
        <v>8.3333333333333329E-2</v>
      </c>
      <c r="T1010" s="405">
        <v>8.3333333333333329E-2</v>
      </c>
      <c r="U1010" s="405">
        <v>8.3333333333333329E-2</v>
      </c>
      <c r="V1010" s="405">
        <v>8.3333333333333329E-2</v>
      </c>
      <c r="W1010" s="405">
        <v>8.3333333333333329E-2</v>
      </c>
      <c r="X1010" s="405">
        <v>8.3333333333333329E-2</v>
      </c>
      <c r="Y1010" s="405">
        <v>8.3333333333333329E-2</v>
      </c>
      <c r="Z1010" s="405">
        <v>8.3333333333333329E-2</v>
      </c>
      <c r="AA1010" s="405">
        <v>8.3333333333333329E-2</v>
      </c>
    </row>
    <row r="1011" spans="1:27" ht="15" customHeight="1" x14ac:dyDescent="0.25">
      <c r="A1011" s="425" t="str">
        <f>IF('1_geral'!$D$1=E1011,1,"")</f>
        <v/>
      </c>
      <c r="B1011" s="166" t="str">
        <f>IF(A1011=1,MAX(B$1:B1010)+1,"")</f>
        <v/>
      </c>
      <c r="C1011" s="425" t="str">
        <f>IF('1_geral'!$D$4=F1011,1,"")</f>
        <v/>
      </c>
      <c r="D1011" s="166" t="str">
        <f>IF(C1011=1,MAX(D$1:D1010)+1,"")</f>
        <v/>
      </c>
      <c r="E1011" s="166" t="s">
        <v>24</v>
      </c>
      <c r="F1011" s="166" t="s">
        <v>2841</v>
      </c>
      <c r="G1011" s="166" t="s">
        <v>1657</v>
      </c>
      <c r="H1011" s="166" t="s">
        <v>1656</v>
      </c>
      <c r="I1011" s="166" t="s">
        <v>1657</v>
      </c>
      <c r="J1011" s="166" t="s">
        <v>1902</v>
      </c>
      <c r="K1011" s="166" t="s">
        <v>2852</v>
      </c>
      <c r="L1011" s="409">
        <v>120</v>
      </c>
      <c r="M1011" s="409">
        <v>180</v>
      </c>
      <c r="N1011" s="409">
        <v>240</v>
      </c>
      <c r="O1011" s="410">
        <v>1.5</v>
      </c>
      <c r="P1011" s="405">
        <v>8.3333333333333329E-2</v>
      </c>
      <c r="Q1011" s="405">
        <v>8.3333333333333329E-2</v>
      </c>
      <c r="R1011" s="405">
        <v>8.3333333333333329E-2</v>
      </c>
      <c r="S1011" s="405">
        <v>8.3333333333333329E-2</v>
      </c>
      <c r="T1011" s="405">
        <v>8.3333333333333329E-2</v>
      </c>
      <c r="U1011" s="405">
        <v>8.3333333333333329E-2</v>
      </c>
      <c r="V1011" s="405">
        <v>8.3333333333333329E-2</v>
      </c>
      <c r="W1011" s="405">
        <v>8.3333333333333329E-2</v>
      </c>
      <c r="X1011" s="405">
        <v>8.3333333333333329E-2</v>
      </c>
      <c r="Y1011" s="405">
        <v>8.3333333333333329E-2</v>
      </c>
      <c r="Z1011" s="405">
        <v>8.3333333333333329E-2</v>
      </c>
      <c r="AA1011" s="405">
        <v>8.3333333333333329E-2</v>
      </c>
    </row>
    <row r="1012" spans="1:27" ht="15" customHeight="1" x14ac:dyDescent="0.25">
      <c r="A1012" s="425" t="str">
        <f>IF('1_geral'!$D$1=E1012,1,"")</f>
        <v/>
      </c>
      <c r="B1012" s="166" t="str">
        <f>IF(A1012=1,MAX(B$1:B1011)+1,"")</f>
        <v/>
      </c>
      <c r="C1012" s="425" t="str">
        <f>IF('1_geral'!$D$4=F1012,1,"")</f>
        <v/>
      </c>
      <c r="D1012" s="166" t="str">
        <f>IF(C1012=1,MAX(D$1:D1011)+1,"")</f>
        <v/>
      </c>
      <c r="E1012" s="166" t="s">
        <v>24</v>
      </c>
      <c r="F1012" s="166" t="s">
        <v>2841</v>
      </c>
      <c r="H1012" s="166" t="s">
        <v>1656</v>
      </c>
      <c r="I1012" s="166" t="s">
        <v>1657</v>
      </c>
      <c r="J1012" s="166" t="s">
        <v>1902</v>
      </c>
      <c r="K1012" s="166" t="s">
        <v>2844</v>
      </c>
      <c r="L1012" s="409">
        <v>600</v>
      </c>
      <c r="M1012" s="409">
        <v>900</v>
      </c>
      <c r="N1012" s="409">
        <v>1200</v>
      </c>
      <c r="O1012" s="410">
        <v>2</v>
      </c>
      <c r="P1012" s="405">
        <v>8.3333333333333329E-2</v>
      </c>
      <c r="Q1012" s="405">
        <v>8.3333333333333329E-2</v>
      </c>
      <c r="R1012" s="405">
        <v>8.3333333333333329E-2</v>
      </c>
      <c r="S1012" s="405">
        <v>8.3333333333333329E-2</v>
      </c>
      <c r="T1012" s="405">
        <v>8.3333333333333329E-2</v>
      </c>
      <c r="U1012" s="405">
        <v>8.3333333333333329E-2</v>
      </c>
      <c r="V1012" s="405">
        <v>8.3333333333333329E-2</v>
      </c>
      <c r="W1012" s="405">
        <v>8.3333333333333329E-2</v>
      </c>
      <c r="X1012" s="405">
        <v>8.3333333333333329E-2</v>
      </c>
      <c r="Y1012" s="405">
        <v>8.3333333333333329E-2</v>
      </c>
      <c r="Z1012" s="405">
        <v>8.3333333333333329E-2</v>
      </c>
      <c r="AA1012" s="405">
        <v>8.3333333333333329E-2</v>
      </c>
    </row>
    <row r="1013" spans="1:27" ht="15" customHeight="1" x14ac:dyDescent="0.25">
      <c r="A1013" s="425" t="str">
        <f>IF('1_geral'!$D$1=E1013,1,"")</f>
        <v/>
      </c>
      <c r="B1013" s="166" t="str">
        <f>IF(A1013=1,MAX(B$1:B1012)+1,"")</f>
        <v/>
      </c>
      <c r="C1013" s="425" t="str">
        <f>IF('1_geral'!$D$4=F1013,1,"")</f>
        <v/>
      </c>
      <c r="D1013" s="166" t="str">
        <f>IF(C1013=1,MAX(D$1:D1012)+1,"")</f>
        <v/>
      </c>
      <c r="E1013" s="166" t="s">
        <v>24</v>
      </c>
      <c r="F1013" s="166" t="s">
        <v>2841</v>
      </c>
      <c r="H1013" s="166" t="s">
        <v>1656</v>
      </c>
      <c r="I1013" s="166" t="s">
        <v>1657</v>
      </c>
      <c r="J1013" s="166" t="s">
        <v>1902</v>
      </c>
      <c r="K1013" s="166" t="s">
        <v>2470</v>
      </c>
      <c r="L1013" s="409">
        <v>120</v>
      </c>
      <c r="M1013" s="409">
        <v>180</v>
      </c>
      <c r="N1013" s="409">
        <v>250</v>
      </c>
      <c r="O1013" s="410">
        <v>15</v>
      </c>
      <c r="P1013" s="405">
        <v>8.3333333333333329E-2</v>
      </c>
      <c r="Q1013" s="405">
        <v>8.3333333333333329E-2</v>
      </c>
      <c r="R1013" s="405">
        <v>8.3333333333333329E-2</v>
      </c>
      <c r="S1013" s="405">
        <v>8.3333333333333329E-2</v>
      </c>
      <c r="T1013" s="405">
        <v>8.3333333333333329E-2</v>
      </c>
      <c r="U1013" s="405">
        <v>8.3333333333333329E-2</v>
      </c>
      <c r="V1013" s="405">
        <v>8.3333333333333329E-2</v>
      </c>
      <c r="W1013" s="405">
        <v>8.3333333333333329E-2</v>
      </c>
      <c r="X1013" s="405">
        <v>8.3333333333333329E-2</v>
      </c>
      <c r="Y1013" s="405">
        <v>8.3333333333333329E-2</v>
      </c>
      <c r="Z1013" s="405">
        <v>8.3333333333333329E-2</v>
      </c>
      <c r="AA1013" s="405">
        <v>8.3333333333333329E-2</v>
      </c>
    </row>
    <row r="1014" spans="1:27" ht="15" customHeight="1" x14ac:dyDescent="0.25">
      <c r="A1014" s="425" t="str">
        <f>IF('1_geral'!$D$1=E1014,1,"")</f>
        <v/>
      </c>
      <c r="B1014" s="166" t="str">
        <f>IF(A1014=1,MAX(B$1:B1013)+1,"")</f>
        <v/>
      </c>
      <c r="C1014" s="425" t="str">
        <f>IF('1_geral'!$D$4=F1014,1,"")</f>
        <v/>
      </c>
      <c r="D1014" s="166" t="str">
        <f>IF(C1014=1,MAX(D$1:D1013)+1,"")</f>
        <v/>
      </c>
      <c r="E1014" s="166" t="s">
        <v>24</v>
      </c>
      <c r="F1014" s="166" t="s">
        <v>2841</v>
      </c>
      <c r="H1014" s="166" t="s">
        <v>1656</v>
      </c>
      <c r="I1014" s="166" t="s">
        <v>1657</v>
      </c>
      <c r="J1014" s="166" t="s">
        <v>1902</v>
      </c>
      <c r="K1014" s="166" t="s">
        <v>2846</v>
      </c>
      <c r="L1014" s="409">
        <v>96</v>
      </c>
      <c r="M1014" s="409">
        <v>120</v>
      </c>
      <c r="N1014" s="409">
        <v>144</v>
      </c>
      <c r="O1014" s="410">
        <v>2</v>
      </c>
      <c r="P1014" s="405">
        <v>8.3333333333333329E-2</v>
      </c>
      <c r="Q1014" s="405">
        <v>8.3333333333333329E-2</v>
      </c>
      <c r="R1014" s="405">
        <v>8.3333333333333329E-2</v>
      </c>
      <c r="S1014" s="405">
        <v>8.3333333333333329E-2</v>
      </c>
      <c r="T1014" s="405">
        <v>8.3333333333333329E-2</v>
      </c>
      <c r="U1014" s="405">
        <v>8.3333333333333329E-2</v>
      </c>
      <c r="V1014" s="405">
        <v>8.3333333333333329E-2</v>
      </c>
      <c r="W1014" s="405">
        <v>8.3333333333333329E-2</v>
      </c>
      <c r="X1014" s="405">
        <v>8.3333333333333329E-2</v>
      </c>
      <c r="Y1014" s="405">
        <v>8.3333333333333329E-2</v>
      </c>
      <c r="Z1014" s="405">
        <v>8.3333333333333329E-2</v>
      </c>
      <c r="AA1014" s="405">
        <v>8.3333333333333329E-2</v>
      </c>
    </row>
    <row r="1015" spans="1:27" ht="15" customHeight="1" x14ac:dyDescent="0.25">
      <c r="A1015" s="425" t="str">
        <f>IF('1_geral'!$D$1=E1015,1,"")</f>
        <v/>
      </c>
      <c r="B1015" s="166" t="str">
        <f>IF(A1015=1,MAX(B$1:B1014)+1,"")</f>
        <v/>
      </c>
      <c r="C1015" s="425" t="str">
        <f>IF('1_geral'!$D$4=F1015,1,"")</f>
        <v/>
      </c>
      <c r="D1015" s="166" t="str">
        <f>IF(C1015=1,MAX(D$1:D1014)+1,"")</f>
        <v/>
      </c>
      <c r="E1015" s="166" t="s">
        <v>24</v>
      </c>
      <c r="F1015" s="166" t="s">
        <v>2841</v>
      </c>
      <c r="H1015" s="166" t="s">
        <v>1656</v>
      </c>
      <c r="I1015" s="166" t="s">
        <v>1657</v>
      </c>
      <c r="J1015" s="166" t="s">
        <v>1905</v>
      </c>
      <c r="K1015" s="166" t="s">
        <v>2719</v>
      </c>
      <c r="L1015" s="409">
        <v>15000</v>
      </c>
      <c r="M1015" s="409">
        <v>21600</v>
      </c>
      <c r="N1015" s="409">
        <v>40000</v>
      </c>
      <c r="O1015" s="410">
        <v>8.3333333333333329E-2</v>
      </c>
      <c r="P1015" s="405">
        <v>8.3333333333333329E-2</v>
      </c>
      <c r="Q1015" s="405">
        <v>8.3333333333333329E-2</v>
      </c>
      <c r="R1015" s="405">
        <v>8.3333333333333329E-2</v>
      </c>
      <c r="S1015" s="405">
        <v>8.3333333333333329E-2</v>
      </c>
      <c r="T1015" s="405">
        <v>8.3333333333333329E-2</v>
      </c>
      <c r="U1015" s="405">
        <v>8.3333333333333329E-2</v>
      </c>
      <c r="V1015" s="405">
        <v>8.3333333333333329E-2</v>
      </c>
      <c r="W1015" s="405">
        <v>8.3333333333333329E-2</v>
      </c>
      <c r="X1015" s="405">
        <v>8.3333333333333329E-2</v>
      </c>
      <c r="Y1015" s="405">
        <v>8.3333333333333329E-2</v>
      </c>
      <c r="Z1015" s="405">
        <v>8.3333333333333329E-2</v>
      </c>
      <c r="AA1015" s="405">
        <v>8.3333333333333329E-2</v>
      </c>
    </row>
    <row r="1016" spans="1:27" ht="15" customHeight="1" x14ac:dyDescent="0.25">
      <c r="A1016" s="425" t="str">
        <f>IF('1_geral'!$D$1=E1016,1,"")</f>
        <v/>
      </c>
      <c r="B1016" s="166" t="str">
        <f>IF(A1016=1,MAX(B$1:B1015)+1,"")</f>
        <v/>
      </c>
      <c r="C1016" s="425" t="str">
        <f>IF('1_geral'!$D$4=F1016,1,"")</f>
        <v/>
      </c>
      <c r="D1016" s="166" t="str">
        <f>IF(C1016=1,MAX(D$1:D1015)+1,"")</f>
        <v/>
      </c>
      <c r="E1016" s="166" t="s">
        <v>24</v>
      </c>
      <c r="F1016" s="166" t="s">
        <v>2841</v>
      </c>
      <c r="H1016" s="166" t="s">
        <v>1656</v>
      </c>
      <c r="I1016" s="166" t="s">
        <v>1657</v>
      </c>
      <c r="J1016" s="166" t="s">
        <v>1902</v>
      </c>
      <c r="K1016" s="166" t="s">
        <v>2475</v>
      </c>
      <c r="L1016" s="409">
        <v>2500</v>
      </c>
      <c r="M1016" s="409">
        <v>3600</v>
      </c>
      <c r="N1016" s="409">
        <v>4500</v>
      </c>
      <c r="O1016" s="410">
        <v>1</v>
      </c>
      <c r="P1016" s="405">
        <v>8.3333333333333329E-2</v>
      </c>
      <c r="Q1016" s="405">
        <v>8.3333333333333329E-2</v>
      </c>
      <c r="R1016" s="405">
        <v>8.3333333333333329E-2</v>
      </c>
      <c r="S1016" s="405">
        <v>8.3333333333333329E-2</v>
      </c>
      <c r="T1016" s="405">
        <v>8.3333333333333329E-2</v>
      </c>
      <c r="U1016" s="405">
        <v>8.3333333333333329E-2</v>
      </c>
      <c r="V1016" s="405">
        <v>8.3333333333333329E-2</v>
      </c>
      <c r="W1016" s="405">
        <v>8.3333333333333329E-2</v>
      </c>
      <c r="X1016" s="405">
        <v>8.3333333333333329E-2</v>
      </c>
      <c r="Y1016" s="405">
        <v>8.3333333333333329E-2</v>
      </c>
      <c r="Z1016" s="405">
        <v>8.3333333333333329E-2</v>
      </c>
      <c r="AA1016" s="405">
        <v>8.3333333333333329E-2</v>
      </c>
    </row>
    <row r="1017" spans="1:27" ht="15" customHeight="1" x14ac:dyDescent="0.25">
      <c r="A1017" s="425" t="str">
        <f>IF('1_geral'!$D$1=E1017,1,"")</f>
        <v/>
      </c>
      <c r="B1017" s="166" t="str">
        <f>IF(A1017=1,MAX(B$1:B1016)+1,"")</f>
        <v/>
      </c>
      <c r="C1017" s="425" t="str">
        <f>IF('1_geral'!$D$4=F1017,1,"")</f>
        <v/>
      </c>
      <c r="D1017" s="166" t="str">
        <f>IF(C1017=1,MAX(D$1:D1016)+1,"")</f>
        <v/>
      </c>
      <c r="E1017" s="166" t="s">
        <v>24</v>
      </c>
      <c r="F1017" s="166" t="s">
        <v>2841</v>
      </c>
      <c r="H1017" s="166" t="s">
        <v>1658</v>
      </c>
      <c r="J1017" s="166" t="s">
        <v>1902</v>
      </c>
      <c r="K1017" s="166" t="s">
        <v>2845</v>
      </c>
      <c r="L1017" s="409">
        <v>34000</v>
      </c>
      <c r="M1017" s="409">
        <v>48000</v>
      </c>
      <c r="N1017" s="409">
        <v>70000</v>
      </c>
      <c r="O1017" s="410">
        <v>8.3333333333333329E-2</v>
      </c>
      <c r="P1017" s="405">
        <v>8.3333333333333329E-2</v>
      </c>
      <c r="Q1017" s="405">
        <v>8.3333333333333329E-2</v>
      </c>
      <c r="R1017" s="405">
        <v>8.3333333333333329E-2</v>
      </c>
      <c r="S1017" s="405">
        <v>8.3333333333333329E-2</v>
      </c>
      <c r="T1017" s="405">
        <v>8.3333333333333329E-2</v>
      </c>
      <c r="U1017" s="405">
        <v>8.3333333333333329E-2</v>
      </c>
      <c r="V1017" s="405">
        <v>8.3333333333333329E-2</v>
      </c>
      <c r="W1017" s="405">
        <v>8.3333333333333329E-2</v>
      </c>
      <c r="X1017" s="405">
        <v>8.3333333333333329E-2</v>
      </c>
      <c r="Y1017" s="405">
        <v>8.3333333333333329E-2</v>
      </c>
      <c r="Z1017" s="405">
        <v>8.3333333333333329E-2</v>
      </c>
      <c r="AA1017" s="405">
        <v>8.3333333333333329E-2</v>
      </c>
    </row>
    <row r="1018" spans="1:27" ht="15" customHeight="1" x14ac:dyDescent="0.25">
      <c r="A1018" s="425" t="str">
        <f>IF('1_geral'!$D$1=E1018,1,"")</f>
        <v/>
      </c>
      <c r="B1018" s="166" t="str">
        <f>IF(A1018=1,MAX(B$1:B1017)+1,"")</f>
        <v/>
      </c>
      <c r="C1018" s="425" t="str">
        <f>IF('1_geral'!$D$4=F1018,1,"")</f>
        <v/>
      </c>
      <c r="D1018" s="166" t="str">
        <f>IF(C1018=1,MAX(D$1:D1017)+1,"")</f>
        <v/>
      </c>
      <c r="E1018" s="166" t="s">
        <v>24</v>
      </c>
      <c r="F1018" s="166" t="s">
        <v>2841</v>
      </c>
      <c r="H1018" s="166" t="s">
        <v>1658</v>
      </c>
      <c r="J1018" s="166" t="s">
        <v>1902</v>
      </c>
      <c r="K1018" s="166" t="s">
        <v>2851</v>
      </c>
      <c r="L1018" s="409">
        <v>80000</v>
      </c>
      <c r="M1018" s="409">
        <v>120000</v>
      </c>
      <c r="N1018" s="409">
        <v>200000</v>
      </c>
      <c r="O1018" s="410">
        <v>8.3333333333333329E-2</v>
      </c>
      <c r="P1018" s="405">
        <v>8.3333333333333329E-2</v>
      </c>
      <c r="Q1018" s="405">
        <v>8.3333333333333329E-2</v>
      </c>
      <c r="R1018" s="405">
        <v>8.3333333333333329E-2</v>
      </c>
      <c r="S1018" s="405">
        <v>8.3333333333333329E-2</v>
      </c>
      <c r="T1018" s="405">
        <v>8.3333333333333329E-2</v>
      </c>
      <c r="U1018" s="405">
        <v>8.3333333333333329E-2</v>
      </c>
      <c r="V1018" s="405">
        <v>8.3333333333333329E-2</v>
      </c>
      <c r="W1018" s="405">
        <v>8.3333333333333329E-2</v>
      </c>
      <c r="X1018" s="405">
        <v>8.3333333333333329E-2</v>
      </c>
      <c r="Y1018" s="405">
        <v>8.3333333333333329E-2</v>
      </c>
      <c r="Z1018" s="405">
        <v>8.3333333333333329E-2</v>
      </c>
      <c r="AA1018" s="405">
        <v>8.3333333333333329E-2</v>
      </c>
    </row>
    <row r="1019" spans="1:27" ht="15" customHeight="1" x14ac:dyDescent="0.25">
      <c r="A1019" s="425" t="str">
        <f>IF('1_geral'!$D$1=E1019,1,"")</f>
        <v/>
      </c>
      <c r="B1019" s="166" t="str">
        <f>IF(A1019=1,MAX(B$1:B1018)+1,"")</f>
        <v/>
      </c>
      <c r="C1019" s="425" t="str">
        <f>IF('1_geral'!$D$4=F1019,1,"")</f>
        <v/>
      </c>
      <c r="D1019" s="166" t="str">
        <f>IF(C1019=1,MAX(D$1:D1018)+1,"")</f>
        <v/>
      </c>
      <c r="E1019" s="166" t="s">
        <v>24</v>
      </c>
      <c r="F1019" s="166" t="s">
        <v>2853</v>
      </c>
      <c r="G1019" s="166" t="s">
        <v>2853</v>
      </c>
      <c r="J1019" s="166" t="s">
        <v>1902</v>
      </c>
      <c r="K1019" s="166" t="s">
        <v>2854</v>
      </c>
      <c r="L1019" s="409">
        <v>20736</v>
      </c>
      <c r="M1019" s="409">
        <v>23040</v>
      </c>
      <c r="N1019" s="409">
        <v>27648</v>
      </c>
      <c r="O1019" s="410">
        <v>8.3299999999999999E-2</v>
      </c>
      <c r="P1019" s="405">
        <v>8.3333333333333329E-2</v>
      </c>
      <c r="Q1019" s="405">
        <v>8.3333333333333329E-2</v>
      </c>
      <c r="R1019" s="405">
        <v>8.3333333333333329E-2</v>
      </c>
      <c r="S1019" s="405">
        <v>8.3333333333333329E-2</v>
      </c>
      <c r="T1019" s="405">
        <v>8.3333333333333329E-2</v>
      </c>
      <c r="U1019" s="405">
        <v>8.3333333333333329E-2</v>
      </c>
      <c r="V1019" s="405">
        <v>8.3333333333333329E-2</v>
      </c>
      <c r="W1019" s="405">
        <v>8.3333333333333329E-2</v>
      </c>
      <c r="X1019" s="405">
        <v>8.3333333333333329E-2</v>
      </c>
      <c r="Y1019" s="405">
        <v>8.3333333333333329E-2</v>
      </c>
      <c r="Z1019" s="405">
        <v>8.3333333333333329E-2</v>
      </c>
      <c r="AA1019" s="405">
        <v>8.3333333333333329E-2</v>
      </c>
    </row>
    <row r="1020" spans="1:27" ht="15" customHeight="1" x14ac:dyDescent="0.25">
      <c r="A1020" s="425" t="str">
        <f>IF('1_geral'!$D$1=E1020,1,"")</f>
        <v/>
      </c>
      <c r="B1020" s="166" t="str">
        <f>IF(A1020=1,MAX(B$1:B1019)+1,"")</f>
        <v/>
      </c>
      <c r="C1020" s="425" t="str">
        <f>IF('1_geral'!$D$4=F1020,1,"")</f>
        <v/>
      </c>
      <c r="D1020" s="166" t="str">
        <f>IF(C1020=1,MAX(D$1:D1019)+1,"")</f>
        <v/>
      </c>
      <c r="E1020" s="166" t="s">
        <v>24</v>
      </c>
      <c r="F1020" s="166" t="s">
        <v>2853</v>
      </c>
      <c r="G1020" s="166" t="s">
        <v>2853</v>
      </c>
      <c r="J1020" s="166" t="s">
        <v>1902</v>
      </c>
      <c r="K1020" s="166" t="s">
        <v>2855</v>
      </c>
      <c r="L1020" s="409">
        <v>14677.590361445784</v>
      </c>
      <c r="M1020" s="409">
        <v>16308.433734939759</v>
      </c>
      <c r="N1020" s="409">
        <v>19570.120481927712</v>
      </c>
      <c r="O1020" s="410">
        <v>8.3000000000000004E-2</v>
      </c>
      <c r="P1020" s="405">
        <v>8.3333333333333329E-2</v>
      </c>
      <c r="Q1020" s="405">
        <v>8.3333333333333329E-2</v>
      </c>
      <c r="R1020" s="405">
        <v>8.3333333333333329E-2</v>
      </c>
      <c r="S1020" s="405">
        <v>8.3333333333333329E-2</v>
      </c>
      <c r="T1020" s="405">
        <v>8.3333333333333329E-2</v>
      </c>
      <c r="U1020" s="405">
        <v>8.3333333333333329E-2</v>
      </c>
      <c r="V1020" s="405">
        <v>8.3333333333333329E-2</v>
      </c>
      <c r="W1020" s="405">
        <v>8.3333333333333329E-2</v>
      </c>
      <c r="X1020" s="405">
        <v>8.3333333333333329E-2</v>
      </c>
      <c r="Y1020" s="405">
        <v>8.3333333333333329E-2</v>
      </c>
      <c r="Z1020" s="405">
        <v>8.3333333333333329E-2</v>
      </c>
      <c r="AA1020" s="405">
        <v>8.3333333333333329E-2</v>
      </c>
    </row>
    <row r="1021" spans="1:27" ht="15" customHeight="1" x14ac:dyDescent="0.25">
      <c r="A1021" s="425" t="str">
        <f>IF('1_geral'!$D$1=E1021,1,"")</f>
        <v/>
      </c>
      <c r="B1021" s="166" t="str">
        <f>IF(A1021=1,MAX(B$1:B1020)+1,"")</f>
        <v/>
      </c>
      <c r="C1021" s="425" t="str">
        <f>IF('1_geral'!$D$4=F1021,1,"")</f>
        <v/>
      </c>
      <c r="D1021" s="166" t="str">
        <f>IF(C1021=1,MAX(D$1:D1020)+1,"")</f>
        <v/>
      </c>
      <c r="E1021" s="166" t="s">
        <v>24</v>
      </c>
      <c r="F1021" s="166" t="s">
        <v>2853</v>
      </c>
      <c r="G1021" s="166" t="s">
        <v>2853</v>
      </c>
      <c r="J1021" s="166" t="s">
        <v>1902</v>
      </c>
      <c r="K1021" s="166" t="s">
        <v>2856</v>
      </c>
      <c r="L1021" s="409">
        <v>12096</v>
      </c>
      <c r="M1021" s="409">
        <v>13440</v>
      </c>
      <c r="N1021" s="409">
        <v>16128</v>
      </c>
      <c r="O1021" s="410">
        <v>0.25</v>
      </c>
      <c r="P1021" s="405">
        <v>8.3333333333333329E-2</v>
      </c>
      <c r="Q1021" s="405">
        <v>8.3333333333333329E-2</v>
      </c>
      <c r="R1021" s="405">
        <v>8.3333333333333329E-2</v>
      </c>
      <c r="S1021" s="405">
        <v>8.3333333333333329E-2</v>
      </c>
      <c r="T1021" s="405">
        <v>8.3333333333333329E-2</v>
      </c>
      <c r="U1021" s="405">
        <v>8.3333333333333329E-2</v>
      </c>
      <c r="V1021" s="405">
        <v>8.3333333333333329E-2</v>
      </c>
      <c r="W1021" s="405">
        <v>8.3333333333333329E-2</v>
      </c>
      <c r="X1021" s="405">
        <v>8.3333333333333329E-2</v>
      </c>
      <c r="Y1021" s="405">
        <v>8.3333333333333329E-2</v>
      </c>
      <c r="Z1021" s="405">
        <v>8.3333333333333329E-2</v>
      </c>
      <c r="AA1021" s="405">
        <v>8.3333333333333329E-2</v>
      </c>
    </row>
    <row r="1022" spans="1:27" ht="15" customHeight="1" x14ac:dyDescent="0.25">
      <c r="A1022" s="425" t="str">
        <f>IF('1_geral'!$D$1=E1022,1,"")</f>
        <v/>
      </c>
      <c r="B1022" s="166" t="str">
        <f>IF(A1022=1,MAX(B$1:B1021)+1,"")</f>
        <v/>
      </c>
      <c r="C1022" s="425" t="str">
        <f>IF('1_geral'!$D$4=F1022,1,"")</f>
        <v/>
      </c>
      <c r="D1022" s="166" t="str">
        <f>IF(C1022=1,MAX(D$1:D1021)+1,"")</f>
        <v/>
      </c>
      <c r="E1022" s="166" t="s">
        <v>24</v>
      </c>
      <c r="F1022" s="166" t="s">
        <v>2853</v>
      </c>
      <c r="G1022" s="166" t="s">
        <v>2853</v>
      </c>
      <c r="J1022" s="166" t="s">
        <v>1902</v>
      </c>
      <c r="K1022" s="166" t="s">
        <v>2857</v>
      </c>
      <c r="L1022" s="409">
        <v>11880</v>
      </c>
      <c r="M1022" s="409">
        <v>13200</v>
      </c>
      <c r="N1022" s="409">
        <v>15840</v>
      </c>
      <c r="O1022" s="410">
        <v>0.16666666666666666</v>
      </c>
      <c r="P1022" s="405">
        <v>8.3333333333333329E-2</v>
      </c>
      <c r="Q1022" s="405">
        <v>8.3333333333333329E-2</v>
      </c>
      <c r="R1022" s="405">
        <v>8.3333333333333329E-2</v>
      </c>
      <c r="S1022" s="405">
        <v>8.3333333333333329E-2</v>
      </c>
      <c r="T1022" s="405">
        <v>8.3333333333333329E-2</v>
      </c>
      <c r="U1022" s="405">
        <v>8.3333333333333329E-2</v>
      </c>
      <c r="V1022" s="405">
        <v>8.3333333333333329E-2</v>
      </c>
      <c r="W1022" s="405">
        <v>8.3333333333333329E-2</v>
      </c>
      <c r="X1022" s="405">
        <v>8.3333333333333329E-2</v>
      </c>
      <c r="Y1022" s="405">
        <v>8.3333333333333329E-2</v>
      </c>
      <c r="Z1022" s="405">
        <v>8.3333333333333329E-2</v>
      </c>
      <c r="AA1022" s="405">
        <v>8.3333333333333329E-2</v>
      </c>
    </row>
    <row r="1023" spans="1:27" ht="15" customHeight="1" x14ac:dyDescent="0.25">
      <c r="A1023" s="425" t="str">
        <f>IF('1_geral'!$D$1=E1023,1,"")</f>
        <v/>
      </c>
      <c r="B1023" s="166" t="str">
        <f>IF(A1023=1,MAX(B$1:B1022)+1,"")</f>
        <v/>
      </c>
      <c r="C1023" s="425" t="str">
        <f>IF('1_geral'!$D$4=F1023,1,"")</f>
        <v/>
      </c>
      <c r="D1023" s="166" t="str">
        <f>IF(C1023=1,MAX(D$1:D1022)+1,"")</f>
        <v/>
      </c>
      <c r="E1023" s="166" t="s">
        <v>24</v>
      </c>
      <c r="F1023" s="166" t="s">
        <v>2853</v>
      </c>
      <c r="G1023" s="166" t="s">
        <v>2853</v>
      </c>
      <c r="J1023" s="166" t="s">
        <v>1902</v>
      </c>
      <c r="K1023" s="166" t="s">
        <v>2858</v>
      </c>
      <c r="L1023" s="409">
        <v>270</v>
      </c>
      <c r="M1023" s="409">
        <v>300</v>
      </c>
      <c r="N1023" s="409">
        <v>360</v>
      </c>
      <c r="O1023" s="410">
        <v>0.16666666666666666</v>
      </c>
      <c r="P1023" s="405">
        <v>8.3333333333333329E-2</v>
      </c>
      <c r="Q1023" s="405">
        <v>8.3333333333333329E-2</v>
      </c>
      <c r="R1023" s="405">
        <v>8.3333333333333329E-2</v>
      </c>
      <c r="S1023" s="405">
        <v>8.3333333333333329E-2</v>
      </c>
      <c r="T1023" s="405">
        <v>8.3333333333333329E-2</v>
      </c>
      <c r="U1023" s="405">
        <v>8.3333333333333329E-2</v>
      </c>
      <c r="V1023" s="405">
        <v>8.3333333333333329E-2</v>
      </c>
      <c r="W1023" s="405">
        <v>8.3333333333333329E-2</v>
      </c>
      <c r="X1023" s="405">
        <v>8.3333333333333329E-2</v>
      </c>
      <c r="Y1023" s="405">
        <v>8.3333333333333329E-2</v>
      </c>
      <c r="Z1023" s="405">
        <v>8.3333333333333329E-2</v>
      </c>
      <c r="AA1023" s="405">
        <v>8.3333333333333329E-2</v>
      </c>
    </row>
    <row r="1024" spans="1:27" ht="15" customHeight="1" x14ac:dyDescent="0.25">
      <c r="A1024" s="425" t="str">
        <f>IF('1_geral'!$D$1=E1024,1,"")</f>
        <v/>
      </c>
      <c r="B1024" s="166" t="str">
        <f>IF(A1024=1,MAX(B$1:B1023)+1,"")</f>
        <v/>
      </c>
      <c r="C1024" s="425" t="str">
        <f>IF('1_geral'!$D$4=F1024,1,"")</f>
        <v/>
      </c>
      <c r="D1024" s="166" t="str">
        <f>IF(C1024=1,MAX(D$1:D1023)+1,"")</f>
        <v/>
      </c>
      <c r="E1024" s="166" t="s">
        <v>24</v>
      </c>
      <c r="F1024" s="166" t="s">
        <v>2853</v>
      </c>
      <c r="G1024" s="166" t="s">
        <v>2853</v>
      </c>
      <c r="J1024" s="166" t="s">
        <v>1902</v>
      </c>
      <c r="K1024" s="166" t="s">
        <v>2870</v>
      </c>
      <c r="L1024" s="409">
        <v>3240</v>
      </c>
      <c r="M1024" s="409">
        <v>3600</v>
      </c>
      <c r="N1024" s="409">
        <v>4320</v>
      </c>
      <c r="O1024" s="410">
        <v>0.33333333333333331</v>
      </c>
      <c r="P1024" s="405">
        <v>8.3333333333333329E-2</v>
      </c>
      <c r="Q1024" s="405">
        <v>8.3333333333333329E-2</v>
      </c>
      <c r="R1024" s="405">
        <v>8.3333333333333329E-2</v>
      </c>
      <c r="S1024" s="405">
        <v>8.3333333333333329E-2</v>
      </c>
      <c r="T1024" s="405">
        <v>8.3333333333333329E-2</v>
      </c>
      <c r="U1024" s="405">
        <v>8.3333333333333329E-2</v>
      </c>
      <c r="V1024" s="405">
        <v>8.3333333333333329E-2</v>
      </c>
      <c r="W1024" s="405">
        <v>8.3333333333333329E-2</v>
      </c>
      <c r="X1024" s="405">
        <v>8.3333333333333329E-2</v>
      </c>
      <c r="Y1024" s="405">
        <v>8.3333333333333329E-2</v>
      </c>
      <c r="Z1024" s="405">
        <v>8.3333333333333329E-2</v>
      </c>
      <c r="AA1024" s="405">
        <v>8.3333333333333329E-2</v>
      </c>
    </row>
    <row r="1025" spans="1:27" ht="15" customHeight="1" x14ac:dyDescent="0.25">
      <c r="A1025" s="425" t="str">
        <f>IF('1_geral'!$D$1=E1025,1,"")</f>
        <v/>
      </c>
      <c r="B1025" s="166" t="str">
        <f>IF(A1025=1,MAX(B$1:B1024)+1,"")</f>
        <v/>
      </c>
      <c r="C1025" s="425" t="str">
        <f>IF('1_geral'!$D$4=F1025,1,"")</f>
        <v/>
      </c>
      <c r="D1025" s="166" t="str">
        <f>IF(C1025=1,MAX(D$1:D1024)+1,"")</f>
        <v/>
      </c>
      <c r="E1025" s="166" t="s">
        <v>24</v>
      </c>
      <c r="F1025" s="166" t="s">
        <v>2853</v>
      </c>
      <c r="G1025" s="166" t="s">
        <v>2853</v>
      </c>
      <c r="J1025" s="166" t="s">
        <v>1902</v>
      </c>
      <c r="K1025" s="166" t="s">
        <v>2875</v>
      </c>
      <c r="L1025" s="409">
        <v>864</v>
      </c>
      <c r="M1025" s="409">
        <v>960</v>
      </c>
      <c r="N1025" s="409">
        <v>1152</v>
      </c>
      <c r="O1025" s="410">
        <v>0.5</v>
      </c>
      <c r="P1025" s="405">
        <v>8.3333333333333329E-2</v>
      </c>
      <c r="Q1025" s="405">
        <v>8.3333333333333329E-2</v>
      </c>
      <c r="R1025" s="405">
        <v>8.3333333333333329E-2</v>
      </c>
      <c r="S1025" s="405">
        <v>8.3333333333333329E-2</v>
      </c>
      <c r="T1025" s="405">
        <v>8.3333333333333329E-2</v>
      </c>
      <c r="U1025" s="405">
        <v>8.3333333333333329E-2</v>
      </c>
      <c r="V1025" s="405">
        <v>8.3333333333333329E-2</v>
      </c>
      <c r="W1025" s="405">
        <v>8.3333333333333329E-2</v>
      </c>
      <c r="X1025" s="405">
        <v>8.3333333333333329E-2</v>
      </c>
      <c r="Y1025" s="405">
        <v>8.3333333333333329E-2</v>
      </c>
      <c r="Z1025" s="405">
        <v>8.3333333333333329E-2</v>
      </c>
      <c r="AA1025" s="405">
        <v>8.3333333333333329E-2</v>
      </c>
    </row>
    <row r="1026" spans="1:27" ht="15" customHeight="1" x14ac:dyDescent="0.25">
      <c r="A1026" s="425" t="str">
        <f>IF('1_geral'!$D$1=E1026,1,"")</f>
        <v/>
      </c>
      <c r="B1026" s="166" t="str">
        <f>IF(A1026=1,MAX(B$1:B1025)+1,"")</f>
        <v/>
      </c>
      <c r="C1026" s="425" t="str">
        <f>IF('1_geral'!$D$4=F1026,1,"")</f>
        <v/>
      </c>
      <c r="D1026" s="166" t="str">
        <f>IF(C1026=1,MAX(D$1:D1025)+1,"")</f>
        <v/>
      </c>
      <c r="E1026" s="166" t="s">
        <v>24</v>
      </c>
      <c r="F1026" s="166" t="s">
        <v>2853</v>
      </c>
      <c r="G1026" s="166" t="s">
        <v>2853</v>
      </c>
      <c r="J1026" s="166" t="s">
        <v>1902</v>
      </c>
      <c r="K1026" s="166" t="s">
        <v>2876</v>
      </c>
      <c r="L1026" s="409">
        <v>5184</v>
      </c>
      <c r="M1026" s="409">
        <v>5760</v>
      </c>
      <c r="N1026" s="409">
        <v>6912</v>
      </c>
      <c r="O1026" s="410">
        <v>8.3000000000000004E-2</v>
      </c>
      <c r="P1026" s="405">
        <v>8.3333333333333329E-2</v>
      </c>
      <c r="Q1026" s="405">
        <v>8.3333333333333329E-2</v>
      </c>
      <c r="R1026" s="405">
        <v>8.3333333333333329E-2</v>
      </c>
      <c r="S1026" s="405">
        <v>8.3333333333333329E-2</v>
      </c>
      <c r="T1026" s="405">
        <v>8.3333333333333329E-2</v>
      </c>
      <c r="U1026" s="405">
        <v>8.3333333333333329E-2</v>
      </c>
      <c r="V1026" s="405">
        <v>8.3333333333333329E-2</v>
      </c>
      <c r="W1026" s="405">
        <v>8.3333333333333329E-2</v>
      </c>
      <c r="X1026" s="405">
        <v>8.3333333333333329E-2</v>
      </c>
      <c r="Y1026" s="405">
        <v>8.3333333333333329E-2</v>
      </c>
      <c r="Z1026" s="405">
        <v>8.3333333333333329E-2</v>
      </c>
      <c r="AA1026" s="405">
        <v>8.3333333333333329E-2</v>
      </c>
    </row>
    <row r="1027" spans="1:27" ht="15" customHeight="1" x14ac:dyDescent="0.25">
      <c r="A1027" s="425" t="str">
        <f>IF('1_geral'!$D$1=E1027,1,"")</f>
        <v/>
      </c>
      <c r="B1027" s="166" t="str">
        <f>IF(A1027=1,MAX(B$1:B1026)+1,"")</f>
        <v/>
      </c>
      <c r="C1027" s="425" t="str">
        <f>IF('1_geral'!$D$4=F1027,1,"")</f>
        <v/>
      </c>
      <c r="D1027" s="166" t="str">
        <f>IF(C1027=1,MAX(D$1:D1026)+1,"")</f>
        <v/>
      </c>
      <c r="E1027" s="166" t="s">
        <v>24</v>
      </c>
      <c r="F1027" s="166" t="s">
        <v>2853</v>
      </c>
      <c r="G1027" s="166" t="s">
        <v>2853</v>
      </c>
      <c r="J1027" s="166" t="s">
        <v>1902</v>
      </c>
      <c r="K1027" s="166" t="s">
        <v>2877</v>
      </c>
      <c r="L1027" s="409">
        <v>7063.2</v>
      </c>
      <c r="M1027" s="409">
        <v>7848</v>
      </c>
      <c r="N1027" s="409">
        <v>9417.6</v>
      </c>
      <c r="O1027" s="410">
        <v>0.16666666666666666</v>
      </c>
      <c r="P1027" s="405">
        <v>8.3333333333333329E-2</v>
      </c>
      <c r="Q1027" s="405">
        <v>8.3333333333333329E-2</v>
      </c>
      <c r="R1027" s="405">
        <v>8.3333333333333329E-2</v>
      </c>
      <c r="S1027" s="405">
        <v>8.3333333333333329E-2</v>
      </c>
      <c r="T1027" s="405">
        <v>8.3333333333333329E-2</v>
      </c>
      <c r="U1027" s="405">
        <v>8.3333333333333329E-2</v>
      </c>
      <c r="V1027" s="405">
        <v>8.3333333333333329E-2</v>
      </c>
      <c r="W1027" s="405">
        <v>8.3333333333333329E-2</v>
      </c>
      <c r="X1027" s="405">
        <v>8.3333333333333329E-2</v>
      </c>
      <c r="Y1027" s="405">
        <v>8.3333333333333329E-2</v>
      </c>
      <c r="Z1027" s="405">
        <v>8.3333333333333329E-2</v>
      </c>
      <c r="AA1027" s="405">
        <v>8.3333333333333329E-2</v>
      </c>
    </row>
    <row r="1028" spans="1:27" ht="15" customHeight="1" x14ac:dyDescent="0.25">
      <c r="A1028" s="425" t="str">
        <f>IF('1_geral'!$D$1=E1028,1,"")</f>
        <v/>
      </c>
      <c r="B1028" s="166" t="str">
        <f>IF(A1028=1,MAX(B$1:B1027)+1,"")</f>
        <v/>
      </c>
      <c r="C1028" s="425" t="str">
        <f>IF('1_geral'!$D$4=F1028,1,"")</f>
        <v/>
      </c>
      <c r="D1028" s="166" t="str">
        <f>IF(C1028=1,MAX(D$1:D1027)+1,"")</f>
        <v/>
      </c>
      <c r="E1028" s="166" t="s">
        <v>24</v>
      </c>
      <c r="F1028" s="166" t="s">
        <v>2853</v>
      </c>
      <c r="G1028" s="166" t="s">
        <v>2853</v>
      </c>
      <c r="J1028" s="166" t="s">
        <v>1902</v>
      </c>
      <c r="K1028" s="166" t="s">
        <v>2878</v>
      </c>
      <c r="L1028" s="409">
        <v>198</v>
      </c>
      <c r="M1028" s="409">
        <v>220</v>
      </c>
      <c r="N1028" s="409">
        <v>264</v>
      </c>
      <c r="O1028" s="410">
        <v>1</v>
      </c>
      <c r="P1028" s="405">
        <v>8.3333333333333329E-2</v>
      </c>
      <c r="Q1028" s="405">
        <v>8.3333333333333329E-2</v>
      </c>
      <c r="R1028" s="405">
        <v>8.3333333333333329E-2</v>
      </c>
      <c r="S1028" s="405">
        <v>8.3333333333333329E-2</v>
      </c>
      <c r="T1028" s="405">
        <v>8.3333333333333329E-2</v>
      </c>
      <c r="U1028" s="405">
        <v>8.3333333333333329E-2</v>
      </c>
      <c r="V1028" s="405">
        <v>8.3333333333333329E-2</v>
      </c>
      <c r="W1028" s="405">
        <v>8.3333333333333329E-2</v>
      </c>
      <c r="X1028" s="405">
        <v>8.3333333333333329E-2</v>
      </c>
      <c r="Y1028" s="405">
        <v>8.3333333333333329E-2</v>
      </c>
      <c r="Z1028" s="405">
        <v>8.3333333333333329E-2</v>
      </c>
      <c r="AA1028" s="405">
        <v>8.3333333333333329E-2</v>
      </c>
    </row>
    <row r="1029" spans="1:27" ht="15" customHeight="1" x14ac:dyDescent="0.25">
      <c r="A1029" s="425" t="str">
        <f>IF('1_geral'!$D$1=E1029,1,"")</f>
        <v/>
      </c>
      <c r="B1029" s="166" t="str">
        <f>IF(A1029=1,MAX(B$1:B1028)+1,"")</f>
        <v/>
      </c>
      <c r="C1029" s="425" t="str">
        <f>IF('1_geral'!$D$4=F1029,1,"")</f>
        <v/>
      </c>
      <c r="D1029" s="166" t="str">
        <f>IF(C1029=1,MAX(D$1:D1028)+1,"")</f>
        <v/>
      </c>
      <c r="E1029" s="166" t="s">
        <v>24</v>
      </c>
      <c r="F1029" s="166" t="s">
        <v>2853</v>
      </c>
      <c r="G1029" s="166" t="s">
        <v>2853</v>
      </c>
      <c r="J1029" s="166" t="s">
        <v>1902</v>
      </c>
      <c r="K1029" s="166" t="s">
        <v>2880</v>
      </c>
      <c r="L1029" s="409">
        <v>972</v>
      </c>
      <c r="M1029" s="409">
        <v>1080</v>
      </c>
      <c r="N1029" s="409">
        <v>1296</v>
      </c>
      <c r="O1029" s="410">
        <v>0.33333333333333331</v>
      </c>
      <c r="P1029" s="405">
        <v>8.3333333333333329E-2</v>
      </c>
      <c r="Q1029" s="405">
        <v>8.3333333333333329E-2</v>
      </c>
      <c r="R1029" s="405">
        <v>8.3333333333333329E-2</v>
      </c>
      <c r="S1029" s="405">
        <v>8.3333333333333329E-2</v>
      </c>
      <c r="T1029" s="405">
        <v>8.3333333333333329E-2</v>
      </c>
      <c r="U1029" s="405">
        <v>8.3333333333333329E-2</v>
      </c>
      <c r="V1029" s="405">
        <v>8.3333333333333329E-2</v>
      </c>
      <c r="W1029" s="405">
        <v>8.3333333333333329E-2</v>
      </c>
      <c r="X1029" s="405">
        <v>8.3333333333333329E-2</v>
      </c>
      <c r="Y1029" s="405">
        <v>8.3333333333333329E-2</v>
      </c>
      <c r="Z1029" s="405">
        <v>8.3333333333333329E-2</v>
      </c>
      <c r="AA1029" s="405">
        <v>8.3333333333333329E-2</v>
      </c>
    </row>
    <row r="1030" spans="1:27" ht="15" customHeight="1" x14ac:dyDescent="0.25">
      <c r="A1030" s="425" t="str">
        <f>IF('1_geral'!$D$1=E1030,1,"")</f>
        <v/>
      </c>
      <c r="B1030" s="166" t="str">
        <f>IF(A1030=1,MAX(B$1:B1029)+1,"")</f>
        <v/>
      </c>
      <c r="C1030" s="425" t="str">
        <f>IF('1_geral'!$D$4=F1030,1,"")</f>
        <v/>
      </c>
      <c r="D1030" s="166" t="str">
        <f>IF(C1030=1,MAX(D$1:D1029)+1,"")</f>
        <v/>
      </c>
      <c r="E1030" s="166" t="s">
        <v>24</v>
      </c>
      <c r="F1030" s="166" t="s">
        <v>2853</v>
      </c>
      <c r="G1030" s="166" t="s">
        <v>2853</v>
      </c>
      <c r="J1030" s="166" t="s">
        <v>1902</v>
      </c>
      <c r="K1030" s="166" t="s">
        <v>2881</v>
      </c>
      <c r="L1030" s="409">
        <v>3078</v>
      </c>
      <c r="M1030" s="409">
        <v>3420</v>
      </c>
      <c r="N1030" s="409">
        <v>4104</v>
      </c>
      <c r="O1030" s="410">
        <v>8.3333333333333329E-2</v>
      </c>
      <c r="P1030" s="405">
        <v>8.3333333333333329E-2</v>
      </c>
      <c r="Q1030" s="405">
        <v>8.3333333333333329E-2</v>
      </c>
      <c r="R1030" s="405">
        <v>8.3333333333333329E-2</v>
      </c>
      <c r="S1030" s="405">
        <v>8.3333333333333329E-2</v>
      </c>
      <c r="T1030" s="405">
        <v>8.3333333333333329E-2</v>
      </c>
      <c r="U1030" s="405">
        <v>8.3333333333333329E-2</v>
      </c>
      <c r="V1030" s="405">
        <v>8.3333333333333329E-2</v>
      </c>
      <c r="W1030" s="405">
        <v>8.3333333333333329E-2</v>
      </c>
      <c r="X1030" s="405">
        <v>8.3333333333333329E-2</v>
      </c>
      <c r="Y1030" s="405">
        <v>8.3333333333333329E-2</v>
      </c>
      <c r="Z1030" s="405">
        <v>8.3333333333333329E-2</v>
      </c>
      <c r="AA1030" s="405">
        <v>8.3333333333333329E-2</v>
      </c>
    </row>
    <row r="1031" spans="1:27" ht="15" customHeight="1" x14ac:dyDescent="0.25">
      <c r="A1031" s="425" t="str">
        <f>IF('1_geral'!$D$1=E1031,1,"")</f>
        <v/>
      </c>
      <c r="B1031" s="166" t="str">
        <f>IF(A1031=1,MAX(B$1:B1030)+1,"")</f>
        <v/>
      </c>
      <c r="C1031" s="425" t="str">
        <f>IF('1_geral'!$D$4=F1031,1,"")</f>
        <v/>
      </c>
      <c r="D1031" s="166" t="str">
        <f>IF(C1031=1,MAX(D$1:D1030)+1,"")</f>
        <v/>
      </c>
      <c r="E1031" s="166" t="s">
        <v>24</v>
      </c>
      <c r="F1031" s="166" t="s">
        <v>2853</v>
      </c>
      <c r="G1031" s="166" t="s">
        <v>2853</v>
      </c>
      <c r="J1031" s="166" t="s">
        <v>1902</v>
      </c>
      <c r="K1031" s="166" t="s">
        <v>2883</v>
      </c>
      <c r="L1031" s="409">
        <v>7776</v>
      </c>
      <c r="M1031" s="409">
        <v>8640</v>
      </c>
      <c r="N1031" s="409">
        <v>10368</v>
      </c>
      <c r="O1031" s="410">
        <v>1</v>
      </c>
      <c r="P1031" s="405">
        <v>8.3333333333333329E-2</v>
      </c>
      <c r="Q1031" s="405">
        <v>8.3333333333333329E-2</v>
      </c>
      <c r="R1031" s="405">
        <v>8.3333333333333329E-2</v>
      </c>
      <c r="S1031" s="405">
        <v>8.3333333333333329E-2</v>
      </c>
      <c r="T1031" s="405">
        <v>8.3333333333333329E-2</v>
      </c>
      <c r="U1031" s="405">
        <v>8.3333333333333329E-2</v>
      </c>
      <c r="V1031" s="405">
        <v>8.3333333333333329E-2</v>
      </c>
      <c r="W1031" s="405">
        <v>8.3333333333333329E-2</v>
      </c>
      <c r="X1031" s="405">
        <v>8.3333333333333329E-2</v>
      </c>
      <c r="Y1031" s="405">
        <v>8.3333333333333329E-2</v>
      </c>
      <c r="Z1031" s="405">
        <v>8.3333333333333329E-2</v>
      </c>
      <c r="AA1031" s="405">
        <v>8.3333333333333329E-2</v>
      </c>
    </row>
    <row r="1032" spans="1:27" ht="15" customHeight="1" x14ac:dyDescent="0.25">
      <c r="A1032" s="425" t="str">
        <f>IF('1_geral'!$D$1=E1032,1,"")</f>
        <v/>
      </c>
      <c r="B1032" s="166" t="str">
        <f>IF(A1032=1,MAX(B$1:B1031)+1,"")</f>
        <v/>
      </c>
      <c r="C1032" s="425" t="str">
        <f>IF('1_geral'!$D$4=F1032,1,"")</f>
        <v/>
      </c>
      <c r="D1032" s="166" t="str">
        <f>IF(C1032=1,MAX(D$1:D1031)+1,"")</f>
        <v/>
      </c>
      <c r="E1032" s="166" t="s">
        <v>24</v>
      </c>
      <c r="F1032" s="166" t="s">
        <v>2853</v>
      </c>
      <c r="G1032" s="166" t="s">
        <v>2853</v>
      </c>
      <c r="J1032" s="166" t="s">
        <v>1902</v>
      </c>
      <c r="K1032" s="166" t="s">
        <v>2884</v>
      </c>
      <c r="L1032" s="409">
        <v>11394</v>
      </c>
      <c r="M1032" s="409">
        <v>12660</v>
      </c>
      <c r="N1032" s="409">
        <v>15192</v>
      </c>
      <c r="O1032" s="410">
        <v>0.25</v>
      </c>
      <c r="P1032" s="405">
        <v>8.3333333333333329E-2</v>
      </c>
      <c r="Q1032" s="405">
        <v>8.3333333333333329E-2</v>
      </c>
      <c r="R1032" s="405">
        <v>8.3333333333333329E-2</v>
      </c>
      <c r="S1032" s="405">
        <v>8.3333333333333329E-2</v>
      </c>
      <c r="T1032" s="405">
        <v>8.3333333333333329E-2</v>
      </c>
      <c r="U1032" s="405">
        <v>8.3333333333333329E-2</v>
      </c>
      <c r="V1032" s="405">
        <v>8.3333333333333329E-2</v>
      </c>
      <c r="W1032" s="405">
        <v>8.3333333333333329E-2</v>
      </c>
      <c r="X1032" s="405">
        <v>8.3333333333333329E-2</v>
      </c>
      <c r="Y1032" s="405">
        <v>8.3333333333333329E-2</v>
      </c>
      <c r="Z1032" s="405">
        <v>8.3333333333333329E-2</v>
      </c>
      <c r="AA1032" s="405">
        <v>8.3333333333333329E-2</v>
      </c>
    </row>
    <row r="1033" spans="1:27" ht="15" customHeight="1" x14ac:dyDescent="0.25">
      <c r="A1033" s="425" t="str">
        <f>IF('1_geral'!$D$1=E1033,1,"")</f>
        <v/>
      </c>
      <c r="B1033" s="166" t="str">
        <f>IF(A1033=1,MAX(B$1:B1032)+1,"")</f>
        <v/>
      </c>
      <c r="C1033" s="425" t="str">
        <f>IF('1_geral'!$D$4=F1033,1,"")</f>
        <v/>
      </c>
      <c r="D1033" s="166" t="str">
        <f>IF(C1033=1,MAX(D$1:D1032)+1,"")</f>
        <v/>
      </c>
      <c r="E1033" s="166" t="s">
        <v>24</v>
      </c>
      <c r="F1033" s="166" t="s">
        <v>2853</v>
      </c>
      <c r="G1033" s="166" t="s">
        <v>2853</v>
      </c>
      <c r="J1033" s="166" t="s">
        <v>1902</v>
      </c>
      <c r="K1033" s="166" t="s">
        <v>2885</v>
      </c>
      <c r="L1033" s="409">
        <v>1350</v>
      </c>
      <c r="M1033" s="409">
        <v>1500</v>
      </c>
      <c r="N1033" s="409">
        <v>1800</v>
      </c>
      <c r="O1033" s="410">
        <v>2</v>
      </c>
      <c r="P1033" s="405">
        <v>8.3333333333333329E-2</v>
      </c>
      <c r="Q1033" s="405">
        <v>8.3333333333333329E-2</v>
      </c>
      <c r="R1033" s="405">
        <v>8.3333333333333329E-2</v>
      </c>
      <c r="S1033" s="405">
        <v>8.3333333333333329E-2</v>
      </c>
      <c r="T1033" s="405">
        <v>8.3333333333333329E-2</v>
      </c>
      <c r="U1033" s="405">
        <v>8.3333333333333329E-2</v>
      </c>
      <c r="V1033" s="405">
        <v>8.3333333333333329E-2</v>
      </c>
      <c r="W1033" s="405">
        <v>8.3333333333333329E-2</v>
      </c>
      <c r="X1033" s="405">
        <v>8.3333333333333329E-2</v>
      </c>
      <c r="Y1033" s="405">
        <v>8.3333333333333329E-2</v>
      </c>
      <c r="Z1033" s="405">
        <v>8.3333333333333329E-2</v>
      </c>
      <c r="AA1033" s="405">
        <v>8.3333333333333329E-2</v>
      </c>
    </row>
    <row r="1034" spans="1:27" ht="15" customHeight="1" x14ac:dyDescent="0.25">
      <c r="A1034" s="425" t="str">
        <f>IF('1_geral'!$D$1=E1034,1,"")</f>
        <v/>
      </c>
      <c r="B1034" s="166" t="str">
        <f>IF(A1034=1,MAX(B$1:B1033)+1,"")</f>
        <v/>
      </c>
      <c r="C1034" s="425" t="str">
        <f>IF('1_geral'!$D$4=F1034,1,"")</f>
        <v/>
      </c>
      <c r="D1034" s="166" t="str">
        <f>IF(C1034=1,MAX(D$1:D1033)+1,"")</f>
        <v/>
      </c>
      <c r="E1034" s="166" t="s">
        <v>24</v>
      </c>
      <c r="F1034" s="166" t="s">
        <v>2853</v>
      </c>
      <c r="G1034" s="166" t="s">
        <v>2853</v>
      </c>
      <c r="J1034" s="166" t="s">
        <v>1902</v>
      </c>
      <c r="K1034" s="166" t="s">
        <v>2886</v>
      </c>
      <c r="L1034" s="409">
        <v>121.5</v>
      </c>
      <c r="M1034" s="409">
        <v>135</v>
      </c>
      <c r="N1034" s="409">
        <v>162</v>
      </c>
      <c r="O1034" s="410">
        <v>2</v>
      </c>
      <c r="P1034" s="405">
        <v>8.3333333333333329E-2</v>
      </c>
      <c r="Q1034" s="405">
        <v>8.3333333333333329E-2</v>
      </c>
      <c r="R1034" s="405">
        <v>8.3333333333333329E-2</v>
      </c>
      <c r="S1034" s="405">
        <v>8.3333333333333329E-2</v>
      </c>
      <c r="T1034" s="405">
        <v>8.3333333333333329E-2</v>
      </c>
      <c r="U1034" s="405">
        <v>8.3333333333333329E-2</v>
      </c>
      <c r="V1034" s="405">
        <v>8.3333333333333329E-2</v>
      </c>
      <c r="W1034" s="405">
        <v>8.3333333333333329E-2</v>
      </c>
      <c r="X1034" s="405">
        <v>8.3333333333333329E-2</v>
      </c>
      <c r="Y1034" s="405">
        <v>8.3333333333333329E-2</v>
      </c>
      <c r="Z1034" s="405">
        <v>8.3333333333333329E-2</v>
      </c>
      <c r="AA1034" s="405">
        <v>8.3333333333333329E-2</v>
      </c>
    </row>
    <row r="1035" spans="1:27" ht="15" customHeight="1" x14ac:dyDescent="0.25">
      <c r="A1035" s="425" t="str">
        <f>IF('1_geral'!$D$1=E1035,1,"")</f>
        <v/>
      </c>
      <c r="B1035" s="166" t="str">
        <f>IF(A1035=1,MAX(B$1:B1034)+1,"")</f>
        <v/>
      </c>
      <c r="C1035" s="425" t="str">
        <f>IF('1_geral'!$D$4=F1035,1,"")</f>
        <v/>
      </c>
      <c r="D1035" s="166" t="str">
        <f>IF(C1035=1,MAX(D$1:D1034)+1,"")</f>
        <v/>
      </c>
      <c r="E1035" s="166" t="s">
        <v>24</v>
      </c>
      <c r="F1035" s="166" t="s">
        <v>2853</v>
      </c>
      <c r="G1035" s="166" t="s">
        <v>1657</v>
      </c>
      <c r="J1035" s="166" t="s">
        <v>1902</v>
      </c>
      <c r="K1035" s="166" t="s">
        <v>2863</v>
      </c>
      <c r="L1035" s="409">
        <v>29.087628865979379</v>
      </c>
      <c r="M1035" s="409">
        <v>32.319587628865975</v>
      </c>
      <c r="N1035" s="409">
        <v>38.783505154639165</v>
      </c>
      <c r="O1035" s="410">
        <v>194</v>
      </c>
      <c r="P1035" s="405">
        <v>8.3333333333333329E-2</v>
      </c>
      <c r="Q1035" s="405">
        <v>8.3333333333333329E-2</v>
      </c>
      <c r="R1035" s="405">
        <v>8.3333333333333329E-2</v>
      </c>
      <c r="S1035" s="405">
        <v>8.3333333333333329E-2</v>
      </c>
      <c r="T1035" s="405">
        <v>8.3333333333333329E-2</v>
      </c>
      <c r="U1035" s="405">
        <v>8.3333333333333329E-2</v>
      </c>
      <c r="V1035" s="405">
        <v>8.3333333333333329E-2</v>
      </c>
      <c r="W1035" s="405">
        <v>8.3333333333333329E-2</v>
      </c>
      <c r="X1035" s="405">
        <v>8.3333333333333329E-2</v>
      </c>
      <c r="Y1035" s="405">
        <v>8.3333333333333329E-2</v>
      </c>
      <c r="Z1035" s="405">
        <v>8.3333333333333329E-2</v>
      </c>
      <c r="AA1035" s="405">
        <v>8.3333333333333329E-2</v>
      </c>
    </row>
    <row r="1036" spans="1:27" ht="15" customHeight="1" x14ac:dyDescent="0.25">
      <c r="A1036" s="425" t="str">
        <f>IF('1_geral'!$D$1=E1036,1,"")</f>
        <v/>
      </c>
      <c r="B1036" s="166" t="str">
        <f>IF(A1036=1,MAX(B$1:B1035)+1,"")</f>
        <v/>
      </c>
      <c r="C1036" s="425" t="str">
        <f>IF('1_geral'!$D$4=F1036,1,"")</f>
        <v/>
      </c>
      <c r="D1036" s="166" t="str">
        <f>IF(C1036=1,MAX(D$1:D1035)+1,"")</f>
        <v/>
      </c>
      <c r="E1036" s="166" t="s">
        <v>24</v>
      </c>
      <c r="F1036" s="166" t="s">
        <v>2853</v>
      </c>
      <c r="G1036" s="166" t="s">
        <v>1657</v>
      </c>
      <c r="J1036" s="166" t="s">
        <v>1902</v>
      </c>
      <c r="K1036" s="166" t="s">
        <v>2864</v>
      </c>
      <c r="L1036" s="409">
        <v>77.931818181818201</v>
      </c>
      <c r="M1036" s="409">
        <v>86.590909090909108</v>
      </c>
      <c r="N1036" s="409">
        <v>103.90909090909092</v>
      </c>
      <c r="O1036" s="410">
        <v>44</v>
      </c>
      <c r="P1036" s="405">
        <v>8.3333333333333329E-2</v>
      </c>
      <c r="Q1036" s="405">
        <v>8.3333333333333329E-2</v>
      </c>
      <c r="R1036" s="405">
        <v>8.3333333333333329E-2</v>
      </c>
      <c r="S1036" s="405">
        <v>8.3333333333333329E-2</v>
      </c>
      <c r="T1036" s="405">
        <v>8.3333333333333329E-2</v>
      </c>
      <c r="U1036" s="405">
        <v>8.3333333333333329E-2</v>
      </c>
      <c r="V1036" s="405">
        <v>8.3333333333333329E-2</v>
      </c>
      <c r="W1036" s="405">
        <v>8.3333333333333329E-2</v>
      </c>
      <c r="X1036" s="405">
        <v>8.3333333333333329E-2</v>
      </c>
      <c r="Y1036" s="405">
        <v>8.3333333333333329E-2</v>
      </c>
      <c r="Z1036" s="405">
        <v>8.3333333333333329E-2</v>
      </c>
      <c r="AA1036" s="405">
        <v>8.3333333333333329E-2</v>
      </c>
    </row>
    <row r="1037" spans="1:27" ht="15" customHeight="1" x14ac:dyDescent="0.25">
      <c r="A1037" s="425" t="str">
        <f>IF('1_geral'!$D$1=E1037,1,"")</f>
        <v/>
      </c>
      <c r="B1037" s="166" t="str">
        <f>IF(A1037=1,MAX(B$1:B1036)+1,"")</f>
        <v/>
      </c>
      <c r="C1037" s="425" t="str">
        <f>IF('1_geral'!$D$4=F1037,1,"")</f>
        <v/>
      </c>
      <c r="D1037" s="166" t="str">
        <f>IF(C1037=1,MAX(D$1:D1036)+1,"")</f>
        <v/>
      </c>
      <c r="E1037" s="166" t="s">
        <v>24</v>
      </c>
      <c r="F1037" s="166" t="s">
        <v>2853</v>
      </c>
      <c r="G1037" s="166" t="s">
        <v>1657</v>
      </c>
      <c r="J1037" s="166" t="s">
        <v>1902</v>
      </c>
      <c r="K1037" s="166" t="s">
        <v>2866</v>
      </c>
      <c r="L1037" s="409">
        <v>243</v>
      </c>
      <c r="M1037" s="409">
        <v>270</v>
      </c>
      <c r="N1037" s="409">
        <v>324</v>
      </c>
      <c r="O1037" s="410">
        <v>1</v>
      </c>
      <c r="P1037" s="405">
        <v>8.3333333333333329E-2</v>
      </c>
      <c r="Q1037" s="405">
        <v>8.3333333333333329E-2</v>
      </c>
      <c r="R1037" s="405">
        <v>8.3333333333333329E-2</v>
      </c>
      <c r="S1037" s="405">
        <v>8.3333333333333329E-2</v>
      </c>
      <c r="T1037" s="405">
        <v>8.3333333333333329E-2</v>
      </c>
      <c r="U1037" s="405">
        <v>8.3333333333333329E-2</v>
      </c>
      <c r="V1037" s="405">
        <v>8.3333333333333329E-2</v>
      </c>
      <c r="W1037" s="405">
        <v>8.3333333333333329E-2</v>
      </c>
      <c r="X1037" s="405">
        <v>8.3333333333333329E-2</v>
      </c>
      <c r="Y1037" s="405">
        <v>8.3333333333333329E-2</v>
      </c>
      <c r="Z1037" s="405">
        <v>8.3333333333333329E-2</v>
      </c>
      <c r="AA1037" s="405">
        <v>8.3333333333333329E-2</v>
      </c>
    </row>
    <row r="1038" spans="1:27" ht="15" customHeight="1" x14ac:dyDescent="0.25">
      <c r="A1038" s="425" t="str">
        <f>IF('1_geral'!$D$1=E1038,1,"")</f>
        <v/>
      </c>
      <c r="B1038" s="166" t="str">
        <f>IF(A1038=1,MAX(B$1:B1037)+1,"")</f>
        <v/>
      </c>
      <c r="C1038" s="425" t="str">
        <f>IF('1_geral'!$D$4=F1038,1,"")</f>
        <v/>
      </c>
      <c r="D1038" s="166" t="str">
        <f>IF(C1038=1,MAX(D$1:D1037)+1,"")</f>
        <v/>
      </c>
      <c r="E1038" s="166" t="s">
        <v>24</v>
      </c>
      <c r="F1038" s="166" t="s">
        <v>2853</v>
      </c>
      <c r="G1038" s="166" t="s">
        <v>1657</v>
      </c>
      <c r="J1038" s="166" t="s">
        <v>1902</v>
      </c>
      <c r="K1038" s="166" t="s">
        <v>2871</v>
      </c>
      <c r="L1038" s="409">
        <v>3681</v>
      </c>
      <c r="M1038" s="409">
        <v>4090</v>
      </c>
      <c r="N1038" s="409">
        <v>4908</v>
      </c>
      <c r="O1038" s="410">
        <v>1</v>
      </c>
      <c r="P1038" s="405">
        <v>8.3333333333333329E-2</v>
      </c>
      <c r="Q1038" s="405">
        <v>8.3333333333333329E-2</v>
      </c>
      <c r="R1038" s="405">
        <v>8.3333333333333329E-2</v>
      </c>
      <c r="S1038" s="405">
        <v>8.3333333333333329E-2</v>
      </c>
      <c r="T1038" s="405">
        <v>8.3333333333333329E-2</v>
      </c>
      <c r="U1038" s="405">
        <v>8.3333333333333329E-2</v>
      </c>
      <c r="V1038" s="405">
        <v>8.3333333333333329E-2</v>
      </c>
      <c r="W1038" s="405">
        <v>8.3333333333333329E-2</v>
      </c>
      <c r="X1038" s="405">
        <v>8.3333333333333329E-2</v>
      </c>
      <c r="Y1038" s="405">
        <v>8.3333333333333329E-2</v>
      </c>
      <c r="Z1038" s="405">
        <v>8.3333333333333329E-2</v>
      </c>
      <c r="AA1038" s="405">
        <v>8.3333333333333329E-2</v>
      </c>
    </row>
    <row r="1039" spans="1:27" ht="15" customHeight="1" x14ac:dyDescent="0.25">
      <c r="A1039" s="425" t="str">
        <f>IF('1_geral'!$D$1=E1039,1,"")</f>
        <v/>
      </c>
      <c r="B1039" s="166" t="str">
        <f>IF(A1039=1,MAX(B$1:B1038)+1,"")</f>
        <v/>
      </c>
      <c r="C1039" s="425" t="str">
        <f>IF('1_geral'!$D$4=F1039,1,"")</f>
        <v/>
      </c>
      <c r="D1039" s="166" t="str">
        <f>IF(C1039=1,MAX(D$1:D1038)+1,"")</f>
        <v/>
      </c>
      <c r="E1039" s="166" t="s">
        <v>24</v>
      </c>
      <c r="F1039" s="166" t="s">
        <v>2853</v>
      </c>
      <c r="G1039" s="166" t="s">
        <v>1657</v>
      </c>
      <c r="J1039" s="166" t="s">
        <v>1902</v>
      </c>
      <c r="K1039" s="166" t="s">
        <v>2873</v>
      </c>
      <c r="L1039" s="409">
        <v>1566</v>
      </c>
      <c r="M1039" s="409">
        <v>1740</v>
      </c>
      <c r="N1039" s="409">
        <v>2088</v>
      </c>
      <c r="O1039" s="410">
        <v>0.16666666666666666</v>
      </c>
      <c r="P1039" s="405">
        <v>8.3333333333333329E-2</v>
      </c>
      <c r="Q1039" s="405">
        <v>8.3333333333333329E-2</v>
      </c>
      <c r="R1039" s="405">
        <v>8.3333333333333329E-2</v>
      </c>
      <c r="S1039" s="405">
        <v>8.3333333333333329E-2</v>
      </c>
      <c r="T1039" s="405">
        <v>8.3333333333333329E-2</v>
      </c>
      <c r="U1039" s="405">
        <v>8.3333333333333329E-2</v>
      </c>
      <c r="V1039" s="405">
        <v>8.3333333333333329E-2</v>
      </c>
      <c r="W1039" s="405">
        <v>8.3333333333333329E-2</v>
      </c>
      <c r="X1039" s="405">
        <v>8.3333333333333329E-2</v>
      </c>
      <c r="Y1039" s="405">
        <v>8.3333333333333329E-2</v>
      </c>
      <c r="Z1039" s="405">
        <v>8.3333333333333329E-2</v>
      </c>
      <c r="AA1039" s="405">
        <v>8.3333333333333329E-2</v>
      </c>
    </row>
    <row r="1040" spans="1:27" ht="15" customHeight="1" x14ac:dyDescent="0.25">
      <c r="A1040" s="425" t="str">
        <f>IF('1_geral'!$D$1=E1040,1,"")</f>
        <v/>
      </c>
      <c r="B1040" s="166" t="str">
        <f>IF(A1040=1,MAX(B$1:B1039)+1,"")</f>
        <v/>
      </c>
      <c r="C1040" s="425" t="str">
        <f>IF('1_geral'!$D$4=F1040,1,"")</f>
        <v/>
      </c>
      <c r="D1040" s="166" t="str">
        <f>IF(C1040=1,MAX(D$1:D1039)+1,"")</f>
        <v/>
      </c>
      <c r="E1040" s="166" t="s">
        <v>24</v>
      </c>
      <c r="F1040" s="166" t="s">
        <v>2853</v>
      </c>
      <c r="G1040" s="166" t="s">
        <v>1657</v>
      </c>
      <c r="J1040" s="166" t="s">
        <v>1902</v>
      </c>
      <c r="K1040" s="166" t="s">
        <v>2879</v>
      </c>
      <c r="L1040" s="409">
        <v>2665.125</v>
      </c>
      <c r="M1040" s="409">
        <v>2961.25</v>
      </c>
      <c r="N1040" s="409">
        <v>3553.5</v>
      </c>
      <c r="O1040" s="410">
        <v>1</v>
      </c>
      <c r="P1040" s="405">
        <v>8.3333333333333329E-2</v>
      </c>
      <c r="Q1040" s="405">
        <v>8.3333333333333329E-2</v>
      </c>
      <c r="R1040" s="405">
        <v>8.3333333333333329E-2</v>
      </c>
      <c r="S1040" s="405">
        <v>8.3333333333333329E-2</v>
      </c>
      <c r="T1040" s="405">
        <v>8.3333333333333329E-2</v>
      </c>
      <c r="U1040" s="405">
        <v>8.3333333333333329E-2</v>
      </c>
      <c r="V1040" s="405">
        <v>8.3333333333333329E-2</v>
      </c>
      <c r="W1040" s="405">
        <v>8.3333333333333329E-2</v>
      </c>
      <c r="X1040" s="405">
        <v>8.3333333333333329E-2</v>
      </c>
      <c r="Y1040" s="405">
        <v>8.3333333333333329E-2</v>
      </c>
      <c r="Z1040" s="405">
        <v>8.3333333333333329E-2</v>
      </c>
      <c r="AA1040" s="405">
        <v>8.3333333333333329E-2</v>
      </c>
    </row>
    <row r="1041" spans="1:27" ht="15" customHeight="1" x14ac:dyDescent="0.25">
      <c r="A1041" s="425" t="str">
        <f>IF('1_geral'!$D$1=E1041,1,"")</f>
        <v/>
      </c>
      <c r="B1041" s="166" t="str">
        <f>IF(A1041=1,MAX(B$1:B1040)+1,"")</f>
        <v/>
      </c>
      <c r="C1041" s="425" t="str">
        <f>IF('1_geral'!$D$4=F1041,1,"")</f>
        <v/>
      </c>
      <c r="D1041" s="166" t="str">
        <f>IF(C1041=1,MAX(D$1:D1040)+1,"")</f>
        <v/>
      </c>
      <c r="E1041" s="166" t="s">
        <v>24</v>
      </c>
      <c r="F1041" s="166" t="s">
        <v>2853</v>
      </c>
      <c r="G1041" s="166" t="s">
        <v>1657</v>
      </c>
      <c r="J1041" s="166" t="s">
        <v>1902</v>
      </c>
      <c r="K1041" s="166" t="s">
        <v>2882</v>
      </c>
      <c r="L1041" s="409">
        <v>10404</v>
      </c>
      <c r="M1041" s="409">
        <v>11560</v>
      </c>
      <c r="N1041" s="409">
        <v>13872</v>
      </c>
      <c r="O1041" s="410">
        <v>8.3333333333333329E-2</v>
      </c>
      <c r="P1041" s="405">
        <v>8.3333333333333329E-2</v>
      </c>
      <c r="Q1041" s="405">
        <v>8.3333333333333329E-2</v>
      </c>
      <c r="R1041" s="405">
        <v>8.3333333333333329E-2</v>
      </c>
      <c r="S1041" s="405">
        <v>8.3333333333333329E-2</v>
      </c>
      <c r="T1041" s="405">
        <v>8.3333333333333329E-2</v>
      </c>
      <c r="U1041" s="405">
        <v>8.3333333333333329E-2</v>
      </c>
      <c r="V1041" s="405">
        <v>8.3333333333333329E-2</v>
      </c>
      <c r="W1041" s="405">
        <v>8.3333333333333329E-2</v>
      </c>
      <c r="X1041" s="405">
        <v>8.3333333333333329E-2</v>
      </c>
      <c r="Y1041" s="405">
        <v>8.3333333333333329E-2</v>
      </c>
      <c r="Z1041" s="405">
        <v>8.3333333333333329E-2</v>
      </c>
      <c r="AA1041" s="405">
        <v>8.3333333333333329E-2</v>
      </c>
    </row>
    <row r="1042" spans="1:27" ht="15" customHeight="1" x14ac:dyDescent="0.25">
      <c r="A1042" s="425" t="str">
        <f>IF('1_geral'!$D$1=E1042,1,"")</f>
        <v/>
      </c>
      <c r="B1042" s="166" t="str">
        <f>IF(A1042=1,MAX(B$1:B1041)+1,"")</f>
        <v/>
      </c>
      <c r="C1042" s="425" t="str">
        <f>IF('1_geral'!$D$4=F1042,1,"")</f>
        <v/>
      </c>
      <c r="D1042" s="166" t="str">
        <f>IF(C1042=1,MAX(D$1:D1041)+1,"")</f>
        <v/>
      </c>
      <c r="E1042" s="166" t="s">
        <v>24</v>
      </c>
      <c r="F1042" s="166" t="s">
        <v>2853</v>
      </c>
      <c r="J1042" s="166" t="s">
        <v>1902</v>
      </c>
      <c r="K1042" s="166" t="s">
        <v>2859</v>
      </c>
      <c r="L1042" s="409">
        <v>702</v>
      </c>
      <c r="M1042" s="409">
        <v>780</v>
      </c>
      <c r="N1042" s="409">
        <v>936</v>
      </c>
      <c r="O1042" s="410">
        <v>0.16666666666666666</v>
      </c>
      <c r="P1042" s="405">
        <v>8.3333333333333329E-2</v>
      </c>
      <c r="Q1042" s="405">
        <v>8.3333333333333329E-2</v>
      </c>
      <c r="R1042" s="405">
        <v>8.3333333333333329E-2</v>
      </c>
      <c r="S1042" s="405">
        <v>8.3333333333333329E-2</v>
      </c>
      <c r="T1042" s="405">
        <v>8.3333333333333329E-2</v>
      </c>
      <c r="U1042" s="405">
        <v>8.3333333333333329E-2</v>
      </c>
      <c r="V1042" s="405">
        <v>8.3333333333333329E-2</v>
      </c>
      <c r="W1042" s="405">
        <v>8.3333333333333329E-2</v>
      </c>
      <c r="X1042" s="405">
        <v>8.3333333333333329E-2</v>
      </c>
      <c r="Y1042" s="405">
        <v>8.3333333333333329E-2</v>
      </c>
      <c r="Z1042" s="405">
        <v>8.3333333333333329E-2</v>
      </c>
      <c r="AA1042" s="405">
        <v>8.3333333333333329E-2</v>
      </c>
    </row>
    <row r="1043" spans="1:27" ht="15" customHeight="1" x14ac:dyDescent="0.25">
      <c r="A1043" s="425" t="str">
        <f>IF('1_geral'!$D$1=E1043,1,"")</f>
        <v/>
      </c>
      <c r="B1043" s="166" t="str">
        <f>IF(A1043=1,MAX(B$1:B1042)+1,"")</f>
        <v/>
      </c>
      <c r="C1043" s="425" t="str">
        <f>IF('1_geral'!$D$4=F1043,1,"")</f>
        <v/>
      </c>
      <c r="D1043" s="166" t="str">
        <f>IF(C1043=1,MAX(D$1:D1042)+1,"")</f>
        <v/>
      </c>
      <c r="E1043" s="166" t="s">
        <v>24</v>
      </c>
      <c r="F1043" s="166" t="s">
        <v>2853</v>
      </c>
      <c r="J1043" s="166" t="s">
        <v>1902</v>
      </c>
      <c r="K1043" s="166" t="s">
        <v>2860</v>
      </c>
      <c r="L1043" s="409">
        <v>54</v>
      </c>
      <c r="M1043" s="409">
        <v>60</v>
      </c>
      <c r="N1043" s="409">
        <v>72</v>
      </c>
      <c r="O1043" s="410">
        <v>1</v>
      </c>
      <c r="P1043" s="405">
        <v>8.3333333333333329E-2</v>
      </c>
      <c r="Q1043" s="405">
        <v>8.3333333333333329E-2</v>
      </c>
      <c r="R1043" s="405">
        <v>8.3333333333333329E-2</v>
      </c>
      <c r="S1043" s="405">
        <v>8.3333333333333329E-2</v>
      </c>
      <c r="T1043" s="405">
        <v>8.3333333333333329E-2</v>
      </c>
      <c r="U1043" s="405">
        <v>8.3333333333333329E-2</v>
      </c>
      <c r="V1043" s="405">
        <v>8.3333333333333329E-2</v>
      </c>
      <c r="W1043" s="405">
        <v>8.3333333333333329E-2</v>
      </c>
      <c r="X1043" s="405">
        <v>8.3333333333333329E-2</v>
      </c>
      <c r="Y1043" s="405">
        <v>8.3333333333333329E-2</v>
      </c>
      <c r="Z1043" s="405">
        <v>8.3333333333333329E-2</v>
      </c>
      <c r="AA1043" s="405">
        <v>8.3333333333333329E-2</v>
      </c>
    </row>
    <row r="1044" spans="1:27" ht="15" customHeight="1" x14ac:dyDescent="0.25">
      <c r="A1044" s="425" t="str">
        <f>IF('1_geral'!$D$1=E1044,1,"")</f>
        <v/>
      </c>
      <c r="B1044" s="166" t="str">
        <f>IF(A1044=1,MAX(B$1:B1043)+1,"")</f>
        <v/>
      </c>
      <c r="C1044" s="425" t="str">
        <f>IF('1_geral'!$D$4=F1044,1,"")</f>
        <v/>
      </c>
      <c r="D1044" s="166" t="str">
        <f>IF(C1044=1,MAX(D$1:D1043)+1,"")</f>
        <v/>
      </c>
      <c r="E1044" s="166" t="s">
        <v>24</v>
      </c>
      <c r="F1044" s="166" t="s">
        <v>2853</v>
      </c>
      <c r="J1044" s="166" t="s">
        <v>1902</v>
      </c>
      <c r="K1044" s="166" t="s">
        <v>2861</v>
      </c>
      <c r="L1044" s="409">
        <v>40.5</v>
      </c>
      <c r="M1044" s="409">
        <v>45</v>
      </c>
      <c r="N1044" s="409">
        <v>54</v>
      </c>
      <c r="O1044" s="410">
        <v>4</v>
      </c>
      <c r="P1044" s="405">
        <v>8.3333333333333329E-2</v>
      </c>
      <c r="Q1044" s="405">
        <v>8.3333333333333329E-2</v>
      </c>
      <c r="R1044" s="405">
        <v>8.3333333333333329E-2</v>
      </c>
      <c r="S1044" s="405">
        <v>8.3333333333333329E-2</v>
      </c>
      <c r="T1044" s="405">
        <v>8.3333333333333329E-2</v>
      </c>
      <c r="U1044" s="405">
        <v>8.3333333333333329E-2</v>
      </c>
      <c r="V1044" s="405">
        <v>8.3333333333333329E-2</v>
      </c>
      <c r="W1044" s="405">
        <v>8.3333333333333329E-2</v>
      </c>
      <c r="X1044" s="405">
        <v>8.3333333333333329E-2</v>
      </c>
      <c r="Y1044" s="405">
        <v>8.3333333333333329E-2</v>
      </c>
      <c r="Z1044" s="405">
        <v>8.3333333333333329E-2</v>
      </c>
      <c r="AA1044" s="405">
        <v>8.3333333333333329E-2</v>
      </c>
    </row>
    <row r="1045" spans="1:27" ht="15" customHeight="1" x14ac:dyDescent="0.25">
      <c r="A1045" s="425" t="str">
        <f>IF('1_geral'!$D$1=E1045,1,"")</f>
        <v/>
      </c>
      <c r="B1045" s="166" t="str">
        <f>IF(A1045=1,MAX(B$1:B1044)+1,"")</f>
        <v/>
      </c>
      <c r="C1045" s="425" t="str">
        <f>IF('1_geral'!$D$4=F1045,1,"")</f>
        <v/>
      </c>
      <c r="D1045" s="166" t="str">
        <f>IF(C1045=1,MAX(D$1:D1044)+1,"")</f>
        <v/>
      </c>
      <c r="E1045" s="166" t="s">
        <v>24</v>
      </c>
      <c r="F1045" s="166" t="s">
        <v>2853</v>
      </c>
      <c r="J1045" s="166" t="s">
        <v>1902</v>
      </c>
      <c r="K1045" s="166" t="s">
        <v>2862</v>
      </c>
      <c r="L1045" s="409">
        <v>351</v>
      </c>
      <c r="M1045" s="409">
        <v>390</v>
      </c>
      <c r="N1045" s="409">
        <v>468</v>
      </c>
      <c r="O1045" s="410">
        <v>4</v>
      </c>
      <c r="P1045" s="405">
        <v>8.3333333333333329E-2</v>
      </c>
      <c r="Q1045" s="405">
        <v>8.3333333333333329E-2</v>
      </c>
      <c r="R1045" s="405">
        <v>8.3333333333333329E-2</v>
      </c>
      <c r="S1045" s="405">
        <v>8.3333333333333329E-2</v>
      </c>
      <c r="T1045" s="405">
        <v>8.3333333333333329E-2</v>
      </c>
      <c r="U1045" s="405">
        <v>8.3333333333333329E-2</v>
      </c>
      <c r="V1045" s="405">
        <v>8.3333333333333329E-2</v>
      </c>
      <c r="W1045" s="405">
        <v>8.3333333333333329E-2</v>
      </c>
      <c r="X1045" s="405">
        <v>8.3333333333333329E-2</v>
      </c>
      <c r="Y1045" s="405">
        <v>8.3333333333333329E-2</v>
      </c>
      <c r="Z1045" s="405">
        <v>8.3333333333333329E-2</v>
      </c>
      <c r="AA1045" s="405">
        <v>8.3333333333333329E-2</v>
      </c>
    </row>
    <row r="1046" spans="1:27" ht="15" customHeight="1" x14ac:dyDescent="0.25">
      <c r="A1046" s="425" t="str">
        <f>IF('1_geral'!$D$1=E1046,1,"")</f>
        <v/>
      </c>
      <c r="B1046" s="166" t="str">
        <f>IF(A1046=1,MAX(B$1:B1045)+1,"")</f>
        <v/>
      </c>
      <c r="C1046" s="425" t="str">
        <f>IF('1_geral'!$D$4=F1046,1,"")</f>
        <v/>
      </c>
      <c r="D1046" s="166" t="str">
        <f>IF(C1046=1,MAX(D$1:D1045)+1,"")</f>
        <v/>
      </c>
      <c r="E1046" s="166" t="s">
        <v>24</v>
      </c>
      <c r="F1046" s="166" t="s">
        <v>2853</v>
      </c>
      <c r="J1046" s="166" t="s">
        <v>1902</v>
      </c>
      <c r="K1046" s="166" t="s">
        <v>2865</v>
      </c>
      <c r="L1046" s="409">
        <v>1944</v>
      </c>
      <c r="M1046" s="409">
        <v>2160</v>
      </c>
      <c r="N1046" s="409">
        <v>2592</v>
      </c>
      <c r="O1046" s="410">
        <v>0.16666666666666666</v>
      </c>
      <c r="P1046" s="405">
        <v>8.3333333333333329E-2</v>
      </c>
      <c r="Q1046" s="405">
        <v>8.3333333333333329E-2</v>
      </c>
      <c r="R1046" s="405">
        <v>8.3333333333333329E-2</v>
      </c>
      <c r="S1046" s="405">
        <v>8.3333333333333329E-2</v>
      </c>
      <c r="T1046" s="405">
        <v>8.3333333333333329E-2</v>
      </c>
      <c r="U1046" s="405">
        <v>8.3333333333333329E-2</v>
      </c>
      <c r="V1046" s="405">
        <v>8.3333333333333329E-2</v>
      </c>
      <c r="W1046" s="405">
        <v>8.3333333333333329E-2</v>
      </c>
      <c r="X1046" s="405">
        <v>8.3333333333333329E-2</v>
      </c>
      <c r="Y1046" s="405">
        <v>8.3333333333333329E-2</v>
      </c>
      <c r="Z1046" s="405">
        <v>8.3333333333333329E-2</v>
      </c>
      <c r="AA1046" s="405">
        <v>8.3333333333333329E-2</v>
      </c>
    </row>
    <row r="1047" spans="1:27" ht="15" customHeight="1" x14ac:dyDescent="0.25">
      <c r="A1047" s="425" t="str">
        <f>IF('1_geral'!$D$1=E1047,1,"")</f>
        <v/>
      </c>
      <c r="B1047" s="166" t="str">
        <f>IF(A1047=1,MAX(B$1:B1046)+1,"")</f>
        <v/>
      </c>
      <c r="C1047" s="425" t="str">
        <f>IF('1_geral'!$D$4=F1047,1,"")</f>
        <v/>
      </c>
      <c r="D1047" s="166" t="str">
        <f>IF(C1047=1,MAX(D$1:D1046)+1,"")</f>
        <v/>
      </c>
      <c r="E1047" s="166" t="s">
        <v>24</v>
      </c>
      <c r="F1047" s="166" t="s">
        <v>2853</v>
      </c>
      <c r="J1047" s="166" t="s">
        <v>1902</v>
      </c>
      <c r="K1047" s="166" t="s">
        <v>2867</v>
      </c>
      <c r="L1047" s="409">
        <v>4027.5</v>
      </c>
      <c r="M1047" s="409">
        <v>4475</v>
      </c>
      <c r="N1047" s="409">
        <v>5370</v>
      </c>
      <c r="O1047" s="410">
        <v>1</v>
      </c>
      <c r="P1047" s="405">
        <v>8.3333333333333329E-2</v>
      </c>
      <c r="Q1047" s="405">
        <v>8.3333333333333329E-2</v>
      </c>
      <c r="R1047" s="405">
        <v>8.3333333333333329E-2</v>
      </c>
      <c r="S1047" s="405">
        <v>8.3333333333333329E-2</v>
      </c>
      <c r="T1047" s="405">
        <v>8.3333333333333329E-2</v>
      </c>
      <c r="U1047" s="405">
        <v>8.3333333333333329E-2</v>
      </c>
      <c r="V1047" s="405">
        <v>8.3333333333333329E-2</v>
      </c>
      <c r="W1047" s="405">
        <v>8.3333333333333329E-2</v>
      </c>
      <c r="X1047" s="405">
        <v>8.3333333333333329E-2</v>
      </c>
      <c r="Y1047" s="405">
        <v>8.3333333333333329E-2</v>
      </c>
      <c r="Z1047" s="405">
        <v>8.3333333333333329E-2</v>
      </c>
      <c r="AA1047" s="405">
        <v>8.3333333333333329E-2</v>
      </c>
    </row>
    <row r="1048" spans="1:27" ht="15" customHeight="1" x14ac:dyDescent="0.25">
      <c r="A1048" s="425" t="str">
        <f>IF('1_geral'!$D$1=E1048,1,"")</f>
        <v/>
      </c>
      <c r="B1048" s="166" t="str">
        <f>IF(A1048=1,MAX(B$1:B1047)+1,"")</f>
        <v/>
      </c>
      <c r="C1048" s="425" t="str">
        <f>IF('1_geral'!$D$4=F1048,1,"")</f>
        <v/>
      </c>
      <c r="D1048" s="166" t="str">
        <f>IF(C1048=1,MAX(D$1:D1047)+1,"")</f>
        <v/>
      </c>
      <c r="E1048" s="166" t="s">
        <v>24</v>
      </c>
      <c r="F1048" s="166" t="s">
        <v>2853</v>
      </c>
      <c r="J1048" s="166" t="s">
        <v>1902</v>
      </c>
      <c r="K1048" s="166" t="s">
        <v>2868</v>
      </c>
      <c r="L1048" s="409">
        <v>270</v>
      </c>
      <c r="M1048" s="409">
        <v>300</v>
      </c>
      <c r="N1048" s="409">
        <v>360</v>
      </c>
      <c r="O1048" s="410">
        <v>1</v>
      </c>
      <c r="P1048" s="405">
        <v>8.3333333333333329E-2</v>
      </c>
      <c r="Q1048" s="405">
        <v>8.3333333333333329E-2</v>
      </c>
      <c r="R1048" s="405">
        <v>8.3333333333333329E-2</v>
      </c>
      <c r="S1048" s="405">
        <v>8.3333333333333329E-2</v>
      </c>
      <c r="T1048" s="405">
        <v>8.3333333333333329E-2</v>
      </c>
      <c r="U1048" s="405">
        <v>8.3333333333333329E-2</v>
      </c>
      <c r="V1048" s="405">
        <v>8.3333333333333329E-2</v>
      </c>
      <c r="W1048" s="405">
        <v>8.3333333333333329E-2</v>
      </c>
      <c r="X1048" s="405">
        <v>8.3333333333333329E-2</v>
      </c>
      <c r="Y1048" s="405">
        <v>8.3333333333333329E-2</v>
      </c>
      <c r="Z1048" s="405">
        <v>8.3333333333333329E-2</v>
      </c>
      <c r="AA1048" s="405">
        <v>8.3333333333333329E-2</v>
      </c>
    </row>
    <row r="1049" spans="1:27" ht="15" customHeight="1" x14ac:dyDescent="0.25">
      <c r="A1049" s="425" t="str">
        <f>IF('1_geral'!$D$1=E1049,1,"")</f>
        <v/>
      </c>
      <c r="B1049" s="166" t="str">
        <f>IF(A1049=1,MAX(B$1:B1048)+1,"")</f>
        <v/>
      </c>
      <c r="C1049" s="425" t="str">
        <f>IF('1_geral'!$D$4=F1049,1,"")</f>
        <v/>
      </c>
      <c r="D1049" s="166" t="str">
        <f>IF(C1049=1,MAX(D$1:D1048)+1,"")</f>
        <v/>
      </c>
      <c r="E1049" s="166" t="s">
        <v>24</v>
      </c>
      <c r="F1049" s="166" t="s">
        <v>2853</v>
      </c>
      <c r="J1049" s="166" t="s">
        <v>1902</v>
      </c>
      <c r="K1049" s="166" t="s">
        <v>2869</v>
      </c>
      <c r="L1049" s="409">
        <v>135</v>
      </c>
      <c r="M1049" s="409">
        <v>150</v>
      </c>
      <c r="N1049" s="409">
        <v>180</v>
      </c>
      <c r="O1049" s="410">
        <v>1</v>
      </c>
      <c r="P1049" s="405">
        <v>8.3333333333333329E-2</v>
      </c>
      <c r="Q1049" s="405">
        <v>8.3333333333333329E-2</v>
      </c>
      <c r="R1049" s="405">
        <v>8.3333333333333329E-2</v>
      </c>
      <c r="S1049" s="405">
        <v>8.3333333333333329E-2</v>
      </c>
      <c r="T1049" s="405">
        <v>8.3333333333333329E-2</v>
      </c>
      <c r="U1049" s="405">
        <v>8.3333333333333329E-2</v>
      </c>
      <c r="V1049" s="405">
        <v>8.3333333333333329E-2</v>
      </c>
      <c r="W1049" s="405">
        <v>8.3333333333333329E-2</v>
      </c>
      <c r="X1049" s="405">
        <v>8.3333333333333329E-2</v>
      </c>
      <c r="Y1049" s="405">
        <v>8.3333333333333329E-2</v>
      </c>
      <c r="Z1049" s="405">
        <v>8.3333333333333329E-2</v>
      </c>
      <c r="AA1049" s="405">
        <v>8.3333333333333329E-2</v>
      </c>
    </row>
    <row r="1050" spans="1:27" ht="15" customHeight="1" x14ac:dyDescent="0.25">
      <c r="A1050" s="425" t="str">
        <f>IF('1_geral'!$D$1=E1050,1,"")</f>
        <v/>
      </c>
      <c r="B1050" s="166" t="str">
        <f>IF(A1050=1,MAX(B$1:B1049)+1,"")</f>
        <v/>
      </c>
      <c r="C1050" s="425" t="str">
        <f>IF('1_geral'!$D$4=F1050,1,"")</f>
        <v/>
      </c>
      <c r="D1050" s="166" t="str">
        <f>IF(C1050=1,MAX(D$1:D1049)+1,"")</f>
        <v/>
      </c>
      <c r="E1050" s="166" t="s">
        <v>24</v>
      </c>
      <c r="F1050" s="166" t="s">
        <v>2853</v>
      </c>
      <c r="J1050" s="166" t="s">
        <v>1902</v>
      </c>
      <c r="K1050" s="166" t="s">
        <v>2872</v>
      </c>
      <c r="L1050" s="409">
        <v>1107</v>
      </c>
      <c r="M1050" s="409">
        <v>1230</v>
      </c>
      <c r="N1050" s="409">
        <v>1476</v>
      </c>
      <c r="O1050" s="410">
        <v>0.16666666666666666</v>
      </c>
      <c r="P1050" s="405">
        <v>8.3333333333333329E-2</v>
      </c>
      <c r="Q1050" s="405">
        <v>8.3333333333333329E-2</v>
      </c>
      <c r="R1050" s="405">
        <v>8.3333333333333329E-2</v>
      </c>
      <c r="S1050" s="405">
        <v>8.3333333333333329E-2</v>
      </c>
      <c r="T1050" s="405">
        <v>8.3333333333333329E-2</v>
      </c>
      <c r="U1050" s="405">
        <v>8.3333333333333329E-2</v>
      </c>
      <c r="V1050" s="405">
        <v>8.3333333333333329E-2</v>
      </c>
      <c r="W1050" s="405">
        <v>8.3333333333333329E-2</v>
      </c>
      <c r="X1050" s="405">
        <v>8.3333333333333329E-2</v>
      </c>
      <c r="Y1050" s="405">
        <v>8.3333333333333329E-2</v>
      </c>
      <c r="Z1050" s="405">
        <v>8.3333333333333329E-2</v>
      </c>
      <c r="AA1050" s="405">
        <v>8.3333333333333329E-2</v>
      </c>
    </row>
    <row r="1051" spans="1:27" ht="15" customHeight="1" x14ac:dyDescent="0.25">
      <c r="A1051" s="425" t="str">
        <f>IF('1_geral'!$D$1=E1051,1,"")</f>
        <v/>
      </c>
      <c r="B1051" s="166" t="str">
        <f>IF(A1051=1,MAX(B$1:B1050)+1,"")</f>
        <v/>
      </c>
      <c r="C1051" s="425" t="str">
        <f>IF('1_geral'!$D$4=F1051,1,"")</f>
        <v/>
      </c>
      <c r="D1051" s="166" t="str">
        <f>IF(C1051=1,MAX(D$1:D1050)+1,"")</f>
        <v/>
      </c>
      <c r="E1051" s="166" t="s">
        <v>24</v>
      </c>
      <c r="F1051" s="166" t="s">
        <v>2853</v>
      </c>
      <c r="J1051" s="166" t="s">
        <v>1902</v>
      </c>
      <c r="K1051" s="166" t="s">
        <v>2874</v>
      </c>
      <c r="L1051" s="409">
        <v>3046.5</v>
      </c>
      <c r="M1051" s="409">
        <v>3385</v>
      </c>
      <c r="N1051" s="409">
        <v>4062</v>
      </c>
      <c r="O1051" s="410">
        <v>4</v>
      </c>
      <c r="P1051" s="405">
        <v>8.3333333333333329E-2</v>
      </c>
      <c r="Q1051" s="405">
        <v>8.3333333333333329E-2</v>
      </c>
      <c r="R1051" s="405">
        <v>8.3333333333333329E-2</v>
      </c>
      <c r="S1051" s="405">
        <v>8.3333333333333329E-2</v>
      </c>
      <c r="T1051" s="405">
        <v>8.3333333333333329E-2</v>
      </c>
      <c r="U1051" s="405">
        <v>8.3333333333333329E-2</v>
      </c>
      <c r="V1051" s="405">
        <v>8.3333333333333329E-2</v>
      </c>
      <c r="W1051" s="405">
        <v>8.3333333333333329E-2</v>
      </c>
      <c r="X1051" s="405">
        <v>8.3333333333333329E-2</v>
      </c>
      <c r="Y1051" s="405">
        <v>8.3333333333333329E-2</v>
      </c>
      <c r="Z1051" s="405">
        <v>8.3333333333333329E-2</v>
      </c>
      <c r="AA1051" s="405">
        <v>8.3333333333333329E-2</v>
      </c>
    </row>
    <row r="1052" spans="1:27" ht="15" customHeight="1" x14ac:dyDescent="0.25">
      <c r="A1052" s="425" t="str">
        <f>IF('1_geral'!$D$1=E1052,1,"")</f>
        <v/>
      </c>
      <c r="B1052" s="166" t="str">
        <f>IF(A1052=1,MAX(B$1:B1051)+1,"")</f>
        <v/>
      </c>
      <c r="C1052" s="425" t="str">
        <f>IF('1_geral'!$D$4=F1052,1,"")</f>
        <v/>
      </c>
      <c r="D1052" s="166" t="str">
        <f>IF(C1052=1,MAX(D$1:D1051)+1,"")</f>
        <v/>
      </c>
      <c r="E1052" s="166" t="s">
        <v>24</v>
      </c>
      <c r="F1052" s="166" t="s">
        <v>1657</v>
      </c>
      <c r="G1052" s="166" t="s">
        <v>1657</v>
      </c>
      <c r="H1052" s="166" t="s">
        <v>2892</v>
      </c>
      <c r="K1052" s="166" t="s">
        <v>2893</v>
      </c>
      <c r="L1052" s="409">
        <v>26064</v>
      </c>
      <c r="M1052" s="409">
        <v>1</v>
      </c>
      <c r="O1052" s="410">
        <v>0.01</v>
      </c>
      <c r="P1052" s="405">
        <v>8.3333333333333329E-2</v>
      </c>
      <c r="Q1052" s="405">
        <v>8.3333333333333329E-2</v>
      </c>
      <c r="R1052" s="405">
        <v>8.3333333333333329E-2</v>
      </c>
      <c r="S1052" s="405">
        <v>8.3333333333333329E-2</v>
      </c>
      <c r="T1052" s="405">
        <v>8.3333333333333329E-2</v>
      </c>
      <c r="U1052" s="405">
        <v>8.3333333333333329E-2</v>
      </c>
      <c r="V1052" s="405">
        <v>8.3333333333333329E-2</v>
      </c>
      <c r="W1052" s="405">
        <v>8.3333333333333329E-2</v>
      </c>
      <c r="X1052" s="405">
        <v>8.3333333333333329E-2</v>
      </c>
      <c r="Y1052" s="405">
        <v>8.3333333333333329E-2</v>
      </c>
      <c r="Z1052" s="405">
        <v>8.3333333333333329E-2</v>
      </c>
      <c r="AA1052" s="405">
        <v>8.3333333333333329E-2</v>
      </c>
    </row>
    <row r="1053" spans="1:27" ht="15" customHeight="1" x14ac:dyDescent="0.25">
      <c r="A1053" s="425" t="str">
        <f>IF('1_geral'!$D$1=E1053,1,"")</f>
        <v/>
      </c>
      <c r="B1053" s="166" t="str">
        <f>IF(A1053=1,MAX(B$1:B1052)+1,"")</f>
        <v/>
      </c>
      <c r="C1053" s="425" t="str">
        <f>IF('1_geral'!$D$4=F1053,1,"")</f>
        <v/>
      </c>
      <c r="D1053" s="166" t="str">
        <f>IF(C1053=1,MAX(D$1:D1052)+1,"")</f>
        <v/>
      </c>
      <c r="E1053" s="166" t="s">
        <v>24</v>
      </c>
      <c r="F1053" s="166" t="s">
        <v>1657</v>
      </c>
      <c r="G1053" s="166" t="s">
        <v>1657</v>
      </c>
      <c r="H1053" s="166" t="s">
        <v>2887</v>
      </c>
      <c r="K1053" s="166" t="s">
        <v>2888</v>
      </c>
      <c r="L1053" s="409">
        <v>1296</v>
      </c>
      <c r="M1053" s="409">
        <v>1</v>
      </c>
      <c r="O1053" s="410">
        <v>0.93</v>
      </c>
      <c r="P1053" s="405">
        <v>8.3333333333333329E-2</v>
      </c>
      <c r="Q1053" s="405">
        <v>8.3333333333333329E-2</v>
      </c>
      <c r="R1053" s="405">
        <v>8.3333333333333329E-2</v>
      </c>
      <c r="S1053" s="405">
        <v>8.3333333333333329E-2</v>
      </c>
      <c r="T1053" s="405">
        <v>8.3333333333333329E-2</v>
      </c>
      <c r="U1053" s="405">
        <v>8.3333333333333329E-2</v>
      </c>
      <c r="V1053" s="405">
        <v>8.3333333333333329E-2</v>
      </c>
      <c r="W1053" s="405">
        <v>8.3333333333333329E-2</v>
      </c>
      <c r="X1053" s="405">
        <v>8.3333333333333329E-2</v>
      </c>
      <c r="Y1053" s="405">
        <v>8.3333333333333329E-2</v>
      </c>
      <c r="Z1053" s="405">
        <v>8.3333333333333329E-2</v>
      </c>
      <c r="AA1053" s="405">
        <v>8.3333333333333329E-2</v>
      </c>
    </row>
    <row r="1054" spans="1:27" ht="15" customHeight="1" x14ac:dyDescent="0.25">
      <c r="A1054" s="425" t="str">
        <f>IF('1_geral'!$D$1=E1054,1,"")</f>
        <v/>
      </c>
      <c r="B1054" s="166" t="str">
        <f>IF(A1054=1,MAX(B$1:B1053)+1,"")</f>
        <v/>
      </c>
      <c r="C1054" s="425" t="str">
        <f>IF('1_geral'!$D$4=F1054,1,"")</f>
        <v/>
      </c>
      <c r="D1054" s="166" t="str">
        <f>IF(C1054=1,MAX(D$1:D1053)+1,"")</f>
        <v/>
      </c>
      <c r="E1054" s="166" t="s">
        <v>24</v>
      </c>
      <c r="F1054" s="166" t="s">
        <v>1657</v>
      </c>
      <c r="G1054" s="166" t="s">
        <v>1657</v>
      </c>
      <c r="H1054" s="166" t="s">
        <v>2887</v>
      </c>
      <c r="K1054" s="166" t="s">
        <v>2889</v>
      </c>
      <c r="L1054" s="409">
        <v>1884</v>
      </c>
      <c r="M1054" s="409">
        <v>1</v>
      </c>
      <c r="P1054" s="405">
        <v>8.3333333333333329E-2</v>
      </c>
      <c r="Q1054" s="405">
        <v>8.3333333333333329E-2</v>
      </c>
      <c r="R1054" s="405">
        <v>8.3333333333333329E-2</v>
      </c>
      <c r="S1054" s="405">
        <v>8.3333333333333329E-2</v>
      </c>
      <c r="T1054" s="405">
        <v>8.3333333333333329E-2</v>
      </c>
      <c r="U1054" s="405">
        <v>8.3333333333333329E-2</v>
      </c>
      <c r="V1054" s="405">
        <v>8.3333333333333329E-2</v>
      </c>
      <c r="W1054" s="405">
        <v>8.3333333333333329E-2</v>
      </c>
      <c r="X1054" s="405">
        <v>8.3333333333333329E-2</v>
      </c>
      <c r="Y1054" s="405">
        <v>8.3333333333333329E-2</v>
      </c>
      <c r="Z1054" s="405">
        <v>8.3333333333333329E-2</v>
      </c>
      <c r="AA1054" s="405">
        <v>8.3333333333333329E-2</v>
      </c>
    </row>
    <row r="1055" spans="1:27" ht="15" customHeight="1" x14ac:dyDescent="0.25">
      <c r="A1055" s="425" t="str">
        <f>IF('1_geral'!$D$1=E1055,1,"")</f>
        <v/>
      </c>
      <c r="B1055" s="166" t="str">
        <f>IF(A1055=1,MAX(B$1:B1054)+1,"")</f>
        <v/>
      </c>
      <c r="C1055" s="425" t="str">
        <f>IF('1_geral'!$D$4=F1055,1,"")</f>
        <v/>
      </c>
      <c r="D1055" s="166" t="str">
        <f>IF(C1055=1,MAX(D$1:D1054)+1,"")</f>
        <v/>
      </c>
      <c r="E1055" s="166" t="s">
        <v>24</v>
      </c>
      <c r="F1055" s="166" t="s">
        <v>1657</v>
      </c>
      <c r="G1055" s="166" t="s">
        <v>1657</v>
      </c>
      <c r="H1055" s="166" t="s">
        <v>2887</v>
      </c>
      <c r="K1055" s="166" t="s">
        <v>2890</v>
      </c>
      <c r="L1055" s="409">
        <v>4248</v>
      </c>
      <c r="M1055" s="409">
        <v>1</v>
      </c>
      <c r="P1055" s="405">
        <v>8.3333333333333329E-2</v>
      </c>
      <c r="Q1055" s="405">
        <v>8.3333333333333329E-2</v>
      </c>
      <c r="R1055" s="405">
        <v>8.3333333333333329E-2</v>
      </c>
      <c r="S1055" s="405">
        <v>8.3333333333333329E-2</v>
      </c>
      <c r="T1055" s="405">
        <v>8.3333333333333329E-2</v>
      </c>
      <c r="U1055" s="405">
        <v>8.3333333333333329E-2</v>
      </c>
      <c r="V1055" s="405">
        <v>8.3333333333333329E-2</v>
      </c>
      <c r="W1055" s="405">
        <v>8.3333333333333329E-2</v>
      </c>
      <c r="X1055" s="405">
        <v>8.3333333333333329E-2</v>
      </c>
      <c r="Y1055" s="405">
        <v>8.3333333333333329E-2</v>
      </c>
      <c r="Z1055" s="405">
        <v>8.3333333333333329E-2</v>
      </c>
      <c r="AA1055" s="405">
        <v>8.3333333333333329E-2</v>
      </c>
    </row>
    <row r="1056" spans="1:27" ht="15" customHeight="1" x14ac:dyDescent="0.25">
      <c r="A1056" s="425" t="str">
        <f>IF('1_geral'!$D$1=E1056,1,"")</f>
        <v/>
      </c>
      <c r="B1056" s="166" t="str">
        <f>IF(A1056=1,MAX(B$1:B1055)+1,"")</f>
        <v/>
      </c>
      <c r="C1056" s="425" t="str">
        <f>IF('1_geral'!$D$4=F1056,1,"")</f>
        <v/>
      </c>
      <c r="D1056" s="166" t="str">
        <f>IF(C1056=1,MAX(D$1:D1055)+1,"")</f>
        <v/>
      </c>
      <c r="E1056" s="166" t="s">
        <v>24</v>
      </c>
      <c r="F1056" s="166" t="s">
        <v>1657</v>
      </c>
      <c r="G1056" s="166" t="s">
        <v>1657</v>
      </c>
      <c r="H1056" s="166" t="s">
        <v>2887</v>
      </c>
      <c r="K1056" s="166" t="s">
        <v>2891</v>
      </c>
      <c r="L1056" s="409">
        <v>6084</v>
      </c>
      <c r="M1056" s="409">
        <v>1</v>
      </c>
      <c r="P1056" s="405">
        <v>8.3333333333333329E-2</v>
      </c>
      <c r="Q1056" s="405">
        <v>8.3333333333333329E-2</v>
      </c>
      <c r="R1056" s="405">
        <v>8.3333333333333329E-2</v>
      </c>
      <c r="S1056" s="405">
        <v>8.3333333333333329E-2</v>
      </c>
      <c r="T1056" s="405">
        <v>8.3333333333333329E-2</v>
      </c>
      <c r="U1056" s="405">
        <v>8.3333333333333329E-2</v>
      </c>
      <c r="V1056" s="405">
        <v>8.3333333333333329E-2</v>
      </c>
      <c r="W1056" s="405">
        <v>8.3333333333333329E-2</v>
      </c>
      <c r="X1056" s="405">
        <v>8.3333333333333329E-2</v>
      </c>
      <c r="Y1056" s="405">
        <v>8.3333333333333329E-2</v>
      </c>
      <c r="Z1056" s="405">
        <v>8.3333333333333329E-2</v>
      </c>
      <c r="AA1056" s="405">
        <v>8.3333333333333329E-2</v>
      </c>
    </row>
    <row r="1057" spans="1:27" ht="15" customHeight="1" x14ac:dyDescent="0.25">
      <c r="A1057" s="425" t="str">
        <f>IF('1_geral'!$D$1=E1057,1,"")</f>
        <v/>
      </c>
      <c r="B1057" s="166" t="str">
        <f>IF(A1057=1,MAX(B$1:B1056)+1,"")</f>
        <v/>
      </c>
      <c r="C1057" s="425" t="str">
        <f>IF('1_geral'!$D$4=F1057,1,"")</f>
        <v/>
      </c>
      <c r="D1057" s="166" t="str">
        <f>IF(C1057=1,MAX(D$1:D1056)+1,"")</f>
        <v/>
      </c>
      <c r="E1057" s="166" t="s">
        <v>24</v>
      </c>
      <c r="F1057" s="166" t="s">
        <v>1657</v>
      </c>
      <c r="G1057" s="166" t="s">
        <v>1657</v>
      </c>
      <c r="H1057" s="166" t="s">
        <v>2887</v>
      </c>
      <c r="K1057" s="166" t="s">
        <v>2818</v>
      </c>
      <c r="L1057" s="409">
        <v>6235.2</v>
      </c>
      <c r="M1057" s="409">
        <v>1</v>
      </c>
      <c r="O1057" s="410">
        <v>0.06</v>
      </c>
      <c r="P1057" s="405">
        <v>8.3333333333333329E-2</v>
      </c>
      <c r="Q1057" s="405">
        <v>8.3333333333333329E-2</v>
      </c>
      <c r="R1057" s="405">
        <v>8.3333333333333329E-2</v>
      </c>
      <c r="S1057" s="405">
        <v>8.3333333333333329E-2</v>
      </c>
      <c r="T1057" s="405">
        <v>8.3333333333333329E-2</v>
      </c>
      <c r="U1057" s="405">
        <v>8.3333333333333329E-2</v>
      </c>
      <c r="V1057" s="405">
        <v>8.3333333333333329E-2</v>
      </c>
      <c r="W1057" s="405">
        <v>8.3333333333333329E-2</v>
      </c>
      <c r="X1057" s="405">
        <v>8.3333333333333329E-2</v>
      </c>
      <c r="Y1057" s="405">
        <v>8.3333333333333329E-2</v>
      </c>
      <c r="Z1057" s="405">
        <v>8.3333333333333329E-2</v>
      </c>
      <c r="AA1057" s="405">
        <v>8.3333333333333329E-2</v>
      </c>
    </row>
    <row r="1058" spans="1:27" ht="15" customHeight="1" x14ac:dyDescent="0.25">
      <c r="A1058" s="425" t="str">
        <f>IF('1_geral'!$D$1=E1058,1,"")</f>
        <v/>
      </c>
      <c r="B1058" s="166" t="str">
        <f>IF(A1058=1,MAX(B$1:B1057)+1,"")</f>
        <v/>
      </c>
      <c r="C1058" s="425" t="str">
        <f>IF('1_geral'!$D$4=F1058,1,"")</f>
        <v/>
      </c>
      <c r="D1058" s="166" t="str">
        <f>IF(C1058=1,MAX(D$1:D1057)+1,"")</f>
        <v/>
      </c>
      <c r="E1058" s="166" t="s">
        <v>24</v>
      </c>
      <c r="F1058" s="166" t="s">
        <v>1657</v>
      </c>
      <c r="G1058" s="166" t="s">
        <v>1657</v>
      </c>
      <c r="H1058" s="166" t="s">
        <v>2887</v>
      </c>
      <c r="K1058" s="166" t="s">
        <v>1952</v>
      </c>
      <c r="L1058" s="409">
        <v>18000</v>
      </c>
      <c r="M1058" s="409">
        <v>8.3333333333333329E-2</v>
      </c>
      <c r="P1058" s="405">
        <v>8.3333333333333329E-2</v>
      </c>
      <c r="Q1058" s="405">
        <v>8.3333333333333329E-2</v>
      </c>
      <c r="R1058" s="405">
        <v>8.3333333333333329E-2</v>
      </c>
      <c r="S1058" s="405">
        <v>8.3333333333333329E-2</v>
      </c>
      <c r="T1058" s="405">
        <v>8.3333333333333329E-2</v>
      </c>
      <c r="U1058" s="405">
        <v>8.3333333333333329E-2</v>
      </c>
      <c r="V1058" s="405">
        <v>8.3333333333333329E-2</v>
      </c>
      <c r="W1058" s="405">
        <v>8.3333333333333329E-2</v>
      </c>
      <c r="X1058" s="405">
        <v>8.3333333333333329E-2</v>
      </c>
      <c r="Y1058" s="405">
        <v>8.3333333333333329E-2</v>
      </c>
      <c r="Z1058" s="405">
        <v>8.3333333333333329E-2</v>
      </c>
      <c r="AA1058" s="405">
        <v>8.3333333333333329E-2</v>
      </c>
    </row>
    <row r="1059" spans="1:27" ht="15" customHeight="1" x14ac:dyDescent="0.25">
      <c r="A1059" s="425" t="str">
        <f>IF('1_geral'!$D$1=E1059,1,"")</f>
        <v/>
      </c>
      <c r="B1059" s="166" t="str">
        <f>IF(A1059=1,MAX(B$1:B1058)+1,"")</f>
        <v/>
      </c>
      <c r="C1059" s="425" t="str">
        <f>IF('1_geral'!$D$4=F1059,1,"")</f>
        <v/>
      </c>
      <c r="D1059" s="166" t="str">
        <f>IF(C1059=1,MAX(D$1:D1058)+1,"")</f>
        <v/>
      </c>
      <c r="E1059" s="166" t="s">
        <v>24</v>
      </c>
      <c r="F1059" s="166" t="s">
        <v>2580</v>
      </c>
      <c r="G1059" s="166" t="s">
        <v>1657</v>
      </c>
      <c r="H1059" s="166" t="s">
        <v>1656</v>
      </c>
      <c r="I1059" s="166" t="s">
        <v>1657</v>
      </c>
      <c r="J1059" s="166" t="s">
        <v>1902</v>
      </c>
      <c r="K1059" s="166" t="s">
        <v>2580</v>
      </c>
      <c r="L1059" s="409">
        <v>3400</v>
      </c>
      <c r="M1059" s="409">
        <v>4200</v>
      </c>
      <c r="N1059" s="409">
        <v>5000</v>
      </c>
      <c r="O1059" s="410">
        <v>1</v>
      </c>
      <c r="P1059" s="405">
        <v>8.3333333333333329E-2</v>
      </c>
      <c r="Q1059" s="405">
        <v>8.3333333333333329E-2</v>
      </c>
      <c r="R1059" s="405">
        <v>8.3333333333333329E-2</v>
      </c>
      <c r="S1059" s="405">
        <v>8.3333333333333329E-2</v>
      </c>
      <c r="T1059" s="405">
        <v>8.3333333333333329E-2</v>
      </c>
      <c r="U1059" s="405">
        <v>8.3333333333333329E-2</v>
      </c>
      <c r="V1059" s="405">
        <v>8.3333333333333329E-2</v>
      </c>
      <c r="W1059" s="405">
        <v>8.3333333333333329E-2</v>
      </c>
      <c r="X1059" s="405">
        <v>8.3333333333333329E-2</v>
      </c>
      <c r="Y1059" s="405">
        <v>8.3333333333333329E-2</v>
      </c>
      <c r="Z1059" s="405">
        <v>8.3333333333333329E-2</v>
      </c>
      <c r="AA1059" s="405">
        <v>8.3333333333333329E-2</v>
      </c>
    </row>
    <row r="1060" spans="1:27" ht="15" customHeight="1" x14ac:dyDescent="0.25">
      <c r="A1060" s="425" t="str">
        <f>IF('1_geral'!$D$1=E1060,1,"")</f>
        <v/>
      </c>
      <c r="B1060" s="166" t="str">
        <f>IF(A1060=1,MAX(B$1:B1059)+1,"")</f>
        <v/>
      </c>
      <c r="C1060" s="425" t="str">
        <f>IF('1_geral'!$D$4=F1060,1,"")</f>
        <v/>
      </c>
      <c r="D1060" s="166" t="str">
        <f>IF(C1060=1,MAX(D$1:D1059)+1,"")</f>
        <v/>
      </c>
      <c r="E1060" s="166" t="s">
        <v>24</v>
      </c>
      <c r="F1060" s="166" t="s">
        <v>2580</v>
      </c>
      <c r="G1060" s="166" t="s">
        <v>1657</v>
      </c>
      <c r="H1060" s="166" t="s">
        <v>1656</v>
      </c>
      <c r="I1060" s="166" t="s">
        <v>1861</v>
      </c>
      <c r="J1060" s="166" t="s">
        <v>1902</v>
      </c>
      <c r="K1060" s="166" t="s">
        <v>2894</v>
      </c>
      <c r="L1060" s="409">
        <v>10</v>
      </c>
      <c r="M1060" s="409">
        <v>15</v>
      </c>
      <c r="N1060" s="409">
        <v>30</v>
      </c>
      <c r="O1060" s="410">
        <v>200</v>
      </c>
      <c r="P1060" s="405">
        <v>8.3333333333333329E-2</v>
      </c>
      <c r="Q1060" s="405">
        <v>8.3333333333333329E-2</v>
      </c>
      <c r="R1060" s="405">
        <v>8.3333333333333329E-2</v>
      </c>
      <c r="S1060" s="405">
        <v>8.3333333333333329E-2</v>
      </c>
      <c r="T1060" s="405">
        <v>8.3333333333333329E-2</v>
      </c>
      <c r="U1060" s="405">
        <v>8.3333333333333329E-2</v>
      </c>
      <c r="V1060" s="405">
        <v>8.3333333333333329E-2</v>
      </c>
      <c r="W1060" s="405">
        <v>8.3333333333333329E-2</v>
      </c>
      <c r="X1060" s="405">
        <v>8.3333333333333329E-2</v>
      </c>
      <c r="Y1060" s="405">
        <v>8.3333333333333329E-2</v>
      </c>
      <c r="Z1060" s="405">
        <v>8.3333333333333329E-2</v>
      </c>
      <c r="AA1060" s="405">
        <v>8.3333333333333329E-2</v>
      </c>
    </row>
    <row r="1061" spans="1:27" ht="15" customHeight="1" x14ac:dyDescent="0.25">
      <c r="A1061" s="425" t="str">
        <f>IF('1_geral'!$D$1=E1061,1,"")</f>
        <v/>
      </c>
      <c r="B1061" s="166" t="str">
        <f>IF(A1061=1,MAX(B$1:B1060)+1,"")</f>
        <v/>
      </c>
      <c r="C1061" s="425" t="str">
        <f>IF('1_geral'!$D$4=F1061,1,"")</f>
        <v/>
      </c>
      <c r="D1061" s="166" t="str">
        <f>IF(C1061=1,MAX(D$1:D1060)+1,"")</f>
        <v/>
      </c>
      <c r="E1061" s="166" t="s">
        <v>24</v>
      </c>
      <c r="F1061" s="166" t="s">
        <v>2580</v>
      </c>
      <c r="G1061" s="166" t="s">
        <v>1657</v>
      </c>
      <c r="H1061" s="166" t="s">
        <v>1656</v>
      </c>
      <c r="I1061" s="166" t="s">
        <v>1861</v>
      </c>
      <c r="J1061" s="166" t="s">
        <v>1902</v>
      </c>
      <c r="K1061" s="166" t="s">
        <v>2897</v>
      </c>
      <c r="L1061" s="409">
        <v>20</v>
      </c>
      <c r="M1061" s="409">
        <v>30</v>
      </c>
      <c r="N1061" s="409">
        <v>120</v>
      </c>
      <c r="O1061" s="410">
        <v>100</v>
      </c>
      <c r="P1061" s="405">
        <v>8.3333333333333329E-2</v>
      </c>
      <c r="Q1061" s="405">
        <v>8.3333333333333329E-2</v>
      </c>
      <c r="R1061" s="405">
        <v>8.3333333333333329E-2</v>
      </c>
      <c r="S1061" s="405">
        <v>8.3333333333333329E-2</v>
      </c>
      <c r="T1061" s="405">
        <v>8.3333333333333329E-2</v>
      </c>
      <c r="U1061" s="405">
        <v>8.3333333333333329E-2</v>
      </c>
      <c r="V1061" s="405">
        <v>8.3333333333333329E-2</v>
      </c>
      <c r="W1061" s="405">
        <v>8.3333333333333329E-2</v>
      </c>
      <c r="X1061" s="405">
        <v>8.3333333333333329E-2</v>
      </c>
      <c r="Y1061" s="405">
        <v>8.3333333333333329E-2</v>
      </c>
      <c r="Z1061" s="405">
        <v>8.3333333333333329E-2</v>
      </c>
      <c r="AA1061" s="405">
        <v>8.3333333333333329E-2</v>
      </c>
    </row>
    <row r="1062" spans="1:27" ht="15" customHeight="1" x14ac:dyDescent="0.25">
      <c r="A1062" s="425" t="str">
        <f>IF('1_geral'!$D$1=E1062,1,"")</f>
        <v/>
      </c>
      <c r="B1062" s="166" t="str">
        <f>IF(A1062=1,MAX(B$1:B1061)+1,"")</f>
        <v/>
      </c>
      <c r="C1062" s="425" t="str">
        <f>IF('1_geral'!$D$4=F1062,1,"")</f>
        <v/>
      </c>
      <c r="D1062" s="166" t="str">
        <f>IF(C1062=1,MAX(D$1:D1061)+1,"")</f>
        <v/>
      </c>
      <c r="E1062" s="166" t="s">
        <v>24</v>
      </c>
      <c r="F1062" s="166" t="s">
        <v>2580</v>
      </c>
      <c r="G1062" s="166" t="s">
        <v>1657</v>
      </c>
      <c r="H1062" s="166" t="s">
        <v>1656</v>
      </c>
      <c r="I1062" s="166" t="s">
        <v>1861</v>
      </c>
      <c r="J1062" s="166" t="s">
        <v>1902</v>
      </c>
      <c r="K1062" s="166" t="s">
        <v>2899</v>
      </c>
      <c r="L1062" s="409">
        <v>4000</v>
      </c>
      <c r="M1062" s="409">
        <v>5000</v>
      </c>
      <c r="N1062" s="409">
        <v>6000</v>
      </c>
      <c r="O1062" s="410">
        <v>1.2</v>
      </c>
      <c r="P1062" s="405">
        <v>8.3333333333333329E-2</v>
      </c>
      <c r="Q1062" s="405">
        <v>8.3333333333333329E-2</v>
      </c>
      <c r="R1062" s="405">
        <v>8.3333333333333329E-2</v>
      </c>
      <c r="S1062" s="405">
        <v>8.3333333333333329E-2</v>
      </c>
      <c r="T1062" s="405">
        <v>8.3333333333333329E-2</v>
      </c>
      <c r="U1062" s="405">
        <v>8.3333333333333329E-2</v>
      </c>
      <c r="V1062" s="405">
        <v>8.3333333333333329E-2</v>
      </c>
      <c r="W1062" s="405">
        <v>8.3333333333333329E-2</v>
      </c>
      <c r="X1062" s="405">
        <v>8.3333333333333329E-2</v>
      </c>
      <c r="Y1062" s="405">
        <v>8.3333333333333329E-2</v>
      </c>
      <c r="Z1062" s="405">
        <v>8.3333333333333329E-2</v>
      </c>
      <c r="AA1062" s="405">
        <v>8.3333333333333329E-2</v>
      </c>
    </row>
    <row r="1063" spans="1:27" ht="15" customHeight="1" x14ac:dyDescent="0.25">
      <c r="A1063" s="425" t="str">
        <f>IF('1_geral'!$D$1=E1063,1,"")</f>
        <v/>
      </c>
      <c r="B1063" s="166" t="str">
        <f>IF(A1063=1,MAX(B$1:B1062)+1,"")</f>
        <v/>
      </c>
      <c r="C1063" s="425" t="str">
        <f>IF('1_geral'!$D$4=F1063,1,"")</f>
        <v/>
      </c>
      <c r="D1063" s="166" t="str">
        <f>IF(C1063=1,MAX(D$1:D1062)+1,"")</f>
        <v/>
      </c>
      <c r="E1063" s="166" t="s">
        <v>24</v>
      </c>
      <c r="F1063" s="166" t="s">
        <v>2580</v>
      </c>
      <c r="G1063" s="166" t="s">
        <v>1657</v>
      </c>
      <c r="H1063" s="166" t="s">
        <v>1656</v>
      </c>
      <c r="I1063" s="166" t="s">
        <v>1861</v>
      </c>
      <c r="J1063" s="166" t="s">
        <v>1902</v>
      </c>
      <c r="K1063" s="166" t="s">
        <v>2903</v>
      </c>
      <c r="L1063" s="409">
        <v>240</v>
      </c>
      <c r="M1063" s="409">
        <v>300</v>
      </c>
      <c r="N1063" s="409">
        <v>400</v>
      </c>
      <c r="O1063" s="410">
        <v>12</v>
      </c>
      <c r="P1063" s="405">
        <v>8.3333333333333329E-2</v>
      </c>
      <c r="Q1063" s="405">
        <v>8.3333333333333329E-2</v>
      </c>
      <c r="R1063" s="405">
        <v>8.3333333333333329E-2</v>
      </c>
      <c r="S1063" s="405">
        <v>8.3333333333333329E-2</v>
      </c>
      <c r="T1063" s="405">
        <v>8.3333333333333329E-2</v>
      </c>
      <c r="U1063" s="405">
        <v>8.3333333333333329E-2</v>
      </c>
      <c r="V1063" s="405">
        <v>8.3333333333333329E-2</v>
      </c>
      <c r="W1063" s="405">
        <v>8.3333333333333329E-2</v>
      </c>
      <c r="X1063" s="405">
        <v>8.3333333333333329E-2</v>
      </c>
      <c r="Y1063" s="405">
        <v>8.3333333333333329E-2</v>
      </c>
      <c r="Z1063" s="405">
        <v>8.3333333333333329E-2</v>
      </c>
      <c r="AA1063" s="405">
        <v>8.3333333333333329E-2</v>
      </c>
    </row>
    <row r="1064" spans="1:27" ht="15" customHeight="1" x14ac:dyDescent="0.25">
      <c r="A1064" s="425" t="str">
        <f>IF('1_geral'!$D$1=E1064,1,"")</f>
        <v/>
      </c>
      <c r="B1064" s="166" t="str">
        <f>IF(A1064=1,MAX(B$1:B1063)+1,"")</f>
        <v/>
      </c>
      <c r="C1064" s="425" t="str">
        <f>IF('1_geral'!$D$4=F1064,1,"")</f>
        <v/>
      </c>
      <c r="D1064" s="166" t="str">
        <f>IF(C1064=1,MAX(D$1:D1063)+1,"")</f>
        <v/>
      </c>
      <c r="E1064" s="166" t="s">
        <v>24</v>
      </c>
      <c r="F1064" s="166" t="s">
        <v>2580</v>
      </c>
      <c r="G1064" s="166" t="s">
        <v>1657</v>
      </c>
      <c r="H1064" s="166" t="s">
        <v>1656</v>
      </c>
      <c r="I1064" s="166" t="s">
        <v>1861</v>
      </c>
      <c r="J1064" s="166" t="s">
        <v>1902</v>
      </c>
      <c r="K1064" s="166" t="s">
        <v>2475</v>
      </c>
      <c r="L1064" s="409">
        <v>4000</v>
      </c>
      <c r="M1064" s="409">
        <v>5000</v>
      </c>
      <c r="N1064" s="409">
        <v>6000</v>
      </c>
      <c r="O1064" s="410">
        <v>1</v>
      </c>
      <c r="P1064" s="405">
        <v>8.3333333333333329E-2</v>
      </c>
      <c r="Q1064" s="405">
        <v>8.3333333333333329E-2</v>
      </c>
      <c r="R1064" s="405">
        <v>8.3333333333333329E-2</v>
      </c>
      <c r="S1064" s="405">
        <v>8.3333333333333329E-2</v>
      </c>
      <c r="T1064" s="405">
        <v>8.3333333333333329E-2</v>
      </c>
      <c r="U1064" s="405">
        <v>8.3333333333333329E-2</v>
      </c>
      <c r="V1064" s="405">
        <v>8.3333333333333329E-2</v>
      </c>
      <c r="W1064" s="405">
        <v>8.3333333333333329E-2</v>
      </c>
      <c r="X1064" s="405">
        <v>8.3333333333333329E-2</v>
      </c>
      <c r="Y1064" s="405">
        <v>8.3333333333333329E-2</v>
      </c>
      <c r="Z1064" s="405">
        <v>8.3333333333333329E-2</v>
      </c>
      <c r="AA1064" s="405">
        <v>8.3333333333333329E-2</v>
      </c>
    </row>
    <row r="1065" spans="1:27" ht="15" customHeight="1" x14ac:dyDescent="0.25">
      <c r="A1065" s="425" t="str">
        <f>IF('1_geral'!$D$1=E1065,1,"")</f>
        <v/>
      </c>
      <c r="B1065" s="166" t="str">
        <f>IF(A1065=1,MAX(B$1:B1064)+1,"")</f>
        <v/>
      </c>
      <c r="C1065" s="425" t="str">
        <f>IF('1_geral'!$D$4=F1065,1,"")</f>
        <v/>
      </c>
      <c r="D1065" s="166" t="str">
        <f>IF(C1065=1,MAX(D$1:D1064)+1,"")</f>
        <v/>
      </c>
      <c r="E1065" s="166" t="s">
        <v>24</v>
      </c>
      <c r="F1065" s="166" t="s">
        <v>2580</v>
      </c>
      <c r="G1065" s="166" t="s">
        <v>1657</v>
      </c>
      <c r="H1065" s="166" t="s">
        <v>1656</v>
      </c>
      <c r="I1065" s="166" t="s">
        <v>1861</v>
      </c>
      <c r="J1065" s="166" t="s">
        <v>1902</v>
      </c>
      <c r="K1065" s="166" t="s">
        <v>2909</v>
      </c>
      <c r="L1065" s="409">
        <v>30</v>
      </c>
      <c r="M1065" s="409">
        <v>120</v>
      </c>
      <c r="N1065" s="409">
        <v>300</v>
      </c>
      <c r="O1065" s="410">
        <v>20</v>
      </c>
      <c r="P1065" s="405">
        <v>8.3333333333333329E-2</v>
      </c>
      <c r="Q1065" s="405">
        <v>8.3333333333333329E-2</v>
      </c>
      <c r="R1065" s="405">
        <v>8.3333333333333329E-2</v>
      </c>
      <c r="S1065" s="405">
        <v>8.3333333333333329E-2</v>
      </c>
      <c r="T1065" s="405">
        <v>8.3333333333333329E-2</v>
      </c>
      <c r="U1065" s="405">
        <v>8.3333333333333329E-2</v>
      </c>
      <c r="V1065" s="405">
        <v>8.3333333333333329E-2</v>
      </c>
      <c r="W1065" s="405">
        <v>8.3333333333333329E-2</v>
      </c>
      <c r="X1065" s="405">
        <v>8.3333333333333329E-2</v>
      </c>
      <c r="Y1065" s="405">
        <v>8.3333333333333329E-2</v>
      </c>
      <c r="Z1065" s="405">
        <v>8.3333333333333329E-2</v>
      </c>
      <c r="AA1065" s="405">
        <v>8.3333333333333329E-2</v>
      </c>
    </row>
    <row r="1066" spans="1:27" ht="15" customHeight="1" x14ac:dyDescent="0.25">
      <c r="A1066" s="425" t="str">
        <f>IF('1_geral'!$D$1=E1066,1,"")</f>
        <v/>
      </c>
      <c r="B1066" s="166" t="str">
        <f>IF(A1066=1,MAX(B$1:B1065)+1,"")</f>
        <v/>
      </c>
      <c r="C1066" s="425" t="str">
        <f>IF('1_geral'!$D$4=F1066,1,"")</f>
        <v/>
      </c>
      <c r="D1066" s="166" t="str">
        <f>IF(C1066=1,MAX(D$1:D1065)+1,"")</f>
        <v/>
      </c>
      <c r="E1066" s="166" t="s">
        <v>24</v>
      </c>
      <c r="F1066" s="166" t="s">
        <v>2580</v>
      </c>
      <c r="G1066" s="166" t="s">
        <v>2580</v>
      </c>
      <c r="H1066" s="166" t="s">
        <v>1656</v>
      </c>
      <c r="I1066" s="166" t="s">
        <v>1861</v>
      </c>
      <c r="J1066" s="166" t="s">
        <v>1902</v>
      </c>
      <c r="K1066" s="166" t="s">
        <v>2902</v>
      </c>
      <c r="L1066" s="409">
        <v>30</v>
      </c>
      <c r="M1066" s="409">
        <v>60</v>
      </c>
      <c r="N1066" s="409">
        <v>120</v>
      </c>
      <c r="O1066" s="410">
        <v>80</v>
      </c>
      <c r="P1066" s="405">
        <v>8.3333333333333329E-2</v>
      </c>
      <c r="Q1066" s="405">
        <v>8.3333333333333329E-2</v>
      </c>
      <c r="R1066" s="405">
        <v>8.3333333333333329E-2</v>
      </c>
      <c r="S1066" s="405">
        <v>8.3333333333333329E-2</v>
      </c>
      <c r="T1066" s="405">
        <v>8.3333333333333329E-2</v>
      </c>
      <c r="U1066" s="405">
        <v>8.3333333333333329E-2</v>
      </c>
      <c r="V1066" s="405">
        <v>8.3333333333333329E-2</v>
      </c>
      <c r="W1066" s="405">
        <v>8.3333333333333329E-2</v>
      </c>
      <c r="X1066" s="405">
        <v>8.3333333333333329E-2</v>
      </c>
      <c r="Y1066" s="405">
        <v>8.3333333333333329E-2</v>
      </c>
      <c r="Z1066" s="405">
        <v>8.3333333333333329E-2</v>
      </c>
      <c r="AA1066" s="405">
        <v>8.3333333333333329E-2</v>
      </c>
    </row>
    <row r="1067" spans="1:27" ht="15" customHeight="1" x14ac:dyDescent="0.25">
      <c r="A1067" s="425" t="str">
        <f>IF('1_geral'!$D$1=E1067,1,"")</f>
        <v/>
      </c>
      <c r="B1067" s="166" t="str">
        <f>IF(A1067=1,MAX(B$1:B1066)+1,"")</f>
        <v/>
      </c>
      <c r="C1067" s="425" t="str">
        <f>IF('1_geral'!$D$4=F1067,1,"")</f>
        <v/>
      </c>
      <c r="D1067" s="166" t="str">
        <f>IF(C1067=1,MAX(D$1:D1066)+1,"")</f>
        <v/>
      </c>
      <c r="E1067" s="166" t="s">
        <v>24</v>
      </c>
      <c r="F1067" s="166" t="s">
        <v>2580</v>
      </c>
      <c r="G1067" s="166" t="s">
        <v>2580</v>
      </c>
      <c r="H1067" s="166" t="s">
        <v>1656</v>
      </c>
      <c r="I1067" s="166" t="s">
        <v>1861</v>
      </c>
      <c r="J1067" s="166" t="s">
        <v>1902</v>
      </c>
      <c r="K1067" s="166" t="s">
        <v>2906</v>
      </c>
      <c r="L1067" s="409">
        <v>0</v>
      </c>
      <c r="M1067" s="409">
        <v>500</v>
      </c>
      <c r="O1067" s="410">
        <v>0.16666666666666666</v>
      </c>
      <c r="P1067" s="405">
        <v>8.3333333333333329E-2</v>
      </c>
      <c r="Q1067" s="405">
        <v>8.3333333333333329E-2</v>
      </c>
      <c r="R1067" s="405">
        <v>8.3333333333333329E-2</v>
      </c>
      <c r="S1067" s="405">
        <v>8.3333333333333329E-2</v>
      </c>
      <c r="T1067" s="405">
        <v>8.3333333333333329E-2</v>
      </c>
      <c r="U1067" s="405">
        <v>8.3333333333333329E-2</v>
      </c>
      <c r="V1067" s="405">
        <v>8.3333333333333329E-2</v>
      </c>
      <c r="W1067" s="405">
        <v>8.3333333333333329E-2</v>
      </c>
      <c r="X1067" s="405">
        <v>8.3333333333333329E-2</v>
      </c>
      <c r="Y1067" s="405">
        <v>8.3333333333333329E-2</v>
      </c>
      <c r="Z1067" s="405">
        <v>8.3333333333333329E-2</v>
      </c>
      <c r="AA1067" s="405">
        <v>8.3333333333333329E-2</v>
      </c>
    </row>
    <row r="1068" spans="1:27" ht="15" customHeight="1" x14ac:dyDescent="0.25">
      <c r="A1068" s="425" t="str">
        <f>IF('1_geral'!$D$1=E1068,1,"")</f>
        <v/>
      </c>
      <c r="B1068" s="166" t="str">
        <f>IF(A1068=1,MAX(B$1:B1067)+1,"")</f>
        <v/>
      </c>
      <c r="C1068" s="425" t="str">
        <f>IF('1_geral'!$D$4=F1068,1,"")</f>
        <v/>
      </c>
      <c r="D1068" s="166" t="str">
        <f>IF(C1068=1,MAX(D$1:D1067)+1,"")</f>
        <v/>
      </c>
      <c r="E1068" s="166" t="s">
        <v>24</v>
      </c>
      <c r="F1068" s="166" t="s">
        <v>2580</v>
      </c>
      <c r="H1068" s="166" t="s">
        <v>1656</v>
      </c>
      <c r="I1068" s="166" t="s">
        <v>1657</v>
      </c>
      <c r="J1068" s="166" t="s">
        <v>1902</v>
      </c>
      <c r="K1068" s="166" t="s">
        <v>2901</v>
      </c>
      <c r="L1068" s="409">
        <v>14.786666666666667</v>
      </c>
      <c r="M1068" s="409">
        <v>20</v>
      </c>
      <c r="N1068" s="409">
        <v>25</v>
      </c>
      <c r="O1068" s="410">
        <v>150</v>
      </c>
      <c r="P1068" s="405">
        <v>8.3333333333333329E-2</v>
      </c>
      <c r="Q1068" s="405">
        <v>8.3333333333333329E-2</v>
      </c>
      <c r="R1068" s="405">
        <v>8.3333333333333329E-2</v>
      </c>
      <c r="S1068" s="405">
        <v>8.3333333333333329E-2</v>
      </c>
      <c r="T1068" s="405">
        <v>8.3333333333333329E-2</v>
      </c>
      <c r="U1068" s="405">
        <v>8.3333333333333329E-2</v>
      </c>
      <c r="V1068" s="405">
        <v>8.3333333333333329E-2</v>
      </c>
      <c r="W1068" s="405">
        <v>8.3333333333333329E-2</v>
      </c>
      <c r="X1068" s="405">
        <v>8.3333333333333329E-2</v>
      </c>
      <c r="Y1068" s="405">
        <v>8.3333333333333329E-2</v>
      </c>
      <c r="Z1068" s="405">
        <v>8.3333333333333329E-2</v>
      </c>
      <c r="AA1068" s="405">
        <v>8.3333333333333329E-2</v>
      </c>
    </row>
    <row r="1069" spans="1:27" ht="15" customHeight="1" x14ac:dyDescent="0.25">
      <c r="A1069" s="425" t="str">
        <f>IF('1_geral'!$D$1=E1069,1,"")</f>
        <v/>
      </c>
      <c r="B1069" s="166" t="str">
        <f>IF(A1069=1,MAX(B$1:B1068)+1,"")</f>
        <v/>
      </c>
      <c r="C1069" s="425" t="str">
        <f>IF('1_geral'!$D$4=F1069,1,"")</f>
        <v/>
      </c>
      <c r="D1069" s="166" t="str">
        <f>IF(C1069=1,MAX(D$1:D1068)+1,"")</f>
        <v/>
      </c>
      <c r="E1069" s="166" t="s">
        <v>24</v>
      </c>
      <c r="F1069" s="166" t="s">
        <v>2580</v>
      </c>
      <c r="H1069" s="166" t="s">
        <v>1656</v>
      </c>
      <c r="I1069" s="166" t="s">
        <v>1861</v>
      </c>
      <c r="J1069" s="166" t="s">
        <v>1902</v>
      </c>
      <c r="K1069" s="166" t="s">
        <v>2895</v>
      </c>
      <c r="L1069" s="409">
        <v>20</v>
      </c>
      <c r="M1069" s="409">
        <v>60</v>
      </c>
      <c r="N1069" s="409">
        <v>90</v>
      </c>
      <c r="O1069" s="410">
        <v>20</v>
      </c>
      <c r="P1069" s="405">
        <v>8.3333333333333329E-2</v>
      </c>
      <c r="Q1069" s="405">
        <v>8.3333333333333329E-2</v>
      </c>
      <c r="R1069" s="405">
        <v>8.3333333333333329E-2</v>
      </c>
      <c r="S1069" s="405">
        <v>8.3333333333333329E-2</v>
      </c>
      <c r="T1069" s="405">
        <v>8.3333333333333329E-2</v>
      </c>
      <c r="U1069" s="405">
        <v>8.3333333333333329E-2</v>
      </c>
      <c r="V1069" s="405">
        <v>8.3333333333333329E-2</v>
      </c>
      <c r="W1069" s="405">
        <v>8.3333333333333329E-2</v>
      </c>
      <c r="X1069" s="405">
        <v>8.3333333333333329E-2</v>
      </c>
      <c r="Y1069" s="405">
        <v>8.3333333333333329E-2</v>
      </c>
      <c r="Z1069" s="405">
        <v>8.3333333333333329E-2</v>
      </c>
      <c r="AA1069" s="405">
        <v>8.3333333333333329E-2</v>
      </c>
    </row>
    <row r="1070" spans="1:27" ht="15" customHeight="1" x14ac:dyDescent="0.25">
      <c r="A1070" s="425" t="str">
        <f>IF('1_geral'!$D$1=E1070,1,"")</f>
        <v/>
      </c>
      <c r="B1070" s="166" t="str">
        <f>IF(A1070=1,MAX(B$1:B1069)+1,"")</f>
        <v/>
      </c>
      <c r="C1070" s="425" t="str">
        <f>IF('1_geral'!$D$4=F1070,1,"")</f>
        <v/>
      </c>
      <c r="D1070" s="166" t="str">
        <f>IF(C1070=1,MAX(D$1:D1069)+1,"")</f>
        <v/>
      </c>
      <c r="E1070" s="166" t="s">
        <v>24</v>
      </c>
      <c r="F1070" s="166" t="s">
        <v>2580</v>
      </c>
      <c r="H1070" s="166" t="s">
        <v>1656</v>
      </c>
      <c r="I1070" s="166" t="s">
        <v>1861</v>
      </c>
      <c r="J1070" s="166" t="s">
        <v>1902</v>
      </c>
      <c r="K1070" s="166" t="s">
        <v>2896</v>
      </c>
      <c r="L1070" s="409">
        <v>30</v>
      </c>
      <c r="M1070" s="409">
        <v>60</v>
      </c>
      <c r="N1070" s="409">
        <v>90</v>
      </c>
      <c r="O1070" s="410">
        <v>1</v>
      </c>
      <c r="P1070" s="405">
        <v>8.3333333333333329E-2</v>
      </c>
      <c r="Q1070" s="405">
        <v>8.3333333333333329E-2</v>
      </c>
      <c r="R1070" s="405">
        <v>8.3333333333333329E-2</v>
      </c>
      <c r="S1070" s="405">
        <v>8.3333333333333329E-2</v>
      </c>
      <c r="T1070" s="405">
        <v>8.3333333333333329E-2</v>
      </c>
      <c r="U1070" s="405">
        <v>8.3333333333333329E-2</v>
      </c>
      <c r="V1070" s="405">
        <v>8.3333333333333329E-2</v>
      </c>
      <c r="W1070" s="405">
        <v>8.3333333333333329E-2</v>
      </c>
      <c r="X1070" s="405">
        <v>8.3333333333333329E-2</v>
      </c>
      <c r="Y1070" s="405">
        <v>8.3333333333333329E-2</v>
      </c>
      <c r="Z1070" s="405">
        <v>8.3333333333333329E-2</v>
      </c>
      <c r="AA1070" s="405">
        <v>8.3333333333333329E-2</v>
      </c>
    </row>
    <row r="1071" spans="1:27" ht="15" customHeight="1" x14ac:dyDescent="0.25">
      <c r="A1071" s="425" t="str">
        <f>IF('1_geral'!$D$1=E1071,1,"")</f>
        <v/>
      </c>
      <c r="B1071" s="166" t="str">
        <f>IF(A1071=1,MAX(B$1:B1070)+1,"")</f>
        <v/>
      </c>
      <c r="C1071" s="425" t="str">
        <f>IF('1_geral'!$D$4=F1071,1,"")</f>
        <v/>
      </c>
      <c r="D1071" s="166" t="str">
        <f>IF(C1071=1,MAX(D$1:D1070)+1,"")</f>
        <v/>
      </c>
      <c r="E1071" s="166" t="s">
        <v>24</v>
      </c>
      <c r="F1071" s="166" t="s">
        <v>2580</v>
      </c>
      <c r="H1071" s="166" t="s">
        <v>1656</v>
      </c>
      <c r="I1071" s="166" t="s">
        <v>1861</v>
      </c>
      <c r="J1071" s="166" t="s">
        <v>1902</v>
      </c>
      <c r="K1071" s="166" t="s">
        <v>2898</v>
      </c>
      <c r="L1071" s="409">
        <v>120</v>
      </c>
      <c r="M1071" s="409">
        <v>180</v>
      </c>
      <c r="N1071" s="409">
        <v>240</v>
      </c>
      <c r="O1071" s="410">
        <v>12</v>
      </c>
      <c r="P1071" s="405">
        <v>8.3333333333333329E-2</v>
      </c>
      <c r="Q1071" s="405">
        <v>8.3333333333333329E-2</v>
      </c>
      <c r="R1071" s="405">
        <v>8.3333333333333329E-2</v>
      </c>
      <c r="S1071" s="405">
        <v>8.3333333333333329E-2</v>
      </c>
      <c r="T1071" s="405">
        <v>8.3333333333333329E-2</v>
      </c>
      <c r="U1071" s="405">
        <v>8.3333333333333329E-2</v>
      </c>
      <c r="V1071" s="405">
        <v>8.3333333333333329E-2</v>
      </c>
      <c r="W1071" s="405">
        <v>8.3333333333333329E-2</v>
      </c>
      <c r="X1071" s="405">
        <v>8.3333333333333329E-2</v>
      </c>
      <c r="Y1071" s="405">
        <v>8.3333333333333329E-2</v>
      </c>
      <c r="Z1071" s="405">
        <v>8.3333333333333329E-2</v>
      </c>
      <c r="AA1071" s="405">
        <v>8.3333333333333329E-2</v>
      </c>
    </row>
    <row r="1072" spans="1:27" ht="15" customHeight="1" x14ac:dyDescent="0.25">
      <c r="A1072" s="425" t="str">
        <f>IF('1_geral'!$D$1=E1072,1,"")</f>
        <v/>
      </c>
      <c r="B1072" s="166" t="str">
        <f>IF(A1072=1,MAX(B$1:B1071)+1,"")</f>
        <v/>
      </c>
      <c r="C1072" s="425" t="str">
        <f>IF('1_geral'!$D$4=F1072,1,"")</f>
        <v/>
      </c>
      <c r="D1072" s="166" t="str">
        <f>IF(C1072=1,MAX(D$1:D1071)+1,"")</f>
        <v/>
      </c>
      <c r="E1072" s="166" t="s">
        <v>24</v>
      </c>
      <c r="F1072" s="166" t="s">
        <v>2580</v>
      </c>
      <c r="H1072" s="166" t="s">
        <v>1656</v>
      </c>
      <c r="I1072" s="166" t="s">
        <v>1861</v>
      </c>
      <c r="J1072" s="166" t="s">
        <v>1902</v>
      </c>
      <c r="K1072" s="166" t="s">
        <v>2900</v>
      </c>
      <c r="L1072" s="409">
        <v>20</v>
      </c>
      <c r="M1072" s="409">
        <v>40</v>
      </c>
      <c r="N1072" s="409">
        <v>120</v>
      </c>
      <c r="O1072" s="410">
        <v>30</v>
      </c>
      <c r="P1072" s="405">
        <v>8.3333333333333329E-2</v>
      </c>
      <c r="Q1072" s="405">
        <v>8.3333333333333329E-2</v>
      </c>
      <c r="R1072" s="405">
        <v>8.3333333333333329E-2</v>
      </c>
      <c r="S1072" s="405">
        <v>8.3333333333333329E-2</v>
      </c>
      <c r="T1072" s="405">
        <v>8.3333333333333329E-2</v>
      </c>
      <c r="U1072" s="405">
        <v>8.3333333333333329E-2</v>
      </c>
      <c r="V1072" s="405">
        <v>8.3333333333333329E-2</v>
      </c>
      <c r="W1072" s="405">
        <v>8.3333333333333329E-2</v>
      </c>
      <c r="X1072" s="405">
        <v>8.3333333333333329E-2</v>
      </c>
      <c r="Y1072" s="405">
        <v>8.3333333333333329E-2</v>
      </c>
      <c r="Z1072" s="405">
        <v>8.3333333333333329E-2</v>
      </c>
      <c r="AA1072" s="405">
        <v>8.3333333333333329E-2</v>
      </c>
    </row>
    <row r="1073" spans="1:27" ht="15" customHeight="1" x14ac:dyDescent="0.25">
      <c r="A1073" s="425" t="str">
        <f>IF('1_geral'!$D$1=E1073,1,"")</f>
        <v/>
      </c>
      <c r="B1073" s="166" t="str">
        <f>IF(A1073=1,MAX(B$1:B1072)+1,"")</f>
        <v/>
      </c>
      <c r="C1073" s="425" t="str">
        <f>IF('1_geral'!$D$4=F1073,1,"")</f>
        <v/>
      </c>
      <c r="D1073" s="166" t="str">
        <f>IF(C1073=1,MAX(D$1:D1072)+1,"")</f>
        <v/>
      </c>
      <c r="E1073" s="166" t="s">
        <v>24</v>
      </c>
      <c r="F1073" s="166" t="s">
        <v>2580</v>
      </c>
      <c r="H1073" s="166" t="s">
        <v>1656</v>
      </c>
      <c r="I1073" s="166" t="s">
        <v>1861</v>
      </c>
      <c r="J1073" s="166" t="s">
        <v>1902</v>
      </c>
      <c r="K1073" s="166" t="s">
        <v>2904</v>
      </c>
      <c r="L1073" s="409">
        <v>1500</v>
      </c>
      <c r="M1073" s="409">
        <v>2500</v>
      </c>
      <c r="N1073" s="409">
        <v>4000</v>
      </c>
      <c r="O1073" s="410">
        <v>1.1666666666666667</v>
      </c>
      <c r="P1073" s="405">
        <v>8.3333333333333329E-2</v>
      </c>
      <c r="Q1073" s="405">
        <v>8.3333333333333329E-2</v>
      </c>
      <c r="R1073" s="405">
        <v>8.3333333333333329E-2</v>
      </c>
      <c r="S1073" s="405">
        <v>8.3333333333333329E-2</v>
      </c>
      <c r="T1073" s="405">
        <v>8.3333333333333329E-2</v>
      </c>
      <c r="U1073" s="405">
        <v>8.3333333333333329E-2</v>
      </c>
      <c r="V1073" s="405">
        <v>8.3333333333333329E-2</v>
      </c>
      <c r="W1073" s="405">
        <v>8.3333333333333329E-2</v>
      </c>
      <c r="X1073" s="405">
        <v>8.3333333333333329E-2</v>
      </c>
      <c r="Y1073" s="405">
        <v>8.3333333333333329E-2</v>
      </c>
      <c r="Z1073" s="405">
        <v>8.3333333333333329E-2</v>
      </c>
      <c r="AA1073" s="405">
        <v>8.3333333333333329E-2</v>
      </c>
    </row>
    <row r="1074" spans="1:27" ht="15" customHeight="1" x14ac:dyDescent="0.25">
      <c r="A1074" s="425" t="str">
        <f>IF('1_geral'!$D$1=E1074,1,"")</f>
        <v/>
      </c>
      <c r="B1074" s="166" t="str">
        <f>IF(A1074=1,MAX(B$1:B1073)+1,"")</f>
        <v/>
      </c>
      <c r="C1074" s="425" t="str">
        <f>IF('1_geral'!$D$4=F1074,1,"")</f>
        <v/>
      </c>
      <c r="D1074" s="166" t="str">
        <f>IF(C1074=1,MAX(D$1:D1073)+1,"")</f>
        <v/>
      </c>
      <c r="E1074" s="166" t="s">
        <v>24</v>
      </c>
      <c r="F1074" s="166" t="s">
        <v>2580</v>
      </c>
      <c r="H1074" s="166" t="s">
        <v>1656</v>
      </c>
      <c r="I1074" s="166" t="s">
        <v>1861</v>
      </c>
      <c r="J1074" s="166" t="s">
        <v>1902</v>
      </c>
      <c r="K1074" s="166" t="s">
        <v>2905</v>
      </c>
      <c r="L1074" s="409">
        <v>2218</v>
      </c>
      <c r="M1074" s="409">
        <v>2693</v>
      </c>
      <c r="N1074" s="409">
        <v>3168</v>
      </c>
      <c r="O1074" s="410">
        <v>1</v>
      </c>
      <c r="P1074" s="405">
        <v>8.3333333333333329E-2</v>
      </c>
      <c r="Q1074" s="405">
        <v>8.3333333333333329E-2</v>
      </c>
      <c r="R1074" s="405">
        <v>8.3333333333333329E-2</v>
      </c>
      <c r="S1074" s="405">
        <v>8.3333333333333329E-2</v>
      </c>
      <c r="T1074" s="405">
        <v>8.3333333333333329E-2</v>
      </c>
      <c r="U1074" s="405">
        <v>8.3333333333333329E-2</v>
      </c>
      <c r="V1074" s="405">
        <v>8.3333333333333329E-2</v>
      </c>
      <c r="W1074" s="405">
        <v>8.3333333333333329E-2</v>
      </c>
      <c r="X1074" s="405">
        <v>8.3333333333333329E-2</v>
      </c>
      <c r="Y1074" s="405">
        <v>8.3333333333333329E-2</v>
      </c>
      <c r="Z1074" s="405">
        <v>8.3333333333333329E-2</v>
      </c>
      <c r="AA1074" s="405">
        <v>8.3333333333333329E-2</v>
      </c>
    </row>
    <row r="1075" spans="1:27" ht="15" customHeight="1" x14ac:dyDescent="0.25">
      <c r="A1075" s="425" t="str">
        <f>IF('1_geral'!$D$1=E1075,1,"")</f>
        <v/>
      </c>
      <c r="B1075" s="166" t="str">
        <f>IF(A1075=1,MAX(B$1:B1074)+1,"")</f>
        <v/>
      </c>
      <c r="C1075" s="425" t="str">
        <f>IF('1_geral'!$D$4=F1075,1,"")</f>
        <v/>
      </c>
      <c r="D1075" s="166" t="str">
        <f>IF(C1075=1,MAX(D$1:D1074)+1,"")</f>
        <v/>
      </c>
      <c r="E1075" s="166" t="s">
        <v>24</v>
      </c>
      <c r="F1075" s="166" t="s">
        <v>2580</v>
      </c>
      <c r="H1075" s="166" t="s">
        <v>1656</v>
      </c>
      <c r="I1075" s="166" t="s">
        <v>1861</v>
      </c>
      <c r="J1075" s="166" t="s">
        <v>1902</v>
      </c>
      <c r="K1075" s="166" t="s">
        <v>2907</v>
      </c>
      <c r="L1075" s="409">
        <v>60</v>
      </c>
      <c r="M1075" s="409">
        <v>75</v>
      </c>
      <c r="N1075" s="409">
        <v>100</v>
      </c>
      <c r="O1075" s="410">
        <v>0.25</v>
      </c>
      <c r="P1075" s="405">
        <v>8.3333333333333329E-2</v>
      </c>
      <c r="Q1075" s="405">
        <v>8.3333333333333329E-2</v>
      </c>
      <c r="R1075" s="405">
        <v>8.3333333333333329E-2</v>
      </c>
      <c r="S1075" s="405">
        <v>8.3333333333333329E-2</v>
      </c>
      <c r="T1075" s="405">
        <v>8.3333333333333329E-2</v>
      </c>
      <c r="U1075" s="405">
        <v>8.3333333333333329E-2</v>
      </c>
      <c r="V1075" s="405">
        <v>8.3333333333333329E-2</v>
      </c>
      <c r="W1075" s="405">
        <v>8.3333333333333329E-2</v>
      </c>
      <c r="X1075" s="405">
        <v>8.3333333333333329E-2</v>
      </c>
      <c r="Y1075" s="405">
        <v>8.3333333333333329E-2</v>
      </c>
      <c r="Z1075" s="405">
        <v>8.3333333333333329E-2</v>
      </c>
      <c r="AA1075" s="405">
        <v>8.3333333333333329E-2</v>
      </c>
    </row>
    <row r="1076" spans="1:27" ht="15" customHeight="1" x14ac:dyDescent="0.25">
      <c r="A1076" s="425" t="str">
        <f>IF('1_geral'!$D$1=E1076,1,"")</f>
        <v/>
      </c>
      <c r="B1076" s="166" t="str">
        <f>IF(A1076=1,MAX(B$1:B1075)+1,"")</f>
        <v/>
      </c>
      <c r="C1076" s="425" t="str">
        <f>IF('1_geral'!$D$4=F1076,1,"")</f>
        <v/>
      </c>
      <c r="D1076" s="166" t="str">
        <f>IF(C1076=1,MAX(D$1:D1075)+1,"")</f>
        <v/>
      </c>
      <c r="E1076" s="166" t="s">
        <v>24</v>
      </c>
      <c r="F1076" s="166" t="s">
        <v>2580</v>
      </c>
      <c r="H1076" s="166" t="s">
        <v>1656</v>
      </c>
      <c r="I1076" s="166" t="s">
        <v>1861</v>
      </c>
      <c r="J1076" s="166" t="s">
        <v>1902</v>
      </c>
      <c r="K1076" s="166" t="s">
        <v>2908</v>
      </c>
      <c r="M1076" s="409">
        <v>600</v>
      </c>
      <c r="O1076" s="410">
        <v>0.16666666666666666</v>
      </c>
      <c r="P1076" s="405">
        <v>8.3333333333333329E-2</v>
      </c>
      <c r="Q1076" s="405">
        <v>8.3333333333333329E-2</v>
      </c>
      <c r="R1076" s="405">
        <v>8.3333333333333329E-2</v>
      </c>
      <c r="S1076" s="405">
        <v>8.3333333333333329E-2</v>
      </c>
      <c r="T1076" s="405">
        <v>8.3333333333333329E-2</v>
      </c>
      <c r="U1076" s="405">
        <v>8.3333333333333329E-2</v>
      </c>
      <c r="V1076" s="405">
        <v>8.3333333333333329E-2</v>
      </c>
      <c r="W1076" s="405">
        <v>8.3333333333333329E-2</v>
      </c>
      <c r="X1076" s="405">
        <v>8.3333333333333329E-2</v>
      </c>
      <c r="Y1076" s="405">
        <v>8.3333333333333329E-2</v>
      </c>
      <c r="Z1076" s="405">
        <v>8.3333333333333329E-2</v>
      </c>
      <c r="AA1076" s="405">
        <v>8.3333333333333329E-2</v>
      </c>
    </row>
    <row r="1077" spans="1:27" ht="15" customHeight="1" x14ac:dyDescent="0.25">
      <c r="A1077" s="425" t="str">
        <f>IF('1_geral'!$D$1=E1077,1,"")</f>
        <v/>
      </c>
      <c r="B1077" s="166" t="str">
        <f>IF(A1077=1,MAX(B$1:B1076)+1,"")</f>
        <v/>
      </c>
      <c r="C1077" s="425" t="str">
        <f>IF('1_geral'!$D$4=F1077,1,"")</f>
        <v/>
      </c>
      <c r="D1077" s="166" t="str">
        <f>IF(C1077=1,MAX(D$1:D1076)+1,"")</f>
        <v/>
      </c>
      <c r="E1077" s="166" t="s">
        <v>24</v>
      </c>
      <c r="F1077" s="166" t="s">
        <v>2580</v>
      </c>
      <c r="H1077" s="166" t="s">
        <v>1656</v>
      </c>
      <c r="I1077" s="166" t="s">
        <v>1861</v>
      </c>
      <c r="J1077" s="166" t="s">
        <v>1902</v>
      </c>
      <c r="K1077" s="166" t="s">
        <v>2910</v>
      </c>
      <c r="L1077" s="409">
        <v>200</v>
      </c>
      <c r="M1077" s="409">
        <v>300</v>
      </c>
      <c r="N1077" s="409">
        <v>500</v>
      </c>
      <c r="O1077" s="410">
        <v>1</v>
      </c>
      <c r="P1077" s="405">
        <v>8.3333333333333329E-2</v>
      </c>
      <c r="Q1077" s="405">
        <v>8.3333333333333329E-2</v>
      </c>
      <c r="R1077" s="405">
        <v>8.3333333333333329E-2</v>
      </c>
      <c r="S1077" s="405">
        <v>8.3333333333333329E-2</v>
      </c>
      <c r="T1077" s="405">
        <v>8.3333333333333329E-2</v>
      </c>
      <c r="U1077" s="405">
        <v>8.3333333333333329E-2</v>
      </c>
      <c r="V1077" s="405">
        <v>8.3333333333333329E-2</v>
      </c>
      <c r="W1077" s="405">
        <v>8.3333333333333329E-2</v>
      </c>
      <c r="X1077" s="405">
        <v>8.3333333333333329E-2</v>
      </c>
      <c r="Y1077" s="405">
        <v>8.3333333333333329E-2</v>
      </c>
      <c r="Z1077" s="405">
        <v>8.3333333333333329E-2</v>
      </c>
      <c r="AA1077" s="405">
        <v>8.3333333333333329E-2</v>
      </c>
    </row>
    <row r="1078" spans="1:27" ht="15" customHeight="1" x14ac:dyDescent="0.25">
      <c r="A1078" s="425" t="str">
        <f>IF('1_geral'!$D$1=E1078,1,"")</f>
        <v/>
      </c>
      <c r="B1078" s="166" t="str">
        <f>IF(A1078=1,MAX(B$1:B1077)+1,"")</f>
        <v/>
      </c>
      <c r="C1078" s="425" t="str">
        <f>IF('1_geral'!$D$4=F1078,1,"")</f>
        <v/>
      </c>
      <c r="D1078" s="166" t="str">
        <f>IF(C1078=1,MAX(D$1:D1077)+1,"")</f>
        <v/>
      </c>
      <c r="E1078" s="166" t="s">
        <v>24</v>
      </c>
      <c r="F1078" s="166" t="s">
        <v>2911</v>
      </c>
      <c r="G1078" s="166" t="s">
        <v>1657</v>
      </c>
      <c r="K1078" s="166" t="s">
        <v>2912</v>
      </c>
      <c r="L1078" s="409">
        <v>972</v>
      </c>
      <c r="M1078" s="409">
        <v>1080</v>
      </c>
      <c r="N1078" s="409">
        <v>1296</v>
      </c>
      <c r="O1078" s="410">
        <v>1</v>
      </c>
      <c r="P1078" s="405">
        <v>8.3333333333333329E-2</v>
      </c>
      <c r="Q1078" s="405">
        <v>8.3333333333333329E-2</v>
      </c>
      <c r="R1078" s="405">
        <v>8.3333333333333329E-2</v>
      </c>
      <c r="S1078" s="405">
        <v>8.3333333333333329E-2</v>
      </c>
      <c r="T1078" s="405">
        <v>8.3333333333333329E-2</v>
      </c>
      <c r="U1078" s="405">
        <v>8.3333333333333329E-2</v>
      </c>
      <c r="V1078" s="405">
        <v>8.3333333333333329E-2</v>
      </c>
      <c r="W1078" s="405">
        <v>8.3333333333333329E-2</v>
      </c>
      <c r="X1078" s="405">
        <v>8.3333333333333329E-2</v>
      </c>
      <c r="Y1078" s="405">
        <v>8.3333333333333329E-2</v>
      </c>
      <c r="Z1078" s="405">
        <v>8.3333333333333329E-2</v>
      </c>
      <c r="AA1078" s="405">
        <v>8.3333333333333329E-2</v>
      </c>
    </row>
    <row r="1079" spans="1:27" ht="15" customHeight="1" x14ac:dyDescent="0.25">
      <c r="A1079" s="425" t="str">
        <f>IF('1_geral'!$D$1=E1079,1,"")</f>
        <v/>
      </c>
      <c r="B1079" s="166" t="str">
        <f>IF(A1079=1,MAX(B$1:B1078)+1,"")</f>
        <v/>
      </c>
      <c r="C1079" s="425" t="str">
        <f>IF('1_geral'!$D$4=F1079,1,"")</f>
        <v/>
      </c>
      <c r="D1079" s="166" t="str">
        <f>IF(C1079=1,MAX(D$1:D1078)+1,"")</f>
        <v/>
      </c>
      <c r="E1079" s="166" t="s">
        <v>24</v>
      </c>
      <c r="F1079" s="166" t="s">
        <v>2911</v>
      </c>
      <c r="G1079" s="166" t="s">
        <v>1657</v>
      </c>
      <c r="K1079" s="166" t="s">
        <v>2913</v>
      </c>
      <c r="L1079" s="409">
        <v>13500</v>
      </c>
      <c r="M1079" s="409">
        <v>15000</v>
      </c>
      <c r="N1079" s="409">
        <v>18000</v>
      </c>
      <c r="O1079" s="410">
        <v>8.3333333333333329E-2</v>
      </c>
      <c r="P1079" s="405">
        <v>8.3333333333333329E-2</v>
      </c>
      <c r="Q1079" s="405">
        <v>8.3333333333333329E-2</v>
      </c>
      <c r="R1079" s="405">
        <v>8.3333333333333329E-2</v>
      </c>
      <c r="S1079" s="405">
        <v>8.3333333333333329E-2</v>
      </c>
      <c r="T1079" s="405">
        <v>8.3333333333333329E-2</v>
      </c>
      <c r="U1079" s="405">
        <v>8.3333333333333329E-2</v>
      </c>
      <c r="V1079" s="405">
        <v>8.3333333333333329E-2</v>
      </c>
      <c r="W1079" s="405">
        <v>8.3333333333333329E-2</v>
      </c>
      <c r="X1079" s="405">
        <v>8.3333333333333329E-2</v>
      </c>
      <c r="Y1079" s="405">
        <v>8.3333333333333329E-2</v>
      </c>
      <c r="Z1079" s="405">
        <v>8.3333333333333329E-2</v>
      </c>
      <c r="AA1079" s="405">
        <v>8.3333333333333329E-2</v>
      </c>
    </row>
    <row r="1080" spans="1:27" ht="15" customHeight="1" x14ac:dyDescent="0.25">
      <c r="A1080" s="425" t="str">
        <f>IF('1_geral'!$D$1=E1080,1,"")</f>
        <v/>
      </c>
      <c r="B1080" s="166" t="str">
        <f>IF(A1080=1,MAX(B$1:B1079)+1,"")</f>
        <v/>
      </c>
      <c r="C1080" s="425" t="str">
        <f>IF('1_geral'!$D$4=F1080,1,"")</f>
        <v/>
      </c>
      <c r="D1080" s="166" t="str">
        <f>IF(C1080=1,MAX(D$1:D1079)+1,"")</f>
        <v/>
      </c>
      <c r="E1080" s="166" t="s">
        <v>24</v>
      </c>
      <c r="F1080" s="166" t="s">
        <v>2911</v>
      </c>
      <c r="G1080" s="166" t="s">
        <v>1657</v>
      </c>
      <c r="K1080" s="166" t="s">
        <v>2914</v>
      </c>
      <c r="L1080" s="409">
        <v>1413</v>
      </c>
      <c r="M1080" s="409">
        <v>1570</v>
      </c>
      <c r="N1080" s="409">
        <v>1884</v>
      </c>
      <c r="O1080" s="410">
        <v>1</v>
      </c>
      <c r="P1080" s="405">
        <v>8.3333333333333329E-2</v>
      </c>
      <c r="Q1080" s="405">
        <v>8.3333333333333329E-2</v>
      </c>
      <c r="R1080" s="405">
        <v>8.3333333333333329E-2</v>
      </c>
      <c r="S1080" s="405">
        <v>8.3333333333333329E-2</v>
      </c>
      <c r="T1080" s="405">
        <v>8.3333333333333329E-2</v>
      </c>
      <c r="U1080" s="405">
        <v>8.3333333333333329E-2</v>
      </c>
      <c r="V1080" s="405">
        <v>8.3333333333333329E-2</v>
      </c>
      <c r="W1080" s="405">
        <v>8.3333333333333329E-2</v>
      </c>
      <c r="X1080" s="405">
        <v>8.3333333333333329E-2</v>
      </c>
      <c r="Y1080" s="405">
        <v>8.3333333333333329E-2</v>
      </c>
      <c r="Z1080" s="405">
        <v>8.3333333333333329E-2</v>
      </c>
      <c r="AA1080" s="405">
        <v>8.3333333333333329E-2</v>
      </c>
    </row>
    <row r="1081" spans="1:27" ht="15" customHeight="1" x14ac:dyDescent="0.25">
      <c r="A1081" s="425" t="str">
        <f>IF('1_geral'!$D$1=E1081,1,"")</f>
        <v/>
      </c>
      <c r="B1081" s="166" t="str">
        <f>IF(A1081=1,MAX(B$1:B1080)+1,"")</f>
        <v/>
      </c>
      <c r="C1081" s="425" t="str">
        <f>IF('1_geral'!$D$4=F1081,1,"")</f>
        <v/>
      </c>
      <c r="D1081" s="166" t="str">
        <f>IF(C1081=1,MAX(D$1:D1080)+1,"")</f>
        <v/>
      </c>
      <c r="E1081" s="166" t="s">
        <v>24</v>
      </c>
      <c r="F1081" s="166" t="s">
        <v>2911</v>
      </c>
      <c r="G1081" s="166" t="s">
        <v>1657</v>
      </c>
      <c r="K1081" s="166" t="s">
        <v>2916</v>
      </c>
      <c r="L1081" s="409">
        <v>9000</v>
      </c>
      <c r="M1081" s="409">
        <v>10000</v>
      </c>
      <c r="N1081" s="409">
        <v>12000</v>
      </c>
      <c r="O1081" s="410">
        <v>1</v>
      </c>
      <c r="P1081" s="405">
        <v>8.3333333333333329E-2</v>
      </c>
      <c r="Q1081" s="405">
        <v>8.3333333333333329E-2</v>
      </c>
      <c r="R1081" s="405">
        <v>8.3333333333333329E-2</v>
      </c>
      <c r="S1081" s="405">
        <v>8.3333333333333329E-2</v>
      </c>
      <c r="T1081" s="405">
        <v>8.3333333333333329E-2</v>
      </c>
      <c r="U1081" s="405">
        <v>8.3333333333333329E-2</v>
      </c>
      <c r="V1081" s="405">
        <v>8.3333333333333329E-2</v>
      </c>
      <c r="W1081" s="405">
        <v>8.3333333333333329E-2</v>
      </c>
      <c r="X1081" s="405">
        <v>8.3333333333333329E-2</v>
      </c>
      <c r="Y1081" s="405">
        <v>8.3333333333333329E-2</v>
      </c>
      <c r="Z1081" s="405">
        <v>8.3333333333333329E-2</v>
      </c>
      <c r="AA1081" s="405">
        <v>8.3333333333333329E-2</v>
      </c>
    </row>
    <row r="1082" spans="1:27" ht="15" customHeight="1" x14ac:dyDescent="0.25">
      <c r="A1082" s="425" t="str">
        <f>IF('1_geral'!$D$1=E1082,1,"")</f>
        <v/>
      </c>
      <c r="B1082" s="166" t="str">
        <f>IF(A1082=1,MAX(B$1:B1081)+1,"")</f>
        <v/>
      </c>
      <c r="C1082" s="425" t="str">
        <f>IF('1_geral'!$D$4=F1082,1,"")</f>
        <v/>
      </c>
      <c r="D1082" s="166" t="str">
        <f>IF(C1082=1,MAX(D$1:D1081)+1,"")</f>
        <v/>
      </c>
      <c r="E1082" s="166" t="s">
        <v>24</v>
      </c>
      <c r="F1082" s="166" t="s">
        <v>2911</v>
      </c>
      <c r="G1082" s="166" t="s">
        <v>1657</v>
      </c>
      <c r="K1082" s="166" t="s">
        <v>2917</v>
      </c>
      <c r="L1082" s="409">
        <v>4676.4000000000005</v>
      </c>
      <c r="M1082" s="409">
        <v>5196</v>
      </c>
      <c r="N1082" s="409">
        <v>6235.2</v>
      </c>
      <c r="O1082" s="410">
        <v>1</v>
      </c>
      <c r="P1082" s="405">
        <v>8.3333333333333329E-2</v>
      </c>
      <c r="Q1082" s="405">
        <v>8.3333333333333329E-2</v>
      </c>
      <c r="R1082" s="405">
        <v>8.3333333333333329E-2</v>
      </c>
      <c r="S1082" s="405">
        <v>8.3333333333333329E-2</v>
      </c>
      <c r="T1082" s="405">
        <v>8.3333333333333329E-2</v>
      </c>
      <c r="U1082" s="405">
        <v>8.3333333333333329E-2</v>
      </c>
      <c r="V1082" s="405">
        <v>8.3333333333333329E-2</v>
      </c>
      <c r="W1082" s="405">
        <v>8.3333333333333329E-2</v>
      </c>
      <c r="X1082" s="405">
        <v>8.3333333333333329E-2</v>
      </c>
      <c r="Y1082" s="405">
        <v>8.3333333333333329E-2</v>
      </c>
      <c r="Z1082" s="405">
        <v>8.3333333333333329E-2</v>
      </c>
      <c r="AA1082" s="405">
        <v>8.3333333333333329E-2</v>
      </c>
    </row>
    <row r="1083" spans="1:27" ht="15" customHeight="1" x14ac:dyDescent="0.25">
      <c r="A1083" s="425" t="str">
        <f>IF('1_geral'!$D$1=E1083,1,"")</f>
        <v/>
      </c>
      <c r="B1083" s="166" t="str">
        <f>IF(A1083=1,MAX(B$1:B1082)+1,"")</f>
        <v/>
      </c>
      <c r="C1083" s="425" t="str">
        <f>IF('1_geral'!$D$4=F1083,1,"")</f>
        <v/>
      </c>
      <c r="D1083" s="166" t="str">
        <f>IF(C1083=1,MAX(D$1:D1082)+1,"")</f>
        <v/>
      </c>
      <c r="E1083" s="166" t="s">
        <v>24</v>
      </c>
      <c r="F1083" s="166" t="s">
        <v>2911</v>
      </c>
      <c r="G1083" s="166" t="s">
        <v>1657</v>
      </c>
      <c r="K1083" s="166" t="s">
        <v>2918</v>
      </c>
      <c r="L1083" s="409">
        <v>4563</v>
      </c>
      <c r="M1083" s="409">
        <v>5070</v>
      </c>
      <c r="N1083" s="409">
        <v>6084</v>
      </c>
      <c r="O1083" s="410">
        <v>1</v>
      </c>
      <c r="P1083" s="405">
        <v>8.3333333333333329E-2</v>
      </c>
      <c r="Q1083" s="405">
        <v>8.3333333333333329E-2</v>
      </c>
      <c r="R1083" s="405">
        <v>8.3333333333333329E-2</v>
      </c>
      <c r="S1083" s="405">
        <v>8.3333333333333329E-2</v>
      </c>
      <c r="T1083" s="405">
        <v>8.3333333333333329E-2</v>
      </c>
      <c r="U1083" s="405">
        <v>8.3333333333333329E-2</v>
      </c>
      <c r="V1083" s="405">
        <v>8.3333333333333329E-2</v>
      </c>
      <c r="W1083" s="405">
        <v>8.3333333333333329E-2</v>
      </c>
      <c r="X1083" s="405">
        <v>8.3333333333333329E-2</v>
      </c>
      <c r="Y1083" s="405">
        <v>8.3333333333333329E-2</v>
      </c>
      <c r="Z1083" s="405">
        <v>8.3333333333333329E-2</v>
      </c>
      <c r="AA1083" s="405">
        <v>8.3333333333333329E-2</v>
      </c>
    </row>
    <row r="1084" spans="1:27" ht="15" customHeight="1" x14ac:dyDescent="0.25">
      <c r="A1084" s="425" t="str">
        <f>IF('1_geral'!$D$1=E1084,1,"")</f>
        <v/>
      </c>
      <c r="B1084" s="166" t="str">
        <f>IF(A1084=1,MAX(B$1:B1083)+1,"")</f>
        <v/>
      </c>
      <c r="C1084" s="425" t="str">
        <f>IF('1_geral'!$D$4=F1084,1,"")</f>
        <v/>
      </c>
      <c r="D1084" s="166" t="str">
        <f>IF(C1084=1,MAX(D$1:D1083)+1,"")</f>
        <v/>
      </c>
      <c r="E1084" s="166" t="s">
        <v>24</v>
      </c>
      <c r="F1084" s="166" t="s">
        <v>2911</v>
      </c>
      <c r="G1084" s="166" t="s">
        <v>1657</v>
      </c>
      <c r="K1084" s="166" t="s">
        <v>2920</v>
      </c>
      <c r="L1084" s="409">
        <v>3186</v>
      </c>
      <c r="M1084" s="409">
        <v>3540</v>
      </c>
      <c r="N1084" s="409">
        <v>4248</v>
      </c>
      <c r="O1084" s="410">
        <v>1</v>
      </c>
      <c r="P1084" s="405">
        <v>8.3333333333333329E-2</v>
      </c>
      <c r="Q1084" s="405">
        <v>8.3333333333333329E-2</v>
      </c>
      <c r="R1084" s="405">
        <v>8.3333333333333329E-2</v>
      </c>
      <c r="S1084" s="405">
        <v>8.3333333333333329E-2</v>
      </c>
      <c r="T1084" s="405">
        <v>8.3333333333333329E-2</v>
      </c>
      <c r="U1084" s="405">
        <v>8.3333333333333329E-2</v>
      </c>
      <c r="V1084" s="405">
        <v>8.3333333333333329E-2</v>
      </c>
      <c r="W1084" s="405">
        <v>8.3333333333333329E-2</v>
      </c>
      <c r="X1084" s="405">
        <v>8.3333333333333329E-2</v>
      </c>
      <c r="Y1084" s="405">
        <v>8.3333333333333329E-2</v>
      </c>
      <c r="Z1084" s="405">
        <v>8.3333333333333329E-2</v>
      </c>
      <c r="AA1084" s="405">
        <v>8.3333333333333329E-2</v>
      </c>
    </row>
    <row r="1085" spans="1:27" ht="15" customHeight="1" x14ac:dyDescent="0.25">
      <c r="A1085" s="425" t="str">
        <f>IF('1_geral'!$D$1=E1085,1,"")</f>
        <v/>
      </c>
      <c r="B1085" s="166" t="str">
        <f>IF(A1085=1,MAX(B$1:B1084)+1,"")</f>
        <v/>
      </c>
      <c r="C1085" s="425" t="str">
        <f>IF('1_geral'!$D$4=F1085,1,"")</f>
        <v/>
      </c>
      <c r="D1085" s="166" t="str">
        <f>IF(C1085=1,MAX(D$1:D1084)+1,"")</f>
        <v/>
      </c>
      <c r="E1085" s="166" t="s">
        <v>24</v>
      </c>
      <c r="F1085" s="166" t="s">
        <v>2911</v>
      </c>
      <c r="K1085" s="166" t="s">
        <v>2844</v>
      </c>
      <c r="L1085" s="409">
        <v>810</v>
      </c>
      <c r="M1085" s="409">
        <v>900</v>
      </c>
      <c r="N1085" s="409">
        <v>1080</v>
      </c>
      <c r="O1085" s="410">
        <v>4</v>
      </c>
      <c r="P1085" s="405">
        <v>8.3333333333333329E-2</v>
      </c>
      <c r="Q1085" s="405">
        <v>8.3333333333333329E-2</v>
      </c>
      <c r="R1085" s="405">
        <v>8.3333333333333329E-2</v>
      </c>
      <c r="S1085" s="405">
        <v>8.3333333333333329E-2</v>
      </c>
      <c r="T1085" s="405">
        <v>8.3333333333333329E-2</v>
      </c>
      <c r="U1085" s="405">
        <v>8.3333333333333329E-2</v>
      </c>
      <c r="V1085" s="405">
        <v>8.3333333333333329E-2</v>
      </c>
      <c r="W1085" s="405">
        <v>8.3333333333333329E-2</v>
      </c>
      <c r="X1085" s="405">
        <v>8.3333333333333329E-2</v>
      </c>
      <c r="Y1085" s="405">
        <v>8.3333333333333329E-2</v>
      </c>
      <c r="Z1085" s="405">
        <v>8.3333333333333329E-2</v>
      </c>
      <c r="AA1085" s="405">
        <v>8.3333333333333329E-2</v>
      </c>
    </row>
    <row r="1086" spans="1:27" ht="15" customHeight="1" x14ac:dyDescent="0.25">
      <c r="A1086" s="425" t="str">
        <f>IF('1_geral'!$D$1=E1086,1,"")</f>
        <v/>
      </c>
      <c r="B1086" s="166" t="str">
        <f>IF(A1086=1,MAX(B$1:B1085)+1,"")</f>
        <v/>
      </c>
      <c r="C1086" s="425" t="str">
        <f>IF('1_geral'!$D$4=F1086,1,"")</f>
        <v/>
      </c>
      <c r="D1086" s="166" t="str">
        <f>IF(C1086=1,MAX(D$1:D1085)+1,"")</f>
        <v/>
      </c>
      <c r="E1086" s="166" t="s">
        <v>24</v>
      </c>
      <c r="F1086" s="166" t="s">
        <v>2911</v>
      </c>
      <c r="K1086" s="166" t="s">
        <v>2915</v>
      </c>
      <c r="L1086" s="409">
        <v>5400</v>
      </c>
      <c r="M1086" s="409">
        <v>6000</v>
      </c>
      <c r="N1086" s="409">
        <v>7200</v>
      </c>
      <c r="O1086" s="410">
        <v>0.33333333333333331</v>
      </c>
      <c r="P1086" s="405">
        <v>8.3333333333333329E-2</v>
      </c>
      <c r="Q1086" s="405">
        <v>8.3333333333333329E-2</v>
      </c>
      <c r="R1086" s="405">
        <v>8.3333333333333329E-2</v>
      </c>
      <c r="S1086" s="405">
        <v>8.3333333333333329E-2</v>
      </c>
      <c r="T1086" s="405">
        <v>8.3333333333333329E-2</v>
      </c>
      <c r="U1086" s="405">
        <v>8.3333333333333329E-2</v>
      </c>
      <c r="V1086" s="405">
        <v>8.3333333333333329E-2</v>
      </c>
      <c r="W1086" s="405">
        <v>8.3333333333333329E-2</v>
      </c>
      <c r="X1086" s="405">
        <v>8.3333333333333329E-2</v>
      </c>
      <c r="Y1086" s="405">
        <v>8.3333333333333329E-2</v>
      </c>
      <c r="Z1086" s="405">
        <v>8.3333333333333329E-2</v>
      </c>
      <c r="AA1086" s="405">
        <v>8.3333333333333329E-2</v>
      </c>
    </row>
    <row r="1087" spans="1:27" ht="15" customHeight="1" x14ac:dyDescent="0.25">
      <c r="A1087" s="425" t="str">
        <f>IF('1_geral'!$D$1=E1087,1,"")</f>
        <v/>
      </c>
      <c r="B1087" s="166" t="str">
        <f>IF(A1087=1,MAX(B$1:B1086)+1,"")</f>
        <v/>
      </c>
      <c r="C1087" s="425" t="str">
        <f>IF('1_geral'!$D$4=F1087,1,"")</f>
        <v/>
      </c>
      <c r="D1087" s="166" t="str">
        <f>IF(C1087=1,MAX(D$1:D1086)+1,"")</f>
        <v/>
      </c>
      <c r="E1087" s="166" t="s">
        <v>24</v>
      </c>
      <c r="F1087" s="166" t="s">
        <v>2911</v>
      </c>
      <c r="K1087" s="166" t="s">
        <v>2719</v>
      </c>
      <c r="L1087" s="409">
        <v>1620</v>
      </c>
      <c r="M1087" s="409">
        <v>1800</v>
      </c>
      <c r="N1087" s="409">
        <v>2160</v>
      </c>
      <c r="O1087" s="410">
        <v>8.3333333333333329E-2</v>
      </c>
      <c r="P1087" s="405">
        <v>8.3333333333333329E-2</v>
      </c>
      <c r="Q1087" s="405">
        <v>8.3333333333333329E-2</v>
      </c>
      <c r="R1087" s="405">
        <v>8.3333333333333329E-2</v>
      </c>
      <c r="S1087" s="405">
        <v>8.3333333333333329E-2</v>
      </c>
      <c r="T1087" s="405">
        <v>8.3333333333333329E-2</v>
      </c>
      <c r="U1087" s="405">
        <v>8.3333333333333329E-2</v>
      </c>
      <c r="V1087" s="405">
        <v>8.3333333333333329E-2</v>
      </c>
      <c r="W1087" s="405">
        <v>8.3333333333333329E-2</v>
      </c>
      <c r="X1087" s="405">
        <v>8.3333333333333329E-2</v>
      </c>
      <c r="Y1087" s="405">
        <v>8.3333333333333329E-2</v>
      </c>
      <c r="Z1087" s="405">
        <v>8.3333333333333329E-2</v>
      </c>
      <c r="AA1087" s="405">
        <v>8.3333333333333329E-2</v>
      </c>
    </row>
    <row r="1088" spans="1:27" ht="15" customHeight="1" x14ac:dyDescent="0.25">
      <c r="A1088" s="425" t="str">
        <f>IF('1_geral'!$D$1=E1088,1,"")</f>
        <v/>
      </c>
      <c r="B1088" s="166" t="str">
        <f>IF(A1088=1,MAX(B$1:B1087)+1,"")</f>
        <v/>
      </c>
      <c r="C1088" s="425" t="str">
        <f>IF('1_geral'!$D$4=F1088,1,"")</f>
        <v/>
      </c>
      <c r="D1088" s="166" t="str">
        <f>IF(C1088=1,MAX(D$1:D1087)+1,"")</f>
        <v/>
      </c>
      <c r="E1088" s="166" t="s">
        <v>24</v>
      </c>
      <c r="F1088" s="166" t="s">
        <v>2911</v>
      </c>
      <c r="K1088" s="166" t="s">
        <v>2475</v>
      </c>
      <c r="L1088" s="409">
        <v>4320</v>
      </c>
      <c r="M1088" s="409">
        <v>4800</v>
      </c>
      <c r="N1088" s="409">
        <v>5760</v>
      </c>
      <c r="O1088" s="410">
        <v>1</v>
      </c>
      <c r="P1088" s="405">
        <v>8.3333333333333329E-2</v>
      </c>
      <c r="Q1088" s="405">
        <v>8.3333333333333329E-2</v>
      </c>
      <c r="R1088" s="405">
        <v>8.3333333333333329E-2</v>
      </c>
      <c r="S1088" s="405">
        <v>8.3333333333333329E-2</v>
      </c>
      <c r="T1088" s="405">
        <v>8.3333333333333329E-2</v>
      </c>
      <c r="U1088" s="405">
        <v>8.3333333333333329E-2</v>
      </c>
      <c r="V1088" s="405">
        <v>8.3333333333333329E-2</v>
      </c>
      <c r="W1088" s="405">
        <v>8.3333333333333329E-2</v>
      </c>
      <c r="X1088" s="405">
        <v>8.3333333333333329E-2</v>
      </c>
      <c r="Y1088" s="405">
        <v>8.3333333333333329E-2</v>
      </c>
      <c r="Z1088" s="405">
        <v>8.3333333333333329E-2</v>
      </c>
      <c r="AA1088" s="405">
        <v>8.3333333333333329E-2</v>
      </c>
    </row>
    <row r="1089" spans="1:27" ht="15" customHeight="1" x14ac:dyDescent="0.25">
      <c r="A1089" s="425" t="str">
        <f>IF('1_geral'!$D$1=E1089,1,"")</f>
        <v/>
      </c>
      <c r="B1089" s="166" t="str">
        <f>IF(A1089=1,MAX(B$1:B1088)+1,"")</f>
        <v/>
      </c>
      <c r="C1089" s="425" t="str">
        <f>IF('1_geral'!$D$4=F1089,1,"")</f>
        <v/>
      </c>
      <c r="D1089" s="166" t="str">
        <f>IF(C1089=1,MAX(D$1:D1088)+1,"")</f>
        <v/>
      </c>
      <c r="E1089" s="166" t="s">
        <v>24</v>
      </c>
      <c r="F1089" s="166" t="s">
        <v>2911</v>
      </c>
      <c r="K1089" s="166" t="s">
        <v>2919</v>
      </c>
      <c r="L1089" s="409">
        <v>702</v>
      </c>
      <c r="M1089" s="409">
        <v>780</v>
      </c>
      <c r="N1089" s="409">
        <v>936</v>
      </c>
      <c r="O1089" s="410">
        <v>1</v>
      </c>
      <c r="P1089" s="405">
        <v>8.3333333333333329E-2</v>
      </c>
      <c r="Q1089" s="405">
        <v>8.3333333333333329E-2</v>
      </c>
      <c r="R1089" s="405">
        <v>8.3333333333333329E-2</v>
      </c>
      <c r="S1089" s="405">
        <v>8.3333333333333329E-2</v>
      </c>
      <c r="T1089" s="405">
        <v>8.3333333333333329E-2</v>
      </c>
      <c r="U1089" s="405">
        <v>8.3333333333333329E-2</v>
      </c>
      <c r="V1089" s="405">
        <v>8.3333333333333329E-2</v>
      </c>
      <c r="W1089" s="405">
        <v>8.3333333333333329E-2</v>
      </c>
      <c r="X1089" s="405">
        <v>8.3333333333333329E-2</v>
      </c>
      <c r="Y1089" s="405">
        <v>8.3333333333333329E-2</v>
      </c>
      <c r="Z1089" s="405">
        <v>8.3333333333333329E-2</v>
      </c>
      <c r="AA1089" s="405">
        <v>8.3333333333333329E-2</v>
      </c>
    </row>
    <row r="1090" spans="1:27" ht="15" customHeight="1" x14ac:dyDescent="0.25">
      <c r="A1090" s="425" t="str">
        <f>IF('1_geral'!$D$1=E1090,1,"")</f>
        <v/>
      </c>
      <c r="B1090" s="166" t="str">
        <f>IF(A1090=1,MAX(B$1:B1089)+1,"")</f>
        <v/>
      </c>
      <c r="C1090" s="425" t="str">
        <f>IF('1_geral'!$D$4=F1090,1,"")</f>
        <v/>
      </c>
      <c r="D1090" s="166" t="str">
        <f>IF(C1090=1,MAX(D$1:D1089)+1,"")</f>
        <v/>
      </c>
      <c r="E1090" s="166" t="s">
        <v>24</v>
      </c>
      <c r="F1090" s="166" t="s">
        <v>2911</v>
      </c>
      <c r="K1090" s="166" t="s">
        <v>2921</v>
      </c>
      <c r="L1090" s="409">
        <v>18000</v>
      </c>
      <c r="M1090" s="409">
        <v>20000</v>
      </c>
      <c r="N1090" s="409">
        <v>24000</v>
      </c>
      <c r="O1090" s="410">
        <v>8.3333333333333329E-2</v>
      </c>
      <c r="P1090" s="405">
        <v>8.3333333333333329E-2</v>
      </c>
      <c r="Q1090" s="405">
        <v>8.3333333333333329E-2</v>
      </c>
      <c r="R1090" s="405">
        <v>8.3333333333333329E-2</v>
      </c>
      <c r="S1090" s="405">
        <v>8.3333333333333329E-2</v>
      </c>
      <c r="T1090" s="405">
        <v>8.3333333333333329E-2</v>
      </c>
      <c r="U1090" s="405">
        <v>8.3333333333333329E-2</v>
      </c>
      <c r="V1090" s="405">
        <v>8.3333333333333329E-2</v>
      </c>
      <c r="W1090" s="405">
        <v>8.3333333333333329E-2</v>
      </c>
      <c r="X1090" s="405">
        <v>8.3333333333333329E-2</v>
      </c>
      <c r="Y1090" s="405">
        <v>8.3333333333333329E-2</v>
      </c>
      <c r="Z1090" s="405">
        <v>8.3333333333333329E-2</v>
      </c>
      <c r="AA1090" s="405">
        <v>8.3333333333333329E-2</v>
      </c>
    </row>
    <row r="1091" spans="1:27" ht="15" customHeight="1" x14ac:dyDescent="0.25">
      <c r="A1091" s="425" t="str">
        <f>IF('1_geral'!$D$1=E1091,1,"")</f>
        <v/>
      </c>
      <c r="B1091" s="166" t="str">
        <f>IF(A1091=1,MAX(B$1:B1090)+1,"")</f>
        <v/>
      </c>
      <c r="C1091" s="425" t="str">
        <f>IF('1_geral'!$D$4=F1091,1,"")</f>
        <v/>
      </c>
      <c r="D1091" s="166" t="str">
        <f>IF(C1091=1,MAX(D$1:D1090)+1,"")</f>
        <v/>
      </c>
      <c r="E1091" s="166" t="s">
        <v>24</v>
      </c>
      <c r="F1091" s="166" t="s">
        <v>2911</v>
      </c>
      <c r="K1091" s="166" t="s">
        <v>2922</v>
      </c>
      <c r="L1091" s="409">
        <v>7200</v>
      </c>
      <c r="M1091" s="409">
        <v>8000</v>
      </c>
      <c r="N1091" s="409">
        <v>9600</v>
      </c>
      <c r="O1091" s="410">
        <v>8.3333333333333329E-2</v>
      </c>
      <c r="P1091" s="405">
        <v>8.3333333333333329E-2</v>
      </c>
      <c r="Q1091" s="405">
        <v>8.3333333333333329E-2</v>
      </c>
      <c r="R1091" s="405">
        <v>8.3333333333333329E-2</v>
      </c>
      <c r="S1091" s="405">
        <v>8.3333333333333329E-2</v>
      </c>
      <c r="T1091" s="405">
        <v>8.3333333333333329E-2</v>
      </c>
      <c r="U1091" s="405">
        <v>8.3333333333333329E-2</v>
      </c>
      <c r="V1091" s="405">
        <v>8.3333333333333329E-2</v>
      </c>
      <c r="W1091" s="405">
        <v>8.3333333333333329E-2</v>
      </c>
      <c r="X1091" s="405">
        <v>8.3333333333333329E-2</v>
      </c>
      <c r="Y1091" s="405">
        <v>8.3333333333333329E-2</v>
      </c>
      <c r="Z1091" s="405">
        <v>8.3333333333333329E-2</v>
      </c>
      <c r="AA1091" s="405">
        <v>8.3333333333333329E-2</v>
      </c>
    </row>
    <row r="1092" spans="1:27" ht="15" customHeight="1" x14ac:dyDescent="0.25">
      <c r="A1092" s="425" t="str">
        <f>IF('1_geral'!$D$1=E1092,1,"")</f>
        <v/>
      </c>
      <c r="B1092" s="166" t="str">
        <f>IF(A1092=1,MAX(B$1:B1091)+1,"")</f>
        <v/>
      </c>
      <c r="C1092" s="425" t="str">
        <f>IF('1_geral'!$D$4=F1092,1,"")</f>
        <v/>
      </c>
      <c r="D1092" s="166" t="str">
        <f>IF(C1092=1,MAX(D$1:D1091)+1,"")</f>
        <v/>
      </c>
      <c r="E1092" s="166" t="s">
        <v>25</v>
      </c>
      <c r="F1092" s="166" t="s">
        <v>2923</v>
      </c>
      <c r="H1092" s="166" t="s">
        <v>1656</v>
      </c>
      <c r="I1092" s="166" t="s">
        <v>1861</v>
      </c>
      <c r="J1092" s="166" t="s">
        <v>1902</v>
      </c>
      <c r="K1092" s="166" t="s">
        <v>2925</v>
      </c>
      <c r="L1092" s="409">
        <v>960</v>
      </c>
      <c r="M1092" s="409">
        <v>1200</v>
      </c>
      <c r="N1092" s="409">
        <v>1680</v>
      </c>
      <c r="O1092" s="410">
        <v>1</v>
      </c>
      <c r="P1092" s="405">
        <v>8.3333333333333329E-2</v>
      </c>
      <c r="Q1092" s="405">
        <v>8.3333333333333329E-2</v>
      </c>
      <c r="R1092" s="405">
        <v>8.3333333333333329E-2</v>
      </c>
      <c r="S1092" s="405">
        <v>8.3333333333333329E-2</v>
      </c>
      <c r="T1092" s="405">
        <v>8.3333333333333329E-2</v>
      </c>
      <c r="U1092" s="405">
        <v>8.3333333333333329E-2</v>
      </c>
      <c r="V1092" s="405">
        <v>8.3333333333333329E-2</v>
      </c>
      <c r="W1092" s="405">
        <v>8.3333333333333329E-2</v>
      </c>
      <c r="X1092" s="405">
        <v>8.3333333333333329E-2</v>
      </c>
      <c r="Y1092" s="405">
        <v>8.3333333333333329E-2</v>
      </c>
      <c r="Z1092" s="405">
        <v>8.3333333333333329E-2</v>
      </c>
      <c r="AA1092" s="405">
        <v>8.3333333333333329E-2</v>
      </c>
    </row>
    <row r="1093" spans="1:27" ht="15" customHeight="1" x14ac:dyDescent="0.25">
      <c r="A1093" s="425" t="str">
        <f>IF('1_geral'!$D$1=E1093,1,"")</f>
        <v/>
      </c>
      <c r="B1093" s="166" t="str">
        <f>IF(A1093=1,MAX(B$1:B1092)+1,"")</f>
        <v/>
      </c>
      <c r="C1093" s="425" t="str">
        <f>IF('1_geral'!$D$4=F1093,1,"")</f>
        <v/>
      </c>
      <c r="D1093" s="166" t="str">
        <f>IF(C1093=1,MAX(D$1:D1092)+1,"")</f>
        <v/>
      </c>
      <c r="E1093" s="166" t="s">
        <v>25</v>
      </c>
      <c r="F1093" s="166" t="s">
        <v>2923</v>
      </c>
      <c r="H1093" s="166" t="s">
        <v>1656</v>
      </c>
      <c r="I1093" s="166" t="s">
        <v>1861</v>
      </c>
      <c r="J1093" s="166" t="s">
        <v>1902</v>
      </c>
      <c r="K1093" s="166" t="s">
        <v>2715</v>
      </c>
      <c r="L1093" s="409">
        <v>1152</v>
      </c>
      <c r="M1093" s="409">
        <v>1440</v>
      </c>
      <c r="N1093" s="409">
        <v>2015.9999999999998</v>
      </c>
      <c r="O1093" s="410">
        <v>1</v>
      </c>
      <c r="P1093" s="405">
        <v>8.3333333333333329E-2</v>
      </c>
      <c r="Q1093" s="405">
        <v>8.3333333333333329E-2</v>
      </c>
      <c r="R1093" s="405">
        <v>8.3333333333333329E-2</v>
      </c>
      <c r="S1093" s="405">
        <v>8.3333333333333329E-2</v>
      </c>
      <c r="T1093" s="405">
        <v>8.3333333333333329E-2</v>
      </c>
      <c r="U1093" s="405">
        <v>8.3333333333333329E-2</v>
      </c>
      <c r="V1093" s="405">
        <v>8.3333333333333329E-2</v>
      </c>
      <c r="W1093" s="405">
        <v>8.3333333333333329E-2</v>
      </c>
      <c r="X1093" s="405">
        <v>8.3333333333333329E-2</v>
      </c>
      <c r="Y1093" s="405">
        <v>8.3333333333333329E-2</v>
      </c>
      <c r="Z1093" s="405">
        <v>8.3333333333333329E-2</v>
      </c>
      <c r="AA1093" s="405">
        <v>8.3333333333333329E-2</v>
      </c>
    </row>
    <row r="1094" spans="1:27" ht="15" customHeight="1" x14ac:dyDescent="0.25">
      <c r="A1094" s="425" t="str">
        <f>IF('1_geral'!$D$1=E1094,1,"")</f>
        <v/>
      </c>
      <c r="B1094" s="166" t="str">
        <f>IF(A1094=1,MAX(B$1:B1093)+1,"")</f>
        <v/>
      </c>
      <c r="C1094" s="425" t="str">
        <f>IF('1_geral'!$D$4=F1094,1,"")</f>
        <v/>
      </c>
      <c r="D1094" s="166" t="str">
        <f>IF(C1094=1,MAX(D$1:D1093)+1,"")</f>
        <v/>
      </c>
      <c r="E1094" s="166" t="s">
        <v>25</v>
      </c>
      <c r="F1094" s="166" t="s">
        <v>2923</v>
      </c>
      <c r="H1094" s="166" t="s">
        <v>1658</v>
      </c>
      <c r="I1094" s="166" t="s">
        <v>1886</v>
      </c>
      <c r="J1094" s="166" t="s">
        <v>1902</v>
      </c>
      <c r="K1094" s="166" t="s">
        <v>2924</v>
      </c>
      <c r="L1094" s="409">
        <v>72</v>
      </c>
      <c r="M1094" s="409">
        <v>90</v>
      </c>
      <c r="N1094" s="409">
        <v>125.99999999999999</v>
      </c>
      <c r="O1094" s="410">
        <v>20</v>
      </c>
      <c r="P1094" s="405">
        <v>8.3333333333333329E-2</v>
      </c>
      <c r="Q1094" s="405">
        <v>8.3333333333333329E-2</v>
      </c>
      <c r="R1094" s="405">
        <v>8.3333333333333329E-2</v>
      </c>
      <c r="S1094" s="405">
        <v>8.3333333333333329E-2</v>
      </c>
      <c r="T1094" s="405">
        <v>8.3333333333333329E-2</v>
      </c>
      <c r="U1094" s="405">
        <v>8.3333333333333329E-2</v>
      </c>
      <c r="V1094" s="405">
        <v>8.3333333333333329E-2</v>
      </c>
      <c r="W1094" s="405">
        <v>8.3333333333333329E-2</v>
      </c>
      <c r="X1094" s="405">
        <v>8.3333333333333329E-2</v>
      </c>
      <c r="Y1094" s="405">
        <v>8.3333333333333329E-2</v>
      </c>
      <c r="Z1094" s="405">
        <v>8.3333333333333329E-2</v>
      </c>
      <c r="AA1094" s="405">
        <v>8.3333333333333329E-2</v>
      </c>
    </row>
    <row r="1095" spans="1:27" ht="15" customHeight="1" x14ac:dyDescent="0.25">
      <c r="A1095" s="425" t="str">
        <f>IF('1_geral'!$D$1=E1095,1,"")</f>
        <v/>
      </c>
      <c r="B1095" s="166" t="str">
        <f>IF(A1095=1,MAX(B$1:B1094)+1,"")</f>
        <v/>
      </c>
      <c r="C1095" s="425" t="str">
        <f>IF('1_geral'!$D$4=F1095,1,"")</f>
        <v/>
      </c>
      <c r="D1095" s="166" t="str">
        <f>IF(C1095=1,MAX(D$1:D1094)+1,"")</f>
        <v/>
      </c>
      <c r="E1095" s="166" t="s">
        <v>25</v>
      </c>
      <c r="F1095" s="166" t="s">
        <v>2923</v>
      </c>
      <c r="H1095" s="166" t="s">
        <v>1854</v>
      </c>
      <c r="I1095" s="166" t="s">
        <v>1858</v>
      </c>
      <c r="J1095" s="166" t="s">
        <v>1902</v>
      </c>
      <c r="K1095" s="166" t="s">
        <v>2926</v>
      </c>
      <c r="L1095" s="409">
        <v>576</v>
      </c>
      <c r="M1095" s="409">
        <v>720</v>
      </c>
      <c r="N1095" s="409">
        <v>1007.9999999999999</v>
      </c>
      <c r="O1095" s="410">
        <v>1</v>
      </c>
      <c r="P1095" s="405">
        <v>8.3333333333333329E-2</v>
      </c>
      <c r="Q1095" s="405">
        <v>8.3333333333333329E-2</v>
      </c>
      <c r="R1095" s="405">
        <v>8.3333333333333329E-2</v>
      </c>
      <c r="S1095" s="405">
        <v>8.3333333333333329E-2</v>
      </c>
      <c r="T1095" s="405">
        <v>8.3333333333333329E-2</v>
      </c>
      <c r="U1095" s="405">
        <v>8.3333333333333329E-2</v>
      </c>
      <c r="V1095" s="405">
        <v>8.3333333333333329E-2</v>
      </c>
      <c r="W1095" s="405">
        <v>8.3333333333333329E-2</v>
      </c>
      <c r="X1095" s="405">
        <v>8.3333333333333329E-2</v>
      </c>
      <c r="Y1095" s="405">
        <v>8.3333333333333329E-2</v>
      </c>
      <c r="Z1095" s="405">
        <v>8.3333333333333329E-2</v>
      </c>
      <c r="AA1095" s="405">
        <v>8.3333333333333329E-2</v>
      </c>
    </row>
    <row r="1096" spans="1:27" ht="15" customHeight="1" x14ac:dyDescent="0.25">
      <c r="A1096" s="425" t="str">
        <f>IF('1_geral'!$D$1=E1096,1,"")</f>
        <v/>
      </c>
      <c r="B1096" s="166" t="str">
        <f>IF(A1096=1,MAX(B$1:B1095)+1,"")</f>
        <v/>
      </c>
      <c r="C1096" s="425" t="str">
        <f>IF('1_geral'!$D$4=F1096,1,"")</f>
        <v/>
      </c>
      <c r="D1096" s="166" t="str">
        <f>IF(C1096=1,MAX(D$1:D1095)+1,"")</f>
        <v/>
      </c>
      <c r="E1096" s="166" t="s">
        <v>25</v>
      </c>
      <c r="F1096" s="166" t="s">
        <v>2923</v>
      </c>
      <c r="H1096" s="166" t="s">
        <v>1854</v>
      </c>
      <c r="I1096" s="166" t="s">
        <v>1858</v>
      </c>
      <c r="J1096" s="166" t="s">
        <v>1902</v>
      </c>
      <c r="K1096" s="166" t="s">
        <v>2719</v>
      </c>
      <c r="L1096" s="409">
        <v>4320</v>
      </c>
      <c r="M1096" s="409">
        <v>5400</v>
      </c>
      <c r="N1096" s="409">
        <v>7559.9999999999991</v>
      </c>
      <c r="O1096" s="410">
        <v>1</v>
      </c>
      <c r="P1096" s="405">
        <v>8.3333333333333329E-2</v>
      </c>
      <c r="Q1096" s="405">
        <v>8.3333333333333329E-2</v>
      </c>
      <c r="R1096" s="405">
        <v>8.3333333333333329E-2</v>
      </c>
      <c r="S1096" s="405">
        <v>8.3333333333333329E-2</v>
      </c>
      <c r="T1096" s="405">
        <v>8.3333333333333329E-2</v>
      </c>
      <c r="U1096" s="405">
        <v>8.3333333333333329E-2</v>
      </c>
      <c r="V1096" s="405">
        <v>8.3333333333333329E-2</v>
      </c>
      <c r="W1096" s="405">
        <v>8.3333333333333329E-2</v>
      </c>
      <c r="X1096" s="405">
        <v>8.3333333333333329E-2</v>
      </c>
      <c r="Y1096" s="405">
        <v>8.3333333333333329E-2</v>
      </c>
      <c r="Z1096" s="405">
        <v>8.3333333333333329E-2</v>
      </c>
      <c r="AA1096" s="405">
        <v>8.3333333333333329E-2</v>
      </c>
    </row>
    <row r="1097" spans="1:27" ht="15" customHeight="1" x14ac:dyDescent="0.25">
      <c r="A1097" s="425" t="str">
        <f>IF('1_geral'!$D$1=E1097,1,"")</f>
        <v/>
      </c>
      <c r="B1097" s="166" t="str">
        <f>IF(A1097=1,MAX(B$1:B1096)+1,"")</f>
        <v/>
      </c>
      <c r="C1097" s="425" t="str">
        <f>IF('1_geral'!$D$4=F1097,1,"")</f>
        <v/>
      </c>
      <c r="D1097" s="166" t="str">
        <f>IF(C1097=1,MAX(D$1:D1096)+1,"")</f>
        <v/>
      </c>
      <c r="E1097" s="166" t="s">
        <v>25</v>
      </c>
      <c r="F1097" s="166" t="s">
        <v>2923</v>
      </c>
      <c r="J1097" s="166" t="s">
        <v>1902</v>
      </c>
      <c r="K1097" s="166" t="s">
        <v>2845</v>
      </c>
      <c r="L1097" s="409">
        <v>8640</v>
      </c>
      <c r="M1097" s="409">
        <v>9600</v>
      </c>
      <c r="N1097" s="409">
        <v>11520</v>
      </c>
      <c r="O1097" s="410">
        <v>0.1</v>
      </c>
      <c r="P1097" s="405">
        <v>8.3333333333333329E-2</v>
      </c>
      <c r="Q1097" s="405">
        <v>8.3333333333333329E-2</v>
      </c>
      <c r="R1097" s="405">
        <v>8.3333333333333329E-2</v>
      </c>
      <c r="S1097" s="405">
        <v>8.3333333333333329E-2</v>
      </c>
      <c r="T1097" s="405">
        <v>8.3333333333333329E-2</v>
      </c>
      <c r="U1097" s="405">
        <v>8.3333333333333329E-2</v>
      </c>
      <c r="V1097" s="405">
        <v>8.3333333333333329E-2</v>
      </c>
      <c r="W1097" s="405">
        <v>8.3333333333333329E-2</v>
      </c>
      <c r="X1097" s="405">
        <v>8.3333333333333329E-2</v>
      </c>
      <c r="Y1097" s="405">
        <v>8.3333333333333329E-2</v>
      </c>
      <c r="Z1097" s="405">
        <v>8.3333333333333329E-2</v>
      </c>
      <c r="AA1097" s="405">
        <v>8.3333333333333329E-2</v>
      </c>
    </row>
    <row r="1098" spans="1:27" ht="15" customHeight="1" x14ac:dyDescent="0.25">
      <c r="A1098" s="425" t="str">
        <f>IF('1_geral'!$D$1=E1098,1,"")</f>
        <v/>
      </c>
      <c r="B1098" s="166" t="str">
        <f>IF(A1098=1,MAX(B$1:B1097)+1,"")</f>
        <v/>
      </c>
      <c r="C1098" s="425" t="str">
        <f>IF('1_geral'!$D$4=F1098,1,"")</f>
        <v/>
      </c>
      <c r="D1098" s="166" t="str">
        <f>IF(C1098=1,MAX(D$1:D1097)+1,"")</f>
        <v/>
      </c>
      <c r="E1098" s="166" t="s">
        <v>25</v>
      </c>
      <c r="F1098" s="166" t="s">
        <v>2923</v>
      </c>
      <c r="K1098" s="166" t="s">
        <v>2927</v>
      </c>
      <c r="L1098" s="409">
        <v>4140</v>
      </c>
      <c r="M1098" s="409">
        <v>4600</v>
      </c>
      <c r="N1098" s="409">
        <v>5520</v>
      </c>
      <c r="O1098" s="410">
        <v>0.3</v>
      </c>
      <c r="P1098" s="405">
        <v>8.3333333333333329E-2</v>
      </c>
      <c r="Q1098" s="405">
        <v>8.3333333333333329E-2</v>
      </c>
      <c r="R1098" s="405">
        <v>8.3333333333333329E-2</v>
      </c>
      <c r="S1098" s="405">
        <v>8.3333333333333329E-2</v>
      </c>
      <c r="T1098" s="405">
        <v>8.3333333333333329E-2</v>
      </c>
      <c r="U1098" s="405">
        <v>8.3333333333333329E-2</v>
      </c>
      <c r="V1098" s="405">
        <v>8.3333333333333329E-2</v>
      </c>
      <c r="W1098" s="405">
        <v>8.3333333333333329E-2</v>
      </c>
      <c r="X1098" s="405">
        <v>8.3333333333333329E-2</v>
      </c>
      <c r="Y1098" s="405">
        <v>8.3333333333333329E-2</v>
      </c>
      <c r="Z1098" s="405">
        <v>8.3333333333333329E-2</v>
      </c>
      <c r="AA1098" s="405">
        <v>8.3333333333333329E-2</v>
      </c>
    </row>
    <row r="1099" spans="1:27" ht="15" customHeight="1" x14ac:dyDescent="0.25">
      <c r="A1099" s="425" t="str">
        <f>IF('1_geral'!$D$1=E1099,1,"")</f>
        <v/>
      </c>
      <c r="B1099" s="166" t="str">
        <f>IF(A1099=1,MAX(B$1:B1098)+1,"")</f>
        <v/>
      </c>
      <c r="C1099" s="425" t="str">
        <f>IF('1_geral'!$D$4=F1099,1,"")</f>
        <v/>
      </c>
      <c r="D1099" s="166" t="str">
        <f>IF(C1099=1,MAX(D$1:D1098)+1,"")</f>
        <v/>
      </c>
      <c r="E1099" s="166" t="s">
        <v>25</v>
      </c>
      <c r="F1099" s="166" t="s">
        <v>2923</v>
      </c>
      <c r="K1099" s="166" t="s">
        <v>2928</v>
      </c>
      <c r="L1099" s="409">
        <v>108</v>
      </c>
      <c r="M1099" s="409">
        <v>120</v>
      </c>
      <c r="N1099" s="409">
        <v>168</v>
      </c>
      <c r="O1099" s="410">
        <v>22</v>
      </c>
      <c r="P1099" s="405">
        <v>8.3333333333333329E-2</v>
      </c>
      <c r="Q1099" s="405">
        <v>8.3333333333333329E-2</v>
      </c>
      <c r="R1099" s="405">
        <v>8.3333333333333329E-2</v>
      </c>
      <c r="S1099" s="405">
        <v>8.3333333333333329E-2</v>
      </c>
      <c r="T1099" s="405">
        <v>8.3333333333333329E-2</v>
      </c>
      <c r="U1099" s="405">
        <v>8.3333333333333329E-2</v>
      </c>
      <c r="V1099" s="405">
        <v>8.3333333333333329E-2</v>
      </c>
      <c r="W1099" s="405">
        <v>8.3333333333333329E-2</v>
      </c>
      <c r="X1099" s="405">
        <v>8.3333333333333329E-2</v>
      </c>
      <c r="Y1099" s="405">
        <v>8.3333333333333329E-2</v>
      </c>
      <c r="Z1099" s="405">
        <v>8.3333333333333329E-2</v>
      </c>
      <c r="AA1099" s="405">
        <v>8.3333333333333329E-2</v>
      </c>
    </row>
    <row r="1100" spans="1:27" ht="15" customHeight="1" x14ac:dyDescent="0.25">
      <c r="A1100" s="425" t="str">
        <f>IF('1_geral'!$D$1=E1100,1,"")</f>
        <v/>
      </c>
      <c r="B1100" s="166" t="str">
        <f>IF(A1100=1,MAX(B$1:B1099)+1,"")</f>
        <v/>
      </c>
      <c r="C1100" s="425" t="str">
        <f>IF('1_geral'!$D$4=F1100,1,"")</f>
        <v/>
      </c>
      <c r="D1100" s="166" t="str">
        <f>IF(C1100=1,MAX(D$1:D1099)+1,"")</f>
        <v/>
      </c>
      <c r="E1100" s="166" t="s">
        <v>25</v>
      </c>
      <c r="F1100" s="166" t="s">
        <v>2929</v>
      </c>
      <c r="G1100" s="166" t="s">
        <v>2929</v>
      </c>
      <c r="H1100" s="166" t="s">
        <v>1656</v>
      </c>
      <c r="I1100" s="166" t="s">
        <v>1657</v>
      </c>
      <c r="J1100" s="166" t="s">
        <v>1902</v>
      </c>
      <c r="K1100" s="166" t="s">
        <v>2950</v>
      </c>
      <c r="L1100" s="409">
        <v>1280</v>
      </c>
      <c r="M1100" s="409">
        <v>1600</v>
      </c>
      <c r="N1100" s="409">
        <v>1920</v>
      </c>
      <c r="O1100" s="410">
        <v>4</v>
      </c>
      <c r="P1100" s="405">
        <v>8.3333333333333329E-2</v>
      </c>
      <c r="Q1100" s="405">
        <v>8.3333333333333329E-2</v>
      </c>
      <c r="R1100" s="405">
        <v>8.3333333333333329E-2</v>
      </c>
      <c r="S1100" s="405">
        <v>8.3333333333333329E-2</v>
      </c>
      <c r="T1100" s="405">
        <v>8.3333333333333329E-2</v>
      </c>
      <c r="U1100" s="405">
        <v>8.3333333333333329E-2</v>
      </c>
      <c r="V1100" s="405">
        <v>8.3333333333333329E-2</v>
      </c>
      <c r="W1100" s="405">
        <v>8.3333333333333329E-2</v>
      </c>
      <c r="X1100" s="405">
        <v>8.3333333333333329E-2</v>
      </c>
      <c r="Y1100" s="405">
        <v>8.3333333333333329E-2</v>
      </c>
      <c r="Z1100" s="405">
        <v>8.3333333333333329E-2</v>
      </c>
      <c r="AA1100" s="405">
        <v>8.3333333333333329E-2</v>
      </c>
    </row>
    <row r="1101" spans="1:27" ht="15" customHeight="1" x14ac:dyDescent="0.25">
      <c r="A1101" s="425" t="str">
        <f>IF('1_geral'!$D$1=E1101,1,"")</f>
        <v/>
      </c>
      <c r="B1101" s="166" t="str">
        <f>IF(A1101=1,MAX(B$1:B1100)+1,"")</f>
        <v/>
      </c>
      <c r="C1101" s="425" t="str">
        <f>IF('1_geral'!$D$4=F1101,1,"")</f>
        <v/>
      </c>
      <c r="D1101" s="166" t="str">
        <f>IF(C1101=1,MAX(D$1:D1100)+1,"")</f>
        <v/>
      </c>
      <c r="E1101" s="166" t="s">
        <v>25</v>
      </c>
      <c r="F1101" s="166" t="s">
        <v>2929</v>
      </c>
      <c r="G1101" s="166" t="s">
        <v>2929</v>
      </c>
      <c r="H1101" s="166" t="s">
        <v>1658</v>
      </c>
      <c r="I1101" s="166" t="s">
        <v>1855</v>
      </c>
      <c r="J1101" s="166" t="s">
        <v>1902</v>
      </c>
      <c r="K1101" s="166" t="s">
        <v>2947</v>
      </c>
      <c r="L1101" s="409">
        <v>2880</v>
      </c>
      <c r="M1101" s="409">
        <v>3600</v>
      </c>
      <c r="N1101" s="409">
        <v>4320</v>
      </c>
      <c r="O1101" s="410">
        <v>1</v>
      </c>
      <c r="P1101" s="405">
        <v>8.3333333333333329E-2</v>
      </c>
      <c r="Q1101" s="405">
        <v>8.3333333333333329E-2</v>
      </c>
      <c r="R1101" s="405">
        <v>8.3333333333333329E-2</v>
      </c>
      <c r="S1101" s="405">
        <v>8.3333333333333329E-2</v>
      </c>
      <c r="T1101" s="405">
        <v>8.3333333333333329E-2</v>
      </c>
      <c r="U1101" s="405">
        <v>8.3333333333333329E-2</v>
      </c>
      <c r="V1101" s="405">
        <v>8.3333333333333329E-2</v>
      </c>
      <c r="W1101" s="405">
        <v>8.3333333333333329E-2</v>
      </c>
      <c r="X1101" s="405">
        <v>8.3333333333333329E-2</v>
      </c>
      <c r="Y1101" s="405">
        <v>8.3333333333333329E-2</v>
      </c>
      <c r="Z1101" s="405">
        <v>8.3333333333333329E-2</v>
      </c>
      <c r="AA1101" s="405">
        <v>8.3333333333333329E-2</v>
      </c>
    </row>
    <row r="1102" spans="1:27" ht="15" customHeight="1" x14ac:dyDescent="0.25">
      <c r="A1102" s="425" t="str">
        <f>IF('1_geral'!$D$1=E1102,1,"")</f>
        <v/>
      </c>
      <c r="B1102" s="166" t="str">
        <f>IF(A1102=1,MAX(B$1:B1101)+1,"")</f>
        <v/>
      </c>
      <c r="C1102" s="425" t="str">
        <f>IF('1_geral'!$D$4=F1102,1,"")</f>
        <v/>
      </c>
      <c r="D1102" s="166" t="str">
        <f>IF(C1102=1,MAX(D$1:D1101)+1,"")</f>
        <v/>
      </c>
      <c r="E1102" s="166" t="s">
        <v>25</v>
      </c>
      <c r="F1102" s="166" t="s">
        <v>2929</v>
      </c>
      <c r="G1102" s="166" t="s">
        <v>2929</v>
      </c>
      <c r="H1102" s="166" t="s">
        <v>1854</v>
      </c>
      <c r="I1102" s="166" t="s">
        <v>1856</v>
      </c>
      <c r="J1102" s="166" t="s">
        <v>1902</v>
      </c>
      <c r="K1102" s="166" t="s">
        <v>2940</v>
      </c>
      <c r="L1102" s="409">
        <v>20000</v>
      </c>
      <c r="M1102" s="409">
        <v>25000</v>
      </c>
      <c r="N1102" s="409">
        <v>30000</v>
      </c>
      <c r="O1102" s="410">
        <v>0.16669999999999999</v>
      </c>
      <c r="P1102" s="405">
        <v>8.3333333333333329E-2</v>
      </c>
      <c r="Q1102" s="405">
        <v>8.3333333333333329E-2</v>
      </c>
      <c r="R1102" s="405">
        <v>8.3333333333333329E-2</v>
      </c>
      <c r="S1102" s="405">
        <v>8.3333333333333329E-2</v>
      </c>
      <c r="T1102" s="405">
        <v>8.3333333333333329E-2</v>
      </c>
      <c r="U1102" s="405">
        <v>8.3333333333333329E-2</v>
      </c>
      <c r="V1102" s="405">
        <v>8.3333333333333329E-2</v>
      </c>
      <c r="W1102" s="405">
        <v>8.3333333333333329E-2</v>
      </c>
      <c r="X1102" s="405">
        <v>8.3333333333333329E-2</v>
      </c>
      <c r="Y1102" s="405">
        <v>8.3333333333333329E-2</v>
      </c>
      <c r="Z1102" s="405">
        <v>8.3333333333333329E-2</v>
      </c>
      <c r="AA1102" s="405">
        <v>8.3333333333333329E-2</v>
      </c>
    </row>
    <row r="1103" spans="1:27" ht="15" customHeight="1" x14ac:dyDescent="0.25">
      <c r="A1103" s="425" t="str">
        <f>IF('1_geral'!$D$1=E1103,1,"")</f>
        <v/>
      </c>
      <c r="B1103" s="166" t="str">
        <f>IF(A1103=1,MAX(B$1:B1102)+1,"")</f>
        <v/>
      </c>
      <c r="C1103" s="425" t="str">
        <f>IF('1_geral'!$D$4=F1103,1,"")</f>
        <v/>
      </c>
      <c r="D1103" s="166" t="str">
        <f>IF(C1103=1,MAX(D$1:D1102)+1,"")</f>
        <v/>
      </c>
      <c r="E1103" s="166" t="s">
        <v>25</v>
      </c>
      <c r="F1103" s="166" t="s">
        <v>2929</v>
      </c>
      <c r="G1103" s="166" t="s">
        <v>2929</v>
      </c>
      <c r="H1103" s="166" t="s">
        <v>1854</v>
      </c>
      <c r="I1103" s="166" t="s">
        <v>1856</v>
      </c>
      <c r="J1103" s="166" t="s">
        <v>1902</v>
      </c>
      <c r="K1103" s="166" t="s">
        <v>2941</v>
      </c>
      <c r="L1103" s="409">
        <v>5760</v>
      </c>
      <c r="M1103" s="409">
        <v>7200</v>
      </c>
      <c r="N1103" s="409">
        <v>8640</v>
      </c>
      <c r="O1103" s="410">
        <v>1</v>
      </c>
      <c r="P1103" s="405">
        <v>8.3333333333333329E-2</v>
      </c>
      <c r="Q1103" s="405">
        <v>8.3333333333333329E-2</v>
      </c>
      <c r="R1103" s="405">
        <v>8.3333333333333329E-2</v>
      </c>
      <c r="S1103" s="405">
        <v>8.3333333333333329E-2</v>
      </c>
      <c r="T1103" s="405">
        <v>8.3333333333333329E-2</v>
      </c>
      <c r="U1103" s="405">
        <v>8.3333333333333329E-2</v>
      </c>
      <c r="V1103" s="405">
        <v>8.3333333333333329E-2</v>
      </c>
      <c r="W1103" s="405">
        <v>8.3333333333333329E-2</v>
      </c>
      <c r="X1103" s="405">
        <v>8.3333333333333329E-2</v>
      </c>
      <c r="Y1103" s="405">
        <v>8.3333333333333329E-2</v>
      </c>
      <c r="Z1103" s="405">
        <v>8.3333333333333329E-2</v>
      </c>
      <c r="AA1103" s="405">
        <v>8.3333333333333329E-2</v>
      </c>
    </row>
    <row r="1104" spans="1:27" ht="15" customHeight="1" x14ac:dyDescent="0.25">
      <c r="A1104" s="425" t="str">
        <f>IF('1_geral'!$D$1=E1104,1,"")</f>
        <v/>
      </c>
      <c r="B1104" s="166" t="str">
        <f>IF(A1104=1,MAX(B$1:B1103)+1,"")</f>
        <v/>
      </c>
      <c r="C1104" s="425" t="str">
        <f>IF('1_geral'!$D$4=F1104,1,"")</f>
        <v/>
      </c>
      <c r="D1104" s="166" t="str">
        <f>IF(C1104=1,MAX(D$1:D1103)+1,"")</f>
        <v/>
      </c>
      <c r="E1104" s="166" t="s">
        <v>25</v>
      </c>
      <c r="F1104" s="166" t="s">
        <v>2929</v>
      </c>
      <c r="G1104" s="166" t="s">
        <v>1657</v>
      </c>
      <c r="H1104" s="166" t="s">
        <v>1854</v>
      </c>
      <c r="I1104" s="166" t="s">
        <v>1857</v>
      </c>
      <c r="J1104" s="166" t="s">
        <v>1902</v>
      </c>
      <c r="K1104" s="166" t="s">
        <v>2943</v>
      </c>
      <c r="L1104" s="409">
        <v>4000</v>
      </c>
      <c r="M1104" s="409">
        <v>5000</v>
      </c>
      <c r="N1104" s="409">
        <v>6000</v>
      </c>
      <c r="O1104" s="410">
        <v>3</v>
      </c>
      <c r="P1104" s="405">
        <v>8.3333333333333329E-2</v>
      </c>
      <c r="Q1104" s="405">
        <v>8.3333333333333329E-2</v>
      </c>
      <c r="R1104" s="405">
        <v>8.3333333333333329E-2</v>
      </c>
      <c r="S1104" s="405">
        <v>8.3333333333333329E-2</v>
      </c>
      <c r="T1104" s="405">
        <v>8.3333333333333329E-2</v>
      </c>
      <c r="U1104" s="405">
        <v>8.3333333333333329E-2</v>
      </c>
      <c r="V1104" s="405">
        <v>8.3333333333333329E-2</v>
      </c>
      <c r="W1104" s="405">
        <v>8.3333333333333329E-2</v>
      </c>
      <c r="X1104" s="405">
        <v>8.3333333333333329E-2</v>
      </c>
      <c r="Y1104" s="405">
        <v>8.3333333333333329E-2</v>
      </c>
      <c r="Z1104" s="405">
        <v>8.3333333333333329E-2</v>
      </c>
      <c r="AA1104" s="405">
        <v>8.3333333333333329E-2</v>
      </c>
    </row>
    <row r="1105" spans="1:27" ht="15" customHeight="1" x14ac:dyDescent="0.25">
      <c r="A1105" s="425" t="str">
        <f>IF('1_geral'!$D$1=E1105,1,"")</f>
        <v/>
      </c>
      <c r="B1105" s="166" t="str">
        <f>IF(A1105=1,MAX(B$1:B1104)+1,"")</f>
        <v/>
      </c>
      <c r="C1105" s="425" t="str">
        <f>IF('1_geral'!$D$4=F1105,1,"")</f>
        <v/>
      </c>
      <c r="D1105" s="166" t="str">
        <f>IF(C1105=1,MAX(D$1:D1104)+1,"")</f>
        <v/>
      </c>
      <c r="E1105" s="166" t="s">
        <v>25</v>
      </c>
      <c r="F1105" s="166" t="s">
        <v>2929</v>
      </c>
      <c r="G1105" s="166" t="s">
        <v>1657</v>
      </c>
      <c r="H1105" s="166" t="s">
        <v>1854</v>
      </c>
      <c r="I1105" s="166" t="s">
        <v>1857</v>
      </c>
      <c r="J1105" s="166" t="s">
        <v>1902</v>
      </c>
      <c r="K1105" s="166" t="s">
        <v>2944</v>
      </c>
      <c r="L1105" s="409">
        <v>4000</v>
      </c>
      <c r="M1105" s="409">
        <v>5000</v>
      </c>
      <c r="N1105" s="409">
        <v>6000</v>
      </c>
      <c r="O1105" s="410">
        <v>3</v>
      </c>
      <c r="P1105" s="405">
        <v>8.3333333333333329E-2</v>
      </c>
      <c r="Q1105" s="405">
        <v>8.3333333333333329E-2</v>
      </c>
      <c r="R1105" s="405">
        <v>8.3333333333333329E-2</v>
      </c>
      <c r="S1105" s="405">
        <v>8.3333333333333329E-2</v>
      </c>
      <c r="T1105" s="405">
        <v>8.3333333333333329E-2</v>
      </c>
      <c r="U1105" s="405">
        <v>8.3333333333333329E-2</v>
      </c>
      <c r="V1105" s="405">
        <v>8.3333333333333329E-2</v>
      </c>
      <c r="W1105" s="405">
        <v>8.3333333333333329E-2</v>
      </c>
      <c r="X1105" s="405">
        <v>8.3333333333333329E-2</v>
      </c>
      <c r="Y1105" s="405">
        <v>8.3333333333333329E-2</v>
      </c>
      <c r="Z1105" s="405">
        <v>8.3333333333333329E-2</v>
      </c>
      <c r="AA1105" s="405">
        <v>8.3333333333333329E-2</v>
      </c>
    </row>
    <row r="1106" spans="1:27" ht="15" customHeight="1" x14ac:dyDescent="0.25">
      <c r="A1106" s="425" t="str">
        <f>IF('1_geral'!$D$1=E1106,1,"")</f>
        <v/>
      </c>
      <c r="B1106" s="166" t="str">
        <f>IF(A1106=1,MAX(B$1:B1105)+1,"")</f>
        <v/>
      </c>
      <c r="C1106" s="425" t="str">
        <f>IF('1_geral'!$D$4=F1106,1,"")</f>
        <v/>
      </c>
      <c r="D1106" s="166" t="str">
        <f>IF(C1106=1,MAX(D$1:D1105)+1,"")</f>
        <v/>
      </c>
      <c r="E1106" s="166" t="s">
        <v>25</v>
      </c>
      <c r="F1106" s="166" t="s">
        <v>2929</v>
      </c>
      <c r="G1106" s="166" t="s">
        <v>1657</v>
      </c>
      <c r="H1106" s="166" t="s">
        <v>1854</v>
      </c>
      <c r="I1106" s="166" t="s">
        <v>1831</v>
      </c>
      <c r="J1106" s="166" t="s">
        <v>1902</v>
      </c>
      <c r="K1106" s="166" t="s">
        <v>2930</v>
      </c>
      <c r="L1106" s="409">
        <v>2400</v>
      </c>
      <c r="M1106" s="409">
        <v>3000</v>
      </c>
      <c r="N1106" s="409">
        <v>3600</v>
      </c>
      <c r="O1106" s="410">
        <v>6.58</v>
      </c>
      <c r="P1106" s="405">
        <v>8.3333333333333329E-2</v>
      </c>
      <c r="Q1106" s="405">
        <v>8.3333333333333329E-2</v>
      </c>
      <c r="R1106" s="405">
        <v>8.3333333333333329E-2</v>
      </c>
      <c r="S1106" s="405">
        <v>8.3333333333333329E-2</v>
      </c>
      <c r="T1106" s="405">
        <v>8.3333333333333329E-2</v>
      </c>
      <c r="U1106" s="405">
        <v>8.3333333333333329E-2</v>
      </c>
      <c r="V1106" s="405">
        <v>8.3333333333333329E-2</v>
      </c>
      <c r="W1106" s="405">
        <v>8.3333333333333329E-2</v>
      </c>
      <c r="X1106" s="405">
        <v>8.3333333333333329E-2</v>
      </c>
      <c r="Y1106" s="405">
        <v>8.3333333333333329E-2</v>
      </c>
      <c r="Z1106" s="405">
        <v>8.3333333333333329E-2</v>
      </c>
      <c r="AA1106" s="405">
        <v>8.3333333333333329E-2</v>
      </c>
    </row>
    <row r="1107" spans="1:27" ht="15" customHeight="1" x14ac:dyDescent="0.25">
      <c r="A1107" s="425" t="str">
        <f>IF('1_geral'!$D$1=E1107,1,"")</f>
        <v/>
      </c>
      <c r="B1107" s="166" t="str">
        <f>IF(A1107=1,MAX(B$1:B1106)+1,"")</f>
        <v/>
      </c>
      <c r="C1107" s="425" t="str">
        <f>IF('1_geral'!$D$4=F1107,1,"")</f>
        <v/>
      </c>
      <c r="D1107" s="166" t="str">
        <f>IF(C1107=1,MAX(D$1:D1106)+1,"")</f>
        <v/>
      </c>
      <c r="E1107" s="166" t="s">
        <v>25</v>
      </c>
      <c r="F1107" s="166" t="s">
        <v>2929</v>
      </c>
      <c r="G1107" s="166" t="s">
        <v>1657</v>
      </c>
      <c r="H1107" s="166" t="s">
        <v>1854</v>
      </c>
      <c r="I1107" s="166" t="s">
        <v>1831</v>
      </c>
      <c r="J1107" s="166" t="s">
        <v>1902</v>
      </c>
      <c r="K1107" s="166" t="s">
        <v>2931</v>
      </c>
      <c r="L1107" s="409">
        <v>1920</v>
      </c>
      <c r="M1107" s="409">
        <v>2400</v>
      </c>
      <c r="N1107" s="409">
        <v>2880</v>
      </c>
      <c r="O1107" s="410">
        <v>9.3000000000000007</v>
      </c>
      <c r="P1107" s="405">
        <v>8.3333333333333329E-2</v>
      </c>
      <c r="Q1107" s="405">
        <v>8.3333333333333329E-2</v>
      </c>
      <c r="R1107" s="405">
        <v>8.3333333333333329E-2</v>
      </c>
      <c r="S1107" s="405">
        <v>8.3333333333333329E-2</v>
      </c>
      <c r="T1107" s="405">
        <v>8.3333333333333329E-2</v>
      </c>
      <c r="U1107" s="405">
        <v>8.3333333333333329E-2</v>
      </c>
      <c r="V1107" s="405">
        <v>8.3333333333333329E-2</v>
      </c>
      <c r="W1107" s="405">
        <v>8.3333333333333329E-2</v>
      </c>
      <c r="X1107" s="405">
        <v>8.3333333333333329E-2</v>
      </c>
      <c r="Y1107" s="405">
        <v>8.3333333333333329E-2</v>
      </c>
      <c r="Z1107" s="405">
        <v>8.3333333333333329E-2</v>
      </c>
      <c r="AA1107" s="405">
        <v>8.3333333333333329E-2</v>
      </c>
    </row>
    <row r="1108" spans="1:27" ht="15" customHeight="1" x14ac:dyDescent="0.25">
      <c r="A1108" s="425" t="str">
        <f>IF('1_geral'!$D$1=E1108,1,"")</f>
        <v/>
      </c>
      <c r="B1108" s="166" t="str">
        <f>IF(A1108=1,MAX(B$1:B1107)+1,"")</f>
        <v/>
      </c>
      <c r="C1108" s="425" t="str">
        <f>IF('1_geral'!$D$4=F1108,1,"")</f>
        <v/>
      </c>
      <c r="D1108" s="166" t="str">
        <f>IF(C1108=1,MAX(D$1:D1107)+1,"")</f>
        <v/>
      </c>
      <c r="E1108" s="166" t="s">
        <v>25</v>
      </c>
      <c r="F1108" s="166" t="s">
        <v>2929</v>
      </c>
      <c r="G1108" s="166" t="s">
        <v>1657</v>
      </c>
      <c r="H1108" s="166" t="s">
        <v>1854</v>
      </c>
      <c r="I1108" s="166" t="s">
        <v>1831</v>
      </c>
      <c r="J1108" s="166" t="s">
        <v>1902</v>
      </c>
      <c r="K1108" s="166" t="s">
        <v>2932</v>
      </c>
      <c r="L1108" s="409">
        <v>1920</v>
      </c>
      <c r="M1108" s="409">
        <v>2400</v>
      </c>
      <c r="N1108" s="409">
        <v>2880</v>
      </c>
      <c r="O1108" s="410">
        <v>10.54</v>
      </c>
      <c r="P1108" s="405">
        <v>8.3333333333333329E-2</v>
      </c>
      <c r="Q1108" s="405">
        <v>8.3333333333333329E-2</v>
      </c>
      <c r="R1108" s="405">
        <v>8.3333333333333329E-2</v>
      </c>
      <c r="S1108" s="405">
        <v>8.3333333333333329E-2</v>
      </c>
      <c r="T1108" s="405">
        <v>8.3333333333333329E-2</v>
      </c>
      <c r="U1108" s="405">
        <v>8.3333333333333329E-2</v>
      </c>
      <c r="V1108" s="405">
        <v>8.3333333333333329E-2</v>
      </c>
      <c r="W1108" s="405">
        <v>8.3333333333333329E-2</v>
      </c>
      <c r="X1108" s="405">
        <v>8.3333333333333329E-2</v>
      </c>
      <c r="Y1108" s="405">
        <v>8.3333333333333329E-2</v>
      </c>
      <c r="Z1108" s="405">
        <v>8.3333333333333329E-2</v>
      </c>
      <c r="AA1108" s="405">
        <v>8.3333333333333329E-2</v>
      </c>
    </row>
    <row r="1109" spans="1:27" ht="15" customHeight="1" x14ac:dyDescent="0.25">
      <c r="A1109" s="425" t="str">
        <f>IF('1_geral'!$D$1=E1109,1,"")</f>
        <v/>
      </c>
      <c r="B1109" s="166" t="str">
        <f>IF(A1109=1,MAX(B$1:B1108)+1,"")</f>
        <v/>
      </c>
      <c r="C1109" s="425" t="str">
        <f>IF('1_geral'!$D$4=F1109,1,"")</f>
        <v/>
      </c>
      <c r="D1109" s="166" t="str">
        <f>IF(C1109=1,MAX(D$1:D1108)+1,"")</f>
        <v/>
      </c>
      <c r="E1109" s="166" t="s">
        <v>25</v>
      </c>
      <c r="F1109" s="166" t="s">
        <v>2929</v>
      </c>
      <c r="G1109" s="166" t="s">
        <v>1657</v>
      </c>
      <c r="H1109" s="166" t="s">
        <v>1854</v>
      </c>
      <c r="I1109" s="166" t="s">
        <v>1831</v>
      </c>
      <c r="J1109" s="166" t="s">
        <v>1902</v>
      </c>
      <c r="K1109" s="166" t="s">
        <v>2933</v>
      </c>
      <c r="L1109" s="409">
        <v>1200</v>
      </c>
      <c r="M1109" s="409">
        <v>1500</v>
      </c>
      <c r="N1109" s="409">
        <v>1800</v>
      </c>
      <c r="O1109" s="410">
        <v>4.0999999999999996</v>
      </c>
      <c r="P1109" s="405">
        <v>8.3333333333333329E-2</v>
      </c>
      <c r="Q1109" s="405">
        <v>8.3333333333333329E-2</v>
      </c>
      <c r="R1109" s="405">
        <v>8.3333333333333329E-2</v>
      </c>
      <c r="S1109" s="405">
        <v>8.3333333333333329E-2</v>
      </c>
      <c r="T1109" s="405">
        <v>8.3333333333333329E-2</v>
      </c>
      <c r="U1109" s="405">
        <v>8.3333333333333329E-2</v>
      </c>
      <c r="V1109" s="405">
        <v>8.3333333333333329E-2</v>
      </c>
      <c r="W1109" s="405">
        <v>8.3333333333333329E-2</v>
      </c>
      <c r="X1109" s="405">
        <v>8.3333333333333329E-2</v>
      </c>
      <c r="Y1109" s="405">
        <v>8.3333333333333329E-2</v>
      </c>
      <c r="Z1109" s="405">
        <v>8.3333333333333329E-2</v>
      </c>
      <c r="AA1109" s="405">
        <v>8.3333333333333329E-2</v>
      </c>
    </row>
    <row r="1110" spans="1:27" ht="15" customHeight="1" x14ac:dyDescent="0.25">
      <c r="A1110" s="425" t="str">
        <f>IF('1_geral'!$D$1=E1110,1,"")</f>
        <v/>
      </c>
      <c r="B1110" s="166" t="str">
        <f>IF(A1110=1,MAX(B$1:B1109)+1,"")</f>
        <v/>
      </c>
      <c r="C1110" s="425" t="str">
        <f>IF('1_geral'!$D$4=F1110,1,"")</f>
        <v/>
      </c>
      <c r="D1110" s="166" t="str">
        <f>IF(C1110=1,MAX(D$1:D1109)+1,"")</f>
        <v/>
      </c>
      <c r="E1110" s="166" t="s">
        <v>25</v>
      </c>
      <c r="F1110" s="166" t="s">
        <v>2929</v>
      </c>
      <c r="G1110" s="166" t="s">
        <v>1657</v>
      </c>
      <c r="H1110" s="166" t="s">
        <v>1854</v>
      </c>
      <c r="I1110" s="166" t="s">
        <v>1831</v>
      </c>
      <c r="J1110" s="166" t="s">
        <v>1902</v>
      </c>
      <c r="K1110" s="166" t="s">
        <v>2934</v>
      </c>
      <c r="L1110" s="409">
        <v>1200</v>
      </c>
      <c r="M1110" s="409">
        <v>1500</v>
      </c>
      <c r="N1110" s="409">
        <v>1800</v>
      </c>
      <c r="O1110" s="410">
        <v>0.1</v>
      </c>
      <c r="P1110" s="405">
        <v>8.3333333333333329E-2</v>
      </c>
      <c r="Q1110" s="405">
        <v>8.3333333333333329E-2</v>
      </c>
      <c r="R1110" s="405">
        <v>8.3333333333333329E-2</v>
      </c>
      <c r="S1110" s="405">
        <v>8.3333333333333329E-2</v>
      </c>
      <c r="T1110" s="405">
        <v>8.3333333333333329E-2</v>
      </c>
      <c r="U1110" s="405">
        <v>8.3333333333333329E-2</v>
      </c>
      <c r="V1110" s="405">
        <v>8.3333333333333329E-2</v>
      </c>
      <c r="W1110" s="405">
        <v>8.3333333333333329E-2</v>
      </c>
      <c r="X1110" s="405">
        <v>8.3333333333333329E-2</v>
      </c>
      <c r="Y1110" s="405">
        <v>8.3333333333333329E-2</v>
      </c>
      <c r="Z1110" s="405">
        <v>8.3333333333333329E-2</v>
      </c>
      <c r="AA1110" s="405">
        <v>8.3333333333333329E-2</v>
      </c>
    </row>
    <row r="1111" spans="1:27" ht="15" customHeight="1" x14ac:dyDescent="0.25">
      <c r="A1111" s="425" t="str">
        <f>IF('1_geral'!$D$1=E1111,1,"")</f>
        <v/>
      </c>
      <c r="B1111" s="166" t="str">
        <f>IF(A1111=1,MAX(B$1:B1110)+1,"")</f>
        <v/>
      </c>
      <c r="C1111" s="425" t="str">
        <f>IF('1_geral'!$D$4=F1111,1,"")</f>
        <v/>
      </c>
      <c r="D1111" s="166" t="str">
        <f>IF(C1111=1,MAX(D$1:D1110)+1,"")</f>
        <v/>
      </c>
      <c r="E1111" s="166" t="s">
        <v>25</v>
      </c>
      <c r="F1111" s="166" t="s">
        <v>2929</v>
      </c>
      <c r="H1111" s="166" t="s">
        <v>1656</v>
      </c>
      <c r="I1111" s="166" t="s">
        <v>1861</v>
      </c>
      <c r="J1111" s="166" t="s">
        <v>1902</v>
      </c>
      <c r="K1111" s="166" t="s">
        <v>2949</v>
      </c>
      <c r="L1111" s="409">
        <v>800</v>
      </c>
      <c r="M1111" s="409">
        <v>1000</v>
      </c>
      <c r="N1111" s="409">
        <v>1200</v>
      </c>
      <c r="O1111" s="410">
        <v>0.2</v>
      </c>
      <c r="P1111" s="405">
        <v>8.3333333333333329E-2</v>
      </c>
      <c r="Q1111" s="405">
        <v>8.3333333333333329E-2</v>
      </c>
      <c r="R1111" s="405">
        <v>8.3333333333333329E-2</v>
      </c>
      <c r="S1111" s="405">
        <v>8.3333333333333329E-2</v>
      </c>
      <c r="T1111" s="405">
        <v>8.3333333333333329E-2</v>
      </c>
      <c r="U1111" s="405">
        <v>8.3333333333333329E-2</v>
      </c>
      <c r="V1111" s="405">
        <v>8.3333333333333329E-2</v>
      </c>
      <c r="W1111" s="405">
        <v>8.3333333333333329E-2</v>
      </c>
      <c r="X1111" s="405">
        <v>8.3333333333333329E-2</v>
      </c>
      <c r="Y1111" s="405">
        <v>8.3333333333333329E-2</v>
      </c>
      <c r="Z1111" s="405">
        <v>8.3333333333333329E-2</v>
      </c>
      <c r="AA1111" s="405">
        <v>8.3333333333333329E-2</v>
      </c>
    </row>
    <row r="1112" spans="1:27" ht="15" customHeight="1" x14ac:dyDescent="0.25">
      <c r="A1112" s="425" t="str">
        <f>IF('1_geral'!$D$1=E1112,1,"")</f>
        <v/>
      </c>
      <c r="B1112" s="166" t="str">
        <f>IF(A1112=1,MAX(B$1:B1111)+1,"")</f>
        <v/>
      </c>
      <c r="C1112" s="425" t="str">
        <f>IF('1_geral'!$D$4=F1112,1,"")</f>
        <v/>
      </c>
      <c r="D1112" s="166" t="str">
        <f>IF(C1112=1,MAX(D$1:D1111)+1,"")</f>
        <v/>
      </c>
      <c r="E1112" s="166" t="s">
        <v>25</v>
      </c>
      <c r="F1112" s="166" t="s">
        <v>2929</v>
      </c>
      <c r="H1112" s="166" t="s">
        <v>1854</v>
      </c>
      <c r="I1112" s="166" t="s">
        <v>1859</v>
      </c>
      <c r="J1112" s="166" t="s">
        <v>1902</v>
      </c>
      <c r="K1112" s="166" t="s">
        <v>2938</v>
      </c>
      <c r="L1112" s="409">
        <v>8000</v>
      </c>
      <c r="M1112" s="409">
        <v>10000</v>
      </c>
      <c r="N1112" s="409">
        <v>12000</v>
      </c>
      <c r="O1112" s="410">
        <v>0.16669999999999999</v>
      </c>
      <c r="P1112" s="405">
        <v>8.3333333333333329E-2</v>
      </c>
      <c r="Q1112" s="405">
        <v>8.3333333333333329E-2</v>
      </c>
      <c r="R1112" s="405">
        <v>8.3333333333333329E-2</v>
      </c>
      <c r="S1112" s="405">
        <v>8.3333333333333329E-2</v>
      </c>
      <c r="T1112" s="405">
        <v>8.3333333333333329E-2</v>
      </c>
      <c r="U1112" s="405">
        <v>8.3333333333333329E-2</v>
      </c>
      <c r="V1112" s="405">
        <v>8.3333333333333329E-2</v>
      </c>
      <c r="W1112" s="405">
        <v>8.3333333333333329E-2</v>
      </c>
      <c r="X1112" s="405">
        <v>8.3333333333333329E-2</v>
      </c>
      <c r="Y1112" s="405">
        <v>8.3333333333333329E-2</v>
      </c>
      <c r="Z1112" s="405">
        <v>8.3333333333333329E-2</v>
      </c>
      <c r="AA1112" s="405">
        <v>8.3333333333333329E-2</v>
      </c>
    </row>
    <row r="1113" spans="1:27" ht="15" customHeight="1" x14ac:dyDescent="0.25">
      <c r="A1113" s="425" t="str">
        <f>IF('1_geral'!$D$1=E1113,1,"")</f>
        <v/>
      </c>
      <c r="B1113" s="166" t="str">
        <f>IF(A1113=1,MAX(B$1:B1112)+1,"")</f>
        <v/>
      </c>
      <c r="C1113" s="425" t="str">
        <f>IF('1_geral'!$D$4=F1113,1,"")</f>
        <v/>
      </c>
      <c r="D1113" s="166" t="str">
        <f>IF(C1113=1,MAX(D$1:D1112)+1,"")</f>
        <v/>
      </c>
      <c r="E1113" s="166" t="s">
        <v>25</v>
      </c>
      <c r="F1113" s="166" t="s">
        <v>2929</v>
      </c>
      <c r="H1113" s="166" t="s">
        <v>1854</v>
      </c>
      <c r="I1113" s="166" t="s">
        <v>1857</v>
      </c>
      <c r="J1113" s="166" t="s">
        <v>1902</v>
      </c>
      <c r="K1113" s="166" t="s">
        <v>2936</v>
      </c>
      <c r="L1113" s="409">
        <v>800</v>
      </c>
      <c r="M1113" s="409">
        <v>1000</v>
      </c>
      <c r="N1113" s="409">
        <v>1200</v>
      </c>
      <c r="O1113" s="410">
        <v>0.4</v>
      </c>
      <c r="P1113" s="405">
        <v>8.3333333333333329E-2</v>
      </c>
      <c r="Q1113" s="405">
        <v>8.3333333333333329E-2</v>
      </c>
      <c r="R1113" s="405">
        <v>8.3333333333333329E-2</v>
      </c>
      <c r="S1113" s="405">
        <v>8.3333333333333329E-2</v>
      </c>
      <c r="T1113" s="405">
        <v>8.3333333333333329E-2</v>
      </c>
      <c r="U1113" s="405">
        <v>8.3333333333333329E-2</v>
      </c>
      <c r="V1113" s="405">
        <v>8.3333333333333329E-2</v>
      </c>
      <c r="W1113" s="405">
        <v>8.3333333333333329E-2</v>
      </c>
      <c r="X1113" s="405">
        <v>8.3333333333333329E-2</v>
      </c>
      <c r="Y1113" s="405">
        <v>8.3333333333333329E-2</v>
      </c>
      <c r="Z1113" s="405">
        <v>8.3333333333333329E-2</v>
      </c>
      <c r="AA1113" s="405">
        <v>8.3333333333333329E-2</v>
      </c>
    </row>
    <row r="1114" spans="1:27" ht="15" customHeight="1" x14ac:dyDescent="0.25">
      <c r="A1114" s="425" t="str">
        <f>IF('1_geral'!$D$1=E1114,1,"")</f>
        <v/>
      </c>
      <c r="B1114" s="166" t="str">
        <f>IF(A1114=1,MAX(B$1:B1113)+1,"")</f>
        <v/>
      </c>
      <c r="C1114" s="425" t="str">
        <f>IF('1_geral'!$D$4=F1114,1,"")</f>
        <v/>
      </c>
      <c r="D1114" s="166" t="str">
        <f>IF(C1114=1,MAX(D$1:D1113)+1,"")</f>
        <v/>
      </c>
      <c r="E1114" s="166" t="s">
        <v>25</v>
      </c>
      <c r="F1114" s="166" t="s">
        <v>2929</v>
      </c>
      <c r="H1114" s="166" t="s">
        <v>1854</v>
      </c>
      <c r="I1114" s="166" t="s">
        <v>1857</v>
      </c>
      <c r="J1114" s="166" t="s">
        <v>1902</v>
      </c>
      <c r="K1114" s="166" t="s">
        <v>2942</v>
      </c>
      <c r="L1114" s="409">
        <v>4000</v>
      </c>
      <c r="M1114" s="409">
        <v>5000</v>
      </c>
      <c r="N1114" s="409">
        <v>6000</v>
      </c>
      <c r="O1114" s="410">
        <v>3</v>
      </c>
      <c r="P1114" s="405">
        <v>8.3333333333333329E-2</v>
      </c>
      <c r="Q1114" s="405">
        <v>8.3333333333333329E-2</v>
      </c>
      <c r="R1114" s="405">
        <v>8.3333333333333329E-2</v>
      </c>
      <c r="S1114" s="405">
        <v>8.3333333333333329E-2</v>
      </c>
      <c r="T1114" s="405">
        <v>8.3333333333333329E-2</v>
      </c>
      <c r="U1114" s="405">
        <v>8.3333333333333329E-2</v>
      </c>
      <c r="V1114" s="405">
        <v>8.3333333333333329E-2</v>
      </c>
      <c r="W1114" s="405">
        <v>8.3333333333333329E-2</v>
      </c>
      <c r="X1114" s="405">
        <v>8.3333333333333329E-2</v>
      </c>
      <c r="Y1114" s="405">
        <v>8.3333333333333329E-2</v>
      </c>
      <c r="Z1114" s="405">
        <v>8.3333333333333329E-2</v>
      </c>
      <c r="AA1114" s="405">
        <v>8.3333333333333329E-2</v>
      </c>
    </row>
    <row r="1115" spans="1:27" ht="15" customHeight="1" x14ac:dyDescent="0.25">
      <c r="A1115" s="425" t="str">
        <f>IF('1_geral'!$D$1=E1115,1,"")</f>
        <v/>
      </c>
      <c r="B1115" s="166" t="str">
        <f>IF(A1115=1,MAX(B$1:B1114)+1,"")</f>
        <v/>
      </c>
      <c r="C1115" s="425" t="str">
        <f>IF('1_geral'!$D$4=F1115,1,"")</f>
        <v/>
      </c>
      <c r="D1115" s="166" t="str">
        <f>IF(C1115=1,MAX(D$1:D1114)+1,"")</f>
        <v/>
      </c>
      <c r="E1115" s="166" t="s">
        <v>25</v>
      </c>
      <c r="F1115" s="166" t="s">
        <v>2929</v>
      </c>
      <c r="H1115" s="166" t="s">
        <v>1854</v>
      </c>
      <c r="I1115" s="166" t="s">
        <v>1857</v>
      </c>
      <c r="J1115" s="166" t="s">
        <v>1902</v>
      </c>
      <c r="K1115" s="166" t="s">
        <v>2945</v>
      </c>
      <c r="L1115" s="409">
        <v>48000</v>
      </c>
      <c r="M1115" s="409">
        <v>60000</v>
      </c>
      <c r="N1115" s="409">
        <v>72000</v>
      </c>
      <c r="O1115" s="410">
        <v>0.5</v>
      </c>
      <c r="P1115" s="405">
        <v>8.3333333333333329E-2</v>
      </c>
      <c r="Q1115" s="405">
        <v>8.3333333333333329E-2</v>
      </c>
      <c r="R1115" s="405">
        <v>8.3333333333333329E-2</v>
      </c>
      <c r="S1115" s="405">
        <v>8.3333333333333329E-2</v>
      </c>
      <c r="T1115" s="405">
        <v>8.3333333333333329E-2</v>
      </c>
      <c r="U1115" s="405">
        <v>8.3333333333333329E-2</v>
      </c>
      <c r="V1115" s="405">
        <v>8.3333333333333329E-2</v>
      </c>
      <c r="W1115" s="405">
        <v>8.3333333333333329E-2</v>
      </c>
      <c r="X1115" s="405">
        <v>8.3333333333333329E-2</v>
      </c>
      <c r="Y1115" s="405">
        <v>8.3333333333333329E-2</v>
      </c>
      <c r="Z1115" s="405">
        <v>8.3333333333333329E-2</v>
      </c>
      <c r="AA1115" s="405">
        <v>8.3333333333333329E-2</v>
      </c>
    </row>
    <row r="1116" spans="1:27" ht="15" customHeight="1" x14ac:dyDescent="0.25">
      <c r="A1116" s="425" t="str">
        <f>IF('1_geral'!$D$1=E1116,1,"")</f>
        <v/>
      </c>
      <c r="B1116" s="166" t="str">
        <f>IF(A1116=1,MAX(B$1:B1115)+1,"")</f>
        <v/>
      </c>
      <c r="C1116" s="425" t="str">
        <f>IF('1_geral'!$D$4=F1116,1,"")</f>
        <v/>
      </c>
      <c r="D1116" s="166" t="str">
        <f>IF(C1116=1,MAX(D$1:D1115)+1,"")</f>
        <v/>
      </c>
      <c r="E1116" s="166" t="s">
        <v>25</v>
      </c>
      <c r="F1116" s="166" t="s">
        <v>2929</v>
      </c>
      <c r="H1116" s="166" t="s">
        <v>1854</v>
      </c>
      <c r="I1116" s="166" t="s">
        <v>1858</v>
      </c>
      <c r="J1116" s="166" t="s">
        <v>1902</v>
      </c>
      <c r="K1116" s="166" t="s">
        <v>2937</v>
      </c>
      <c r="L1116" s="409">
        <v>30</v>
      </c>
      <c r="M1116" s="409">
        <v>60</v>
      </c>
      <c r="N1116" s="409">
        <v>90</v>
      </c>
      <c r="O1116" s="410">
        <v>10.975</v>
      </c>
      <c r="P1116" s="405">
        <v>8.3333333333333329E-2</v>
      </c>
      <c r="Q1116" s="405">
        <v>8.3333333333333329E-2</v>
      </c>
      <c r="R1116" s="405">
        <v>8.3333333333333329E-2</v>
      </c>
      <c r="S1116" s="405">
        <v>8.3333333333333329E-2</v>
      </c>
      <c r="T1116" s="405">
        <v>8.3333333333333329E-2</v>
      </c>
      <c r="U1116" s="405">
        <v>8.3333333333333329E-2</v>
      </c>
      <c r="V1116" s="405">
        <v>8.3333333333333329E-2</v>
      </c>
      <c r="W1116" s="405">
        <v>8.3333333333333329E-2</v>
      </c>
      <c r="X1116" s="405">
        <v>8.3333333333333329E-2</v>
      </c>
      <c r="Y1116" s="405">
        <v>8.3333333333333329E-2</v>
      </c>
      <c r="Z1116" s="405">
        <v>8.3333333333333329E-2</v>
      </c>
      <c r="AA1116" s="405">
        <v>8.3333333333333329E-2</v>
      </c>
    </row>
    <row r="1117" spans="1:27" ht="15" customHeight="1" x14ac:dyDescent="0.25">
      <c r="A1117" s="425" t="str">
        <f>IF('1_geral'!$D$1=E1117,1,"")</f>
        <v/>
      </c>
      <c r="B1117" s="166" t="str">
        <f>IF(A1117=1,MAX(B$1:B1116)+1,"")</f>
        <v/>
      </c>
      <c r="C1117" s="425" t="str">
        <f>IF('1_geral'!$D$4=F1117,1,"")</f>
        <v/>
      </c>
      <c r="D1117" s="166" t="str">
        <f>IF(C1117=1,MAX(D$1:D1116)+1,"")</f>
        <v/>
      </c>
      <c r="E1117" s="166" t="s">
        <v>25</v>
      </c>
      <c r="F1117" s="166" t="s">
        <v>2929</v>
      </c>
      <c r="H1117" s="166" t="s">
        <v>1854</v>
      </c>
      <c r="I1117" s="166" t="s">
        <v>1831</v>
      </c>
      <c r="J1117" s="166" t="s">
        <v>1902</v>
      </c>
      <c r="K1117" s="166" t="s">
        <v>2935</v>
      </c>
      <c r="L1117" s="409">
        <v>60</v>
      </c>
      <c r="M1117" s="409">
        <v>90</v>
      </c>
      <c r="N1117" s="409">
        <v>120</v>
      </c>
      <c r="O1117" s="410">
        <v>10</v>
      </c>
      <c r="P1117" s="405">
        <v>8.3333333333333329E-2</v>
      </c>
      <c r="Q1117" s="405">
        <v>8.3333333333333329E-2</v>
      </c>
      <c r="R1117" s="405">
        <v>8.3333333333333329E-2</v>
      </c>
      <c r="S1117" s="405">
        <v>8.3333333333333329E-2</v>
      </c>
      <c r="T1117" s="405">
        <v>8.3333333333333329E-2</v>
      </c>
      <c r="U1117" s="405">
        <v>8.3333333333333329E-2</v>
      </c>
      <c r="V1117" s="405">
        <v>8.3333333333333329E-2</v>
      </c>
      <c r="W1117" s="405">
        <v>8.3333333333333329E-2</v>
      </c>
      <c r="X1117" s="405">
        <v>8.3333333333333329E-2</v>
      </c>
      <c r="Y1117" s="405">
        <v>8.3333333333333329E-2</v>
      </c>
      <c r="Z1117" s="405">
        <v>8.3333333333333329E-2</v>
      </c>
      <c r="AA1117" s="405">
        <v>8.3333333333333329E-2</v>
      </c>
    </row>
    <row r="1118" spans="1:27" ht="15" customHeight="1" x14ac:dyDescent="0.25">
      <c r="A1118" s="425" t="str">
        <f>IF('1_geral'!$D$1=E1118,1,"")</f>
        <v/>
      </c>
      <c r="B1118" s="166" t="str">
        <f>IF(A1118=1,MAX(B$1:B1117)+1,"")</f>
        <v/>
      </c>
      <c r="C1118" s="425" t="str">
        <f>IF('1_geral'!$D$4=F1118,1,"")</f>
        <v/>
      </c>
      <c r="D1118" s="166" t="str">
        <f>IF(C1118=1,MAX(D$1:D1117)+1,"")</f>
        <v/>
      </c>
      <c r="E1118" s="166" t="s">
        <v>25</v>
      </c>
      <c r="F1118" s="166" t="s">
        <v>2929</v>
      </c>
      <c r="H1118" s="166" t="s">
        <v>1854</v>
      </c>
      <c r="I1118" s="166" t="s">
        <v>1831</v>
      </c>
      <c r="J1118" s="166" t="s">
        <v>1902</v>
      </c>
      <c r="K1118" s="166" t="s">
        <v>2939</v>
      </c>
      <c r="L1118" s="409">
        <v>220</v>
      </c>
      <c r="M1118" s="409">
        <v>440</v>
      </c>
      <c r="N1118" s="409">
        <v>660</v>
      </c>
      <c r="O1118" s="410">
        <v>0.2</v>
      </c>
      <c r="P1118" s="405">
        <v>8.3333333333333329E-2</v>
      </c>
      <c r="Q1118" s="405">
        <v>8.3333333333333329E-2</v>
      </c>
      <c r="R1118" s="405">
        <v>8.3333333333333329E-2</v>
      </c>
      <c r="S1118" s="405">
        <v>8.3333333333333329E-2</v>
      </c>
      <c r="T1118" s="405">
        <v>8.3333333333333329E-2</v>
      </c>
      <c r="U1118" s="405">
        <v>8.3333333333333329E-2</v>
      </c>
      <c r="V1118" s="405">
        <v>8.3333333333333329E-2</v>
      </c>
      <c r="W1118" s="405">
        <v>8.3333333333333329E-2</v>
      </c>
      <c r="X1118" s="405">
        <v>8.3333333333333329E-2</v>
      </c>
      <c r="Y1118" s="405">
        <v>8.3333333333333329E-2</v>
      </c>
      <c r="Z1118" s="405">
        <v>8.3333333333333329E-2</v>
      </c>
      <c r="AA1118" s="405">
        <v>8.3333333333333329E-2</v>
      </c>
    </row>
    <row r="1119" spans="1:27" ht="15" customHeight="1" x14ac:dyDescent="0.25">
      <c r="A1119" s="425" t="str">
        <f>IF('1_geral'!$D$1=E1119,1,"")</f>
        <v/>
      </c>
      <c r="B1119" s="166" t="str">
        <f>IF(A1119=1,MAX(B$1:B1118)+1,"")</f>
        <v/>
      </c>
      <c r="C1119" s="425" t="str">
        <f>IF('1_geral'!$D$4=F1119,1,"")</f>
        <v/>
      </c>
      <c r="D1119" s="166" t="str">
        <f>IF(C1119=1,MAX(D$1:D1118)+1,"")</f>
        <v/>
      </c>
      <c r="E1119" s="166" t="s">
        <v>25</v>
      </c>
      <c r="F1119" s="166" t="s">
        <v>2929</v>
      </c>
      <c r="H1119" s="166" t="s">
        <v>1854</v>
      </c>
      <c r="I1119" s="166" t="s">
        <v>1831</v>
      </c>
      <c r="J1119" s="166" t="s">
        <v>1902</v>
      </c>
      <c r="K1119" s="166" t="s">
        <v>2946</v>
      </c>
      <c r="L1119" s="409">
        <v>220</v>
      </c>
      <c r="M1119" s="409">
        <v>440</v>
      </c>
      <c r="N1119" s="409">
        <v>660</v>
      </c>
      <c r="O1119" s="410">
        <v>3.4</v>
      </c>
      <c r="P1119" s="405">
        <v>8.3333333333333329E-2</v>
      </c>
      <c r="Q1119" s="405">
        <v>8.3333333333333329E-2</v>
      </c>
      <c r="R1119" s="405">
        <v>8.3333333333333329E-2</v>
      </c>
      <c r="S1119" s="405">
        <v>8.3333333333333329E-2</v>
      </c>
      <c r="T1119" s="405">
        <v>8.3333333333333329E-2</v>
      </c>
      <c r="U1119" s="405">
        <v>8.3333333333333329E-2</v>
      </c>
      <c r="V1119" s="405">
        <v>8.3333333333333329E-2</v>
      </c>
      <c r="W1119" s="405">
        <v>8.3333333333333329E-2</v>
      </c>
      <c r="X1119" s="405">
        <v>8.3333333333333329E-2</v>
      </c>
      <c r="Y1119" s="405">
        <v>8.3333333333333329E-2</v>
      </c>
      <c r="Z1119" s="405">
        <v>8.3333333333333329E-2</v>
      </c>
      <c r="AA1119" s="405">
        <v>8.3333333333333329E-2</v>
      </c>
    </row>
    <row r="1120" spans="1:27" ht="15" customHeight="1" x14ac:dyDescent="0.25">
      <c r="A1120" s="425" t="str">
        <f>IF('1_geral'!$D$1=E1120,1,"")</f>
        <v/>
      </c>
      <c r="B1120" s="166" t="str">
        <f>IF(A1120=1,MAX(B$1:B1119)+1,"")</f>
        <v/>
      </c>
      <c r="C1120" s="425" t="str">
        <f>IF('1_geral'!$D$4=F1120,1,"")</f>
        <v/>
      </c>
      <c r="D1120" s="166" t="str">
        <f>IF(C1120=1,MAX(D$1:D1119)+1,"")</f>
        <v/>
      </c>
      <c r="E1120" s="166" t="s">
        <v>25</v>
      </c>
      <c r="F1120" s="166" t="s">
        <v>2929</v>
      </c>
      <c r="H1120" s="166" t="s">
        <v>1854</v>
      </c>
      <c r="I1120" s="166" t="s">
        <v>1831</v>
      </c>
      <c r="J1120" s="166" t="s">
        <v>1902</v>
      </c>
      <c r="K1120" s="166" t="s">
        <v>2948</v>
      </c>
      <c r="L1120" s="409">
        <v>1600</v>
      </c>
      <c r="M1120" s="409">
        <v>2400</v>
      </c>
      <c r="N1120" s="409">
        <v>2400</v>
      </c>
      <c r="O1120" s="410">
        <v>0.2</v>
      </c>
      <c r="P1120" s="405">
        <v>8.3333333333333329E-2</v>
      </c>
      <c r="Q1120" s="405">
        <v>8.3333333333333329E-2</v>
      </c>
      <c r="R1120" s="405">
        <v>8.3333333333333329E-2</v>
      </c>
      <c r="S1120" s="405">
        <v>8.3333333333333329E-2</v>
      </c>
      <c r="T1120" s="405">
        <v>8.3333333333333329E-2</v>
      </c>
      <c r="U1120" s="405">
        <v>8.3333333333333329E-2</v>
      </c>
      <c r="V1120" s="405">
        <v>8.3333333333333329E-2</v>
      </c>
      <c r="W1120" s="405">
        <v>8.3333333333333329E-2</v>
      </c>
      <c r="X1120" s="405">
        <v>8.3333333333333329E-2</v>
      </c>
      <c r="Y1120" s="405">
        <v>8.3333333333333329E-2</v>
      </c>
      <c r="Z1120" s="405">
        <v>8.3333333333333329E-2</v>
      </c>
      <c r="AA1120" s="405">
        <v>8.3333333333333329E-2</v>
      </c>
    </row>
    <row r="1121" spans="1:27" ht="15" customHeight="1" x14ac:dyDescent="0.25">
      <c r="A1121" s="425" t="str">
        <f>IF('1_geral'!$D$1=E1121,1,"")</f>
        <v/>
      </c>
      <c r="B1121" s="166" t="str">
        <f>IF(A1121=1,MAX(B$1:B1120)+1,"")</f>
        <v/>
      </c>
      <c r="C1121" s="425" t="str">
        <f>IF('1_geral'!$D$4=F1121,1,"")</f>
        <v/>
      </c>
      <c r="D1121" s="166" t="str">
        <f>IF(C1121=1,MAX(D$1:D1120)+1,"")</f>
        <v/>
      </c>
      <c r="E1121" s="166" t="s">
        <v>25</v>
      </c>
      <c r="F1121" s="166" t="s">
        <v>2951</v>
      </c>
      <c r="H1121" s="166" t="s">
        <v>1656</v>
      </c>
      <c r="I1121" s="166" t="s">
        <v>1657</v>
      </c>
      <c r="J1121" s="166" t="s">
        <v>1902</v>
      </c>
      <c r="K1121" s="166" t="s">
        <v>2959</v>
      </c>
      <c r="L1121" s="409">
        <v>30</v>
      </c>
      <c r="M1121" s="409">
        <v>60</v>
      </c>
      <c r="N1121" s="409">
        <v>100</v>
      </c>
      <c r="O1121" s="410">
        <v>4</v>
      </c>
      <c r="P1121" s="405">
        <v>8.3333333333333329E-2</v>
      </c>
      <c r="Q1121" s="405">
        <v>8.3333333333333329E-2</v>
      </c>
      <c r="R1121" s="405">
        <v>8.3333333333333329E-2</v>
      </c>
      <c r="S1121" s="405">
        <v>8.3333333333333329E-2</v>
      </c>
      <c r="T1121" s="405">
        <v>8.3333333333333329E-2</v>
      </c>
      <c r="U1121" s="405">
        <v>8.3333333333333329E-2</v>
      </c>
      <c r="V1121" s="405">
        <v>8.3333333333333329E-2</v>
      </c>
      <c r="W1121" s="405">
        <v>8.3333333333333329E-2</v>
      </c>
      <c r="X1121" s="405">
        <v>8.3333333333333329E-2</v>
      </c>
      <c r="Y1121" s="405">
        <v>8.3333333333333329E-2</v>
      </c>
      <c r="Z1121" s="405">
        <v>8.3333333333333329E-2</v>
      </c>
      <c r="AA1121" s="405">
        <v>8.3333333333333329E-2</v>
      </c>
    </row>
    <row r="1122" spans="1:27" ht="15" customHeight="1" x14ac:dyDescent="0.25">
      <c r="A1122" s="425" t="str">
        <f>IF('1_geral'!$D$1=E1122,1,"")</f>
        <v/>
      </c>
      <c r="B1122" s="166" t="str">
        <f>IF(A1122=1,MAX(B$1:B1121)+1,"")</f>
        <v/>
      </c>
      <c r="C1122" s="425" t="str">
        <f>IF('1_geral'!$D$4=F1122,1,"")</f>
        <v/>
      </c>
      <c r="D1122" s="166" t="str">
        <f>IF(C1122=1,MAX(D$1:D1121)+1,"")</f>
        <v/>
      </c>
      <c r="E1122" s="166" t="s">
        <v>25</v>
      </c>
      <c r="F1122" s="166" t="s">
        <v>2951</v>
      </c>
      <c r="H1122" s="166" t="s">
        <v>1656</v>
      </c>
      <c r="I1122" s="166" t="s">
        <v>1856</v>
      </c>
      <c r="J1122" s="166" t="s">
        <v>1902</v>
      </c>
      <c r="K1122" s="166" t="s">
        <v>2952</v>
      </c>
      <c r="L1122" s="409">
        <v>1440</v>
      </c>
      <c r="M1122" s="409">
        <v>1920</v>
      </c>
      <c r="N1122" s="409">
        <v>2400</v>
      </c>
      <c r="O1122" s="410">
        <v>8.3333333333333329E-2</v>
      </c>
      <c r="P1122" s="405">
        <v>8.3333333333333329E-2</v>
      </c>
      <c r="Q1122" s="405">
        <v>8.3333333333333329E-2</v>
      </c>
      <c r="R1122" s="405">
        <v>8.3333333333333329E-2</v>
      </c>
      <c r="S1122" s="405">
        <v>8.3333333333333329E-2</v>
      </c>
      <c r="T1122" s="405">
        <v>8.3333333333333329E-2</v>
      </c>
      <c r="U1122" s="405">
        <v>8.3333333333333329E-2</v>
      </c>
      <c r="V1122" s="405">
        <v>8.3333333333333329E-2</v>
      </c>
      <c r="W1122" s="405">
        <v>8.3333333333333329E-2</v>
      </c>
      <c r="X1122" s="405">
        <v>8.3333333333333329E-2</v>
      </c>
      <c r="Y1122" s="405">
        <v>8.3333333333333329E-2</v>
      </c>
      <c r="Z1122" s="405">
        <v>8.3333333333333329E-2</v>
      </c>
      <c r="AA1122" s="405">
        <v>8.3333333333333329E-2</v>
      </c>
    </row>
    <row r="1123" spans="1:27" ht="15" customHeight="1" x14ac:dyDescent="0.25">
      <c r="A1123" s="425" t="str">
        <f>IF('1_geral'!$D$1=E1123,1,"")</f>
        <v/>
      </c>
      <c r="B1123" s="166" t="str">
        <f>IF(A1123=1,MAX(B$1:B1122)+1,"")</f>
        <v/>
      </c>
      <c r="C1123" s="425" t="str">
        <f>IF('1_geral'!$D$4=F1123,1,"")</f>
        <v/>
      </c>
      <c r="D1123" s="166" t="str">
        <f>IF(C1123=1,MAX(D$1:D1122)+1,"")</f>
        <v/>
      </c>
      <c r="E1123" s="166" t="s">
        <v>25</v>
      </c>
      <c r="F1123" s="166" t="s">
        <v>2951</v>
      </c>
      <c r="H1123" s="166" t="s">
        <v>1658</v>
      </c>
      <c r="I1123" s="166" t="s">
        <v>1886</v>
      </c>
      <c r="J1123" s="166" t="s">
        <v>1902</v>
      </c>
      <c r="K1123" s="166" t="s">
        <v>2963</v>
      </c>
      <c r="L1123" s="409">
        <v>120</v>
      </c>
      <c r="M1123" s="409">
        <v>180</v>
      </c>
      <c r="N1123" s="409">
        <v>960</v>
      </c>
      <c r="O1123" s="410">
        <v>1</v>
      </c>
      <c r="P1123" s="405">
        <v>8.3333333333333329E-2</v>
      </c>
      <c r="Q1123" s="405">
        <v>8.3333333333333329E-2</v>
      </c>
      <c r="R1123" s="405">
        <v>8.3333333333333329E-2</v>
      </c>
      <c r="S1123" s="405">
        <v>8.3333333333333329E-2</v>
      </c>
      <c r="T1123" s="405">
        <v>8.3333333333333329E-2</v>
      </c>
      <c r="U1123" s="405">
        <v>8.3333333333333329E-2</v>
      </c>
      <c r="V1123" s="405">
        <v>8.3333333333333329E-2</v>
      </c>
      <c r="W1123" s="405">
        <v>8.3333333333333329E-2</v>
      </c>
      <c r="X1123" s="405">
        <v>8.3333333333333329E-2</v>
      </c>
      <c r="Y1123" s="405">
        <v>8.3333333333333329E-2</v>
      </c>
      <c r="Z1123" s="405">
        <v>8.3333333333333329E-2</v>
      </c>
      <c r="AA1123" s="405">
        <v>8.3333333333333329E-2</v>
      </c>
    </row>
    <row r="1124" spans="1:27" ht="15" customHeight="1" x14ac:dyDescent="0.25">
      <c r="A1124" s="425" t="str">
        <f>IF('1_geral'!$D$1=E1124,1,"")</f>
        <v/>
      </c>
      <c r="B1124" s="166" t="str">
        <f>IF(A1124=1,MAX(B$1:B1123)+1,"")</f>
        <v/>
      </c>
      <c r="C1124" s="425" t="str">
        <f>IF('1_geral'!$D$4=F1124,1,"")</f>
        <v/>
      </c>
      <c r="D1124" s="166" t="str">
        <f>IF(C1124=1,MAX(D$1:D1123)+1,"")</f>
        <v/>
      </c>
      <c r="E1124" s="166" t="s">
        <v>25</v>
      </c>
      <c r="F1124" s="166" t="s">
        <v>2951</v>
      </c>
      <c r="H1124" s="166" t="s">
        <v>1658</v>
      </c>
      <c r="I1124" s="166" t="s">
        <v>1856</v>
      </c>
      <c r="J1124" s="166" t="s">
        <v>1902</v>
      </c>
      <c r="K1124" s="166" t="s">
        <v>2953</v>
      </c>
      <c r="L1124" s="409">
        <v>5760</v>
      </c>
      <c r="M1124" s="409">
        <v>7200</v>
      </c>
      <c r="N1124" s="409">
        <v>8640</v>
      </c>
      <c r="O1124" s="410">
        <v>0.41666666666666669</v>
      </c>
      <c r="P1124" s="405">
        <v>8.3333333333333329E-2</v>
      </c>
      <c r="Q1124" s="405">
        <v>8.3333333333333329E-2</v>
      </c>
      <c r="R1124" s="405">
        <v>8.3333333333333329E-2</v>
      </c>
      <c r="S1124" s="405">
        <v>8.3333333333333329E-2</v>
      </c>
      <c r="T1124" s="405">
        <v>8.3333333333333329E-2</v>
      </c>
      <c r="U1124" s="405">
        <v>8.3333333333333329E-2</v>
      </c>
      <c r="V1124" s="405">
        <v>8.3333333333333329E-2</v>
      </c>
      <c r="W1124" s="405">
        <v>8.3333333333333329E-2</v>
      </c>
      <c r="X1124" s="405">
        <v>8.3333333333333329E-2</v>
      </c>
      <c r="Y1124" s="405">
        <v>8.3333333333333329E-2</v>
      </c>
      <c r="Z1124" s="405">
        <v>8.3333333333333329E-2</v>
      </c>
      <c r="AA1124" s="405">
        <v>8.3333333333333329E-2</v>
      </c>
    </row>
    <row r="1125" spans="1:27" ht="15" customHeight="1" x14ac:dyDescent="0.25">
      <c r="A1125" s="425" t="str">
        <f>IF('1_geral'!$D$1=E1125,1,"")</f>
        <v/>
      </c>
      <c r="B1125" s="166" t="str">
        <f>IF(A1125=1,MAX(B$1:B1124)+1,"")</f>
        <v/>
      </c>
      <c r="C1125" s="425" t="str">
        <f>IF('1_geral'!$D$4=F1125,1,"")</f>
        <v/>
      </c>
      <c r="D1125" s="166" t="str">
        <f>IF(C1125=1,MAX(D$1:D1124)+1,"")</f>
        <v/>
      </c>
      <c r="E1125" s="166" t="s">
        <v>25</v>
      </c>
      <c r="F1125" s="166" t="s">
        <v>2951</v>
      </c>
      <c r="H1125" s="166" t="s">
        <v>1658</v>
      </c>
      <c r="I1125" s="166" t="s">
        <v>1856</v>
      </c>
      <c r="J1125" s="166" t="s">
        <v>1902</v>
      </c>
      <c r="K1125" s="166" t="s">
        <v>2957</v>
      </c>
      <c r="L1125" s="409">
        <v>3840</v>
      </c>
      <c r="M1125" s="409">
        <v>4800</v>
      </c>
      <c r="N1125" s="409">
        <v>7200</v>
      </c>
      <c r="O1125" s="410">
        <v>0.41666666666666669</v>
      </c>
      <c r="P1125" s="405">
        <v>8.3333333333333329E-2</v>
      </c>
      <c r="Q1125" s="405">
        <v>8.3333333333333329E-2</v>
      </c>
      <c r="R1125" s="405">
        <v>8.3333333333333329E-2</v>
      </c>
      <c r="S1125" s="405">
        <v>8.3333333333333329E-2</v>
      </c>
      <c r="T1125" s="405">
        <v>8.3333333333333329E-2</v>
      </c>
      <c r="U1125" s="405">
        <v>8.3333333333333329E-2</v>
      </c>
      <c r="V1125" s="405">
        <v>8.3333333333333329E-2</v>
      </c>
      <c r="W1125" s="405">
        <v>8.3333333333333329E-2</v>
      </c>
      <c r="X1125" s="405">
        <v>8.3333333333333329E-2</v>
      </c>
      <c r="Y1125" s="405">
        <v>8.3333333333333329E-2</v>
      </c>
      <c r="Z1125" s="405">
        <v>8.3333333333333329E-2</v>
      </c>
      <c r="AA1125" s="405">
        <v>8.3333333333333329E-2</v>
      </c>
    </row>
    <row r="1126" spans="1:27" ht="15" customHeight="1" x14ac:dyDescent="0.25">
      <c r="A1126" s="425" t="str">
        <f>IF('1_geral'!$D$1=E1126,1,"")</f>
        <v/>
      </c>
      <c r="B1126" s="166" t="str">
        <f>IF(A1126=1,MAX(B$1:B1125)+1,"")</f>
        <v/>
      </c>
      <c r="C1126" s="425" t="str">
        <f>IF('1_geral'!$D$4=F1126,1,"")</f>
        <v/>
      </c>
      <c r="D1126" s="166" t="str">
        <f>IF(C1126=1,MAX(D$1:D1125)+1,"")</f>
        <v/>
      </c>
      <c r="E1126" s="166" t="s">
        <v>25</v>
      </c>
      <c r="F1126" s="166" t="s">
        <v>2951</v>
      </c>
      <c r="H1126" s="166" t="s">
        <v>1854</v>
      </c>
      <c r="I1126" s="166" t="s">
        <v>1857</v>
      </c>
      <c r="J1126" s="166" t="s">
        <v>1902</v>
      </c>
      <c r="K1126" s="166" t="s">
        <v>2958</v>
      </c>
      <c r="L1126" s="409">
        <v>1920</v>
      </c>
      <c r="M1126" s="409">
        <v>2400</v>
      </c>
      <c r="N1126" s="409">
        <v>5000</v>
      </c>
      <c r="O1126" s="410">
        <v>1.6666666666666667</v>
      </c>
      <c r="P1126" s="405">
        <v>8.3333333333333329E-2</v>
      </c>
      <c r="Q1126" s="405">
        <v>8.3333333333333329E-2</v>
      </c>
      <c r="R1126" s="405">
        <v>8.3333333333333329E-2</v>
      </c>
      <c r="S1126" s="405">
        <v>8.3333333333333329E-2</v>
      </c>
      <c r="T1126" s="405">
        <v>8.3333333333333329E-2</v>
      </c>
      <c r="U1126" s="405">
        <v>8.3333333333333329E-2</v>
      </c>
      <c r="V1126" s="405">
        <v>8.3333333333333329E-2</v>
      </c>
      <c r="W1126" s="405">
        <v>8.3333333333333329E-2</v>
      </c>
      <c r="X1126" s="405">
        <v>8.3333333333333329E-2</v>
      </c>
      <c r="Y1126" s="405">
        <v>8.3333333333333329E-2</v>
      </c>
      <c r="Z1126" s="405">
        <v>8.3333333333333329E-2</v>
      </c>
      <c r="AA1126" s="405">
        <v>8.3333333333333329E-2</v>
      </c>
    </row>
    <row r="1127" spans="1:27" ht="15" customHeight="1" x14ac:dyDescent="0.25">
      <c r="A1127" s="425" t="str">
        <f>IF('1_geral'!$D$1=E1127,1,"")</f>
        <v/>
      </c>
      <c r="B1127" s="166" t="str">
        <f>IF(A1127=1,MAX(B$1:B1126)+1,"")</f>
        <v/>
      </c>
      <c r="C1127" s="425" t="str">
        <f>IF('1_geral'!$D$4=F1127,1,"")</f>
        <v/>
      </c>
      <c r="D1127" s="166" t="str">
        <f>IF(C1127=1,MAX(D$1:D1126)+1,"")</f>
        <v/>
      </c>
      <c r="E1127" s="166" t="s">
        <v>25</v>
      </c>
      <c r="F1127" s="166" t="s">
        <v>2951</v>
      </c>
      <c r="H1127" s="166" t="s">
        <v>1854</v>
      </c>
      <c r="I1127" s="166" t="s">
        <v>1856</v>
      </c>
      <c r="J1127" s="166" t="s">
        <v>1902</v>
      </c>
      <c r="K1127" s="166" t="s">
        <v>2954</v>
      </c>
      <c r="L1127" s="409">
        <v>20000</v>
      </c>
      <c r="M1127" s="409">
        <v>25000</v>
      </c>
      <c r="N1127" s="409">
        <v>30000</v>
      </c>
      <c r="O1127" s="410">
        <v>8.3333333333333329E-2</v>
      </c>
      <c r="P1127" s="405">
        <v>8.3333333333333329E-2</v>
      </c>
      <c r="Q1127" s="405">
        <v>8.3333333333333329E-2</v>
      </c>
      <c r="R1127" s="405">
        <v>8.3333333333333329E-2</v>
      </c>
      <c r="S1127" s="405">
        <v>8.3333333333333329E-2</v>
      </c>
      <c r="T1127" s="405">
        <v>8.3333333333333329E-2</v>
      </c>
      <c r="U1127" s="405">
        <v>8.3333333333333329E-2</v>
      </c>
      <c r="V1127" s="405">
        <v>8.3333333333333329E-2</v>
      </c>
      <c r="W1127" s="405">
        <v>8.3333333333333329E-2</v>
      </c>
      <c r="X1127" s="405">
        <v>8.3333333333333329E-2</v>
      </c>
      <c r="Y1127" s="405">
        <v>8.3333333333333329E-2</v>
      </c>
      <c r="Z1127" s="405">
        <v>8.3333333333333329E-2</v>
      </c>
      <c r="AA1127" s="405">
        <v>8.3333333333333329E-2</v>
      </c>
    </row>
    <row r="1128" spans="1:27" ht="15" customHeight="1" x14ac:dyDescent="0.25">
      <c r="A1128" s="425" t="str">
        <f>IF('1_geral'!$D$1=E1128,1,"")</f>
        <v/>
      </c>
      <c r="B1128" s="166" t="str">
        <f>IF(A1128=1,MAX(B$1:B1127)+1,"")</f>
        <v/>
      </c>
      <c r="C1128" s="425" t="str">
        <f>IF('1_geral'!$D$4=F1128,1,"")</f>
        <v/>
      </c>
      <c r="D1128" s="166" t="str">
        <f>IF(C1128=1,MAX(D$1:D1127)+1,"")</f>
        <v/>
      </c>
      <c r="E1128" s="166" t="s">
        <v>25</v>
      </c>
      <c r="F1128" s="166" t="s">
        <v>2951</v>
      </c>
      <c r="H1128" s="166" t="s">
        <v>1854</v>
      </c>
      <c r="I1128" s="166" t="s">
        <v>1856</v>
      </c>
      <c r="J1128" s="166" t="s">
        <v>1902</v>
      </c>
      <c r="K1128" s="166" t="s">
        <v>2955</v>
      </c>
      <c r="L1128" s="409">
        <v>1920</v>
      </c>
      <c r="M1128" s="409">
        <v>2400</v>
      </c>
      <c r="N1128" s="409">
        <v>5000</v>
      </c>
      <c r="O1128" s="410">
        <v>0.16666666666666666</v>
      </c>
      <c r="P1128" s="405">
        <v>8.3333333333333329E-2</v>
      </c>
      <c r="Q1128" s="405">
        <v>8.3333333333333329E-2</v>
      </c>
      <c r="R1128" s="405">
        <v>8.3333333333333329E-2</v>
      </c>
      <c r="S1128" s="405">
        <v>8.3333333333333329E-2</v>
      </c>
      <c r="T1128" s="405">
        <v>8.3333333333333329E-2</v>
      </c>
      <c r="U1128" s="405">
        <v>8.3333333333333329E-2</v>
      </c>
      <c r="V1128" s="405">
        <v>8.3333333333333329E-2</v>
      </c>
      <c r="W1128" s="405">
        <v>8.3333333333333329E-2</v>
      </c>
      <c r="X1128" s="405">
        <v>8.3333333333333329E-2</v>
      </c>
      <c r="Y1128" s="405">
        <v>8.3333333333333329E-2</v>
      </c>
      <c r="Z1128" s="405">
        <v>8.3333333333333329E-2</v>
      </c>
      <c r="AA1128" s="405">
        <v>8.3333333333333329E-2</v>
      </c>
    </row>
    <row r="1129" spans="1:27" ht="15" customHeight="1" x14ac:dyDescent="0.25">
      <c r="A1129" s="425" t="str">
        <f>IF('1_geral'!$D$1=E1129,1,"")</f>
        <v/>
      </c>
      <c r="B1129" s="166" t="str">
        <f>IF(A1129=1,MAX(B$1:B1128)+1,"")</f>
        <v/>
      </c>
      <c r="C1129" s="425" t="str">
        <f>IF('1_geral'!$D$4=F1129,1,"")</f>
        <v/>
      </c>
      <c r="D1129" s="166" t="str">
        <f>IF(C1129=1,MAX(D$1:D1128)+1,"")</f>
        <v/>
      </c>
      <c r="E1129" s="166" t="s">
        <v>25</v>
      </c>
      <c r="F1129" s="166" t="s">
        <v>2951</v>
      </c>
      <c r="H1129" s="166" t="s">
        <v>1854</v>
      </c>
      <c r="I1129" s="166" t="s">
        <v>1856</v>
      </c>
      <c r="J1129" s="166" t="s">
        <v>1902</v>
      </c>
      <c r="K1129" s="166" t="s">
        <v>2956</v>
      </c>
      <c r="L1129" s="409">
        <v>10</v>
      </c>
      <c r="M1129" s="409">
        <v>20</v>
      </c>
      <c r="N1129" s="409">
        <v>60</v>
      </c>
      <c r="O1129" s="410">
        <v>30</v>
      </c>
      <c r="P1129" s="405">
        <v>8.3333333333333329E-2</v>
      </c>
      <c r="Q1129" s="405">
        <v>8.3333333333333329E-2</v>
      </c>
      <c r="R1129" s="405">
        <v>8.3333333333333329E-2</v>
      </c>
      <c r="S1129" s="405">
        <v>8.3333333333333329E-2</v>
      </c>
      <c r="T1129" s="405">
        <v>8.3333333333333329E-2</v>
      </c>
      <c r="U1129" s="405">
        <v>8.3333333333333329E-2</v>
      </c>
      <c r="V1129" s="405">
        <v>8.3333333333333329E-2</v>
      </c>
      <c r="W1129" s="405">
        <v>8.3333333333333329E-2</v>
      </c>
      <c r="X1129" s="405">
        <v>8.3333333333333329E-2</v>
      </c>
      <c r="Y1129" s="405">
        <v>8.3333333333333329E-2</v>
      </c>
      <c r="Z1129" s="405">
        <v>8.3333333333333329E-2</v>
      </c>
      <c r="AA1129" s="405">
        <v>8.3333333333333329E-2</v>
      </c>
    </row>
    <row r="1130" spans="1:27" ht="15" customHeight="1" x14ac:dyDescent="0.25">
      <c r="A1130" s="425" t="str">
        <f>IF('1_geral'!$D$1=E1130,1,"")</f>
        <v/>
      </c>
      <c r="B1130" s="166" t="str">
        <f>IF(A1130=1,MAX(B$1:B1129)+1,"")</f>
        <v/>
      </c>
      <c r="C1130" s="425" t="str">
        <f>IF('1_geral'!$D$4=F1130,1,"")</f>
        <v/>
      </c>
      <c r="D1130" s="166" t="str">
        <f>IF(C1130=1,MAX(D$1:D1129)+1,"")</f>
        <v/>
      </c>
      <c r="E1130" s="166" t="s">
        <v>25</v>
      </c>
      <c r="F1130" s="166" t="s">
        <v>2951</v>
      </c>
      <c r="H1130" s="166" t="s">
        <v>1854</v>
      </c>
      <c r="I1130" s="166" t="s">
        <v>1856</v>
      </c>
      <c r="J1130" s="166" t="s">
        <v>1902</v>
      </c>
      <c r="K1130" s="166" t="s">
        <v>2960</v>
      </c>
      <c r="L1130" s="409">
        <v>5776</v>
      </c>
      <c r="M1130" s="409">
        <v>7220</v>
      </c>
      <c r="N1130" s="409">
        <v>8664</v>
      </c>
      <c r="O1130" s="410">
        <v>0.5</v>
      </c>
      <c r="P1130" s="405">
        <v>8.3333333333333329E-2</v>
      </c>
      <c r="Q1130" s="405">
        <v>8.3333333333333329E-2</v>
      </c>
      <c r="R1130" s="405">
        <v>8.3333333333333329E-2</v>
      </c>
      <c r="S1130" s="405">
        <v>8.3333333333333329E-2</v>
      </c>
      <c r="T1130" s="405">
        <v>8.3333333333333329E-2</v>
      </c>
      <c r="U1130" s="405">
        <v>8.3333333333333329E-2</v>
      </c>
      <c r="V1130" s="405">
        <v>8.3333333333333329E-2</v>
      </c>
      <c r="W1130" s="405">
        <v>8.3333333333333329E-2</v>
      </c>
      <c r="X1130" s="405">
        <v>8.3333333333333329E-2</v>
      </c>
      <c r="Y1130" s="405">
        <v>8.3333333333333329E-2</v>
      </c>
      <c r="Z1130" s="405">
        <v>8.3333333333333329E-2</v>
      </c>
      <c r="AA1130" s="405">
        <v>8.3333333333333329E-2</v>
      </c>
    </row>
    <row r="1131" spans="1:27" ht="15" customHeight="1" x14ac:dyDescent="0.25">
      <c r="A1131" s="425" t="str">
        <f>IF('1_geral'!$D$1=E1131,1,"")</f>
        <v/>
      </c>
      <c r="B1131" s="166" t="str">
        <f>IF(A1131=1,MAX(B$1:B1130)+1,"")</f>
        <v/>
      </c>
      <c r="C1131" s="425" t="str">
        <f>IF('1_geral'!$D$4=F1131,1,"")</f>
        <v/>
      </c>
      <c r="D1131" s="166" t="str">
        <f>IF(C1131=1,MAX(D$1:D1130)+1,"")</f>
        <v/>
      </c>
      <c r="E1131" s="166" t="s">
        <v>25</v>
      </c>
      <c r="F1131" s="166" t="s">
        <v>2951</v>
      </c>
      <c r="H1131" s="166" t="s">
        <v>1854</v>
      </c>
      <c r="I1131" s="166" t="s">
        <v>1856</v>
      </c>
      <c r="J1131" s="166" t="s">
        <v>1902</v>
      </c>
      <c r="K1131" s="166" t="s">
        <v>2961</v>
      </c>
      <c r="L1131" s="409">
        <v>11552</v>
      </c>
      <c r="M1131" s="409">
        <v>14440</v>
      </c>
      <c r="N1131" s="409">
        <v>17328</v>
      </c>
      <c r="O1131" s="410">
        <v>0.5</v>
      </c>
      <c r="P1131" s="405">
        <v>8.3333333333333329E-2</v>
      </c>
      <c r="Q1131" s="405">
        <v>8.3333333333333329E-2</v>
      </c>
      <c r="R1131" s="405">
        <v>8.3333333333333329E-2</v>
      </c>
      <c r="S1131" s="405">
        <v>8.3333333333333329E-2</v>
      </c>
      <c r="T1131" s="405">
        <v>8.3333333333333329E-2</v>
      </c>
      <c r="U1131" s="405">
        <v>8.3333333333333329E-2</v>
      </c>
      <c r="V1131" s="405">
        <v>8.3333333333333329E-2</v>
      </c>
      <c r="W1131" s="405">
        <v>8.3333333333333329E-2</v>
      </c>
      <c r="X1131" s="405">
        <v>8.3333333333333329E-2</v>
      </c>
      <c r="Y1131" s="405">
        <v>8.3333333333333329E-2</v>
      </c>
      <c r="Z1131" s="405">
        <v>8.3333333333333329E-2</v>
      </c>
      <c r="AA1131" s="405">
        <v>8.3333333333333329E-2</v>
      </c>
    </row>
    <row r="1132" spans="1:27" ht="15" customHeight="1" x14ac:dyDescent="0.25">
      <c r="A1132" s="425" t="str">
        <f>IF('1_geral'!$D$1=E1132,1,"")</f>
        <v/>
      </c>
      <c r="B1132" s="166" t="str">
        <f>IF(A1132=1,MAX(B$1:B1131)+1,"")</f>
        <v/>
      </c>
      <c r="C1132" s="425" t="str">
        <f>IF('1_geral'!$D$4=F1132,1,"")</f>
        <v/>
      </c>
      <c r="D1132" s="166" t="str">
        <f>IF(C1132=1,MAX(D$1:D1131)+1,"")</f>
        <v/>
      </c>
      <c r="E1132" s="166" t="s">
        <v>25</v>
      </c>
      <c r="F1132" s="166" t="s">
        <v>2951</v>
      </c>
      <c r="H1132" s="166" t="s">
        <v>1854</v>
      </c>
      <c r="I1132" s="166" t="s">
        <v>1856</v>
      </c>
      <c r="J1132" s="166" t="s">
        <v>1902</v>
      </c>
      <c r="K1132" s="166" t="s">
        <v>2962</v>
      </c>
      <c r="L1132" s="409">
        <v>960</v>
      </c>
      <c r="M1132" s="409">
        <v>1440</v>
      </c>
      <c r="N1132" s="409">
        <v>1920</v>
      </c>
      <c r="O1132" s="410">
        <v>8.3333333333333329E-2</v>
      </c>
      <c r="P1132" s="405">
        <v>8.3333333333333329E-2</v>
      </c>
      <c r="Q1132" s="405">
        <v>8.3333333333333329E-2</v>
      </c>
      <c r="R1132" s="405">
        <v>8.3333333333333329E-2</v>
      </c>
      <c r="S1132" s="405">
        <v>8.3333333333333329E-2</v>
      </c>
      <c r="T1132" s="405">
        <v>8.3333333333333329E-2</v>
      </c>
      <c r="U1132" s="405">
        <v>8.3333333333333329E-2</v>
      </c>
      <c r="V1132" s="405">
        <v>8.3333333333333329E-2</v>
      </c>
      <c r="W1132" s="405">
        <v>8.3333333333333329E-2</v>
      </c>
      <c r="X1132" s="405">
        <v>8.3333333333333329E-2</v>
      </c>
      <c r="Y1132" s="405">
        <v>8.3333333333333329E-2</v>
      </c>
      <c r="Z1132" s="405">
        <v>8.3333333333333329E-2</v>
      </c>
      <c r="AA1132" s="405">
        <v>8.3333333333333329E-2</v>
      </c>
    </row>
    <row r="1133" spans="1:27" ht="15" customHeight="1" x14ac:dyDescent="0.25">
      <c r="A1133" s="425" t="str">
        <f>IF('1_geral'!$D$1=E1133,1,"")</f>
        <v/>
      </c>
      <c r="B1133" s="166" t="str">
        <f>IF(A1133=1,MAX(B$1:B1132)+1,"")</f>
        <v/>
      </c>
      <c r="C1133" s="425" t="str">
        <f>IF('1_geral'!$D$4=F1133,1,"")</f>
        <v/>
      </c>
      <c r="D1133" s="166" t="str">
        <f>IF(C1133=1,MAX(D$1:D1132)+1,"")</f>
        <v/>
      </c>
      <c r="E1133" s="166" t="s">
        <v>25</v>
      </c>
      <c r="F1133" s="166" t="s">
        <v>2964</v>
      </c>
      <c r="G1133" s="166" t="s">
        <v>2964</v>
      </c>
      <c r="J1133" s="166" t="s">
        <v>1902</v>
      </c>
      <c r="K1133" s="166" t="s">
        <v>2966</v>
      </c>
      <c r="M1133" s="409">
        <v>960</v>
      </c>
      <c r="O1133" s="410">
        <v>4</v>
      </c>
      <c r="P1133" s="405">
        <v>8.3333333333333329E-2</v>
      </c>
      <c r="Q1133" s="405">
        <v>8.3333333333333329E-2</v>
      </c>
      <c r="R1133" s="405">
        <v>8.3333333333333329E-2</v>
      </c>
      <c r="S1133" s="405">
        <v>8.3333333333333329E-2</v>
      </c>
      <c r="T1133" s="405">
        <v>8.3333333333333329E-2</v>
      </c>
      <c r="U1133" s="405">
        <v>8.3333333333333329E-2</v>
      </c>
      <c r="V1133" s="405">
        <v>8.3333333333333329E-2</v>
      </c>
      <c r="W1133" s="405">
        <v>8.3333333333333329E-2</v>
      </c>
      <c r="X1133" s="405">
        <v>8.3333333333333329E-2</v>
      </c>
      <c r="Y1133" s="405">
        <v>8.3333333333333329E-2</v>
      </c>
      <c r="Z1133" s="405">
        <v>8.3333333333333329E-2</v>
      </c>
      <c r="AA1133" s="405">
        <v>8.3333333333333329E-2</v>
      </c>
    </row>
    <row r="1134" spans="1:27" ht="15" customHeight="1" x14ac:dyDescent="0.25">
      <c r="A1134" s="425" t="str">
        <f>IF('1_geral'!$D$1=E1134,1,"")</f>
        <v/>
      </c>
      <c r="B1134" s="166" t="str">
        <f>IF(A1134=1,MAX(B$1:B1133)+1,"")</f>
        <v/>
      </c>
      <c r="C1134" s="425" t="str">
        <f>IF('1_geral'!$D$4=F1134,1,"")</f>
        <v/>
      </c>
      <c r="D1134" s="166" t="str">
        <f>IF(C1134=1,MAX(D$1:D1133)+1,"")</f>
        <v/>
      </c>
      <c r="E1134" s="166" t="s">
        <v>25</v>
      </c>
      <c r="F1134" s="166" t="s">
        <v>2964</v>
      </c>
      <c r="G1134" s="166" t="s">
        <v>2964</v>
      </c>
      <c r="J1134" s="166" t="s">
        <v>1902</v>
      </c>
      <c r="K1134" s="166" t="s">
        <v>2974</v>
      </c>
      <c r="M1134" s="409">
        <v>14400</v>
      </c>
      <c r="O1134" s="410">
        <v>8.3333333333333329E-2</v>
      </c>
      <c r="P1134" s="405">
        <v>8.3333333333333329E-2</v>
      </c>
      <c r="Q1134" s="405">
        <v>8.3333333333333329E-2</v>
      </c>
      <c r="R1134" s="405">
        <v>8.3333333333333329E-2</v>
      </c>
      <c r="S1134" s="405">
        <v>8.3333333333333329E-2</v>
      </c>
      <c r="T1134" s="405">
        <v>8.3333333333333329E-2</v>
      </c>
      <c r="U1134" s="405">
        <v>8.3333333333333329E-2</v>
      </c>
      <c r="V1134" s="405">
        <v>8.3333333333333329E-2</v>
      </c>
      <c r="W1134" s="405">
        <v>8.3333333333333329E-2</v>
      </c>
      <c r="X1134" s="405">
        <v>8.3333333333333329E-2</v>
      </c>
      <c r="Y1134" s="405">
        <v>8.3333333333333329E-2</v>
      </c>
      <c r="Z1134" s="405">
        <v>8.3333333333333329E-2</v>
      </c>
      <c r="AA1134" s="405">
        <v>8.3333333333333329E-2</v>
      </c>
    </row>
    <row r="1135" spans="1:27" ht="15" customHeight="1" x14ac:dyDescent="0.25">
      <c r="A1135" s="425" t="str">
        <f>IF('1_geral'!$D$1=E1135,1,"")</f>
        <v/>
      </c>
      <c r="B1135" s="166" t="str">
        <f>IF(A1135=1,MAX(B$1:B1134)+1,"")</f>
        <v/>
      </c>
      <c r="C1135" s="425" t="str">
        <f>IF('1_geral'!$D$4=F1135,1,"")</f>
        <v/>
      </c>
      <c r="D1135" s="166" t="str">
        <f>IF(C1135=1,MAX(D$1:D1134)+1,"")</f>
        <v/>
      </c>
      <c r="E1135" s="166" t="s">
        <v>25</v>
      </c>
      <c r="F1135" s="166" t="s">
        <v>2964</v>
      </c>
      <c r="G1135" s="166" t="s">
        <v>2964</v>
      </c>
      <c r="J1135" s="166" t="s">
        <v>1902</v>
      </c>
      <c r="K1135" s="166" t="s">
        <v>2977</v>
      </c>
      <c r="M1135" s="409">
        <v>7200</v>
      </c>
      <c r="O1135" s="410">
        <v>4</v>
      </c>
      <c r="P1135" s="405">
        <v>8.3333333333333329E-2</v>
      </c>
      <c r="Q1135" s="405">
        <v>8.3333333333333329E-2</v>
      </c>
      <c r="R1135" s="405">
        <v>8.3333333333333329E-2</v>
      </c>
      <c r="S1135" s="405">
        <v>8.3333333333333329E-2</v>
      </c>
      <c r="T1135" s="405">
        <v>8.3333333333333329E-2</v>
      </c>
      <c r="U1135" s="405">
        <v>8.3333333333333329E-2</v>
      </c>
      <c r="V1135" s="405">
        <v>8.3333333333333329E-2</v>
      </c>
      <c r="W1135" s="405">
        <v>8.3333333333333329E-2</v>
      </c>
      <c r="X1135" s="405">
        <v>8.3333333333333329E-2</v>
      </c>
      <c r="Y1135" s="405">
        <v>8.3333333333333329E-2</v>
      </c>
      <c r="Z1135" s="405">
        <v>8.3333333333333329E-2</v>
      </c>
      <c r="AA1135" s="405">
        <v>8.3333333333333329E-2</v>
      </c>
    </row>
    <row r="1136" spans="1:27" ht="15" customHeight="1" x14ac:dyDescent="0.25">
      <c r="A1136" s="425" t="str">
        <f>IF('1_geral'!$D$1=E1136,1,"")</f>
        <v/>
      </c>
      <c r="B1136" s="166" t="str">
        <f>IF(A1136=1,MAX(B$1:B1135)+1,"")</f>
        <v/>
      </c>
      <c r="C1136" s="425" t="str">
        <f>IF('1_geral'!$D$4=F1136,1,"")</f>
        <v/>
      </c>
      <c r="D1136" s="166" t="str">
        <f>IF(C1136=1,MAX(D$1:D1135)+1,"")</f>
        <v/>
      </c>
      <c r="E1136" s="166" t="s">
        <v>25</v>
      </c>
      <c r="F1136" s="166" t="s">
        <v>2964</v>
      </c>
      <c r="G1136" s="166" t="s">
        <v>2964</v>
      </c>
      <c r="J1136" s="166" t="s">
        <v>1902</v>
      </c>
      <c r="K1136" s="166" t="s">
        <v>2978</v>
      </c>
      <c r="M1136" s="409">
        <v>25000</v>
      </c>
      <c r="O1136" s="410">
        <v>0.5</v>
      </c>
      <c r="P1136" s="405">
        <v>8.3333333333333329E-2</v>
      </c>
      <c r="Q1136" s="405">
        <v>8.3333333333333329E-2</v>
      </c>
      <c r="R1136" s="405">
        <v>8.3333333333333329E-2</v>
      </c>
      <c r="S1136" s="405">
        <v>8.3333333333333329E-2</v>
      </c>
      <c r="T1136" s="405">
        <v>8.3333333333333329E-2</v>
      </c>
      <c r="U1136" s="405">
        <v>8.3333333333333329E-2</v>
      </c>
      <c r="V1136" s="405">
        <v>8.3333333333333329E-2</v>
      </c>
      <c r="W1136" s="405">
        <v>8.3333333333333329E-2</v>
      </c>
      <c r="X1136" s="405">
        <v>8.3333333333333329E-2</v>
      </c>
      <c r="Y1136" s="405">
        <v>8.3333333333333329E-2</v>
      </c>
      <c r="Z1136" s="405">
        <v>8.3333333333333329E-2</v>
      </c>
      <c r="AA1136" s="405">
        <v>8.3333333333333329E-2</v>
      </c>
    </row>
    <row r="1137" spans="1:27" ht="15" customHeight="1" x14ac:dyDescent="0.25">
      <c r="A1137" s="425" t="str">
        <f>IF('1_geral'!$D$1=E1137,1,"")</f>
        <v/>
      </c>
      <c r="B1137" s="166" t="str">
        <f>IF(A1137=1,MAX(B$1:B1136)+1,"")</f>
        <v/>
      </c>
      <c r="C1137" s="425" t="str">
        <f>IF('1_geral'!$D$4=F1137,1,"")</f>
        <v/>
      </c>
      <c r="D1137" s="166" t="str">
        <f>IF(C1137=1,MAX(D$1:D1136)+1,"")</f>
        <v/>
      </c>
      <c r="E1137" s="166" t="s">
        <v>25</v>
      </c>
      <c r="F1137" s="166" t="s">
        <v>2964</v>
      </c>
      <c r="G1137" s="166" t="s">
        <v>2964</v>
      </c>
      <c r="J1137" s="166" t="s">
        <v>1902</v>
      </c>
      <c r="K1137" s="166" t="s">
        <v>2982</v>
      </c>
      <c r="M1137" s="409">
        <v>3600</v>
      </c>
      <c r="O1137" s="410">
        <v>1</v>
      </c>
      <c r="P1137" s="405">
        <v>8.3333333333333329E-2</v>
      </c>
      <c r="Q1137" s="405">
        <v>8.3333333333333329E-2</v>
      </c>
      <c r="R1137" s="405">
        <v>8.3333333333333329E-2</v>
      </c>
      <c r="S1137" s="405">
        <v>8.3333333333333329E-2</v>
      </c>
      <c r="T1137" s="405">
        <v>8.3333333333333329E-2</v>
      </c>
      <c r="U1137" s="405">
        <v>8.3333333333333329E-2</v>
      </c>
      <c r="V1137" s="405">
        <v>8.3333333333333329E-2</v>
      </c>
      <c r="W1137" s="405">
        <v>8.3333333333333329E-2</v>
      </c>
      <c r="X1137" s="405">
        <v>8.3333333333333329E-2</v>
      </c>
      <c r="Y1137" s="405">
        <v>8.3333333333333329E-2</v>
      </c>
      <c r="Z1137" s="405">
        <v>8.3333333333333329E-2</v>
      </c>
      <c r="AA1137" s="405">
        <v>8.3333333333333329E-2</v>
      </c>
    </row>
    <row r="1138" spans="1:27" ht="15" customHeight="1" x14ac:dyDescent="0.25">
      <c r="A1138" s="425" t="str">
        <f>IF('1_geral'!$D$1=E1138,1,"")</f>
        <v/>
      </c>
      <c r="B1138" s="166" t="str">
        <f>IF(A1138=1,MAX(B$1:B1137)+1,"")</f>
        <v/>
      </c>
      <c r="C1138" s="425" t="str">
        <f>IF('1_geral'!$D$4=F1138,1,"")</f>
        <v/>
      </c>
      <c r="D1138" s="166" t="str">
        <f>IF(C1138=1,MAX(D$1:D1137)+1,"")</f>
        <v/>
      </c>
      <c r="E1138" s="166" t="s">
        <v>25</v>
      </c>
      <c r="F1138" s="166" t="s">
        <v>2964</v>
      </c>
      <c r="G1138" s="166" t="s">
        <v>2964</v>
      </c>
      <c r="J1138" s="166" t="s">
        <v>1902</v>
      </c>
      <c r="K1138" s="166" t="s">
        <v>2983</v>
      </c>
      <c r="M1138" s="409">
        <v>2400</v>
      </c>
      <c r="O1138" s="410">
        <v>1</v>
      </c>
      <c r="P1138" s="405">
        <v>8.3333333333333329E-2</v>
      </c>
      <c r="Q1138" s="405">
        <v>8.3333333333333329E-2</v>
      </c>
      <c r="R1138" s="405">
        <v>8.3333333333333329E-2</v>
      </c>
      <c r="S1138" s="405">
        <v>8.3333333333333329E-2</v>
      </c>
      <c r="T1138" s="405">
        <v>8.3333333333333329E-2</v>
      </c>
      <c r="U1138" s="405">
        <v>8.3333333333333329E-2</v>
      </c>
      <c r="V1138" s="405">
        <v>8.3333333333333329E-2</v>
      </c>
      <c r="W1138" s="405">
        <v>8.3333333333333329E-2</v>
      </c>
      <c r="X1138" s="405">
        <v>8.3333333333333329E-2</v>
      </c>
      <c r="Y1138" s="405">
        <v>8.3333333333333329E-2</v>
      </c>
      <c r="Z1138" s="405">
        <v>8.3333333333333329E-2</v>
      </c>
      <c r="AA1138" s="405">
        <v>8.3333333333333329E-2</v>
      </c>
    </row>
    <row r="1139" spans="1:27" ht="15" customHeight="1" x14ac:dyDescent="0.25">
      <c r="A1139" s="425" t="str">
        <f>IF('1_geral'!$D$1=E1139,1,"")</f>
        <v/>
      </c>
      <c r="B1139" s="166" t="str">
        <f>IF(A1139=1,MAX(B$1:B1138)+1,"")</f>
        <v/>
      </c>
      <c r="C1139" s="425" t="str">
        <f>IF('1_geral'!$D$4=F1139,1,"")</f>
        <v/>
      </c>
      <c r="D1139" s="166" t="str">
        <f>IF(C1139=1,MAX(D$1:D1138)+1,"")</f>
        <v/>
      </c>
      <c r="E1139" s="166" t="s">
        <v>25</v>
      </c>
      <c r="F1139" s="166" t="s">
        <v>2964</v>
      </c>
      <c r="J1139" s="166" t="s">
        <v>1902</v>
      </c>
      <c r="K1139" s="166" t="s">
        <v>2965</v>
      </c>
      <c r="M1139" s="409">
        <v>480</v>
      </c>
      <c r="O1139" s="410">
        <v>130</v>
      </c>
      <c r="P1139" s="405">
        <v>8.3333333333333329E-2</v>
      </c>
      <c r="Q1139" s="405">
        <v>8.3333333333333329E-2</v>
      </c>
      <c r="R1139" s="405">
        <v>8.3333333333333329E-2</v>
      </c>
      <c r="S1139" s="405">
        <v>8.3333333333333329E-2</v>
      </c>
      <c r="T1139" s="405">
        <v>8.3333333333333329E-2</v>
      </c>
      <c r="U1139" s="405">
        <v>8.3333333333333329E-2</v>
      </c>
      <c r="V1139" s="405">
        <v>8.3333333333333329E-2</v>
      </c>
      <c r="W1139" s="405">
        <v>8.3333333333333329E-2</v>
      </c>
      <c r="X1139" s="405">
        <v>8.3333333333333329E-2</v>
      </c>
      <c r="Y1139" s="405">
        <v>8.3333333333333329E-2</v>
      </c>
      <c r="Z1139" s="405">
        <v>8.3333333333333329E-2</v>
      </c>
      <c r="AA1139" s="405">
        <v>8.3333333333333329E-2</v>
      </c>
    </row>
    <row r="1140" spans="1:27" ht="15" customHeight="1" x14ac:dyDescent="0.25">
      <c r="A1140" s="425" t="str">
        <f>IF('1_geral'!$D$1=E1140,1,"")</f>
        <v/>
      </c>
      <c r="B1140" s="166" t="str">
        <f>IF(A1140=1,MAX(B$1:B1139)+1,"")</f>
        <v/>
      </c>
      <c r="C1140" s="425" t="str">
        <f>IF('1_geral'!$D$4=F1140,1,"")</f>
        <v/>
      </c>
      <c r="D1140" s="166" t="str">
        <f>IF(C1140=1,MAX(D$1:D1139)+1,"")</f>
        <v/>
      </c>
      <c r="E1140" s="166" t="s">
        <v>25</v>
      </c>
      <c r="F1140" s="166" t="s">
        <v>2964</v>
      </c>
      <c r="J1140" s="166" t="s">
        <v>1902</v>
      </c>
      <c r="K1140" s="166" t="s">
        <v>2967</v>
      </c>
      <c r="M1140" s="409">
        <v>3600</v>
      </c>
      <c r="O1140" s="410">
        <v>0.25</v>
      </c>
      <c r="P1140" s="405">
        <v>8.3333333333333329E-2</v>
      </c>
      <c r="Q1140" s="405">
        <v>8.3333333333333329E-2</v>
      </c>
      <c r="R1140" s="405">
        <v>8.3333333333333329E-2</v>
      </c>
      <c r="S1140" s="405">
        <v>8.3333333333333329E-2</v>
      </c>
      <c r="T1140" s="405">
        <v>8.3333333333333329E-2</v>
      </c>
      <c r="U1140" s="405">
        <v>8.3333333333333329E-2</v>
      </c>
      <c r="V1140" s="405">
        <v>8.3333333333333329E-2</v>
      </c>
      <c r="W1140" s="405">
        <v>8.3333333333333329E-2</v>
      </c>
      <c r="X1140" s="405">
        <v>8.3333333333333329E-2</v>
      </c>
      <c r="Y1140" s="405">
        <v>8.3333333333333329E-2</v>
      </c>
      <c r="Z1140" s="405">
        <v>8.3333333333333329E-2</v>
      </c>
      <c r="AA1140" s="405">
        <v>8.3333333333333329E-2</v>
      </c>
    </row>
    <row r="1141" spans="1:27" ht="15" customHeight="1" x14ac:dyDescent="0.25">
      <c r="A1141" s="425" t="str">
        <f>IF('1_geral'!$D$1=E1141,1,"")</f>
        <v/>
      </c>
      <c r="B1141" s="166" t="str">
        <f>IF(A1141=1,MAX(B$1:B1140)+1,"")</f>
        <v/>
      </c>
      <c r="C1141" s="425" t="str">
        <f>IF('1_geral'!$D$4=F1141,1,"")</f>
        <v/>
      </c>
      <c r="D1141" s="166" t="str">
        <f>IF(C1141=1,MAX(D$1:D1140)+1,"")</f>
        <v/>
      </c>
      <c r="E1141" s="166" t="s">
        <v>25</v>
      </c>
      <c r="F1141" s="166" t="s">
        <v>2964</v>
      </c>
      <c r="J1141" s="166" t="s">
        <v>1902</v>
      </c>
      <c r="K1141" s="166" t="s">
        <v>2968</v>
      </c>
      <c r="M1141" s="409">
        <v>3600</v>
      </c>
      <c r="O1141" s="410">
        <v>0.41666666666666669</v>
      </c>
      <c r="P1141" s="405">
        <v>8.3333333333333329E-2</v>
      </c>
      <c r="Q1141" s="405">
        <v>8.3333333333333329E-2</v>
      </c>
      <c r="R1141" s="405">
        <v>8.3333333333333329E-2</v>
      </c>
      <c r="S1141" s="405">
        <v>8.3333333333333329E-2</v>
      </c>
      <c r="T1141" s="405">
        <v>8.3333333333333329E-2</v>
      </c>
      <c r="U1141" s="405">
        <v>8.3333333333333329E-2</v>
      </c>
      <c r="V1141" s="405">
        <v>8.3333333333333329E-2</v>
      </c>
      <c r="W1141" s="405">
        <v>8.3333333333333329E-2</v>
      </c>
      <c r="X1141" s="405">
        <v>8.3333333333333329E-2</v>
      </c>
      <c r="Y1141" s="405">
        <v>8.3333333333333329E-2</v>
      </c>
      <c r="Z1141" s="405">
        <v>8.3333333333333329E-2</v>
      </c>
      <c r="AA1141" s="405">
        <v>8.3333333333333329E-2</v>
      </c>
    </row>
    <row r="1142" spans="1:27" ht="15" customHeight="1" x14ac:dyDescent="0.25">
      <c r="A1142" s="425" t="str">
        <f>IF('1_geral'!$D$1=E1142,1,"")</f>
        <v/>
      </c>
      <c r="B1142" s="166" t="str">
        <f>IF(A1142=1,MAX(B$1:B1141)+1,"")</f>
        <v/>
      </c>
      <c r="C1142" s="425" t="str">
        <f>IF('1_geral'!$D$4=F1142,1,"")</f>
        <v/>
      </c>
      <c r="D1142" s="166" t="str">
        <f>IF(C1142=1,MAX(D$1:D1141)+1,"")</f>
        <v/>
      </c>
      <c r="E1142" s="166" t="s">
        <v>25</v>
      </c>
      <c r="F1142" s="166" t="s">
        <v>2964</v>
      </c>
      <c r="J1142" s="166" t="s">
        <v>1902</v>
      </c>
      <c r="K1142" s="166" t="s">
        <v>2969</v>
      </c>
      <c r="M1142" s="409">
        <v>2400</v>
      </c>
      <c r="O1142" s="410">
        <v>1</v>
      </c>
      <c r="P1142" s="405">
        <v>8.3333333333333329E-2</v>
      </c>
      <c r="Q1142" s="405">
        <v>8.3333333333333329E-2</v>
      </c>
      <c r="R1142" s="405">
        <v>8.3333333333333329E-2</v>
      </c>
      <c r="S1142" s="405">
        <v>8.3333333333333329E-2</v>
      </c>
      <c r="T1142" s="405">
        <v>8.3333333333333329E-2</v>
      </c>
      <c r="U1142" s="405">
        <v>8.3333333333333329E-2</v>
      </c>
      <c r="V1142" s="405">
        <v>8.3333333333333329E-2</v>
      </c>
      <c r="W1142" s="405">
        <v>8.3333333333333329E-2</v>
      </c>
      <c r="X1142" s="405">
        <v>8.3333333333333329E-2</v>
      </c>
      <c r="Y1142" s="405">
        <v>8.3333333333333329E-2</v>
      </c>
      <c r="Z1142" s="405">
        <v>8.3333333333333329E-2</v>
      </c>
      <c r="AA1142" s="405">
        <v>8.3333333333333329E-2</v>
      </c>
    </row>
    <row r="1143" spans="1:27" ht="15" customHeight="1" x14ac:dyDescent="0.25">
      <c r="A1143" s="425" t="str">
        <f>IF('1_geral'!$D$1=E1143,1,"")</f>
        <v/>
      </c>
      <c r="B1143" s="166" t="str">
        <f>IF(A1143=1,MAX(B$1:B1142)+1,"")</f>
        <v/>
      </c>
      <c r="C1143" s="425" t="str">
        <f>IF('1_geral'!$D$4=F1143,1,"")</f>
        <v/>
      </c>
      <c r="D1143" s="166" t="str">
        <f>IF(C1143=1,MAX(D$1:D1142)+1,"")</f>
        <v/>
      </c>
      <c r="E1143" s="166" t="s">
        <v>25</v>
      </c>
      <c r="F1143" s="166" t="s">
        <v>2964</v>
      </c>
      <c r="J1143" s="166" t="s">
        <v>1902</v>
      </c>
      <c r="K1143" s="166" t="s">
        <v>2970</v>
      </c>
      <c r="M1143" s="409">
        <v>1440</v>
      </c>
      <c r="O1143" s="410">
        <v>5</v>
      </c>
      <c r="P1143" s="405">
        <v>8.3333333333333329E-2</v>
      </c>
      <c r="Q1143" s="405">
        <v>8.3333333333333329E-2</v>
      </c>
      <c r="R1143" s="405">
        <v>8.3333333333333329E-2</v>
      </c>
      <c r="S1143" s="405">
        <v>8.3333333333333329E-2</v>
      </c>
      <c r="T1143" s="405">
        <v>8.3333333333333329E-2</v>
      </c>
      <c r="U1143" s="405">
        <v>8.3333333333333329E-2</v>
      </c>
      <c r="V1143" s="405">
        <v>8.3333333333333329E-2</v>
      </c>
      <c r="W1143" s="405">
        <v>8.3333333333333329E-2</v>
      </c>
      <c r="X1143" s="405">
        <v>8.3333333333333329E-2</v>
      </c>
      <c r="Y1143" s="405">
        <v>8.3333333333333329E-2</v>
      </c>
      <c r="Z1143" s="405">
        <v>8.3333333333333329E-2</v>
      </c>
      <c r="AA1143" s="405">
        <v>8.3333333333333329E-2</v>
      </c>
    </row>
    <row r="1144" spans="1:27" ht="15" customHeight="1" x14ac:dyDescent="0.25">
      <c r="A1144" s="425" t="str">
        <f>IF('1_geral'!$D$1=E1144,1,"")</f>
        <v/>
      </c>
      <c r="B1144" s="166" t="str">
        <f>IF(A1144=1,MAX(B$1:B1143)+1,"")</f>
        <v/>
      </c>
      <c r="C1144" s="425" t="str">
        <f>IF('1_geral'!$D$4=F1144,1,"")</f>
        <v/>
      </c>
      <c r="D1144" s="166" t="str">
        <f>IF(C1144=1,MAX(D$1:D1143)+1,"")</f>
        <v/>
      </c>
      <c r="E1144" s="166" t="s">
        <v>25</v>
      </c>
      <c r="F1144" s="166" t="s">
        <v>2964</v>
      </c>
      <c r="J1144" s="166" t="s">
        <v>1902</v>
      </c>
      <c r="K1144" s="166" t="s">
        <v>2971</v>
      </c>
      <c r="M1144" s="409">
        <v>240</v>
      </c>
      <c r="O1144" s="410">
        <v>3</v>
      </c>
      <c r="P1144" s="405">
        <v>8.3333333333333329E-2</v>
      </c>
      <c r="Q1144" s="405">
        <v>8.3333333333333329E-2</v>
      </c>
      <c r="R1144" s="405">
        <v>8.3333333333333329E-2</v>
      </c>
      <c r="S1144" s="405">
        <v>8.3333333333333329E-2</v>
      </c>
      <c r="T1144" s="405">
        <v>8.3333333333333329E-2</v>
      </c>
      <c r="U1144" s="405">
        <v>8.3333333333333329E-2</v>
      </c>
      <c r="V1144" s="405">
        <v>8.3333333333333329E-2</v>
      </c>
      <c r="W1144" s="405">
        <v>8.3333333333333329E-2</v>
      </c>
      <c r="X1144" s="405">
        <v>8.3333333333333329E-2</v>
      </c>
      <c r="Y1144" s="405">
        <v>8.3333333333333329E-2</v>
      </c>
      <c r="Z1144" s="405">
        <v>8.3333333333333329E-2</v>
      </c>
      <c r="AA1144" s="405">
        <v>8.3333333333333329E-2</v>
      </c>
    </row>
    <row r="1145" spans="1:27" ht="15" customHeight="1" x14ac:dyDescent="0.25">
      <c r="A1145" s="425" t="str">
        <f>IF('1_geral'!$D$1=E1145,1,"")</f>
        <v/>
      </c>
      <c r="B1145" s="166" t="str">
        <f>IF(A1145=1,MAX(B$1:B1144)+1,"")</f>
        <v/>
      </c>
      <c r="C1145" s="425" t="str">
        <f>IF('1_geral'!$D$4=F1145,1,"")</f>
        <v/>
      </c>
      <c r="D1145" s="166" t="str">
        <f>IF(C1145=1,MAX(D$1:D1144)+1,"")</f>
        <v/>
      </c>
      <c r="E1145" s="166" t="s">
        <v>25</v>
      </c>
      <c r="F1145" s="166" t="s">
        <v>2964</v>
      </c>
      <c r="J1145" s="166" t="s">
        <v>1902</v>
      </c>
      <c r="K1145" s="166" t="s">
        <v>2972</v>
      </c>
      <c r="M1145" s="409">
        <v>480</v>
      </c>
      <c r="O1145" s="410">
        <v>12</v>
      </c>
      <c r="P1145" s="405">
        <v>8.3333333333333329E-2</v>
      </c>
      <c r="Q1145" s="405">
        <v>8.3333333333333329E-2</v>
      </c>
      <c r="R1145" s="405">
        <v>8.3333333333333329E-2</v>
      </c>
      <c r="S1145" s="405">
        <v>8.3333333333333329E-2</v>
      </c>
      <c r="T1145" s="405">
        <v>8.3333333333333329E-2</v>
      </c>
      <c r="U1145" s="405">
        <v>8.3333333333333329E-2</v>
      </c>
      <c r="V1145" s="405">
        <v>8.3333333333333329E-2</v>
      </c>
      <c r="W1145" s="405">
        <v>8.3333333333333329E-2</v>
      </c>
      <c r="X1145" s="405">
        <v>8.3333333333333329E-2</v>
      </c>
      <c r="Y1145" s="405">
        <v>8.3333333333333329E-2</v>
      </c>
      <c r="Z1145" s="405">
        <v>8.3333333333333329E-2</v>
      </c>
      <c r="AA1145" s="405">
        <v>8.3333333333333329E-2</v>
      </c>
    </row>
    <row r="1146" spans="1:27" ht="15" customHeight="1" x14ac:dyDescent="0.25">
      <c r="A1146" s="425" t="str">
        <f>IF('1_geral'!$D$1=E1146,1,"")</f>
        <v/>
      </c>
      <c r="B1146" s="166" t="str">
        <f>IF(A1146=1,MAX(B$1:B1145)+1,"")</f>
        <v/>
      </c>
      <c r="C1146" s="425" t="str">
        <f>IF('1_geral'!$D$4=F1146,1,"")</f>
        <v/>
      </c>
      <c r="D1146" s="166" t="str">
        <f>IF(C1146=1,MAX(D$1:D1145)+1,"")</f>
        <v/>
      </c>
      <c r="E1146" s="166" t="s">
        <v>25</v>
      </c>
      <c r="F1146" s="166" t="s">
        <v>2964</v>
      </c>
      <c r="J1146" s="166" t="s">
        <v>1902</v>
      </c>
      <c r="K1146" s="166" t="s">
        <v>2973</v>
      </c>
      <c r="M1146" s="409">
        <v>3600</v>
      </c>
      <c r="O1146" s="410">
        <v>0.5</v>
      </c>
      <c r="P1146" s="405">
        <v>8.3333333333333329E-2</v>
      </c>
      <c r="Q1146" s="405">
        <v>8.3333333333333329E-2</v>
      </c>
      <c r="R1146" s="405">
        <v>8.3333333333333329E-2</v>
      </c>
      <c r="S1146" s="405">
        <v>8.3333333333333329E-2</v>
      </c>
      <c r="T1146" s="405">
        <v>8.3333333333333329E-2</v>
      </c>
      <c r="U1146" s="405">
        <v>8.3333333333333329E-2</v>
      </c>
      <c r="V1146" s="405">
        <v>8.3333333333333329E-2</v>
      </c>
      <c r="W1146" s="405">
        <v>8.3333333333333329E-2</v>
      </c>
      <c r="X1146" s="405">
        <v>8.3333333333333329E-2</v>
      </c>
      <c r="Y1146" s="405">
        <v>8.3333333333333329E-2</v>
      </c>
      <c r="Z1146" s="405">
        <v>8.3333333333333329E-2</v>
      </c>
      <c r="AA1146" s="405">
        <v>8.3333333333333329E-2</v>
      </c>
    </row>
    <row r="1147" spans="1:27" ht="15" customHeight="1" x14ac:dyDescent="0.25">
      <c r="A1147" s="425" t="str">
        <f>IF('1_geral'!$D$1=E1147,1,"")</f>
        <v/>
      </c>
      <c r="B1147" s="166" t="str">
        <f>IF(A1147=1,MAX(B$1:B1146)+1,"")</f>
        <v/>
      </c>
      <c r="C1147" s="425" t="str">
        <f>IF('1_geral'!$D$4=F1147,1,"")</f>
        <v/>
      </c>
      <c r="D1147" s="166" t="str">
        <f>IF(C1147=1,MAX(D$1:D1146)+1,"")</f>
        <v/>
      </c>
      <c r="E1147" s="166" t="s">
        <v>25</v>
      </c>
      <c r="F1147" s="166" t="s">
        <v>2964</v>
      </c>
      <c r="J1147" s="166" t="s">
        <v>1902</v>
      </c>
      <c r="K1147" s="166" t="s">
        <v>2975</v>
      </c>
      <c r="M1147" s="409">
        <v>60</v>
      </c>
      <c r="O1147" s="410">
        <v>10</v>
      </c>
      <c r="P1147" s="405">
        <v>8.3333333333333329E-2</v>
      </c>
      <c r="Q1147" s="405">
        <v>8.3333333333333329E-2</v>
      </c>
      <c r="R1147" s="405">
        <v>8.3333333333333329E-2</v>
      </c>
      <c r="S1147" s="405">
        <v>8.3333333333333329E-2</v>
      </c>
      <c r="T1147" s="405">
        <v>8.3333333333333329E-2</v>
      </c>
      <c r="U1147" s="405">
        <v>8.3333333333333329E-2</v>
      </c>
      <c r="V1147" s="405">
        <v>8.3333333333333329E-2</v>
      </c>
      <c r="W1147" s="405">
        <v>8.3333333333333329E-2</v>
      </c>
      <c r="X1147" s="405">
        <v>8.3333333333333329E-2</v>
      </c>
      <c r="Y1147" s="405">
        <v>8.3333333333333329E-2</v>
      </c>
      <c r="Z1147" s="405">
        <v>8.3333333333333329E-2</v>
      </c>
      <c r="AA1147" s="405">
        <v>8.3333333333333329E-2</v>
      </c>
    </row>
    <row r="1148" spans="1:27" ht="15" customHeight="1" x14ac:dyDescent="0.25">
      <c r="A1148" s="425" t="str">
        <f>IF('1_geral'!$D$1=E1148,1,"")</f>
        <v/>
      </c>
      <c r="B1148" s="166" t="str">
        <f>IF(A1148=1,MAX(B$1:B1147)+1,"")</f>
        <v/>
      </c>
      <c r="C1148" s="425" t="str">
        <f>IF('1_geral'!$D$4=F1148,1,"")</f>
        <v/>
      </c>
      <c r="D1148" s="166" t="str">
        <f>IF(C1148=1,MAX(D$1:D1147)+1,"")</f>
        <v/>
      </c>
      <c r="E1148" s="166" t="s">
        <v>25</v>
      </c>
      <c r="F1148" s="166" t="s">
        <v>2964</v>
      </c>
      <c r="J1148" s="166" t="s">
        <v>1902</v>
      </c>
      <c r="K1148" s="166" t="s">
        <v>2976</v>
      </c>
      <c r="M1148" s="409">
        <v>7200</v>
      </c>
      <c r="O1148" s="410">
        <v>0.5</v>
      </c>
      <c r="P1148" s="405">
        <v>8.3333333333333329E-2</v>
      </c>
      <c r="Q1148" s="405">
        <v>8.3333333333333329E-2</v>
      </c>
      <c r="R1148" s="405">
        <v>8.3333333333333329E-2</v>
      </c>
      <c r="S1148" s="405">
        <v>8.3333333333333329E-2</v>
      </c>
      <c r="T1148" s="405">
        <v>8.3333333333333329E-2</v>
      </c>
      <c r="U1148" s="405">
        <v>8.3333333333333329E-2</v>
      </c>
      <c r="V1148" s="405">
        <v>8.3333333333333329E-2</v>
      </c>
      <c r="W1148" s="405">
        <v>8.3333333333333329E-2</v>
      </c>
      <c r="X1148" s="405">
        <v>8.3333333333333329E-2</v>
      </c>
      <c r="Y1148" s="405">
        <v>8.3333333333333329E-2</v>
      </c>
      <c r="Z1148" s="405">
        <v>8.3333333333333329E-2</v>
      </c>
      <c r="AA1148" s="405">
        <v>8.3333333333333329E-2</v>
      </c>
    </row>
    <row r="1149" spans="1:27" ht="15" customHeight="1" x14ac:dyDescent="0.25">
      <c r="A1149" s="425" t="str">
        <f>IF('1_geral'!$D$1=E1149,1,"")</f>
        <v/>
      </c>
      <c r="B1149" s="166" t="str">
        <f>IF(A1149=1,MAX(B$1:B1148)+1,"")</f>
        <v/>
      </c>
      <c r="C1149" s="425" t="str">
        <f>IF('1_geral'!$D$4=F1149,1,"")</f>
        <v/>
      </c>
      <c r="D1149" s="166" t="str">
        <f>IF(C1149=1,MAX(D$1:D1148)+1,"")</f>
        <v/>
      </c>
      <c r="E1149" s="166" t="s">
        <v>25</v>
      </c>
      <c r="F1149" s="166" t="s">
        <v>2964</v>
      </c>
      <c r="J1149" s="166" t="s">
        <v>1902</v>
      </c>
      <c r="K1149" s="166" t="s">
        <v>2979</v>
      </c>
      <c r="M1149" s="409">
        <v>14400</v>
      </c>
      <c r="O1149" s="410">
        <v>0.25</v>
      </c>
      <c r="P1149" s="405">
        <v>8.3333333333333329E-2</v>
      </c>
      <c r="Q1149" s="405">
        <v>8.3333333333333329E-2</v>
      </c>
      <c r="R1149" s="405">
        <v>8.3333333333333329E-2</v>
      </c>
      <c r="S1149" s="405">
        <v>8.3333333333333329E-2</v>
      </c>
      <c r="T1149" s="405">
        <v>8.3333333333333329E-2</v>
      </c>
      <c r="U1149" s="405">
        <v>8.3333333333333329E-2</v>
      </c>
      <c r="V1149" s="405">
        <v>8.3333333333333329E-2</v>
      </c>
      <c r="W1149" s="405">
        <v>8.3333333333333329E-2</v>
      </c>
      <c r="X1149" s="405">
        <v>8.3333333333333329E-2</v>
      </c>
      <c r="Y1149" s="405">
        <v>8.3333333333333329E-2</v>
      </c>
      <c r="Z1149" s="405">
        <v>8.3333333333333329E-2</v>
      </c>
      <c r="AA1149" s="405">
        <v>8.3333333333333329E-2</v>
      </c>
    </row>
    <row r="1150" spans="1:27" ht="15" customHeight="1" x14ac:dyDescent="0.25">
      <c r="A1150" s="425" t="str">
        <f>IF('1_geral'!$D$1=E1150,1,"")</f>
        <v/>
      </c>
      <c r="B1150" s="166" t="str">
        <f>IF(A1150=1,MAX(B$1:B1149)+1,"")</f>
        <v/>
      </c>
      <c r="C1150" s="425" t="str">
        <f>IF('1_geral'!$D$4=F1150,1,"")</f>
        <v/>
      </c>
      <c r="D1150" s="166" t="str">
        <f>IF(C1150=1,MAX(D$1:D1149)+1,"")</f>
        <v/>
      </c>
      <c r="E1150" s="166" t="s">
        <v>25</v>
      </c>
      <c r="F1150" s="166" t="s">
        <v>2964</v>
      </c>
      <c r="J1150" s="166" t="s">
        <v>1902</v>
      </c>
      <c r="K1150" s="166" t="s">
        <v>2980</v>
      </c>
      <c r="M1150" s="409">
        <v>4800</v>
      </c>
      <c r="O1150" s="410">
        <v>0.25</v>
      </c>
      <c r="P1150" s="405">
        <v>8.3333333333333329E-2</v>
      </c>
      <c r="Q1150" s="405">
        <v>8.3333333333333329E-2</v>
      </c>
      <c r="R1150" s="405">
        <v>8.3333333333333329E-2</v>
      </c>
      <c r="S1150" s="405">
        <v>8.3333333333333329E-2</v>
      </c>
      <c r="T1150" s="405">
        <v>8.3333333333333329E-2</v>
      </c>
      <c r="U1150" s="405">
        <v>8.3333333333333329E-2</v>
      </c>
      <c r="V1150" s="405">
        <v>8.3333333333333329E-2</v>
      </c>
      <c r="W1150" s="405">
        <v>8.3333333333333329E-2</v>
      </c>
      <c r="X1150" s="405">
        <v>8.3333333333333329E-2</v>
      </c>
      <c r="Y1150" s="405">
        <v>8.3333333333333329E-2</v>
      </c>
      <c r="Z1150" s="405">
        <v>8.3333333333333329E-2</v>
      </c>
      <c r="AA1150" s="405">
        <v>8.3333333333333329E-2</v>
      </c>
    </row>
    <row r="1151" spans="1:27" ht="15" customHeight="1" x14ac:dyDescent="0.25">
      <c r="A1151" s="425" t="str">
        <f>IF('1_geral'!$D$1=E1151,1,"")</f>
        <v/>
      </c>
      <c r="B1151" s="166" t="str">
        <f>IF(A1151=1,MAX(B$1:B1150)+1,"")</f>
        <v/>
      </c>
      <c r="C1151" s="425" t="str">
        <f>IF('1_geral'!$D$4=F1151,1,"")</f>
        <v/>
      </c>
      <c r="D1151" s="166" t="str">
        <f>IF(C1151=1,MAX(D$1:D1150)+1,"")</f>
        <v/>
      </c>
      <c r="E1151" s="166" t="s">
        <v>25</v>
      </c>
      <c r="F1151" s="166" t="s">
        <v>2964</v>
      </c>
      <c r="J1151" s="166" t="s">
        <v>1902</v>
      </c>
      <c r="K1151" s="166" t="s">
        <v>2981</v>
      </c>
      <c r="M1151" s="409">
        <v>480</v>
      </c>
      <c r="O1151" s="410">
        <v>3</v>
      </c>
      <c r="P1151" s="405">
        <v>8.3333333333333329E-2</v>
      </c>
      <c r="Q1151" s="405">
        <v>8.3333333333333329E-2</v>
      </c>
      <c r="R1151" s="405">
        <v>8.3333333333333329E-2</v>
      </c>
      <c r="S1151" s="405">
        <v>8.3333333333333329E-2</v>
      </c>
      <c r="T1151" s="405">
        <v>8.3333333333333329E-2</v>
      </c>
      <c r="U1151" s="405">
        <v>8.3333333333333329E-2</v>
      </c>
      <c r="V1151" s="405">
        <v>8.3333333333333329E-2</v>
      </c>
      <c r="W1151" s="405">
        <v>8.3333333333333329E-2</v>
      </c>
      <c r="X1151" s="405">
        <v>8.3333333333333329E-2</v>
      </c>
      <c r="Y1151" s="405">
        <v>8.3333333333333329E-2</v>
      </c>
      <c r="Z1151" s="405">
        <v>8.3333333333333329E-2</v>
      </c>
      <c r="AA1151" s="405">
        <v>8.3333333333333329E-2</v>
      </c>
    </row>
    <row r="1152" spans="1:27" ht="15" customHeight="1" x14ac:dyDescent="0.25">
      <c r="A1152" s="425" t="str">
        <f>IF('1_geral'!$D$1=E1152,1,"")</f>
        <v/>
      </c>
      <c r="B1152" s="166" t="str">
        <f>IF(A1152=1,MAX(B$1:B1151)+1,"")</f>
        <v/>
      </c>
      <c r="C1152" s="425" t="str">
        <f>IF('1_geral'!$D$4=F1152,1,"")</f>
        <v/>
      </c>
      <c r="D1152" s="166" t="str">
        <f>IF(C1152=1,MAX(D$1:D1151)+1,"")</f>
        <v/>
      </c>
      <c r="E1152" s="166" t="s">
        <v>25</v>
      </c>
      <c r="F1152" s="166" t="s">
        <v>2964</v>
      </c>
      <c r="J1152" s="166" t="s">
        <v>1902</v>
      </c>
      <c r="K1152" s="166" t="s">
        <v>2984</v>
      </c>
      <c r="M1152" s="409">
        <v>480</v>
      </c>
      <c r="O1152" s="410">
        <v>3</v>
      </c>
      <c r="P1152" s="405">
        <v>8.3333333333333329E-2</v>
      </c>
      <c r="Q1152" s="405">
        <v>8.3333333333333329E-2</v>
      </c>
      <c r="R1152" s="405">
        <v>8.3333333333333329E-2</v>
      </c>
      <c r="S1152" s="405">
        <v>8.3333333333333329E-2</v>
      </c>
      <c r="T1152" s="405">
        <v>8.3333333333333329E-2</v>
      </c>
      <c r="U1152" s="405">
        <v>8.3333333333333329E-2</v>
      </c>
      <c r="V1152" s="405">
        <v>8.3333333333333329E-2</v>
      </c>
      <c r="W1152" s="405">
        <v>8.3333333333333329E-2</v>
      </c>
      <c r="X1152" s="405">
        <v>8.3333333333333329E-2</v>
      </c>
      <c r="Y1152" s="405">
        <v>8.3333333333333329E-2</v>
      </c>
      <c r="Z1152" s="405">
        <v>8.3333333333333329E-2</v>
      </c>
      <c r="AA1152" s="405">
        <v>8.3333333333333329E-2</v>
      </c>
    </row>
    <row r="1153" spans="1:27" ht="15" customHeight="1" x14ac:dyDescent="0.25">
      <c r="A1153" s="425" t="str">
        <f>IF('1_geral'!$D$1=E1153,1,"")</f>
        <v/>
      </c>
      <c r="B1153" s="166" t="str">
        <f>IF(A1153=1,MAX(B$1:B1152)+1,"")</f>
        <v/>
      </c>
      <c r="C1153" s="425" t="str">
        <f>IF('1_geral'!$D$4=F1153,1,"")</f>
        <v/>
      </c>
      <c r="D1153" s="166" t="str">
        <f>IF(C1153=1,MAX(D$1:D1152)+1,"")</f>
        <v/>
      </c>
      <c r="E1153" s="166" t="s">
        <v>25</v>
      </c>
      <c r="F1153" s="166" t="s">
        <v>2964</v>
      </c>
      <c r="J1153" s="166" t="s">
        <v>1902</v>
      </c>
      <c r="K1153" s="166" t="s">
        <v>2985</v>
      </c>
      <c r="M1153" s="409">
        <v>1440</v>
      </c>
      <c r="O1153" s="410">
        <v>15</v>
      </c>
      <c r="P1153" s="405">
        <v>8.3333333333333329E-2</v>
      </c>
      <c r="Q1153" s="405">
        <v>8.3333333333333329E-2</v>
      </c>
      <c r="R1153" s="405">
        <v>8.3333333333333329E-2</v>
      </c>
      <c r="S1153" s="405">
        <v>8.3333333333333329E-2</v>
      </c>
      <c r="T1153" s="405">
        <v>8.3333333333333329E-2</v>
      </c>
      <c r="U1153" s="405">
        <v>8.3333333333333329E-2</v>
      </c>
      <c r="V1153" s="405">
        <v>8.3333333333333329E-2</v>
      </c>
      <c r="W1153" s="405">
        <v>8.3333333333333329E-2</v>
      </c>
      <c r="X1153" s="405">
        <v>8.3333333333333329E-2</v>
      </c>
      <c r="Y1153" s="405">
        <v>8.3333333333333329E-2</v>
      </c>
      <c r="Z1153" s="405">
        <v>8.3333333333333329E-2</v>
      </c>
      <c r="AA1153" s="405">
        <v>8.3333333333333329E-2</v>
      </c>
    </row>
    <row r="1154" spans="1:27" ht="15" customHeight="1" x14ac:dyDescent="0.25">
      <c r="A1154" s="425" t="str">
        <f>IF('1_geral'!$D$1=E1154,1,"")</f>
        <v/>
      </c>
      <c r="B1154" s="166" t="str">
        <f>IF(A1154=1,MAX(B$1:B1153)+1,"")</f>
        <v/>
      </c>
      <c r="C1154" s="425" t="str">
        <f>IF('1_geral'!$D$4=F1154,1,"")</f>
        <v/>
      </c>
      <c r="D1154" s="166" t="str">
        <f>IF(C1154=1,MAX(D$1:D1153)+1,"")</f>
        <v/>
      </c>
      <c r="E1154" s="166" t="s">
        <v>25</v>
      </c>
      <c r="F1154" s="166" t="s">
        <v>2964</v>
      </c>
      <c r="J1154" s="166" t="s">
        <v>1902</v>
      </c>
      <c r="K1154" s="166" t="s">
        <v>2986</v>
      </c>
      <c r="M1154" s="409">
        <v>2400</v>
      </c>
      <c r="O1154" s="410">
        <v>0.33333333333333331</v>
      </c>
      <c r="P1154" s="405">
        <v>8.3333333333333329E-2</v>
      </c>
      <c r="Q1154" s="405">
        <v>8.3333333333333329E-2</v>
      </c>
      <c r="R1154" s="405">
        <v>8.3333333333333329E-2</v>
      </c>
      <c r="S1154" s="405">
        <v>8.3333333333333329E-2</v>
      </c>
      <c r="T1154" s="405">
        <v>8.3333333333333329E-2</v>
      </c>
      <c r="U1154" s="405">
        <v>8.3333333333333329E-2</v>
      </c>
      <c r="V1154" s="405">
        <v>8.3333333333333329E-2</v>
      </c>
      <c r="W1154" s="405">
        <v>8.3333333333333329E-2</v>
      </c>
      <c r="X1154" s="405">
        <v>8.3333333333333329E-2</v>
      </c>
      <c r="Y1154" s="405">
        <v>8.3333333333333329E-2</v>
      </c>
      <c r="Z1154" s="405">
        <v>8.3333333333333329E-2</v>
      </c>
      <c r="AA1154" s="405">
        <v>8.3333333333333329E-2</v>
      </c>
    </row>
    <row r="1155" spans="1:27" ht="15" customHeight="1" x14ac:dyDescent="0.25">
      <c r="A1155" s="425" t="str">
        <f>IF('1_geral'!$D$1=E1155,1,"")</f>
        <v/>
      </c>
      <c r="B1155" s="166" t="str">
        <f>IF(A1155=1,MAX(B$1:B1154)+1,"")</f>
        <v/>
      </c>
      <c r="C1155" s="425" t="str">
        <f>IF('1_geral'!$D$4=F1155,1,"")</f>
        <v/>
      </c>
      <c r="D1155" s="166" t="str">
        <f>IF(C1155=1,MAX(D$1:D1154)+1,"")</f>
        <v/>
      </c>
      <c r="E1155" s="166" t="s">
        <v>25</v>
      </c>
      <c r="F1155" s="166" t="s">
        <v>2964</v>
      </c>
      <c r="J1155" s="166" t="s">
        <v>1902</v>
      </c>
      <c r="K1155" s="166" t="s">
        <v>2987</v>
      </c>
      <c r="M1155" s="409">
        <v>19200</v>
      </c>
      <c r="O1155" s="410">
        <v>0.25</v>
      </c>
      <c r="P1155" s="405">
        <v>8.3333333333333329E-2</v>
      </c>
      <c r="Q1155" s="405">
        <v>8.3333333333333329E-2</v>
      </c>
      <c r="R1155" s="405">
        <v>8.3333333333333329E-2</v>
      </c>
      <c r="S1155" s="405">
        <v>8.3333333333333329E-2</v>
      </c>
      <c r="T1155" s="405">
        <v>8.3333333333333329E-2</v>
      </c>
      <c r="U1155" s="405">
        <v>8.3333333333333329E-2</v>
      </c>
      <c r="V1155" s="405">
        <v>8.3333333333333329E-2</v>
      </c>
      <c r="W1155" s="405">
        <v>8.3333333333333329E-2</v>
      </c>
      <c r="X1155" s="405">
        <v>8.3333333333333329E-2</v>
      </c>
      <c r="Y1155" s="405">
        <v>8.3333333333333329E-2</v>
      </c>
      <c r="Z1155" s="405">
        <v>8.3333333333333329E-2</v>
      </c>
      <c r="AA1155" s="405">
        <v>8.3333333333333329E-2</v>
      </c>
    </row>
    <row r="1156" spans="1:27" ht="15" customHeight="1" x14ac:dyDescent="0.25">
      <c r="A1156" s="425" t="str">
        <f>IF('1_geral'!$D$1=E1156,1,"")</f>
        <v/>
      </c>
      <c r="B1156" s="166" t="str">
        <f>IF(A1156=1,MAX(B$1:B1155)+1,"")</f>
        <v/>
      </c>
      <c r="C1156" s="425" t="str">
        <f>IF('1_geral'!$D$4=F1156,1,"")</f>
        <v/>
      </c>
      <c r="D1156" s="166" t="str">
        <f>IF(C1156=1,MAX(D$1:D1155)+1,"")</f>
        <v/>
      </c>
      <c r="E1156" s="166" t="s">
        <v>25</v>
      </c>
      <c r="F1156" s="166" t="s">
        <v>2988</v>
      </c>
      <c r="H1156" s="166" t="s">
        <v>1656</v>
      </c>
      <c r="I1156" s="166" t="s">
        <v>1861</v>
      </c>
      <c r="K1156" s="166" t="s">
        <v>2989</v>
      </c>
      <c r="L1156" s="409">
        <v>1206.6000000000001</v>
      </c>
      <c r="M1156" s="409">
        <v>1266.6000000000001</v>
      </c>
      <c r="N1156" s="409">
        <v>1326.6000000000001</v>
      </c>
      <c r="O1156" s="410">
        <v>2</v>
      </c>
      <c r="P1156" s="405">
        <v>8.3333333333333329E-2</v>
      </c>
      <c r="Q1156" s="405">
        <v>8.3333333333333329E-2</v>
      </c>
      <c r="R1156" s="405">
        <v>8.3333333333333329E-2</v>
      </c>
      <c r="S1156" s="405">
        <v>8.3333333333333329E-2</v>
      </c>
      <c r="T1156" s="405">
        <v>8.3333333333333329E-2</v>
      </c>
      <c r="U1156" s="405">
        <v>8.3333333333333329E-2</v>
      </c>
      <c r="V1156" s="405">
        <v>8.3333333333333329E-2</v>
      </c>
      <c r="W1156" s="405">
        <v>8.3333333333333329E-2</v>
      </c>
      <c r="X1156" s="405">
        <v>8.3333333333333329E-2</v>
      </c>
      <c r="Y1156" s="405">
        <v>8.3333333333333329E-2</v>
      </c>
      <c r="Z1156" s="405">
        <v>8.3333333333333329E-2</v>
      </c>
      <c r="AA1156" s="405">
        <v>8.3333333333333329E-2</v>
      </c>
    </row>
    <row r="1157" spans="1:27" ht="15" customHeight="1" x14ac:dyDescent="0.25">
      <c r="A1157" s="425" t="str">
        <f>IF('1_geral'!$D$1=E1157,1,"")</f>
        <v/>
      </c>
      <c r="B1157" s="166" t="str">
        <f>IF(A1157=1,MAX(B$1:B1156)+1,"")</f>
        <v/>
      </c>
      <c r="C1157" s="425" t="str">
        <f>IF('1_geral'!$D$4=F1157,1,"")</f>
        <v/>
      </c>
      <c r="D1157" s="166" t="str">
        <f>IF(C1157=1,MAX(D$1:D1156)+1,"")</f>
        <v/>
      </c>
      <c r="E1157" s="166" t="s">
        <v>25</v>
      </c>
      <c r="F1157" s="166" t="s">
        <v>2988</v>
      </c>
      <c r="H1157" s="166" t="s">
        <v>1656</v>
      </c>
      <c r="I1157" s="166" t="s">
        <v>1861</v>
      </c>
      <c r="K1157" s="166" t="s">
        <v>2990</v>
      </c>
      <c r="L1157" s="409">
        <v>463.65000000000003</v>
      </c>
      <c r="M1157" s="409">
        <v>556.37999999999988</v>
      </c>
      <c r="N1157" s="409">
        <v>667.65599999999995</v>
      </c>
      <c r="O1157" s="410">
        <v>0.16666666666666666</v>
      </c>
      <c r="P1157" s="405">
        <v>8.3333333333333329E-2</v>
      </c>
      <c r="Q1157" s="405">
        <v>8.3333333333333329E-2</v>
      </c>
      <c r="R1157" s="405">
        <v>8.3333333333333329E-2</v>
      </c>
      <c r="S1157" s="405">
        <v>8.3333333333333329E-2</v>
      </c>
      <c r="T1157" s="405">
        <v>8.3333333333333329E-2</v>
      </c>
      <c r="U1157" s="405">
        <v>8.3333333333333329E-2</v>
      </c>
      <c r="V1157" s="405">
        <v>8.3333333333333329E-2</v>
      </c>
      <c r="W1157" s="405">
        <v>8.3333333333333329E-2</v>
      </c>
      <c r="X1157" s="405">
        <v>8.3333333333333329E-2</v>
      </c>
      <c r="Y1157" s="405">
        <v>8.3333333333333329E-2</v>
      </c>
      <c r="Z1157" s="405">
        <v>8.3333333333333329E-2</v>
      </c>
      <c r="AA1157" s="405">
        <v>8.3333333333333329E-2</v>
      </c>
    </row>
    <row r="1158" spans="1:27" ht="15" customHeight="1" x14ac:dyDescent="0.25">
      <c r="A1158" s="425" t="str">
        <f>IF('1_geral'!$D$1=E1158,1,"")</f>
        <v/>
      </c>
      <c r="B1158" s="166" t="str">
        <f>IF(A1158=1,MAX(B$1:B1157)+1,"")</f>
        <v/>
      </c>
      <c r="C1158" s="425" t="str">
        <f>IF('1_geral'!$D$4=F1158,1,"")</f>
        <v/>
      </c>
      <c r="D1158" s="166" t="str">
        <f>IF(C1158=1,MAX(D$1:D1157)+1,"")</f>
        <v/>
      </c>
      <c r="E1158" s="166" t="s">
        <v>25</v>
      </c>
      <c r="F1158" s="166" t="s">
        <v>2988</v>
      </c>
      <c r="H1158" s="166" t="s">
        <v>1656</v>
      </c>
      <c r="I1158" s="166" t="s">
        <v>1861</v>
      </c>
      <c r="K1158" s="166" t="s">
        <v>2999</v>
      </c>
      <c r="L1158" s="409">
        <v>1939</v>
      </c>
      <c r="M1158" s="409">
        <v>2386.8000000000002</v>
      </c>
      <c r="N1158" s="409">
        <v>3020.16</v>
      </c>
      <c r="O1158" s="410">
        <v>0.41666666666666669</v>
      </c>
      <c r="P1158" s="405">
        <v>8.3333333333333329E-2</v>
      </c>
      <c r="Q1158" s="405">
        <v>8.3333333333333329E-2</v>
      </c>
      <c r="R1158" s="405">
        <v>8.3333333333333329E-2</v>
      </c>
      <c r="S1158" s="405">
        <v>8.3333333333333329E-2</v>
      </c>
      <c r="T1158" s="405">
        <v>8.3333333333333329E-2</v>
      </c>
      <c r="U1158" s="405">
        <v>8.3333333333333329E-2</v>
      </c>
      <c r="V1158" s="405">
        <v>8.3333333333333329E-2</v>
      </c>
      <c r="W1158" s="405">
        <v>8.3333333333333329E-2</v>
      </c>
      <c r="X1158" s="405">
        <v>8.3333333333333329E-2</v>
      </c>
      <c r="Y1158" s="405">
        <v>8.3333333333333329E-2</v>
      </c>
      <c r="Z1158" s="405">
        <v>8.3333333333333329E-2</v>
      </c>
      <c r="AA1158" s="405">
        <v>8.3333333333333329E-2</v>
      </c>
    </row>
    <row r="1159" spans="1:27" ht="15" customHeight="1" x14ac:dyDescent="0.25">
      <c r="A1159" s="425" t="str">
        <f>IF('1_geral'!$D$1=E1159,1,"")</f>
        <v/>
      </c>
      <c r="B1159" s="166" t="str">
        <f>IF(A1159=1,MAX(B$1:B1158)+1,"")</f>
        <v/>
      </c>
      <c r="C1159" s="425" t="str">
        <f>IF('1_geral'!$D$4=F1159,1,"")</f>
        <v/>
      </c>
      <c r="D1159" s="166" t="str">
        <f>IF(C1159=1,MAX(D$1:D1158)+1,"")</f>
        <v/>
      </c>
      <c r="E1159" s="166" t="s">
        <v>25</v>
      </c>
      <c r="F1159" s="166" t="s">
        <v>2988</v>
      </c>
      <c r="H1159" s="166" t="s">
        <v>1658</v>
      </c>
      <c r="I1159" s="166" t="s">
        <v>1855</v>
      </c>
      <c r="K1159" s="166" t="s">
        <v>2565</v>
      </c>
      <c r="L1159" s="409">
        <v>540</v>
      </c>
      <c r="M1159" s="409">
        <v>660</v>
      </c>
      <c r="N1159" s="409">
        <v>780</v>
      </c>
      <c r="O1159" s="410">
        <v>4</v>
      </c>
      <c r="P1159" s="405">
        <v>8.3333333333333329E-2</v>
      </c>
      <c r="Q1159" s="405">
        <v>8.3333333333333329E-2</v>
      </c>
      <c r="R1159" s="405">
        <v>8.3333333333333329E-2</v>
      </c>
      <c r="S1159" s="405">
        <v>8.3333333333333329E-2</v>
      </c>
      <c r="T1159" s="405">
        <v>8.3333333333333329E-2</v>
      </c>
      <c r="U1159" s="405">
        <v>8.3333333333333329E-2</v>
      </c>
      <c r="V1159" s="405">
        <v>8.3333333333333329E-2</v>
      </c>
      <c r="W1159" s="405">
        <v>8.3333333333333329E-2</v>
      </c>
      <c r="X1159" s="405">
        <v>8.3333333333333329E-2</v>
      </c>
      <c r="Y1159" s="405">
        <v>8.3333333333333329E-2</v>
      </c>
      <c r="Z1159" s="405">
        <v>8.3333333333333329E-2</v>
      </c>
      <c r="AA1159" s="405">
        <v>8.3333333333333329E-2</v>
      </c>
    </row>
    <row r="1160" spans="1:27" ht="15" customHeight="1" x14ac:dyDescent="0.25">
      <c r="A1160" s="425" t="str">
        <f>IF('1_geral'!$D$1=E1160,1,"")</f>
        <v/>
      </c>
      <c r="B1160" s="166" t="str">
        <f>IF(A1160=1,MAX(B$1:B1159)+1,"")</f>
        <v/>
      </c>
      <c r="C1160" s="425" t="str">
        <f>IF('1_geral'!$D$4=F1160,1,"")</f>
        <v/>
      </c>
      <c r="D1160" s="166" t="str">
        <f>IF(C1160=1,MAX(D$1:D1159)+1,"")</f>
        <v/>
      </c>
      <c r="E1160" s="166" t="s">
        <v>25</v>
      </c>
      <c r="F1160" s="166" t="s">
        <v>2988</v>
      </c>
      <c r="H1160" s="166" t="s">
        <v>1854</v>
      </c>
      <c r="I1160" s="166" t="s">
        <v>1858</v>
      </c>
      <c r="K1160" s="166" t="s">
        <v>2992</v>
      </c>
      <c r="L1160" s="409">
        <v>2710.7250000000008</v>
      </c>
      <c r="M1160" s="409">
        <v>7946.4750000000013</v>
      </c>
      <c r="N1160" s="409">
        <v>12971.279166666665</v>
      </c>
      <c r="O1160" s="410">
        <v>0.5</v>
      </c>
      <c r="P1160" s="405">
        <v>8.3333333333333329E-2</v>
      </c>
      <c r="Q1160" s="405">
        <v>8.3333333333333329E-2</v>
      </c>
      <c r="R1160" s="405">
        <v>8.3333333333333329E-2</v>
      </c>
      <c r="S1160" s="405">
        <v>8.3333333333333329E-2</v>
      </c>
      <c r="T1160" s="405">
        <v>8.3333333333333329E-2</v>
      </c>
      <c r="U1160" s="405">
        <v>8.3333333333333329E-2</v>
      </c>
      <c r="V1160" s="405">
        <v>8.3333333333333329E-2</v>
      </c>
      <c r="W1160" s="405">
        <v>8.3333333333333329E-2</v>
      </c>
      <c r="X1160" s="405">
        <v>8.3333333333333329E-2</v>
      </c>
      <c r="Y1160" s="405">
        <v>8.3333333333333329E-2</v>
      </c>
      <c r="Z1160" s="405">
        <v>8.3333333333333329E-2</v>
      </c>
      <c r="AA1160" s="405">
        <v>8.3333333333333329E-2</v>
      </c>
    </row>
    <row r="1161" spans="1:27" ht="15" customHeight="1" x14ac:dyDescent="0.25">
      <c r="A1161" s="425" t="str">
        <f>IF('1_geral'!$D$1=E1161,1,"")</f>
        <v/>
      </c>
      <c r="B1161" s="166" t="str">
        <f>IF(A1161=1,MAX(B$1:B1160)+1,"")</f>
        <v/>
      </c>
      <c r="C1161" s="425" t="str">
        <f>IF('1_geral'!$D$4=F1161,1,"")</f>
        <v/>
      </c>
      <c r="D1161" s="166" t="str">
        <f>IF(C1161=1,MAX(D$1:D1160)+1,"")</f>
        <v/>
      </c>
      <c r="E1161" s="166" t="s">
        <v>25</v>
      </c>
      <c r="F1161" s="166" t="s">
        <v>2988</v>
      </c>
      <c r="H1161" s="166" t="s">
        <v>1854</v>
      </c>
      <c r="I1161" s="166" t="s">
        <v>1858</v>
      </c>
      <c r="K1161" s="166" t="s">
        <v>2994</v>
      </c>
      <c r="L1161" s="409">
        <v>1567.0200000000004</v>
      </c>
      <c r="M1161" s="409">
        <v>6474.7199999999993</v>
      </c>
      <c r="N1161" s="409">
        <v>10003.271111111111</v>
      </c>
      <c r="O1161" s="410">
        <v>3</v>
      </c>
      <c r="P1161" s="405">
        <v>8.3333333333333329E-2</v>
      </c>
      <c r="Q1161" s="405">
        <v>8.3333333333333329E-2</v>
      </c>
      <c r="R1161" s="405">
        <v>8.3333333333333329E-2</v>
      </c>
      <c r="S1161" s="405">
        <v>8.3333333333333329E-2</v>
      </c>
      <c r="T1161" s="405">
        <v>8.3333333333333329E-2</v>
      </c>
      <c r="U1161" s="405">
        <v>8.3333333333333329E-2</v>
      </c>
      <c r="V1161" s="405">
        <v>8.3333333333333329E-2</v>
      </c>
      <c r="W1161" s="405">
        <v>8.3333333333333329E-2</v>
      </c>
      <c r="X1161" s="405">
        <v>8.3333333333333329E-2</v>
      </c>
      <c r="Y1161" s="405">
        <v>8.3333333333333329E-2</v>
      </c>
      <c r="Z1161" s="405">
        <v>8.3333333333333329E-2</v>
      </c>
      <c r="AA1161" s="405">
        <v>8.3333333333333329E-2</v>
      </c>
    </row>
    <row r="1162" spans="1:27" ht="15" customHeight="1" x14ac:dyDescent="0.25">
      <c r="A1162" s="425" t="str">
        <f>IF('1_geral'!$D$1=E1162,1,"")</f>
        <v/>
      </c>
      <c r="B1162" s="166" t="str">
        <f>IF(A1162=1,MAX(B$1:B1161)+1,"")</f>
        <v/>
      </c>
      <c r="C1162" s="425" t="str">
        <f>IF('1_geral'!$D$4=F1162,1,"")</f>
        <v/>
      </c>
      <c r="D1162" s="166" t="str">
        <f>IF(C1162=1,MAX(D$1:D1161)+1,"")</f>
        <v/>
      </c>
      <c r="E1162" s="166" t="s">
        <v>25</v>
      </c>
      <c r="F1162" s="166" t="s">
        <v>2988</v>
      </c>
      <c r="H1162" s="166" t="s">
        <v>1854</v>
      </c>
      <c r="I1162" s="166" t="s">
        <v>1858</v>
      </c>
      <c r="K1162" s="166" t="s">
        <v>2995</v>
      </c>
      <c r="L1162" s="409">
        <v>570</v>
      </c>
      <c r="M1162" s="409">
        <v>810</v>
      </c>
      <c r="N1162" s="409">
        <v>1050</v>
      </c>
      <c r="O1162" s="410">
        <v>5</v>
      </c>
      <c r="P1162" s="405">
        <v>8.3333333333333329E-2</v>
      </c>
      <c r="Q1162" s="405">
        <v>8.3333333333333329E-2</v>
      </c>
      <c r="R1162" s="405">
        <v>8.3333333333333329E-2</v>
      </c>
      <c r="S1162" s="405">
        <v>8.3333333333333329E-2</v>
      </c>
      <c r="T1162" s="405">
        <v>8.3333333333333329E-2</v>
      </c>
      <c r="U1162" s="405">
        <v>8.3333333333333329E-2</v>
      </c>
      <c r="V1162" s="405">
        <v>8.3333333333333329E-2</v>
      </c>
      <c r="W1162" s="405">
        <v>8.3333333333333329E-2</v>
      </c>
      <c r="X1162" s="405">
        <v>8.3333333333333329E-2</v>
      </c>
      <c r="Y1162" s="405">
        <v>8.3333333333333329E-2</v>
      </c>
      <c r="Z1162" s="405">
        <v>8.3333333333333329E-2</v>
      </c>
      <c r="AA1162" s="405">
        <v>8.3333333333333329E-2</v>
      </c>
    </row>
    <row r="1163" spans="1:27" ht="15" customHeight="1" x14ac:dyDescent="0.25">
      <c r="A1163" s="425" t="str">
        <f>IF('1_geral'!$D$1=E1163,1,"")</f>
        <v/>
      </c>
      <c r="B1163" s="166" t="str">
        <f>IF(A1163=1,MAX(B$1:B1162)+1,"")</f>
        <v/>
      </c>
      <c r="C1163" s="425" t="str">
        <f>IF('1_geral'!$D$4=F1163,1,"")</f>
        <v/>
      </c>
      <c r="D1163" s="166" t="str">
        <f>IF(C1163=1,MAX(D$1:D1162)+1,"")</f>
        <v/>
      </c>
      <c r="E1163" s="166" t="s">
        <v>25</v>
      </c>
      <c r="F1163" s="166" t="s">
        <v>2988</v>
      </c>
      <c r="H1163" s="166" t="s">
        <v>1854</v>
      </c>
      <c r="I1163" s="166" t="s">
        <v>1858</v>
      </c>
      <c r="K1163" s="166" t="s">
        <v>2996</v>
      </c>
      <c r="L1163" s="409">
        <v>134</v>
      </c>
      <c r="M1163" s="409">
        <v>208</v>
      </c>
      <c r="N1163" s="409">
        <v>282</v>
      </c>
      <c r="O1163" s="410">
        <v>20</v>
      </c>
      <c r="P1163" s="405">
        <v>8.3333333333333329E-2</v>
      </c>
      <c r="Q1163" s="405">
        <v>8.3333333333333329E-2</v>
      </c>
      <c r="R1163" s="405">
        <v>8.3333333333333329E-2</v>
      </c>
      <c r="S1163" s="405">
        <v>8.3333333333333329E-2</v>
      </c>
      <c r="T1163" s="405">
        <v>8.3333333333333329E-2</v>
      </c>
      <c r="U1163" s="405">
        <v>8.3333333333333329E-2</v>
      </c>
      <c r="V1163" s="405">
        <v>8.3333333333333329E-2</v>
      </c>
      <c r="W1163" s="405">
        <v>8.3333333333333329E-2</v>
      </c>
      <c r="X1163" s="405">
        <v>8.3333333333333329E-2</v>
      </c>
      <c r="Y1163" s="405">
        <v>8.3333333333333329E-2</v>
      </c>
      <c r="Z1163" s="405">
        <v>8.3333333333333329E-2</v>
      </c>
      <c r="AA1163" s="405">
        <v>8.3333333333333329E-2</v>
      </c>
    </row>
    <row r="1164" spans="1:27" ht="15" customHeight="1" x14ac:dyDescent="0.25">
      <c r="A1164" s="425" t="str">
        <f>IF('1_geral'!$D$1=E1164,1,"")</f>
        <v/>
      </c>
      <c r="B1164" s="166" t="str">
        <f>IF(A1164=1,MAX(B$1:B1163)+1,"")</f>
        <v/>
      </c>
      <c r="C1164" s="425" t="str">
        <f>IF('1_geral'!$D$4=F1164,1,"")</f>
        <v/>
      </c>
      <c r="D1164" s="166" t="str">
        <f>IF(C1164=1,MAX(D$1:D1163)+1,"")</f>
        <v/>
      </c>
      <c r="E1164" s="166" t="s">
        <v>25</v>
      </c>
      <c r="F1164" s="166" t="s">
        <v>2988</v>
      </c>
      <c r="H1164" s="166" t="s">
        <v>1854</v>
      </c>
      <c r="I1164" s="166" t="s">
        <v>1858</v>
      </c>
      <c r="K1164" s="166" t="s">
        <v>2997</v>
      </c>
      <c r="L1164" s="409">
        <v>1351.3333333333335</v>
      </c>
      <c r="M1164" s="409">
        <v>1573.5</v>
      </c>
      <c r="N1164" s="409">
        <v>1839</v>
      </c>
      <c r="O1164" s="410">
        <v>4</v>
      </c>
      <c r="P1164" s="405">
        <v>8.3333333333333329E-2</v>
      </c>
      <c r="Q1164" s="405">
        <v>8.3333333333333329E-2</v>
      </c>
      <c r="R1164" s="405">
        <v>8.3333333333333329E-2</v>
      </c>
      <c r="S1164" s="405">
        <v>8.3333333333333329E-2</v>
      </c>
      <c r="T1164" s="405">
        <v>8.3333333333333329E-2</v>
      </c>
      <c r="U1164" s="405">
        <v>8.3333333333333329E-2</v>
      </c>
      <c r="V1164" s="405">
        <v>8.3333333333333329E-2</v>
      </c>
      <c r="W1164" s="405">
        <v>8.3333333333333329E-2</v>
      </c>
      <c r="X1164" s="405">
        <v>8.3333333333333329E-2</v>
      </c>
      <c r="Y1164" s="405">
        <v>8.3333333333333329E-2</v>
      </c>
      <c r="Z1164" s="405">
        <v>8.3333333333333329E-2</v>
      </c>
      <c r="AA1164" s="405">
        <v>8.3333333333333329E-2</v>
      </c>
    </row>
    <row r="1165" spans="1:27" ht="15" customHeight="1" x14ac:dyDescent="0.25">
      <c r="A1165" s="425" t="str">
        <f>IF('1_geral'!$D$1=E1165,1,"")</f>
        <v/>
      </c>
      <c r="B1165" s="166" t="str">
        <f>IF(A1165=1,MAX(B$1:B1164)+1,"")</f>
        <v/>
      </c>
      <c r="C1165" s="425" t="str">
        <f>IF('1_geral'!$D$4=F1165,1,"")</f>
        <v/>
      </c>
      <c r="D1165" s="166" t="str">
        <f>IF(C1165=1,MAX(D$1:D1164)+1,"")</f>
        <v/>
      </c>
      <c r="E1165" s="166" t="s">
        <v>25</v>
      </c>
      <c r="F1165" s="166" t="s">
        <v>2988</v>
      </c>
      <c r="H1165" s="166" t="s">
        <v>1854</v>
      </c>
      <c r="I1165" s="166" t="s">
        <v>1858</v>
      </c>
      <c r="K1165" s="166" t="s">
        <v>2998</v>
      </c>
      <c r="L1165" s="409">
        <v>134</v>
      </c>
      <c r="M1165" s="409">
        <v>208</v>
      </c>
      <c r="N1165" s="409">
        <v>282</v>
      </c>
      <c r="O1165" s="410">
        <v>20</v>
      </c>
      <c r="P1165" s="405">
        <v>8.3333333333333329E-2</v>
      </c>
      <c r="Q1165" s="405">
        <v>8.3333333333333329E-2</v>
      </c>
      <c r="R1165" s="405">
        <v>8.3333333333333329E-2</v>
      </c>
      <c r="S1165" s="405">
        <v>8.3333333333333329E-2</v>
      </c>
      <c r="T1165" s="405">
        <v>8.3333333333333329E-2</v>
      </c>
      <c r="U1165" s="405">
        <v>8.3333333333333329E-2</v>
      </c>
      <c r="V1165" s="405">
        <v>8.3333333333333329E-2</v>
      </c>
      <c r="W1165" s="405">
        <v>8.3333333333333329E-2</v>
      </c>
      <c r="X1165" s="405">
        <v>8.3333333333333329E-2</v>
      </c>
      <c r="Y1165" s="405">
        <v>8.3333333333333329E-2</v>
      </c>
      <c r="Z1165" s="405">
        <v>8.3333333333333329E-2</v>
      </c>
      <c r="AA1165" s="405">
        <v>8.3333333333333329E-2</v>
      </c>
    </row>
    <row r="1166" spans="1:27" ht="15" customHeight="1" x14ac:dyDescent="0.25">
      <c r="A1166" s="425" t="str">
        <f>IF('1_geral'!$D$1=E1166,1,"")</f>
        <v/>
      </c>
      <c r="B1166" s="166" t="str">
        <f>IF(A1166=1,MAX(B$1:B1165)+1,"")</f>
        <v/>
      </c>
      <c r="C1166" s="425" t="str">
        <f>IF('1_geral'!$D$4=F1166,1,"")</f>
        <v/>
      </c>
      <c r="D1166" s="166" t="str">
        <f>IF(C1166=1,MAX(D$1:D1165)+1,"")</f>
        <v/>
      </c>
      <c r="E1166" s="166" t="s">
        <v>25</v>
      </c>
      <c r="F1166" s="166" t="s">
        <v>2988</v>
      </c>
      <c r="H1166" s="166" t="s">
        <v>1854</v>
      </c>
      <c r="I1166" s="166" t="s">
        <v>1856</v>
      </c>
      <c r="K1166" s="166" t="s">
        <v>2991</v>
      </c>
      <c r="L1166" s="409">
        <v>20000</v>
      </c>
      <c r="M1166" s="409">
        <v>25000</v>
      </c>
      <c r="N1166" s="409">
        <v>30000</v>
      </c>
      <c r="O1166" s="410">
        <v>0.16666666666666666</v>
      </c>
      <c r="P1166" s="405">
        <v>8.3333333333333329E-2</v>
      </c>
      <c r="Q1166" s="405">
        <v>8.3333333333333329E-2</v>
      </c>
      <c r="R1166" s="405">
        <v>8.3333333333333329E-2</v>
      </c>
      <c r="S1166" s="405">
        <v>8.3333333333333329E-2</v>
      </c>
      <c r="T1166" s="405">
        <v>8.3333333333333329E-2</v>
      </c>
      <c r="U1166" s="405">
        <v>8.3333333333333329E-2</v>
      </c>
      <c r="V1166" s="405">
        <v>8.3333333333333329E-2</v>
      </c>
      <c r="W1166" s="405">
        <v>8.3333333333333329E-2</v>
      </c>
      <c r="X1166" s="405">
        <v>8.3333333333333329E-2</v>
      </c>
      <c r="Y1166" s="405">
        <v>8.3333333333333329E-2</v>
      </c>
      <c r="Z1166" s="405">
        <v>8.3333333333333329E-2</v>
      </c>
      <c r="AA1166" s="405">
        <v>8.3333333333333329E-2</v>
      </c>
    </row>
    <row r="1167" spans="1:27" ht="15" customHeight="1" x14ac:dyDescent="0.25">
      <c r="A1167" s="425" t="str">
        <f>IF('1_geral'!$D$1=E1167,1,"")</f>
        <v/>
      </c>
      <c r="B1167" s="166" t="str">
        <f>IF(A1167=1,MAX(B$1:B1166)+1,"")</f>
        <v/>
      </c>
      <c r="C1167" s="425" t="str">
        <f>IF('1_geral'!$D$4=F1167,1,"")</f>
        <v/>
      </c>
      <c r="D1167" s="166" t="str">
        <f>IF(C1167=1,MAX(D$1:D1166)+1,"")</f>
        <v/>
      </c>
      <c r="E1167" s="166" t="s">
        <v>25</v>
      </c>
      <c r="F1167" s="166" t="s">
        <v>2988</v>
      </c>
      <c r="H1167" s="166" t="s">
        <v>1854</v>
      </c>
      <c r="I1167" s="166" t="s">
        <v>1856</v>
      </c>
      <c r="K1167" s="166" t="s">
        <v>2993</v>
      </c>
      <c r="L1167" s="409">
        <v>5760</v>
      </c>
      <c r="M1167" s="409">
        <v>7200</v>
      </c>
      <c r="N1167" s="409">
        <v>8640</v>
      </c>
      <c r="O1167" s="410">
        <v>0.16666666666666666</v>
      </c>
      <c r="P1167" s="405">
        <v>8.3333333333333329E-2</v>
      </c>
      <c r="Q1167" s="405">
        <v>8.3333333333333329E-2</v>
      </c>
      <c r="R1167" s="405">
        <v>8.3333333333333329E-2</v>
      </c>
      <c r="S1167" s="405">
        <v>8.3333333333333329E-2</v>
      </c>
      <c r="T1167" s="405">
        <v>8.3333333333333329E-2</v>
      </c>
      <c r="U1167" s="405">
        <v>8.3333333333333329E-2</v>
      </c>
      <c r="V1167" s="405">
        <v>8.3333333333333329E-2</v>
      </c>
      <c r="W1167" s="405">
        <v>8.3333333333333329E-2</v>
      </c>
      <c r="X1167" s="405">
        <v>8.3333333333333329E-2</v>
      </c>
      <c r="Y1167" s="405">
        <v>8.3333333333333329E-2</v>
      </c>
      <c r="Z1167" s="405">
        <v>8.3333333333333329E-2</v>
      </c>
      <c r="AA1167" s="405">
        <v>8.3333333333333329E-2</v>
      </c>
    </row>
    <row r="1168" spans="1:27" ht="15" customHeight="1" x14ac:dyDescent="0.25">
      <c r="A1168" s="425" t="str">
        <f>IF('1_geral'!$D$1=E1168,1,"")</f>
        <v/>
      </c>
      <c r="B1168" s="166" t="str">
        <f>IF(A1168=1,MAX(B$1:B1167)+1,"")</f>
        <v/>
      </c>
      <c r="C1168" s="425" t="str">
        <f>IF('1_geral'!$D$4=F1168,1,"")</f>
        <v/>
      </c>
      <c r="D1168" s="166" t="str">
        <f>IF(C1168=1,MAX(D$1:D1167)+1,"")</f>
        <v/>
      </c>
      <c r="E1168" s="166" t="s">
        <v>26</v>
      </c>
      <c r="F1168" s="166" t="s">
        <v>3000</v>
      </c>
      <c r="G1168" s="166" t="s">
        <v>3000</v>
      </c>
      <c r="H1168" s="166" t="s">
        <v>1656</v>
      </c>
      <c r="I1168" s="166" t="s">
        <v>1657</v>
      </c>
      <c r="J1168" s="166" t="s">
        <v>1902</v>
      </c>
      <c r="K1168" s="166" t="s">
        <v>2605</v>
      </c>
      <c r="L1168" s="409">
        <v>768</v>
      </c>
      <c r="M1168" s="409">
        <v>960</v>
      </c>
      <c r="N1168" s="409">
        <v>1152</v>
      </c>
      <c r="O1168" s="410">
        <v>2</v>
      </c>
      <c r="P1168" s="405">
        <v>8.3333333333333329E-2</v>
      </c>
      <c r="Q1168" s="405">
        <v>8.3333333333333329E-2</v>
      </c>
      <c r="R1168" s="405">
        <v>8.3333333333333329E-2</v>
      </c>
      <c r="S1168" s="405">
        <v>8.3333333333333329E-2</v>
      </c>
      <c r="T1168" s="405">
        <v>8.3333333333333329E-2</v>
      </c>
      <c r="U1168" s="405">
        <v>8.3333333333333329E-2</v>
      </c>
      <c r="V1168" s="405">
        <v>8.3333333333333329E-2</v>
      </c>
      <c r="W1168" s="405">
        <v>8.3333333333333329E-2</v>
      </c>
      <c r="X1168" s="405">
        <v>8.3333333333333329E-2</v>
      </c>
      <c r="Y1168" s="405">
        <v>8.3333333333333329E-2</v>
      </c>
      <c r="Z1168" s="405">
        <v>8.3333333333333329E-2</v>
      </c>
      <c r="AA1168" s="405">
        <v>8.3333333333333329E-2</v>
      </c>
    </row>
    <row r="1169" spans="1:27" ht="15" customHeight="1" x14ac:dyDescent="0.25">
      <c r="A1169" s="425" t="str">
        <f>IF('1_geral'!$D$1=E1169,1,"")</f>
        <v/>
      </c>
      <c r="B1169" s="166" t="str">
        <f>IF(A1169=1,MAX(B$1:B1168)+1,"")</f>
        <v/>
      </c>
      <c r="C1169" s="425" t="str">
        <f>IF('1_geral'!$D$4=F1169,1,"")</f>
        <v/>
      </c>
      <c r="D1169" s="166" t="str">
        <f>IF(C1169=1,MAX(D$1:D1168)+1,"")</f>
        <v/>
      </c>
      <c r="E1169" s="166" t="s">
        <v>26</v>
      </c>
      <c r="F1169" s="166" t="s">
        <v>3000</v>
      </c>
      <c r="G1169" s="166" t="s">
        <v>1657</v>
      </c>
      <c r="H1169" s="166" t="s">
        <v>1854</v>
      </c>
      <c r="I1169" s="166" t="s">
        <v>1831</v>
      </c>
      <c r="J1169" s="166" t="s">
        <v>1902</v>
      </c>
      <c r="K1169" s="166" t="s">
        <v>3001</v>
      </c>
      <c r="L1169" s="409">
        <v>8</v>
      </c>
      <c r="M1169" s="409">
        <v>10</v>
      </c>
      <c r="N1169" s="409">
        <v>12</v>
      </c>
      <c r="O1169" s="410">
        <v>60</v>
      </c>
      <c r="P1169" s="405">
        <v>8.3333333333333329E-2</v>
      </c>
      <c r="Q1169" s="405">
        <v>8.3333333333333329E-2</v>
      </c>
      <c r="R1169" s="405">
        <v>8.3333333333333329E-2</v>
      </c>
      <c r="S1169" s="405">
        <v>8.3333333333333329E-2</v>
      </c>
      <c r="T1169" s="405">
        <v>8.3333333333333329E-2</v>
      </c>
      <c r="U1169" s="405">
        <v>8.3333333333333329E-2</v>
      </c>
      <c r="V1169" s="405">
        <v>8.3333333333333329E-2</v>
      </c>
      <c r="W1169" s="405">
        <v>8.3333333333333329E-2</v>
      </c>
      <c r="X1169" s="405">
        <v>8.3333333333333329E-2</v>
      </c>
      <c r="Y1169" s="405">
        <v>8.3333333333333329E-2</v>
      </c>
      <c r="Z1169" s="405">
        <v>8.3333333333333329E-2</v>
      </c>
      <c r="AA1169" s="405">
        <v>8.3333333333333329E-2</v>
      </c>
    </row>
    <row r="1170" spans="1:27" ht="15" customHeight="1" x14ac:dyDescent="0.25">
      <c r="A1170" s="425" t="str">
        <f>IF('1_geral'!$D$1=E1170,1,"")</f>
        <v/>
      </c>
      <c r="B1170" s="166" t="str">
        <f>IF(A1170=1,MAX(B$1:B1169)+1,"")</f>
        <v/>
      </c>
      <c r="C1170" s="425" t="str">
        <f>IF('1_geral'!$D$4=F1170,1,"")</f>
        <v/>
      </c>
      <c r="D1170" s="166" t="str">
        <f>IF(C1170=1,MAX(D$1:D1169)+1,"")</f>
        <v/>
      </c>
      <c r="E1170" s="166" t="s">
        <v>26</v>
      </c>
      <c r="F1170" s="166" t="s">
        <v>3000</v>
      </c>
      <c r="G1170" s="166" t="s">
        <v>1657</v>
      </c>
      <c r="H1170" s="166" t="s">
        <v>1854</v>
      </c>
      <c r="I1170" s="166" t="s">
        <v>1831</v>
      </c>
      <c r="J1170" s="166" t="s">
        <v>1902</v>
      </c>
      <c r="K1170" s="166" t="s">
        <v>3005</v>
      </c>
      <c r="L1170" s="409">
        <v>480</v>
      </c>
      <c r="M1170" s="409">
        <v>600</v>
      </c>
      <c r="N1170" s="409">
        <v>720</v>
      </c>
      <c r="O1170" s="410">
        <v>60</v>
      </c>
      <c r="P1170" s="405">
        <v>8.3333333333333329E-2</v>
      </c>
      <c r="Q1170" s="405">
        <v>8.3333333333333329E-2</v>
      </c>
      <c r="R1170" s="405">
        <v>8.3333333333333329E-2</v>
      </c>
      <c r="S1170" s="405">
        <v>8.3333333333333329E-2</v>
      </c>
      <c r="T1170" s="405">
        <v>8.3333333333333329E-2</v>
      </c>
      <c r="U1170" s="405">
        <v>8.3333333333333329E-2</v>
      </c>
      <c r="V1170" s="405">
        <v>8.3333333333333329E-2</v>
      </c>
      <c r="W1170" s="405">
        <v>8.3333333333333329E-2</v>
      </c>
      <c r="X1170" s="405">
        <v>8.3333333333333329E-2</v>
      </c>
      <c r="Y1170" s="405">
        <v>8.3333333333333329E-2</v>
      </c>
      <c r="Z1170" s="405">
        <v>8.3333333333333329E-2</v>
      </c>
      <c r="AA1170" s="405">
        <v>8.3333333333333329E-2</v>
      </c>
    </row>
    <row r="1171" spans="1:27" ht="15" customHeight="1" x14ac:dyDescent="0.25">
      <c r="A1171" s="425" t="str">
        <f>IF('1_geral'!$D$1=E1171,1,"")</f>
        <v/>
      </c>
      <c r="B1171" s="166" t="str">
        <f>IF(A1171=1,MAX(B$1:B1170)+1,"")</f>
        <v/>
      </c>
      <c r="C1171" s="425" t="str">
        <f>IF('1_geral'!$D$4=F1171,1,"")</f>
        <v/>
      </c>
      <c r="D1171" s="166" t="str">
        <f>IF(C1171=1,MAX(D$1:D1170)+1,"")</f>
        <v/>
      </c>
      <c r="E1171" s="166" t="s">
        <v>26</v>
      </c>
      <c r="F1171" s="166" t="s">
        <v>3000</v>
      </c>
      <c r="G1171" s="166" t="s">
        <v>1657</v>
      </c>
      <c r="H1171" s="166" t="s">
        <v>1854</v>
      </c>
      <c r="I1171" s="166" t="s">
        <v>1831</v>
      </c>
      <c r="J1171" s="166" t="s">
        <v>1902</v>
      </c>
      <c r="K1171" s="166" t="s">
        <v>3009</v>
      </c>
      <c r="L1171" s="409">
        <v>480</v>
      </c>
      <c r="M1171" s="409">
        <v>600</v>
      </c>
      <c r="N1171" s="409">
        <v>720</v>
      </c>
      <c r="O1171" s="410">
        <v>60</v>
      </c>
      <c r="P1171" s="405">
        <v>8.3333333333333329E-2</v>
      </c>
      <c r="Q1171" s="405">
        <v>8.3333333333333329E-2</v>
      </c>
      <c r="R1171" s="405">
        <v>8.3333333333333329E-2</v>
      </c>
      <c r="S1171" s="405">
        <v>8.3333333333333329E-2</v>
      </c>
      <c r="T1171" s="405">
        <v>8.3333333333333329E-2</v>
      </c>
      <c r="U1171" s="405">
        <v>8.3333333333333329E-2</v>
      </c>
      <c r="V1171" s="405">
        <v>8.3333333333333329E-2</v>
      </c>
      <c r="W1171" s="405">
        <v>8.3333333333333329E-2</v>
      </c>
      <c r="X1171" s="405">
        <v>8.3333333333333329E-2</v>
      </c>
      <c r="Y1171" s="405">
        <v>8.3333333333333329E-2</v>
      </c>
      <c r="Z1171" s="405">
        <v>8.3333333333333329E-2</v>
      </c>
      <c r="AA1171" s="405">
        <v>8.3333333333333329E-2</v>
      </c>
    </row>
    <row r="1172" spans="1:27" ht="15" customHeight="1" x14ac:dyDescent="0.25">
      <c r="A1172" s="425" t="str">
        <f>IF('1_geral'!$D$1=E1172,1,"")</f>
        <v/>
      </c>
      <c r="B1172" s="166" t="str">
        <f>IF(A1172=1,MAX(B$1:B1171)+1,"")</f>
        <v/>
      </c>
      <c r="C1172" s="425" t="str">
        <f>IF('1_geral'!$D$4=F1172,1,"")</f>
        <v/>
      </c>
      <c r="D1172" s="166" t="str">
        <f>IF(C1172=1,MAX(D$1:D1171)+1,"")</f>
        <v/>
      </c>
      <c r="E1172" s="166" t="s">
        <v>26</v>
      </c>
      <c r="F1172" s="166" t="s">
        <v>3000</v>
      </c>
      <c r="G1172" s="166" t="s">
        <v>1657</v>
      </c>
      <c r="H1172" s="166" t="s">
        <v>1854</v>
      </c>
      <c r="I1172" s="166" t="s">
        <v>1831</v>
      </c>
      <c r="J1172" s="166" t="s">
        <v>1902</v>
      </c>
      <c r="K1172" s="166" t="s">
        <v>3011</v>
      </c>
      <c r="L1172" s="409">
        <v>48</v>
      </c>
      <c r="M1172" s="409">
        <v>60</v>
      </c>
      <c r="N1172" s="409">
        <v>72</v>
      </c>
      <c r="O1172" s="410">
        <v>10</v>
      </c>
      <c r="P1172" s="405">
        <v>8.3333333333333329E-2</v>
      </c>
      <c r="Q1172" s="405">
        <v>8.3333333333333329E-2</v>
      </c>
      <c r="R1172" s="405">
        <v>8.3333333333333329E-2</v>
      </c>
      <c r="S1172" s="405">
        <v>8.3333333333333329E-2</v>
      </c>
      <c r="T1172" s="405">
        <v>8.3333333333333329E-2</v>
      </c>
      <c r="U1172" s="405">
        <v>8.3333333333333329E-2</v>
      </c>
      <c r="V1172" s="405">
        <v>8.3333333333333329E-2</v>
      </c>
      <c r="W1172" s="405">
        <v>8.3333333333333329E-2</v>
      </c>
      <c r="X1172" s="405">
        <v>8.3333333333333329E-2</v>
      </c>
      <c r="Y1172" s="405">
        <v>8.3333333333333329E-2</v>
      </c>
      <c r="Z1172" s="405">
        <v>8.3333333333333329E-2</v>
      </c>
      <c r="AA1172" s="405">
        <v>8.3333333333333329E-2</v>
      </c>
    </row>
    <row r="1173" spans="1:27" ht="15" customHeight="1" x14ac:dyDescent="0.25">
      <c r="A1173" s="425" t="str">
        <f>IF('1_geral'!$D$1=E1173,1,"")</f>
        <v/>
      </c>
      <c r="B1173" s="166" t="str">
        <f>IF(A1173=1,MAX(B$1:B1172)+1,"")</f>
        <v/>
      </c>
      <c r="C1173" s="425" t="str">
        <f>IF('1_geral'!$D$4=F1173,1,"")</f>
        <v/>
      </c>
      <c r="D1173" s="166" t="str">
        <f>IF(C1173=1,MAX(D$1:D1172)+1,"")</f>
        <v/>
      </c>
      <c r="E1173" s="166" t="s">
        <v>26</v>
      </c>
      <c r="F1173" s="166" t="s">
        <v>3000</v>
      </c>
      <c r="G1173" s="166" t="s">
        <v>1657</v>
      </c>
      <c r="H1173" s="166" t="s">
        <v>1854</v>
      </c>
      <c r="I1173" s="166" t="s">
        <v>1831</v>
      </c>
      <c r="J1173" s="166" t="s">
        <v>1902</v>
      </c>
      <c r="K1173" s="166" t="s">
        <v>3014</v>
      </c>
      <c r="L1173" s="409">
        <v>8</v>
      </c>
      <c r="M1173" s="409">
        <v>10</v>
      </c>
      <c r="N1173" s="409">
        <v>12</v>
      </c>
      <c r="O1173" s="410">
        <v>2</v>
      </c>
      <c r="P1173" s="405">
        <v>8.3333333333333329E-2</v>
      </c>
      <c r="Q1173" s="405">
        <v>8.3333333333333329E-2</v>
      </c>
      <c r="R1173" s="405">
        <v>8.3333333333333329E-2</v>
      </c>
      <c r="S1173" s="405">
        <v>8.3333333333333329E-2</v>
      </c>
      <c r="T1173" s="405">
        <v>8.3333333333333329E-2</v>
      </c>
      <c r="U1173" s="405">
        <v>8.3333333333333329E-2</v>
      </c>
      <c r="V1173" s="405">
        <v>8.3333333333333329E-2</v>
      </c>
      <c r="W1173" s="405">
        <v>8.3333333333333329E-2</v>
      </c>
      <c r="X1173" s="405">
        <v>8.3333333333333329E-2</v>
      </c>
      <c r="Y1173" s="405">
        <v>8.3333333333333329E-2</v>
      </c>
      <c r="Z1173" s="405">
        <v>8.3333333333333329E-2</v>
      </c>
      <c r="AA1173" s="405">
        <v>8.3333333333333329E-2</v>
      </c>
    </row>
    <row r="1174" spans="1:27" ht="15" customHeight="1" x14ac:dyDescent="0.25">
      <c r="A1174" s="425" t="str">
        <f>IF('1_geral'!$D$1=E1174,1,"")</f>
        <v/>
      </c>
      <c r="B1174" s="166" t="str">
        <f>IF(A1174=1,MAX(B$1:B1173)+1,"")</f>
        <v/>
      </c>
      <c r="C1174" s="425" t="str">
        <f>IF('1_geral'!$D$4=F1174,1,"")</f>
        <v/>
      </c>
      <c r="D1174" s="166" t="str">
        <f>IF(C1174=1,MAX(D$1:D1173)+1,"")</f>
        <v/>
      </c>
      <c r="E1174" s="166" t="s">
        <v>26</v>
      </c>
      <c r="F1174" s="166" t="s">
        <v>3000</v>
      </c>
      <c r="G1174" s="166" t="s">
        <v>1657</v>
      </c>
      <c r="H1174" s="166" t="s">
        <v>1854</v>
      </c>
      <c r="I1174" s="166" t="s">
        <v>1831</v>
      </c>
      <c r="J1174" s="166" t="s">
        <v>1902</v>
      </c>
      <c r="K1174" s="166" t="s">
        <v>3016</v>
      </c>
      <c r="L1174" s="409">
        <v>384</v>
      </c>
      <c r="M1174" s="409">
        <v>480</v>
      </c>
      <c r="N1174" s="409">
        <v>576</v>
      </c>
      <c r="O1174" s="410">
        <v>5</v>
      </c>
      <c r="P1174" s="405">
        <v>8.3333333333333329E-2</v>
      </c>
      <c r="Q1174" s="405">
        <v>8.3333333333333329E-2</v>
      </c>
      <c r="R1174" s="405">
        <v>8.3333333333333329E-2</v>
      </c>
      <c r="S1174" s="405">
        <v>8.3333333333333329E-2</v>
      </c>
      <c r="T1174" s="405">
        <v>8.3333333333333329E-2</v>
      </c>
      <c r="U1174" s="405">
        <v>8.3333333333333329E-2</v>
      </c>
      <c r="V1174" s="405">
        <v>8.3333333333333329E-2</v>
      </c>
      <c r="W1174" s="405">
        <v>8.3333333333333329E-2</v>
      </c>
      <c r="X1174" s="405">
        <v>8.3333333333333329E-2</v>
      </c>
      <c r="Y1174" s="405">
        <v>8.3333333333333329E-2</v>
      </c>
      <c r="Z1174" s="405">
        <v>8.3333333333333329E-2</v>
      </c>
      <c r="AA1174" s="405">
        <v>8.3333333333333329E-2</v>
      </c>
    </row>
    <row r="1175" spans="1:27" ht="15" customHeight="1" x14ac:dyDescent="0.25">
      <c r="A1175" s="425" t="str">
        <f>IF('1_geral'!$D$1=E1175,1,"")</f>
        <v/>
      </c>
      <c r="B1175" s="166" t="str">
        <f>IF(A1175=1,MAX(B$1:B1174)+1,"")</f>
        <v/>
      </c>
      <c r="C1175" s="425" t="str">
        <f>IF('1_geral'!$D$4=F1175,1,"")</f>
        <v/>
      </c>
      <c r="D1175" s="166" t="str">
        <f>IF(C1175=1,MAX(D$1:D1174)+1,"")</f>
        <v/>
      </c>
      <c r="E1175" s="166" t="s">
        <v>26</v>
      </c>
      <c r="F1175" s="166" t="s">
        <v>3000</v>
      </c>
      <c r="G1175" s="166" t="s">
        <v>1657</v>
      </c>
      <c r="H1175" s="166" t="s">
        <v>1854</v>
      </c>
      <c r="I1175" s="166" t="s">
        <v>1831</v>
      </c>
      <c r="J1175" s="166" t="s">
        <v>1902</v>
      </c>
      <c r="K1175" s="166" t="s">
        <v>3017</v>
      </c>
      <c r="L1175" s="409">
        <v>1920</v>
      </c>
      <c r="M1175" s="409">
        <v>2400</v>
      </c>
      <c r="N1175" s="409">
        <v>2880</v>
      </c>
      <c r="O1175" s="410">
        <v>5</v>
      </c>
      <c r="P1175" s="405">
        <v>8.3333333333333329E-2</v>
      </c>
      <c r="Q1175" s="405">
        <v>8.3333333333333329E-2</v>
      </c>
      <c r="R1175" s="405">
        <v>8.3333333333333329E-2</v>
      </c>
      <c r="S1175" s="405">
        <v>8.3333333333333329E-2</v>
      </c>
      <c r="T1175" s="405">
        <v>8.3333333333333329E-2</v>
      </c>
      <c r="U1175" s="405">
        <v>8.3333333333333329E-2</v>
      </c>
      <c r="V1175" s="405">
        <v>8.3333333333333329E-2</v>
      </c>
      <c r="W1175" s="405">
        <v>8.3333333333333329E-2</v>
      </c>
      <c r="X1175" s="405">
        <v>8.3333333333333329E-2</v>
      </c>
      <c r="Y1175" s="405">
        <v>8.3333333333333329E-2</v>
      </c>
      <c r="Z1175" s="405">
        <v>8.3333333333333329E-2</v>
      </c>
      <c r="AA1175" s="405">
        <v>8.3333333333333329E-2</v>
      </c>
    </row>
    <row r="1176" spans="1:27" ht="15" customHeight="1" x14ac:dyDescent="0.25">
      <c r="A1176" s="425" t="str">
        <f>IF('1_geral'!$D$1=E1176,1,"")</f>
        <v/>
      </c>
      <c r="B1176" s="166" t="str">
        <f>IF(A1176=1,MAX(B$1:B1175)+1,"")</f>
        <v/>
      </c>
      <c r="C1176" s="425" t="str">
        <f>IF('1_geral'!$D$4=F1176,1,"")</f>
        <v/>
      </c>
      <c r="D1176" s="166" t="str">
        <f>IF(C1176=1,MAX(D$1:D1175)+1,"")</f>
        <v/>
      </c>
      <c r="E1176" s="166" t="s">
        <v>26</v>
      </c>
      <c r="F1176" s="166" t="s">
        <v>3000</v>
      </c>
      <c r="H1176" s="166" t="s">
        <v>1854</v>
      </c>
      <c r="I1176" s="166" t="s">
        <v>1831</v>
      </c>
      <c r="J1176" s="166" t="s">
        <v>1902</v>
      </c>
      <c r="K1176" s="166" t="s">
        <v>3002</v>
      </c>
      <c r="L1176" s="409">
        <v>8</v>
      </c>
      <c r="M1176" s="409">
        <v>10</v>
      </c>
      <c r="N1176" s="409">
        <v>12</v>
      </c>
      <c r="O1176" s="410">
        <v>20</v>
      </c>
      <c r="P1176" s="405">
        <v>8.3333333333333329E-2</v>
      </c>
      <c r="Q1176" s="405">
        <v>8.3333333333333329E-2</v>
      </c>
      <c r="R1176" s="405">
        <v>8.3333333333333329E-2</v>
      </c>
      <c r="S1176" s="405">
        <v>8.3333333333333329E-2</v>
      </c>
      <c r="T1176" s="405">
        <v>8.3333333333333329E-2</v>
      </c>
      <c r="U1176" s="405">
        <v>8.3333333333333329E-2</v>
      </c>
      <c r="V1176" s="405">
        <v>8.3333333333333329E-2</v>
      </c>
      <c r="W1176" s="405">
        <v>8.3333333333333329E-2</v>
      </c>
      <c r="X1176" s="405">
        <v>8.3333333333333329E-2</v>
      </c>
      <c r="Y1176" s="405">
        <v>8.3333333333333329E-2</v>
      </c>
      <c r="Z1176" s="405">
        <v>8.3333333333333329E-2</v>
      </c>
      <c r="AA1176" s="405">
        <v>8.3333333333333329E-2</v>
      </c>
    </row>
    <row r="1177" spans="1:27" ht="15" customHeight="1" x14ac:dyDescent="0.25">
      <c r="A1177" s="425" t="str">
        <f>IF('1_geral'!$D$1=E1177,1,"")</f>
        <v/>
      </c>
      <c r="B1177" s="166" t="str">
        <f>IF(A1177=1,MAX(B$1:B1176)+1,"")</f>
        <v/>
      </c>
      <c r="C1177" s="425" t="str">
        <f>IF('1_geral'!$D$4=F1177,1,"")</f>
        <v/>
      </c>
      <c r="D1177" s="166" t="str">
        <f>IF(C1177=1,MAX(D$1:D1176)+1,"")</f>
        <v/>
      </c>
      <c r="E1177" s="166" t="s">
        <v>26</v>
      </c>
      <c r="F1177" s="166" t="s">
        <v>3000</v>
      </c>
      <c r="H1177" s="166" t="s">
        <v>1854</v>
      </c>
      <c r="I1177" s="166" t="s">
        <v>1831</v>
      </c>
      <c r="J1177" s="166" t="s">
        <v>1902</v>
      </c>
      <c r="K1177" s="166" t="s">
        <v>3003</v>
      </c>
      <c r="L1177" s="409">
        <v>192</v>
      </c>
      <c r="M1177" s="409">
        <v>240</v>
      </c>
      <c r="N1177" s="409">
        <v>288</v>
      </c>
      <c r="O1177" s="410">
        <v>1</v>
      </c>
      <c r="P1177" s="405">
        <v>8.3333333333333329E-2</v>
      </c>
      <c r="Q1177" s="405">
        <v>8.3333333333333329E-2</v>
      </c>
      <c r="R1177" s="405">
        <v>8.3333333333333329E-2</v>
      </c>
      <c r="S1177" s="405">
        <v>8.3333333333333329E-2</v>
      </c>
      <c r="T1177" s="405">
        <v>8.3333333333333329E-2</v>
      </c>
      <c r="U1177" s="405">
        <v>8.3333333333333329E-2</v>
      </c>
      <c r="V1177" s="405">
        <v>8.3333333333333329E-2</v>
      </c>
      <c r="W1177" s="405">
        <v>8.3333333333333329E-2</v>
      </c>
      <c r="X1177" s="405">
        <v>8.3333333333333329E-2</v>
      </c>
      <c r="Y1177" s="405">
        <v>8.3333333333333329E-2</v>
      </c>
      <c r="Z1177" s="405">
        <v>8.3333333333333329E-2</v>
      </c>
      <c r="AA1177" s="405">
        <v>8.3333333333333329E-2</v>
      </c>
    </row>
    <row r="1178" spans="1:27" ht="15" customHeight="1" x14ac:dyDescent="0.25">
      <c r="A1178" s="425" t="str">
        <f>IF('1_geral'!$D$1=E1178,1,"")</f>
        <v/>
      </c>
      <c r="B1178" s="166" t="str">
        <f>IF(A1178=1,MAX(B$1:B1177)+1,"")</f>
        <v/>
      </c>
      <c r="C1178" s="425" t="str">
        <f>IF('1_geral'!$D$4=F1178,1,"")</f>
        <v/>
      </c>
      <c r="D1178" s="166" t="str">
        <f>IF(C1178=1,MAX(D$1:D1177)+1,"")</f>
        <v/>
      </c>
      <c r="E1178" s="166" t="s">
        <v>26</v>
      </c>
      <c r="F1178" s="166" t="s">
        <v>3000</v>
      </c>
      <c r="H1178" s="166" t="s">
        <v>1854</v>
      </c>
      <c r="I1178" s="166" t="s">
        <v>1831</v>
      </c>
      <c r="J1178" s="166" t="s">
        <v>1902</v>
      </c>
      <c r="K1178" s="166" t="s">
        <v>3004</v>
      </c>
      <c r="L1178" s="409">
        <v>96</v>
      </c>
      <c r="M1178" s="409">
        <v>120</v>
      </c>
      <c r="N1178" s="409">
        <v>144</v>
      </c>
      <c r="O1178" s="410">
        <v>1</v>
      </c>
      <c r="P1178" s="405">
        <v>8.3333333333333329E-2</v>
      </c>
      <c r="Q1178" s="405">
        <v>8.3333333333333329E-2</v>
      </c>
      <c r="R1178" s="405">
        <v>8.3333333333333329E-2</v>
      </c>
      <c r="S1178" s="405">
        <v>8.3333333333333329E-2</v>
      </c>
      <c r="T1178" s="405">
        <v>8.3333333333333329E-2</v>
      </c>
      <c r="U1178" s="405">
        <v>8.3333333333333329E-2</v>
      </c>
      <c r="V1178" s="405">
        <v>8.3333333333333329E-2</v>
      </c>
      <c r="W1178" s="405">
        <v>8.3333333333333329E-2</v>
      </c>
      <c r="X1178" s="405">
        <v>8.3333333333333329E-2</v>
      </c>
      <c r="Y1178" s="405">
        <v>8.3333333333333329E-2</v>
      </c>
      <c r="Z1178" s="405">
        <v>8.3333333333333329E-2</v>
      </c>
      <c r="AA1178" s="405">
        <v>8.3333333333333329E-2</v>
      </c>
    </row>
    <row r="1179" spans="1:27" ht="15" customHeight="1" x14ac:dyDescent="0.25">
      <c r="A1179" s="425" t="str">
        <f>IF('1_geral'!$D$1=E1179,1,"")</f>
        <v/>
      </c>
      <c r="B1179" s="166" t="str">
        <f>IF(A1179=1,MAX(B$1:B1178)+1,"")</f>
        <v/>
      </c>
      <c r="C1179" s="425" t="str">
        <f>IF('1_geral'!$D$4=F1179,1,"")</f>
        <v/>
      </c>
      <c r="D1179" s="166" t="str">
        <f>IF(C1179=1,MAX(D$1:D1178)+1,"")</f>
        <v/>
      </c>
      <c r="E1179" s="166" t="s">
        <v>26</v>
      </c>
      <c r="F1179" s="166" t="s">
        <v>3000</v>
      </c>
      <c r="H1179" s="166" t="s">
        <v>1854</v>
      </c>
      <c r="I1179" s="166" t="s">
        <v>1831</v>
      </c>
      <c r="J1179" s="166" t="s">
        <v>1902</v>
      </c>
      <c r="K1179" s="166" t="s">
        <v>3006</v>
      </c>
      <c r="L1179" s="409">
        <v>480</v>
      </c>
      <c r="M1179" s="409">
        <v>600</v>
      </c>
      <c r="N1179" s="409">
        <v>720</v>
      </c>
      <c r="O1179" s="410">
        <v>20</v>
      </c>
      <c r="P1179" s="405">
        <v>8.3333333333333329E-2</v>
      </c>
      <c r="Q1179" s="405">
        <v>8.3333333333333329E-2</v>
      </c>
      <c r="R1179" s="405">
        <v>8.3333333333333329E-2</v>
      </c>
      <c r="S1179" s="405">
        <v>8.3333333333333329E-2</v>
      </c>
      <c r="T1179" s="405">
        <v>8.3333333333333329E-2</v>
      </c>
      <c r="U1179" s="405">
        <v>8.3333333333333329E-2</v>
      </c>
      <c r="V1179" s="405">
        <v>8.3333333333333329E-2</v>
      </c>
      <c r="W1179" s="405">
        <v>8.3333333333333329E-2</v>
      </c>
      <c r="X1179" s="405">
        <v>8.3333333333333329E-2</v>
      </c>
      <c r="Y1179" s="405">
        <v>8.3333333333333329E-2</v>
      </c>
      <c r="Z1179" s="405">
        <v>8.3333333333333329E-2</v>
      </c>
      <c r="AA1179" s="405">
        <v>8.3333333333333329E-2</v>
      </c>
    </row>
    <row r="1180" spans="1:27" ht="15" customHeight="1" x14ac:dyDescent="0.25">
      <c r="A1180" s="425" t="str">
        <f>IF('1_geral'!$D$1=E1180,1,"")</f>
        <v/>
      </c>
      <c r="B1180" s="166" t="str">
        <f>IF(A1180=1,MAX(B$1:B1179)+1,"")</f>
        <v/>
      </c>
      <c r="C1180" s="425" t="str">
        <f>IF('1_geral'!$D$4=F1180,1,"")</f>
        <v/>
      </c>
      <c r="D1180" s="166" t="str">
        <f>IF(C1180=1,MAX(D$1:D1179)+1,"")</f>
        <v/>
      </c>
      <c r="E1180" s="166" t="s">
        <v>26</v>
      </c>
      <c r="F1180" s="166" t="s">
        <v>3000</v>
      </c>
      <c r="H1180" s="166" t="s">
        <v>1854</v>
      </c>
      <c r="I1180" s="166" t="s">
        <v>1831</v>
      </c>
      <c r="J1180" s="166" t="s">
        <v>1902</v>
      </c>
      <c r="K1180" s="166" t="s">
        <v>3007</v>
      </c>
      <c r="L1180" s="409">
        <v>48</v>
      </c>
      <c r="M1180" s="409">
        <v>60</v>
      </c>
      <c r="N1180" s="409">
        <v>72</v>
      </c>
      <c r="O1180" s="410">
        <v>1</v>
      </c>
      <c r="P1180" s="405">
        <v>8.3333333333333329E-2</v>
      </c>
      <c r="Q1180" s="405">
        <v>8.3333333333333329E-2</v>
      </c>
      <c r="R1180" s="405">
        <v>8.3333333333333329E-2</v>
      </c>
      <c r="S1180" s="405">
        <v>8.3333333333333329E-2</v>
      </c>
      <c r="T1180" s="405">
        <v>8.3333333333333329E-2</v>
      </c>
      <c r="U1180" s="405">
        <v>8.3333333333333329E-2</v>
      </c>
      <c r="V1180" s="405">
        <v>8.3333333333333329E-2</v>
      </c>
      <c r="W1180" s="405">
        <v>8.3333333333333329E-2</v>
      </c>
      <c r="X1180" s="405">
        <v>8.3333333333333329E-2</v>
      </c>
      <c r="Y1180" s="405">
        <v>8.3333333333333329E-2</v>
      </c>
      <c r="Z1180" s="405">
        <v>8.3333333333333329E-2</v>
      </c>
      <c r="AA1180" s="405">
        <v>8.3333333333333329E-2</v>
      </c>
    </row>
    <row r="1181" spans="1:27" ht="15" customHeight="1" x14ac:dyDescent="0.25">
      <c r="A1181" s="425" t="str">
        <f>IF('1_geral'!$D$1=E1181,1,"")</f>
        <v/>
      </c>
      <c r="B1181" s="166" t="str">
        <f>IF(A1181=1,MAX(B$1:B1180)+1,"")</f>
        <v/>
      </c>
      <c r="C1181" s="425" t="str">
        <f>IF('1_geral'!$D$4=F1181,1,"")</f>
        <v/>
      </c>
      <c r="D1181" s="166" t="str">
        <f>IF(C1181=1,MAX(D$1:D1180)+1,"")</f>
        <v/>
      </c>
      <c r="E1181" s="166" t="s">
        <v>26</v>
      </c>
      <c r="F1181" s="166" t="s">
        <v>3000</v>
      </c>
      <c r="H1181" s="166" t="s">
        <v>1854</v>
      </c>
      <c r="I1181" s="166" t="s">
        <v>1831</v>
      </c>
      <c r="J1181" s="166" t="s">
        <v>1902</v>
      </c>
      <c r="K1181" s="166" t="s">
        <v>3008</v>
      </c>
      <c r="L1181" s="409">
        <v>24</v>
      </c>
      <c r="M1181" s="409">
        <v>30</v>
      </c>
      <c r="N1181" s="409">
        <v>36</v>
      </c>
      <c r="O1181" s="410">
        <v>20</v>
      </c>
      <c r="P1181" s="405">
        <v>8.3333333333333329E-2</v>
      </c>
      <c r="Q1181" s="405">
        <v>8.3333333333333329E-2</v>
      </c>
      <c r="R1181" s="405">
        <v>8.3333333333333329E-2</v>
      </c>
      <c r="S1181" s="405">
        <v>8.3333333333333329E-2</v>
      </c>
      <c r="T1181" s="405">
        <v>8.3333333333333329E-2</v>
      </c>
      <c r="U1181" s="405">
        <v>8.3333333333333329E-2</v>
      </c>
      <c r="V1181" s="405">
        <v>8.3333333333333329E-2</v>
      </c>
      <c r="W1181" s="405">
        <v>8.3333333333333329E-2</v>
      </c>
      <c r="X1181" s="405">
        <v>8.3333333333333329E-2</v>
      </c>
      <c r="Y1181" s="405">
        <v>8.3333333333333329E-2</v>
      </c>
      <c r="Z1181" s="405">
        <v>8.3333333333333329E-2</v>
      </c>
      <c r="AA1181" s="405">
        <v>8.3333333333333329E-2</v>
      </c>
    </row>
    <row r="1182" spans="1:27" ht="15" customHeight="1" x14ac:dyDescent="0.25">
      <c r="A1182" s="425" t="str">
        <f>IF('1_geral'!$D$1=E1182,1,"")</f>
        <v/>
      </c>
      <c r="B1182" s="166" t="str">
        <f>IF(A1182=1,MAX(B$1:B1181)+1,"")</f>
        <v/>
      </c>
      <c r="C1182" s="425" t="str">
        <f>IF('1_geral'!$D$4=F1182,1,"")</f>
        <v/>
      </c>
      <c r="D1182" s="166" t="str">
        <f>IF(C1182=1,MAX(D$1:D1181)+1,"")</f>
        <v/>
      </c>
      <c r="E1182" s="166" t="s">
        <v>26</v>
      </c>
      <c r="F1182" s="166" t="s">
        <v>3000</v>
      </c>
      <c r="H1182" s="166" t="s">
        <v>1854</v>
      </c>
      <c r="I1182" s="166" t="s">
        <v>1831</v>
      </c>
      <c r="J1182" s="166" t="s">
        <v>1902</v>
      </c>
      <c r="K1182" s="166" t="s">
        <v>3010</v>
      </c>
      <c r="L1182" s="409">
        <v>480</v>
      </c>
      <c r="M1182" s="409">
        <v>600</v>
      </c>
      <c r="N1182" s="409">
        <v>720</v>
      </c>
      <c r="O1182" s="410">
        <v>20</v>
      </c>
      <c r="P1182" s="405">
        <v>8.3333333333333329E-2</v>
      </c>
      <c r="Q1182" s="405">
        <v>8.3333333333333329E-2</v>
      </c>
      <c r="R1182" s="405">
        <v>8.3333333333333329E-2</v>
      </c>
      <c r="S1182" s="405">
        <v>8.3333333333333329E-2</v>
      </c>
      <c r="T1182" s="405">
        <v>8.3333333333333329E-2</v>
      </c>
      <c r="U1182" s="405">
        <v>8.3333333333333329E-2</v>
      </c>
      <c r="V1182" s="405">
        <v>8.3333333333333329E-2</v>
      </c>
      <c r="W1182" s="405">
        <v>8.3333333333333329E-2</v>
      </c>
      <c r="X1182" s="405">
        <v>8.3333333333333329E-2</v>
      </c>
      <c r="Y1182" s="405">
        <v>8.3333333333333329E-2</v>
      </c>
      <c r="Z1182" s="405">
        <v>8.3333333333333329E-2</v>
      </c>
      <c r="AA1182" s="405">
        <v>8.3333333333333329E-2</v>
      </c>
    </row>
    <row r="1183" spans="1:27" ht="15" customHeight="1" x14ac:dyDescent="0.25">
      <c r="A1183" s="425" t="str">
        <f>IF('1_geral'!$D$1=E1183,1,"")</f>
        <v/>
      </c>
      <c r="B1183" s="166" t="str">
        <f>IF(A1183=1,MAX(B$1:B1182)+1,"")</f>
        <v/>
      </c>
      <c r="C1183" s="425" t="str">
        <f>IF('1_geral'!$D$4=F1183,1,"")</f>
        <v/>
      </c>
      <c r="D1183" s="166" t="str">
        <f>IF(C1183=1,MAX(D$1:D1182)+1,"")</f>
        <v/>
      </c>
      <c r="E1183" s="166" t="s">
        <v>26</v>
      </c>
      <c r="F1183" s="166" t="s">
        <v>3000</v>
      </c>
      <c r="H1183" s="166" t="s">
        <v>1854</v>
      </c>
      <c r="I1183" s="166" t="s">
        <v>1831</v>
      </c>
      <c r="J1183" s="166" t="s">
        <v>1902</v>
      </c>
      <c r="K1183" s="166" t="s">
        <v>3012</v>
      </c>
      <c r="L1183" s="409">
        <v>48</v>
      </c>
      <c r="M1183" s="409">
        <v>60</v>
      </c>
      <c r="N1183" s="409">
        <v>72</v>
      </c>
      <c r="O1183" s="410">
        <v>5</v>
      </c>
      <c r="P1183" s="405">
        <v>8.3333333333333329E-2</v>
      </c>
      <c r="Q1183" s="405">
        <v>8.3333333333333329E-2</v>
      </c>
      <c r="R1183" s="405">
        <v>8.3333333333333329E-2</v>
      </c>
      <c r="S1183" s="405">
        <v>8.3333333333333329E-2</v>
      </c>
      <c r="T1183" s="405">
        <v>8.3333333333333329E-2</v>
      </c>
      <c r="U1183" s="405">
        <v>8.3333333333333329E-2</v>
      </c>
      <c r="V1183" s="405">
        <v>8.3333333333333329E-2</v>
      </c>
      <c r="W1183" s="405">
        <v>8.3333333333333329E-2</v>
      </c>
      <c r="X1183" s="405">
        <v>8.3333333333333329E-2</v>
      </c>
      <c r="Y1183" s="405">
        <v>8.3333333333333329E-2</v>
      </c>
      <c r="Z1183" s="405">
        <v>8.3333333333333329E-2</v>
      </c>
      <c r="AA1183" s="405">
        <v>8.3333333333333329E-2</v>
      </c>
    </row>
    <row r="1184" spans="1:27" ht="15" customHeight="1" x14ac:dyDescent="0.25">
      <c r="A1184" s="425" t="str">
        <f>IF('1_geral'!$D$1=E1184,1,"")</f>
        <v/>
      </c>
      <c r="B1184" s="166" t="str">
        <f>IF(A1184=1,MAX(B$1:B1183)+1,"")</f>
        <v/>
      </c>
      <c r="C1184" s="425" t="str">
        <f>IF('1_geral'!$D$4=F1184,1,"")</f>
        <v/>
      </c>
      <c r="D1184" s="166" t="str">
        <f>IF(C1184=1,MAX(D$1:D1183)+1,"")</f>
        <v/>
      </c>
      <c r="E1184" s="166" t="s">
        <v>26</v>
      </c>
      <c r="F1184" s="166" t="s">
        <v>3000</v>
      </c>
      <c r="H1184" s="166" t="s">
        <v>1854</v>
      </c>
      <c r="I1184" s="166" t="s">
        <v>1831</v>
      </c>
      <c r="J1184" s="166" t="s">
        <v>1902</v>
      </c>
      <c r="K1184" s="166" t="s">
        <v>3013</v>
      </c>
      <c r="L1184" s="409">
        <v>288</v>
      </c>
      <c r="M1184" s="409">
        <v>360</v>
      </c>
      <c r="N1184" s="409">
        <v>432</v>
      </c>
      <c r="O1184" s="410">
        <v>1</v>
      </c>
      <c r="P1184" s="405">
        <v>8.3333333333333329E-2</v>
      </c>
      <c r="Q1184" s="405">
        <v>8.3333333333333329E-2</v>
      </c>
      <c r="R1184" s="405">
        <v>8.3333333333333329E-2</v>
      </c>
      <c r="S1184" s="405">
        <v>8.3333333333333329E-2</v>
      </c>
      <c r="T1184" s="405">
        <v>8.3333333333333329E-2</v>
      </c>
      <c r="U1184" s="405">
        <v>8.3333333333333329E-2</v>
      </c>
      <c r="V1184" s="405">
        <v>8.3333333333333329E-2</v>
      </c>
      <c r="W1184" s="405">
        <v>8.3333333333333329E-2</v>
      </c>
      <c r="X1184" s="405">
        <v>8.3333333333333329E-2</v>
      </c>
      <c r="Y1184" s="405">
        <v>8.3333333333333329E-2</v>
      </c>
      <c r="Z1184" s="405">
        <v>8.3333333333333329E-2</v>
      </c>
      <c r="AA1184" s="405">
        <v>8.3333333333333329E-2</v>
      </c>
    </row>
    <row r="1185" spans="1:27" ht="15" customHeight="1" x14ac:dyDescent="0.25">
      <c r="A1185" s="425" t="str">
        <f>IF('1_geral'!$D$1=E1185,1,"")</f>
        <v/>
      </c>
      <c r="B1185" s="166" t="str">
        <f>IF(A1185=1,MAX(B$1:B1184)+1,"")</f>
        <v/>
      </c>
      <c r="C1185" s="425" t="str">
        <f>IF('1_geral'!$D$4=F1185,1,"")</f>
        <v/>
      </c>
      <c r="D1185" s="166" t="str">
        <f>IF(C1185=1,MAX(D$1:D1184)+1,"")</f>
        <v/>
      </c>
      <c r="E1185" s="166" t="s">
        <v>26</v>
      </c>
      <c r="F1185" s="166" t="s">
        <v>3000</v>
      </c>
      <c r="H1185" s="166" t="s">
        <v>1854</v>
      </c>
      <c r="I1185" s="166" t="s">
        <v>1831</v>
      </c>
      <c r="J1185" s="166" t="s">
        <v>1902</v>
      </c>
      <c r="K1185" s="166" t="s">
        <v>3015</v>
      </c>
      <c r="L1185" s="409">
        <v>96</v>
      </c>
      <c r="M1185" s="409">
        <v>120</v>
      </c>
      <c r="N1185" s="409">
        <v>144</v>
      </c>
      <c r="O1185" s="410">
        <v>8</v>
      </c>
      <c r="P1185" s="405">
        <v>8.3333333333333329E-2</v>
      </c>
      <c r="Q1185" s="405">
        <v>8.3333333333333329E-2</v>
      </c>
      <c r="R1185" s="405">
        <v>8.3333333333333329E-2</v>
      </c>
      <c r="S1185" s="405">
        <v>8.3333333333333329E-2</v>
      </c>
      <c r="T1185" s="405">
        <v>8.3333333333333329E-2</v>
      </c>
      <c r="U1185" s="405">
        <v>8.3333333333333329E-2</v>
      </c>
      <c r="V1185" s="405">
        <v>8.3333333333333329E-2</v>
      </c>
      <c r="W1185" s="405">
        <v>8.3333333333333329E-2</v>
      </c>
      <c r="X1185" s="405">
        <v>8.3333333333333329E-2</v>
      </c>
      <c r="Y1185" s="405">
        <v>8.3333333333333329E-2</v>
      </c>
      <c r="Z1185" s="405">
        <v>8.3333333333333329E-2</v>
      </c>
      <c r="AA1185" s="405">
        <v>8.3333333333333329E-2</v>
      </c>
    </row>
    <row r="1186" spans="1:27" ht="15" customHeight="1" x14ac:dyDescent="0.25">
      <c r="A1186" s="425" t="str">
        <f>IF('1_geral'!$D$1=E1186,1,"")</f>
        <v/>
      </c>
      <c r="B1186" s="166" t="str">
        <f>IF(A1186=1,MAX(B$1:B1185)+1,"")</f>
        <v/>
      </c>
      <c r="C1186" s="425" t="str">
        <f>IF('1_geral'!$D$4=F1186,1,"")</f>
        <v/>
      </c>
      <c r="D1186" s="166" t="str">
        <f>IF(C1186=1,MAX(D$1:D1185)+1,"")</f>
        <v/>
      </c>
      <c r="E1186" s="166" t="s">
        <v>26</v>
      </c>
      <c r="F1186" s="166" t="s">
        <v>3018</v>
      </c>
      <c r="G1186" s="166" t="s">
        <v>3018</v>
      </c>
      <c r="H1186" s="166" t="s">
        <v>1656</v>
      </c>
      <c r="I1186" s="166" t="s">
        <v>1858</v>
      </c>
      <c r="J1186" s="166" t="s">
        <v>1902</v>
      </c>
      <c r="K1186" s="166" t="s">
        <v>3024</v>
      </c>
      <c r="M1186" s="409">
        <v>2160</v>
      </c>
      <c r="O1186" s="410">
        <v>1</v>
      </c>
      <c r="P1186" s="405">
        <v>8.3333333333333329E-2</v>
      </c>
      <c r="Q1186" s="405">
        <v>8.3333333333333329E-2</v>
      </c>
      <c r="R1186" s="405">
        <v>8.3333333333333329E-2</v>
      </c>
      <c r="S1186" s="405">
        <v>8.3333333333333329E-2</v>
      </c>
      <c r="T1186" s="405">
        <v>8.3333333333333329E-2</v>
      </c>
      <c r="U1186" s="405">
        <v>8.3333333333333329E-2</v>
      </c>
      <c r="V1186" s="405">
        <v>8.3333333333333329E-2</v>
      </c>
      <c r="W1186" s="405">
        <v>8.3333333333333329E-2</v>
      </c>
      <c r="X1186" s="405">
        <v>8.3333333333333329E-2</v>
      </c>
      <c r="Y1186" s="405">
        <v>8.3333333333333329E-2</v>
      </c>
      <c r="Z1186" s="405">
        <v>8.3333333333333329E-2</v>
      </c>
      <c r="AA1186" s="405">
        <v>8.3333333333333329E-2</v>
      </c>
    </row>
    <row r="1187" spans="1:27" ht="15" customHeight="1" x14ac:dyDescent="0.25">
      <c r="A1187" s="425" t="str">
        <f>IF('1_geral'!$D$1=E1187,1,"")</f>
        <v/>
      </c>
      <c r="B1187" s="166" t="str">
        <f>IF(A1187=1,MAX(B$1:B1186)+1,"")</f>
        <v/>
      </c>
      <c r="C1187" s="425" t="str">
        <f>IF('1_geral'!$D$4=F1187,1,"")</f>
        <v/>
      </c>
      <c r="D1187" s="166" t="str">
        <f>IF(C1187=1,MAX(D$1:D1186)+1,"")</f>
        <v/>
      </c>
      <c r="E1187" s="166" t="s">
        <v>26</v>
      </c>
      <c r="F1187" s="166" t="s">
        <v>3018</v>
      </c>
      <c r="G1187" s="166" t="s">
        <v>3018</v>
      </c>
      <c r="H1187" s="166" t="s">
        <v>1656</v>
      </c>
      <c r="I1187" s="166" t="s">
        <v>1861</v>
      </c>
      <c r="J1187" s="166" t="s">
        <v>1902</v>
      </c>
      <c r="K1187" s="166" t="s">
        <v>3035</v>
      </c>
      <c r="M1187" s="409">
        <v>480</v>
      </c>
      <c r="O1187" s="410">
        <v>1</v>
      </c>
      <c r="P1187" s="405">
        <v>8.3333333333333329E-2</v>
      </c>
      <c r="Q1187" s="405">
        <v>8.3333333333333329E-2</v>
      </c>
      <c r="R1187" s="405">
        <v>8.3333333333333329E-2</v>
      </c>
      <c r="S1187" s="405">
        <v>8.3333333333333329E-2</v>
      </c>
      <c r="T1187" s="405">
        <v>8.3333333333333329E-2</v>
      </c>
      <c r="U1187" s="405">
        <v>8.3333333333333329E-2</v>
      </c>
      <c r="V1187" s="405">
        <v>8.3333333333333329E-2</v>
      </c>
      <c r="W1187" s="405">
        <v>8.3333333333333329E-2</v>
      </c>
      <c r="X1187" s="405">
        <v>8.3333333333333329E-2</v>
      </c>
      <c r="Y1187" s="405">
        <v>8.3333333333333329E-2</v>
      </c>
      <c r="Z1187" s="405">
        <v>8.3333333333333329E-2</v>
      </c>
      <c r="AA1187" s="405">
        <v>8.3333333333333329E-2</v>
      </c>
    </row>
    <row r="1188" spans="1:27" ht="15" customHeight="1" x14ac:dyDescent="0.25">
      <c r="A1188" s="425" t="str">
        <f>IF('1_geral'!$D$1=E1188,1,"")</f>
        <v/>
      </c>
      <c r="B1188" s="166" t="str">
        <f>IF(A1188=1,MAX(B$1:B1187)+1,"")</f>
        <v/>
      </c>
      <c r="C1188" s="425" t="str">
        <f>IF('1_geral'!$D$4=F1188,1,"")</f>
        <v/>
      </c>
      <c r="D1188" s="166" t="str">
        <f>IF(C1188=1,MAX(D$1:D1187)+1,"")</f>
        <v/>
      </c>
      <c r="E1188" s="166" t="s">
        <v>26</v>
      </c>
      <c r="F1188" s="166" t="s">
        <v>3018</v>
      </c>
      <c r="G1188" s="166" t="s">
        <v>3018</v>
      </c>
      <c r="H1188" s="166" t="s">
        <v>1854</v>
      </c>
      <c r="I1188" s="166" t="s">
        <v>1858</v>
      </c>
      <c r="J1188" s="166" t="s">
        <v>1902</v>
      </c>
      <c r="K1188" s="166" t="s">
        <v>3025</v>
      </c>
      <c r="M1188" s="409">
        <v>2760</v>
      </c>
      <c r="O1188" s="410">
        <v>1</v>
      </c>
      <c r="P1188" s="405">
        <v>8.3333333333333329E-2</v>
      </c>
      <c r="Q1188" s="405">
        <v>8.3333333333333329E-2</v>
      </c>
      <c r="R1188" s="405">
        <v>8.3333333333333329E-2</v>
      </c>
      <c r="S1188" s="405">
        <v>8.3333333333333329E-2</v>
      </c>
      <c r="T1188" s="405">
        <v>8.3333333333333329E-2</v>
      </c>
      <c r="U1188" s="405">
        <v>8.3333333333333329E-2</v>
      </c>
      <c r="V1188" s="405">
        <v>8.3333333333333329E-2</v>
      </c>
      <c r="W1188" s="405">
        <v>8.3333333333333329E-2</v>
      </c>
      <c r="X1188" s="405">
        <v>8.3333333333333329E-2</v>
      </c>
      <c r="Y1188" s="405">
        <v>8.3333333333333329E-2</v>
      </c>
      <c r="Z1188" s="405">
        <v>8.3333333333333329E-2</v>
      </c>
      <c r="AA1188" s="405">
        <v>8.3333333333333329E-2</v>
      </c>
    </row>
    <row r="1189" spans="1:27" ht="15" customHeight="1" x14ac:dyDescent="0.25">
      <c r="A1189" s="425" t="str">
        <f>IF('1_geral'!$D$1=E1189,1,"")</f>
        <v/>
      </c>
      <c r="B1189" s="166" t="str">
        <f>IF(A1189=1,MAX(B$1:B1188)+1,"")</f>
        <v/>
      </c>
      <c r="C1189" s="425" t="str">
        <f>IF('1_geral'!$D$4=F1189,1,"")</f>
        <v/>
      </c>
      <c r="D1189" s="166" t="str">
        <f>IF(C1189=1,MAX(D$1:D1188)+1,"")</f>
        <v/>
      </c>
      <c r="E1189" s="166" t="s">
        <v>26</v>
      </c>
      <c r="F1189" s="166" t="s">
        <v>3018</v>
      </c>
      <c r="G1189" s="166" t="s">
        <v>1657</v>
      </c>
      <c r="H1189" s="166" t="s">
        <v>1656</v>
      </c>
      <c r="I1189" s="166" t="s">
        <v>1861</v>
      </c>
      <c r="J1189" s="166" t="s">
        <v>1902</v>
      </c>
      <c r="K1189" s="166" t="s">
        <v>3029</v>
      </c>
      <c r="M1189" s="409">
        <v>660</v>
      </c>
      <c r="O1189" s="410">
        <v>1</v>
      </c>
      <c r="P1189" s="405">
        <v>8.3333333333333329E-2</v>
      </c>
      <c r="Q1189" s="405">
        <v>8.3333333333333329E-2</v>
      </c>
      <c r="R1189" s="405">
        <v>8.3333333333333329E-2</v>
      </c>
      <c r="S1189" s="405">
        <v>8.3333333333333329E-2</v>
      </c>
      <c r="T1189" s="405">
        <v>8.3333333333333329E-2</v>
      </c>
      <c r="U1189" s="405">
        <v>8.3333333333333329E-2</v>
      </c>
      <c r="V1189" s="405">
        <v>8.3333333333333329E-2</v>
      </c>
      <c r="W1189" s="405">
        <v>8.3333333333333329E-2</v>
      </c>
      <c r="X1189" s="405">
        <v>8.3333333333333329E-2</v>
      </c>
      <c r="Y1189" s="405">
        <v>8.3333333333333329E-2</v>
      </c>
      <c r="Z1189" s="405">
        <v>8.3333333333333329E-2</v>
      </c>
      <c r="AA1189" s="405">
        <v>8.3333333333333329E-2</v>
      </c>
    </row>
    <row r="1190" spans="1:27" ht="15" customHeight="1" x14ac:dyDescent="0.25">
      <c r="A1190" s="425" t="str">
        <f>IF('1_geral'!$D$1=E1190,1,"")</f>
        <v/>
      </c>
      <c r="B1190" s="166" t="str">
        <f>IF(A1190=1,MAX(B$1:B1189)+1,"")</f>
        <v/>
      </c>
      <c r="C1190" s="425" t="str">
        <f>IF('1_geral'!$D$4=F1190,1,"")</f>
        <v/>
      </c>
      <c r="D1190" s="166" t="str">
        <f>IF(C1190=1,MAX(D$1:D1189)+1,"")</f>
        <v/>
      </c>
      <c r="E1190" s="166" t="s">
        <v>26</v>
      </c>
      <c r="F1190" s="166" t="s">
        <v>3018</v>
      </c>
      <c r="G1190" s="166" t="s">
        <v>1657</v>
      </c>
      <c r="H1190" s="166" t="s">
        <v>1656</v>
      </c>
      <c r="I1190" s="166" t="s">
        <v>1861</v>
      </c>
      <c r="J1190" s="166" t="s">
        <v>1902</v>
      </c>
      <c r="K1190" s="166" t="s">
        <v>3030</v>
      </c>
      <c r="M1190" s="409">
        <v>175</v>
      </c>
      <c r="O1190" s="410">
        <v>1</v>
      </c>
      <c r="P1190" s="405">
        <v>8.3333333333333329E-2</v>
      </c>
      <c r="Q1190" s="405">
        <v>8.3333333333333329E-2</v>
      </c>
      <c r="R1190" s="405">
        <v>8.3333333333333329E-2</v>
      </c>
      <c r="S1190" s="405">
        <v>8.3333333333333329E-2</v>
      </c>
      <c r="T1190" s="405">
        <v>8.3333333333333329E-2</v>
      </c>
      <c r="U1190" s="405">
        <v>8.3333333333333329E-2</v>
      </c>
      <c r="V1190" s="405">
        <v>8.3333333333333329E-2</v>
      </c>
      <c r="W1190" s="405">
        <v>8.3333333333333329E-2</v>
      </c>
      <c r="X1190" s="405">
        <v>8.3333333333333329E-2</v>
      </c>
      <c r="Y1190" s="405">
        <v>8.3333333333333329E-2</v>
      </c>
      <c r="Z1190" s="405">
        <v>8.3333333333333329E-2</v>
      </c>
      <c r="AA1190" s="405">
        <v>8.3333333333333329E-2</v>
      </c>
    </row>
    <row r="1191" spans="1:27" ht="15" customHeight="1" x14ac:dyDescent="0.25">
      <c r="A1191" s="425" t="str">
        <f>IF('1_geral'!$D$1=E1191,1,"")</f>
        <v/>
      </c>
      <c r="B1191" s="166" t="str">
        <f>IF(A1191=1,MAX(B$1:B1190)+1,"")</f>
        <v/>
      </c>
      <c r="C1191" s="425" t="str">
        <f>IF('1_geral'!$D$4=F1191,1,"")</f>
        <v/>
      </c>
      <c r="D1191" s="166" t="str">
        <f>IF(C1191=1,MAX(D$1:D1190)+1,"")</f>
        <v/>
      </c>
      <c r="E1191" s="166" t="s">
        <v>26</v>
      </c>
      <c r="F1191" s="166" t="s">
        <v>3018</v>
      </c>
      <c r="G1191" s="166" t="s">
        <v>1657</v>
      </c>
      <c r="H1191" s="166" t="s">
        <v>1656</v>
      </c>
      <c r="I1191" s="166" t="s">
        <v>1861</v>
      </c>
      <c r="J1191" s="166" t="s">
        <v>1902</v>
      </c>
      <c r="K1191" s="166" t="s">
        <v>3031</v>
      </c>
      <c r="M1191" s="409">
        <v>760</v>
      </c>
      <c r="O1191" s="410">
        <v>1</v>
      </c>
      <c r="P1191" s="405">
        <v>8.3333333333333329E-2</v>
      </c>
      <c r="Q1191" s="405">
        <v>8.3333333333333329E-2</v>
      </c>
      <c r="R1191" s="405">
        <v>8.3333333333333329E-2</v>
      </c>
      <c r="S1191" s="405">
        <v>8.3333333333333329E-2</v>
      </c>
      <c r="T1191" s="405">
        <v>8.3333333333333329E-2</v>
      </c>
      <c r="U1191" s="405">
        <v>8.3333333333333329E-2</v>
      </c>
      <c r="V1191" s="405">
        <v>8.3333333333333329E-2</v>
      </c>
      <c r="W1191" s="405">
        <v>8.3333333333333329E-2</v>
      </c>
      <c r="X1191" s="405">
        <v>8.3333333333333329E-2</v>
      </c>
      <c r="Y1191" s="405">
        <v>8.3333333333333329E-2</v>
      </c>
      <c r="Z1191" s="405">
        <v>8.3333333333333329E-2</v>
      </c>
      <c r="AA1191" s="405">
        <v>8.3333333333333329E-2</v>
      </c>
    </row>
    <row r="1192" spans="1:27" ht="15" customHeight="1" x14ac:dyDescent="0.25">
      <c r="A1192" s="425" t="str">
        <f>IF('1_geral'!$D$1=E1192,1,"")</f>
        <v/>
      </c>
      <c r="B1192" s="166" t="str">
        <f>IF(A1192=1,MAX(B$1:B1191)+1,"")</f>
        <v/>
      </c>
      <c r="C1192" s="425" t="str">
        <f>IF('1_geral'!$D$4=F1192,1,"")</f>
        <v/>
      </c>
      <c r="D1192" s="166" t="str">
        <f>IF(C1192=1,MAX(D$1:D1191)+1,"")</f>
        <v/>
      </c>
      <c r="E1192" s="166" t="s">
        <v>26</v>
      </c>
      <c r="F1192" s="166" t="s">
        <v>3018</v>
      </c>
      <c r="G1192" s="166" t="s">
        <v>1657</v>
      </c>
      <c r="H1192" s="166" t="s">
        <v>1656</v>
      </c>
      <c r="I1192" s="166" t="s">
        <v>1861</v>
      </c>
      <c r="J1192" s="166" t="s">
        <v>1902</v>
      </c>
      <c r="K1192" s="166" t="s">
        <v>3032</v>
      </c>
      <c r="M1192" s="409">
        <v>1480</v>
      </c>
      <c r="O1192" s="410">
        <v>1</v>
      </c>
      <c r="P1192" s="405">
        <v>8.3333333333333329E-2</v>
      </c>
      <c r="Q1192" s="405">
        <v>8.3333333333333329E-2</v>
      </c>
      <c r="R1192" s="405">
        <v>8.3333333333333329E-2</v>
      </c>
      <c r="S1192" s="405">
        <v>8.3333333333333329E-2</v>
      </c>
      <c r="T1192" s="405">
        <v>8.3333333333333329E-2</v>
      </c>
      <c r="U1192" s="405">
        <v>8.3333333333333329E-2</v>
      </c>
      <c r="V1192" s="405">
        <v>8.3333333333333329E-2</v>
      </c>
      <c r="W1192" s="405">
        <v>8.3333333333333329E-2</v>
      </c>
      <c r="X1192" s="405">
        <v>8.3333333333333329E-2</v>
      </c>
      <c r="Y1192" s="405">
        <v>8.3333333333333329E-2</v>
      </c>
      <c r="Z1192" s="405">
        <v>8.3333333333333329E-2</v>
      </c>
      <c r="AA1192" s="405">
        <v>8.3333333333333329E-2</v>
      </c>
    </row>
    <row r="1193" spans="1:27" ht="15" customHeight="1" x14ac:dyDescent="0.25">
      <c r="A1193" s="425" t="str">
        <f>IF('1_geral'!$D$1=E1193,1,"")</f>
        <v/>
      </c>
      <c r="B1193" s="166" t="str">
        <f>IF(A1193=1,MAX(B$1:B1192)+1,"")</f>
        <v/>
      </c>
      <c r="C1193" s="425" t="str">
        <f>IF('1_geral'!$D$4=F1193,1,"")</f>
        <v/>
      </c>
      <c r="D1193" s="166" t="str">
        <f>IF(C1193=1,MAX(D$1:D1192)+1,"")</f>
        <v/>
      </c>
      <c r="E1193" s="166" t="s">
        <v>26</v>
      </c>
      <c r="F1193" s="166" t="s">
        <v>3018</v>
      </c>
      <c r="G1193" s="166" t="s">
        <v>1657</v>
      </c>
      <c r="H1193" s="166" t="s">
        <v>1658</v>
      </c>
      <c r="I1193" s="166" t="s">
        <v>1858</v>
      </c>
      <c r="J1193" s="166" t="s">
        <v>1902</v>
      </c>
      <c r="K1193" s="166" t="s">
        <v>3028</v>
      </c>
      <c r="M1193" s="409">
        <v>30</v>
      </c>
      <c r="O1193" s="410">
        <v>1</v>
      </c>
      <c r="P1193" s="405">
        <v>8.3333333333333329E-2</v>
      </c>
      <c r="Q1193" s="405">
        <v>8.3333333333333329E-2</v>
      </c>
      <c r="R1193" s="405">
        <v>8.3333333333333329E-2</v>
      </c>
      <c r="S1193" s="405">
        <v>8.3333333333333329E-2</v>
      </c>
      <c r="T1193" s="405">
        <v>8.3333333333333329E-2</v>
      </c>
      <c r="U1193" s="405">
        <v>8.3333333333333329E-2</v>
      </c>
      <c r="V1193" s="405">
        <v>8.3333333333333329E-2</v>
      </c>
      <c r="W1193" s="405">
        <v>8.3333333333333329E-2</v>
      </c>
      <c r="X1193" s="405">
        <v>8.3333333333333329E-2</v>
      </c>
      <c r="Y1193" s="405">
        <v>8.3333333333333329E-2</v>
      </c>
      <c r="Z1193" s="405">
        <v>8.3333333333333329E-2</v>
      </c>
      <c r="AA1193" s="405">
        <v>8.3333333333333329E-2</v>
      </c>
    </row>
    <row r="1194" spans="1:27" ht="15" customHeight="1" x14ac:dyDescent="0.25">
      <c r="A1194" s="425" t="str">
        <f>IF('1_geral'!$D$1=E1194,1,"")</f>
        <v/>
      </c>
      <c r="B1194" s="166" t="str">
        <f>IF(A1194=1,MAX(B$1:B1193)+1,"")</f>
        <v/>
      </c>
      <c r="C1194" s="425" t="str">
        <f>IF('1_geral'!$D$4=F1194,1,"")</f>
        <v/>
      </c>
      <c r="D1194" s="166" t="str">
        <f>IF(C1194=1,MAX(D$1:D1193)+1,"")</f>
        <v/>
      </c>
      <c r="E1194" s="166" t="s">
        <v>26</v>
      </c>
      <c r="F1194" s="166" t="s">
        <v>3018</v>
      </c>
      <c r="G1194" s="166" t="s">
        <v>1657</v>
      </c>
      <c r="H1194" s="166" t="s">
        <v>1658</v>
      </c>
      <c r="I1194" s="166" t="s">
        <v>1855</v>
      </c>
      <c r="J1194" s="166" t="s">
        <v>1902</v>
      </c>
      <c r="K1194" s="166" t="s">
        <v>3033</v>
      </c>
      <c r="M1194" s="409">
        <v>3060</v>
      </c>
      <c r="O1194" s="410">
        <v>1</v>
      </c>
      <c r="P1194" s="405">
        <v>8.3333333333333329E-2</v>
      </c>
      <c r="Q1194" s="405">
        <v>8.3333333333333329E-2</v>
      </c>
      <c r="R1194" s="405">
        <v>8.3333333333333329E-2</v>
      </c>
      <c r="S1194" s="405">
        <v>8.3333333333333329E-2</v>
      </c>
      <c r="T1194" s="405">
        <v>8.3333333333333329E-2</v>
      </c>
      <c r="U1194" s="405">
        <v>8.3333333333333329E-2</v>
      </c>
      <c r="V1194" s="405">
        <v>8.3333333333333329E-2</v>
      </c>
      <c r="W1194" s="405">
        <v>8.3333333333333329E-2</v>
      </c>
      <c r="X1194" s="405">
        <v>8.3333333333333329E-2</v>
      </c>
      <c r="Y1194" s="405">
        <v>8.3333333333333329E-2</v>
      </c>
      <c r="Z1194" s="405">
        <v>8.3333333333333329E-2</v>
      </c>
      <c r="AA1194" s="405">
        <v>8.3333333333333329E-2</v>
      </c>
    </row>
    <row r="1195" spans="1:27" ht="15" customHeight="1" x14ac:dyDescent="0.25">
      <c r="A1195" s="425" t="str">
        <f>IF('1_geral'!$D$1=E1195,1,"")</f>
        <v/>
      </c>
      <c r="B1195" s="166" t="str">
        <f>IF(A1195=1,MAX(B$1:B1194)+1,"")</f>
        <v/>
      </c>
      <c r="C1195" s="425" t="str">
        <f>IF('1_geral'!$D$4=F1195,1,"")</f>
        <v/>
      </c>
      <c r="D1195" s="166" t="str">
        <f>IF(C1195=1,MAX(D$1:D1194)+1,"")</f>
        <v/>
      </c>
      <c r="E1195" s="166" t="s">
        <v>26</v>
      </c>
      <c r="F1195" s="166" t="s">
        <v>3018</v>
      </c>
      <c r="G1195" s="166" t="s">
        <v>1657</v>
      </c>
      <c r="H1195" s="166" t="s">
        <v>1658</v>
      </c>
      <c r="I1195" s="166" t="s">
        <v>1861</v>
      </c>
      <c r="J1195" s="166" t="s">
        <v>1902</v>
      </c>
      <c r="K1195" s="166" t="s">
        <v>3036</v>
      </c>
      <c r="M1195" s="409">
        <v>2260</v>
      </c>
      <c r="O1195" s="410">
        <v>1</v>
      </c>
      <c r="P1195" s="405">
        <v>8.3333333333333329E-2</v>
      </c>
      <c r="Q1195" s="405">
        <v>8.3333333333333329E-2</v>
      </c>
      <c r="R1195" s="405">
        <v>8.3333333333333329E-2</v>
      </c>
      <c r="S1195" s="405">
        <v>8.3333333333333329E-2</v>
      </c>
      <c r="T1195" s="405">
        <v>8.3333333333333329E-2</v>
      </c>
      <c r="U1195" s="405">
        <v>8.3333333333333329E-2</v>
      </c>
      <c r="V1195" s="405">
        <v>8.3333333333333329E-2</v>
      </c>
      <c r="W1195" s="405">
        <v>8.3333333333333329E-2</v>
      </c>
      <c r="X1195" s="405">
        <v>8.3333333333333329E-2</v>
      </c>
      <c r="Y1195" s="405">
        <v>8.3333333333333329E-2</v>
      </c>
      <c r="Z1195" s="405">
        <v>8.3333333333333329E-2</v>
      </c>
      <c r="AA1195" s="405">
        <v>8.3333333333333329E-2</v>
      </c>
    </row>
    <row r="1196" spans="1:27" ht="15" customHeight="1" x14ac:dyDescent="0.25">
      <c r="A1196" s="425" t="str">
        <f>IF('1_geral'!$D$1=E1196,1,"")</f>
        <v/>
      </c>
      <c r="B1196" s="166" t="str">
        <f>IF(A1196=1,MAX(B$1:B1195)+1,"")</f>
        <v/>
      </c>
      <c r="C1196" s="425" t="str">
        <f>IF('1_geral'!$D$4=F1196,1,"")</f>
        <v/>
      </c>
      <c r="D1196" s="166" t="str">
        <f>IF(C1196=1,MAX(D$1:D1195)+1,"")</f>
        <v/>
      </c>
      <c r="E1196" s="166" t="s">
        <v>26</v>
      </c>
      <c r="F1196" s="166" t="s">
        <v>3018</v>
      </c>
      <c r="H1196" s="166" t="s">
        <v>1658</v>
      </c>
      <c r="I1196" s="166" t="s">
        <v>1861</v>
      </c>
      <c r="J1196" s="166" t="s">
        <v>1902</v>
      </c>
      <c r="K1196" s="166" t="s">
        <v>2605</v>
      </c>
      <c r="M1196" s="409">
        <v>5840</v>
      </c>
      <c r="O1196" s="410">
        <v>1</v>
      </c>
      <c r="P1196" s="405">
        <v>8.3333333333333329E-2</v>
      </c>
      <c r="Q1196" s="405">
        <v>8.3333333333333329E-2</v>
      </c>
      <c r="R1196" s="405">
        <v>8.3333333333333329E-2</v>
      </c>
      <c r="S1196" s="405">
        <v>8.3333333333333329E-2</v>
      </c>
      <c r="T1196" s="405">
        <v>8.3333333333333329E-2</v>
      </c>
      <c r="U1196" s="405">
        <v>8.3333333333333329E-2</v>
      </c>
      <c r="V1196" s="405">
        <v>8.3333333333333329E-2</v>
      </c>
      <c r="W1196" s="405">
        <v>8.3333333333333329E-2</v>
      </c>
      <c r="X1196" s="405">
        <v>8.3333333333333329E-2</v>
      </c>
      <c r="Y1196" s="405">
        <v>8.3333333333333329E-2</v>
      </c>
      <c r="Z1196" s="405">
        <v>8.3333333333333329E-2</v>
      </c>
      <c r="AA1196" s="405">
        <v>8.3333333333333329E-2</v>
      </c>
    </row>
    <row r="1197" spans="1:27" ht="15" customHeight="1" x14ac:dyDescent="0.25">
      <c r="A1197" s="425" t="str">
        <f>IF('1_geral'!$D$1=E1197,1,"")</f>
        <v/>
      </c>
      <c r="B1197" s="166" t="str">
        <f>IF(A1197=1,MAX(B$1:B1196)+1,"")</f>
        <v/>
      </c>
      <c r="C1197" s="425" t="str">
        <f>IF('1_geral'!$D$4=F1197,1,"")</f>
        <v/>
      </c>
      <c r="D1197" s="166" t="str">
        <f>IF(C1197=1,MAX(D$1:D1196)+1,"")</f>
        <v/>
      </c>
      <c r="E1197" s="166" t="s">
        <v>26</v>
      </c>
      <c r="F1197" s="166" t="s">
        <v>3018</v>
      </c>
      <c r="H1197" s="166" t="s">
        <v>1854</v>
      </c>
      <c r="I1197" s="166" t="s">
        <v>1886</v>
      </c>
      <c r="J1197" s="166" t="s">
        <v>1902</v>
      </c>
      <c r="K1197" s="166" t="s">
        <v>3019</v>
      </c>
      <c r="M1197" s="409">
        <v>5430</v>
      </c>
      <c r="O1197" s="410">
        <v>1</v>
      </c>
      <c r="P1197" s="405">
        <v>8.3333333333333329E-2</v>
      </c>
      <c r="Q1197" s="405">
        <v>8.3333333333333329E-2</v>
      </c>
      <c r="R1197" s="405">
        <v>8.3333333333333329E-2</v>
      </c>
      <c r="S1197" s="405">
        <v>8.3333333333333329E-2</v>
      </c>
      <c r="T1197" s="405">
        <v>8.3333333333333329E-2</v>
      </c>
      <c r="U1197" s="405">
        <v>8.3333333333333329E-2</v>
      </c>
      <c r="V1197" s="405">
        <v>8.3333333333333329E-2</v>
      </c>
      <c r="W1197" s="405">
        <v>8.3333333333333329E-2</v>
      </c>
      <c r="X1197" s="405">
        <v>8.3333333333333329E-2</v>
      </c>
      <c r="Y1197" s="405">
        <v>8.3333333333333329E-2</v>
      </c>
      <c r="Z1197" s="405">
        <v>8.3333333333333329E-2</v>
      </c>
      <c r="AA1197" s="405">
        <v>8.3333333333333329E-2</v>
      </c>
    </row>
    <row r="1198" spans="1:27" ht="15" customHeight="1" x14ac:dyDescent="0.25">
      <c r="A1198" s="425" t="str">
        <f>IF('1_geral'!$D$1=E1198,1,"")</f>
        <v/>
      </c>
      <c r="B1198" s="166" t="str">
        <f>IF(A1198=1,MAX(B$1:B1197)+1,"")</f>
        <v/>
      </c>
      <c r="C1198" s="425" t="str">
        <f>IF('1_geral'!$D$4=F1198,1,"")</f>
        <v/>
      </c>
      <c r="D1198" s="166" t="str">
        <f>IF(C1198=1,MAX(D$1:D1197)+1,"")</f>
        <v/>
      </c>
      <c r="E1198" s="166" t="s">
        <v>26</v>
      </c>
      <c r="F1198" s="166" t="s">
        <v>3018</v>
      </c>
      <c r="H1198" s="166" t="s">
        <v>1854</v>
      </c>
      <c r="I1198" s="166" t="s">
        <v>1858</v>
      </c>
      <c r="J1198" s="166" t="s">
        <v>1902</v>
      </c>
      <c r="K1198" s="166" t="s">
        <v>3020</v>
      </c>
      <c r="M1198" s="409">
        <v>360</v>
      </c>
      <c r="O1198" s="410">
        <v>1</v>
      </c>
      <c r="P1198" s="405">
        <v>8.3333333333333329E-2</v>
      </c>
      <c r="Q1198" s="405">
        <v>8.3333333333333329E-2</v>
      </c>
      <c r="R1198" s="405">
        <v>8.3333333333333329E-2</v>
      </c>
      <c r="S1198" s="405">
        <v>8.3333333333333329E-2</v>
      </c>
      <c r="T1198" s="405">
        <v>8.3333333333333329E-2</v>
      </c>
      <c r="U1198" s="405">
        <v>8.3333333333333329E-2</v>
      </c>
      <c r="V1198" s="405">
        <v>8.3333333333333329E-2</v>
      </c>
      <c r="W1198" s="405">
        <v>8.3333333333333329E-2</v>
      </c>
      <c r="X1198" s="405">
        <v>8.3333333333333329E-2</v>
      </c>
      <c r="Y1198" s="405">
        <v>8.3333333333333329E-2</v>
      </c>
      <c r="Z1198" s="405">
        <v>8.3333333333333329E-2</v>
      </c>
      <c r="AA1198" s="405">
        <v>8.3333333333333329E-2</v>
      </c>
    </row>
    <row r="1199" spans="1:27" ht="15" customHeight="1" x14ac:dyDescent="0.25">
      <c r="A1199" s="425" t="str">
        <f>IF('1_geral'!$D$1=E1199,1,"")</f>
        <v/>
      </c>
      <c r="B1199" s="166" t="str">
        <f>IF(A1199=1,MAX(B$1:B1198)+1,"")</f>
        <v/>
      </c>
      <c r="C1199" s="425" t="str">
        <f>IF('1_geral'!$D$4=F1199,1,"")</f>
        <v/>
      </c>
      <c r="D1199" s="166" t="str">
        <f>IF(C1199=1,MAX(D$1:D1198)+1,"")</f>
        <v/>
      </c>
      <c r="E1199" s="166" t="s">
        <v>26</v>
      </c>
      <c r="F1199" s="166" t="s">
        <v>3018</v>
      </c>
      <c r="H1199" s="166" t="s">
        <v>1854</v>
      </c>
      <c r="I1199" s="166" t="s">
        <v>1858</v>
      </c>
      <c r="J1199" s="166" t="s">
        <v>1902</v>
      </c>
      <c r="K1199" s="166" t="s">
        <v>3021</v>
      </c>
      <c r="M1199" s="409">
        <v>360</v>
      </c>
      <c r="O1199" s="410">
        <v>1</v>
      </c>
      <c r="P1199" s="405">
        <v>8.3333333333333329E-2</v>
      </c>
      <c r="Q1199" s="405">
        <v>8.3333333333333329E-2</v>
      </c>
      <c r="R1199" s="405">
        <v>8.3333333333333329E-2</v>
      </c>
      <c r="S1199" s="405">
        <v>8.3333333333333329E-2</v>
      </c>
      <c r="T1199" s="405">
        <v>8.3333333333333329E-2</v>
      </c>
      <c r="U1199" s="405">
        <v>8.3333333333333329E-2</v>
      </c>
      <c r="V1199" s="405">
        <v>8.3333333333333329E-2</v>
      </c>
      <c r="W1199" s="405">
        <v>8.3333333333333329E-2</v>
      </c>
      <c r="X1199" s="405">
        <v>8.3333333333333329E-2</v>
      </c>
      <c r="Y1199" s="405">
        <v>8.3333333333333329E-2</v>
      </c>
      <c r="Z1199" s="405">
        <v>8.3333333333333329E-2</v>
      </c>
      <c r="AA1199" s="405">
        <v>8.3333333333333329E-2</v>
      </c>
    </row>
    <row r="1200" spans="1:27" ht="15" customHeight="1" x14ac:dyDescent="0.25">
      <c r="A1200" s="425" t="str">
        <f>IF('1_geral'!$D$1=E1200,1,"")</f>
        <v/>
      </c>
      <c r="B1200" s="166" t="str">
        <f>IF(A1200=1,MAX(B$1:B1199)+1,"")</f>
        <v/>
      </c>
      <c r="C1200" s="425" t="str">
        <f>IF('1_geral'!$D$4=F1200,1,"")</f>
        <v/>
      </c>
      <c r="D1200" s="166" t="str">
        <f>IF(C1200=1,MAX(D$1:D1199)+1,"")</f>
        <v/>
      </c>
      <c r="E1200" s="166" t="s">
        <v>26</v>
      </c>
      <c r="F1200" s="166" t="s">
        <v>3018</v>
      </c>
      <c r="H1200" s="166" t="s">
        <v>1854</v>
      </c>
      <c r="I1200" s="166" t="s">
        <v>1858</v>
      </c>
      <c r="J1200" s="166" t="s">
        <v>1902</v>
      </c>
      <c r="K1200" s="166" t="s">
        <v>3022</v>
      </c>
      <c r="M1200" s="409">
        <v>6600</v>
      </c>
      <c r="O1200" s="410">
        <v>1</v>
      </c>
      <c r="P1200" s="405">
        <v>8.3333333333333329E-2</v>
      </c>
      <c r="Q1200" s="405">
        <v>8.3333333333333329E-2</v>
      </c>
      <c r="R1200" s="405">
        <v>8.3333333333333329E-2</v>
      </c>
      <c r="S1200" s="405">
        <v>8.3333333333333329E-2</v>
      </c>
      <c r="T1200" s="405">
        <v>8.3333333333333329E-2</v>
      </c>
      <c r="U1200" s="405">
        <v>8.3333333333333329E-2</v>
      </c>
      <c r="V1200" s="405">
        <v>8.3333333333333329E-2</v>
      </c>
      <c r="W1200" s="405">
        <v>8.3333333333333329E-2</v>
      </c>
      <c r="X1200" s="405">
        <v>8.3333333333333329E-2</v>
      </c>
      <c r="Y1200" s="405">
        <v>8.3333333333333329E-2</v>
      </c>
      <c r="Z1200" s="405">
        <v>8.3333333333333329E-2</v>
      </c>
      <c r="AA1200" s="405">
        <v>8.3333333333333329E-2</v>
      </c>
    </row>
    <row r="1201" spans="1:27" ht="15" customHeight="1" x14ac:dyDescent="0.25">
      <c r="A1201" s="425" t="str">
        <f>IF('1_geral'!$D$1=E1201,1,"")</f>
        <v/>
      </c>
      <c r="B1201" s="166" t="str">
        <f>IF(A1201=1,MAX(B$1:B1200)+1,"")</f>
        <v/>
      </c>
      <c r="C1201" s="425" t="str">
        <f>IF('1_geral'!$D$4=F1201,1,"")</f>
        <v/>
      </c>
      <c r="D1201" s="166" t="str">
        <f>IF(C1201=1,MAX(D$1:D1200)+1,"")</f>
        <v/>
      </c>
      <c r="E1201" s="166" t="s">
        <v>26</v>
      </c>
      <c r="F1201" s="166" t="s">
        <v>3018</v>
      </c>
      <c r="H1201" s="166" t="s">
        <v>1854</v>
      </c>
      <c r="I1201" s="166" t="s">
        <v>1858</v>
      </c>
      <c r="J1201" s="166" t="s">
        <v>1902</v>
      </c>
      <c r="K1201" s="166" t="s">
        <v>3023</v>
      </c>
      <c r="M1201" s="409">
        <v>480</v>
      </c>
      <c r="O1201" s="410">
        <v>1</v>
      </c>
      <c r="P1201" s="405">
        <v>8.3333333333333329E-2</v>
      </c>
      <c r="Q1201" s="405">
        <v>8.3333333333333329E-2</v>
      </c>
      <c r="R1201" s="405">
        <v>8.3333333333333329E-2</v>
      </c>
      <c r="S1201" s="405">
        <v>8.3333333333333329E-2</v>
      </c>
      <c r="T1201" s="405">
        <v>8.3333333333333329E-2</v>
      </c>
      <c r="U1201" s="405">
        <v>8.3333333333333329E-2</v>
      </c>
      <c r="V1201" s="405">
        <v>8.3333333333333329E-2</v>
      </c>
      <c r="W1201" s="405">
        <v>8.3333333333333329E-2</v>
      </c>
      <c r="X1201" s="405">
        <v>8.3333333333333329E-2</v>
      </c>
      <c r="Y1201" s="405">
        <v>8.3333333333333329E-2</v>
      </c>
      <c r="Z1201" s="405">
        <v>8.3333333333333329E-2</v>
      </c>
      <c r="AA1201" s="405">
        <v>8.3333333333333329E-2</v>
      </c>
    </row>
    <row r="1202" spans="1:27" ht="15" customHeight="1" x14ac:dyDescent="0.25">
      <c r="A1202" s="425" t="str">
        <f>IF('1_geral'!$D$1=E1202,1,"")</f>
        <v/>
      </c>
      <c r="B1202" s="166" t="str">
        <f>IF(A1202=1,MAX(B$1:B1201)+1,"")</f>
        <v/>
      </c>
      <c r="C1202" s="425" t="str">
        <f>IF('1_geral'!$D$4=F1202,1,"")</f>
        <v/>
      </c>
      <c r="D1202" s="166" t="str">
        <f>IF(C1202=1,MAX(D$1:D1201)+1,"")</f>
        <v/>
      </c>
      <c r="E1202" s="166" t="s">
        <v>26</v>
      </c>
      <c r="F1202" s="166" t="s">
        <v>3018</v>
      </c>
      <c r="H1202" s="166" t="s">
        <v>1854</v>
      </c>
      <c r="I1202" s="166" t="s">
        <v>1858</v>
      </c>
      <c r="J1202" s="166" t="s">
        <v>1902</v>
      </c>
      <c r="K1202" s="166" t="s">
        <v>3026</v>
      </c>
      <c r="M1202" s="409">
        <v>120</v>
      </c>
      <c r="O1202" s="410">
        <v>1</v>
      </c>
      <c r="P1202" s="405">
        <v>8.3333333333333329E-2</v>
      </c>
      <c r="Q1202" s="405">
        <v>8.3333333333333329E-2</v>
      </c>
      <c r="R1202" s="405">
        <v>8.3333333333333329E-2</v>
      </c>
      <c r="S1202" s="405">
        <v>8.3333333333333329E-2</v>
      </c>
      <c r="T1202" s="405">
        <v>8.3333333333333329E-2</v>
      </c>
      <c r="U1202" s="405">
        <v>8.3333333333333329E-2</v>
      </c>
      <c r="V1202" s="405">
        <v>8.3333333333333329E-2</v>
      </c>
      <c r="W1202" s="405">
        <v>8.3333333333333329E-2</v>
      </c>
      <c r="X1202" s="405">
        <v>8.3333333333333329E-2</v>
      </c>
      <c r="Y1202" s="405">
        <v>8.3333333333333329E-2</v>
      </c>
      <c r="Z1202" s="405">
        <v>8.3333333333333329E-2</v>
      </c>
      <c r="AA1202" s="405">
        <v>8.3333333333333329E-2</v>
      </c>
    </row>
    <row r="1203" spans="1:27" ht="15" customHeight="1" x14ac:dyDescent="0.25">
      <c r="A1203" s="425" t="str">
        <f>IF('1_geral'!$D$1=E1203,1,"")</f>
        <v/>
      </c>
      <c r="B1203" s="166" t="str">
        <f>IF(A1203=1,MAX(B$1:B1202)+1,"")</f>
        <v/>
      </c>
      <c r="C1203" s="425" t="str">
        <f>IF('1_geral'!$D$4=F1203,1,"")</f>
        <v/>
      </c>
      <c r="D1203" s="166" t="str">
        <f>IF(C1203=1,MAX(D$1:D1202)+1,"")</f>
        <v/>
      </c>
      <c r="E1203" s="166" t="s">
        <v>26</v>
      </c>
      <c r="F1203" s="166" t="s">
        <v>3018</v>
      </c>
      <c r="H1203" s="166" t="s">
        <v>1854</v>
      </c>
      <c r="I1203" s="166" t="s">
        <v>1858</v>
      </c>
      <c r="J1203" s="166" t="s">
        <v>1902</v>
      </c>
      <c r="K1203" s="166" t="s">
        <v>3027</v>
      </c>
      <c r="M1203" s="409">
        <v>12400</v>
      </c>
      <c r="O1203" s="410">
        <v>1</v>
      </c>
      <c r="P1203" s="405">
        <v>8.3333333333333329E-2</v>
      </c>
      <c r="Q1203" s="405">
        <v>8.3333333333333329E-2</v>
      </c>
      <c r="R1203" s="405">
        <v>8.3333333333333329E-2</v>
      </c>
      <c r="S1203" s="405">
        <v>8.3333333333333329E-2</v>
      </c>
      <c r="T1203" s="405">
        <v>8.3333333333333329E-2</v>
      </c>
      <c r="U1203" s="405">
        <v>8.3333333333333329E-2</v>
      </c>
      <c r="V1203" s="405">
        <v>8.3333333333333329E-2</v>
      </c>
      <c r="W1203" s="405">
        <v>8.3333333333333329E-2</v>
      </c>
      <c r="X1203" s="405">
        <v>8.3333333333333329E-2</v>
      </c>
      <c r="Y1203" s="405">
        <v>8.3333333333333329E-2</v>
      </c>
      <c r="Z1203" s="405">
        <v>8.3333333333333329E-2</v>
      </c>
      <c r="AA1203" s="405">
        <v>8.3333333333333329E-2</v>
      </c>
    </row>
    <row r="1204" spans="1:27" ht="15" customHeight="1" x14ac:dyDescent="0.25">
      <c r="A1204" s="425" t="str">
        <f>IF('1_geral'!$D$1=E1204,1,"")</f>
        <v/>
      </c>
      <c r="B1204" s="166" t="str">
        <f>IF(A1204=1,MAX(B$1:B1203)+1,"")</f>
        <v/>
      </c>
      <c r="C1204" s="425" t="str">
        <f>IF('1_geral'!$D$4=F1204,1,"")</f>
        <v/>
      </c>
      <c r="D1204" s="166" t="str">
        <f>IF(C1204=1,MAX(D$1:D1203)+1,"")</f>
        <v/>
      </c>
      <c r="E1204" s="166" t="s">
        <v>26</v>
      </c>
      <c r="F1204" s="166" t="s">
        <v>3018</v>
      </c>
      <c r="H1204" s="166" t="s">
        <v>1854</v>
      </c>
      <c r="I1204" s="166" t="s">
        <v>1858</v>
      </c>
      <c r="J1204" s="166" t="s">
        <v>1902</v>
      </c>
      <c r="K1204" s="166" t="s">
        <v>3034</v>
      </c>
      <c r="M1204" s="409">
        <v>3300</v>
      </c>
      <c r="O1204" s="410">
        <v>1</v>
      </c>
      <c r="P1204" s="405">
        <v>8.3333333333333329E-2</v>
      </c>
      <c r="Q1204" s="405">
        <v>8.3333333333333329E-2</v>
      </c>
      <c r="R1204" s="405">
        <v>8.3333333333333329E-2</v>
      </c>
      <c r="S1204" s="405">
        <v>8.3333333333333329E-2</v>
      </c>
      <c r="T1204" s="405">
        <v>8.3333333333333329E-2</v>
      </c>
      <c r="U1204" s="405">
        <v>8.3333333333333329E-2</v>
      </c>
      <c r="V1204" s="405">
        <v>8.3333333333333329E-2</v>
      </c>
      <c r="W1204" s="405">
        <v>8.3333333333333329E-2</v>
      </c>
      <c r="X1204" s="405">
        <v>8.3333333333333329E-2</v>
      </c>
      <c r="Y1204" s="405">
        <v>8.3333333333333329E-2</v>
      </c>
      <c r="Z1204" s="405">
        <v>8.3333333333333329E-2</v>
      </c>
      <c r="AA1204" s="405">
        <v>8.3333333333333329E-2</v>
      </c>
    </row>
    <row r="1205" spans="1:27" ht="15" customHeight="1" x14ac:dyDescent="0.25">
      <c r="A1205" s="425" t="str">
        <f>IF('1_geral'!$D$1=E1205,1,"")</f>
        <v/>
      </c>
      <c r="B1205" s="166" t="str">
        <f>IF(A1205=1,MAX(B$1:B1204)+1,"")</f>
        <v/>
      </c>
      <c r="C1205" s="425" t="str">
        <f>IF('1_geral'!$D$4=F1205,1,"")</f>
        <v/>
      </c>
      <c r="D1205" s="166" t="str">
        <f>IF(C1205=1,MAX(D$1:D1204)+1,"")</f>
        <v/>
      </c>
      <c r="E1205" s="166" t="s">
        <v>26</v>
      </c>
      <c r="F1205" s="166" t="s">
        <v>3018</v>
      </c>
      <c r="H1205" s="166" t="s">
        <v>1854</v>
      </c>
      <c r="I1205" s="166" t="s">
        <v>1858</v>
      </c>
      <c r="J1205" s="166" t="s">
        <v>1902</v>
      </c>
      <c r="K1205" s="166" t="s">
        <v>3037</v>
      </c>
      <c r="M1205" s="409">
        <v>2400</v>
      </c>
      <c r="O1205" s="410">
        <v>1</v>
      </c>
      <c r="P1205" s="405">
        <v>8.3333333333333329E-2</v>
      </c>
      <c r="Q1205" s="405">
        <v>8.3333333333333329E-2</v>
      </c>
      <c r="R1205" s="405">
        <v>8.3333333333333329E-2</v>
      </c>
      <c r="S1205" s="405">
        <v>8.3333333333333329E-2</v>
      </c>
      <c r="T1205" s="405">
        <v>8.3333333333333329E-2</v>
      </c>
      <c r="U1205" s="405">
        <v>8.3333333333333329E-2</v>
      </c>
      <c r="V1205" s="405">
        <v>8.3333333333333329E-2</v>
      </c>
      <c r="W1205" s="405">
        <v>8.3333333333333329E-2</v>
      </c>
      <c r="X1205" s="405">
        <v>8.3333333333333329E-2</v>
      </c>
      <c r="Y1205" s="405">
        <v>8.3333333333333329E-2</v>
      </c>
      <c r="Z1205" s="405">
        <v>8.3333333333333329E-2</v>
      </c>
      <c r="AA1205" s="405">
        <v>8.3333333333333329E-2</v>
      </c>
    </row>
    <row r="1206" spans="1:27" ht="15" customHeight="1" x14ac:dyDescent="0.25">
      <c r="A1206" s="425" t="str">
        <f>IF('1_geral'!$D$1=E1206,1,"")</f>
        <v/>
      </c>
      <c r="B1206" s="166" t="str">
        <f>IF(A1206=1,MAX(B$1:B1205)+1,"")</f>
        <v/>
      </c>
      <c r="C1206" s="425" t="str">
        <f>IF('1_geral'!$D$4=F1206,1,"")</f>
        <v/>
      </c>
      <c r="D1206" s="166" t="str">
        <f>IF(C1206=1,MAX(D$1:D1205)+1,"")</f>
        <v/>
      </c>
      <c r="E1206" s="166" t="s">
        <v>26</v>
      </c>
      <c r="F1206" s="166" t="s">
        <v>1856</v>
      </c>
      <c r="G1206" s="166" t="s">
        <v>1657</v>
      </c>
      <c r="H1206" s="166" t="s">
        <v>1854</v>
      </c>
      <c r="I1206" s="166" t="s">
        <v>1856</v>
      </c>
      <c r="J1206" s="166" t="s">
        <v>1902</v>
      </c>
      <c r="K1206" s="166" t="s">
        <v>2576</v>
      </c>
      <c r="M1206" s="409">
        <v>105.6</v>
      </c>
      <c r="O1206" s="410">
        <v>1</v>
      </c>
      <c r="P1206" s="405">
        <v>8.3333333333333329E-2</v>
      </c>
      <c r="Q1206" s="405">
        <v>8.3333333333333329E-2</v>
      </c>
      <c r="R1206" s="405">
        <v>8.3333333333333329E-2</v>
      </c>
      <c r="S1206" s="405">
        <v>8.3333333333333329E-2</v>
      </c>
      <c r="T1206" s="405">
        <v>8.3333333333333329E-2</v>
      </c>
      <c r="U1206" s="405">
        <v>8.3333333333333329E-2</v>
      </c>
      <c r="V1206" s="405">
        <v>8.3333333333333329E-2</v>
      </c>
      <c r="W1206" s="405">
        <v>8.3333333333333329E-2</v>
      </c>
      <c r="X1206" s="405">
        <v>8.3333333333333329E-2</v>
      </c>
      <c r="Y1206" s="405">
        <v>8.3333333333333329E-2</v>
      </c>
      <c r="Z1206" s="405">
        <v>8.3333333333333329E-2</v>
      </c>
      <c r="AA1206" s="405">
        <v>8.3333333333333329E-2</v>
      </c>
    </row>
    <row r="1207" spans="1:27" ht="15" customHeight="1" x14ac:dyDescent="0.25">
      <c r="A1207" s="425" t="str">
        <f>IF('1_geral'!$D$1=E1207,1,"")</f>
        <v/>
      </c>
      <c r="B1207" s="166" t="str">
        <f>IF(A1207=1,MAX(B$1:B1206)+1,"")</f>
        <v/>
      </c>
      <c r="C1207" s="425" t="str">
        <f>IF('1_geral'!$D$4=F1207,1,"")</f>
        <v/>
      </c>
      <c r="D1207" s="166" t="str">
        <f>IF(C1207=1,MAX(D$1:D1206)+1,"")</f>
        <v/>
      </c>
      <c r="E1207" s="166" t="s">
        <v>26</v>
      </c>
      <c r="F1207" s="166" t="s">
        <v>1856</v>
      </c>
      <c r="G1207" s="166" t="s">
        <v>1657</v>
      </c>
      <c r="H1207" s="166" t="s">
        <v>1854</v>
      </c>
      <c r="I1207" s="166" t="s">
        <v>1856</v>
      </c>
      <c r="J1207" s="166" t="s">
        <v>1902</v>
      </c>
      <c r="K1207" s="166" t="s">
        <v>3038</v>
      </c>
      <c r="M1207" s="409">
        <v>528</v>
      </c>
      <c r="O1207" s="410">
        <v>1</v>
      </c>
      <c r="P1207" s="405">
        <v>8.3333333333333329E-2</v>
      </c>
      <c r="Q1207" s="405">
        <v>8.3333333333333329E-2</v>
      </c>
      <c r="R1207" s="405">
        <v>8.3333333333333329E-2</v>
      </c>
      <c r="S1207" s="405">
        <v>8.3333333333333329E-2</v>
      </c>
      <c r="T1207" s="405">
        <v>8.3333333333333329E-2</v>
      </c>
      <c r="U1207" s="405">
        <v>8.3333333333333329E-2</v>
      </c>
      <c r="V1207" s="405">
        <v>8.3333333333333329E-2</v>
      </c>
      <c r="W1207" s="405">
        <v>8.3333333333333329E-2</v>
      </c>
      <c r="X1207" s="405">
        <v>8.3333333333333329E-2</v>
      </c>
      <c r="Y1207" s="405">
        <v>8.3333333333333329E-2</v>
      </c>
      <c r="Z1207" s="405">
        <v>8.3333333333333329E-2</v>
      </c>
      <c r="AA1207" s="405">
        <v>8.3333333333333329E-2</v>
      </c>
    </row>
    <row r="1208" spans="1:27" ht="15" customHeight="1" x14ac:dyDescent="0.25">
      <c r="A1208" s="425" t="str">
        <f>IF('1_geral'!$D$1=E1208,1,"")</f>
        <v/>
      </c>
      <c r="B1208" s="166" t="str">
        <f>IF(A1208=1,MAX(B$1:B1207)+1,"")</f>
        <v/>
      </c>
      <c r="C1208" s="425" t="str">
        <f>IF('1_geral'!$D$4=F1208,1,"")</f>
        <v/>
      </c>
      <c r="D1208" s="166" t="str">
        <f>IF(C1208=1,MAX(D$1:D1207)+1,"")</f>
        <v/>
      </c>
      <c r="E1208" s="166" t="s">
        <v>26</v>
      </c>
      <c r="F1208" s="166" t="s">
        <v>1856</v>
      </c>
      <c r="G1208" s="166" t="s">
        <v>1657</v>
      </c>
      <c r="H1208" s="166" t="s">
        <v>1854</v>
      </c>
      <c r="I1208" s="166" t="s">
        <v>1856</v>
      </c>
      <c r="J1208" s="166" t="s">
        <v>1902</v>
      </c>
      <c r="K1208" s="166" t="s">
        <v>3040</v>
      </c>
      <c r="M1208" s="409">
        <v>5280</v>
      </c>
      <c r="O1208" s="410">
        <v>1</v>
      </c>
      <c r="P1208" s="405">
        <v>8.3333333333333329E-2</v>
      </c>
      <c r="Q1208" s="405">
        <v>8.3333333333333329E-2</v>
      </c>
      <c r="R1208" s="405">
        <v>8.3333333333333329E-2</v>
      </c>
      <c r="S1208" s="405">
        <v>8.3333333333333329E-2</v>
      </c>
      <c r="T1208" s="405">
        <v>8.3333333333333329E-2</v>
      </c>
      <c r="U1208" s="405">
        <v>8.3333333333333329E-2</v>
      </c>
      <c r="V1208" s="405">
        <v>8.3333333333333329E-2</v>
      </c>
      <c r="W1208" s="405">
        <v>8.3333333333333329E-2</v>
      </c>
      <c r="X1208" s="405">
        <v>8.3333333333333329E-2</v>
      </c>
      <c r="Y1208" s="405">
        <v>8.3333333333333329E-2</v>
      </c>
      <c r="Z1208" s="405">
        <v>8.3333333333333329E-2</v>
      </c>
      <c r="AA1208" s="405">
        <v>8.3333333333333329E-2</v>
      </c>
    </row>
    <row r="1209" spans="1:27" ht="15" customHeight="1" x14ac:dyDescent="0.25">
      <c r="A1209" s="425" t="str">
        <f>IF('1_geral'!$D$1=E1209,1,"")</f>
        <v/>
      </c>
      <c r="B1209" s="166" t="str">
        <f>IF(A1209=1,MAX(B$1:B1208)+1,"")</f>
        <v/>
      </c>
      <c r="C1209" s="425" t="str">
        <f>IF('1_geral'!$D$4=F1209,1,"")</f>
        <v/>
      </c>
      <c r="D1209" s="166" t="str">
        <f>IF(C1209=1,MAX(D$1:D1208)+1,"")</f>
        <v/>
      </c>
      <c r="E1209" s="166" t="s">
        <v>26</v>
      </c>
      <c r="F1209" s="166" t="s">
        <v>1856</v>
      </c>
      <c r="G1209" s="166" t="s">
        <v>1657</v>
      </c>
      <c r="H1209" s="166" t="s">
        <v>1854</v>
      </c>
      <c r="I1209" s="166" t="s">
        <v>1856</v>
      </c>
      <c r="J1209" s="166" t="s">
        <v>1902</v>
      </c>
      <c r="K1209" s="166" t="s">
        <v>3041</v>
      </c>
      <c r="M1209" s="409">
        <v>2640</v>
      </c>
      <c r="O1209" s="410">
        <v>1</v>
      </c>
      <c r="P1209" s="405">
        <v>8.3333333333333329E-2</v>
      </c>
      <c r="Q1209" s="405">
        <v>8.3333333333333329E-2</v>
      </c>
      <c r="R1209" s="405">
        <v>8.3333333333333329E-2</v>
      </c>
      <c r="S1209" s="405">
        <v>8.3333333333333329E-2</v>
      </c>
      <c r="T1209" s="405">
        <v>8.3333333333333329E-2</v>
      </c>
      <c r="U1209" s="405">
        <v>8.3333333333333329E-2</v>
      </c>
      <c r="V1209" s="405">
        <v>8.3333333333333329E-2</v>
      </c>
      <c r="W1209" s="405">
        <v>8.3333333333333329E-2</v>
      </c>
      <c r="X1209" s="405">
        <v>8.3333333333333329E-2</v>
      </c>
      <c r="Y1209" s="405">
        <v>8.3333333333333329E-2</v>
      </c>
      <c r="Z1209" s="405">
        <v>8.3333333333333329E-2</v>
      </c>
      <c r="AA1209" s="405">
        <v>8.3333333333333329E-2</v>
      </c>
    </row>
    <row r="1210" spans="1:27" ht="15" customHeight="1" x14ac:dyDescent="0.25">
      <c r="A1210" s="425" t="str">
        <f>IF('1_geral'!$D$1=E1210,1,"")</f>
        <v/>
      </c>
      <c r="B1210" s="166" t="str">
        <f>IF(A1210=1,MAX(B$1:B1209)+1,"")</f>
        <v/>
      </c>
      <c r="C1210" s="425" t="str">
        <f>IF('1_geral'!$D$4=F1210,1,"")</f>
        <v/>
      </c>
      <c r="D1210" s="166" t="str">
        <f>IF(C1210=1,MAX(D$1:D1209)+1,"")</f>
        <v/>
      </c>
      <c r="E1210" s="166" t="s">
        <v>26</v>
      </c>
      <c r="F1210" s="166" t="s">
        <v>1856</v>
      </c>
      <c r="G1210" s="166" t="s">
        <v>1657</v>
      </c>
      <c r="H1210" s="166" t="s">
        <v>1854</v>
      </c>
      <c r="I1210" s="166" t="s">
        <v>1856</v>
      </c>
      <c r="J1210" s="166" t="s">
        <v>1902</v>
      </c>
      <c r="K1210" s="166" t="s">
        <v>3042</v>
      </c>
      <c r="M1210" s="409">
        <v>105.6</v>
      </c>
      <c r="O1210" s="410">
        <v>1</v>
      </c>
      <c r="P1210" s="405">
        <v>8.3333333333333329E-2</v>
      </c>
      <c r="Q1210" s="405">
        <v>8.3333333333333329E-2</v>
      </c>
      <c r="R1210" s="405">
        <v>8.3333333333333329E-2</v>
      </c>
      <c r="S1210" s="405">
        <v>8.3333333333333329E-2</v>
      </c>
      <c r="T1210" s="405">
        <v>8.3333333333333329E-2</v>
      </c>
      <c r="U1210" s="405">
        <v>8.3333333333333329E-2</v>
      </c>
      <c r="V1210" s="405">
        <v>8.3333333333333329E-2</v>
      </c>
      <c r="W1210" s="405">
        <v>8.3333333333333329E-2</v>
      </c>
      <c r="X1210" s="405">
        <v>8.3333333333333329E-2</v>
      </c>
      <c r="Y1210" s="405">
        <v>8.3333333333333329E-2</v>
      </c>
      <c r="Z1210" s="405">
        <v>8.3333333333333329E-2</v>
      </c>
      <c r="AA1210" s="405">
        <v>8.3333333333333329E-2</v>
      </c>
    </row>
    <row r="1211" spans="1:27" ht="15" customHeight="1" x14ac:dyDescent="0.25">
      <c r="A1211" s="425" t="str">
        <f>IF('1_geral'!$D$1=E1211,1,"")</f>
        <v/>
      </c>
      <c r="B1211" s="166" t="str">
        <f>IF(A1211=1,MAX(B$1:B1210)+1,"")</f>
        <v/>
      </c>
      <c r="C1211" s="425" t="str">
        <f>IF('1_geral'!$D$4=F1211,1,"")</f>
        <v/>
      </c>
      <c r="D1211" s="166" t="str">
        <f>IF(C1211=1,MAX(D$1:D1210)+1,"")</f>
        <v/>
      </c>
      <c r="E1211" s="166" t="s">
        <v>26</v>
      </c>
      <c r="F1211" s="166" t="s">
        <v>1856</v>
      </c>
      <c r="G1211" s="166" t="s">
        <v>1657</v>
      </c>
      <c r="H1211" s="166" t="s">
        <v>1854</v>
      </c>
      <c r="I1211" s="166" t="s">
        <v>1856</v>
      </c>
      <c r="J1211" s="166" t="s">
        <v>1902</v>
      </c>
      <c r="K1211" s="166" t="s">
        <v>3043</v>
      </c>
      <c r="M1211" s="409">
        <v>1584</v>
      </c>
      <c r="O1211" s="410">
        <v>1</v>
      </c>
      <c r="P1211" s="405">
        <v>8.3333333333333329E-2</v>
      </c>
      <c r="Q1211" s="405">
        <v>8.3333333333333329E-2</v>
      </c>
      <c r="R1211" s="405">
        <v>8.3333333333333329E-2</v>
      </c>
      <c r="S1211" s="405">
        <v>8.3333333333333329E-2</v>
      </c>
      <c r="T1211" s="405">
        <v>8.3333333333333329E-2</v>
      </c>
      <c r="U1211" s="405">
        <v>8.3333333333333329E-2</v>
      </c>
      <c r="V1211" s="405">
        <v>8.3333333333333329E-2</v>
      </c>
      <c r="W1211" s="405">
        <v>8.3333333333333329E-2</v>
      </c>
      <c r="X1211" s="405">
        <v>8.3333333333333329E-2</v>
      </c>
      <c r="Y1211" s="405">
        <v>8.3333333333333329E-2</v>
      </c>
      <c r="Z1211" s="405">
        <v>8.3333333333333329E-2</v>
      </c>
      <c r="AA1211" s="405">
        <v>8.3333333333333329E-2</v>
      </c>
    </row>
    <row r="1212" spans="1:27" ht="15" customHeight="1" x14ac:dyDescent="0.25">
      <c r="A1212" s="425" t="str">
        <f>IF('1_geral'!$D$1=E1212,1,"")</f>
        <v/>
      </c>
      <c r="B1212" s="166" t="str">
        <f>IF(A1212=1,MAX(B$1:B1211)+1,"")</f>
        <v/>
      </c>
      <c r="C1212" s="425" t="str">
        <f>IF('1_geral'!$D$4=F1212,1,"")</f>
        <v/>
      </c>
      <c r="D1212" s="166" t="str">
        <f>IF(C1212=1,MAX(D$1:D1211)+1,"")</f>
        <v/>
      </c>
      <c r="E1212" s="166" t="s">
        <v>26</v>
      </c>
      <c r="F1212" s="166" t="s">
        <v>1856</v>
      </c>
      <c r="G1212" s="166" t="s">
        <v>1657</v>
      </c>
      <c r="H1212" s="166" t="s">
        <v>1854</v>
      </c>
      <c r="I1212" s="166" t="s">
        <v>1856</v>
      </c>
      <c r="J1212" s="166" t="s">
        <v>1902</v>
      </c>
      <c r="K1212" s="166" t="s">
        <v>3044</v>
      </c>
      <c r="M1212" s="409">
        <v>211.2</v>
      </c>
      <c r="O1212" s="410">
        <v>1</v>
      </c>
      <c r="P1212" s="405">
        <v>8.3333333333333329E-2</v>
      </c>
      <c r="Q1212" s="405">
        <v>8.3333333333333329E-2</v>
      </c>
      <c r="R1212" s="405">
        <v>8.3333333333333329E-2</v>
      </c>
      <c r="S1212" s="405">
        <v>8.3333333333333329E-2</v>
      </c>
      <c r="T1212" s="405">
        <v>8.3333333333333329E-2</v>
      </c>
      <c r="U1212" s="405">
        <v>8.3333333333333329E-2</v>
      </c>
      <c r="V1212" s="405">
        <v>8.3333333333333329E-2</v>
      </c>
      <c r="W1212" s="405">
        <v>8.3333333333333329E-2</v>
      </c>
      <c r="X1212" s="405">
        <v>8.3333333333333329E-2</v>
      </c>
      <c r="Y1212" s="405">
        <v>8.3333333333333329E-2</v>
      </c>
      <c r="Z1212" s="405">
        <v>8.3333333333333329E-2</v>
      </c>
      <c r="AA1212" s="405">
        <v>8.3333333333333329E-2</v>
      </c>
    </row>
    <row r="1213" spans="1:27" ht="15" customHeight="1" x14ac:dyDescent="0.25">
      <c r="A1213" s="425" t="str">
        <f>IF('1_geral'!$D$1=E1213,1,"")</f>
        <v/>
      </c>
      <c r="B1213" s="166" t="str">
        <f>IF(A1213=1,MAX(B$1:B1212)+1,"")</f>
        <v/>
      </c>
      <c r="C1213" s="425" t="str">
        <f>IF('1_geral'!$D$4=F1213,1,"")</f>
        <v/>
      </c>
      <c r="D1213" s="166" t="str">
        <f>IF(C1213=1,MAX(D$1:D1212)+1,"")</f>
        <v/>
      </c>
      <c r="E1213" s="166" t="s">
        <v>26</v>
      </c>
      <c r="F1213" s="166" t="s">
        <v>1856</v>
      </c>
      <c r="H1213" s="166" t="s">
        <v>1854</v>
      </c>
      <c r="I1213" s="166" t="s">
        <v>1856</v>
      </c>
      <c r="J1213" s="166" t="s">
        <v>1902</v>
      </c>
      <c r="K1213" s="166" t="s">
        <v>3039</v>
      </c>
      <c r="M1213" s="409">
        <v>105.6</v>
      </c>
      <c r="O1213" s="410">
        <v>1</v>
      </c>
      <c r="P1213" s="405">
        <v>8.3333333333333329E-2</v>
      </c>
      <c r="Q1213" s="405">
        <v>8.3333333333333329E-2</v>
      </c>
      <c r="R1213" s="405">
        <v>8.3333333333333329E-2</v>
      </c>
      <c r="S1213" s="405">
        <v>8.3333333333333329E-2</v>
      </c>
      <c r="T1213" s="405">
        <v>8.3333333333333329E-2</v>
      </c>
      <c r="U1213" s="405">
        <v>8.3333333333333329E-2</v>
      </c>
      <c r="V1213" s="405">
        <v>8.3333333333333329E-2</v>
      </c>
      <c r="W1213" s="405">
        <v>8.3333333333333329E-2</v>
      </c>
      <c r="X1213" s="405">
        <v>8.3333333333333329E-2</v>
      </c>
      <c r="Y1213" s="405">
        <v>8.3333333333333329E-2</v>
      </c>
      <c r="Z1213" s="405">
        <v>8.3333333333333329E-2</v>
      </c>
      <c r="AA1213" s="405">
        <v>8.3333333333333329E-2</v>
      </c>
    </row>
    <row r="1214" spans="1:27" ht="15" customHeight="1" x14ac:dyDescent="0.25">
      <c r="A1214" s="425" t="str">
        <f>IF('1_geral'!$D$1=E1214,1,"")</f>
        <v/>
      </c>
      <c r="B1214" s="166" t="str">
        <f>IF(A1214=1,MAX(B$1:B1213)+1,"")</f>
        <v/>
      </c>
      <c r="C1214" s="425" t="str">
        <f>IF('1_geral'!$D$4=F1214,1,"")</f>
        <v/>
      </c>
      <c r="D1214" s="166" t="str">
        <f>IF(C1214=1,MAX(D$1:D1213)+1,"")</f>
        <v/>
      </c>
      <c r="E1214" s="166" t="s">
        <v>26</v>
      </c>
      <c r="F1214" s="166" t="s">
        <v>3045</v>
      </c>
      <c r="G1214" s="166" t="s">
        <v>1657</v>
      </c>
      <c r="H1214" s="166" t="s">
        <v>1854</v>
      </c>
      <c r="I1214" s="166" t="s">
        <v>1857</v>
      </c>
      <c r="J1214" s="166" t="s">
        <v>1902</v>
      </c>
      <c r="K1214" s="166" t="s">
        <v>3046</v>
      </c>
      <c r="M1214" s="409">
        <v>3060</v>
      </c>
      <c r="O1214" s="410">
        <v>1</v>
      </c>
      <c r="P1214" s="405">
        <v>8.3333333333333329E-2</v>
      </c>
      <c r="Q1214" s="405">
        <v>8.3333333333333329E-2</v>
      </c>
      <c r="R1214" s="405">
        <v>8.3333333333333329E-2</v>
      </c>
      <c r="S1214" s="405">
        <v>8.3333333333333329E-2</v>
      </c>
      <c r="T1214" s="405">
        <v>8.3333333333333329E-2</v>
      </c>
      <c r="U1214" s="405">
        <v>8.3333333333333329E-2</v>
      </c>
      <c r="V1214" s="405">
        <v>8.3333333333333329E-2</v>
      </c>
      <c r="W1214" s="405">
        <v>8.3333333333333329E-2</v>
      </c>
      <c r="X1214" s="405">
        <v>8.3333333333333329E-2</v>
      </c>
      <c r="Y1214" s="405">
        <v>8.3333333333333329E-2</v>
      </c>
      <c r="Z1214" s="405">
        <v>8.3333333333333329E-2</v>
      </c>
      <c r="AA1214" s="405">
        <v>8.3333333333333329E-2</v>
      </c>
    </row>
    <row r="1215" spans="1:27" ht="15" customHeight="1" x14ac:dyDescent="0.25">
      <c r="A1215" s="425" t="str">
        <f>IF('1_geral'!$D$1=E1215,1,"")</f>
        <v/>
      </c>
      <c r="B1215" s="166" t="str">
        <f>IF(A1215=1,MAX(B$1:B1214)+1,"")</f>
        <v/>
      </c>
      <c r="C1215" s="425" t="str">
        <f>IF('1_geral'!$D$4=F1215,1,"")</f>
        <v/>
      </c>
      <c r="D1215" s="166" t="str">
        <f>IF(C1215=1,MAX(D$1:D1214)+1,"")</f>
        <v/>
      </c>
      <c r="E1215" s="166" t="s">
        <v>26</v>
      </c>
      <c r="F1215" s="166" t="s">
        <v>3045</v>
      </c>
      <c r="G1215" s="166" t="s">
        <v>1657</v>
      </c>
      <c r="H1215" s="166" t="s">
        <v>1854</v>
      </c>
      <c r="I1215" s="166" t="s">
        <v>1857</v>
      </c>
      <c r="J1215" s="166" t="s">
        <v>1902</v>
      </c>
      <c r="K1215" s="166" t="s">
        <v>3047</v>
      </c>
      <c r="M1215" s="409">
        <v>2340</v>
      </c>
      <c r="O1215" s="410">
        <v>1</v>
      </c>
      <c r="P1215" s="405">
        <v>8.3333333333333329E-2</v>
      </c>
      <c r="Q1215" s="405">
        <v>8.3333333333333329E-2</v>
      </c>
      <c r="R1215" s="405">
        <v>8.3333333333333329E-2</v>
      </c>
      <c r="S1215" s="405">
        <v>8.3333333333333329E-2</v>
      </c>
      <c r="T1215" s="405">
        <v>8.3333333333333329E-2</v>
      </c>
      <c r="U1215" s="405">
        <v>8.3333333333333329E-2</v>
      </c>
      <c r="V1215" s="405">
        <v>8.3333333333333329E-2</v>
      </c>
      <c r="W1215" s="405">
        <v>8.3333333333333329E-2</v>
      </c>
      <c r="X1215" s="405">
        <v>8.3333333333333329E-2</v>
      </c>
      <c r="Y1215" s="405">
        <v>8.3333333333333329E-2</v>
      </c>
      <c r="Z1215" s="405">
        <v>8.3333333333333329E-2</v>
      </c>
      <c r="AA1215" s="405">
        <v>8.3333333333333329E-2</v>
      </c>
    </row>
    <row r="1216" spans="1:27" ht="15" customHeight="1" x14ac:dyDescent="0.25">
      <c r="A1216" s="425" t="str">
        <f>IF('1_geral'!$D$1=E1216,1,"")</f>
        <v/>
      </c>
      <c r="B1216" s="166" t="str">
        <f>IF(A1216=1,MAX(B$1:B1215)+1,"")</f>
        <v/>
      </c>
      <c r="C1216" s="425" t="str">
        <f>IF('1_geral'!$D$4=F1216,1,"")</f>
        <v/>
      </c>
      <c r="D1216" s="166" t="str">
        <f>IF(C1216=1,MAX(D$1:D1215)+1,"")</f>
        <v/>
      </c>
      <c r="E1216" s="166" t="s">
        <v>26</v>
      </c>
      <c r="F1216" s="166" t="s">
        <v>3045</v>
      </c>
      <c r="G1216" s="166" t="s">
        <v>1657</v>
      </c>
      <c r="H1216" s="166" t="s">
        <v>1854</v>
      </c>
      <c r="I1216" s="166" t="s">
        <v>1857</v>
      </c>
      <c r="J1216" s="166" t="s">
        <v>1902</v>
      </c>
      <c r="K1216" s="166" t="s">
        <v>2937</v>
      </c>
      <c r="M1216" s="409">
        <v>6600</v>
      </c>
      <c r="O1216" s="410">
        <v>1</v>
      </c>
      <c r="P1216" s="405">
        <v>8.3333333333333329E-2</v>
      </c>
      <c r="Q1216" s="405">
        <v>8.3333333333333329E-2</v>
      </c>
      <c r="R1216" s="405">
        <v>8.3333333333333329E-2</v>
      </c>
      <c r="S1216" s="405">
        <v>8.3333333333333329E-2</v>
      </c>
      <c r="T1216" s="405">
        <v>8.3333333333333329E-2</v>
      </c>
      <c r="U1216" s="405">
        <v>8.3333333333333329E-2</v>
      </c>
      <c r="V1216" s="405">
        <v>8.3333333333333329E-2</v>
      </c>
      <c r="W1216" s="405">
        <v>8.3333333333333329E-2</v>
      </c>
      <c r="X1216" s="405">
        <v>8.3333333333333329E-2</v>
      </c>
      <c r="Y1216" s="405">
        <v>8.3333333333333329E-2</v>
      </c>
      <c r="Z1216" s="405">
        <v>8.3333333333333329E-2</v>
      </c>
      <c r="AA1216" s="405">
        <v>8.3333333333333329E-2</v>
      </c>
    </row>
    <row r="1217" spans="1:27" ht="15" customHeight="1" x14ac:dyDescent="0.25">
      <c r="A1217" s="425" t="str">
        <f>IF('1_geral'!$D$1=E1217,1,"")</f>
        <v/>
      </c>
      <c r="B1217" s="166" t="str">
        <f>IF(A1217=1,MAX(B$1:B1216)+1,"")</f>
        <v/>
      </c>
      <c r="C1217" s="425" t="str">
        <f>IF('1_geral'!$D$4=F1217,1,"")</f>
        <v/>
      </c>
      <c r="D1217" s="166" t="str">
        <f>IF(C1217=1,MAX(D$1:D1216)+1,"")</f>
        <v/>
      </c>
      <c r="E1217" s="166" t="s">
        <v>26</v>
      </c>
      <c r="F1217" s="166" t="s">
        <v>3045</v>
      </c>
      <c r="G1217" s="166" t="s">
        <v>1657</v>
      </c>
      <c r="H1217" s="166" t="s">
        <v>1854</v>
      </c>
      <c r="I1217" s="166" t="s">
        <v>1857</v>
      </c>
      <c r="J1217" s="166" t="s">
        <v>1902</v>
      </c>
      <c r="K1217" s="166" t="s">
        <v>3048</v>
      </c>
      <c r="M1217" s="409">
        <v>1560</v>
      </c>
      <c r="O1217" s="410">
        <v>1</v>
      </c>
      <c r="P1217" s="405">
        <v>8.3333333333333329E-2</v>
      </c>
      <c r="Q1217" s="405">
        <v>8.3333333333333329E-2</v>
      </c>
      <c r="R1217" s="405">
        <v>8.3333333333333329E-2</v>
      </c>
      <c r="S1217" s="405">
        <v>8.3333333333333329E-2</v>
      </c>
      <c r="T1217" s="405">
        <v>8.3333333333333329E-2</v>
      </c>
      <c r="U1217" s="405">
        <v>8.3333333333333329E-2</v>
      </c>
      <c r="V1217" s="405">
        <v>8.3333333333333329E-2</v>
      </c>
      <c r="W1217" s="405">
        <v>8.3333333333333329E-2</v>
      </c>
      <c r="X1217" s="405">
        <v>8.3333333333333329E-2</v>
      </c>
      <c r="Y1217" s="405">
        <v>8.3333333333333329E-2</v>
      </c>
      <c r="Z1217" s="405">
        <v>8.3333333333333329E-2</v>
      </c>
      <c r="AA1217" s="405">
        <v>8.3333333333333329E-2</v>
      </c>
    </row>
    <row r="1218" spans="1:27" ht="15" customHeight="1" x14ac:dyDescent="0.25">
      <c r="A1218" s="425" t="str">
        <f>IF('1_geral'!$D$1=E1218,1,"")</f>
        <v/>
      </c>
      <c r="B1218" s="166" t="str">
        <f>IF(A1218=1,MAX(B$1:B1217)+1,"")</f>
        <v/>
      </c>
      <c r="C1218" s="425" t="str">
        <f>IF('1_geral'!$D$4=F1218,1,"")</f>
        <v/>
      </c>
      <c r="D1218" s="166" t="str">
        <f>IF(C1218=1,MAX(D$1:D1217)+1,"")</f>
        <v/>
      </c>
      <c r="E1218" s="166" t="s">
        <v>26</v>
      </c>
      <c r="F1218" s="166" t="s">
        <v>3045</v>
      </c>
      <c r="G1218" s="166" t="s">
        <v>1657</v>
      </c>
      <c r="H1218" s="166" t="s">
        <v>1854</v>
      </c>
      <c r="I1218" s="166" t="s">
        <v>1857</v>
      </c>
      <c r="J1218" s="166" t="s">
        <v>1902</v>
      </c>
      <c r="K1218" s="166" t="s">
        <v>3049</v>
      </c>
      <c r="M1218" s="409">
        <v>2340</v>
      </c>
      <c r="O1218" s="410">
        <v>1</v>
      </c>
      <c r="P1218" s="405">
        <v>8.3333333333333329E-2</v>
      </c>
      <c r="Q1218" s="405">
        <v>8.3333333333333329E-2</v>
      </c>
      <c r="R1218" s="405">
        <v>8.3333333333333329E-2</v>
      </c>
      <c r="S1218" s="405">
        <v>8.3333333333333329E-2</v>
      </c>
      <c r="T1218" s="405">
        <v>8.3333333333333329E-2</v>
      </c>
      <c r="U1218" s="405">
        <v>8.3333333333333329E-2</v>
      </c>
      <c r="V1218" s="405">
        <v>8.3333333333333329E-2</v>
      </c>
      <c r="W1218" s="405">
        <v>8.3333333333333329E-2</v>
      </c>
      <c r="X1218" s="405">
        <v>8.3333333333333329E-2</v>
      </c>
      <c r="Y1218" s="405">
        <v>8.3333333333333329E-2</v>
      </c>
      <c r="Z1218" s="405">
        <v>8.3333333333333329E-2</v>
      </c>
      <c r="AA1218" s="405">
        <v>8.3333333333333329E-2</v>
      </c>
    </row>
    <row r="1219" spans="1:27" ht="15" customHeight="1" x14ac:dyDescent="0.25">
      <c r="A1219" s="425" t="str">
        <f>IF('1_geral'!$D$1=E1219,1,"")</f>
        <v/>
      </c>
      <c r="B1219" s="166" t="str">
        <f>IF(A1219=1,MAX(B$1:B1218)+1,"")</f>
        <v/>
      </c>
      <c r="C1219" s="425" t="str">
        <f>IF('1_geral'!$D$4=F1219,1,"")</f>
        <v/>
      </c>
      <c r="D1219" s="166" t="str">
        <f>IF(C1219=1,MAX(D$1:D1218)+1,"")</f>
        <v/>
      </c>
      <c r="E1219" s="166" t="s">
        <v>26</v>
      </c>
      <c r="F1219" s="166" t="s">
        <v>3045</v>
      </c>
      <c r="G1219" s="166" t="s">
        <v>1657</v>
      </c>
      <c r="H1219" s="166" t="s">
        <v>1854</v>
      </c>
      <c r="I1219" s="166" t="s">
        <v>1857</v>
      </c>
      <c r="J1219" s="166" t="s">
        <v>1902</v>
      </c>
      <c r="K1219" s="166" t="s">
        <v>3050</v>
      </c>
      <c r="M1219" s="409">
        <v>720</v>
      </c>
      <c r="O1219" s="410">
        <v>1</v>
      </c>
      <c r="P1219" s="405">
        <v>8.3333333333333329E-2</v>
      </c>
      <c r="Q1219" s="405">
        <v>8.3333333333333329E-2</v>
      </c>
      <c r="R1219" s="405">
        <v>8.3333333333333329E-2</v>
      </c>
      <c r="S1219" s="405">
        <v>8.3333333333333329E-2</v>
      </c>
      <c r="T1219" s="405">
        <v>8.3333333333333329E-2</v>
      </c>
      <c r="U1219" s="405">
        <v>8.3333333333333329E-2</v>
      </c>
      <c r="V1219" s="405">
        <v>8.3333333333333329E-2</v>
      </c>
      <c r="W1219" s="405">
        <v>8.3333333333333329E-2</v>
      </c>
      <c r="X1219" s="405">
        <v>8.3333333333333329E-2</v>
      </c>
      <c r="Y1219" s="405">
        <v>8.3333333333333329E-2</v>
      </c>
      <c r="Z1219" s="405">
        <v>8.3333333333333329E-2</v>
      </c>
      <c r="AA1219" s="405">
        <v>8.3333333333333329E-2</v>
      </c>
    </row>
    <row r="1220" spans="1:27" ht="15" customHeight="1" x14ac:dyDescent="0.25">
      <c r="A1220" s="425" t="str">
        <f>IF('1_geral'!$D$1=E1220,1,"")</f>
        <v/>
      </c>
      <c r="B1220" s="166" t="str">
        <f>IF(A1220=1,MAX(B$1:B1219)+1,"")</f>
        <v/>
      </c>
      <c r="C1220" s="425" t="str">
        <f>IF('1_geral'!$D$4=F1220,1,"")</f>
        <v/>
      </c>
      <c r="D1220" s="166" t="str">
        <f>IF(C1220=1,MAX(D$1:D1219)+1,"")</f>
        <v/>
      </c>
      <c r="E1220" s="166" t="s">
        <v>26</v>
      </c>
      <c r="F1220" s="166" t="s">
        <v>3045</v>
      </c>
      <c r="G1220" s="166" t="s">
        <v>1657</v>
      </c>
      <c r="H1220" s="166" t="s">
        <v>1854</v>
      </c>
      <c r="I1220" s="166" t="s">
        <v>1857</v>
      </c>
      <c r="J1220" s="166" t="s">
        <v>1902</v>
      </c>
      <c r="K1220" s="166" t="s">
        <v>3051</v>
      </c>
      <c r="M1220" s="409">
        <v>1560</v>
      </c>
      <c r="O1220" s="410">
        <v>1</v>
      </c>
      <c r="P1220" s="405">
        <v>8.3333333333333329E-2</v>
      </c>
      <c r="Q1220" s="405">
        <v>8.3333333333333329E-2</v>
      </c>
      <c r="R1220" s="405">
        <v>8.3333333333333329E-2</v>
      </c>
      <c r="S1220" s="405">
        <v>8.3333333333333329E-2</v>
      </c>
      <c r="T1220" s="405">
        <v>8.3333333333333329E-2</v>
      </c>
      <c r="U1220" s="405">
        <v>8.3333333333333329E-2</v>
      </c>
      <c r="V1220" s="405">
        <v>8.3333333333333329E-2</v>
      </c>
      <c r="W1220" s="405">
        <v>8.3333333333333329E-2</v>
      </c>
      <c r="X1220" s="405">
        <v>8.3333333333333329E-2</v>
      </c>
      <c r="Y1220" s="405">
        <v>8.3333333333333329E-2</v>
      </c>
      <c r="Z1220" s="405">
        <v>8.3333333333333329E-2</v>
      </c>
      <c r="AA1220" s="405">
        <v>8.3333333333333329E-2</v>
      </c>
    </row>
    <row r="1221" spans="1:27" ht="15" customHeight="1" x14ac:dyDescent="0.25">
      <c r="A1221" s="425" t="str">
        <f>IF('1_geral'!$D$1=E1221,1,"")</f>
        <v/>
      </c>
      <c r="B1221" s="166" t="str">
        <f>IF(A1221=1,MAX(B$1:B1220)+1,"")</f>
        <v/>
      </c>
      <c r="C1221" s="425" t="str">
        <f>IF('1_geral'!$D$4=F1221,1,"")</f>
        <v/>
      </c>
      <c r="D1221" s="166" t="str">
        <f>IF(C1221=1,MAX(D$1:D1220)+1,"")</f>
        <v/>
      </c>
      <c r="E1221" s="166" t="s">
        <v>26</v>
      </c>
      <c r="F1221" s="166" t="s">
        <v>3045</v>
      </c>
      <c r="H1221" s="166" t="s">
        <v>1658</v>
      </c>
      <c r="I1221" s="166" t="s">
        <v>1861</v>
      </c>
      <c r="J1221" s="166" t="s">
        <v>1902</v>
      </c>
      <c r="K1221" s="166" t="s">
        <v>2605</v>
      </c>
      <c r="M1221" s="409">
        <v>9240</v>
      </c>
      <c r="O1221" s="410">
        <v>1</v>
      </c>
      <c r="P1221" s="405">
        <v>8.3333333333333329E-2</v>
      </c>
      <c r="Q1221" s="405">
        <v>8.3333333333333329E-2</v>
      </c>
      <c r="R1221" s="405">
        <v>8.3333333333333329E-2</v>
      </c>
      <c r="S1221" s="405">
        <v>8.3333333333333329E-2</v>
      </c>
      <c r="T1221" s="405">
        <v>8.3333333333333329E-2</v>
      </c>
      <c r="U1221" s="405">
        <v>8.3333333333333329E-2</v>
      </c>
      <c r="V1221" s="405">
        <v>8.3333333333333329E-2</v>
      </c>
      <c r="W1221" s="405">
        <v>8.3333333333333329E-2</v>
      </c>
      <c r="X1221" s="405">
        <v>8.3333333333333329E-2</v>
      </c>
      <c r="Y1221" s="405">
        <v>8.3333333333333329E-2</v>
      </c>
      <c r="Z1221" s="405">
        <v>8.3333333333333329E-2</v>
      </c>
      <c r="AA1221" s="405">
        <v>8.3333333333333329E-2</v>
      </c>
    </row>
    <row r="1222" spans="1:27" ht="15" customHeight="1" x14ac:dyDescent="0.25">
      <c r="A1222" s="425" t="str">
        <f>IF('1_geral'!$D$1=E1222,1,"")</f>
        <v/>
      </c>
      <c r="B1222" s="166" t="str">
        <f>IF(A1222=1,MAX(B$1:B1221)+1,"")</f>
        <v/>
      </c>
      <c r="C1222" s="425" t="str">
        <f>IF('1_geral'!$D$4=F1222,1,"")</f>
        <v/>
      </c>
      <c r="D1222" s="166" t="str">
        <f>IF(C1222=1,MAX(D$1:D1221)+1,"")</f>
        <v/>
      </c>
      <c r="E1222" s="166" t="s">
        <v>26</v>
      </c>
      <c r="F1222" s="166" t="s">
        <v>3045</v>
      </c>
      <c r="H1222" s="166" t="s">
        <v>1854</v>
      </c>
      <c r="I1222" s="166" t="s">
        <v>1857</v>
      </c>
      <c r="J1222" s="166" t="s">
        <v>1902</v>
      </c>
      <c r="K1222" s="166" t="s">
        <v>3015</v>
      </c>
      <c r="M1222" s="409">
        <v>720</v>
      </c>
      <c r="O1222" s="410">
        <v>1</v>
      </c>
      <c r="P1222" s="405">
        <v>8.3333333333333329E-2</v>
      </c>
      <c r="Q1222" s="405">
        <v>8.3333333333333329E-2</v>
      </c>
      <c r="R1222" s="405">
        <v>8.3333333333333329E-2</v>
      </c>
      <c r="S1222" s="405">
        <v>8.3333333333333329E-2</v>
      </c>
      <c r="T1222" s="405">
        <v>8.3333333333333329E-2</v>
      </c>
      <c r="U1222" s="405">
        <v>8.3333333333333329E-2</v>
      </c>
      <c r="V1222" s="405">
        <v>8.3333333333333329E-2</v>
      </c>
      <c r="W1222" s="405">
        <v>8.3333333333333329E-2</v>
      </c>
      <c r="X1222" s="405">
        <v>8.3333333333333329E-2</v>
      </c>
      <c r="Y1222" s="405">
        <v>8.3333333333333329E-2</v>
      </c>
      <c r="Z1222" s="405">
        <v>8.3333333333333329E-2</v>
      </c>
      <c r="AA1222" s="405">
        <v>8.3333333333333329E-2</v>
      </c>
    </row>
    <row r="1223" spans="1:27" ht="15" customHeight="1" x14ac:dyDescent="0.25">
      <c r="A1223" s="425" t="str">
        <f>IF('1_geral'!$D$1=E1223,1,"")</f>
        <v/>
      </c>
      <c r="B1223" s="166" t="str">
        <f>IF(A1223=1,MAX(B$1:B1222)+1,"")</f>
        <v/>
      </c>
      <c r="C1223" s="425" t="str">
        <f>IF('1_geral'!$D$4=F1223,1,"")</f>
        <v/>
      </c>
      <c r="D1223" s="166" t="str">
        <f>IF(C1223=1,MAX(D$1:D1222)+1,"")</f>
        <v/>
      </c>
      <c r="E1223" s="166" t="s">
        <v>27</v>
      </c>
      <c r="F1223" s="166" t="s">
        <v>3052</v>
      </c>
      <c r="G1223" s="166" t="s">
        <v>1657</v>
      </c>
      <c r="H1223" s="166" t="s">
        <v>1656</v>
      </c>
      <c r="I1223" s="166" t="s">
        <v>1886</v>
      </c>
      <c r="J1223" s="166" t="s">
        <v>1902</v>
      </c>
      <c r="K1223" s="166" t="s">
        <v>3054</v>
      </c>
      <c r="L1223" s="409">
        <v>400</v>
      </c>
      <c r="M1223" s="409">
        <v>500</v>
      </c>
      <c r="N1223" s="409">
        <v>600</v>
      </c>
      <c r="O1223" s="410">
        <v>10</v>
      </c>
      <c r="P1223" s="405">
        <v>8.3333333333333329E-2</v>
      </c>
      <c r="Q1223" s="405">
        <v>8.3333333333333329E-2</v>
      </c>
      <c r="R1223" s="405">
        <v>8.3333333333333329E-2</v>
      </c>
      <c r="S1223" s="405">
        <v>8.3333333333333329E-2</v>
      </c>
      <c r="T1223" s="405">
        <v>8.3333333333333329E-2</v>
      </c>
      <c r="U1223" s="405">
        <v>8.3333333333333329E-2</v>
      </c>
      <c r="V1223" s="405">
        <v>8.3333333333333329E-2</v>
      </c>
      <c r="W1223" s="405">
        <v>8.3333333333333329E-2</v>
      </c>
      <c r="X1223" s="405">
        <v>8.3333333333333329E-2</v>
      </c>
      <c r="Y1223" s="405">
        <v>8.3333333333333329E-2</v>
      </c>
      <c r="Z1223" s="405">
        <v>8.3333333333333329E-2</v>
      </c>
      <c r="AA1223" s="405">
        <v>8.3333333333333329E-2</v>
      </c>
    </row>
    <row r="1224" spans="1:27" ht="15" customHeight="1" x14ac:dyDescent="0.25">
      <c r="A1224" s="425" t="str">
        <f>IF('1_geral'!$D$1=E1224,1,"")</f>
        <v/>
      </c>
      <c r="B1224" s="166" t="str">
        <f>IF(A1224=1,MAX(B$1:B1223)+1,"")</f>
        <v/>
      </c>
      <c r="C1224" s="425" t="str">
        <f>IF('1_geral'!$D$4=F1224,1,"")</f>
        <v/>
      </c>
      <c r="D1224" s="166" t="str">
        <f>IF(C1224=1,MAX(D$1:D1223)+1,"")</f>
        <v/>
      </c>
      <c r="E1224" s="166" t="s">
        <v>27</v>
      </c>
      <c r="F1224" s="166" t="s">
        <v>3052</v>
      </c>
      <c r="G1224" s="166" t="s">
        <v>1657</v>
      </c>
      <c r="H1224" s="166" t="s">
        <v>1656</v>
      </c>
      <c r="I1224" s="166" t="s">
        <v>1858</v>
      </c>
      <c r="J1224" s="166" t="s">
        <v>1902</v>
      </c>
      <c r="K1224" s="166" t="s">
        <v>3058</v>
      </c>
      <c r="L1224" s="409">
        <v>9000</v>
      </c>
      <c r="M1224" s="409">
        <v>10000</v>
      </c>
      <c r="N1224" s="409">
        <v>11000</v>
      </c>
      <c r="O1224" s="410">
        <v>1</v>
      </c>
      <c r="P1224" s="405">
        <v>8.3333333333333329E-2</v>
      </c>
      <c r="Q1224" s="405">
        <v>8.3333333333333329E-2</v>
      </c>
      <c r="R1224" s="405">
        <v>8.3333333333333329E-2</v>
      </c>
      <c r="S1224" s="405">
        <v>8.3333333333333329E-2</v>
      </c>
      <c r="T1224" s="405">
        <v>8.3333333333333329E-2</v>
      </c>
      <c r="U1224" s="405">
        <v>8.3333333333333329E-2</v>
      </c>
      <c r="V1224" s="405">
        <v>8.3333333333333329E-2</v>
      </c>
      <c r="W1224" s="405">
        <v>8.3333333333333329E-2</v>
      </c>
      <c r="X1224" s="405">
        <v>8.3333333333333329E-2</v>
      </c>
      <c r="Y1224" s="405">
        <v>8.3333333333333329E-2</v>
      </c>
      <c r="Z1224" s="405">
        <v>8.3333333333333329E-2</v>
      </c>
      <c r="AA1224" s="405">
        <v>8.3333333333333329E-2</v>
      </c>
    </row>
    <row r="1225" spans="1:27" ht="15" customHeight="1" x14ac:dyDescent="0.25">
      <c r="A1225" s="425" t="str">
        <f>IF('1_geral'!$D$1=E1225,1,"")</f>
        <v/>
      </c>
      <c r="B1225" s="166" t="str">
        <f>IF(A1225=1,MAX(B$1:B1224)+1,"")</f>
        <v/>
      </c>
      <c r="C1225" s="425" t="str">
        <f>IF('1_geral'!$D$4=F1225,1,"")</f>
        <v/>
      </c>
      <c r="D1225" s="166" t="str">
        <f>IF(C1225=1,MAX(D$1:D1224)+1,"")</f>
        <v/>
      </c>
      <c r="E1225" s="166" t="s">
        <v>27</v>
      </c>
      <c r="F1225" s="166" t="s">
        <v>3052</v>
      </c>
      <c r="G1225" s="166" t="s">
        <v>1657</v>
      </c>
      <c r="H1225" s="166" t="s">
        <v>1656</v>
      </c>
      <c r="I1225" s="166" t="s">
        <v>1858</v>
      </c>
      <c r="J1225" s="166" t="s">
        <v>1902</v>
      </c>
      <c r="K1225" s="166" t="s">
        <v>3060</v>
      </c>
      <c r="L1225" s="409">
        <v>2300</v>
      </c>
      <c r="M1225" s="409">
        <v>2500</v>
      </c>
      <c r="N1225" s="409">
        <v>2800</v>
      </c>
      <c r="O1225" s="410">
        <v>1</v>
      </c>
      <c r="P1225" s="405">
        <v>8.3333333333333329E-2</v>
      </c>
      <c r="Q1225" s="405">
        <v>8.3333333333333329E-2</v>
      </c>
      <c r="R1225" s="405">
        <v>8.3333333333333329E-2</v>
      </c>
      <c r="S1225" s="405">
        <v>8.3333333333333329E-2</v>
      </c>
      <c r="T1225" s="405">
        <v>8.3333333333333329E-2</v>
      </c>
      <c r="U1225" s="405">
        <v>8.3333333333333329E-2</v>
      </c>
      <c r="V1225" s="405">
        <v>8.3333333333333329E-2</v>
      </c>
      <c r="W1225" s="405">
        <v>8.3333333333333329E-2</v>
      </c>
      <c r="X1225" s="405">
        <v>8.3333333333333329E-2</v>
      </c>
      <c r="Y1225" s="405">
        <v>8.3333333333333329E-2</v>
      </c>
      <c r="Z1225" s="405">
        <v>8.3333333333333329E-2</v>
      </c>
      <c r="AA1225" s="405">
        <v>8.3333333333333329E-2</v>
      </c>
    </row>
    <row r="1226" spans="1:27" ht="15" customHeight="1" x14ac:dyDescent="0.25">
      <c r="A1226" s="425" t="str">
        <f>IF('1_geral'!$D$1=E1226,1,"")</f>
        <v/>
      </c>
      <c r="B1226" s="166" t="str">
        <f>IF(A1226=1,MAX(B$1:B1225)+1,"")</f>
        <v/>
      </c>
      <c r="C1226" s="425" t="str">
        <f>IF('1_geral'!$D$4=F1226,1,"")</f>
        <v/>
      </c>
      <c r="D1226" s="166" t="str">
        <f>IF(C1226=1,MAX(D$1:D1225)+1,"")</f>
        <v/>
      </c>
      <c r="E1226" s="166" t="s">
        <v>27</v>
      </c>
      <c r="F1226" s="166" t="s">
        <v>3052</v>
      </c>
      <c r="G1226" s="166" t="s">
        <v>1657</v>
      </c>
      <c r="H1226" s="166" t="s">
        <v>1854</v>
      </c>
      <c r="I1226" s="166" t="s">
        <v>1831</v>
      </c>
      <c r="J1226" s="166" t="s">
        <v>1902</v>
      </c>
      <c r="K1226" s="166" t="s">
        <v>3055</v>
      </c>
      <c r="L1226" s="409">
        <v>1400</v>
      </c>
      <c r="M1226" s="409">
        <v>1600</v>
      </c>
      <c r="N1226" s="409">
        <v>1800</v>
      </c>
      <c r="O1226" s="410">
        <v>12</v>
      </c>
      <c r="P1226" s="405">
        <v>8.3333333333333329E-2</v>
      </c>
      <c r="Q1226" s="405">
        <v>8.3333333333333329E-2</v>
      </c>
      <c r="R1226" s="405">
        <v>8.3333333333333329E-2</v>
      </c>
      <c r="S1226" s="405">
        <v>8.3333333333333329E-2</v>
      </c>
      <c r="T1226" s="405">
        <v>8.3333333333333329E-2</v>
      </c>
      <c r="U1226" s="405">
        <v>8.3333333333333329E-2</v>
      </c>
      <c r="V1226" s="405">
        <v>8.3333333333333329E-2</v>
      </c>
      <c r="W1226" s="405">
        <v>8.3333333333333329E-2</v>
      </c>
      <c r="X1226" s="405">
        <v>8.3333333333333329E-2</v>
      </c>
      <c r="Y1226" s="405">
        <v>8.3333333333333329E-2</v>
      </c>
      <c r="Z1226" s="405">
        <v>8.3333333333333329E-2</v>
      </c>
      <c r="AA1226" s="405">
        <v>8.3333333333333329E-2</v>
      </c>
    </row>
    <row r="1227" spans="1:27" ht="15" customHeight="1" x14ac:dyDescent="0.25">
      <c r="A1227" s="425" t="str">
        <f>IF('1_geral'!$D$1=E1227,1,"")</f>
        <v/>
      </c>
      <c r="B1227" s="166" t="str">
        <f>IF(A1227=1,MAX(B$1:B1226)+1,"")</f>
        <v/>
      </c>
      <c r="C1227" s="425" t="str">
        <f>IF('1_geral'!$D$4=F1227,1,"")</f>
        <v/>
      </c>
      <c r="D1227" s="166" t="str">
        <f>IF(C1227=1,MAX(D$1:D1226)+1,"")</f>
        <v/>
      </c>
      <c r="E1227" s="166" t="s">
        <v>27</v>
      </c>
      <c r="F1227" s="166" t="s">
        <v>3052</v>
      </c>
      <c r="G1227" s="166" t="s">
        <v>1657</v>
      </c>
      <c r="H1227" s="166" t="s">
        <v>1854</v>
      </c>
      <c r="I1227" s="166" t="s">
        <v>1831</v>
      </c>
      <c r="J1227" s="166" t="s">
        <v>1902</v>
      </c>
      <c r="K1227" s="166" t="s">
        <v>3056</v>
      </c>
      <c r="L1227" s="409">
        <v>1200</v>
      </c>
      <c r="M1227" s="409">
        <v>1500</v>
      </c>
      <c r="N1227" s="409">
        <v>1800</v>
      </c>
      <c r="O1227" s="410">
        <v>15</v>
      </c>
      <c r="P1227" s="405">
        <v>8.3333333333333329E-2</v>
      </c>
      <c r="Q1227" s="405">
        <v>8.3333333333333329E-2</v>
      </c>
      <c r="R1227" s="405">
        <v>8.3333333333333329E-2</v>
      </c>
      <c r="S1227" s="405">
        <v>8.3333333333333329E-2</v>
      </c>
      <c r="T1227" s="405">
        <v>8.3333333333333329E-2</v>
      </c>
      <c r="U1227" s="405">
        <v>8.3333333333333329E-2</v>
      </c>
      <c r="V1227" s="405">
        <v>8.3333333333333329E-2</v>
      </c>
      <c r="W1227" s="405">
        <v>8.3333333333333329E-2</v>
      </c>
      <c r="X1227" s="405">
        <v>8.3333333333333329E-2</v>
      </c>
      <c r="Y1227" s="405">
        <v>8.3333333333333329E-2</v>
      </c>
      <c r="Z1227" s="405">
        <v>8.3333333333333329E-2</v>
      </c>
      <c r="AA1227" s="405">
        <v>8.3333333333333329E-2</v>
      </c>
    </row>
    <row r="1228" spans="1:27" ht="15" customHeight="1" x14ac:dyDescent="0.25">
      <c r="A1228" s="425" t="str">
        <f>IF('1_geral'!$D$1=E1228,1,"")</f>
        <v/>
      </c>
      <c r="B1228" s="166" t="str">
        <f>IF(A1228=1,MAX(B$1:B1227)+1,"")</f>
        <v/>
      </c>
      <c r="C1228" s="425" t="str">
        <f>IF('1_geral'!$D$4=F1228,1,"")</f>
        <v/>
      </c>
      <c r="D1228" s="166" t="str">
        <f>IF(C1228=1,MAX(D$1:D1227)+1,"")</f>
        <v/>
      </c>
      <c r="E1228" s="166" t="s">
        <v>27</v>
      </c>
      <c r="F1228" s="166" t="s">
        <v>3052</v>
      </c>
      <c r="G1228" s="166" t="s">
        <v>1657</v>
      </c>
      <c r="H1228" s="166" t="s">
        <v>1854</v>
      </c>
      <c r="I1228" s="166" t="s">
        <v>1856</v>
      </c>
      <c r="J1228" s="166" t="s">
        <v>1902</v>
      </c>
      <c r="K1228" s="166" t="s">
        <v>3062</v>
      </c>
      <c r="L1228" s="409">
        <v>7000</v>
      </c>
      <c r="M1228" s="409">
        <v>8000</v>
      </c>
      <c r="N1228" s="409">
        <v>9000</v>
      </c>
      <c r="O1228" s="410">
        <v>1</v>
      </c>
      <c r="P1228" s="405">
        <v>8.3333333333333329E-2</v>
      </c>
      <c r="Q1228" s="405">
        <v>8.3333333333333329E-2</v>
      </c>
      <c r="R1228" s="405">
        <v>8.3333333333333329E-2</v>
      </c>
      <c r="S1228" s="405">
        <v>8.3333333333333329E-2</v>
      </c>
      <c r="T1228" s="405">
        <v>8.3333333333333329E-2</v>
      </c>
      <c r="U1228" s="405">
        <v>8.3333333333333329E-2</v>
      </c>
      <c r="V1228" s="405">
        <v>8.3333333333333329E-2</v>
      </c>
      <c r="W1228" s="405">
        <v>8.3333333333333329E-2</v>
      </c>
      <c r="X1228" s="405">
        <v>8.3333333333333329E-2</v>
      </c>
      <c r="Y1228" s="405">
        <v>8.3333333333333329E-2</v>
      </c>
      <c r="Z1228" s="405">
        <v>8.3333333333333329E-2</v>
      </c>
      <c r="AA1228" s="405">
        <v>8.3333333333333329E-2</v>
      </c>
    </row>
    <row r="1229" spans="1:27" ht="15" customHeight="1" x14ac:dyDescent="0.25">
      <c r="A1229" s="425" t="str">
        <f>IF('1_geral'!$D$1=E1229,1,"")</f>
        <v/>
      </c>
      <c r="B1229" s="166" t="str">
        <f>IF(A1229=1,MAX(B$1:B1228)+1,"")</f>
        <v/>
      </c>
      <c r="C1229" s="425" t="str">
        <f>IF('1_geral'!$D$4=F1229,1,"")</f>
        <v/>
      </c>
      <c r="D1229" s="166" t="str">
        <f>IF(C1229=1,MAX(D$1:D1228)+1,"")</f>
        <v/>
      </c>
      <c r="E1229" s="166" t="s">
        <v>27</v>
      </c>
      <c r="F1229" s="166" t="s">
        <v>3052</v>
      </c>
      <c r="G1229" s="166" t="s">
        <v>1657</v>
      </c>
      <c r="H1229" s="166" t="s">
        <v>1854</v>
      </c>
      <c r="I1229" s="166" t="s">
        <v>1856</v>
      </c>
      <c r="J1229" s="166" t="s">
        <v>1902</v>
      </c>
      <c r="K1229" s="166" t="s">
        <v>3063</v>
      </c>
      <c r="L1229" s="409">
        <v>14000</v>
      </c>
      <c r="M1229" s="409">
        <v>15000</v>
      </c>
      <c r="N1229" s="409">
        <v>16000</v>
      </c>
      <c r="O1229" s="410">
        <v>1</v>
      </c>
      <c r="P1229" s="405">
        <v>8.3333333333333329E-2</v>
      </c>
      <c r="Q1229" s="405">
        <v>8.3333333333333329E-2</v>
      </c>
      <c r="R1229" s="405">
        <v>8.3333333333333329E-2</v>
      </c>
      <c r="S1229" s="405">
        <v>8.3333333333333329E-2</v>
      </c>
      <c r="T1229" s="405">
        <v>8.3333333333333329E-2</v>
      </c>
      <c r="U1229" s="405">
        <v>8.3333333333333329E-2</v>
      </c>
      <c r="V1229" s="405">
        <v>8.3333333333333329E-2</v>
      </c>
      <c r="W1229" s="405">
        <v>8.3333333333333329E-2</v>
      </c>
      <c r="X1229" s="405">
        <v>8.3333333333333329E-2</v>
      </c>
      <c r="Y1229" s="405">
        <v>8.3333333333333329E-2</v>
      </c>
      <c r="Z1229" s="405">
        <v>8.3333333333333329E-2</v>
      </c>
      <c r="AA1229" s="405">
        <v>8.3333333333333329E-2</v>
      </c>
    </row>
    <row r="1230" spans="1:27" ht="15" customHeight="1" x14ac:dyDescent="0.25">
      <c r="A1230" s="425" t="str">
        <f>IF('1_geral'!$D$1=E1230,1,"")</f>
        <v/>
      </c>
      <c r="B1230" s="166" t="str">
        <f>IF(A1230=1,MAX(B$1:B1229)+1,"")</f>
        <v/>
      </c>
      <c r="C1230" s="425" t="str">
        <f>IF('1_geral'!$D$4=F1230,1,"")</f>
        <v/>
      </c>
      <c r="D1230" s="166" t="str">
        <f>IF(C1230=1,MAX(D$1:D1229)+1,"")</f>
        <v/>
      </c>
      <c r="E1230" s="166" t="s">
        <v>27</v>
      </c>
      <c r="F1230" s="166" t="s">
        <v>3052</v>
      </c>
      <c r="H1230" s="166" t="s">
        <v>1656</v>
      </c>
      <c r="I1230" s="166" t="s">
        <v>1886</v>
      </c>
      <c r="J1230" s="166" t="s">
        <v>1902</v>
      </c>
      <c r="K1230" s="166" t="s">
        <v>3053</v>
      </c>
      <c r="L1230" s="409">
        <v>400</v>
      </c>
      <c r="M1230" s="409">
        <v>500</v>
      </c>
      <c r="N1230" s="409">
        <v>600</v>
      </c>
      <c r="O1230" s="410">
        <v>10</v>
      </c>
      <c r="P1230" s="405">
        <v>8.3333333333333329E-2</v>
      </c>
      <c r="Q1230" s="405">
        <v>8.3333333333333329E-2</v>
      </c>
      <c r="R1230" s="405">
        <v>8.3333333333333329E-2</v>
      </c>
      <c r="S1230" s="405">
        <v>8.3333333333333329E-2</v>
      </c>
      <c r="T1230" s="405">
        <v>8.3333333333333329E-2</v>
      </c>
      <c r="U1230" s="405">
        <v>8.3333333333333329E-2</v>
      </c>
      <c r="V1230" s="405">
        <v>8.3333333333333329E-2</v>
      </c>
      <c r="W1230" s="405">
        <v>8.3333333333333329E-2</v>
      </c>
      <c r="X1230" s="405">
        <v>8.3333333333333329E-2</v>
      </c>
      <c r="Y1230" s="405">
        <v>8.3333333333333329E-2</v>
      </c>
      <c r="Z1230" s="405">
        <v>8.3333333333333329E-2</v>
      </c>
      <c r="AA1230" s="405">
        <v>8.3333333333333329E-2</v>
      </c>
    </row>
    <row r="1231" spans="1:27" ht="15" customHeight="1" x14ac:dyDescent="0.25">
      <c r="A1231" s="425" t="str">
        <f>IF('1_geral'!$D$1=E1231,1,"")</f>
        <v/>
      </c>
      <c r="B1231" s="166" t="str">
        <f>IF(A1231=1,MAX(B$1:B1230)+1,"")</f>
        <v/>
      </c>
      <c r="C1231" s="425" t="str">
        <f>IF('1_geral'!$D$4=F1231,1,"")</f>
        <v/>
      </c>
      <c r="D1231" s="166" t="str">
        <f>IF(C1231=1,MAX(D$1:D1230)+1,"")</f>
        <v/>
      </c>
      <c r="E1231" s="166" t="s">
        <v>27</v>
      </c>
      <c r="F1231" s="166" t="s">
        <v>3052</v>
      </c>
      <c r="H1231" s="166" t="s">
        <v>1656</v>
      </c>
      <c r="I1231" s="166" t="s">
        <v>1886</v>
      </c>
      <c r="J1231" s="166" t="s">
        <v>1905</v>
      </c>
      <c r="K1231" s="166" t="s">
        <v>3061</v>
      </c>
      <c r="L1231" s="409">
        <v>2800</v>
      </c>
      <c r="M1231" s="409">
        <v>3000</v>
      </c>
      <c r="N1231" s="409">
        <v>3200</v>
      </c>
      <c r="O1231" s="410">
        <v>0.66666666666666663</v>
      </c>
      <c r="P1231" s="405">
        <v>0</v>
      </c>
      <c r="Q1231" s="405">
        <v>0</v>
      </c>
      <c r="R1231" s="405">
        <v>0</v>
      </c>
      <c r="S1231" s="405">
        <v>0.125</v>
      </c>
      <c r="T1231" s="405">
        <v>0.125</v>
      </c>
      <c r="U1231" s="405">
        <v>0.125</v>
      </c>
      <c r="V1231" s="405">
        <v>0.125</v>
      </c>
      <c r="W1231" s="405">
        <v>0.125</v>
      </c>
      <c r="X1231" s="405">
        <v>0.125</v>
      </c>
      <c r="Y1231" s="405">
        <v>0.125</v>
      </c>
      <c r="Z1231" s="405">
        <v>0.125</v>
      </c>
      <c r="AA1231" s="405">
        <v>0</v>
      </c>
    </row>
    <row r="1232" spans="1:27" ht="15" customHeight="1" x14ac:dyDescent="0.25">
      <c r="A1232" s="425" t="str">
        <f>IF('1_geral'!$D$1=E1232,1,"")</f>
        <v/>
      </c>
      <c r="B1232" s="166" t="str">
        <f>IF(A1232=1,MAX(B$1:B1231)+1,"")</f>
        <v/>
      </c>
      <c r="C1232" s="425" t="str">
        <f>IF('1_geral'!$D$4=F1232,1,"")</f>
        <v/>
      </c>
      <c r="D1232" s="166" t="str">
        <f>IF(C1232=1,MAX(D$1:D1231)+1,"")</f>
        <v/>
      </c>
      <c r="E1232" s="166" t="s">
        <v>27</v>
      </c>
      <c r="F1232" s="166" t="s">
        <v>3052</v>
      </c>
      <c r="H1232" s="166" t="s">
        <v>1656</v>
      </c>
      <c r="I1232" s="166" t="s">
        <v>1858</v>
      </c>
      <c r="J1232" s="166" t="s">
        <v>1902</v>
      </c>
      <c r="K1232" s="166" t="s">
        <v>3057</v>
      </c>
      <c r="L1232" s="409">
        <v>7000</v>
      </c>
      <c r="M1232" s="409">
        <v>8000</v>
      </c>
      <c r="N1232" s="409">
        <v>9000</v>
      </c>
      <c r="O1232" s="410">
        <v>1</v>
      </c>
      <c r="P1232" s="405">
        <v>8.3333333333333329E-2</v>
      </c>
      <c r="Q1232" s="405">
        <v>8.3333333333333329E-2</v>
      </c>
      <c r="R1232" s="405">
        <v>8.3333333333333329E-2</v>
      </c>
      <c r="S1232" s="405">
        <v>8.3333333333333329E-2</v>
      </c>
      <c r="T1232" s="405">
        <v>8.3333333333333329E-2</v>
      </c>
      <c r="U1232" s="405">
        <v>8.3333333333333329E-2</v>
      </c>
      <c r="V1232" s="405">
        <v>8.3333333333333329E-2</v>
      </c>
      <c r="W1232" s="405">
        <v>8.3333333333333329E-2</v>
      </c>
      <c r="X1232" s="405">
        <v>8.3333333333333329E-2</v>
      </c>
      <c r="Y1232" s="405">
        <v>8.3333333333333329E-2</v>
      </c>
      <c r="Z1232" s="405">
        <v>8.3333333333333329E-2</v>
      </c>
      <c r="AA1232" s="405">
        <v>8.3333333333333329E-2</v>
      </c>
    </row>
    <row r="1233" spans="1:27" ht="15" customHeight="1" x14ac:dyDescent="0.25">
      <c r="A1233" s="425" t="str">
        <f>IF('1_geral'!$D$1=E1233,1,"")</f>
        <v/>
      </c>
      <c r="B1233" s="166" t="str">
        <f>IF(A1233=1,MAX(B$1:B1232)+1,"")</f>
        <v/>
      </c>
      <c r="C1233" s="425" t="str">
        <f>IF('1_geral'!$D$4=F1233,1,"")</f>
        <v/>
      </c>
      <c r="D1233" s="166" t="str">
        <f>IF(C1233=1,MAX(D$1:D1232)+1,"")</f>
        <v/>
      </c>
      <c r="E1233" s="166" t="s">
        <v>27</v>
      </c>
      <c r="F1233" s="166" t="s">
        <v>3052</v>
      </c>
      <c r="H1233" s="166" t="s">
        <v>1656</v>
      </c>
      <c r="I1233" s="166" t="s">
        <v>1858</v>
      </c>
      <c r="J1233" s="166" t="s">
        <v>1902</v>
      </c>
      <c r="K1233" s="166" t="s">
        <v>3059</v>
      </c>
      <c r="L1233" s="409">
        <v>4000</v>
      </c>
      <c r="M1233" s="409">
        <v>5000</v>
      </c>
      <c r="N1233" s="409">
        <v>6000</v>
      </c>
      <c r="O1233" s="410">
        <v>1</v>
      </c>
      <c r="P1233" s="405">
        <v>8.3333333333333329E-2</v>
      </c>
      <c r="Q1233" s="405">
        <v>8.3333333333333329E-2</v>
      </c>
      <c r="R1233" s="405">
        <v>8.3333333333333329E-2</v>
      </c>
      <c r="S1233" s="405">
        <v>8.3333333333333329E-2</v>
      </c>
      <c r="T1233" s="405">
        <v>8.3333333333333329E-2</v>
      </c>
      <c r="U1233" s="405">
        <v>8.3333333333333329E-2</v>
      </c>
      <c r="V1233" s="405">
        <v>8.3333333333333329E-2</v>
      </c>
      <c r="W1233" s="405">
        <v>8.3333333333333329E-2</v>
      </c>
      <c r="X1233" s="405">
        <v>8.3333333333333329E-2</v>
      </c>
      <c r="Y1233" s="405">
        <v>8.3333333333333329E-2</v>
      </c>
      <c r="Z1233" s="405">
        <v>8.3333333333333329E-2</v>
      </c>
      <c r="AA1233" s="405">
        <v>8.3333333333333329E-2</v>
      </c>
    </row>
    <row r="1234" spans="1:27" ht="15" customHeight="1" x14ac:dyDescent="0.25">
      <c r="A1234" s="425" t="str">
        <f>IF('1_geral'!$D$1=E1234,1,"")</f>
        <v/>
      </c>
      <c r="B1234" s="166" t="str">
        <f>IF(A1234=1,MAX(B$1:B1233)+1,"")</f>
        <v/>
      </c>
      <c r="C1234" s="425" t="str">
        <f>IF('1_geral'!$D$4=F1234,1,"")</f>
        <v/>
      </c>
      <c r="D1234" s="166" t="str">
        <f>IF(C1234=1,MAX(D$1:D1233)+1,"")</f>
        <v/>
      </c>
      <c r="E1234" s="166" t="s">
        <v>27</v>
      </c>
      <c r="F1234" s="166" t="s">
        <v>3052</v>
      </c>
      <c r="H1234" s="166" t="s">
        <v>1656</v>
      </c>
      <c r="I1234" s="166" t="s">
        <v>1657</v>
      </c>
      <c r="J1234" s="166" t="s">
        <v>1902</v>
      </c>
      <c r="K1234" s="166" t="s">
        <v>1897</v>
      </c>
      <c r="L1234" s="409">
        <v>1800</v>
      </c>
      <c r="M1234" s="409">
        <v>3000</v>
      </c>
      <c r="N1234" s="409">
        <v>3200</v>
      </c>
      <c r="O1234" s="410">
        <v>1</v>
      </c>
      <c r="P1234" s="405">
        <v>8.3333333333333329E-2</v>
      </c>
      <c r="Q1234" s="405">
        <v>8.3333333333333329E-2</v>
      </c>
      <c r="R1234" s="405">
        <v>8.3333333333333329E-2</v>
      </c>
      <c r="S1234" s="405">
        <v>8.3333333333333329E-2</v>
      </c>
      <c r="T1234" s="405">
        <v>8.3333333333333329E-2</v>
      </c>
      <c r="U1234" s="405">
        <v>8.3333333333333329E-2</v>
      </c>
      <c r="V1234" s="405">
        <v>8.3333333333333329E-2</v>
      </c>
      <c r="W1234" s="405">
        <v>8.3333333333333329E-2</v>
      </c>
      <c r="X1234" s="405">
        <v>8.3333333333333329E-2</v>
      </c>
      <c r="Y1234" s="405">
        <v>8.3333333333333329E-2</v>
      </c>
      <c r="Z1234" s="405">
        <v>8.3333333333333329E-2</v>
      </c>
      <c r="AA1234" s="405">
        <v>8.3333333333333329E-2</v>
      </c>
    </row>
    <row r="1235" spans="1:27" ht="15" customHeight="1" x14ac:dyDescent="0.25">
      <c r="A1235" s="425" t="str">
        <f>IF('1_geral'!$D$1=E1235,1,"")</f>
        <v/>
      </c>
      <c r="B1235" s="166" t="str">
        <f>IF(A1235=1,MAX(B$1:B1234)+1,"")</f>
        <v/>
      </c>
      <c r="C1235" s="425" t="str">
        <f>IF('1_geral'!$D$4=F1235,1,"")</f>
        <v/>
      </c>
      <c r="D1235" s="166" t="str">
        <f>IF(C1235=1,MAX(D$1:D1234)+1,"")</f>
        <v/>
      </c>
      <c r="E1235" s="166" t="s">
        <v>27</v>
      </c>
      <c r="F1235" s="166" t="s">
        <v>3064</v>
      </c>
      <c r="G1235" s="166" t="s">
        <v>1657</v>
      </c>
      <c r="H1235" s="166" t="s">
        <v>1656</v>
      </c>
      <c r="I1235" s="166" t="s">
        <v>1858</v>
      </c>
      <c r="J1235" s="166" t="s">
        <v>1902</v>
      </c>
      <c r="K1235" s="166" t="s">
        <v>3067</v>
      </c>
      <c r="L1235" s="409">
        <v>8208</v>
      </c>
      <c r="M1235" s="409">
        <v>9120</v>
      </c>
      <c r="N1235" s="409">
        <v>10032</v>
      </c>
      <c r="O1235" s="410">
        <v>0.3</v>
      </c>
      <c r="P1235" s="405">
        <v>8.3333333333333329E-2</v>
      </c>
      <c r="Q1235" s="405">
        <v>8.3333333333333329E-2</v>
      </c>
      <c r="R1235" s="405">
        <v>8.3333333333333329E-2</v>
      </c>
      <c r="S1235" s="405">
        <v>8.3333333333333329E-2</v>
      </c>
      <c r="T1235" s="405">
        <v>8.3333333333333329E-2</v>
      </c>
      <c r="U1235" s="405">
        <v>8.3333333333333329E-2</v>
      </c>
      <c r="V1235" s="405">
        <v>8.3333333333333329E-2</v>
      </c>
      <c r="W1235" s="405">
        <v>8.3333333333333329E-2</v>
      </c>
      <c r="X1235" s="405">
        <v>8.3333333333333329E-2</v>
      </c>
      <c r="Y1235" s="405">
        <v>8.3333333333333329E-2</v>
      </c>
      <c r="Z1235" s="405">
        <v>8.3333333333333329E-2</v>
      </c>
      <c r="AA1235" s="405">
        <v>8.3333333333333329E-2</v>
      </c>
    </row>
    <row r="1236" spans="1:27" ht="15" customHeight="1" x14ac:dyDescent="0.25">
      <c r="A1236" s="425" t="str">
        <f>IF('1_geral'!$D$1=E1236,1,"")</f>
        <v/>
      </c>
      <c r="B1236" s="166" t="str">
        <f>IF(A1236=1,MAX(B$1:B1235)+1,"")</f>
        <v/>
      </c>
      <c r="C1236" s="425" t="str">
        <f>IF('1_geral'!$D$4=F1236,1,"")</f>
        <v/>
      </c>
      <c r="D1236" s="166" t="str">
        <f>IF(C1236=1,MAX(D$1:D1235)+1,"")</f>
        <v/>
      </c>
      <c r="E1236" s="166" t="s">
        <v>27</v>
      </c>
      <c r="F1236" s="166" t="s">
        <v>3064</v>
      </c>
      <c r="G1236" s="166" t="s">
        <v>1657</v>
      </c>
      <c r="H1236" s="166" t="s">
        <v>1656</v>
      </c>
      <c r="I1236" s="166" t="s">
        <v>1860</v>
      </c>
      <c r="J1236" s="166" t="s">
        <v>1902</v>
      </c>
      <c r="K1236" s="166" t="s">
        <v>3065</v>
      </c>
      <c r="L1236" s="409">
        <v>31104</v>
      </c>
      <c r="M1236" s="409">
        <v>34560</v>
      </c>
      <c r="N1236" s="409">
        <v>38016</v>
      </c>
      <c r="O1236" s="410">
        <v>0.2</v>
      </c>
      <c r="P1236" s="405">
        <v>8.3333333333333329E-2</v>
      </c>
      <c r="Q1236" s="405">
        <v>8.3333333333333329E-2</v>
      </c>
      <c r="R1236" s="405">
        <v>8.3333333333333329E-2</v>
      </c>
      <c r="S1236" s="405">
        <v>8.3333333333333329E-2</v>
      </c>
      <c r="T1236" s="405">
        <v>8.3333333333333329E-2</v>
      </c>
      <c r="U1236" s="405">
        <v>8.3333333333333329E-2</v>
      </c>
      <c r="V1236" s="405">
        <v>8.3333333333333329E-2</v>
      </c>
      <c r="W1236" s="405">
        <v>8.3333333333333329E-2</v>
      </c>
      <c r="X1236" s="405">
        <v>8.3333333333333329E-2</v>
      </c>
      <c r="Y1236" s="405">
        <v>8.3333333333333329E-2</v>
      </c>
      <c r="Z1236" s="405">
        <v>8.3333333333333329E-2</v>
      </c>
      <c r="AA1236" s="405">
        <v>8.3333333333333329E-2</v>
      </c>
    </row>
    <row r="1237" spans="1:27" ht="15" customHeight="1" x14ac:dyDescent="0.25">
      <c r="A1237" s="425" t="str">
        <f>IF('1_geral'!$D$1=E1237,1,"")</f>
        <v/>
      </c>
      <c r="B1237" s="166" t="str">
        <f>IF(A1237=1,MAX(B$1:B1236)+1,"")</f>
        <v/>
      </c>
      <c r="C1237" s="425" t="str">
        <f>IF('1_geral'!$D$4=F1237,1,"")</f>
        <v/>
      </c>
      <c r="D1237" s="166" t="str">
        <f>IF(C1237=1,MAX(D$1:D1236)+1,"")</f>
        <v/>
      </c>
      <c r="E1237" s="166" t="s">
        <v>27</v>
      </c>
      <c r="F1237" s="166" t="s">
        <v>3064</v>
      </c>
      <c r="G1237" s="166" t="s">
        <v>1657</v>
      </c>
      <c r="H1237" s="166" t="s">
        <v>1656</v>
      </c>
      <c r="I1237" s="166" t="s">
        <v>1860</v>
      </c>
      <c r="J1237" s="166" t="s">
        <v>1902</v>
      </c>
      <c r="K1237" s="166" t="s">
        <v>3069</v>
      </c>
      <c r="L1237" s="409">
        <v>29376</v>
      </c>
      <c r="M1237" s="409">
        <v>32640</v>
      </c>
      <c r="N1237" s="409">
        <v>35904</v>
      </c>
      <c r="O1237" s="410">
        <v>0.1</v>
      </c>
      <c r="P1237" s="405">
        <v>8.3333333333333329E-2</v>
      </c>
      <c r="Q1237" s="405">
        <v>8.3333333333333329E-2</v>
      </c>
      <c r="R1237" s="405">
        <v>8.3333333333333329E-2</v>
      </c>
      <c r="S1237" s="405">
        <v>8.3333333333333329E-2</v>
      </c>
      <c r="T1237" s="405">
        <v>8.3333333333333329E-2</v>
      </c>
      <c r="U1237" s="405">
        <v>8.3333333333333329E-2</v>
      </c>
      <c r="V1237" s="405">
        <v>8.3333333333333329E-2</v>
      </c>
      <c r="W1237" s="405">
        <v>8.3333333333333329E-2</v>
      </c>
      <c r="X1237" s="405">
        <v>8.3333333333333329E-2</v>
      </c>
      <c r="Y1237" s="405">
        <v>8.3333333333333329E-2</v>
      </c>
      <c r="Z1237" s="405">
        <v>8.3333333333333329E-2</v>
      </c>
      <c r="AA1237" s="405">
        <v>8.3333333333333329E-2</v>
      </c>
    </row>
    <row r="1238" spans="1:27" ht="15" customHeight="1" x14ac:dyDescent="0.25">
      <c r="A1238" s="425" t="str">
        <f>IF('1_geral'!$D$1=E1238,1,"")</f>
        <v/>
      </c>
      <c r="B1238" s="166" t="str">
        <f>IF(A1238=1,MAX(B$1:B1237)+1,"")</f>
        <v/>
      </c>
      <c r="C1238" s="425" t="str">
        <f>IF('1_geral'!$D$4=F1238,1,"")</f>
        <v/>
      </c>
      <c r="D1238" s="166" t="str">
        <f>IF(C1238=1,MAX(D$1:D1237)+1,"")</f>
        <v/>
      </c>
      <c r="E1238" s="166" t="s">
        <v>27</v>
      </c>
      <c r="F1238" s="166" t="s">
        <v>3064</v>
      </c>
      <c r="G1238" s="166" t="s">
        <v>1657</v>
      </c>
      <c r="H1238" s="166" t="s">
        <v>1854</v>
      </c>
      <c r="I1238" s="166" t="s">
        <v>1857</v>
      </c>
      <c r="J1238" s="166" t="s">
        <v>1902</v>
      </c>
      <c r="K1238" s="166" t="s">
        <v>3068</v>
      </c>
      <c r="L1238" s="409">
        <v>13392</v>
      </c>
      <c r="M1238" s="409">
        <v>14880</v>
      </c>
      <c r="N1238" s="409">
        <v>16368.000000000002</v>
      </c>
      <c r="O1238" s="410">
        <v>3.3</v>
      </c>
      <c r="P1238" s="405">
        <v>8.3333333333333329E-2</v>
      </c>
      <c r="Q1238" s="405">
        <v>8.3333333333333329E-2</v>
      </c>
      <c r="R1238" s="405">
        <v>8.3333333333333329E-2</v>
      </c>
      <c r="S1238" s="405">
        <v>8.3333333333333329E-2</v>
      </c>
      <c r="T1238" s="405">
        <v>8.3333333333333329E-2</v>
      </c>
      <c r="U1238" s="405">
        <v>8.3333333333333329E-2</v>
      </c>
      <c r="V1238" s="405">
        <v>8.3333333333333329E-2</v>
      </c>
      <c r="W1238" s="405">
        <v>8.3333333333333329E-2</v>
      </c>
      <c r="X1238" s="405">
        <v>8.3333333333333329E-2</v>
      </c>
      <c r="Y1238" s="405">
        <v>8.3333333333333329E-2</v>
      </c>
      <c r="Z1238" s="405">
        <v>8.3333333333333329E-2</v>
      </c>
      <c r="AA1238" s="405">
        <v>8.3333333333333329E-2</v>
      </c>
    </row>
    <row r="1239" spans="1:27" ht="15" customHeight="1" x14ac:dyDescent="0.25">
      <c r="A1239" s="425" t="str">
        <f>IF('1_geral'!$D$1=E1239,1,"")</f>
        <v/>
      </c>
      <c r="B1239" s="166" t="str">
        <f>IF(A1239=1,MAX(B$1:B1238)+1,"")</f>
        <v/>
      </c>
      <c r="C1239" s="425" t="str">
        <f>IF('1_geral'!$D$4=F1239,1,"")</f>
        <v/>
      </c>
      <c r="D1239" s="166" t="str">
        <f>IF(C1239=1,MAX(D$1:D1238)+1,"")</f>
        <v/>
      </c>
      <c r="E1239" s="166" t="s">
        <v>27</v>
      </c>
      <c r="F1239" s="166" t="s">
        <v>3064</v>
      </c>
      <c r="G1239" s="166" t="s">
        <v>1657</v>
      </c>
      <c r="H1239" s="166" t="s">
        <v>1854</v>
      </c>
      <c r="I1239" s="166" t="s">
        <v>1857</v>
      </c>
      <c r="J1239" s="166" t="s">
        <v>1902</v>
      </c>
      <c r="K1239" s="166" t="s">
        <v>3070</v>
      </c>
      <c r="L1239" s="409">
        <v>7344</v>
      </c>
      <c r="M1239" s="409">
        <v>8160</v>
      </c>
      <c r="N1239" s="409">
        <v>8976</v>
      </c>
      <c r="O1239" s="410">
        <v>0.6</v>
      </c>
      <c r="P1239" s="405">
        <v>8.3333333333333329E-2</v>
      </c>
      <c r="Q1239" s="405">
        <v>8.3333333333333329E-2</v>
      </c>
      <c r="R1239" s="405">
        <v>8.3333333333333329E-2</v>
      </c>
      <c r="S1239" s="405">
        <v>8.3333333333333329E-2</v>
      </c>
      <c r="T1239" s="405">
        <v>8.3333333333333329E-2</v>
      </c>
      <c r="U1239" s="405">
        <v>8.3333333333333329E-2</v>
      </c>
      <c r="V1239" s="405">
        <v>8.3333333333333329E-2</v>
      </c>
      <c r="W1239" s="405">
        <v>8.3333333333333329E-2</v>
      </c>
      <c r="X1239" s="405">
        <v>8.3333333333333329E-2</v>
      </c>
      <c r="Y1239" s="405">
        <v>8.3333333333333329E-2</v>
      </c>
      <c r="Z1239" s="405">
        <v>8.3333333333333329E-2</v>
      </c>
      <c r="AA1239" s="405">
        <v>8.3333333333333329E-2</v>
      </c>
    </row>
    <row r="1240" spans="1:27" ht="15" customHeight="1" x14ac:dyDescent="0.25">
      <c r="A1240" s="425" t="str">
        <f>IF('1_geral'!$D$1=E1240,1,"")</f>
        <v/>
      </c>
      <c r="B1240" s="166" t="str">
        <f>IF(A1240=1,MAX(B$1:B1239)+1,"")</f>
        <v/>
      </c>
      <c r="C1240" s="425" t="str">
        <f>IF('1_geral'!$D$4=F1240,1,"")</f>
        <v/>
      </c>
      <c r="D1240" s="166" t="str">
        <f>IF(C1240=1,MAX(D$1:D1239)+1,"")</f>
        <v/>
      </c>
      <c r="E1240" s="166" t="s">
        <v>27</v>
      </c>
      <c r="F1240" s="166" t="s">
        <v>3064</v>
      </c>
      <c r="G1240" s="166" t="s">
        <v>1657</v>
      </c>
      <c r="H1240" s="166" t="s">
        <v>1854</v>
      </c>
      <c r="I1240" s="166" t="s">
        <v>1857</v>
      </c>
      <c r="J1240" s="166" t="s">
        <v>1902</v>
      </c>
      <c r="K1240" s="166" t="s">
        <v>3071</v>
      </c>
      <c r="L1240" s="409">
        <v>48384</v>
      </c>
      <c r="M1240" s="409">
        <v>53760</v>
      </c>
      <c r="N1240" s="409">
        <v>59136.000000000007</v>
      </c>
      <c r="O1240" s="410">
        <v>0.2</v>
      </c>
      <c r="P1240" s="405">
        <v>8.3333333333333329E-2</v>
      </c>
      <c r="Q1240" s="405">
        <v>8.3333333333333329E-2</v>
      </c>
      <c r="R1240" s="405">
        <v>8.3333333333333329E-2</v>
      </c>
      <c r="S1240" s="405">
        <v>8.3333333333333329E-2</v>
      </c>
      <c r="T1240" s="405">
        <v>8.3333333333333329E-2</v>
      </c>
      <c r="U1240" s="405">
        <v>8.3333333333333329E-2</v>
      </c>
      <c r="V1240" s="405">
        <v>8.3333333333333329E-2</v>
      </c>
      <c r="W1240" s="405">
        <v>8.3333333333333329E-2</v>
      </c>
      <c r="X1240" s="405">
        <v>8.3333333333333329E-2</v>
      </c>
      <c r="Y1240" s="405">
        <v>8.3333333333333329E-2</v>
      </c>
      <c r="Z1240" s="405">
        <v>8.3333333333333329E-2</v>
      </c>
      <c r="AA1240" s="405">
        <v>8.3333333333333329E-2</v>
      </c>
    </row>
    <row r="1241" spans="1:27" ht="15" customHeight="1" x14ac:dyDescent="0.25">
      <c r="A1241" s="425" t="str">
        <f>IF('1_geral'!$D$1=E1241,1,"")</f>
        <v/>
      </c>
      <c r="B1241" s="166" t="str">
        <f>IF(A1241=1,MAX(B$1:B1240)+1,"")</f>
        <v/>
      </c>
      <c r="C1241" s="425" t="str">
        <f>IF('1_geral'!$D$4=F1241,1,"")</f>
        <v/>
      </c>
      <c r="D1241" s="166" t="str">
        <f>IF(C1241=1,MAX(D$1:D1240)+1,"")</f>
        <v/>
      </c>
      <c r="E1241" s="166" t="s">
        <v>27</v>
      </c>
      <c r="F1241" s="166" t="s">
        <v>3064</v>
      </c>
      <c r="G1241" s="166" t="s">
        <v>1657</v>
      </c>
      <c r="H1241" s="166" t="s">
        <v>1854</v>
      </c>
      <c r="I1241" s="166" t="s">
        <v>1856</v>
      </c>
      <c r="J1241" s="166" t="s">
        <v>1902</v>
      </c>
      <c r="K1241" s="166" t="s">
        <v>3066</v>
      </c>
      <c r="L1241" s="409">
        <v>20304</v>
      </c>
      <c r="M1241" s="409">
        <v>22560</v>
      </c>
      <c r="N1241" s="409">
        <v>24816.000000000004</v>
      </c>
      <c r="O1241" s="410">
        <v>0.6</v>
      </c>
      <c r="P1241" s="405">
        <v>8.3333333333333329E-2</v>
      </c>
      <c r="Q1241" s="405">
        <v>8.3333333333333329E-2</v>
      </c>
      <c r="R1241" s="405">
        <v>8.3333333333333329E-2</v>
      </c>
      <c r="S1241" s="405">
        <v>8.3333333333333329E-2</v>
      </c>
      <c r="T1241" s="405">
        <v>8.3333333333333329E-2</v>
      </c>
      <c r="U1241" s="405">
        <v>8.3333333333333329E-2</v>
      </c>
      <c r="V1241" s="405">
        <v>8.3333333333333329E-2</v>
      </c>
      <c r="W1241" s="405">
        <v>8.3333333333333329E-2</v>
      </c>
      <c r="X1241" s="405">
        <v>8.3333333333333329E-2</v>
      </c>
      <c r="Y1241" s="405">
        <v>8.3333333333333329E-2</v>
      </c>
      <c r="Z1241" s="405">
        <v>8.3333333333333329E-2</v>
      </c>
      <c r="AA1241" s="405">
        <v>8.3333333333333329E-2</v>
      </c>
    </row>
    <row r="1242" spans="1:27" ht="15" customHeight="1" x14ac:dyDescent="0.25">
      <c r="A1242" s="425" t="str">
        <f>IF('1_geral'!$D$1=E1242,1,"")</f>
        <v/>
      </c>
      <c r="B1242" s="166" t="str">
        <f>IF(A1242=1,MAX(B$1:B1241)+1,"")</f>
        <v/>
      </c>
      <c r="C1242" s="425" t="str">
        <f>IF('1_geral'!$D$4=F1242,1,"")</f>
        <v/>
      </c>
      <c r="D1242" s="166" t="str">
        <f>IF(C1242=1,MAX(D$1:D1241)+1,"")</f>
        <v/>
      </c>
      <c r="E1242" s="166" t="s">
        <v>27</v>
      </c>
      <c r="F1242" s="166" t="s">
        <v>3064</v>
      </c>
      <c r="H1242" s="166" t="s">
        <v>1656</v>
      </c>
      <c r="I1242" s="166" t="s">
        <v>1657</v>
      </c>
      <c r="J1242" s="166" t="s">
        <v>1902</v>
      </c>
      <c r="K1242" s="166" t="s">
        <v>2100</v>
      </c>
      <c r="L1242" s="409">
        <v>3420</v>
      </c>
      <c r="M1242" s="409">
        <v>3800</v>
      </c>
      <c r="N1242" s="409">
        <v>4180</v>
      </c>
      <c r="O1242" s="410">
        <v>1</v>
      </c>
      <c r="P1242" s="405">
        <v>8.3333333333333329E-2</v>
      </c>
      <c r="Q1242" s="405">
        <v>8.3333333333333329E-2</v>
      </c>
      <c r="R1242" s="405">
        <v>8.3333333333333329E-2</v>
      </c>
      <c r="S1242" s="405">
        <v>8.3333333333333329E-2</v>
      </c>
      <c r="T1242" s="405">
        <v>8.3333333333333329E-2</v>
      </c>
      <c r="U1242" s="405">
        <v>8.3333333333333329E-2</v>
      </c>
      <c r="V1242" s="405">
        <v>8.3333333333333329E-2</v>
      </c>
      <c r="W1242" s="405">
        <v>8.3333333333333329E-2</v>
      </c>
      <c r="X1242" s="405">
        <v>8.3333333333333329E-2</v>
      </c>
      <c r="Y1242" s="405">
        <v>8.3333333333333329E-2</v>
      </c>
      <c r="Z1242" s="405">
        <v>8.3333333333333329E-2</v>
      </c>
      <c r="AA1242" s="405">
        <v>8.3333333333333329E-2</v>
      </c>
    </row>
    <row r="1243" spans="1:27" ht="15" customHeight="1" x14ac:dyDescent="0.25">
      <c r="A1243" s="425" t="str">
        <f>IF('1_geral'!$D$1=E1243,1,"")</f>
        <v/>
      </c>
      <c r="B1243" s="166" t="str">
        <f>IF(A1243=1,MAX(B$1:B1242)+1,"")</f>
        <v/>
      </c>
      <c r="C1243" s="425" t="str">
        <f>IF('1_geral'!$D$4=F1243,1,"")</f>
        <v/>
      </c>
      <c r="D1243" s="166" t="str">
        <f>IF(C1243=1,MAX(D$1:D1242)+1,"")</f>
        <v/>
      </c>
      <c r="E1243" s="166" t="s">
        <v>27</v>
      </c>
      <c r="F1243" s="166" t="s">
        <v>3072</v>
      </c>
      <c r="G1243" s="166" t="s">
        <v>1657</v>
      </c>
      <c r="H1243" s="166" t="s">
        <v>1656</v>
      </c>
      <c r="I1243" s="166" t="s">
        <v>1859</v>
      </c>
      <c r="J1243" s="166" t="s">
        <v>1905</v>
      </c>
      <c r="K1243" s="166" t="s">
        <v>3075</v>
      </c>
      <c r="L1243" s="409">
        <v>1618.4</v>
      </c>
      <c r="M1243" s="409">
        <v>2023</v>
      </c>
      <c r="N1243" s="409">
        <v>2427.6</v>
      </c>
      <c r="O1243" s="410">
        <v>1</v>
      </c>
      <c r="P1243" s="405">
        <v>0</v>
      </c>
      <c r="Q1243" s="405">
        <v>0</v>
      </c>
      <c r="R1243" s="405">
        <v>0</v>
      </c>
      <c r="S1243" s="405">
        <v>0</v>
      </c>
      <c r="T1243" s="405">
        <v>0</v>
      </c>
      <c r="U1243" s="405">
        <v>0</v>
      </c>
      <c r="V1243" s="405">
        <v>0</v>
      </c>
      <c r="W1243" s="405">
        <v>0.2</v>
      </c>
      <c r="X1243" s="405">
        <v>0.3</v>
      </c>
      <c r="Y1243" s="405">
        <v>0.3</v>
      </c>
      <c r="Z1243" s="405">
        <v>0.15</v>
      </c>
      <c r="AA1243" s="405">
        <v>0.05</v>
      </c>
    </row>
    <row r="1244" spans="1:27" ht="15" customHeight="1" x14ac:dyDescent="0.25">
      <c r="A1244" s="425" t="str">
        <f>IF('1_geral'!$D$1=E1244,1,"")</f>
        <v/>
      </c>
      <c r="B1244" s="166" t="str">
        <f>IF(A1244=1,MAX(B$1:B1243)+1,"")</f>
        <v/>
      </c>
      <c r="C1244" s="425" t="str">
        <f>IF('1_geral'!$D$4=F1244,1,"")</f>
        <v/>
      </c>
      <c r="D1244" s="166" t="str">
        <f>IF(C1244=1,MAX(D$1:D1243)+1,"")</f>
        <v/>
      </c>
      <c r="E1244" s="166" t="s">
        <v>27</v>
      </c>
      <c r="F1244" s="166" t="s">
        <v>3072</v>
      </c>
      <c r="G1244" s="166" t="s">
        <v>1657</v>
      </c>
      <c r="H1244" s="166" t="s">
        <v>1656</v>
      </c>
      <c r="I1244" s="166" t="s">
        <v>1857</v>
      </c>
      <c r="J1244" s="166" t="s">
        <v>1902</v>
      </c>
      <c r="K1244" s="166" t="s">
        <v>3076</v>
      </c>
      <c r="L1244" s="409">
        <v>13832</v>
      </c>
      <c r="M1244" s="409">
        <v>17290</v>
      </c>
      <c r="N1244" s="409">
        <v>20748</v>
      </c>
      <c r="O1244" s="410">
        <v>1</v>
      </c>
      <c r="P1244" s="405">
        <v>8.3333333333333329E-2</v>
      </c>
      <c r="Q1244" s="405">
        <v>8.3333333333333329E-2</v>
      </c>
      <c r="R1244" s="405">
        <v>8.3333333333333329E-2</v>
      </c>
      <c r="S1244" s="405">
        <v>8.3333333333333329E-2</v>
      </c>
      <c r="T1244" s="405">
        <v>8.3333333333333329E-2</v>
      </c>
      <c r="U1244" s="405">
        <v>8.3333333333333329E-2</v>
      </c>
      <c r="V1244" s="405">
        <v>8.3333333333333329E-2</v>
      </c>
      <c r="W1244" s="405">
        <v>8.3333333333333329E-2</v>
      </c>
      <c r="X1244" s="405">
        <v>8.3333333333333329E-2</v>
      </c>
      <c r="Y1244" s="405">
        <v>8.3333333333333329E-2</v>
      </c>
      <c r="Z1244" s="405">
        <v>8.3333333333333329E-2</v>
      </c>
      <c r="AA1244" s="405">
        <v>8.3333333333333329E-2</v>
      </c>
    </row>
    <row r="1245" spans="1:27" ht="15" customHeight="1" x14ac:dyDescent="0.25">
      <c r="A1245" s="425" t="str">
        <f>IF('1_geral'!$D$1=E1245,1,"")</f>
        <v/>
      </c>
      <c r="B1245" s="166" t="str">
        <f>IF(A1245=1,MAX(B$1:B1244)+1,"")</f>
        <v/>
      </c>
      <c r="C1245" s="425" t="str">
        <f>IF('1_geral'!$D$4=F1245,1,"")</f>
        <v/>
      </c>
      <c r="D1245" s="166" t="str">
        <f>IF(C1245=1,MAX(D$1:D1244)+1,"")</f>
        <v/>
      </c>
      <c r="E1245" s="166" t="s">
        <v>27</v>
      </c>
      <c r="F1245" s="166" t="s">
        <v>3072</v>
      </c>
      <c r="G1245" s="166" t="s">
        <v>1657</v>
      </c>
      <c r="H1245" s="166" t="s">
        <v>1656</v>
      </c>
      <c r="I1245" s="166" t="s">
        <v>1861</v>
      </c>
      <c r="J1245" s="166" t="s">
        <v>1902</v>
      </c>
      <c r="K1245" s="166" t="s">
        <v>3078</v>
      </c>
      <c r="L1245" s="409">
        <v>1748.8000000000002</v>
      </c>
      <c r="M1245" s="409">
        <v>2186</v>
      </c>
      <c r="N1245" s="409">
        <v>2623.2</v>
      </c>
      <c r="O1245" s="410">
        <v>1</v>
      </c>
      <c r="P1245" s="405">
        <v>8.3333333333333329E-2</v>
      </c>
      <c r="Q1245" s="405">
        <v>8.3333333333333329E-2</v>
      </c>
      <c r="R1245" s="405">
        <v>8.3333333333333329E-2</v>
      </c>
      <c r="S1245" s="405">
        <v>8.3333333333333329E-2</v>
      </c>
      <c r="T1245" s="405">
        <v>8.3333333333333329E-2</v>
      </c>
      <c r="U1245" s="405">
        <v>8.3333333333333329E-2</v>
      </c>
      <c r="V1245" s="405">
        <v>8.3333333333333329E-2</v>
      </c>
      <c r="W1245" s="405">
        <v>8.3333333333333329E-2</v>
      </c>
      <c r="X1245" s="405">
        <v>8.3333333333333329E-2</v>
      </c>
      <c r="Y1245" s="405">
        <v>8.3333333333333329E-2</v>
      </c>
      <c r="Z1245" s="405">
        <v>8.3333333333333329E-2</v>
      </c>
      <c r="AA1245" s="405">
        <v>8.3333333333333329E-2</v>
      </c>
    </row>
    <row r="1246" spans="1:27" ht="15" customHeight="1" x14ac:dyDescent="0.25">
      <c r="A1246" s="425" t="str">
        <f>IF('1_geral'!$D$1=E1246,1,"")</f>
        <v/>
      </c>
      <c r="B1246" s="166" t="str">
        <f>IF(A1246=1,MAX(B$1:B1245)+1,"")</f>
        <v/>
      </c>
      <c r="C1246" s="425" t="str">
        <f>IF('1_geral'!$D$4=F1246,1,"")</f>
        <v/>
      </c>
      <c r="D1246" s="166" t="str">
        <f>IF(C1246=1,MAX(D$1:D1245)+1,"")</f>
        <v/>
      </c>
      <c r="E1246" s="166" t="s">
        <v>27</v>
      </c>
      <c r="F1246" s="166" t="s">
        <v>3072</v>
      </c>
      <c r="G1246" s="166" t="s">
        <v>1657</v>
      </c>
      <c r="H1246" s="166" t="s">
        <v>1658</v>
      </c>
      <c r="I1246" s="166" t="s">
        <v>1859</v>
      </c>
      <c r="J1246" s="166" t="s">
        <v>1905</v>
      </c>
      <c r="K1246" s="166" t="s">
        <v>3077</v>
      </c>
      <c r="L1246" s="409">
        <v>1554.4</v>
      </c>
      <c r="M1246" s="409">
        <v>1943</v>
      </c>
      <c r="N1246" s="409">
        <v>2331.6</v>
      </c>
      <c r="O1246" s="410">
        <v>1</v>
      </c>
      <c r="P1246" s="405">
        <v>0</v>
      </c>
      <c r="Q1246" s="405">
        <v>0</v>
      </c>
      <c r="R1246" s="405">
        <v>0</v>
      </c>
      <c r="S1246" s="405">
        <v>0</v>
      </c>
      <c r="T1246" s="405">
        <v>0</v>
      </c>
      <c r="U1246" s="405">
        <v>0</v>
      </c>
      <c r="V1246" s="405">
        <v>0</v>
      </c>
      <c r="W1246" s="405">
        <v>0.2</v>
      </c>
      <c r="X1246" s="405">
        <v>0.3</v>
      </c>
      <c r="Y1246" s="405">
        <v>0.3</v>
      </c>
      <c r="Z1246" s="405">
        <v>0.15</v>
      </c>
      <c r="AA1246" s="405">
        <v>0.05</v>
      </c>
    </row>
    <row r="1247" spans="1:27" ht="15" customHeight="1" x14ac:dyDescent="0.25">
      <c r="A1247" s="425" t="str">
        <f>IF('1_geral'!$D$1=E1247,1,"")</f>
        <v/>
      </c>
      <c r="B1247" s="166" t="str">
        <f>IF(A1247=1,MAX(B$1:B1246)+1,"")</f>
        <v/>
      </c>
      <c r="C1247" s="425" t="str">
        <f>IF('1_geral'!$D$4=F1247,1,"")</f>
        <v/>
      </c>
      <c r="D1247" s="166" t="str">
        <f>IF(C1247=1,MAX(D$1:D1246)+1,"")</f>
        <v/>
      </c>
      <c r="E1247" s="166" t="s">
        <v>27</v>
      </c>
      <c r="F1247" s="166" t="s">
        <v>3072</v>
      </c>
      <c r="G1247" s="166" t="s">
        <v>1657</v>
      </c>
      <c r="H1247" s="166" t="s">
        <v>1658</v>
      </c>
      <c r="I1247" s="166" t="s">
        <v>1857</v>
      </c>
      <c r="J1247" s="166" t="s">
        <v>1902</v>
      </c>
      <c r="K1247" s="166" t="s">
        <v>3073</v>
      </c>
      <c r="L1247" s="409">
        <v>12279.2</v>
      </c>
      <c r="M1247" s="409">
        <v>15349</v>
      </c>
      <c r="N1247" s="409">
        <v>18418.8</v>
      </c>
      <c r="O1247" s="410">
        <v>1</v>
      </c>
      <c r="P1247" s="405">
        <v>8.3333333333333329E-2</v>
      </c>
      <c r="Q1247" s="405">
        <v>8.3333333333333329E-2</v>
      </c>
      <c r="R1247" s="405">
        <v>8.3333333333333329E-2</v>
      </c>
      <c r="S1247" s="405">
        <v>8.3333333333333329E-2</v>
      </c>
      <c r="T1247" s="405">
        <v>8.3333333333333329E-2</v>
      </c>
      <c r="U1247" s="405">
        <v>8.3333333333333329E-2</v>
      </c>
      <c r="V1247" s="405">
        <v>8.3333333333333329E-2</v>
      </c>
      <c r="W1247" s="405">
        <v>8.3333333333333329E-2</v>
      </c>
      <c r="X1247" s="405">
        <v>8.3333333333333329E-2</v>
      </c>
      <c r="Y1247" s="405">
        <v>8.3333333333333329E-2</v>
      </c>
      <c r="Z1247" s="405">
        <v>8.3333333333333329E-2</v>
      </c>
      <c r="AA1247" s="405">
        <v>8.3333333333333329E-2</v>
      </c>
    </row>
    <row r="1248" spans="1:27" ht="15" customHeight="1" x14ac:dyDescent="0.25">
      <c r="A1248" s="425" t="str">
        <f>IF('1_geral'!$D$1=E1248,1,"")</f>
        <v/>
      </c>
      <c r="B1248" s="166" t="str">
        <f>IF(A1248=1,MAX(B$1:B1247)+1,"")</f>
        <v/>
      </c>
      <c r="C1248" s="425" t="str">
        <f>IF('1_geral'!$D$4=F1248,1,"")</f>
        <v/>
      </c>
      <c r="D1248" s="166" t="str">
        <f>IF(C1248=1,MAX(D$1:D1247)+1,"")</f>
        <v/>
      </c>
      <c r="E1248" s="166" t="s">
        <v>27</v>
      </c>
      <c r="F1248" s="166" t="s">
        <v>3072</v>
      </c>
      <c r="G1248" s="166" t="s">
        <v>1657</v>
      </c>
      <c r="H1248" s="166" t="s">
        <v>1658</v>
      </c>
      <c r="I1248" s="166" t="s">
        <v>1886</v>
      </c>
      <c r="J1248" s="166" t="s">
        <v>1902</v>
      </c>
      <c r="K1248" s="166" t="s">
        <v>1897</v>
      </c>
      <c r="L1248" s="409">
        <v>5910.4000000000005</v>
      </c>
      <c r="M1248" s="409">
        <v>7388</v>
      </c>
      <c r="N1248" s="409">
        <v>8865.6</v>
      </c>
      <c r="O1248" s="410">
        <v>1</v>
      </c>
      <c r="P1248" s="405">
        <v>8.3333333333333329E-2</v>
      </c>
      <c r="Q1248" s="405">
        <v>8.3333333333333329E-2</v>
      </c>
      <c r="R1248" s="405">
        <v>8.3333333333333329E-2</v>
      </c>
      <c r="S1248" s="405">
        <v>8.3333333333333329E-2</v>
      </c>
      <c r="T1248" s="405">
        <v>8.3333333333333329E-2</v>
      </c>
      <c r="U1248" s="405">
        <v>8.3333333333333329E-2</v>
      </c>
      <c r="V1248" s="405">
        <v>8.3333333333333329E-2</v>
      </c>
      <c r="W1248" s="405">
        <v>8.3333333333333329E-2</v>
      </c>
      <c r="X1248" s="405">
        <v>8.3333333333333329E-2</v>
      </c>
      <c r="Y1248" s="405">
        <v>8.3333333333333329E-2</v>
      </c>
      <c r="Z1248" s="405">
        <v>8.3333333333333329E-2</v>
      </c>
      <c r="AA1248" s="405">
        <v>8.3333333333333329E-2</v>
      </c>
    </row>
    <row r="1249" spans="1:27" ht="15" customHeight="1" x14ac:dyDescent="0.25">
      <c r="A1249" s="425" t="str">
        <f>IF('1_geral'!$D$1=E1249,1,"")</f>
        <v/>
      </c>
      <c r="B1249" s="166" t="str">
        <f>IF(A1249=1,MAX(B$1:B1248)+1,"")</f>
        <v/>
      </c>
      <c r="C1249" s="425" t="str">
        <f>IF('1_geral'!$D$4=F1249,1,"")</f>
        <v/>
      </c>
      <c r="D1249" s="166" t="str">
        <f>IF(C1249=1,MAX(D$1:D1248)+1,"")</f>
        <v/>
      </c>
      <c r="E1249" s="166" t="s">
        <v>27</v>
      </c>
      <c r="F1249" s="166" t="s">
        <v>3072</v>
      </c>
      <c r="G1249" s="166" t="s">
        <v>1657</v>
      </c>
      <c r="H1249" s="166" t="s">
        <v>1854</v>
      </c>
      <c r="I1249" s="166" t="s">
        <v>1859</v>
      </c>
      <c r="J1249" s="166" t="s">
        <v>1902</v>
      </c>
      <c r="K1249" s="166" t="s">
        <v>3074</v>
      </c>
      <c r="L1249" s="409">
        <v>904.80000000000007</v>
      </c>
      <c r="M1249" s="409">
        <v>1131</v>
      </c>
      <c r="N1249" s="409">
        <v>1357.2</v>
      </c>
      <c r="O1249" s="410">
        <v>1</v>
      </c>
      <c r="P1249" s="405">
        <v>8.3333333333333329E-2</v>
      </c>
      <c r="Q1249" s="405">
        <v>8.3333333333333329E-2</v>
      </c>
      <c r="R1249" s="405">
        <v>8.3333333333333329E-2</v>
      </c>
      <c r="S1249" s="405">
        <v>8.3333333333333329E-2</v>
      </c>
      <c r="T1249" s="405">
        <v>8.3333333333333329E-2</v>
      </c>
      <c r="U1249" s="405">
        <v>8.3333333333333329E-2</v>
      </c>
      <c r="V1249" s="405">
        <v>8.3333333333333329E-2</v>
      </c>
      <c r="W1249" s="405">
        <v>8.3333333333333329E-2</v>
      </c>
      <c r="X1249" s="405">
        <v>8.3333333333333329E-2</v>
      </c>
      <c r="Y1249" s="405">
        <v>8.3333333333333329E-2</v>
      </c>
      <c r="Z1249" s="405">
        <v>8.3333333333333329E-2</v>
      </c>
      <c r="AA1249" s="405">
        <v>8.3333333333333329E-2</v>
      </c>
    </row>
    <row r="1250" spans="1:27" ht="15" customHeight="1" x14ac:dyDescent="0.25">
      <c r="A1250" s="425" t="str">
        <f>IF('1_geral'!$D$1=E1250,1,"")</f>
        <v/>
      </c>
      <c r="B1250" s="166" t="str">
        <f>IF(A1250=1,MAX(B$1:B1249)+1,"")</f>
        <v/>
      </c>
      <c r="C1250" s="425" t="str">
        <f>IF('1_geral'!$D$4=F1250,1,"")</f>
        <v/>
      </c>
      <c r="D1250" s="166" t="str">
        <f>IF(C1250=1,MAX(D$1:D1249)+1,"")</f>
        <v/>
      </c>
      <c r="E1250" s="166" t="s">
        <v>28</v>
      </c>
      <c r="F1250" s="166" t="s">
        <v>3079</v>
      </c>
      <c r="G1250" s="166" t="s">
        <v>1657</v>
      </c>
      <c r="K1250" s="166" t="s">
        <v>3080</v>
      </c>
      <c r="P1250" s="405">
        <v>8.3333333333333329E-2</v>
      </c>
      <c r="Q1250" s="405">
        <v>8.3333333333333329E-2</v>
      </c>
      <c r="R1250" s="405">
        <v>8.3333333333333329E-2</v>
      </c>
      <c r="S1250" s="405">
        <v>8.3333333333333329E-2</v>
      </c>
      <c r="T1250" s="405">
        <v>8.3333333333333329E-2</v>
      </c>
      <c r="U1250" s="405">
        <v>8.3333333333333329E-2</v>
      </c>
      <c r="V1250" s="405">
        <v>8.3333333333333329E-2</v>
      </c>
      <c r="W1250" s="405">
        <v>8.3333333333333329E-2</v>
      </c>
      <c r="X1250" s="405">
        <v>8.3333333333333329E-2</v>
      </c>
      <c r="Y1250" s="405">
        <v>8.3333333333333329E-2</v>
      </c>
      <c r="Z1250" s="405">
        <v>8.3333333333333329E-2</v>
      </c>
      <c r="AA1250" s="405">
        <v>8.3333333333333329E-2</v>
      </c>
    </row>
    <row r="1251" spans="1:27" ht="15" customHeight="1" x14ac:dyDescent="0.25">
      <c r="A1251" s="425" t="str">
        <f>IF('1_geral'!$D$1=E1251,1,"")</f>
        <v/>
      </c>
      <c r="B1251" s="166" t="str">
        <f>IF(A1251=1,MAX(B$1:B1250)+1,"")</f>
        <v/>
      </c>
      <c r="C1251" s="425" t="str">
        <f>IF('1_geral'!$D$4=F1251,1,"")</f>
        <v/>
      </c>
      <c r="D1251" s="166" t="str">
        <f>IF(C1251=1,MAX(D$1:D1250)+1,"")</f>
        <v/>
      </c>
      <c r="E1251" s="166" t="s">
        <v>28</v>
      </c>
      <c r="F1251" s="166" t="s">
        <v>3079</v>
      </c>
      <c r="G1251" s="166" t="s">
        <v>1657</v>
      </c>
      <c r="K1251" s="166" t="s">
        <v>3081</v>
      </c>
      <c r="P1251" s="405">
        <v>8.3333333333333329E-2</v>
      </c>
      <c r="Q1251" s="405">
        <v>8.3333333333333329E-2</v>
      </c>
      <c r="R1251" s="405">
        <v>8.3333333333333329E-2</v>
      </c>
      <c r="S1251" s="405">
        <v>8.3333333333333329E-2</v>
      </c>
      <c r="T1251" s="405">
        <v>8.3333333333333329E-2</v>
      </c>
      <c r="U1251" s="405">
        <v>8.3333333333333329E-2</v>
      </c>
      <c r="V1251" s="405">
        <v>8.3333333333333329E-2</v>
      </c>
      <c r="W1251" s="405">
        <v>8.3333333333333329E-2</v>
      </c>
      <c r="X1251" s="405">
        <v>8.3333333333333329E-2</v>
      </c>
      <c r="Y1251" s="405">
        <v>8.3333333333333329E-2</v>
      </c>
      <c r="Z1251" s="405">
        <v>8.3333333333333329E-2</v>
      </c>
      <c r="AA1251" s="405">
        <v>8.3333333333333329E-2</v>
      </c>
    </row>
    <row r="1252" spans="1:27" ht="15" customHeight="1" x14ac:dyDescent="0.25">
      <c r="A1252" s="425" t="str">
        <f>IF('1_geral'!$D$1=E1252,1,"")</f>
        <v/>
      </c>
      <c r="B1252" s="166" t="str">
        <f>IF(A1252=1,MAX(B$1:B1251)+1,"")</f>
        <v/>
      </c>
      <c r="C1252" s="425" t="str">
        <f>IF('1_geral'!$D$4=F1252,1,"")</f>
        <v/>
      </c>
      <c r="D1252" s="166" t="str">
        <f>IF(C1252=1,MAX(D$1:D1251)+1,"")</f>
        <v/>
      </c>
      <c r="E1252" s="166" t="s">
        <v>28</v>
      </c>
      <c r="F1252" s="166" t="s">
        <v>3079</v>
      </c>
      <c r="G1252" s="166" t="s">
        <v>1657</v>
      </c>
      <c r="K1252" s="166" t="s">
        <v>3082</v>
      </c>
      <c r="P1252" s="405">
        <v>8.3333333333333329E-2</v>
      </c>
      <c r="Q1252" s="405">
        <v>8.3333333333333329E-2</v>
      </c>
      <c r="R1252" s="405">
        <v>8.3333333333333329E-2</v>
      </c>
      <c r="S1252" s="405">
        <v>8.3333333333333329E-2</v>
      </c>
      <c r="T1252" s="405">
        <v>8.3333333333333329E-2</v>
      </c>
      <c r="U1252" s="405">
        <v>8.3333333333333329E-2</v>
      </c>
      <c r="V1252" s="405">
        <v>8.3333333333333329E-2</v>
      </c>
      <c r="W1252" s="405">
        <v>8.3333333333333329E-2</v>
      </c>
      <c r="X1252" s="405">
        <v>8.3333333333333329E-2</v>
      </c>
      <c r="Y1252" s="405">
        <v>8.3333333333333329E-2</v>
      </c>
      <c r="Z1252" s="405">
        <v>8.3333333333333329E-2</v>
      </c>
      <c r="AA1252" s="405">
        <v>8.3333333333333329E-2</v>
      </c>
    </row>
    <row r="1253" spans="1:27" ht="15" customHeight="1" x14ac:dyDescent="0.25">
      <c r="A1253" s="425" t="str">
        <f>IF('1_geral'!$D$1=E1253,1,"")</f>
        <v/>
      </c>
      <c r="B1253" s="166" t="str">
        <f>IF(A1253=1,MAX(B$1:B1252)+1,"")</f>
        <v/>
      </c>
      <c r="C1253" s="425" t="str">
        <f>IF('1_geral'!$D$4=F1253,1,"")</f>
        <v/>
      </c>
      <c r="D1253" s="166" t="str">
        <f>IF(C1253=1,MAX(D$1:D1252)+1,"")</f>
        <v/>
      </c>
      <c r="E1253" s="166" t="s">
        <v>28</v>
      </c>
      <c r="F1253" s="166" t="s">
        <v>3079</v>
      </c>
      <c r="G1253" s="166" t="s">
        <v>1657</v>
      </c>
      <c r="K1253" s="166" t="s">
        <v>3083</v>
      </c>
      <c r="P1253" s="405">
        <v>8.3333333333333329E-2</v>
      </c>
      <c r="Q1253" s="405">
        <v>8.3333333333333329E-2</v>
      </c>
      <c r="R1253" s="405">
        <v>8.3333333333333329E-2</v>
      </c>
      <c r="S1253" s="405">
        <v>8.3333333333333329E-2</v>
      </c>
      <c r="T1253" s="405">
        <v>8.3333333333333329E-2</v>
      </c>
      <c r="U1253" s="405">
        <v>8.3333333333333329E-2</v>
      </c>
      <c r="V1253" s="405">
        <v>8.3333333333333329E-2</v>
      </c>
      <c r="W1253" s="405">
        <v>8.3333333333333329E-2</v>
      </c>
      <c r="X1253" s="405">
        <v>8.3333333333333329E-2</v>
      </c>
      <c r="Y1253" s="405">
        <v>8.3333333333333329E-2</v>
      </c>
      <c r="Z1253" s="405">
        <v>8.3333333333333329E-2</v>
      </c>
      <c r="AA1253" s="405">
        <v>8.3333333333333329E-2</v>
      </c>
    </row>
    <row r="1254" spans="1:27" ht="15" customHeight="1" x14ac:dyDescent="0.25">
      <c r="A1254" s="425" t="str">
        <f>IF('1_geral'!$D$1=E1254,1,"")</f>
        <v/>
      </c>
      <c r="B1254" s="166" t="str">
        <f>IF(A1254=1,MAX(B$1:B1253)+1,"")</f>
        <v/>
      </c>
      <c r="C1254" s="425" t="str">
        <f>IF('1_geral'!$D$4=F1254,1,"")</f>
        <v/>
      </c>
      <c r="D1254" s="166" t="str">
        <f>IF(C1254=1,MAX(D$1:D1253)+1,"")</f>
        <v/>
      </c>
      <c r="E1254" s="166" t="s">
        <v>28</v>
      </c>
      <c r="F1254" s="166" t="s">
        <v>3079</v>
      </c>
      <c r="G1254" s="166" t="s">
        <v>1657</v>
      </c>
      <c r="K1254" s="166" t="s">
        <v>3084</v>
      </c>
      <c r="P1254" s="405">
        <v>8.3333333333333329E-2</v>
      </c>
      <c r="Q1254" s="405">
        <v>8.3333333333333329E-2</v>
      </c>
      <c r="R1254" s="405">
        <v>8.3333333333333329E-2</v>
      </c>
      <c r="S1254" s="405">
        <v>8.3333333333333329E-2</v>
      </c>
      <c r="T1254" s="405">
        <v>8.3333333333333329E-2</v>
      </c>
      <c r="U1254" s="405">
        <v>8.3333333333333329E-2</v>
      </c>
      <c r="V1254" s="405">
        <v>8.3333333333333329E-2</v>
      </c>
      <c r="W1254" s="405">
        <v>8.3333333333333329E-2</v>
      </c>
      <c r="X1254" s="405">
        <v>8.3333333333333329E-2</v>
      </c>
      <c r="Y1254" s="405">
        <v>8.3333333333333329E-2</v>
      </c>
      <c r="Z1254" s="405">
        <v>8.3333333333333329E-2</v>
      </c>
      <c r="AA1254" s="405">
        <v>8.3333333333333329E-2</v>
      </c>
    </row>
    <row r="1255" spans="1:27" ht="15" customHeight="1" x14ac:dyDescent="0.25">
      <c r="A1255" s="425" t="str">
        <f>IF('1_geral'!$D$1=E1255,1,"")</f>
        <v/>
      </c>
      <c r="B1255" s="166" t="str">
        <f>IF(A1255=1,MAX(B$1:B1254)+1,"")</f>
        <v/>
      </c>
      <c r="C1255" s="425" t="str">
        <f>IF('1_geral'!$D$4=F1255,1,"")</f>
        <v/>
      </c>
      <c r="D1255" s="166" t="str">
        <f>IF(C1255=1,MAX(D$1:D1254)+1,"")</f>
        <v/>
      </c>
      <c r="E1255" s="166" t="s">
        <v>28</v>
      </c>
      <c r="F1255" s="166" t="s">
        <v>3079</v>
      </c>
      <c r="G1255" s="166" t="s">
        <v>1657</v>
      </c>
      <c r="K1255" s="166" t="s">
        <v>3087</v>
      </c>
      <c r="P1255" s="405">
        <v>8.3333333333333329E-2</v>
      </c>
      <c r="Q1255" s="405">
        <v>8.3333333333333329E-2</v>
      </c>
      <c r="R1255" s="405">
        <v>8.3333333333333329E-2</v>
      </c>
      <c r="S1255" s="405">
        <v>8.3333333333333329E-2</v>
      </c>
      <c r="T1255" s="405">
        <v>8.3333333333333329E-2</v>
      </c>
      <c r="U1255" s="405">
        <v>8.3333333333333329E-2</v>
      </c>
      <c r="V1255" s="405">
        <v>8.3333333333333329E-2</v>
      </c>
      <c r="W1255" s="405">
        <v>8.3333333333333329E-2</v>
      </c>
      <c r="X1255" s="405">
        <v>8.3333333333333329E-2</v>
      </c>
      <c r="Y1255" s="405">
        <v>8.3333333333333329E-2</v>
      </c>
      <c r="Z1255" s="405">
        <v>8.3333333333333329E-2</v>
      </c>
      <c r="AA1255" s="405">
        <v>8.3333333333333329E-2</v>
      </c>
    </row>
    <row r="1256" spans="1:27" ht="15" customHeight="1" x14ac:dyDescent="0.25">
      <c r="A1256" s="425" t="str">
        <f>IF('1_geral'!$D$1=E1256,1,"")</f>
        <v/>
      </c>
      <c r="B1256" s="166" t="str">
        <f>IF(A1256=1,MAX(B$1:B1255)+1,"")</f>
        <v/>
      </c>
      <c r="C1256" s="425" t="str">
        <f>IF('1_geral'!$D$4=F1256,1,"")</f>
        <v/>
      </c>
      <c r="D1256" s="166" t="str">
        <f>IF(C1256=1,MAX(D$1:D1255)+1,"")</f>
        <v/>
      </c>
      <c r="E1256" s="166" t="s">
        <v>28</v>
      </c>
      <c r="F1256" s="166" t="s">
        <v>3079</v>
      </c>
      <c r="G1256" s="166" t="s">
        <v>1657</v>
      </c>
      <c r="K1256" s="166" t="s">
        <v>3089</v>
      </c>
      <c r="P1256" s="405">
        <v>8.3333333333333329E-2</v>
      </c>
      <c r="Q1256" s="405">
        <v>8.3333333333333329E-2</v>
      </c>
      <c r="R1256" s="405">
        <v>8.3333333333333329E-2</v>
      </c>
      <c r="S1256" s="405">
        <v>8.3333333333333329E-2</v>
      </c>
      <c r="T1256" s="405">
        <v>8.3333333333333329E-2</v>
      </c>
      <c r="U1256" s="405">
        <v>8.3333333333333329E-2</v>
      </c>
      <c r="V1256" s="405">
        <v>8.3333333333333329E-2</v>
      </c>
      <c r="W1256" s="405">
        <v>8.3333333333333329E-2</v>
      </c>
      <c r="X1256" s="405">
        <v>8.3333333333333329E-2</v>
      </c>
      <c r="Y1256" s="405">
        <v>8.3333333333333329E-2</v>
      </c>
      <c r="Z1256" s="405">
        <v>8.3333333333333329E-2</v>
      </c>
      <c r="AA1256" s="405">
        <v>8.3333333333333329E-2</v>
      </c>
    </row>
    <row r="1257" spans="1:27" ht="15" customHeight="1" x14ac:dyDescent="0.25">
      <c r="A1257" s="425" t="str">
        <f>IF('1_geral'!$D$1=E1257,1,"")</f>
        <v/>
      </c>
      <c r="B1257" s="166" t="str">
        <f>IF(A1257=1,MAX(B$1:B1256)+1,"")</f>
        <v/>
      </c>
      <c r="C1257" s="425" t="str">
        <f>IF('1_geral'!$D$4=F1257,1,"")</f>
        <v/>
      </c>
      <c r="D1257" s="166" t="str">
        <f>IF(C1257=1,MAX(D$1:D1256)+1,"")</f>
        <v/>
      </c>
      <c r="E1257" s="166" t="s">
        <v>28</v>
      </c>
      <c r="F1257" s="166" t="s">
        <v>3079</v>
      </c>
      <c r="K1257" s="166" t="s">
        <v>3085</v>
      </c>
      <c r="P1257" s="405">
        <v>8.3333333333333329E-2</v>
      </c>
      <c r="Q1257" s="405">
        <v>8.3333333333333329E-2</v>
      </c>
      <c r="R1257" s="405">
        <v>8.3333333333333329E-2</v>
      </c>
      <c r="S1257" s="405">
        <v>8.3333333333333329E-2</v>
      </c>
      <c r="T1257" s="405">
        <v>8.3333333333333329E-2</v>
      </c>
      <c r="U1257" s="405">
        <v>8.3333333333333329E-2</v>
      </c>
      <c r="V1257" s="405">
        <v>8.3333333333333329E-2</v>
      </c>
      <c r="W1257" s="405">
        <v>8.3333333333333329E-2</v>
      </c>
      <c r="X1257" s="405">
        <v>8.3333333333333329E-2</v>
      </c>
      <c r="Y1257" s="405">
        <v>8.3333333333333329E-2</v>
      </c>
      <c r="Z1257" s="405">
        <v>8.3333333333333329E-2</v>
      </c>
      <c r="AA1257" s="405">
        <v>8.3333333333333329E-2</v>
      </c>
    </row>
    <row r="1258" spans="1:27" ht="15" customHeight="1" x14ac:dyDescent="0.25">
      <c r="A1258" s="425" t="str">
        <f>IF('1_geral'!$D$1=E1258,1,"")</f>
        <v/>
      </c>
      <c r="B1258" s="166" t="str">
        <f>IF(A1258=1,MAX(B$1:B1257)+1,"")</f>
        <v/>
      </c>
      <c r="C1258" s="425" t="str">
        <f>IF('1_geral'!$D$4=F1258,1,"")</f>
        <v/>
      </c>
      <c r="D1258" s="166" t="str">
        <f>IF(C1258=1,MAX(D$1:D1257)+1,"")</f>
        <v/>
      </c>
      <c r="E1258" s="166" t="s">
        <v>28</v>
      </c>
      <c r="F1258" s="166" t="s">
        <v>3079</v>
      </c>
      <c r="K1258" s="166" t="s">
        <v>3086</v>
      </c>
      <c r="P1258" s="405">
        <v>8.3333333333333329E-2</v>
      </c>
      <c r="Q1258" s="405">
        <v>8.3333333333333329E-2</v>
      </c>
      <c r="R1258" s="405">
        <v>8.3333333333333329E-2</v>
      </c>
      <c r="S1258" s="405">
        <v>8.3333333333333329E-2</v>
      </c>
      <c r="T1258" s="405">
        <v>8.3333333333333329E-2</v>
      </c>
      <c r="U1258" s="405">
        <v>8.3333333333333329E-2</v>
      </c>
      <c r="V1258" s="405">
        <v>8.3333333333333329E-2</v>
      </c>
      <c r="W1258" s="405">
        <v>8.3333333333333329E-2</v>
      </c>
      <c r="X1258" s="405">
        <v>8.3333333333333329E-2</v>
      </c>
      <c r="Y1258" s="405">
        <v>8.3333333333333329E-2</v>
      </c>
      <c r="Z1258" s="405">
        <v>8.3333333333333329E-2</v>
      </c>
      <c r="AA1258" s="405">
        <v>8.3333333333333329E-2</v>
      </c>
    </row>
    <row r="1259" spans="1:27" ht="15" customHeight="1" x14ac:dyDescent="0.25">
      <c r="A1259" s="425" t="str">
        <f>IF('1_geral'!$D$1=E1259,1,"")</f>
        <v/>
      </c>
      <c r="B1259" s="166" t="str">
        <f>IF(A1259=1,MAX(B$1:B1258)+1,"")</f>
        <v/>
      </c>
      <c r="C1259" s="425" t="str">
        <f>IF('1_geral'!$D$4=F1259,1,"")</f>
        <v/>
      </c>
      <c r="D1259" s="166" t="str">
        <f>IF(C1259=1,MAX(D$1:D1258)+1,"")</f>
        <v/>
      </c>
      <c r="E1259" s="166" t="s">
        <v>28</v>
      </c>
      <c r="F1259" s="166" t="s">
        <v>3079</v>
      </c>
      <c r="K1259" s="166" t="s">
        <v>3088</v>
      </c>
      <c r="P1259" s="405">
        <v>8.3333333333333329E-2</v>
      </c>
      <c r="Q1259" s="405">
        <v>8.3333333333333329E-2</v>
      </c>
      <c r="R1259" s="405">
        <v>8.3333333333333329E-2</v>
      </c>
      <c r="S1259" s="405">
        <v>8.3333333333333329E-2</v>
      </c>
      <c r="T1259" s="405">
        <v>8.3333333333333329E-2</v>
      </c>
      <c r="U1259" s="405">
        <v>8.3333333333333329E-2</v>
      </c>
      <c r="V1259" s="405">
        <v>8.3333333333333329E-2</v>
      </c>
      <c r="W1259" s="405">
        <v>8.3333333333333329E-2</v>
      </c>
      <c r="X1259" s="405">
        <v>8.3333333333333329E-2</v>
      </c>
      <c r="Y1259" s="405">
        <v>8.3333333333333329E-2</v>
      </c>
      <c r="Z1259" s="405">
        <v>8.3333333333333329E-2</v>
      </c>
      <c r="AA1259" s="405">
        <v>8.3333333333333329E-2</v>
      </c>
    </row>
    <row r="1260" spans="1:27" ht="15" customHeight="1" x14ac:dyDescent="0.25">
      <c r="A1260" s="425" t="str">
        <f>IF('1_geral'!$D$1=E1260,1,"")</f>
        <v/>
      </c>
      <c r="B1260" s="166" t="str">
        <f>IF(A1260=1,MAX(B$1:B1259)+1,"")</f>
        <v/>
      </c>
      <c r="C1260" s="425" t="str">
        <f>IF('1_geral'!$D$4=F1260,1,"")</f>
        <v/>
      </c>
      <c r="D1260" s="166" t="str">
        <f>IF(C1260=1,MAX(D$1:D1259)+1,"")</f>
        <v/>
      </c>
      <c r="E1260" s="166" t="s">
        <v>28</v>
      </c>
      <c r="F1260" s="166" t="s">
        <v>3079</v>
      </c>
      <c r="K1260" s="166" t="s">
        <v>3090</v>
      </c>
      <c r="P1260" s="405">
        <v>8.3333333333333329E-2</v>
      </c>
      <c r="Q1260" s="405">
        <v>8.3333333333333329E-2</v>
      </c>
      <c r="R1260" s="405">
        <v>8.3333333333333329E-2</v>
      </c>
      <c r="S1260" s="405">
        <v>8.3333333333333329E-2</v>
      </c>
      <c r="T1260" s="405">
        <v>8.3333333333333329E-2</v>
      </c>
      <c r="U1260" s="405">
        <v>8.3333333333333329E-2</v>
      </c>
      <c r="V1260" s="405">
        <v>8.3333333333333329E-2</v>
      </c>
      <c r="W1260" s="405">
        <v>8.3333333333333329E-2</v>
      </c>
      <c r="X1260" s="405">
        <v>8.3333333333333329E-2</v>
      </c>
      <c r="Y1260" s="405">
        <v>8.3333333333333329E-2</v>
      </c>
      <c r="Z1260" s="405">
        <v>8.3333333333333329E-2</v>
      </c>
      <c r="AA1260" s="405">
        <v>8.3333333333333329E-2</v>
      </c>
    </row>
    <row r="1261" spans="1:27" ht="15" customHeight="1" x14ac:dyDescent="0.25">
      <c r="A1261" s="425" t="str">
        <f>IF('1_geral'!$D$1=E1261,1,"")</f>
        <v/>
      </c>
      <c r="B1261" s="166" t="str">
        <f>IF(A1261=1,MAX(B$1:B1260)+1,"")</f>
        <v/>
      </c>
      <c r="C1261" s="425" t="str">
        <f>IF('1_geral'!$D$4=F1261,1,"")</f>
        <v/>
      </c>
      <c r="D1261" s="166" t="str">
        <f>IF(C1261=1,MAX(D$1:D1260)+1,"")</f>
        <v/>
      </c>
      <c r="E1261" s="166" t="s">
        <v>28</v>
      </c>
      <c r="F1261" s="166" t="s">
        <v>3091</v>
      </c>
      <c r="G1261" s="166" t="s">
        <v>1657</v>
      </c>
      <c r="K1261" s="166" t="s">
        <v>3092</v>
      </c>
      <c r="P1261" s="405">
        <v>8.3333333333333329E-2</v>
      </c>
      <c r="Q1261" s="405">
        <v>8.3333333333333329E-2</v>
      </c>
      <c r="R1261" s="405">
        <v>8.3333333333333329E-2</v>
      </c>
      <c r="S1261" s="405">
        <v>8.3333333333333329E-2</v>
      </c>
      <c r="T1261" s="405">
        <v>8.3333333333333329E-2</v>
      </c>
      <c r="U1261" s="405">
        <v>8.3333333333333329E-2</v>
      </c>
      <c r="V1261" s="405">
        <v>8.3333333333333329E-2</v>
      </c>
      <c r="W1261" s="405">
        <v>8.3333333333333329E-2</v>
      </c>
      <c r="X1261" s="405">
        <v>8.3333333333333329E-2</v>
      </c>
      <c r="Y1261" s="405">
        <v>8.3333333333333329E-2</v>
      </c>
      <c r="Z1261" s="405">
        <v>8.3333333333333329E-2</v>
      </c>
      <c r="AA1261" s="405">
        <v>8.3333333333333329E-2</v>
      </c>
    </row>
    <row r="1262" spans="1:27" ht="15" customHeight="1" x14ac:dyDescent="0.25">
      <c r="A1262" s="425" t="str">
        <f>IF('1_geral'!$D$1=E1262,1,"")</f>
        <v/>
      </c>
      <c r="B1262" s="166" t="str">
        <f>IF(A1262=1,MAX(B$1:B1261)+1,"")</f>
        <v/>
      </c>
      <c r="C1262" s="425" t="str">
        <f>IF('1_geral'!$D$4=F1262,1,"")</f>
        <v/>
      </c>
      <c r="D1262" s="166" t="str">
        <f>IF(C1262=1,MAX(D$1:D1261)+1,"")</f>
        <v/>
      </c>
      <c r="E1262" s="166" t="s">
        <v>28</v>
      </c>
      <c r="F1262" s="166" t="s">
        <v>3091</v>
      </c>
      <c r="G1262" s="166" t="s">
        <v>1657</v>
      </c>
      <c r="K1262" s="166" t="s">
        <v>3093</v>
      </c>
      <c r="P1262" s="405">
        <v>8.3333333333333329E-2</v>
      </c>
      <c r="Q1262" s="405">
        <v>8.3333333333333329E-2</v>
      </c>
      <c r="R1262" s="405">
        <v>8.3333333333333329E-2</v>
      </c>
      <c r="S1262" s="405">
        <v>8.3333333333333329E-2</v>
      </c>
      <c r="T1262" s="405">
        <v>8.3333333333333329E-2</v>
      </c>
      <c r="U1262" s="405">
        <v>8.3333333333333329E-2</v>
      </c>
      <c r="V1262" s="405">
        <v>8.3333333333333329E-2</v>
      </c>
      <c r="W1262" s="405">
        <v>8.3333333333333329E-2</v>
      </c>
      <c r="X1262" s="405">
        <v>8.3333333333333329E-2</v>
      </c>
      <c r="Y1262" s="405">
        <v>8.3333333333333329E-2</v>
      </c>
      <c r="Z1262" s="405">
        <v>8.3333333333333329E-2</v>
      </c>
      <c r="AA1262" s="405">
        <v>8.3333333333333329E-2</v>
      </c>
    </row>
    <row r="1263" spans="1:27" ht="15" customHeight="1" x14ac:dyDescent="0.25">
      <c r="A1263" s="425" t="str">
        <f>IF('1_geral'!$D$1=E1263,1,"")</f>
        <v/>
      </c>
      <c r="B1263" s="166" t="str">
        <f>IF(A1263=1,MAX(B$1:B1262)+1,"")</f>
        <v/>
      </c>
      <c r="C1263" s="425" t="str">
        <f>IF('1_geral'!$D$4=F1263,1,"")</f>
        <v/>
      </c>
      <c r="D1263" s="166" t="str">
        <f>IF(C1263=1,MAX(D$1:D1262)+1,"")</f>
        <v/>
      </c>
      <c r="E1263" s="166" t="s">
        <v>28</v>
      </c>
      <c r="F1263" s="166" t="s">
        <v>3091</v>
      </c>
      <c r="G1263" s="166" t="s">
        <v>1657</v>
      </c>
      <c r="K1263" s="166" t="s">
        <v>3094</v>
      </c>
      <c r="P1263" s="405">
        <v>8.3333333333333329E-2</v>
      </c>
      <c r="Q1263" s="405">
        <v>8.3333333333333329E-2</v>
      </c>
      <c r="R1263" s="405">
        <v>8.3333333333333329E-2</v>
      </c>
      <c r="S1263" s="405">
        <v>8.3333333333333329E-2</v>
      </c>
      <c r="T1263" s="405">
        <v>8.3333333333333329E-2</v>
      </c>
      <c r="U1263" s="405">
        <v>8.3333333333333329E-2</v>
      </c>
      <c r="V1263" s="405">
        <v>8.3333333333333329E-2</v>
      </c>
      <c r="W1263" s="405">
        <v>8.3333333333333329E-2</v>
      </c>
      <c r="X1263" s="405">
        <v>8.3333333333333329E-2</v>
      </c>
      <c r="Y1263" s="405">
        <v>8.3333333333333329E-2</v>
      </c>
      <c r="Z1263" s="405">
        <v>8.3333333333333329E-2</v>
      </c>
      <c r="AA1263" s="405">
        <v>8.3333333333333329E-2</v>
      </c>
    </row>
    <row r="1264" spans="1:27" ht="15" customHeight="1" x14ac:dyDescent="0.25">
      <c r="A1264" s="425" t="str">
        <f>IF('1_geral'!$D$1=E1264,1,"")</f>
        <v/>
      </c>
      <c r="B1264" s="166" t="str">
        <f>IF(A1264=1,MAX(B$1:B1263)+1,"")</f>
        <v/>
      </c>
      <c r="C1264" s="425" t="str">
        <f>IF('1_geral'!$D$4=F1264,1,"")</f>
        <v/>
      </c>
      <c r="D1264" s="166" t="str">
        <f>IF(C1264=1,MAX(D$1:D1263)+1,"")</f>
        <v/>
      </c>
      <c r="E1264" s="166" t="s">
        <v>28</v>
      </c>
      <c r="F1264" s="166" t="s">
        <v>3091</v>
      </c>
      <c r="G1264" s="166" t="s">
        <v>1657</v>
      </c>
      <c r="K1264" s="166" t="s">
        <v>3095</v>
      </c>
      <c r="P1264" s="405">
        <v>8.3333333333333329E-2</v>
      </c>
      <c r="Q1264" s="405">
        <v>8.3333333333333329E-2</v>
      </c>
      <c r="R1264" s="405">
        <v>8.3333333333333329E-2</v>
      </c>
      <c r="S1264" s="405">
        <v>8.3333333333333329E-2</v>
      </c>
      <c r="T1264" s="405">
        <v>8.3333333333333329E-2</v>
      </c>
      <c r="U1264" s="405">
        <v>8.3333333333333329E-2</v>
      </c>
      <c r="V1264" s="405">
        <v>8.3333333333333329E-2</v>
      </c>
      <c r="W1264" s="405">
        <v>8.3333333333333329E-2</v>
      </c>
      <c r="X1264" s="405">
        <v>8.3333333333333329E-2</v>
      </c>
      <c r="Y1264" s="405">
        <v>8.3333333333333329E-2</v>
      </c>
      <c r="Z1264" s="405">
        <v>8.3333333333333329E-2</v>
      </c>
      <c r="AA1264" s="405">
        <v>8.3333333333333329E-2</v>
      </c>
    </row>
    <row r="1265" spans="1:27" ht="15" customHeight="1" x14ac:dyDescent="0.25">
      <c r="A1265" s="425" t="str">
        <f>IF('1_geral'!$D$1=E1265,1,"")</f>
        <v/>
      </c>
      <c r="B1265" s="166" t="str">
        <f>IF(A1265=1,MAX(B$1:B1264)+1,"")</f>
        <v/>
      </c>
      <c r="C1265" s="425" t="str">
        <f>IF('1_geral'!$D$4=F1265,1,"")</f>
        <v/>
      </c>
      <c r="D1265" s="166" t="str">
        <f>IF(C1265=1,MAX(D$1:D1264)+1,"")</f>
        <v/>
      </c>
      <c r="E1265" s="166" t="s">
        <v>28</v>
      </c>
      <c r="F1265" s="166" t="s">
        <v>3091</v>
      </c>
      <c r="G1265" s="166" t="s">
        <v>1657</v>
      </c>
      <c r="K1265" s="166" t="s">
        <v>3096</v>
      </c>
      <c r="P1265" s="405">
        <v>8.3333333333333329E-2</v>
      </c>
      <c r="Q1265" s="405">
        <v>8.3333333333333329E-2</v>
      </c>
      <c r="R1265" s="405">
        <v>8.3333333333333329E-2</v>
      </c>
      <c r="S1265" s="405">
        <v>8.3333333333333329E-2</v>
      </c>
      <c r="T1265" s="405">
        <v>8.3333333333333329E-2</v>
      </c>
      <c r="U1265" s="405">
        <v>8.3333333333333329E-2</v>
      </c>
      <c r="V1265" s="405">
        <v>8.3333333333333329E-2</v>
      </c>
      <c r="W1265" s="405">
        <v>8.3333333333333329E-2</v>
      </c>
      <c r="X1265" s="405">
        <v>8.3333333333333329E-2</v>
      </c>
      <c r="Y1265" s="405">
        <v>8.3333333333333329E-2</v>
      </c>
      <c r="Z1265" s="405">
        <v>8.3333333333333329E-2</v>
      </c>
      <c r="AA1265" s="405">
        <v>8.3333333333333329E-2</v>
      </c>
    </row>
    <row r="1266" spans="1:27" ht="15" customHeight="1" x14ac:dyDescent="0.25">
      <c r="A1266" s="425" t="str">
        <f>IF('1_geral'!$D$1=E1266,1,"")</f>
        <v/>
      </c>
      <c r="B1266" s="166" t="str">
        <f>IF(A1266=1,MAX(B$1:B1265)+1,"")</f>
        <v/>
      </c>
      <c r="C1266" s="425" t="str">
        <f>IF('1_geral'!$D$4=F1266,1,"")</f>
        <v/>
      </c>
      <c r="D1266" s="166" t="str">
        <f>IF(C1266=1,MAX(D$1:D1265)+1,"")</f>
        <v/>
      </c>
      <c r="E1266" s="166" t="s">
        <v>28</v>
      </c>
      <c r="F1266" s="166" t="s">
        <v>3091</v>
      </c>
      <c r="G1266" s="166" t="s">
        <v>1657</v>
      </c>
      <c r="K1266" s="166" t="s">
        <v>3097</v>
      </c>
      <c r="P1266" s="405">
        <v>8.3333333333333329E-2</v>
      </c>
      <c r="Q1266" s="405">
        <v>8.3333333333333329E-2</v>
      </c>
      <c r="R1266" s="405">
        <v>8.3333333333333329E-2</v>
      </c>
      <c r="S1266" s="405">
        <v>8.3333333333333329E-2</v>
      </c>
      <c r="T1266" s="405">
        <v>8.3333333333333329E-2</v>
      </c>
      <c r="U1266" s="405">
        <v>8.3333333333333329E-2</v>
      </c>
      <c r="V1266" s="405">
        <v>8.3333333333333329E-2</v>
      </c>
      <c r="W1266" s="405">
        <v>8.3333333333333329E-2</v>
      </c>
      <c r="X1266" s="405">
        <v>8.3333333333333329E-2</v>
      </c>
      <c r="Y1266" s="405">
        <v>8.3333333333333329E-2</v>
      </c>
      <c r="Z1266" s="405">
        <v>8.3333333333333329E-2</v>
      </c>
      <c r="AA1266" s="405">
        <v>8.3333333333333329E-2</v>
      </c>
    </row>
    <row r="1267" spans="1:27" ht="15" customHeight="1" x14ac:dyDescent="0.25">
      <c r="A1267" s="425" t="str">
        <f>IF('1_geral'!$D$1=E1267,1,"")</f>
        <v/>
      </c>
      <c r="B1267" s="166" t="str">
        <f>IF(A1267=1,MAX(B$1:B1266)+1,"")</f>
        <v/>
      </c>
      <c r="C1267" s="425" t="str">
        <f>IF('1_geral'!$D$4=F1267,1,"")</f>
        <v/>
      </c>
      <c r="D1267" s="166" t="str">
        <f>IF(C1267=1,MAX(D$1:D1266)+1,"")</f>
        <v/>
      </c>
      <c r="E1267" s="166" t="s">
        <v>28</v>
      </c>
      <c r="F1267" s="166" t="s">
        <v>3091</v>
      </c>
      <c r="G1267" s="166" t="s">
        <v>1657</v>
      </c>
      <c r="K1267" s="166" t="s">
        <v>3098</v>
      </c>
      <c r="P1267" s="405">
        <v>8.3333333333333329E-2</v>
      </c>
      <c r="Q1267" s="405">
        <v>8.3333333333333329E-2</v>
      </c>
      <c r="R1267" s="405">
        <v>8.3333333333333329E-2</v>
      </c>
      <c r="S1267" s="405">
        <v>8.3333333333333329E-2</v>
      </c>
      <c r="T1267" s="405">
        <v>8.3333333333333329E-2</v>
      </c>
      <c r="U1267" s="405">
        <v>8.3333333333333329E-2</v>
      </c>
      <c r="V1267" s="405">
        <v>8.3333333333333329E-2</v>
      </c>
      <c r="W1267" s="405">
        <v>8.3333333333333329E-2</v>
      </c>
      <c r="X1267" s="405">
        <v>8.3333333333333329E-2</v>
      </c>
      <c r="Y1267" s="405">
        <v>8.3333333333333329E-2</v>
      </c>
      <c r="Z1267" s="405">
        <v>8.3333333333333329E-2</v>
      </c>
      <c r="AA1267" s="405">
        <v>8.3333333333333329E-2</v>
      </c>
    </row>
    <row r="1268" spans="1:27" ht="15" customHeight="1" x14ac:dyDescent="0.25">
      <c r="A1268" s="425" t="str">
        <f>IF('1_geral'!$D$1=E1268,1,"")</f>
        <v/>
      </c>
      <c r="B1268" s="166" t="str">
        <f>IF(A1268=1,MAX(B$1:B1267)+1,"")</f>
        <v/>
      </c>
      <c r="C1268" s="425" t="str">
        <f>IF('1_geral'!$D$4=F1268,1,"")</f>
        <v/>
      </c>
      <c r="D1268" s="166" t="str">
        <f>IF(C1268=1,MAX(D$1:D1267)+1,"")</f>
        <v/>
      </c>
      <c r="E1268" s="166" t="s">
        <v>28</v>
      </c>
      <c r="F1268" s="166" t="s">
        <v>3091</v>
      </c>
      <c r="K1268" s="166" t="s">
        <v>3099</v>
      </c>
      <c r="P1268" s="405">
        <v>8.3333333333333329E-2</v>
      </c>
      <c r="Q1268" s="405">
        <v>8.3333333333333329E-2</v>
      </c>
      <c r="R1268" s="405">
        <v>8.3333333333333329E-2</v>
      </c>
      <c r="S1268" s="405">
        <v>8.3333333333333329E-2</v>
      </c>
      <c r="T1268" s="405">
        <v>8.3333333333333329E-2</v>
      </c>
      <c r="U1268" s="405">
        <v>8.3333333333333329E-2</v>
      </c>
      <c r="V1268" s="405">
        <v>8.3333333333333329E-2</v>
      </c>
      <c r="W1268" s="405">
        <v>8.3333333333333329E-2</v>
      </c>
      <c r="X1268" s="405">
        <v>8.3333333333333329E-2</v>
      </c>
      <c r="Y1268" s="405">
        <v>8.3333333333333329E-2</v>
      </c>
      <c r="Z1268" s="405">
        <v>8.3333333333333329E-2</v>
      </c>
      <c r="AA1268" s="405">
        <v>8.3333333333333329E-2</v>
      </c>
    </row>
    <row r="1269" spans="1:27" ht="15" customHeight="1" x14ac:dyDescent="0.25">
      <c r="A1269" s="425" t="str">
        <f>IF('1_geral'!$D$1=E1269,1,"")</f>
        <v/>
      </c>
      <c r="B1269" s="166" t="str">
        <f>IF(A1269=1,MAX(B$1:B1268)+1,"")</f>
        <v/>
      </c>
      <c r="C1269" s="425" t="str">
        <f>IF('1_geral'!$D$4=F1269,1,"")</f>
        <v/>
      </c>
      <c r="D1269" s="166" t="str">
        <f>IF(C1269=1,MAX(D$1:D1268)+1,"")</f>
        <v/>
      </c>
      <c r="E1269" s="166" t="s">
        <v>28</v>
      </c>
      <c r="F1269" s="166" t="s">
        <v>3091</v>
      </c>
      <c r="K1269" s="166" t="s">
        <v>3100</v>
      </c>
      <c r="P1269" s="405">
        <v>8.3333333333333329E-2</v>
      </c>
      <c r="Q1269" s="405">
        <v>8.3333333333333329E-2</v>
      </c>
      <c r="R1269" s="405">
        <v>8.3333333333333329E-2</v>
      </c>
      <c r="S1269" s="405">
        <v>8.3333333333333329E-2</v>
      </c>
      <c r="T1269" s="405">
        <v>8.3333333333333329E-2</v>
      </c>
      <c r="U1269" s="405">
        <v>8.3333333333333329E-2</v>
      </c>
      <c r="V1269" s="405">
        <v>8.3333333333333329E-2</v>
      </c>
      <c r="W1269" s="405">
        <v>8.3333333333333329E-2</v>
      </c>
      <c r="X1269" s="405">
        <v>8.3333333333333329E-2</v>
      </c>
      <c r="Y1269" s="405">
        <v>8.3333333333333329E-2</v>
      </c>
      <c r="Z1269" s="405">
        <v>8.3333333333333329E-2</v>
      </c>
      <c r="AA1269" s="405">
        <v>8.3333333333333329E-2</v>
      </c>
    </row>
    <row r="1270" spans="1:27" ht="15" customHeight="1" x14ac:dyDescent="0.25">
      <c r="A1270" s="425" t="str">
        <f>IF('1_geral'!$D$1=E1270,1,"")</f>
        <v/>
      </c>
      <c r="B1270" s="166" t="str">
        <f>IF(A1270=1,MAX(B$1:B1269)+1,"")</f>
        <v/>
      </c>
      <c r="C1270" s="425" t="str">
        <f>IF('1_geral'!$D$4=F1270,1,"")</f>
        <v/>
      </c>
      <c r="D1270" s="166" t="str">
        <f>IF(C1270=1,MAX(D$1:D1269)+1,"")</f>
        <v/>
      </c>
      <c r="E1270" s="166" t="s">
        <v>28</v>
      </c>
      <c r="F1270" s="166" t="s">
        <v>3091</v>
      </c>
      <c r="K1270" s="166" t="s">
        <v>3101</v>
      </c>
      <c r="P1270" s="405">
        <v>8.3333333333333329E-2</v>
      </c>
      <c r="Q1270" s="405">
        <v>8.3333333333333329E-2</v>
      </c>
      <c r="R1270" s="405">
        <v>8.3333333333333329E-2</v>
      </c>
      <c r="S1270" s="405">
        <v>8.3333333333333329E-2</v>
      </c>
      <c r="T1270" s="405">
        <v>8.3333333333333329E-2</v>
      </c>
      <c r="U1270" s="405">
        <v>8.3333333333333329E-2</v>
      </c>
      <c r="V1270" s="405">
        <v>8.3333333333333329E-2</v>
      </c>
      <c r="W1270" s="405">
        <v>8.3333333333333329E-2</v>
      </c>
      <c r="X1270" s="405">
        <v>8.3333333333333329E-2</v>
      </c>
      <c r="Y1270" s="405">
        <v>8.3333333333333329E-2</v>
      </c>
      <c r="Z1270" s="405">
        <v>8.3333333333333329E-2</v>
      </c>
      <c r="AA1270" s="405">
        <v>8.3333333333333329E-2</v>
      </c>
    </row>
    <row r="1271" spans="1:27" ht="15" customHeight="1" x14ac:dyDescent="0.25">
      <c r="A1271" s="425" t="str">
        <f>IF('1_geral'!$D$1=E1271,1,"")</f>
        <v/>
      </c>
      <c r="B1271" s="166" t="str">
        <f>IF(A1271=1,MAX(B$1:B1270)+1,"")</f>
        <v/>
      </c>
      <c r="C1271" s="425" t="str">
        <f>IF('1_geral'!$D$4=F1271,1,"")</f>
        <v/>
      </c>
      <c r="D1271" s="166" t="str">
        <f>IF(C1271=1,MAX(D$1:D1270)+1,"")</f>
        <v/>
      </c>
      <c r="E1271" s="166" t="s">
        <v>28</v>
      </c>
      <c r="F1271" s="166" t="s">
        <v>3091</v>
      </c>
      <c r="K1271" s="166" t="s">
        <v>2475</v>
      </c>
      <c r="P1271" s="405">
        <v>8.3333333333333329E-2</v>
      </c>
      <c r="Q1271" s="405">
        <v>8.3333333333333329E-2</v>
      </c>
      <c r="R1271" s="405">
        <v>8.3333333333333329E-2</v>
      </c>
      <c r="S1271" s="405">
        <v>8.3333333333333329E-2</v>
      </c>
      <c r="T1271" s="405">
        <v>8.3333333333333329E-2</v>
      </c>
      <c r="U1271" s="405">
        <v>8.3333333333333329E-2</v>
      </c>
      <c r="V1271" s="405">
        <v>8.3333333333333329E-2</v>
      </c>
      <c r="W1271" s="405">
        <v>8.3333333333333329E-2</v>
      </c>
      <c r="X1271" s="405">
        <v>8.3333333333333329E-2</v>
      </c>
      <c r="Y1271" s="405">
        <v>8.3333333333333329E-2</v>
      </c>
      <c r="Z1271" s="405">
        <v>8.3333333333333329E-2</v>
      </c>
      <c r="AA1271" s="405">
        <v>8.3333333333333329E-2</v>
      </c>
    </row>
    <row r="1272" spans="1:27" ht="15" customHeight="1" x14ac:dyDescent="0.25">
      <c r="A1272" s="425" t="str">
        <f>IF('1_geral'!$D$1=E1272,1,"")</f>
        <v/>
      </c>
      <c r="B1272" s="166" t="str">
        <f>IF(A1272=1,MAX(B$1:B1271)+1,"")</f>
        <v/>
      </c>
      <c r="C1272" s="425" t="str">
        <f>IF('1_geral'!$D$4=F1272,1,"")</f>
        <v/>
      </c>
      <c r="D1272" s="166" t="str">
        <f>IF(C1272=1,MAX(D$1:D1271)+1,"")</f>
        <v/>
      </c>
      <c r="E1272" s="166" t="s">
        <v>28</v>
      </c>
      <c r="F1272" s="166" t="s">
        <v>3091</v>
      </c>
      <c r="K1272" s="166" t="s">
        <v>3086</v>
      </c>
      <c r="P1272" s="405">
        <v>8.3333333333333329E-2</v>
      </c>
      <c r="Q1272" s="405">
        <v>8.3333333333333329E-2</v>
      </c>
      <c r="R1272" s="405">
        <v>8.3333333333333329E-2</v>
      </c>
      <c r="S1272" s="405">
        <v>8.3333333333333329E-2</v>
      </c>
      <c r="T1272" s="405">
        <v>8.3333333333333329E-2</v>
      </c>
      <c r="U1272" s="405">
        <v>8.3333333333333329E-2</v>
      </c>
      <c r="V1272" s="405">
        <v>8.3333333333333329E-2</v>
      </c>
      <c r="W1272" s="405">
        <v>8.3333333333333329E-2</v>
      </c>
      <c r="X1272" s="405">
        <v>8.3333333333333329E-2</v>
      </c>
      <c r="Y1272" s="405">
        <v>8.3333333333333329E-2</v>
      </c>
      <c r="Z1272" s="405">
        <v>8.3333333333333329E-2</v>
      </c>
      <c r="AA1272" s="405">
        <v>8.3333333333333329E-2</v>
      </c>
    </row>
    <row r="1273" spans="1:27" ht="15" customHeight="1" x14ac:dyDescent="0.25">
      <c r="A1273" s="425" t="str">
        <f>IF('1_geral'!$D$1=E1273,1,"")</f>
        <v/>
      </c>
      <c r="B1273" s="166" t="str">
        <f>IF(A1273=1,MAX(B$1:B1272)+1,"")</f>
        <v/>
      </c>
      <c r="C1273" s="425" t="str">
        <f>IF('1_geral'!$D$4=F1273,1,"")</f>
        <v/>
      </c>
      <c r="D1273" s="166" t="str">
        <f>IF(C1273=1,MAX(D$1:D1272)+1,"")</f>
        <v/>
      </c>
      <c r="E1273" s="166" t="s">
        <v>28</v>
      </c>
      <c r="F1273" s="166" t="s">
        <v>3091</v>
      </c>
      <c r="K1273" s="166" t="s">
        <v>1856</v>
      </c>
      <c r="P1273" s="405">
        <v>8.3333333333333329E-2</v>
      </c>
      <c r="Q1273" s="405">
        <v>8.3333333333333329E-2</v>
      </c>
      <c r="R1273" s="405">
        <v>8.3333333333333329E-2</v>
      </c>
      <c r="S1273" s="405">
        <v>8.3333333333333329E-2</v>
      </c>
      <c r="T1273" s="405">
        <v>8.3333333333333329E-2</v>
      </c>
      <c r="U1273" s="405">
        <v>8.3333333333333329E-2</v>
      </c>
      <c r="V1273" s="405">
        <v>8.3333333333333329E-2</v>
      </c>
      <c r="W1273" s="405">
        <v>8.3333333333333329E-2</v>
      </c>
      <c r="X1273" s="405">
        <v>8.3333333333333329E-2</v>
      </c>
      <c r="Y1273" s="405">
        <v>8.3333333333333329E-2</v>
      </c>
      <c r="Z1273" s="405">
        <v>8.3333333333333329E-2</v>
      </c>
      <c r="AA1273" s="405">
        <v>8.3333333333333329E-2</v>
      </c>
    </row>
    <row r="1274" spans="1:27" ht="15" customHeight="1" x14ac:dyDescent="0.25">
      <c r="A1274" s="425" t="str">
        <f>IF('1_geral'!$D$1=E1274,1,"")</f>
        <v/>
      </c>
      <c r="B1274" s="166" t="str">
        <f>IF(A1274=1,MAX(B$1:B1273)+1,"")</f>
        <v/>
      </c>
      <c r="C1274" s="425" t="str">
        <f>IF('1_geral'!$D$4=F1274,1,"")</f>
        <v/>
      </c>
      <c r="D1274" s="166" t="str">
        <f>IF(C1274=1,MAX(D$1:D1273)+1,"")</f>
        <v/>
      </c>
      <c r="E1274" s="166" t="s">
        <v>28</v>
      </c>
      <c r="F1274" s="166" t="s">
        <v>3091</v>
      </c>
      <c r="K1274" s="166" t="s">
        <v>3090</v>
      </c>
      <c r="P1274" s="405">
        <v>8.3333333333333329E-2</v>
      </c>
      <c r="Q1274" s="405">
        <v>8.3333333333333329E-2</v>
      </c>
      <c r="R1274" s="405">
        <v>8.3333333333333329E-2</v>
      </c>
      <c r="S1274" s="405">
        <v>8.3333333333333329E-2</v>
      </c>
      <c r="T1274" s="405">
        <v>8.3333333333333329E-2</v>
      </c>
      <c r="U1274" s="405">
        <v>8.3333333333333329E-2</v>
      </c>
      <c r="V1274" s="405">
        <v>8.3333333333333329E-2</v>
      </c>
      <c r="W1274" s="405">
        <v>8.3333333333333329E-2</v>
      </c>
      <c r="X1274" s="405">
        <v>8.3333333333333329E-2</v>
      </c>
      <c r="Y1274" s="405">
        <v>8.3333333333333329E-2</v>
      </c>
      <c r="Z1274" s="405">
        <v>8.3333333333333329E-2</v>
      </c>
      <c r="AA1274" s="405">
        <v>8.3333333333333329E-2</v>
      </c>
    </row>
    <row r="1275" spans="1:27" ht="15" customHeight="1" x14ac:dyDescent="0.25">
      <c r="A1275" s="425" t="str">
        <f>IF('1_geral'!$D$1=E1275,1,"")</f>
        <v/>
      </c>
      <c r="B1275" s="166" t="str">
        <f>IF(A1275=1,MAX(B$1:B1274)+1,"")</f>
        <v/>
      </c>
      <c r="C1275" s="425" t="str">
        <f>IF('1_geral'!$D$4=F1275,1,"")</f>
        <v/>
      </c>
      <c r="D1275" s="166" t="str">
        <f>IF(C1275=1,MAX(D$1:D1274)+1,"")</f>
        <v/>
      </c>
      <c r="E1275" s="166" t="s">
        <v>28</v>
      </c>
      <c r="F1275" s="166" t="s">
        <v>3102</v>
      </c>
      <c r="G1275" s="166" t="s">
        <v>1657</v>
      </c>
      <c r="K1275" s="166" t="s">
        <v>3080</v>
      </c>
      <c r="P1275" s="405">
        <v>8.3333333333333329E-2</v>
      </c>
      <c r="Q1275" s="405">
        <v>8.3333333333333329E-2</v>
      </c>
      <c r="R1275" s="405">
        <v>8.3333333333333329E-2</v>
      </c>
      <c r="S1275" s="405">
        <v>8.3333333333333329E-2</v>
      </c>
      <c r="T1275" s="405">
        <v>8.3333333333333329E-2</v>
      </c>
      <c r="U1275" s="405">
        <v>8.3333333333333329E-2</v>
      </c>
      <c r="V1275" s="405">
        <v>8.3333333333333329E-2</v>
      </c>
      <c r="W1275" s="405">
        <v>8.3333333333333329E-2</v>
      </c>
      <c r="X1275" s="405">
        <v>8.3333333333333329E-2</v>
      </c>
      <c r="Y1275" s="405">
        <v>8.3333333333333329E-2</v>
      </c>
      <c r="Z1275" s="405">
        <v>8.3333333333333329E-2</v>
      </c>
      <c r="AA1275" s="405">
        <v>8.3333333333333329E-2</v>
      </c>
    </row>
    <row r="1276" spans="1:27" ht="15" customHeight="1" x14ac:dyDescent="0.25">
      <c r="A1276" s="425" t="str">
        <f>IF('1_geral'!$D$1=E1276,1,"")</f>
        <v/>
      </c>
      <c r="B1276" s="166" t="str">
        <f>IF(A1276=1,MAX(B$1:B1275)+1,"")</f>
        <v/>
      </c>
      <c r="C1276" s="425" t="str">
        <f>IF('1_geral'!$D$4=F1276,1,"")</f>
        <v/>
      </c>
      <c r="D1276" s="166" t="str">
        <f>IF(C1276=1,MAX(D$1:D1275)+1,"")</f>
        <v/>
      </c>
      <c r="E1276" s="166" t="s">
        <v>28</v>
      </c>
      <c r="F1276" s="166" t="s">
        <v>3102</v>
      </c>
      <c r="G1276" s="166" t="s">
        <v>1657</v>
      </c>
      <c r="K1276" s="166" t="s">
        <v>3081</v>
      </c>
      <c r="P1276" s="405">
        <v>8.3333333333333329E-2</v>
      </c>
      <c r="Q1276" s="405">
        <v>8.3333333333333329E-2</v>
      </c>
      <c r="R1276" s="405">
        <v>8.3333333333333329E-2</v>
      </c>
      <c r="S1276" s="405">
        <v>8.3333333333333329E-2</v>
      </c>
      <c r="T1276" s="405">
        <v>8.3333333333333329E-2</v>
      </c>
      <c r="U1276" s="405">
        <v>8.3333333333333329E-2</v>
      </c>
      <c r="V1276" s="405">
        <v>8.3333333333333329E-2</v>
      </c>
      <c r="W1276" s="405">
        <v>8.3333333333333329E-2</v>
      </c>
      <c r="X1276" s="405">
        <v>8.3333333333333329E-2</v>
      </c>
      <c r="Y1276" s="405">
        <v>8.3333333333333329E-2</v>
      </c>
      <c r="Z1276" s="405">
        <v>8.3333333333333329E-2</v>
      </c>
      <c r="AA1276" s="405">
        <v>8.3333333333333329E-2</v>
      </c>
    </row>
    <row r="1277" spans="1:27" ht="15" customHeight="1" x14ac:dyDescent="0.25">
      <c r="A1277" s="425" t="str">
        <f>IF('1_geral'!$D$1=E1277,1,"")</f>
        <v/>
      </c>
      <c r="B1277" s="166" t="str">
        <f>IF(A1277=1,MAX(B$1:B1276)+1,"")</f>
        <v/>
      </c>
      <c r="C1277" s="425" t="str">
        <f>IF('1_geral'!$D$4=F1277,1,"")</f>
        <v/>
      </c>
      <c r="D1277" s="166" t="str">
        <f>IF(C1277=1,MAX(D$1:D1276)+1,"")</f>
        <v/>
      </c>
      <c r="E1277" s="166" t="s">
        <v>28</v>
      </c>
      <c r="F1277" s="166" t="s">
        <v>3102</v>
      </c>
      <c r="G1277" s="166" t="s">
        <v>1657</v>
      </c>
      <c r="K1277" s="166" t="s">
        <v>3103</v>
      </c>
      <c r="P1277" s="405">
        <v>8.3333333333333329E-2</v>
      </c>
      <c r="Q1277" s="405">
        <v>8.3333333333333329E-2</v>
      </c>
      <c r="R1277" s="405">
        <v>8.3333333333333329E-2</v>
      </c>
      <c r="S1277" s="405">
        <v>8.3333333333333329E-2</v>
      </c>
      <c r="T1277" s="405">
        <v>8.3333333333333329E-2</v>
      </c>
      <c r="U1277" s="405">
        <v>8.3333333333333329E-2</v>
      </c>
      <c r="V1277" s="405">
        <v>8.3333333333333329E-2</v>
      </c>
      <c r="W1277" s="405">
        <v>8.3333333333333329E-2</v>
      </c>
      <c r="X1277" s="405">
        <v>8.3333333333333329E-2</v>
      </c>
      <c r="Y1277" s="405">
        <v>8.3333333333333329E-2</v>
      </c>
      <c r="Z1277" s="405">
        <v>8.3333333333333329E-2</v>
      </c>
      <c r="AA1277" s="405">
        <v>8.3333333333333329E-2</v>
      </c>
    </row>
    <row r="1278" spans="1:27" ht="15" customHeight="1" x14ac:dyDescent="0.25">
      <c r="A1278" s="425" t="str">
        <f>IF('1_geral'!$D$1=E1278,1,"")</f>
        <v/>
      </c>
      <c r="B1278" s="166" t="str">
        <f>IF(A1278=1,MAX(B$1:B1277)+1,"")</f>
        <v/>
      </c>
      <c r="C1278" s="425" t="str">
        <f>IF('1_geral'!$D$4=F1278,1,"")</f>
        <v/>
      </c>
      <c r="D1278" s="166" t="str">
        <f>IF(C1278=1,MAX(D$1:D1277)+1,"")</f>
        <v/>
      </c>
      <c r="E1278" s="166" t="s">
        <v>28</v>
      </c>
      <c r="F1278" s="166" t="s">
        <v>3102</v>
      </c>
      <c r="G1278" s="166" t="s">
        <v>1657</v>
      </c>
      <c r="K1278" s="166" t="s">
        <v>3104</v>
      </c>
      <c r="P1278" s="405">
        <v>8.3333333333333329E-2</v>
      </c>
      <c r="Q1278" s="405">
        <v>8.3333333333333329E-2</v>
      </c>
      <c r="R1278" s="405">
        <v>8.3333333333333329E-2</v>
      </c>
      <c r="S1278" s="405">
        <v>8.3333333333333329E-2</v>
      </c>
      <c r="T1278" s="405">
        <v>8.3333333333333329E-2</v>
      </c>
      <c r="U1278" s="405">
        <v>8.3333333333333329E-2</v>
      </c>
      <c r="V1278" s="405">
        <v>8.3333333333333329E-2</v>
      </c>
      <c r="W1278" s="405">
        <v>8.3333333333333329E-2</v>
      </c>
      <c r="X1278" s="405">
        <v>8.3333333333333329E-2</v>
      </c>
      <c r="Y1278" s="405">
        <v>8.3333333333333329E-2</v>
      </c>
      <c r="Z1278" s="405">
        <v>8.3333333333333329E-2</v>
      </c>
      <c r="AA1278" s="405">
        <v>8.3333333333333329E-2</v>
      </c>
    </row>
    <row r="1279" spans="1:27" ht="15" customHeight="1" x14ac:dyDescent="0.25">
      <c r="A1279" s="425" t="str">
        <f>IF('1_geral'!$D$1=E1279,1,"")</f>
        <v/>
      </c>
      <c r="B1279" s="166" t="str">
        <f>IF(A1279=1,MAX(B$1:B1278)+1,"")</f>
        <v/>
      </c>
      <c r="C1279" s="425" t="str">
        <f>IF('1_geral'!$D$4=F1279,1,"")</f>
        <v/>
      </c>
      <c r="D1279" s="166" t="str">
        <f>IF(C1279=1,MAX(D$1:D1278)+1,"")</f>
        <v/>
      </c>
      <c r="E1279" s="166" t="s">
        <v>28</v>
      </c>
      <c r="F1279" s="166" t="s">
        <v>3102</v>
      </c>
      <c r="G1279" s="166" t="s">
        <v>1657</v>
      </c>
      <c r="K1279" s="166" t="s">
        <v>3105</v>
      </c>
      <c r="P1279" s="405">
        <v>8.3333333333333329E-2</v>
      </c>
      <c r="Q1279" s="405">
        <v>8.3333333333333329E-2</v>
      </c>
      <c r="R1279" s="405">
        <v>8.3333333333333329E-2</v>
      </c>
      <c r="S1279" s="405">
        <v>8.3333333333333329E-2</v>
      </c>
      <c r="T1279" s="405">
        <v>8.3333333333333329E-2</v>
      </c>
      <c r="U1279" s="405">
        <v>8.3333333333333329E-2</v>
      </c>
      <c r="V1279" s="405">
        <v>8.3333333333333329E-2</v>
      </c>
      <c r="W1279" s="405">
        <v>8.3333333333333329E-2</v>
      </c>
      <c r="X1279" s="405">
        <v>8.3333333333333329E-2</v>
      </c>
      <c r="Y1279" s="405">
        <v>8.3333333333333329E-2</v>
      </c>
      <c r="Z1279" s="405">
        <v>8.3333333333333329E-2</v>
      </c>
      <c r="AA1279" s="405">
        <v>8.3333333333333329E-2</v>
      </c>
    </row>
    <row r="1280" spans="1:27" ht="15" customHeight="1" x14ac:dyDescent="0.25">
      <c r="A1280" s="425" t="str">
        <f>IF('1_geral'!$D$1=E1280,1,"")</f>
        <v/>
      </c>
      <c r="B1280" s="166" t="str">
        <f>IF(A1280=1,MAX(B$1:B1279)+1,"")</f>
        <v/>
      </c>
      <c r="C1280" s="425" t="str">
        <f>IF('1_geral'!$D$4=F1280,1,"")</f>
        <v/>
      </c>
      <c r="D1280" s="166" t="str">
        <f>IF(C1280=1,MAX(D$1:D1279)+1,"")</f>
        <v/>
      </c>
      <c r="E1280" s="166" t="s">
        <v>28</v>
      </c>
      <c r="F1280" s="166" t="s">
        <v>3102</v>
      </c>
      <c r="G1280" s="166" t="s">
        <v>1657</v>
      </c>
      <c r="K1280" s="166" t="s">
        <v>2475</v>
      </c>
      <c r="P1280" s="405">
        <v>8.3333333333333329E-2</v>
      </c>
      <c r="Q1280" s="405">
        <v>8.3333333333333329E-2</v>
      </c>
      <c r="R1280" s="405">
        <v>8.3333333333333329E-2</v>
      </c>
      <c r="S1280" s="405">
        <v>8.3333333333333329E-2</v>
      </c>
      <c r="T1280" s="405">
        <v>8.3333333333333329E-2</v>
      </c>
      <c r="U1280" s="405">
        <v>8.3333333333333329E-2</v>
      </c>
      <c r="V1280" s="405">
        <v>8.3333333333333329E-2</v>
      </c>
      <c r="W1280" s="405">
        <v>8.3333333333333329E-2</v>
      </c>
      <c r="X1280" s="405">
        <v>8.3333333333333329E-2</v>
      </c>
      <c r="Y1280" s="405">
        <v>8.3333333333333329E-2</v>
      </c>
      <c r="Z1280" s="405">
        <v>8.3333333333333329E-2</v>
      </c>
      <c r="AA1280" s="405">
        <v>8.3333333333333329E-2</v>
      </c>
    </row>
    <row r="1281" spans="1:27" ht="15" customHeight="1" x14ac:dyDescent="0.25">
      <c r="A1281" s="425" t="str">
        <f>IF('1_geral'!$D$1=E1281,1,"")</f>
        <v/>
      </c>
      <c r="B1281" s="166" t="str">
        <f>IF(A1281=1,MAX(B$1:B1280)+1,"")</f>
        <v/>
      </c>
      <c r="C1281" s="425" t="str">
        <f>IF('1_geral'!$D$4=F1281,1,"")</f>
        <v/>
      </c>
      <c r="D1281" s="166" t="str">
        <f>IF(C1281=1,MAX(D$1:D1280)+1,"")</f>
        <v/>
      </c>
      <c r="E1281" s="166" t="s">
        <v>28</v>
      </c>
      <c r="F1281" s="166" t="s">
        <v>3102</v>
      </c>
      <c r="G1281" s="166" t="s">
        <v>1657</v>
      </c>
      <c r="K1281" s="166" t="s">
        <v>3107</v>
      </c>
      <c r="P1281" s="405">
        <v>8.3333333333333329E-2</v>
      </c>
      <c r="Q1281" s="405">
        <v>8.3333333333333329E-2</v>
      </c>
      <c r="R1281" s="405">
        <v>8.3333333333333329E-2</v>
      </c>
      <c r="S1281" s="405">
        <v>8.3333333333333329E-2</v>
      </c>
      <c r="T1281" s="405">
        <v>8.3333333333333329E-2</v>
      </c>
      <c r="U1281" s="405">
        <v>8.3333333333333329E-2</v>
      </c>
      <c r="V1281" s="405">
        <v>8.3333333333333329E-2</v>
      </c>
      <c r="W1281" s="405">
        <v>8.3333333333333329E-2</v>
      </c>
      <c r="X1281" s="405">
        <v>8.3333333333333329E-2</v>
      </c>
      <c r="Y1281" s="405">
        <v>8.3333333333333329E-2</v>
      </c>
      <c r="Z1281" s="405">
        <v>8.3333333333333329E-2</v>
      </c>
      <c r="AA1281" s="405">
        <v>8.3333333333333329E-2</v>
      </c>
    </row>
    <row r="1282" spans="1:27" ht="15" customHeight="1" x14ac:dyDescent="0.25">
      <c r="A1282" s="425" t="str">
        <f>IF('1_geral'!$D$1=E1282,1,"")</f>
        <v/>
      </c>
      <c r="B1282" s="166" t="str">
        <f>IF(A1282=1,MAX(B$1:B1281)+1,"")</f>
        <v/>
      </c>
      <c r="C1282" s="425" t="str">
        <f>IF('1_geral'!$D$4=F1282,1,"")</f>
        <v/>
      </c>
      <c r="D1282" s="166" t="str">
        <f>IF(C1282=1,MAX(D$1:D1281)+1,"")</f>
        <v/>
      </c>
      <c r="E1282" s="166" t="s">
        <v>28</v>
      </c>
      <c r="F1282" s="166" t="s">
        <v>3102</v>
      </c>
      <c r="K1282" s="166" t="s">
        <v>3106</v>
      </c>
      <c r="P1282" s="405">
        <v>8.3333333333333329E-2</v>
      </c>
      <c r="Q1282" s="405">
        <v>8.3333333333333329E-2</v>
      </c>
      <c r="R1282" s="405">
        <v>8.3333333333333329E-2</v>
      </c>
      <c r="S1282" s="405">
        <v>8.3333333333333329E-2</v>
      </c>
      <c r="T1282" s="405">
        <v>8.3333333333333329E-2</v>
      </c>
      <c r="U1282" s="405">
        <v>8.3333333333333329E-2</v>
      </c>
      <c r="V1282" s="405">
        <v>8.3333333333333329E-2</v>
      </c>
      <c r="W1282" s="405">
        <v>8.3333333333333329E-2</v>
      </c>
      <c r="X1282" s="405">
        <v>8.3333333333333329E-2</v>
      </c>
      <c r="Y1282" s="405">
        <v>8.3333333333333329E-2</v>
      </c>
      <c r="Z1282" s="405">
        <v>8.3333333333333329E-2</v>
      </c>
      <c r="AA1282" s="405">
        <v>8.3333333333333329E-2</v>
      </c>
    </row>
    <row r="1283" spans="1:27" ht="15" customHeight="1" x14ac:dyDescent="0.25">
      <c r="A1283" s="425" t="str">
        <f>IF('1_geral'!$D$1=E1283,1,"")</f>
        <v/>
      </c>
      <c r="B1283" s="166" t="str">
        <f>IF(A1283=1,MAX(B$1:B1282)+1,"")</f>
        <v/>
      </c>
      <c r="C1283" s="425" t="str">
        <f>IF('1_geral'!$D$4=F1283,1,"")</f>
        <v/>
      </c>
      <c r="D1283" s="166" t="str">
        <f>IF(C1283=1,MAX(D$1:D1282)+1,"")</f>
        <v/>
      </c>
      <c r="E1283" s="166" t="s">
        <v>28</v>
      </c>
      <c r="F1283" s="166" t="s">
        <v>3102</v>
      </c>
      <c r="K1283" s="166" t="s">
        <v>3090</v>
      </c>
      <c r="P1283" s="405">
        <v>8.3333333333333329E-2</v>
      </c>
      <c r="Q1283" s="405">
        <v>8.3333333333333329E-2</v>
      </c>
      <c r="R1283" s="405">
        <v>8.3333333333333329E-2</v>
      </c>
      <c r="S1283" s="405">
        <v>8.3333333333333329E-2</v>
      </c>
      <c r="T1283" s="405">
        <v>8.3333333333333329E-2</v>
      </c>
      <c r="U1283" s="405">
        <v>8.3333333333333329E-2</v>
      </c>
      <c r="V1283" s="405">
        <v>8.3333333333333329E-2</v>
      </c>
      <c r="W1283" s="405">
        <v>8.3333333333333329E-2</v>
      </c>
      <c r="X1283" s="405">
        <v>8.3333333333333329E-2</v>
      </c>
      <c r="Y1283" s="405">
        <v>8.3333333333333329E-2</v>
      </c>
      <c r="Z1283" s="405">
        <v>8.3333333333333329E-2</v>
      </c>
      <c r="AA1283" s="405">
        <v>8.3333333333333329E-2</v>
      </c>
    </row>
    <row r="1284" spans="1:27" ht="15" customHeight="1" x14ac:dyDescent="0.25">
      <c r="A1284" s="425" t="str">
        <f>IF('1_geral'!$D$1=E1284,1,"")</f>
        <v/>
      </c>
      <c r="B1284" s="166" t="str">
        <f>IF(A1284=1,MAX(B$1:B1283)+1,"")</f>
        <v/>
      </c>
      <c r="C1284" s="425" t="str">
        <f>IF('1_geral'!$D$4=F1284,1,"")</f>
        <v/>
      </c>
      <c r="D1284" s="166" t="str">
        <f>IF(C1284=1,MAX(D$1:D1283)+1,"")</f>
        <v/>
      </c>
      <c r="E1284" s="166" t="s">
        <v>29</v>
      </c>
      <c r="F1284" s="166" t="s">
        <v>2923</v>
      </c>
      <c r="G1284" s="166" t="s">
        <v>1657</v>
      </c>
      <c r="H1284" s="166" t="s">
        <v>1656</v>
      </c>
      <c r="I1284" s="166" t="s">
        <v>1858</v>
      </c>
      <c r="J1284" s="166" t="s">
        <v>1902</v>
      </c>
      <c r="K1284" s="166" t="s">
        <v>3109</v>
      </c>
      <c r="L1284" s="409">
        <v>60</v>
      </c>
      <c r="M1284" s="409">
        <v>90</v>
      </c>
      <c r="N1284" s="409">
        <v>120</v>
      </c>
      <c r="O1284" s="410">
        <v>150</v>
      </c>
      <c r="P1284" s="405">
        <v>8.3333333333333329E-2</v>
      </c>
      <c r="Q1284" s="405">
        <v>8.3333333333333329E-2</v>
      </c>
      <c r="R1284" s="405">
        <v>8.3333333333333329E-2</v>
      </c>
      <c r="S1284" s="405">
        <v>8.3333333333333329E-2</v>
      </c>
      <c r="T1284" s="405">
        <v>8.3333333333333329E-2</v>
      </c>
      <c r="U1284" s="405">
        <v>8.3333333333333329E-2</v>
      </c>
      <c r="V1284" s="405">
        <v>8.3333333333333329E-2</v>
      </c>
      <c r="W1284" s="405">
        <v>8.3333333333333329E-2</v>
      </c>
      <c r="X1284" s="405">
        <v>8.3333333333333329E-2</v>
      </c>
      <c r="Y1284" s="405">
        <v>8.3333333333333329E-2</v>
      </c>
      <c r="Z1284" s="405">
        <v>8.3333333333333329E-2</v>
      </c>
      <c r="AA1284" s="405">
        <v>8.3333333333333329E-2</v>
      </c>
    </row>
    <row r="1285" spans="1:27" ht="15" customHeight="1" x14ac:dyDescent="0.25">
      <c r="A1285" s="425" t="str">
        <f>IF('1_geral'!$D$1=E1285,1,"")</f>
        <v/>
      </c>
      <c r="B1285" s="166" t="str">
        <f>IF(A1285=1,MAX(B$1:B1284)+1,"")</f>
        <v/>
      </c>
      <c r="C1285" s="425" t="str">
        <f>IF('1_geral'!$D$4=F1285,1,"")</f>
        <v/>
      </c>
      <c r="D1285" s="166" t="str">
        <f>IF(C1285=1,MAX(D$1:D1284)+1,"")</f>
        <v/>
      </c>
      <c r="E1285" s="166" t="s">
        <v>29</v>
      </c>
      <c r="F1285" s="166" t="s">
        <v>2923</v>
      </c>
      <c r="G1285" s="166" t="s">
        <v>1657</v>
      </c>
      <c r="H1285" s="166" t="s">
        <v>1656</v>
      </c>
      <c r="I1285" s="166" t="s">
        <v>1858</v>
      </c>
      <c r="J1285" s="166" t="s">
        <v>1902</v>
      </c>
      <c r="K1285" s="166" t="s">
        <v>1989</v>
      </c>
      <c r="L1285" s="409">
        <v>120</v>
      </c>
      <c r="M1285" s="409">
        <v>240</v>
      </c>
      <c r="N1285" s="409">
        <v>360</v>
      </c>
      <c r="O1285" s="410">
        <v>40</v>
      </c>
      <c r="P1285" s="405">
        <v>8.3333333333333329E-2</v>
      </c>
      <c r="Q1285" s="405">
        <v>8.3333333333333329E-2</v>
      </c>
      <c r="R1285" s="405">
        <v>8.3333333333333329E-2</v>
      </c>
      <c r="S1285" s="405">
        <v>8.3333333333333329E-2</v>
      </c>
      <c r="T1285" s="405">
        <v>8.3333333333333329E-2</v>
      </c>
      <c r="U1285" s="405">
        <v>8.3333333333333329E-2</v>
      </c>
      <c r="V1285" s="405">
        <v>8.3333333333333329E-2</v>
      </c>
      <c r="W1285" s="405">
        <v>8.3333333333333329E-2</v>
      </c>
      <c r="X1285" s="405">
        <v>8.3333333333333329E-2</v>
      </c>
      <c r="Y1285" s="405">
        <v>8.3333333333333329E-2</v>
      </c>
      <c r="Z1285" s="405">
        <v>8.3333333333333329E-2</v>
      </c>
      <c r="AA1285" s="405">
        <v>8.3333333333333329E-2</v>
      </c>
    </row>
    <row r="1286" spans="1:27" ht="15" customHeight="1" x14ac:dyDescent="0.25">
      <c r="A1286" s="425" t="str">
        <f>IF('1_geral'!$D$1=E1286,1,"")</f>
        <v/>
      </c>
      <c r="B1286" s="166" t="str">
        <f>IF(A1286=1,MAX(B$1:B1285)+1,"")</f>
        <v/>
      </c>
      <c r="C1286" s="425" t="str">
        <f>IF('1_geral'!$D$4=F1286,1,"")</f>
        <v/>
      </c>
      <c r="D1286" s="166" t="str">
        <f>IF(C1286=1,MAX(D$1:D1285)+1,"")</f>
        <v/>
      </c>
      <c r="E1286" s="166" t="s">
        <v>29</v>
      </c>
      <c r="F1286" s="166" t="s">
        <v>2923</v>
      </c>
      <c r="G1286" s="166" t="s">
        <v>1657</v>
      </c>
      <c r="H1286" s="166" t="s">
        <v>1656</v>
      </c>
      <c r="I1286" s="166" t="s">
        <v>1861</v>
      </c>
      <c r="J1286" s="166" t="s">
        <v>1902</v>
      </c>
      <c r="K1286" s="166" t="s">
        <v>3114</v>
      </c>
      <c r="L1286" s="409">
        <v>120</v>
      </c>
      <c r="M1286" s="409">
        <v>240</v>
      </c>
      <c r="N1286" s="409">
        <v>360</v>
      </c>
      <c r="O1286" s="410">
        <v>40</v>
      </c>
      <c r="P1286" s="405">
        <v>8.3333333333333329E-2</v>
      </c>
      <c r="Q1286" s="405">
        <v>8.3333333333333329E-2</v>
      </c>
      <c r="R1286" s="405">
        <v>8.3333333333333329E-2</v>
      </c>
      <c r="S1286" s="405">
        <v>8.3333333333333329E-2</v>
      </c>
      <c r="T1286" s="405">
        <v>8.3333333333333329E-2</v>
      </c>
      <c r="U1286" s="405">
        <v>8.3333333333333329E-2</v>
      </c>
      <c r="V1286" s="405">
        <v>8.3333333333333329E-2</v>
      </c>
      <c r="W1286" s="405">
        <v>8.3333333333333329E-2</v>
      </c>
      <c r="X1286" s="405">
        <v>8.3333333333333329E-2</v>
      </c>
      <c r="Y1286" s="405">
        <v>8.3333333333333329E-2</v>
      </c>
      <c r="Z1286" s="405">
        <v>8.3333333333333329E-2</v>
      </c>
      <c r="AA1286" s="405">
        <v>8.3333333333333329E-2</v>
      </c>
    </row>
    <row r="1287" spans="1:27" ht="15" customHeight="1" x14ac:dyDescent="0.25">
      <c r="A1287" s="425" t="str">
        <f>IF('1_geral'!$D$1=E1287,1,"")</f>
        <v/>
      </c>
      <c r="B1287" s="166" t="str">
        <f>IF(A1287=1,MAX(B$1:B1286)+1,"")</f>
        <v/>
      </c>
      <c r="C1287" s="425" t="str">
        <f>IF('1_geral'!$D$4=F1287,1,"")</f>
        <v/>
      </c>
      <c r="D1287" s="166" t="str">
        <f>IF(C1287=1,MAX(D$1:D1286)+1,"")</f>
        <v/>
      </c>
      <c r="E1287" s="166" t="s">
        <v>29</v>
      </c>
      <c r="F1287" s="166" t="s">
        <v>2923</v>
      </c>
      <c r="G1287" s="166" t="s">
        <v>1657</v>
      </c>
      <c r="H1287" s="166" t="s">
        <v>1658</v>
      </c>
      <c r="I1287" s="166" t="s">
        <v>1886</v>
      </c>
      <c r="J1287" s="166" t="s">
        <v>1902</v>
      </c>
      <c r="K1287" s="166" t="s">
        <v>3110</v>
      </c>
      <c r="L1287" s="409">
        <v>480</v>
      </c>
      <c r="M1287" s="409">
        <v>600</v>
      </c>
      <c r="N1287" s="409">
        <v>660</v>
      </c>
      <c r="O1287" s="410">
        <v>5</v>
      </c>
      <c r="P1287" s="405">
        <v>8.3333333333333329E-2</v>
      </c>
      <c r="Q1287" s="405">
        <v>8.3333333333333329E-2</v>
      </c>
      <c r="R1287" s="405">
        <v>8.3333333333333329E-2</v>
      </c>
      <c r="S1287" s="405">
        <v>8.3333333333333329E-2</v>
      </c>
      <c r="T1287" s="405">
        <v>8.3333333333333329E-2</v>
      </c>
      <c r="U1287" s="405">
        <v>8.3333333333333329E-2</v>
      </c>
      <c r="V1287" s="405">
        <v>8.3333333333333329E-2</v>
      </c>
      <c r="W1287" s="405">
        <v>8.3333333333333329E-2</v>
      </c>
      <c r="X1287" s="405">
        <v>8.3333333333333329E-2</v>
      </c>
      <c r="Y1287" s="405">
        <v>8.3333333333333329E-2</v>
      </c>
      <c r="Z1287" s="405">
        <v>8.3333333333333329E-2</v>
      </c>
      <c r="AA1287" s="405">
        <v>8.3333333333333329E-2</v>
      </c>
    </row>
    <row r="1288" spans="1:27" ht="15" customHeight="1" x14ac:dyDescent="0.25">
      <c r="A1288" s="425" t="str">
        <f>IF('1_geral'!$D$1=E1288,1,"")</f>
        <v/>
      </c>
      <c r="B1288" s="166" t="str">
        <f>IF(A1288=1,MAX(B$1:B1287)+1,"")</f>
        <v/>
      </c>
      <c r="C1288" s="425" t="str">
        <f>IF('1_geral'!$D$4=F1288,1,"")</f>
        <v/>
      </c>
      <c r="D1288" s="166" t="str">
        <f>IF(C1288=1,MAX(D$1:D1287)+1,"")</f>
        <v/>
      </c>
      <c r="E1288" s="166" t="s">
        <v>29</v>
      </c>
      <c r="F1288" s="166" t="s">
        <v>2923</v>
      </c>
      <c r="G1288" s="166" t="s">
        <v>1657</v>
      </c>
      <c r="H1288" s="166" t="s">
        <v>1658</v>
      </c>
      <c r="I1288" s="166" t="s">
        <v>1860</v>
      </c>
      <c r="J1288" s="166" t="s">
        <v>1902</v>
      </c>
      <c r="K1288" s="166" t="s">
        <v>3116</v>
      </c>
      <c r="L1288" s="409">
        <v>240</v>
      </c>
      <c r="M1288" s="409">
        <v>360</v>
      </c>
      <c r="N1288" s="409">
        <v>580</v>
      </c>
      <c r="O1288" s="410">
        <v>6</v>
      </c>
      <c r="P1288" s="405">
        <v>8.3333333333333329E-2</v>
      </c>
      <c r="Q1288" s="405">
        <v>8.3333333333333329E-2</v>
      </c>
      <c r="R1288" s="405">
        <v>8.3333333333333329E-2</v>
      </c>
      <c r="S1288" s="405">
        <v>8.3333333333333329E-2</v>
      </c>
      <c r="T1288" s="405">
        <v>8.3333333333333329E-2</v>
      </c>
      <c r="U1288" s="405">
        <v>8.3333333333333329E-2</v>
      </c>
      <c r="V1288" s="405">
        <v>8.3333333333333329E-2</v>
      </c>
      <c r="W1288" s="405">
        <v>8.3333333333333329E-2</v>
      </c>
      <c r="X1288" s="405">
        <v>8.3333333333333329E-2</v>
      </c>
      <c r="Y1288" s="405">
        <v>8.3333333333333329E-2</v>
      </c>
      <c r="Z1288" s="405">
        <v>8.3333333333333329E-2</v>
      </c>
      <c r="AA1288" s="405">
        <v>8.3333333333333329E-2</v>
      </c>
    </row>
    <row r="1289" spans="1:27" ht="15" customHeight="1" x14ac:dyDescent="0.25">
      <c r="A1289" s="425" t="str">
        <f>IF('1_geral'!$D$1=E1289,1,"")</f>
        <v/>
      </c>
      <c r="B1289" s="166" t="str">
        <f>IF(A1289=1,MAX(B$1:B1288)+1,"")</f>
        <v/>
      </c>
      <c r="C1289" s="425" t="str">
        <f>IF('1_geral'!$D$4=F1289,1,"")</f>
        <v/>
      </c>
      <c r="D1289" s="166" t="str">
        <f>IF(C1289=1,MAX(D$1:D1288)+1,"")</f>
        <v/>
      </c>
      <c r="E1289" s="166" t="s">
        <v>29</v>
      </c>
      <c r="F1289" s="166" t="s">
        <v>2923</v>
      </c>
      <c r="G1289" s="166" t="s">
        <v>1657</v>
      </c>
      <c r="H1289" s="166" t="s">
        <v>1854</v>
      </c>
      <c r="I1289" s="166" t="s">
        <v>1831</v>
      </c>
      <c r="J1289" s="166" t="s">
        <v>1902</v>
      </c>
      <c r="K1289" s="166" t="s">
        <v>3111</v>
      </c>
      <c r="L1289" s="409">
        <v>540</v>
      </c>
      <c r="M1289" s="409">
        <v>600</v>
      </c>
      <c r="N1289" s="409">
        <v>720</v>
      </c>
      <c r="O1289" s="410">
        <v>10</v>
      </c>
      <c r="P1289" s="405">
        <v>8.3333333333333329E-2</v>
      </c>
      <c r="Q1289" s="405">
        <v>8.3333333333333329E-2</v>
      </c>
      <c r="R1289" s="405">
        <v>8.3333333333333329E-2</v>
      </c>
      <c r="S1289" s="405">
        <v>8.3333333333333329E-2</v>
      </c>
      <c r="T1289" s="405">
        <v>8.3333333333333329E-2</v>
      </c>
      <c r="U1289" s="405">
        <v>8.3333333333333329E-2</v>
      </c>
      <c r="V1289" s="405">
        <v>8.3333333333333329E-2</v>
      </c>
      <c r="W1289" s="405">
        <v>8.3333333333333329E-2</v>
      </c>
      <c r="X1289" s="405">
        <v>8.3333333333333329E-2</v>
      </c>
      <c r="Y1289" s="405">
        <v>8.3333333333333329E-2</v>
      </c>
      <c r="Z1289" s="405">
        <v>8.3333333333333329E-2</v>
      </c>
      <c r="AA1289" s="405">
        <v>8.3333333333333329E-2</v>
      </c>
    </row>
    <row r="1290" spans="1:27" ht="15" customHeight="1" x14ac:dyDescent="0.25">
      <c r="A1290" s="425" t="str">
        <f>IF('1_geral'!$D$1=E1290,1,"")</f>
        <v/>
      </c>
      <c r="B1290" s="166" t="str">
        <f>IF(A1290=1,MAX(B$1:B1289)+1,"")</f>
        <v/>
      </c>
      <c r="C1290" s="425" t="str">
        <f>IF('1_geral'!$D$4=F1290,1,"")</f>
        <v/>
      </c>
      <c r="D1290" s="166" t="str">
        <f>IF(C1290=1,MAX(D$1:D1289)+1,"")</f>
        <v/>
      </c>
      <c r="E1290" s="166" t="s">
        <v>29</v>
      </c>
      <c r="F1290" s="166" t="s">
        <v>2923</v>
      </c>
      <c r="G1290" s="166" t="s">
        <v>1657</v>
      </c>
      <c r="H1290" s="166" t="s">
        <v>1854</v>
      </c>
      <c r="I1290" s="166" t="s">
        <v>1831</v>
      </c>
      <c r="J1290" s="166" t="s">
        <v>1902</v>
      </c>
      <c r="K1290" s="166" t="s">
        <v>3115</v>
      </c>
      <c r="L1290" s="409">
        <v>540</v>
      </c>
      <c r="M1290" s="409">
        <v>660</v>
      </c>
      <c r="N1290" s="409">
        <v>780</v>
      </c>
      <c r="O1290" s="410">
        <v>5</v>
      </c>
      <c r="P1290" s="405">
        <v>8.3333333333333329E-2</v>
      </c>
      <c r="Q1290" s="405">
        <v>8.3333333333333329E-2</v>
      </c>
      <c r="R1290" s="405">
        <v>8.3333333333333329E-2</v>
      </c>
      <c r="S1290" s="405">
        <v>8.3333333333333329E-2</v>
      </c>
      <c r="T1290" s="405">
        <v>8.3333333333333329E-2</v>
      </c>
      <c r="U1290" s="405">
        <v>8.3333333333333329E-2</v>
      </c>
      <c r="V1290" s="405">
        <v>8.3333333333333329E-2</v>
      </c>
      <c r="W1290" s="405">
        <v>8.3333333333333329E-2</v>
      </c>
      <c r="X1290" s="405">
        <v>8.3333333333333329E-2</v>
      </c>
      <c r="Y1290" s="405">
        <v>8.3333333333333329E-2</v>
      </c>
      <c r="Z1290" s="405">
        <v>8.3333333333333329E-2</v>
      </c>
      <c r="AA1290" s="405">
        <v>8.3333333333333329E-2</v>
      </c>
    </row>
    <row r="1291" spans="1:27" ht="15" customHeight="1" x14ac:dyDescent="0.25">
      <c r="A1291" s="425" t="str">
        <f>IF('1_geral'!$D$1=E1291,1,"")</f>
        <v/>
      </c>
      <c r="B1291" s="166" t="str">
        <f>IF(A1291=1,MAX(B$1:B1290)+1,"")</f>
        <v/>
      </c>
      <c r="C1291" s="425" t="str">
        <f>IF('1_geral'!$D$4=F1291,1,"")</f>
        <v/>
      </c>
      <c r="D1291" s="166" t="str">
        <f>IF(C1291=1,MAX(D$1:D1290)+1,"")</f>
        <v/>
      </c>
      <c r="E1291" s="166" t="s">
        <v>29</v>
      </c>
      <c r="F1291" s="166" t="s">
        <v>2923</v>
      </c>
      <c r="H1291" s="166" t="s">
        <v>1658</v>
      </c>
      <c r="I1291" s="166" t="s">
        <v>1886</v>
      </c>
      <c r="J1291" s="166" t="s">
        <v>1902</v>
      </c>
      <c r="K1291" s="166" t="s">
        <v>3112</v>
      </c>
      <c r="L1291" s="409">
        <v>540</v>
      </c>
      <c r="M1291" s="409">
        <v>600</v>
      </c>
      <c r="N1291" s="409">
        <v>720</v>
      </c>
      <c r="O1291" s="410">
        <v>5</v>
      </c>
      <c r="P1291" s="405">
        <v>8.3333333333333329E-2</v>
      </c>
      <c r="Q1291" s="405">
        <v>8.3333333333333329E-2</v>
      </c>
      <c r="R1291" s="405">
        <v>8.3333333333333329E-2</v>
      </c>
      <c r="S1291" s="405">
        <v>8.3333333333333329E-2</v>
      </c>
      <c r="T1291" s="405">
        <v>8.3333333333333329E-2</v>
      </c>
      <c r="U1291" s="405">
        <v>8.3333333333333329E-2</v>
      </c>
      <c r="V1291" s="405">
        <v>8.3333333333333329E-2</v>
      </c>
      <c r="W1291" s="405">
        <v>8.3333333333333329E-2</v>
      </c>
      <c r="X1291" s="405">
        <v>8.3333333333333329E-2</v>
      </c>
      <c r="Y1291" s="405">
        <v>8.3333333333333329E-2</v>
      </c>
      <c r="Z1291" s="405">
        <v>8.3333333333333329E-2</v>
      </c>
      <c r="AA1291" s="405">
        <v>8.3333333333333329E-2</v>
      </c>
    </row>
    <row r="1292" spans="1:27" ht="15" customHeight="1" x14ac:dyDescent="0.25">
      <c r="A1292" s="425" t="str">
        <f>IF('1_geral'!$D$1=E1292,1,"")</f>
        <v/>
      </c>
      <c r="B1292" s="166" t="str">
        <f>IF(A1292=1,MAX(B$1:B1291)+1,"")</f>
        <v/>
      </c>
      <c r="C1292" s="425" t="str">
        <f>IF('1_geral'!$D$4=F1292,1,"")</f>
        <v/>
      </c>
      <c r="D1292" s="166" t="str">
        <f>IF(C1292=1,MAX(D$1:D1291)+1,"")</f>
        <v/>
      </c>
      <c r="E1292" s="166" t="s">
        <v>29</v>
      </c>
      <c r="F1292" s="166" t="s">
        <v>2923</v>
      </c>
      <c r="H1292" s="166" t="s">
        <v>1658</v>
      </c>
      <c r="I1292" s="166" t="s">
        <v>1861</v>
      </c>
      <c r="J1292" s="166" t="s">
        <v>1902</v>
      </c>
      <c r="K1292" s="166" t="s">
        <v>1897</v>
      </c>
      <c r="L1292" s="409">
        <v>240</v>
      </c>
      <c r="M1292" s="409">
        <v>360</v>
      </c>
      <c r="N1292" s="409">
        <v>580</v>
      </c>
      <c r="O1292" s="410">
        <v>5</v>
      </c>
      <c r="P1292" s="405">
        <v>8.3333333333333329E-2</v>
      </c>
      <c r="Q1292" s="405">
        <v>8.3333333333333329E-2</v>
      </c>
      <c r="R1292" s="405">
        <v>8.3333333333333329E-2</v>
      </c>
      <c r="S1292" s="405">
        <v>8.3333333333333329E-2</v>
      </c>
      <c r="T1292" s="405">
        <v>8.3333333333333329E-2</v>
      </c>
      <c r="U1292" s="405">
        <v>8.3333333333333329E-2</v>
      </c>
      <c r="V1292" s="405">
        <v>8.3333333333333329E-2</v>
      </c>
      <c r="W1292" s="405">
        <v>8.3333333333333329E-2</v>
      </c>
      <c r="X1292" s="405">
        <v>8.3333333333333329E-2</v>
      </c>
      <c r="Y1292" s="405">
        <v>8.3333333333333329E-2</v>
      </c>
      <c r="Z1292" s="405">
        <v>8.3333333333333329E-2</v>
      </c>
      <c r="AA1292" s="405">
        <v>8.3333333333333329E-2</v>
      </c>
    </row>
    <row r="1293" spans="1:27" ht="15" customHeight="1" x14ac:dyDescent="0.25">
      <c r="A1293" s="425" t="str">
        <f>IF('1_geral'!$D$1=E1293,1,"")</f>
        <v/>
      </c>
      <c r="B1293" s="166" t="str">
        <f>IF(A1293=1,MAX(B$1:B1292)+1,"")</f>
        <v/>
      </c>
      <c r="C1293" s="425" t="str">
        <f>IF('1_geral'!$D$4=F1293,1,"")</f>
        <v/>
      </c>
      <c r="D1293" s="166" t="str">
        <f>IF(C1293=1,MAX(D$1:D1292)+1,"")</f>
        <v/>
      </c>
      <c r="E1293" s="166" t="s">
        <v>29</v>
      </c>
      <c r="F1293" s="166" t="s">
        <v>2923</v>
      </c>
      <c r="H1293" s="166" t="s">
        <v>1854</v>
      </c>
      <c r="I1293" s="166" t="s">
        <v>1831</v>
      </c>
      <c r="J1293" s="166" t="s">
        <v>1902</v>
      </c>
      <c r="K1293" s="166" t="s">
        <v>3108</v>
      </c>
      <c r="L1293" s="409">
        <v>540</v>
      </c>
      <c r="M1293" s="409">
        <v>600</v>
      </c>
      <c r="N1293" s="409">
        <v>720</v>
      </c>
      <c r="O1293" s="410">
        <v>5</v>
      </c>
      <c r="P1293" s="405">
        <v>8.3333333333333329E-2</v>
      </c>
      <c r="Q1293" s="405">
        <v>8.3333333333333329E-2</v>
      </c>
      <c r="R1293" s="405">
        <v>8.3333333333333329E-2</v>
      </c>
      <c r="S1293" s="405">
        <v>8.3333333333333329E-2</v>
      </c>
      <c r="T1293" s="405">
        <v>8.3333333333333329E-2</v>
      </c>
      <c r="U1293" s="405">
        <v>8.3333333333333329E-2</v>
      </c>
      <c r="V1293" s="405">
        <v>8.3333333333333329E-2</v>
      </c>
      <c r="W1293" s="405">
        <v>8.3333333333333329E-2</v>
      </c>
      <c r="X1293" s="405">
        <v>8.3333333333333329E-2</v>
      </c>
      <c r="Y1293" s="405">
        <v>8.3333333333333329E-2</v>
      </c>
      <c r="Z1293" s="405">
        <v>8.3333333333333329E-2</v>
      </c>
      <c r="AA1293" s="405">
        <v>8.3333333333333329E-2</v>
      </c>
    </row>
    <row r="1294" spans="1:27" ht="15" customHeight="1" x14ac:dyDescent="0.25">
      <c r="A1294" s="425" t="str">
        <f>IF('1_geral'!$D$1=E1294,1,"")</f>
        <v/>
      </c>
      <c r="B1294" s="166" t="str">
        <f>IF(A1294=1,MAX(B$1:B1293)+1,"")</f>
        <v/>
      </c>
      <c r="C1294" s="425" t="str">
        <f>IF('1_geral'!$D$4=F1294,1,"")</f>
        <v/>
      </c>
      <c r="D1294" s="166" t="str">
        <f>IF(C1294=1,MAX(D$1:D1293)+1,"")</f>
        <v/>
      </c>
      <c r="E1294" s="166" t="s">
        <v>29</v>
      </c>
      <c r="F1294" s="166" t="s">
        <v>2923</v>
      </c>
      <c r="H1294" s="166" t="s">
        <v>1854</v>
      </c>
      <c r="I1294" s="166" t="s">
        <v>1831</v>
      </c>
      <c r="J1294" s="166" t="s">
        <v>1902</v>
      </c>
      <c r="K1294" s="166" t="s">
        <v>3113</v>
      </c>
      <c r="L1294" s="409">
        <v>240</v>
      </c>
      <c r="M1294" s="409">
        <v>360</v>
      </c>
      <c r="N1294" s="409">
        <v>580</v>
      </c>
      <c r="O1294" s="410">
        <v>5</v>
      </c>
      <c r="P1294" s="405">
        <v>8.3333333333333329E-2</v>
      </c>
      <c r="Q1294" s="405">
        <v>8.3333333333333329E-2</v>
      </c>
      <c r="R1294" s="405">
        <v>8.3333333333333329E-2</v>
      </c>
      <c r="S1294" s="405">
        <v>8.3333333333333329E-2</v>
      </c>
      <c r="T1294" s="405">
        <v>8.3333333333333329E-2</v>
      </c>
      <c r="U1294" s="405">
        <v>8.3333333333333329E-2</v>
      </c>
      <c r="V1294" s="405">
        <v>8.3333333333333329E-2</v>
      </c>
      <c r="W1294" s="405">
        <v>8.3333333333333329E-2</v>
      </c>
      <c r="X1294" s="405">
        <v>8.3333333333333329E-2</v>
      </c>
      <c r="Y1294" s="405">
        <v>8.3333333333333329E-2</v>
      </c>
      <c r="Z1294" s="405">
        <v>8.3333333333333329E-2</v>
      </c>
      <c r="AA1294" s="405">
        <v>8.3333333333333329E-2</v>
      </c>
    </row>
    <row r="1295" spans="1:27" ht="15" customHeight="1" x14ac:dyDescent="0.25">
      <c r="A1295" s="425" t="str">
        <f>IF('1_geral'!$D$1=E1295,1,"")</f>
        <v/>
      </c>
      <c r="B1295" s="166" t="str">
        <f>IF(A1295=1,MAX(B$1:B1294)+1,"")</f>
        <v/>
      </c>
      <c r="C1295" s="425" t="str">
        <f>IF('1_geral'!$D$4=F1295,1,"")</f>
        <v/>
      </c>
      <c r="D1295" s="166" t="str">
        <f>IF(C1295=1,MAX(D$1:D1294)+1,"")</f>
        <v/>
      </c>
      <c r="E1295" s="166" t="s">
        <v>29</v>
      </c>
      <c r="F1295" s="166" t="s">
        <v>3117</v>
      </c>
      <c r="G1295" s="166" t="s">
        <v>1657</v>
      </c>
      <c r="H1295" s="166" t="s">
        <v>1656</v>
      </c>
      <c r="I1295" s="166" t="s">
        <v>1831</v>
      </c>
      <c r="J1295" s="166" t="s">
        <v>1902</v>
      </c>
      <c r="K1295" s="166" t="s">
        <v>3121</v>
      </c>
      <c r="L1295" s="409">
        <v>180</v>
      </c>
      <c r="M1295" s="409">
        <v>300</v>
      </c>
      <c r="N1295" s="409">
        <v>390</v>
      </c>
      <c r="O1295" s="410">
        <v>0.3</v>
      </c>
      <c r="P1295" s="405">
        <v>8.3333333333333329E-2</v>
      </c>
      <c r="Q1295" s="405">
        <v>8.3333333333333329E-2</v>
      </c>
      <c r="R1295" s="405">
        <v>8.3333333333333329E-2</v>
      </c>
      <c r="S1295" s="405">
        <v>8.3333333333333329E-2</v>
      </c>
      <c r="T1295" s="405">
        <v>8.3333333333333329E-2</v>
      </c>
      <c r="U1295" s="405">
        <v>8.3333333333333329E-2</v>
      </c>
      <c r="V1295" s="405">
        <v>8.3333333333333329E-2</v>
      </c>
      <c r="W1295" s="405">
        <v>8.3333333333333329E-2</v>
      </c>
      <c r="X1295" s="405">
        <v>8.3333333333333329E-2</v>
      </c>
      <c r="Y1295" s="405">
        <v>8.3333333333333329E-2</v>
      </c>
      <c r="Z1295" s="405">
        <v>8.3333333333333329E-2</v>
      </c>
      <c r="AA1295" s="405">
        <v>8.3333333333333329E-2</v>
      </c>
    </row>
    <row r="1296" spans="1:27" ht="15" customHeight="1" x14ac:dyDescent="0.25">
      <c r="A1296" s="425" t="str">
        <f>IF('1_geral'!$D$1=E1296,1,"")</f>
        <v/>
      </c>
      <c r="B1296" s="166" t="str">
        <f>IF(A1296=1,MAX(B$1:B1295)+1,"")</f>
        <v/>
      </c>
      <c r="C1296" s="425" t="str">
        <f>IF('1_geral'!$D$4=F1296,1,"")</f>
        <v/>
      </c>
      <c r="D1296" s="166" t="str">
        <f>IF(C1296=1,MAX(D$1:D1295)+1,"")</f>
        <v/>
      </c>
      <c r="E1296" s="166" t="s">
        <v>29</v>
      </c>
      <c r="F1296" s="166" t="s">
        <v>3117</v>
      </c>
      <c r="G1296" s="166" t="s">
        <v>1657</v>
      </c>
      <c r="H1296" s="166" t="s">
        <v>1658</v>
      </c>
      <c r="I1296" s="166" t="s">
        <v>1856</v>
      </c>
      <c r="J1296" s="166" t="s">
        <v>1902</v>
      </c>
      <c r="K1296" s="166" t="s">
        <v>3118</v>
      </c>
      <c r="L1296" s="409">
        <v>60</v>
      </c>
      <c r="M1296" s="409">
        <v>180</v>
      </c>
      <c r="N1296" s="409">
        <v>240</v>
      </c>
      <c r="O1296" s="410">
        <v>0.25</v>
      </c>
      <c r="P1296" s="405">
        <v>8.3333333333333329E-2</v>
      </c>
      <c r="Q1296" s="405">
        <v>8.3333333333333329E-2</v>
      </c>
      <c r="R1296" s="405">
        <v>8.3333333333333329E-2</v>
      </c>
      <c r="S1296" s="405">
        <v>8.3333333333333329E-2</v>
      </c>
      <c r="T1296" s="405">
        <v>8.3333333333333329E-2</v>
      </c>
      <c r="U1296" s="405">
        <v>8.3333333333333329E-2</v>
      </c>
      <c r="V1296" s="405">
        <v>8.3333333333333329E-2</v>
      </c>
      <c r="W1296" s="405">
        <v>8.3333333333333329E-2</v>
      </c>
      <c r="X1296" s="405">
        <v>8.3333333333333329E-2</v>
      </c>
      <c r="Y1296" s="405">
        <v>8.3333333333333329E-2</v>
      </c>
      <c r="Z1296" s="405">
        <v>8.3333333333333329E-2</v>
      </c>
      <c r="AA1296" s="405">
        <v>8.3333333333333329E-2</v>
      </c>
    </row>
    <row r="1297" spans="1:27" ht="15" customHeight="1" x14ac:dyDescent="0.25">
      <c r="A1297" s="425" t="str">
        <f>IF('1_geral'!$D$1=E1297,1,"")</f>
        <v/>
      </c>
      <c r="B1297" s="166" t="str">
        <f>IF(A1297=1,MAX(B$1:B1296)+1,"")</f>
        <v/>
      </c>
      <c r="C1297" s="425" t="str">
        <f>IF('1_geral'!$D$4=F1297,1,"")</f>
        <v/>
      </c>
      <c r="D1297" s="166" t="str">
        <f>IF(C1297=1,MAX(D$1:D1296)+1,"")</f>
        <v/>
      </c>
      <c r="E1297" s="166" t="s">
        <v>29</v>
      </c>
      <c r="F1297" s="166" t="s">
        <v>3117</v>
      </c>
      <c r="G1297" s="166" t="s">
        <v>1657</v>
      </c>
      <c r="H1297" s="166" t="s">
        <v>1854</v>
      </c>
      <c r="I1297" s="166" t="s">
        <v>1831</v>
      </c>
      <c r="J1297" s="166" t="s">
        <v>1902</v>
      </c>
      <c r="K1297" s="166" t="s">
        <v>3119</v>
      </c>
      <c r="L1297" s="409">
        <v>966</v>
      </c>
      <c r="M1297" s="409">
        <v>1380</v>
      </c>
      <c r="N1297" s="409">
        <v>1794</v>
      </c>
      <c r="O1297" s="410">
        <v>0.41</v>
      </c>
      <c r="P1297" s="405">
        <v>8.3333333333333329E-2</v>
      </c>
      <c r="Q1297" s="405">
        <v>8.3333333333333329E-2</v>
      </c>
      <c r="R1297" s="405">
        <v>8.3333333333333329E-2</v>
      </c>
      <c r="S1297" s="405">
        <v>8.3333333333333329E-2</v>
      </c>
      <c r="T1297" s="405">
        <v>8.3333333333333329E-2</v>
      </c>
      <c r="U1297" s="405">
        <v>8.3333333333333329E-2</v>
      </c>
      <c r="V1297" s="405">
        <v>8.3333333333333329E-2</v>
      </c>
      <c r="W1297" s="405">
        <v>8.3333333333333329E-2</v>
      </c>
      <c r="X1297" s="405">
        <v>8.3333333333333329E-2</v>
      </c>
      <c r="Y1297" s="405">
        <v>8.3333333333333329E-2</v>
      </c>
      <c r="Z1297" s="405">
        <v>8.3333333333333329E-2</v>
      </c>
      <c r="AA1297" s="405">
        <v>8.3333333333333329E-2</v>
      </c>
    </row>
    <row r="1298" spans="1:27" ht="15" customHeight="1" x14ac:dyDescent="0.25">
      <c r="A1298" s="425" t="str">
        <f>IF('1_geral'!$D$1=E1298,1,"")</f>
        <v/>
      </c>
      <c r="B1298" s="166" t="str">
        <f>IF(A1298=1,MAX(B$1:B1297)+1,"")</f>
        <v/>
      </c>
      <c r="C1298" s="425" t="str">
        <f>IF('1_geral'!$D$4=F1298,1,"")</f>
        <v/>
      </c>
      <c r="D1298" s="166" t="str">
        <f>IF(C1298=1,MAX(D$1:D1297)+1,"")</f>
        <v/>
      </c>
      <c r="E1298" s="166" t="s">
        <v>29</v>
      </c>
      <c r="F1298" s="166" t="s">
        <v>3117</v>
      </c>
      <c r="G1298" s="166" t="s">
        <v>1657</v>
      </c>
      <c r="H1298" s="166" t="s">
        <v>1854</v>
      </c>
      <c r="I1298" s="166" t="s">
        <v>1831</v>
      </c>
      <c r="J1298" s="166" t="s">
        <v>1902</v>
      </c>
      <c r="K1298" s="166" t="s">
        <v>3120</v>
      </c>
      <c r="L1298" s="409">
        <v>180</v>
      </c>
      <c r="M1298" s="409">
        <v>300</v>
      </c>
      <c r="N1298" s="409">
        <v>390</v>
      </c>
      <c r="O1298" s="410">
        <v>1</v>
      </c>
      <c r="P1298" s="405">
        <v>8.3333333333333329E-2</v>
      </c>
      <c r="Q1298" s="405">
        <v>8.3333333333333329E-2</v>
      </c>
      <c r="R1298" s="405">
        <v>8.3333333333333329E-2</v>
      </c>
      <c r="S1298" s="405">
        <v>8.3333333333333329E-2</v>
      </c>
      <c r="T1298" s="405">
        <v>8.3333333333333329E-2</v>
      </c>
      <c r="U1298" s="405">
        <v>8.3333333333333329E-2</v>
      </c>
      <c r="V1298" s="405">
        <v>8.3333333333333329E-2</v>
      </c>
      <c r="W1298" s="405">
        <v>8.3333333333333329E-2</v>
      </c>
      <c r="X1298" s="405">
        <v>8.3333333333333329E-2</v>
      </c>
      <c r="Y1298" s="405">
        <v>8.3333333333333329E-2</v>
      </c>
      <c r="Z1298" s="405">
        <v>8.3333333333333329E-2</v>
      </c>
      <c r="AA1298" s="405">
        <v>8.3333333333333329E-2</v>
      </c>
    </row>
    <row r="1299" spans="1:27" ht="15" customHeight="1" x14ac:dyDescent="0.25">
      <c r="A1299" s="425" t="str">
        <f>IF('1_geral'!$D$1=E1299,1,"")</f>
        <v/>
      </c>
      <c r="B1299" s="166" t="str">
        <f>IF(A1299=1,MAX(B$1:B1298)+1,"")</f>
        <v/>
      </c>
      <c r="C1299" s="425" t="str">
        <f>IF('1_geral'!$D$4=F1299,1,"")</f>
        <v/>
      </c>
      <c r="D1299" s="166" t="str">
        <f>IF(C1299=1,MAX(D$1:D1298)+1,"")</f>
        <v/>
      </c>
      <c r="E1299" s="166" t="s">
        <v>29</v>
      </c>
      <c r="F1299" s="166" t="s">
        <v>3117</v>
      </c>
      <c r="G1299" s="166" t="s">
        <v>1657</v>
      </c>
      <c r="H1299" s="166" t="s">
        <v>1854</v>
      </c>
      <c r="I1299" s="166" t="s">
        <v>1831</v>
      </c>
      <c r="J1299" s="166" t="s">
        <v>1902</v>
      </c>
      <c r="K1299" s="166" t="s">
        <v>3122</v>
      </c>
      <c r="L1299" s="409">
        <v>805</v>
      </c>
      <c r="M1299" s="409">
        <v>1150</v>
      </c>
      <c r="N1299" s="409">
        <v>1495</v>
      </c>
      <c r="O1299" s="410">
        <v>0.08</v>
      </c>
      <c r="P1299" s="405">
        <v>8.3333333333333329E-2</v>
      </c>
      <c r="Q1299" s="405">
        <v>8.3333333333333329E-2</v>
      </c>
      <c r="R1299" s="405">
        <v>8.3333333333333329E-2</v>
      </c>
      <c r="S1299" s="405">
        <v>8.3333333333333329E-2</v>
      </c>
      <c r="T1299" s="405">
        <v>8.3333333333333329E-2</v>
      </c>
      <c r="U1299" s="405">
        <v>8.3333333333333329E-2</v>
      </c>
      <c r="V1299" s="405">
        <v>8.3333333333333329E-2</v>
      </c>
      <c r="W1299" s="405">
        <v>8.3333333333333329E-2</v>
      </c>
      <c r="X1299" s="405">
        <v>8.3333333333333329E-2</v>
      </c>
      <c r="Y1299" s="405">
        <v>8.3333333333333329E-2</v>
      </c>
      <c r="Z1299" s="405">
        <v>8.3333333333333329E-2</v>
      </c>
      <c r="AA1299" s="405">
        <v>8.3333333333333329E-2</v>
      </c>
    </row>
    <row r="1300" spans="1:27" ht="15" customHeight="1" x14ac:dyDescent="0.25">
      <c r="A1300" s="425" t="str">
        <f>IF('1_geral'!$D$1=E1300,1,"")</f>
        <v/>
      </c>
      <c r="B1300" s="166" t="str">
        <f>IF(A1300=1,MAX(B$1:B1299)+1,"")</f>
        <v/>
      </c>
      <c r="C1300" s="425" t="str">
        <f>IF('1_geral'!$D$4=F1300,1,"")</f>
        <v/>
      </c>
      <c r="D1300" s="166" t="str">
        <f>IF(C1300=1,MAX(D$1:D1299)+1,"")</f>
        <v/>
      </c>
      <c r="E1300" s="166" t="s">
        <v>29</v>
      </c>
      <c r="F1300" s="166" t="s">
        <v>3117</v>
      </c>
      <c r="G1300" s="166" t="s">
        <v>1657</v>
      </c>
      <c r="H1300" s="166" t="s">
        <v>1854</v>
      </c>
      <c r="I1300" s="166" t="s">
        <v>1831</v>
      </c>
      <c r="J1300" s="166" t="s">
        <v>1902</v>
      </c>
      <c r="K1300" s="166" t="s">
        <v>3125</v>
      </c>
      <c r="L1300" s="409">
        <v>756</v>
      </c>
      <c r="M1300" s="409">
        <v>1080</v>
      </c>
      <c r="N1300" s="409">
        <v>1404</v>
      </c>
      <c r="O1300" s="410">
        <v>1</v>
      </c>
      <c r="P1300" s="405">
        <v>8.3333333333333329E-2</v>
      </c>
      <c r="Q1300" s="405">
        <v>8.3333333333333329E-2</v>
      </c>
      <c r="R1300" s="405">
        <v>8.3333333333333329E-2</v>
      </c>
      <c r="S1300" s="405">
        <v>8.3333333333333329E-2</v>
      </c>
      <c r="T1300" s="405">
        <v>8.3333333333333329E-2</v>
      </c>
      <c r="U1300" s="405">
        <v>8.3333333333333329E-2</v>
      </c>
      <c r="V1300" s="405">
        <v>8.3333333333333329E-2</v>
      </c>
      <c r="W1300" s="405">
        <v>8.3333333333333329E-2</v>
      </c>
      <c r="X1300" s="405">
        <v>8.3333333333333329E-2</v>
      </c>
      <c r="Y1300" s="405">
        <v>8.3333333333333329E-2</v>
      </c>
      <c r="Z1300" s="405">
        <v>8.3333333333333329E-2</v>
      </c>
      <c r="AA1300" s="405">
        <v>8.3333333333333329E-2</v>
      </c>
    </row>
    <row r="1301" spans="1:27" ht="15" customHeight="1" x14ac:dyDescent="0.25">
      <c r="A1301" s="425" t="str">
        <f>IF('1_geral'!$D$1=E1301,1,"")</f>
        <v/>
      </c>
      <c r="B1301" s="166" t="str">
        <f>IF(A1301=1,MAX(B$1:B1300)+1,"")</f>
        <v/>
      </c>
      <c r="C1301" s="425" t="str">
        <f>IF('1_geral'!$D$4=F1301,1,"")</f>
        <v/>
      </c>
      <c r="D1301" s="166" t="str">
        <f>IF(C1301=1,MAX(D$1:D1300)+1,"")</f>
        <v/>
      </c>
      <c r="E1301" s="166" t="s">
        <v>29</v>
      </c>
      <c r="F1301" s="166" t="s">
        <v>3117</v>
      </c>
      <c r="G1301" s="166" t="s">
        <v>1657</v>
      </c>
      <c r="H1301" s="166" t="s">
        <v>1854</v>
      </c>
      <c r="I1301" s="166" t="s">
        <v>1831</v>
      </c>
      <c r="J1301" s="166" t="s">
        <v>1902</v>
      </c>
      <c r="K1301" s="166" t="s">
        <v>3126</v>
      </c>
      <c r="L1301" s="409">
        <v>805</v>
      </c>
      <c r="M1301" s="409">
        <v>1150</v>
      </c>
      <c r="N1301" s="409">
        <v>1495</v>
      </c>
      <c r="O1301" s="410">
        <v>3.5</v>
      </c>
      <c r="P1301" s="405">
        <v>8.3333333333333329E-2</v>
      </c>
      <c r="Q1301" s="405">
        <v>8.3333333333333329E-2</v>
      </c>
      <c r="R1301" s="405">
        <v>8.3333333333333329E-2</v>
      </c>
      <c r="S1301" s="405">
        <v>8.3333333333333329E-2</v>
      </c>
      <c r="T1301" s="405">
        <v>8.3333333333333329E-2</v>
      </c>
      <c r="U1301" s="405">
        <v>8.3333333333333329E-2</v>
      </c>
      <c r="V1301" s="405">
        <v>8.3333333333333329E-2</v>
      </c>
      <c r="W1301" s="405">
        <v>8.3333333333333329E-2</v>
      </c>
      <c r="X1301" s="405">
        <v>8.3333333333333329E-2</v>
      </c>
      <c r="Y1301" s="405">
        <v>8.3333333333333329E-2</v>
      </c>
      <c r="Z1301" s="405">
        <v>8.3333333333333329E-2</v>
      </c>
      <c r="AA1301" s="405">
        <v>8.3333333333333329E-2</v>
      </c>
    </row>
    <row r="1302" spans="1:27" ht="15" customHeight="1" x14ac:dyDescent="0.25">
      <c r="A1302" s="425" t="str">
        <f>IF('1_geral'!$D$1=E1302,1,"")</f>
        <v/>
      </c>
      <c r="B1302" s="166" t="str">
        <f>IF(A1302=1,MAX(B$1:B1301)+1,"")</f>
        <v/>
      </c>
      <c r="C1302" s="425" t="str">
        <f>IF('1_geral'!$D$4=F1302,1,"")</f>
        <v/>
      </c>
      <c r="D1302" s="166" t="str">
        <f>IF(C1302=1,MAX(D$1:D1301)+1,"")</f>
        <v/>
      </c>
      <c r="E1302" s="166" t="s">
        <v>29</v>
      </c>
      <c r="F1302" s="166" t="s">
        <v>3117</v>
      </c>
      <c r="H1302" s="166" t="s">
        <v>1854</v>
      </c>
      <c r="I1302" s="166" t="s">
        <v>1856</v>
      </c>
      <c r="J1302" s="166" t="s">
        <v>1902</v>
      </c>
      <c r="K1302" s="166" t="s">
        <v>3123</v>
      </c>
      <c r="L1302" s="409">
        <v>120</v>
      </c>
      <c r="M1302" s="409">
        <v>180</v>
      </c>
      <c r="N1302" s="409">
        <v>240</v>
      </c>
      <c r="O1302" s="410">
        <v>2</v>
      </c>
      <c r="P1302" s="405">
        <v>8.3333333333333329E-2</v>
      </c>
      <c r="Q1302" s="405">
        <v>8.3333333333333329E-2</v>
      </c>
      <c r="R1302" s="405">
        <v>8.3333333333333329E-2</v>
      </c>
      <c r="S1302" s="405">
        <v>8.3333333333333329E-2</v>
      </c>
      <c r="T1302" s="405">
        <v>8.3333333333333329E-2</v>
      </c>
      <c r="U1302" s="405">
        <v>8.3333333333333329E-2</v>
      </c>
      <c r="V1302" s="405">
        <v>8.3333333333333329E-2</v>
      </c>
      <c r="W1302" s="405">
        <v>8.3333333333333329E-2</v>
      </c>
      <c r="X1302" s="405">
        <v>8.3333333333333329E-2</v>
      </c>
      <c r="Y1302" s="405">
        <v>8.3333333333333329E-2</v>
      </c>
      <c r="Z1302" s="405">
        <v>8.3333333333333329E-2</v>
      </c>
      <c r="AA1302" s="405">
        <v>8.3333333333333329E-2</v>
      </c>
    </row>
    <row r="1303" spans="1:27" ht="15" customHeight="1" x14ac:dyDescent="0.25">
      <c r="A1303" s="425" t="str">
        <f>IF('1_geral'!$D$1=E1303,1,"")</f>
        <v/>
      </c>
      <c r="B1303" s="166" t="str">
        <f>IF(A1303=1,MAX(B$1:B1302)+1,"")</f>
        <v/>
      </c>
      <c r="C1303" s="425" t="str">
        <f>IF('1_geral'!$D$4=F1303,1,"")</f>
        <v/>
      </c>
      <c r="D1303" s="166" t="str">
        <f>IF(C1303=1,MAX(D$1:D1302)+1,"")</f>
        <v/>
      </c>
      <c r="E1303" s="166" t="s">
        <v>29</v>
      </c>
      <c r="F1303" s="166" t="s">
        <v>3117</v>
      </c>
      <c r="H1303" s="166" t="s">
        <v>1854</v>
      </c>
      <c r="I1303" s="166" t="s">
        <v>1856</v>
      </c>
      <c r="J1303" s="166" t="s">
        <v>1902</v>
      </c>
      <c r="K1303" s="166" t="s">
        <v>3124</v>
      </c>
      <c r="L1303" s="409">
        <v>30</v>
      </c>
      <c r="M1303" s="409">
        <v>60</v>
      </c>
      <c r="N1303" s="409">
        <v>120</v>
      </c>
      <c r="O1303" s="410">
        <v>2</v>
      </c>
      <c r="P1303" s="405">
        <v>8.3333333333333329E-2</v>
      </c>
      <c r="Q1303" s="405">
        <v>8.3333333333333329E-2</v>
      </c>
      <c r="R1303" s="405">
        <v>8.3333333333333329E-2</v>
      </c>
      <c r="S1303" s="405">
        <v>8.3333333333333329E-2</v>
      </c>
      <c r="T1303" s="405">
        <v>8.3333333333333329E-2</v>
      </c>
      <c r="U1303" s="405">
        <v>8.3333333333333329E-2</v>
      </c>
      <c r="V1303" s="405">
        <v>8.3333333333333329E-2</v>
      </c>
      <c r="W1303" s="405">
        <v>8.3333333333333329E-2</v>
      </c>
      <c r="X1303" s="405">
        <v>8.3333333333333329E-2</v>
      </c>
      <c r="Y1303" s="405">
        <v>8.3333333333333329E-2</v>
      </c>
      <c r="Z1303" s="405">
        <v>8.3333333333333329E-2</v>
      </c>
      <c r="AA1303" s="405">
        <v>8.3333333333333329E-2</v>
      </c>
    </row>
    <row r="1304" spans="1:27" ht="15" customHeight="1" x14ac:dyDescent="0.25">
      <c r="A1304" s="425" t="str">
        <f>IF('1_geral'!$D$1=E1304,1,"")</f>
        <v/>
      </c>
      <c r="B1304" s="166" t="str">
        <f>IF(A1304=1,MAX(B$1:B1303)+1,"")</f>
        <v/>
      </c>
      <c r="C1304" s="425" t="str">
        <f>IF('1_geral'!$D$4=F1304,1,"")</f>
        <v/>
      </c>
      <c r="D1304" s="166" t="str">
        <f>IF(C1304=1,MAX(D$1:D1303)+1,"")</f>
        <v/>
      </c>
      <c r="E1304" s="166" t="s">
        <v>29</v>
      </c>
      <c r="F1304" s="166" t="s">
        <v>3127</v>
      </c>
      <c r="G1304" s="166" t="s">
        <v>1657</v>
      </c>
      <c r="K1304" s="166" t="s">
        <v>3128</v>
      </c>
      <c r="P1304" s="405">
        <v>8.3333333333333329E-2</v>
      </c>
      <c r="Q1304" s="405">
        <v>8.3333333333333329E-2</v>
      </c>
      <c r="R1304" s="405">
        <v>8.3333333333333329E-2</v>
      </c>
      <c r="S1304" s="405">
        <v>8.3333333333333329E-2</v>
      </c>
      <c r="T1304" s="405">
        <v>8.3333333333333329E-2</v>
      </c>
      <c r="U1304" s="405">
        <v>8.3333333333333329E-2</v>
      </c>
      <c r="V1304" s="405">
        <v>8.3333333333333329E-2</v>
      </c>
      <c r="W1304" s="405">
        <v>8.3333333333333329E-2</v>
      </c>
      <c r="X1304" s="405">
        <v>8.3333333333333329E-2</v>
      </c>
      <c r="Y1304" s="405">
        <v>8.3333333333333329E-2</v>
      </c>
      <c r="Z1304" s="405">
        <v>8.3333333333333329E-2</v>
      </c>
      <c r="AA1304" s="405">
        <v>8.3333333333333329E-2</v>
      </c>
    </row>
    <row r="1305" spans="1:27" ht="15" customHeight="1" x14ac:dyDescent="0.25">
      <c r="A1305" s="425" t="str">
        <f>IF('1_geral'!$D$1=E1305,1,"")</f>
        <v/>
      </c>
      <c r="B1305" s="166" t="str">
        <f>IF(A1305=1,MAX(B$1:B1304)+1,"")</f>
        <v/>
      </c>
      <c r="C1305" s="425" t="str">
        <f>IF('1_geral'!$D$4=F1305,1,"")</f>
        <v/>
      </c>
      <c r="D1305" s="166" t="str">
        <f>IF(C1305=1,MAX(D$1:D1304)+1,"")</f>
        <v/>
      </c>
      <c r="E1305" s="166" t="s">
        <v>29</v>
      </c>
      <c r="F1305" s="166" t="s">
        <v>3127</v>
      </c>
      <c r="G1305" s="166" t="s">
        <v>1657</v>
      </c>
      <c r="K1305" s="166" t="s">
        <v>3129</v>
      </c>
      <c r="P1305" s="405">
        <v>8.3333333333333329E-2</v>
      </c>
      <c r="Q1305" s="405">
        <v>8.3333333333333329E-2</v>
      </c>
      <c r="R1305" s="405">
        <v>8.3333333333333329E-2</v>
      </c>
      <c r="S1305" s="405">
        <v>8.3333333333333329E-2</v>
      </c>
      <c r="T1305" s="405">
        <v>8.3333333333333329E-2</v>
      </c>
      <c r="U1305" s="405">
        <v>8.3333333333333329E-2</v>
      </c>
      <c r="V1305" s="405">
        <v>8.3333333333333329E-2</v>
      </c>
      <c r="W1305" s="405">
        <v>8.3333333333333329E-2</v>
      </c>
      <c r="X1305" s="405">
        <v>8.3333333333333329E-2</v>
      </c>
      <c r="Y1305" s="405">
        <v>8.3333333333333329E-2</v>
      </c>
      <c r="Z1305" s="405">
        <v>8.3333333333333329E-2</v>
      </c>
      <c r="AA1305" s="405">
        <v>8.3333333333333329E-2</v>
      </c>
    </row>
    <row r="1306" spans="1:27" ht="15" customHeight="1" x14ac:dyDescent="0.25">
      <c r="A1306" s="425" t="str">
        <f>IF('1_geral'!$D$1=E1306,1,"")</f>
        <v/>
      </c>
      <c r="B1306" s="166" t="str">
        <f>IF(A1306=1,MAX(B$1:B1305)+1,"")</f>
        <v/>
      </c>
      <c r="C1306" s="425" t="str">
        <f>IF('1_geral'!$D$4=F1306,1,"")</f>
        <v/>
      </c>
      <c r="D1306" s="166" t="str">
        <f>IF(C1306=1,MAX(D$1:D1305)+1,"")</f>
        <v/>
      </c>
      <c r="E1306" s="166" t="s">
        <v>29</v>
      </c>
      <c r="F1306" s="166" t="s">
        <v>3127</v>
      </c>
      <c r="G1306" s="166" t="s">
        <v>1657</v>
      </c>
      <c r="K1306" s="166" t="s">
        <v>3130</v>
      </c>
      <c r="P1306" s="405">
        <v>8.3333333333333329E-2</v>
      </c>
      <c r="Q1306" s="405">
        <v>8.3333333333333329E-2</v>
      </c>
      <c r="R1306" s="405">
        <v>8.3333333333333329E-2</v>
      </c>
      <c r="S1306" s="405">
        <v>8.3333333333333329E-2</v>
      </c>
      <c r="T1306" s="405">
        <v>8.3333333333333329E-2</v>
      </c>
      <c r="U1306" s="405">
        <v>8.3333333333333329E-2</v>
      </c>
      <c r="V1306" s="405">
        <v>8.3333333333333329E-2</v>
      </c>
      <c r="W1306" s="405">
        <v>8.3333333333333329E-2</v>
      </c>
      <c r="X1306" s="405">
        <v>8.3333333333333329E-2</v>
      </c>
      <c r="Y1306" s="405">
        <v>8.3333333333333329E-2</v>
      </c>
      <c r="Z1306" s="405">
        <v>8.3333333333333329E-2</v>
      </c>
      <c r="AA1306" s="405">
        <v>8.3333333333333329E-2</v>
      </c>
    </row>
    <row r="1307" spans="1:27" ht="15" customHeight="1" x14ac:dyDescent="0.25">
      <c r="A1307" s="425" t="str">
        <f>IF('1_geral'!$D$1=E1307,1,"")</f>
        <v/>
      </c>
      <c r="B1307" s="166" t="str">
        <f>IF(A1307=1,MAX(B$1:B1306)+1,"")</f>
        <v/>
      </c>
      <c r="C1307" s="425" t="str">
        <f>IF('1_geral'!$D$4=F1307,1,"")</f>
        <v/>
      </c>
      <c r="D1307" s="166" t="str">
        <f>IF(C1307=1,MAX(D$1:D1306)+1,"")</f>
        <v/>
      </c>
      <c r="E1307" s="166" t="s">
        <v>29</v>
      </c>
      <c r="F1307" s="166" t="s">
        <v>3127</v>
      </c>
      <c r="G1307" s="166" t="s">
        <v>1657</v>
      </c>
      <c r="K1307" s="166" t="s">
        <v>3131</v>
      </c>
      <c r="P1307" s="405">
        <v>8.3333333333333329E-2</v>
      </c>
      <c r="Q1307" s="405">
        <v>8.3333333333333329E-2</v>
      </c>
      <c r="R1307" s="405">
        <v>8.3333333333333329E-2</v>
      </c>
      <c r="S1307" s="405">
        <v>8.3333333333333329E-2</v>
      </c>
      <c r="T1307" s="405">
        <v>8.3333333333333329E-2</v>
      </c>
      <c r="U1307" s="405">
        <v>8.3333333333333329E-2</v>
      </c>
      <c r="V1307" s="405">
        <v>8.3333333333333329E-2</v>
      </c>
      <c r="W1307" s="405">
        <v>8.3333333333333329E-2</v>
      </c>
      <c r="X1307" s="405">
        <v>8.3333333333333329E-2</v>
      </c>
      <c r="Y1307" s="405">
        <v>8.3333333333333329E-2</v>
      </c>
      <c r="Z1307" s="405">
        <v>8.3333333333333329E-2</v>
      </c>
      <c r="AA1307" s="405">
        <v>8.3333333333333329E-2</v>
      </c>
    </row>
    <row r="1308" spans="1:27" ht="15" customHeight="1" x14ac:dyDescent="0.25">
      <c r="A1308" s="425" t="str">
        <f>IF('1_geral'!$D$1=E1308,1,"")</f>
        <v/>
      </c>
      <c r="B1308" s="166" t="str">
        <f>IF(A1308=1,MAX(B$1:B1307)+1,"")</f>
        <v/>
      </c>
      <c r="C1308" s="425" t="str">
        <f>IF('1_geral'!$D$4=F1308,1,"")</f>
        <v/>
      </c>
      <c r="D1308" s="166" t="str">
        <f>IF(C1308=1,MAX(D$1:D1307)+1,"")</f>
        <v/>
      </c>
      <c r="E1308" s="166" t="s">
        <v>29</v>
      </c>
      <c r="F1308" s="166" t="s">
        <v>3127</v>
      </c>
      <c r="G1308" s="166" t="s">
        <v>1657</v>
      </c>
      <c r="K1308" s="166" t="s">
        <v>3133</v>
      </c>
      <c r="P1308" s="405">
        <v>8.3333333333333329E-2</v>
      </c>
      <c r="Q1308" s="405">
        <v>8.3333333333333329E-2</v>
      </c>
      <c r="R1308" s="405">
        <v>8.3333333333333329E-2</v>
      </c>
      <c r="S1308" s="405">
        <v>8.3333333333333329E-2</v>
      </c>
      <c r="T1308" s="405">
        <v>8.3333333333333329E-2</v>
      </c>
      <c r="U1308" s="405">
        <v>8.3333333333333329E-2</v>
      </c>
      <c r="V1308" s="405">
        <v>8.3333333333333329E-2</v>
      </c>
      <c r="W1308" s="405">
        <v>8.3333333333333329E-2</v>
      </c>
      <c r="X1308" s="405">
        <v>8.3333333333333329E-2</v>
      </c>
      <c r="Y1308" s="405">
        <v>8.3333333333333329E-2</v>
      </c>
      <c r="Z1308" s="405">
        <v>8.3333333333333329E-2</v>
      </c>
      <c r="AA1308" s="405">
        <v>8.3333333333333329E-2</v>
      </c>
    </row>
    <row r="1309" spans="1:27" ht="15" customHeight="1" x14ac:dyDescent="0.25">
      <c r="A1309" s="425" t="str">
        <f>IF('1_geral'!$D$1=E1309,1,"")</f>
        <v/>
      </c>
      <c r="B1309" s="166" t="str">
        <f>IF(A1309=1,MAX(B$1:B1308)+1,"")</f>
        <v/>
      </c>
      <c r="C1309" s="425" t="str">
        <f>IF('1_geral'!$D$4=F1309,1,"")</f>
        <v/>
      </c>
      <c r="D1309" s="166" t="str">
        <f>IF(C1309=1,MAX(D$1:D1308)+1,"")</f>
        <v/>
      </c>
      <c r="E1309" s="166" t="s">
        <v>29</v>
      </c>
      <c r="F1309" s="166" t="s">
        <v>3127</v>
      </c>
      <c r="G1309" s="166" t="s">
        <v>1657</v>
      </c>
      <c r="K1309" s="166" t="s">
        <v>3134</v>
      </c>
      <c r="P1309" s="405">
        <v>8.3333333333333329E-2</v>
      </c>
      <c r="Q1309" s="405">
        <v>8.3333333333333329E-2</v>
      </c>
      <c r="R1309" s="405">
        <v>8.3333333333333329E-2</v>
      </c>
      <c r="S1309" s="405">
        <v>8.3333333333333329E-2</v>
      </c>
      <c r="T1309" s="405">
        <v>8.3333333333333329E-2</v>
      </c>
      <c r="U1309" s="405">
        <v>8.3333333333333329E-2</v>
      </c>
      <c r="V1309" s="405">
        <v>8.3333333333333329E-2</v>
      </c>
      <c r="W1309" s="405">
        <v>8.3333333333333329E-2</v>
      </c>
      <c r="X1309" s="405">
        <v>8.3333333333333329E-2</v>
      </c>
      <c r="Y1309" s="405">
        <v>8.3333333333333329E-2</v>
      </c>
      <c r="Z1309" s="405">
        <v>8.3333333333333329E-2</v>
      </c>
      <c r="AA1309" s="405">
        <v>8.3333333333333329E-2</v>
      </c>
    </row>
    <row r="1310" spans="1:27" ht="15" customHeight="1" x14ac:dyDescent="0.25">
      <c r="A1310" s="425" t="str">
        <f>IF('1_geral'!$D$1=E1310,1,"")</f>
        <v/>
      </c>
      <c r="B1310" s="166" t="str">
        <f>IF(A1310=1,MAX(B$1:B1309)+1,"")</f>
        <v/>
      </c>
      <c r="C1310" s="425" t="str">
        <f>IF('1_geral'!$D$4=F1310,1,"")</f>
        <v/>
      </c>
      <c r="D1310" s="166" t="str">
        <f>IF(C1310=1,MAX(D$1:D1309)+1,"")</f>
        <v/>
      </c>
      <c r="E1310" s="166" t="s">
        <v>29</v>
      </c>
      <c r="F1310" s="166" t="s">
        <v>3127</v>
      </c>
      <c r="G1310" s="166" t="s">
        <v>1657</v>
      </c>
      <c r="K1310" s="166" t="s">
        <v>3135</v>
      </c>
      <c r="P1310" s="405">
        <v>8.3333333333333329E-2</v>
      </c>
      <c r="Q1310" s="405">
        <v>8.3333333333333329E-2</v>
      </c>
      <c r="R1310" s="405">
        <v>8.3333333333333329E-2</v>
      </c>
      <c r="S1310" s="405">
        <v>8.3333333333333329E-2</v>
      </c>
      <c r="T1310" s="405">
        <v>8.3333333333333329E-2</v>
      </c>
      <c r="U1310" s="405">
        <v>8.3333333333333329E-2</v>
      </c>
      <c r="V1310" s="405">
        <v>8.3333333333333329E-2</v>
      </c>
      <c r="W1310" s="405">
        <v>8.3333333333333329E-2</v>
      </c>
      <c r="X1310" s="405">
        <v>8.3333333333333329E-2</v>
      </c>
      <c r="Y1310" s="405">
        <v>8.3333333333333329E-2</v>
      </c>
      <c r="Z1310" s="405">
        <v>8.3333333333333329E-2</v>
      </c>
      <c r="AA1310" s="405">
        <v>8.3333333333333329E-2</v>
      </c>
    </row>
    <row r="1311" spans="1:27" ht="15" customHeight="1" x14ac:dyDescent="0.25">
      <c r="A1311" s="425" t="str">
        <f>IF('1_geral'!$D$1=E1311,1,"")</f>
        <v/>
      </c>
      <c r="B1311" s="166" t="str">
        <f>IF(A1311=1,MAX(B$1:B1310)+1,"")</f>
        <v/>
      </c>
      <c r="C1311" s="425" t="str">
        <f>IF('1_geral'!$D$4=F1311,1,"")</f>
        <v/>
      </c>
      <c r="D1311" s="166" t="str">
        <f>IF(C1311=1,MAX(D$1:D1310)+1,"")</f>
        <v/>
      </c>
      <c r="E1311" s="166" t="s">
        <v>29</v>
      </c>
      <c r="F1311" s="166" t="s">
        <v>3127</v>
      </c>
      <c r="K1311" s="166" t="s">
        <v>3132</v>
      </c>
      <c r="P1311" s="405">
        <v>8.3333333333333329E-2</v>
      </c>
      <c r="Q1311" s="405">
        <v>8.3333333333333329E-2</v>
      </c>
      <c r="R1311" s="405">
        <v>8.3333333333333329E-2</v>
      </c>
      <c r="S1311" s="405">
        <v>8.3333333333333329E-2</v>
      </c>
      <c r="T1311" s="405">
        <v>8.3333333333333329E-2</v>
      </c>
      <c r="U1311" s="405">
        <v>8.3333333333333329E-2</v>
      </c>
      <c r="V1311" s="405">
        <v>8.3333333333333329E-2</v>
      </c>
      <c r="W1311" s="405">
        <v>8.3333333333333329E-2</v>
      </c>
      <c r="X1311" s="405">
        <v>8.3333333333333329E-2</v>
      </c>
      <c r="Y1311" s="405">
        <v>8.3333333333333329E-2</v>
      </c>
      <c r="Z1311" s="405">
        <v>8.3333333333333329E-2</v>
      </c>
      <c r="AA1311" s="405">
        <v>8.3333333333333329E-2</v>
      </c>
    </row>
    <row r="1312" spans="1:27" ht="15" customHeight="1" x14ac:dyDescent="0.25">
      <c r="A1312" s="425" t="str">
        <f>IF('1_geral'!$D$1=E1312,1,"")</f>
        <v/>
      </c>
      <c r="B1312" s="166" t="str">
        <f>IF(A1312=1,MAX(B$1:B1311)+1,"")</f>
        <v/>
      </c>
      <c r="C1312" s="425" t="str">
        <f>IF('1_geral'!$D$4=F1312,1,"")</f>
        <v/>
      </c>
      <c r="D1312" s="166" t="str">
        <f>IF(C1312=1,MAX(D$1:D1311)+1,"")</f>
        <v/>
      </c>
      <c r="E1312" s="166" t="s">
        <v>29</v>
      </c>
      <c r="F1312" s="166" t="s">
        <v>3136</v>
      </c>
      <c r="G1312" s="166" t="s">
        <v>3136</v>
      </c>
      <c r="H1312" s="166" t="s">
        <v>1658</v>
      </c>
      <c r="I1312" s="166" t="s">
        <v>1856</v>
      </c>
      <c r="J1312" s="166" t="s">
        <v>1902</v>
      </c>
      <c r="K1312" s="166" t="s">
        <v>3157</v>
      </c>
      <c r="L1312" s="409">
        <v>30</v>
      </c>
      <c r="M1312" s="409">
        <v>60</v>
      </c>
      <c r="N1312" s="409">
        <v>90</v>
      </c>
      <c r="O1312" s="410">
        <v>1</v>
      </c>
      <c r="P1312" s="405">
        <v>8.3333333333333329E-2</v>
      </c>
      <c r="Q1312" s="405">
        <v>8.3333333333333329E-2</v>
      </c>
      <c r="R1312" s="405">
        <v>8.3333333333333329E-2</v>
      </c>
      <c r="S1312" s="405">
        <v>8.3333333333333329E-2</v>
      </c>
      <c r="T1312" s="405">
        <v>8.3333333333333329E-2</v>
      </c>
      <c r="U1312" s="405">
        <v>8.3333333333333329E-2</v>
      </c>
      <c r="V1312" s="405">
        <v>8.3333333333333329E-2</v>
      </c>
      <c r="W1312" s="405">
        <v>8.3333333333333329E-2</v>
      </c>
      <c r="X1312" s="405">
        <v>8.3333333333333329E-2</v>
      </c>
      <c r="Y1312" s="405">
        <v>8.3333333333333329E-2</v>
      </c>
      <c r="Z1312" s="405">
        <v>8.3333333333333329E-2</v>
      </c>
      <c r="AA1312" s="405">
        <v>8.3333333333333329E-2</v>
      </c>
    </row>
    <row r="1313" spans="1:27" ht="15" customHeight="1" x14ac:dyDescent="0.25">
      <c r="A1313" s="425" t="str">
        <f>IF('1_geral'!$D$1=E1313,1,"")</f>
        <v/>
      </c>
      <c r="B1313" s="166" t="str">
        <f>IF(A1313=1,MAX(B$1:B1312)+1,"")</f>
        <v/>
      </c>
      <c r="C1313" s="425" t="str">
        <f>IF('1_geral'!$D$4=F1313,1,"")</f>
        <v/>
      </c>
      <c r="D1313" s="166" t="str">
        <f>IF(C1313=1,MAX(D$1:D1312)+1,"")</f>
        <v/>
      </c>
      <c r="E1313" s="166" t="s">
        <v>29</v>
      </c>
      <c r="F1313" s="166" t="s">
        <v>3136</v>
      </c>
      <c r="G1313" s="166" t="s">
        <v>3136</v>
      </c>
      <c r="H1313" s="166" t="s">
        <v>1854</v>
      </c>
      <c r="I1313" s="166" t="s">
        <v>1831</v>
      </c>
      <c r="J1313" s="166" t="s">
        <v>1902</v>
      </c>
      <c r="K1313" s="166" t="s">
        <v>3150</v>
      </c>
      <c r="L1313" s="409">
        <v>20</v>
      </c>
      <c r="M1313" s="409">
        <v>30</v>
      </c>
      <c r="N1313" s="409">
        <v>40</v>
      </c>
      <c r="O1313" s="410">
        <v>1</v>
      </c>
      <c r="P1313" s="405">
        <v>8.3333333333333329E-2</v>
      </c>
      <c r="Q1313" s="405">
        <v>8.3333333333333329E-2</v>
      </c>
      <c r="R1313" s="405">
        <v>8.3333333333333329E-2</v>
      </c>
      <c r="S1313" s="405">
        <v>8.3333333333333329E-2</v>
      </c>
      <c r="T1313" s="405">
        <v>8.3333333333333329E-2</v>
      </c>
      <c r="U1313" s="405">
        <v>8.3333333333333329E-2</v>
      </c>
      <c r="V1313" s="405">
        <v>8.3333333333333329E-2</v>
      </c>
      <c r="W1313" s="405">
        <v>8.3333333333333329E-2</v>
      </c>
      <c r="X1313" s="405">
        <v>8.3333333333333329E-2</v>
      </c>
      <c r="Y1313" s="405">
        <v>8.3333333333333329E-2</v>
      </c>
      <c r="Z1313" s="405">
        <v>8.3333333333333329E-2</v>
      </c>
      <c r="AA1313" s="405">
        <v>8.3333333333333329E-2</v>
      </c>
    </row>
    <row r="1314" spans="1:27" ht="15" customHeight="1" x14ac:dyDescent="0.25">
      <c r="A1314" s="425" t="str">
        <f>IF('1_geral'!$D$1=E1314,1,"")</f>
        <v/>
      </c>
      <c r="B1314" s="166" t="str">
        <f>IF(A1314=1,MAX(B$1:B1313)+1,"")</f>
        <v/>
      </c>
      <c r="C1314" s="425" t="str">
        <f>IF('1_geral'!$D$4=F1314,1,"")</f>
        <v/>
      </c>
      <c r="D1314" s="166" t="str">
        <f>IF(C1314=1,MAX(D$1:D1313)+1,"")</f>
        <v/>
      </c>
      <c r="E1314" s="166" t="s">
        <v>29</v>
      </c>
      <c r="F1314" s="166" t="s">
        <v>3136</v>
      </c>
      <c r="G1314" s="166" t="s">
        <v>3136</v>
      </c>
      <c r="H1314" s="166" t="s">
        <v>1854</v>
      </c>
      <c r="I1314" s="166" t="s">
        <v>1831</v>
      </c>
      <c r="J1314" s="166" t="s">
        <v>1902</v>
      </c>
      <c r="K1314" s="166" t="s">
        <v>3152</v>
      </c>
      <c r="L1314" s="409">
        <v>20</v>
      </c>
      <c r="M1314" s="409">
        <v>30</v>
      </c>
      <c r="N1314" s="409">
        <v>40</v>
      </c>
      <c r="O1314" s="410">
        <v>1</v>
      </c>
      <c r="P1314" s="405">
        <v>8.3333333333333329E-2</v>
      </c>
      <c r="Q1314" s="405">
        <v>8.3333333333333329E-2</v>
      </c>
      <c r="R1314" s="405">
        <v>8.3333333333333329E-2</v>
      </c>
      <c r="S1314" s="405">
        <v>8.3333333333333329E-2</v>
      </c>
      <c r="T1314" s="405">
        <v>8.3333333333333329E-2</v>
      </c>
      <c r="U1314" s="405">
        <v>8.3333333333333329E-2</v>
      </c>
      <c r="V1314" s="405">
        <v>8.3333333333333329E-2</v>
      </c>
      <c r="W1314" s="405">
        <v>8.3333333333333329E-2</v>
      </c>
      <c r="X1314" s="405">
        <v>8.3333333333333329E-2</v>
      </c>
      <c r="Y1314" s="405">
        <v>8.3333333333333329E-2</v>
      </c>
      <c r="Z1314" s="405">
        <v>8.3333333333333329E-2</v>
      </c>
      <c r="AA1314" s="405">
        <v>8.3333333333333329E-2</v>
      </c>
    </row>
    <row r="1315" spans="1:27" ht="15" customHeight="1" x14ac:dyDescent="0.25">
      <c r="A1315" s="425" t="str">
        <f>IF('1_geral'!$D$1=E1315,1,"")</f>
        <v/>
      </c>
      <c r="B1315" s="166" t="str">
        <f>IF(A1315=1,MAX(B$1:B1314)+1,"")</f>
        <v/>
      </c>
      <c r="C1315" s="425" t="str">
        <f>IF('1_geral'!$D$4=F1315,1,"")</f>
        <v/>
      </c>
      <c r="D1315" s="166" t="str">
        <f>IF(C1315=1,MAX(D$1:D1314)+1,"")</f>
        <v/>
      </c>
      <c r="E1315" s="166" t="s">
        <v>29</v>
      </c>
      <c r="F1315" s="166" t="s">
        <v>3136</v>
      </c>
      <c r="G1315" s="166" t="s">
        <v>3136</v>
      </c>
      <c r="H1315" s="166" t="s">
        <v>1854</v>
      </c>
      <c r="I1315" s="166" t="s">
        <v>1831</v>
      </c>
      <c r="J1315" s="166" t="s">
        <v>1902</v>
      </c>
      <c r="K1315" s="166" t="s">
        <v>3154</v>
      </c>
      <c r="L1315" s="409">
        <v>20</v>
      </c>
      <c r="M1315" s="409">
        <v>30</v>
      </c>
      <c r="N1315" s="409">
        <v>40</v>
      </c>
      <c r="O1315" s="410">
        <v>1</v>
      </c>
      <c r="P1315" s="405">
        <v>8.3333333333333329E-2</v>
      </c>
      <c r="Q1315" s="405">
        <v>8.3333333333333329E-2</v>
      </c>
      <c r="R1315" s="405">
        <v>8.3333333333333329E-2</v>
      </c>
      <c r="S1315" s="405">
        <v>8.3333333333333329E-2</v>
      </c>
      <c r="T1315" s="405">
        <v>8.3333333333333329E-2</v>
      </c>
      <c r="U1315" s="405">
        <v>8.3333333333333329E-2</v>
      </c>
      <c r="V1315" s="405">
        <v>8.3333333333333329E-2</v>
      </c>
      <c r="W1315" s="405">
        <v>8.3333333333333329E-2</v>
      </c>
      <c r="X1315" s="405">
        <v>8.3333333333333329E-2</v>
      </c>
      <c r="Y1315" s="405">
        <v>8.3333333333333329E-2</v>
      </c>
      <c r="Z1315" s="405">
        <v>8.3333333333333329E-2</v>
      </c>
      <c r="AA1315" s="405">
        <v>8.3333333333333329E-2</v>
      </c>
    </row>
    <row r="1316" spans="1:27" ht="15" customHeight="1" x14ac:dyDescent="0.25">
      <c r="A1316" s="425" t="str">
        <f>IF('1_geral'!$D$1=E1316,1,"")</f>
        <v/>
      </c>
      <c r="B1316" s="166" t="str">
        <f>IF(A1316=1,MAX(B$1:B1315)+1,"")</f>
        <v/>
      </c>
      <c r="C1316" s="425" t="str">
        <f>IF('1_geral'!$D$4=F1316,1,"")</f>
        <v/>
      </c>
      <c r="D1316" s="166" t="str">
        <f>IF(C1316=1,MAX(D$1:D1315)+1,"")</f>
        <v/>
      </c>
      <c r="E1316" s="166" t="s">
        <v>29</v>
      </c>
      <c r="F1316" s="166" t="s">
        <v>3136</v>
      </c>
      <c r="G1316" s="166" t="s">
        <v>1657</v>
      </c>
      <c r="H1316" s="166" t="s">
        <v>1854</v>
      </c>
      <c r="I1316" s="166" t="s">
        <v>1831</v>
      </c>
      <c r="J1316" s="166" t="s">
        <v>1902</v>
      </c>
      <c r="K1316" s="166" t="s">
        <v>3137</v>
      </c>
      <c r="L1316" s="409">
        <v>20</v>
      </c>
      <c r="M1316" s="409">
        <v>30</v>
      </c>
      <c r="N1316" s="409">
        <v>40</v>
      </c>
      <c r="O1316" s="410">
        <v>2</v>
      </c>
      <c r="P1316" s="405">
        <v>8.3333333333333329E-2</v>
      </c>
      <c r="Q1316" s="405">
        <v>8.3333333333333329E-2</v>
      </c>
      <c r="R1316" s="405">
        <v>8.3333333333333329E-2</v>
      </c>
      <c r="S1316" s="405">
        <v>8.3333333333333329E-2</v>
      </c>
      <c r="T1316" s="405">
        <v>8.3333333333333329E-2</v>
      </c>
      <c r="U1316" s="405">
        <v>8.3333333333333329E-2</v>
      </c>
      <c r="V1316" s="405">
        <v>8.3333333333333329E-2</v>
      </c>
      <c r="W1316" s="405">
        <v>8.3333333333333329E-2</v>
      </c>
      <c r="X1316" s="405">
        <v>8.3333333333333329E-2</v>
      </c>
      <c r="Y1316" s="405">
        <v>8.3333333333333329E-2</v>
      </c>
      <c r="Z1316" s="405">
        <v>8.3333333333333329E-2</v>
      </c>
      <c r="AA1316" s="405">
        <v>8.3333333333333329E-2</v>
      </c>
    </row>
    <row r="1317" spans="1:27" ht="15" customHeight="1" x14ac:dyDescent="0.25">
      <c r="A1317" s="425" t="str">
        <f>IF('1_geral'!$D$1=E1317,1,"")</f>
        <v/>
      </c>
      <c r="B1317" s="166" t="str">
        <f>IF(A1317=1,MAX(B$1:B1316)+1,"")</f>
        <v/>
      </c>
      <c r="C1317" s="425" t="str">
        <f>IF('1_geral'!$D$4=F1317,1,"")</f>
        <v/>
      </c>
      <c r="D1317" s="166" t="str">
        <f>IF(C1317=1,MAX(D$1:D1316)+1,"")</f>
        <v/>
      </c>
      <c r="E1317" s="166" t="s">
        <v>29</v>
      </c>
      <c r="F1317" s="166" t="s">
        <v>3136</v>
      </c>
      <c r="G1317" s="166" t="s">
        <v>1657</v>
      </c>
      <c r="H1317" s="166" t="s">
        <v>1854</v>
      </c>
      <c r="I1317" s="166" t="s">
        <v>1831</v>
      </c>
      <c r="J1317" s="166" t="s">
        <v>1902</v>
      </c>
      <c r="K1317" s="166" t="s">
        <v>3139</v>
      </c>
      <c r="L1317" s="409">
        <v>5</v>
      </c>
      <c r="M1317" s="409">
        <v>10</v>
      </c>
      <c r="N1317" s="409">
        <v>15</v>
      </c>
      <c r="O1317" s="410">
        <v>22</v>
      </c>
      <c r="P1317" s="405">
        <v>8.3333333333333329E-2</v>
      </c>
      <c r="Q1317" s="405">
        <v>8.3333333333333329E-2</v>
      </c>
      <c r="R1317" s="405">
        <v>8.3333333333333329E-2</v>
      </c>
      <c r="S1317" s="405">
        <v>8.3333333333333329E-2</v>
      </c>
      <c r="T1317" s="405">
        <v>8.3333333333333329E-2</v>
      </c>
      <c r="U1317" s="405">
        <v>8.3333333333333329E-2</v>
      </c>
      <c r="V1317" s="405">
        <v>8.3333333333333329E-2</v>
      </c>
      <c r="W1317" s="405">
        <v>8.3333333333333329E-2</v>
      </c>
      <c r="X1317" s="405">
        <v>8.3333333333333329E-2</v>
      </c>
      <c r="Y1317" s="405">
        <v>8.3333333333333329E-2</v>
      </c>
      <c r="Z1317" s="405">
        <v>8.3333333333333329E-2</v>
      </c>
      <c r="AA1317" s="405">
        <v>8.3333333333333329E-2</v>
      </c>
    </row>
    <row r="1318" spans="1:27" ht="15" customHeight="1" x14ac:dyDescent="0.25">
      <c r="A1318" s="425" t="str">
        <f>IF('1_geral'!$D$1=E1318,1,"")</f>
        <v/>
      </c>
      <c r="B1318" s="166" t="str">
        <f>IF(A1318=1,MAX(B$1:B1317)+1,"")</f>
        <v/>
      </c>
      <c r="C1318" s="425" t="str">
        <f>IF('1_geral'!$D$4=F1318,1,"")</f>
        <v/>
      </c>
      <c r="D1318" s="166" t="str">
        <f>IF(C1318=1,MAX(D$1:D1317)+1,"")</f>
        <v/>
      </c>
      <c r="E1318" s="166" t="s">
        <v>29</v>
      </c>
      <c r="F1318" s="166" t="s">
        <v>3136</v>
      </c>
      <c r="G1318" s="166" t="s">
        <v>1657</v>
      </c>
      <c r="H1318" s="166" t="s">
        <v>1854</v>
      </c>
      <c r="I1318" s="166" t="s">
        <v>1831</v>
      </c>
      <c r="J1318" s="166" t="s">
        <v>1902</v>
      </c>
      <c r="K1318" s="166" t="s">
        <v>3140</v>
      </c>
      <c r="L1318" s="409">
        <v>20</v>
      </c>
      <c r="M1318" s="409">
        <v>30</v>
      </c>
      <c r="N1318" s="409">
        <v>40</v>
      </c>
      <c r="O1318" s="410">
        <v>3</v>
      </c>
      <c r="P1318" s="405">
        <v>8.3333333333333329E-2</v>
      </c>
      <c r="Q1318" s="405">
        <v>8.3333333333333329E-2</v>
      </c>
      <c r="R1318" s="405">
        <v>8.3333333333333329E-2</v>
      </c>
      <c r="S1318" s="405">
        <v>8.3333333333333329E-2</v>
      </c>
      <c r="T1318" s="405">
        <v>8.3333333333333329E-2</v>
      </c>
      <c r="U1318" s="405">
        <v>8.3333333333333329E-2</v>
      </c>
      <c r="V1318" s="405">
        <v>8.3333333333333329E-2</v>
      </c>
      <c r="W1318" s="405">
        <v>8.3333333333333329E-2</v>
      </c>
      <c r="X1318" s="405">
        <v>8.3333333333333329E-2</v>
      </c>
      <c r="Y1318" s="405">
        <v>8.3333333333333329E-2</v>
      </c>
      <c r="Z1318" s="405">
        <v>8.3333333333333329E-2</v>
      </c>
      <c r="AA1318" s="405">
        <v>8.3333333333333329E-2</v>
      </c>
    </row>
    <row r="1319" spans="1:27" ht="15" customHeight="1" x14ac:dyDescent="0.25">
      <c r="A1319" s="425" t="str">
        <f>IF('1_geral'!$D$1=E1319,1,"")</f>
        <v/>
      </c>
      <c r="B1319" s="166" t="str">
        <f>IF(A1319=1,MAX(B$1:B1318)+1,"")</f>
        <v/>
      </c>
      <c r="C1319" s="425" t="str">
        <f>IF('1_geral'!$D$4=F1319,1,"")</f>
        <v/>
      </c>
      <c r="D1319" s="166" t="str">
        <f>IF(C1319=1,MAX(D$1:D1318)+1,"")</f>
        <v/>
      </c>
      <c r="E1319" s="166" t="s">
        <v>29</v>
      </c>
      <c r="F1319" s="166" t="s">
        <v>3136</v>
      </c>
      <c r="G1319" s="166" t="s">
        <v>1657</v>
      </c>
      <c r="H1319" s="166" t="s">
        <v>1854</v>
      </c>
      <c r="I1319" s="166" t="s">
        <v>1831</v>
      </c>
      <c r="J1319" s="166" t="s">
        <v>1902</v>
      </c>
      <c r="K1319" s="166" t="s">
        <v>3141</v>
      </c>
      <c r="L1319" s="409">
        <v>20</v>
      </c>
      <c r="M1319" s="409">
        <v>30</v>
      </c>
      <c r="N1319" s="409">
        <v>40</v>
      </c>
      <c r="O1319" s="410">
        <v>2</v>
      </c>
      <c r="P1319" s="405">
        <v>8.3333333333333329E-2</v>
      </c>
      <c r="Q1319" s="405">
        <v>8.3333333333333329E-2</v>
      </c>
      <c r="R1319" s="405">
        <v>8.3333333333333329E-2</v>
      </c>
      <c r="S1319" s="405">
        <v>8.3333333333333329E-2</v>
      </c>
      <c r="T1319" s="405">
        <v>8.3333333333333329E-2</v>
      </c>
      <c r="U1319" s="405">
        <v>8.3333333333333329E-2</v>
      </c>
      <c r="V1319" s="405">
        <v>8.3333333333333329E-2</v>
      </c>
      <c r="W1319" s="405">
        <v>8.3333333333333329E-2</v>
      </c>
      <c r="X1319" s="405">
        <v>8.3333333333333329E-2</v>
      </c>
      <c r="Y1319" s="405">
        <v>8.3333333333333329E-2</v>
      </c>
      <c r="Z1319" s="405">
        <v>8.3333333333333329E-2</v>
      </c>
      <c r="AA1319" s="405">
        <v>8.3333333333333329E-2</v>
      </c>
    </row>
    <row r="1320" spans="1:27" ht="15" customHeight="1" x14ac:dyDescent="0.25">
      <c r="A1320" s="425" t="str">
        <f>IF('1_geral'!$D$1=E1320,1,"")</f>
        <v/>
      </c>
      <c r="B1320" s="166" t="str">
        <f>IF(A1320=1,MAX(B$1:B1319)+1,"")</f>
        <v/>
      </c>
      <c r="C1320" s="425" t="str">
        <f>IF('1_geral'!$D$4=F1320,1,"")</f>
        <v/>
      </c>
      <c r="D1320" s="166" t="str">
        <f>IF(C1320=1,MAX(D$1:D1319)+1,"")</f>
        <v/>
      </c>
      <c r="E1320" s="166" t="s">
        <v>29</v>
      </c>
      <c r="F1320" s="166" t="s">
        <v>3136</v>
      </c>
      <c r="G1320" s="166" t="s">
        <v>1657</v>
      </c>
      <c r="H1320" s="166" t="s">
        <v>1854</v>
      </c>
      <c r="I1320" s="166" t="s">
        <v>1831</v>
      </c>
      <c r="J1320" s="166" t="s">
        <v>1902</v>
      </c>
      <c r="K1320" s="166" t="s">
        <v>3144</v>
      </c>
      <c r="L1320" s="409">
        <v>40</v>
      </c>
      <c r="M1320" s="409">
        <v>60</v>
      </c>
      <c r="N1320" s="409">
        <v>90</v>
      </c>
      <c r="O1320" s="410">
        <v>5</v>
      </c>
      <c r="P1320" s="405">
        <v>8.3333333333333329E-2</v>
      </c>
      <c r="Q1320" s="405">
        <v>8.3333333333333329E-2</v>
      </c>
      <c r="R1320" s="405">
        <v>8.3333333333333329E-2</v>
      </c>
      <c r="S1320" s="405">
        <v>8.3333333333333329E-2</v>
      </c>
      <c r="T1320" s="405">
        <v>8.3333333333333329E-2</v>
      </c>
      <c r="U1320" s="405">
        <v>8.3333333333333329E-2</v>
      </c>
      <c r="V1320" s="405">
        <v>8.3333333333333329E-2</v>
      </c>
      <c r="W1320" s="405">
        <v>8.3333333333333329E-2</v>
      </c>
      <c r="X1320" s="405">
        <v>8.3333333333333329E-2</v>
      </c>
      <c r="Y1320" s="405">
        <v>8.3333333333333329E-2</v>
      </c>
      <c r="Z1320" s="405">
        <v>8.3333333333333329E-2</v>
      </c>
      <c r="AA1320" s="405">
        <v>8.3333333333333329E-2</v>
      </c>
    </row>
    <row r="1321" spans="1:27" ht="15" customHeight="1" x14ac:dyDescent="0.25">
      <c r="A1321" s="425" t="str">
        <f>IF('1_geral'!$D$1=E1321,1,"")</f>
        <v/>
      </c>
      <c r="B1321" s="166" t="str">
        <f>IF(A1321=1,MAX(B$1:B1320)+1,"")</f>
        <v/>
      </c>
      <c r="C1321" s="425" t="str">
        <f>IF('1_geral'!$D$4=F1321,1,"")</f>
        <v/>
      </c>
      <c r="D1321" s="166" t="str">
        <f>IF(C1321=1,MAX(D$1:D1320)+1,"")</f>
        <v/>
      </c>
      <c r="E1321" s="166" t="s">
        <v>29</v>
      </c>
      <c r="F1321" s="166" t="s">
        <v>3136</v>
      </c>
      <c r="G1321" s="166" t="s">
        <v>1657</v>
      </c>
      <c r="H1321" s="166" t="s">
        <v>1854</v>
      </c>
      <c r="I1321" s="166" t="s">
        <v>1831</v>
      </c>
      <c r="J1321" s="166" t="s">
        <v>1902</v>
      </c>
      <c r="K1321" s="166" t="s">
        <v>3145</v>
      </c>
      <c r="L1321" s="409">
        <v>50</v>
      </c>
      <c r="M1321" s="409">
        <v>70</v>
      </c>
      <c r="N1321" s="409">
        <v>100</v>
      </c>
      <c r="O1321" s="410">
        <v>1</v>
      </c>
      <c r="P1321" s="405">
        <v>8.3333333333333329E-2</v>
      </c>
      <c r="Q1321" s="405">
        <v>8.3333333333333329E-2</v>
      </c>
      <c r="R1321" s="405">
        <v>8.3333333333333329E-2</v>
      </c>
      <c r="S1321" s="405">
        <v>8.3333333333333329E-2</v>
      </c>
      <c r="T1321" s="405">
        <v>8.3333333333333329E-2</v>
      </c>
      <c r="U1321" s="405">
        <v>8.3333333333333329E-2</v>
      </c>
      <c r="V1321" s="405">
        <v>8.3333333333333329E-2</v>
      </c>
      <c r="W1321" s="405">
        <v>8.3333333333333329E-2</v>
      </c>
      <c r="X1321" s="405">
        <v>8.3333333333333329E-2</v>
      </c>
      <c r="Y1321" s="405">
        <v>8.3333333333333329E-2</v>
      </c>
      <c r="Z1321" s="405">
        <v>8.3333333333333329E-2</v>
      </c>
      <c r="AA1321" s="405">
        <v>8.3333333333333329E-2</v>
      </c>
    </row>
    <row r="1322" spans="1:27" ht="15" customHeight="1" x14ac:dyDescent="0.25">
      <c r="A1322" s="425" t="str">
        <f>IF('1_geral'!$D$1=E1322,1,"")</f>
        <v/>
      </c>
      <c r="B1322" s="166" t="str">
        <f>IF(A1322=1,MAX(B$1:B1321)+1,"")</f>
        <v/>
      </c>
      <c r="C1322" s="425" t="str">
        <f>IF('1_geral'!$D$4=F1322,1,"")</f>
        <v/>
      </c>
      <c r="D1322" s="166" t="str">
        <f>IF(C1322=1,MAX(D$1:D1321)+1,"")</f>
        <v/>
      </c>
      <c r="E1322" s="166" t="s">
        <v>29</v>
      </c>
      <c r="F1322" s="166" t="s">
        <v>3136</v>
      </c>
      <c r="G1322" s="166" t="s">
        <v>1657</v>
      </c>
      <c r="H1322" s="166" t="s">
        <v>1854</v>
      </c>
      <c r="I1322" s="166" t="s">
        <v>1856</v>
      </c>
      <c r="J1322" s="166" t="s">
        <v>1902</v>
      </c>
      <c r="K1322" s="166" t="s">
        <v>3143</v>
      </c>
      <c r="L1322" s="409">
        <v>40</v>
      </c>
      <c r="M1322" s="409">
        <v>60</v>
      </c>
      <c r="N1322" s="409">
        <v>90</v>
      </c>
      <c r="O1322" s="410">
        <v>1</v>
      </c>
      <c r="P1322" s="405">
        <v>8.3333333333333329E-2</v>
      </c>
      <c r="Q1322" s="405">
        <v>8.3333333333333329E-2</v>
      </c>
      <c r="R1322" s="405">
        <v>8.3333333333333329E-2</v>
      </c>
      <c r="S1322" s="405">
        <v>8.3333333333333329E-2</v>
      </c>
      <c r="T1322" s="405">
        <v>8.3333333333333329E-2</v>
      </c>
      <c r="U1322" s="405">
        <v>8.3333333333333329E-2</v>
      </c>
      <c r="V1322" s="405">
        <v>8.3333333333333329E-2</v>
      </c>
      <c r="W1322" s="405">
        <v>8.3333333333333329E-2</v>
      </c>
      <c r="X1322" s="405">
        <v>8.3333333333333329E-2</v>
      </c>
      <c r="Y1322" s="405">
        <v>8.3333333333333329E-2</v>
      </c>
      <c r="Z1322" s="405">
        <v>8.3333333333333329E-2</v>
      </c>
      <c r="AA1322" s="405">
        <v>8.3333333333333329E-2</v>
      </c>
    </row>
    <row r="1323" spans="1:27" ht="15" customHeight="1" x14ac:dyDescent="0.25">
      <c r="A1323" s="425" t="str">
        <f>IF('1_geral'!$D$1=E1323,1,"")</f>
        <v/>
      </c>
      <c r="B1323" s="166" t="str">
        <f>IF(A1323=1,MAX(B$1:B1322)+1,"")</f>
        <v/>
      </c>
      <c r="C1323" s="425" t="str">
        <f>IF('1_geral'!$D$4=F1323,1,"")</f>
        <v/>
      </c>
      <c r="D1323" s="166" t="str">
        <f>IF(C1323=1,MAX(D$1:D1322)+1,"")</f>
        <v/>
      </c>
      <c r="E1323" s="166" t="s">
        <v>29</v>
      </c>
      <c r="F1323" s="166" t="s">
        <v>3136</v>
      </c>
      <c r="H1323" s="166" t="s">
        <v>1656</v>
      </c>
      <c r="I1323" s="166" t="s">
        <v>1856</v>
      </c>
      <c r="J1323" s="166" t="s">
        <v>1902</v>
      </c>
      <c r="K1323" s="166" t="s">
        <v>3149</v>
      </c>
      <c r="L1323" s="409">
        <v>20</v>
      </c>
      <c r="M1323" s="409">
        <v>30</v>
      </c>
      <c r="N1323" s="409">
        <v>40</v>
      </c>
      <c r="O1323" s="410">
        <v>1</v>
      </c>
      <c r="P1323" s="405">
        <v>8.3333333333333329E-2</v>
      </c>
      <c r="Q1323" s="405">
        <v>8.3333333333333329E-2</v>
      </c>
      <c r="R1323" s="405">
        <v>8.3333333333333329E-2</v>
      </c>
      <c r="S1323" s="405">
        <v>8.3333333333333329E-2</v>
      </c>
      <c r="T1323" s="405">
        <v>8.3333333333333329E-2</v>
      </c>
      <c r="U1323" s="405">
        <v>8.3333333333333329E-2</v>
      </c>
      <c r="V1323" s="405">
        <v>8.3333333333333329E-2</v>
      </c>
      <c r="W1323" s="405">
        <v>8.3333333333333329E-2</v>
      </c>
      <c r="X1323" s="405">
        <v>8.3333333333333329E-2</v>
      </c>
      <c r="Y1323" s="405">
        <v>8.3333333333333329E-2</v>
      </c>
      <c r="Z1323" s="405">
        <v>8.3333333333333329E-2</v>
      </c>
      <c r="AA1323" s="405">
        <v>8.3333333333333329E-2</v>
      </c>
    </row>
    <row r="1324" spans="1:27" ht="15" customHeight="1" x14ac:dyDescent="0.25">
      <c r="A1324" s="425" t="str">
        <f>IF('1_geral'!$D$1=E1324,1,"")</f>
        <v/>
      </c>
      <c r="B1324" s="166" t="str">
        <f>IF(A1324=1,MAX(B$1:B1323)+1,"")</f>
        <v/>
      </c>
      <c r="C1324" s="425" t="str">
        <f>IF('1_geral'!$D$4=F1324,1,"")</f>
        <v/>
      </c>
      <c r="D1324" s="166" t="str">
        <f>IF(C1324=1,MAX(D$1:D1323)+1,"")</f>
        <v/>
      </c>
      <c r="E1324" s="166" t="s">
        <v>29</v>
      </c>
      <c r="F1324" s="166" t="s">
        <v>3136</v>
      </c>
      <c r="H1324" s="166" t="s">
        <v>1658</v>
      </c>
      <c r="I1324" s="166" t="s">
        <v>1856</v>
      </c>
      <c r="J1324" s="166" t="s">
        <v>1902</v>
      </c>
      <c r="K1324" s="166" t="s">
        <v>3148</v>
      </c>
      <c r="L1324" s="409">
        <v>30</v>
      </c>
      <c r="M1324" s="409">
        <v>60</v>
      </c>
      <c r="N1324" s="409">
        <v>90</v>
      </c>
      <c r="O1324" s="410">
        <v>1</v>
      </c>
      <c r="P1324" s="405">
        <v>8.3333333333333329E-2</v>
      </c>
      <c r="Q1324" s="405">
        <v>8.3333333333333329E-2</v>
      </c>
      <c r="R1324" s="405">
        <v>8.3333333333333329E-2</v>
      </c>
      <c r="S1324" s="405">
        <v>8.3333333333333329E-2</v>
      </c>
      <c r="T1324" s="405">
        <v>8.3333333333333329E-2</v>
      </c>
      <c r="U1324" s="405">
        <v>8.3333333333333329E-2</v>
      </c>
      <c r="V1324" s="405">
        <v>8.3333333333333329E-2</v>
      </c>
      <c r="W1324" s="405">
        <v>8.3333333333333329E-2</v>
      </c>
      <c r="X1324" s="405">
        <v>8.3333333333333329E-2</v>
      </c>
      <c r="Y1324" s="405">
        <v>8.3333333333333329E-2</v>
      </c>
      <c r="Z1324" s="405">
        <v>8.3333333333333329E-2</v>
      </c>
      <c r="AA1324" s="405">
        <v>8.3333333333333329E-2</v>
      </c>
    </row>
    <row r="1325" spans="1:27" ht="15" customHeight="1" x14ac:dyDescent="0.25">
      <c r="A1325" s="425" t="str">
        <f>IF('1_geral'!$D$1=E1325,1,"")</f>
        <v/>
      </c>
      <c r="B1325" s="166" t="str">
        <f>IF(A1325=1,MAX(B$1:B1324)+1,"")</f>
        <v/>
      </c>
      <c r="C1325" s="425" t="str">
        <f>IF('1_geral'!$D$4=F1325,1,"")</f>
        <v/>
      </c>
      <c r="D1325" s="166" t="str">
        <f>IF(C1325=1,MAX(D$1:D1324)+1,"")</f>
        <v/>
      </c>
      <c r="E1325" s="166" t="s">
        <v>29</v>
      </c>
      <c r="F1325" s="166" t="s">
        <v>3136</v>
      </c>
      <c r="H1325" s="166" t="s">
        <v>1854</v>
      </c>
      <c r="I1325" s="166" t="s">
        <v>1831</v>
      </c>
      <c r="J1325" s="166" t="s">
        <v>1902</v>
      </c>
      <c r="K1325" s="166" t="s">
        <v>3138</v>
      </c>
      <c r="L1325" s="409">
        <v>20</v>
      </c>
      <c r="M1325" s="409">
        <v>30</v>
      </c>
      <c r="N1325" s="409">
        <v>40</v>
      </c>
      <c r="O1325" s="410">
        <v>1</v>
      </c>
      <c r="P1325" s="405">
        <v>8.3333333333333329E-2</v>
      </c>
      <c r="Q1325" s="405">
        <v>8.3333333333333329E-2</v>
      </c>
      <c r="R1325" s="405">
        <v>8.3333333333333329E-2</v>
      </c>
      <c r="S1325" s="405">
        <v>8.3333333333333329E-2</v>
      </c>
      <c r="T1325" s="405">
        <v>8.3333333333333329E-2</v>
      </c>
      <c r="U1325" s="405">
        <v>8.3333333333333329E-2</v>
      </c>
      <c r="V1325" s="405">
        <v>8.3333333333333329E-2</v>
      </c>
      <c r="W1325" s="405">
        <v>8.3333333333333329E-2</v>
      </c>
      <c r="X1325" s="405">
        <v>8.3333333333333329E-2</v>
      </c>
      <c r="Y1325" s="405">
        <v>8.3333333333333329E-2</v>
      </c>
      <c r="Z1325" s="405">
        <v>8.3333333333333329E-2</v>
      </c>
      <c r="AA1325" s="405">
        <v>8.3333333333333329E-2</v>
      </c>
    </row>
    <row r="1326" spans="1:27" ht="15" customHeight="1" x14ac:dyDescent="0.25">
      <c r="A1326" s="425" t="str">
        <f>IF('1_geral'!$D$1=E1326,1,"")</f>
        <v/>
      </c>
      <c r="B1326" s="166" t="str">
        <f>IF(A1326=1,MAX(B$1:B1325)+1,"")</f>
        <v/>
      </c>
      <c r="C1326" s="425" t="str">
        <f>IF('1_geral'!$D$4=F1326,1,"")</f>
        <v/>
      </c>
      <c r="D1326" s="166" t="str">
        <f>IF(C1326=1,MAX(D$1:D1325)+1,"")</f>
        <v/>
      </c>
      <c r="E1326" s="166" t="s">
        <v>29</v>
      </c>
      <c r="F1326" s="166" t="s">
        <v>3136</v>
      </c>
      <c r="H1326" s="166" t="s">
        <v>1854</v>
      </c>
      <c r="I1326" s="166" t="s">
        <v>1831</v>
      </c>
      <c r="J1326" s="166" t="s">
        <v>1902</v>
      </c>
      <c r="K1326" s="166" t="s">
        <v>3142</v>
      </c>
      <c r="L1326" s="409">
        <v>50</v>
      </c>
      <c r="M1326" s="409">
        <v>90</v>
      </c>
      <c r="N1326" s="409">
        <v>120</v>
      </c>
      <c r="O1326" s="410">
        <v>1</v>
      </c>
      <c r="P1326" s="405">
        <v>8.3333333333333329E-2</v>
      </c>
      <c r="Q1326" s="405">
        <v>8.3333333333333329E-2</v>
      </c>
      <c r="R1326" s="405">
        <v>8.3333333333333329E-2</v>
      </c>
      <c r="S1326" s="405">
        <v>8.3333333333333329E-2</v>
      </c>
      <c r="T1326" s="405">
        <v>8.3333333333333329E-2</v>
      </c>
      <c r="U1326" s="405">
        <v>8.3333333333333329E-2</v>
      </c>
      <c r="V1326" s="405">
        <v>8.3333333333333329E-2</v>
      </c>
      <c r="W1326" s="405">
        <v>8.3333333333333329E-2</v>
      </c>
      <c r="X1326" s="405">
        <v>8.3333333333333329E-2</v>
      </c>
      <c r="Y1326" s="405">
        <v>8.3333333333333329E-2</v>
      </c>
      <c r="Z1326" s="405">
        <v>8.3333333333333329E-2</v>
      </c>
      <c r="AA1326" s="405">
        <v>8.3333333333333329E-2</v>
      </c>
    </row>
    <row r="1327" spans="1:27" ht="15" customHeight="1" x14ac:dyDescent="0.25">
      <c r="A1327" s="425" t="str">
        <f>IF('1_geral'!$D$1=E1327,1,"")</f>
        <v/>
      </c>
      <c r="B1327" s="166" t="str">
        <f>IF(A1327=1,MAX(B$1:B1326)+1,"")</f>
        <v/>
      </c>
      <c r="C1327" s="425" t="str">
        <f>IF('1_geral'!$D$4=F1327,1,"")</f>
        <v/>
      </c>
      <c r="D1327" s="166" t="str">
        <f>IF(C1327=1,MAX(D$1:D1326)+1,"")</f>
        <v/>
      </c>
      <c r="E1327" s="166" t="s">
        <v>29</v>
      </c>
      <c r="F1327" s="166" t="s">
        <v>3136</v>
      </c>
      <c r="H1327" s="166" t="s">
        <v>1854</v>
      </c>
      <c r="I1327" s="166" t="s">
        <v>1831</v>
      </c>
      <c r="J1327" s="166" t="s">
        <v>1902</v>
      </c>
      <c r="K1327" s="166" t="s">
        <v>3151</v>
      </c>
      <c r="L1327" s="409">
        <v>20</v>
      </c>
      <c r="M1327" s="409">
        <v>30</v>
      </c>
      <c r="N1327" s="409">
        <v>40</v>
      </c>
      <c r="O1327" s="410">
        <v>3</v>
      </c>
      <c r="P1327" s="405">
        <v>8.3333333333333329E-2</v>
      </c>
      <c r="Q1327" s="405">
        <v>8.3333333333333329E-2</v>
      </c>
      <c r="R1327" s="405">
        <v>8.3333333333333329E-2</v>
      </c>
      <c r="S1327" s="405">
        <v>8.3333333333333329E-2</v>
      </c>
      <c r="T1327" s="405">
        <v>8.3333333333333329E-2</v>
      </c>
      <c r="U1327" s="405">
        <v>8.3333333333333329E-2</v>
      </c>
      <c r="V1327" s="405">
        <v>8.3333333333333329E-2</v>
      </c>
      <c r="W1327" s="405">
        <v>8.3333333333333329E-2</v>
      </c>
      <c r="X1327" s="405">
        <v>8.3333333333333329E-2</v>
      </c>
      <c r="Y1327" s="405">
        <v>8.3333333333333329E-2</v>
      </c>
      <c r="Z1327" s="405">
        <v>8.3333333333333329E-2</v>
      </c>
      <c r="AA1327" s="405">
        <v>8.3333333333333329E-2</v>
      </c>
    </row>
    <row r="1328" spans="1:27" ht="15" customHeight="1" x14ac:dyDescent="0.25">
      <c r="A1328" s="425" t="str">
        <f>IF('1_geral'!$D$1=E1328,1,"")</f>
        <v/>
      </c>
      <c r="B1328" s="166" t="str">
        <f>IF(A1328=1,MAX(B$1:B1327)+1,"")</f>
        <v/>
      </c>
      <c r="C1328" s="425" t="str">
        <f>IF('1_geral'!$D$4=F1328,1,"")</f>
        <v/>
      </c>
      <c r="D1328" s="166" t="str">
        <f>IF(C1328=1,MAX(D$1:D1327)+1,"")</f>
        <v/>
      </c>
      <c r="E1328" s="166" t="s">
        <v>29</v>
      </c>
      <c r="F1328" s="166" t="s">
        <v>3136</v>
      </c>
      <c r="H1328" s="166" t="s">
        <v>1854</v>
      </c>
      <c r="I1328" s="166" t="s">
        <v>1831</v>
      </c>
      <c r="J1328" s="166" t="s">
        <v>1902</v>
      </c>
      <c r="K1328" s="166" t="s">
        <v>3155</v>
      </c>
      <c r="L1328" s="409">
        <v>20</v>
      </c>
      <c r="M1328" s="409">
        <v>30</v>
      </c>
      <c r="N1328" s="409">
        <v>40</v>
      </c>
      <c r="O1328" s="410">
        <v>1</v>
      </c>
      <c r="P1328" s="405">
        <v>8.3333333333333329E-2</v>
      </c>
      <c r="Q1328" s="405">
        <v>8.3333333333333329E-2</v>
      </c>
      <c r="R1328" s="405">
        <v>8.3333333333333329E-2</v>
      </c>
      <c r="S1328" s="405">
        <v>8.3333333333333329E-2</v>
      </c>
      <c r="T1328" s="405">
        <v>8.3333333333333329E-2</v>
      </c>
      <c r="U1328" s="405">
        <v>8.3333333333333329E-2</v>
      </c>
      <c r="V1328" s="405">
        <v>8.3333333333333329E-2</v>
      </c>
      <c r="W1328" s="405">
        <v>8.3333333333333329E-2</v>
      </c>
      <c r="X1328" s="405">
        <v>8.3333333333333329E-2</v>
      </c>
      <c r="Y1328" s="405">
        <v>8.3333333333333329E-2</v>
      </c>
      <c r="Z1328" s="405">
        <v>8.3333333333333329E-2</v>
      </c>
      <c r="AA1328" s="405">
        <v>8.3333333333333329E-2</v>
      </c>
    </row>
    <row r="1329" spans="1:27" ht="15" customHeight="1" x14ac:dyDescent="0.25">
      <c r="A1329" s="425" t="str">
        <f>IF('1_geral'!$D$1=E1329,1,"")</f>
        <v/>
      </c>
      <c r="B1329" s="166" t="str">
        <f>IF(A1329=1,MAX(B$1:B1328)+1,"")</f>
        <v/>
      </c>
      <c r="C1329" s="425" t="str">
        <f>IF('1_geral'!$D$4=F1329,1,"")</f>
        <v/>
      </c>
      <c r="D1329" s="166" t="str">
        <f>IF(C1329=1,MAX(D$1:D1328)+1,"")</f>
        <v/>
      </c>
      <c r="E1329" s="166" t="s">
        <v>29</v>
      </c>
      <c r="F1329" s="166" t="s">
        <v>3136</v>
      </c>
      <c r="H1329" s="166" t="s">
        <v>1854</v>
      </c>
      <c r="I1329" s="166" t="s">
        <v>1856</v>
      </c>
      <c r="J1329" s="166" t="s">
        <v>1902</v>
      </c>
      <c r="K1329" s="166" t="s">
        <v>3146</v>
      </c>
      <c r="L1329" s="409">
        <v>30</v>
      </c>
      <c r="M1329" s="409">
        <v>60</v>
      </c>
      <c r="N1329" s="409">
        <v>90</v>
      </c>
      <c r="O1329" s="410">
        <v>1</v>
      </c>
      <c r="P1329" s="405">
        <v>8.3333333333333329E-2</v>
      </c>
      <c r="Q1329" s="405">
        <v>8.3333333333333329E-2</v>
      </c>
      <c r="R1329" s="405">
        <v>8.3333333333333329E-2</v>
      </c>
      <c r="S1329" s="405">
        <v>8.3333333333333329E-2</v>
      </c>
      <c r="T1329" s="405">
        <v>8.3333333333333329E-2</v>
      </c>
      <c r="U1329" s="405">
        <v>8.3333333333333329E-2</v>
      </c>
      <c r="V1329" s="405">
        <v>8.3333333333333329E-2</v>
      </c>
      <c r="W1329" s="405">
        <v>8.3333333333333329E-2</v>
      </c>
      <c r="X1329" s="405">
        <v>8.3333333333333329E-2</v>
      </c>
      <c r="Y1329" s="405">
        <v>8.3333333333333329E-2</v>
      </c>
      <c r="Z1329" s="405">
        <v>8.3333333333333329E-2</v>
      </c>
      <c r="AA1329" s="405">
        <v>8.3333333333333329E-2</v>
      </c>
    </row>
    <row r="1330" spans="1:27" ht="15" customHeight="1" x14ac:dyDescent="0.25">
      <c r="A1330" s="425" t="str">
        <f>IF('1_geral'!$D$1=E1330,1,"")</f>
        <v/>
      </c>
      <c r="B1330" s="166" t="str">
        <f>IF(A1330=1,MAX(B$1:B1329)+1,"")</f>
        <v/>
      </c>
      <c r="C1330" s="425" t="str">
        <f>IF('1_geral'!$D$4=F1330,1,"")</f>
        <v/>
      </c>
      <c r="D1330" s="166" t="str">
        <f>IF(C1330=1,MAX(D$1:D1329)+1,"")</f>
        <v/>
      </c>
      <c r="E1330" s="166" t="s">
        <v>29</v>
      </c>
      <c r="F1330" s="166" t="s">
        <v>3136</v>
      </c>
      <c r="H1330" s="166" t="s">
        <v>1854</v>
      </c>
      <c r="I1330" s="166" t="s">
        <v>1856</v>
      </c>
      <c r="J1330" s="166" t="s">
        <v>1902</v>
      </c>
      <c r="K1330" s="166" t="s">
        <v>3147</v>
      </c>
      <c r="L1330" s="409">
        <v>30</v>
      </c>
      <c r="M1330" s="409">
        <v>60</v>
      </c>
      <c r="N1330" s="409">
        <v>90</v>
      </c>
      <c r="O1330" s="410">
        <v>1</v>
      </c>
      <c r="P1330" s="405">
        <v>8.3333333333333329E-2</v>
      </c>
      <c r="Q1330" s="405">
        <v>8.3333333333333329E-2</v>
      </c>
      <c r="R1330" s="405">
        <v>8.3333333333333329E-2</v>
      </c>
      <c r="S1330" s="405">
        <v>8.3333333333333329E-2</v>
      </c>
      <c r="T1330" s="405">
        <v>8.3333333333333329E-2</v>
      </c>
      <c r="U1330" s="405">
        <v>8.3333333333333329E-2</v>
      </c>
      <c r="V1330" s="405">
        <v>8.3333333333333329E-2</v>
      </c>
      <c r="W1330" s="405">
        <v>8.3333333333333329E-2</v>
      </c>
      <c r="X1330" s="405">
        <v>8.3333333333333329E-2</v>
      </c>
      <c r="Y1330" s="405">
        <v>8.3333333333333329E-2</v>
      </c>
      <c r="Z1330" s="405">
        <v>8.3333333333333329E-2</v>
      </c>
      <c r="AA1330" s="405">
        <v>8.3333333333333329E-2</v>
      </c>
    </row>
    <row r="1331" spans="1:27" ht="15" customHeight="1" x14ac:dyDescent="0.25">
      <c r="A1331" s="425" t="str">
        <f>IF('1_geral'!$D$1=E1331,1,"")</f>
        <v/>
      </c>
      <c r="B1331" s="166" t="str">
        <f>IF(A1331=1,MAX(B$1:B1330)+1,"")</f>
        <v/>
      </c>
      <c r="C1331" s="425" t="str">
        <f>IF('1_geral'!$D$4=F1331,1,"")</f>
        <v/>
      </c>
      <c r="D1331" s="166" t="str">
        <f>IF(C1331=1,MAX(D$1:D1330)+1,"")</f>
        <v/>
      </c>
      <c r="E1331" s="166" t="s">
        <v>29</v>
      </c>
      <c r="F1331" s="166" t="s">
        <v>3136</v>
      </c>
      <c r="H1331" s="166" t="s">
        <v>1854</v>
      </c>
      <c r="I1331" s="166" t="s">
        <v>1856</v>
      </c>
      <c r="J1331" s="166" t="s">
        <v>1902</v>
      </c>
      <c r="K1331" s="166" t="s">
        <v>3153</v>
      </c>
      <c r="L1331" s="409">
        <v>30</v>
      </c>
      <c r="M1331" s="409">
        <v>60</v>
      </c>
      <c r="N1331" s="409">
        <v>90</v>
      </c>
      <c r="O1331" s="410">
        <v>1</v>
      </c>
      <c r="P1331" s="405">
        <v>8.3333333333333329E-2</v>
      </c>
      <c r="Q1331" s="405">
        <v>8.3333333333333329E-2</v>
      </c>
      <c r="R1331" s="405">
        <v>8.3333333333333329E-2</v>
      </c>
      <c r="S1331" s="405">
        <v>8.3333333333333329E-2</v>
      </c>
      <c r="T1331" s="405">
        <v>8.3333333333333329E-2</v>
      </c>
      <c r="U1331" s="405">
        <v>8.3333333333333329E-2</v>
      </c>
      <c r="V1331" s="405">
        <v>8.3333333333333329E-2</v>
      </c>
      <c r="W1331" s="405">
        <v>8.3333333333333329E-2</v>
      </c>
      <c r="X1331" s="405">
        <v>8.3333333333333329E-2</v>
      </c>
      <c r="Y1331" s="405">
        <v>8.3333333333333329E-2</v>
      </c>
      <c r="Z1331" s="405">
        <v>8.3333333333333329E-2</v>
      </c>
      <c r="AA1331" s="405">
        <v>8.3333333333333329E-2</v>
      </c>
    </row>
    <row r="1332" spans="1:27" ht="15" customHeight="1" x14ac:dyDescent="0.25">
      <c r="A1332" s="425" t="str">
        <f>IF('1_geral'!$D$1=E1332,1,"")</f>
        <v/>
      </c>
      <c r="B1332" s="166" t="str">
        <f>IF(A1332=1,MAX(B$1:B1331)+1,"")</f>
        <v/>
      </c>
      <c r="C1332" s="425" t="str">
        <f>IF('1_geral'!$D$4=F1332,1,"")</f>
        <v/>
      </c>
      <c r="D1332" s="166" t="str">
        <f>IF(C1332=1,MAX(D$1:D1331)+1,"")</f>
        <v/>
      </c>
      <c r="E1332" s="166" t="s">
        <v>29</v>
      </c>
      <c r="F1332" s="166" t="s">
        <v>3136</v>
      </c>
      <c r="H1332" s="166" t="s">
        <v>1854</v>
      </c>
      <c r="I1332" s="166" t="s">
        <v>1856</v>
      </c>
      <c r="J1332" s="166" t="s">
        <v>1902</v>
      </c>
      <c r="K1332" s="166" t="s">
        <v>3156</v>
      </c>
      <c r="L1332" s="409">
        <v>30</v>
      </c>
      <c r="M1332" s="409">
        <v>60</v>
      </c>
      <c r="N1332" s="409">
        <v>90</v>
      </c>
      <c r="O1332" s="410">
        <v>1</v>
      </c>
      <c r="P1332" s="405">
        <v>8.3333333333333329E-2</v>
      </c>
      <c r="Q1332" s="405">
        <v>8.3333333333333329E-2</v>
      </c>
      <c r="R1332" s="405">
        <v>8.3333333333333329E-2</v>
      </c>
      <c r="S1332" s="405">
        <v>8.3333333333333329E-2</v>
      </c>
      <c r="T1332" s="405">
        <v>8.3333333333333329E-2</v>
      </c>
      <c r="U1332" s="405">
        <v>8.3333333333333329E-2</v>
      </c>
      <c r="V1332" s="405">
        <v>8.3333333333333329E-2</v>
      </c>
      <c r="W1332" s="405">
        <v>8.3333333333333329E-2</v>
      </c>
      <c r="X1332" s="405">
        <v>8.3333333333333329E-2</v>
      </c>
      <c r="Y1332" s="405">
        <v>8.3333333333333329E-2</v>
      </c>
      <c r="Z1332" s="405">
        <v>8.3333333333333329E-2</v>
      </c>
      <c r="AA1332" s="405">
        <v>8.3333333333333329E-2</v>
      </c>
    </row>
    <row r="1333" spans="1:27" ht="15" customHeight="1" x14ac:dyDescent="0.25">
      <c r="A1333" s="425" t="str">
        <f>IF('1_geral'!$D$1=E1333,1,"")</f>
        <v/>
      </c>
      <c r="B1333" s="166" t="str">
        <f>IF(A1333=1,MAX(B$1:B1332)+1,"")</f>
        <v/>
      </c>
      <c r="C1333" s="425" t="str">
        <f>IF('1_geral'!$D$4=F1333,1,"")</f>
        <v/>
      </c>
      <c r="D1333" s="166" t="str">
        <f>IF(C1333=1,MAX(D$1:D1332)+1,"")</f>
        <v/>
      </c>
      <c r="E1333" s="166" t="s">
        <v>29</v>
      </c>
      <c r="F1333" s="166" t="s">
        <v>3158</v>
      </c>
      <c r="G1333" s="166" t="s">
        <v>1657</v>
      </c>
      <c r="K1333" s="166" t="s">
        <v>3159</v>
      </c>
      <c r="P1333" s="405">
        <v>8.3333333333333329E-2</v>
      </c>
      <c r="Q1333" s="405">
        <v>8.3333333333333329E-2</v>
      </c>
      <c r="R1333" s="405">
        <v>8.3333333333333329E-2</v>
      </c>
      <c r="S1333" s="405">
        <v>8.3333333333333329E-2</v>
      </c>
      <c r="T1333" s="405">
        <v>8.3333333333333329E-2</v>
      </c>
      <c r="U1333" s="405">
        <v>8.3333333333333329E-2</v>
      </c>
      <c r="V1333" s="405">
        <v>8.3333333333333329E-2</v>
      </c>
      <c r="W1333" s="405">
        <v>8.3333333333333329E-2</v>
      </c>
      <c r="X1333" s="405">
        <v>8.3333333333333329E-2</v>
      </c>
      <c r="Y1333" s="405">
        <v>8.3333333333333329E-2</v>
      </c>
      <c r="Z1333" s="405">
        <v>8.3333333333333329E-2</v>
      </c>
      <c r="AA1333" s="405">
        <v>8.3333333333333329E-2</v>
      </c>
    </row>
    <row r="1334" spans="1:27" ht="15" customHeight="1" x14ac:dyDescent="0.25">
      <c r="A1334" s="425" t="str">
        <f>IF('1_geral'!$D$1=E1334,1,"")</f>
        <v/>
      </c>
      <c r="B1334" s="166" t="str">
        <f>IF(A1334=1,MAX(B$1:B1333)+1,"")</f>
        <v/>
      </c>
      <c r="C1334" s="425" t="str">
        <f>IF('1_geral'!$D$4=F1334,1,"")</f>
        <v/>
      </c>
      <c r="D1334" s="166" t="str">
        <f>IF(C1334=1,MAX(D$1:D1333)+1,"")</f>
        <v/>
      </c>
      <c r="E1334" s="166" t="s">
        <v>29</v>
      </c>
      <c r="F1334" s="166" t="s">
        <v>3158</v>
      </c>
      <c r="G1334" s="166" t="s">
        <v>1657</v>
      </c>
      <c r="K1334" s="166" t="s">
        <v>3160</v>
      </c>
      <c r="P1334" s="405">
        <v>8.3333333333333329E-2</v>
      </c>
      <c r="Q1334" s="405">
        <v>8.3333333333333329E-2</v>
      </c>
      <c r="R1334" s="405">
        <v>8.3333333333333329E-2</v>
      </c>
      <c r="S1334" s="405">
        <v>8.3333333333333329E-2</v>
      </c>
      <c r="T1334" s="405">
        <v>8.3333333333333329E-2</v>
      </c>
      <c r="U1334" s="405">
        <v>8.3333333333333329E-2</v>
      </c>
      <c r="V1334" s="405">
        <v>8.3333333333333329E-2</v>
      </c>
      <c r="W1334" s="405">
        <v>8.3333333333333329E-2</v>
      </c>
      <c r="X1334" s="405">
        <v>8.3333333333333329E-2</v>
      </c>
      <c r="Y1334" s="405">
        <v>8.3333333333333329E-2</v>
      </c>
      <c r="Z1334" s="405">
        <v>8.3333333333333329E-2</v>
      </c>
      <c r="AA1334" s="405">
        <v>8.3333333333333329E-2</v>
      </c>
    </row>
    <row r="1335" spans="1:27" ht="15" customHeight="1" x14ac:dyDescent="0.25">
      <c r="A1335" s="425" t="str">
        <f>IF('1_geral'!$D$1=E1335,1,"")</f>
        <v/>
      </c>
      <c r="B1335" s="166" t="str">
        <f>IF(A1335=1,MAX(B$1:B1334)+1,"")</f>
        <v/>
      </c>
      <c r="C1335" s="425" t="str">
        <f>IF('1_geral'!$D$4=F1335,1,"")</f>
        <v/>
      </c>
      <c r="D1335" s="166" t="str">
        <f>IF(C1335=1,MAX(D$1:D1334)+1,"")</f>
        <v/>
      </c>
      <c r="E1335" s="166" t="s">
        <v>29</v>
      </c>
      <c r="F1335" s="166" t="s">
        <v>3158</v>
      </c>
      <c r="G1335" s="166" t="s">
        <v>1657</v>
      </c>
      <c r="K1335" s="166" t="s">
        <v>3161</v>
      </c>
      <c r="P1335" s="405">
        <v>8.3333333333333329E-2</v>
      </c>
      <c r="Q1335" s="405">
        <v>8.3333333333333329E-2</v>
      </c>
      <c r="R1335" s="405">
        <v>8.3333333333333329E-2</v>
      </c>
      <c r="S1335" s="405">
        <v>8.3333333333333329E-2</v>
      </c>
      <c r="T1335" s="405">
        <v>8.3333333333333329E-2</v>
      </c>
      <c r="U1335" s="405">
        <v>8.3333333333333329E-2</v>
      </c>
      <c r="V1335" s="405">
        <v>8.3333333333333329E-2</v>
      </c>
      <c r="W1335" s="405">
        <v>8.3333333333333329E-2</v>
      </c>
      <c r="X1335" s="405">
        <v>8.3333333333333329E-2</v>
      </c>
      <c r="Y1335" s="405">
        <v>8.3333333333333329E-2</v>
      </c>
      <c r="Z1335" s="405">
        <v>8.3333333333333329E-2</v>
      </c>
      <c r="AA1335" s="405">
        <v>8.3333333333333329E-2</v>
      </c>
    </row>
    <row r="1336" spans="1:27" ht="15" customHeight="1" x14ac:dyDescent="0.25">
      <c r="A1336" s="425" t="str">
        <f>IF('1_geral'!$D$1=E1336,1,"")</f>
        <v/>
      </c>
      <c r="B1336" s="166" t="str">
        <f>IF(A1336=1,MAX(B$1:B1335)+1,"")</f>
        <v/>
      </c>
      <c r="C1336" s="425" t="str">
        <f>IF('1_geral'!$D$4=F1336,1,"")</f>
        <v/>
      </c>
      <c r="D1336" s="166" t="str">
        <f>IF(C1336=1,MAX(D$1:D1335)+1,"")</f>
        <v/>
      </c>
      <c r="E1336" s="166" t="s">
        <v>29</v>
      </c>
      <c r="F1336" s="166" t="s">
        <v>3158</v>
      </c>
      <c r="G1336" s="166" t="s">
        <v>1657</v>
      </c>
      <c r="K1336" s="166" t="s">
        <v>3162</v>
      </c>
      <c r="P1336" s="405">
        <v>8.3333333333333329E-2</v>
      </c>
      <c r="Q1336" s="405">
        <v>8.3333333333333329E-2</v>
      </c>
      <c r="R1336" s="405">
        <v>8.3333333333333329E-2</v>
      </c>
      <c r="S1336" s="405">
        <v>8.3333333333333329E-2</v>
      </c>
      <c r="T1336" s="405">
        <v>8.3333333333333329E-2</v>
      </c>
      <c r="U1336" s="405">
        <v>8.3333333333333329E-2</v>
      </c>
      <c r="V1336" s="405">
        <v>8.3333333333333329E-2</v>
      </c>
      <c r="W1336" s="405">
        <v>8.3333333333333329E-2</v>
      </c>
      <c r="X1336" s="405">
        <v>8.3333333333333329E-2</v>
      </c>
      <c r="Y1336" s="405">
        <v>8.3333333333333329E-2</v>
      </c>
      <c r="Z1336" s="405">
        <v>8.3333333333333329E-2</v>
      </c>
      <c r="AA1336" s="405">
        <v>8.3333333333333329E-2</v>
      </c>
    </row>
    <row r="1337" spans="1:27" ht="15" customHeight="1" x14ac:dyDescent="0.25">
      <c r="A1337" s="425" t="str">
        <f>IF('1_geral'!$D$1=E1337,1,"")</f>
        <v/>
      </c>
      <c r="B1337" s="166" t="str">
        <f>IF(A1337=1,MAX(B$1:B1336)+1,"")</f>
        <v/>
      </c>
      <c r="C1337" s="425" t="str">
        <f>IF('1_geral'!$D$4=F1337,1,"")</f>
        <v/>
      </c>
      <c r="D1337" s="166" t="str">
        <f>IF(C1337=1,MAX(D$1:D1336)+1,"")</f>
        <v/>
      </c>
      <c r="E1337" s="166" t="s">
        <v>29</v>
      </c>
      <c r="F1337" s="166" t="s">
        <v>3158</v>
      </c>
      <c r="G1337" s="166" t="s">
        <v>1657</v>
      </c>
      <c r="K1337" s="166" t="s">
        <v>3163</v>
      </c>
      <c r="P1337" s="405">
        <v>8.3333333333333329E-2</v>
      </c>
      <c r="Q1337" s="405">
        <v>8.3333333333333329E-2</v>
      </c>
      <c r="R1337" s="405">
        <v>8.3333333333333329E-2</v>
      </c>
      <c r="S1337" s="405">
        <v>8.3333333333333329E-2</v>
      </c>
      <c r="T1337" s="405">
        <v>8.3333333333333329E-2</v>
      </c>
      <c r="U1337" s="405">
        <v>8.3333333333333329E-2</v>
      </c>
      <c r="V1337" s="405">
        <v>8.3333333333333329E-2</v>
      </c>
      <c r="W1337" s="405">
        <v>8.3333333333333329E-2</v>
      </c>
      <c r="X1337" s="405">
        <v>8.3333333333333329E-2</v>
      </c>
      <c r="Y1337" s="405">
        <v>8.3333333333333329E-2</v>
      </c>
      <c r="Z1337" s="405">
        <v>8.3333333333333329E-2</v>
      </c>
      <c r="AA1337" s="405">
        <v>8.3333333333333329E-2</v>
      </c>
    </row>
    <row r="1338" spans="1:27" ht="15" customHeight="1" x14ac:dyDescent="0.25">
      <c r="A1338" s="425" t="str">
        <f>IF('1_geral'!$D$1=E1338,1,"")</f>
        <v/>
      </c>
      <c r="B1338" s="166" t="str">
        <f>IF(A1338=1,MAX(B$1:B1337)+1,"")</f>
        <v/>
      </c>
      <c r="C1338" s="425" t="str">
        <f>IF('1_geral'!$D$4=F1338,1,"")</f>
        <v/>
      </c>
      <c r="D1338" s="166" t="str">
        <f>IF(C1338=1,MAX(D$1:D1337)+1,"")</f>
        <v/>
      </c>
      <c r="E1338" s="166" t="s">
        <v>29</v>
      </c>
      <c r="F1338" s="166" t="s">
        <v>3158</v>
      </c>
      <c r="G1338" s="166" t="s">
        <v>1657</v>
      </c>
      <c r="K1338" s="166" t="s">
        <v>3164</v>
      </c>
      <c r="P1338" s="405">
        <v>8.3333333333333329E-2</v>
      </c>
      <c r="Q1338" s="405">
        <v>8.3333333333333329E-2</v>
      </c>
      <c r="R1338" s="405">
        <v>8.3333333333333329E-2</v>
      </c>
      <c r="S1338" s="405">
        <v>8.3333333333333329E-2</v>
      </c>
      <c r="T1338" s="405">
        <v>8.3333333333333329E-2</v>
      </c>
      <c r="U1338" s="405">
        <v>8.3333333333333329E-2</v>
      </c>
      <c r="V1338" s="405">
        <v>8.3333333333333329E-2</v>
      </c>
      <c r="W1338" s="405">
        <v>8.3333333333333329E-2</v>
      </c>
      <c r="X1338" s="405">
        <v>8.3333333333333329E-2</v>
      </c>
      <c r="Y1338" s="405">
        <v>8.3333333333333329E-2</v>
      </c>
      <c r="Z1338" s="405">
        <v>8.3333333333333329E-2</v>
      </c>
      <c r="AA1338" s="405">
        <v>8.3333333333333329E-2</v>
      </c>
    </row>
    <row r="1339" spans="1:27" ht="15" customHeight="1" x14ac:dyDescent="0.25">
      <c r="A1339" s="425" t="str">
        <f>IF('1_geral'!$D$1=E1339,1,"")</f>
        <v/>
      </c>
      <c r="B1339" s="166" t="str">
        <f>IF(A1339=1,MAX(B$1:B1338)+1,"")</f>
        <v/>
      </c>
      <c r="C1339" s="425" t="str">
        <f>IF('1_geral'!$D$4=F1339,1,"")</f>
        <v/>
      </c>
      <c r="D1339" s="166" t="str">
        <f>IF(C1339=1,MAX(D$1:D1338)+1,"")</f>
        <v/>
      </c>
      <c r="E1339" s="166" t="s">
        <v>29</v>
      </c>
      <c r="F1339" s="166" t="s">
        <v>3158</v>
      </c>
      <c r="G1339" s="166" t="s">
        <v>1657</v>
      </c>
      <c r="K1339" s="166" t="s">
        <v>3165</v>
      </c>
      <c r="P1339" s="405">
        <v>8.3333333333333329E-2</v>
      </c>
      <c r="Q1339" s="405">
        <v>8.3333333333333329E-2</v>
      </c>
      <c r="R1339" s="405">
        <v>8.3333333333333329E-2</v>
      </c>
      <c r="S1339" s="405">
        <v>8.3333333333333329E-2</v>
      </c>
      <c r="T1339" s="405">
        <v>8.3333333333333329E-2</v>
      </c>
      <c r="U1339" s="405">
        <v>8.3333333333333329E-2</v>
      </c>
      <c r="V1339" s="405">
        <v>8.3333333333333329E-2</v>
      </c>
      <c r="W1339" s="405">
        <v>8.3333333333333329E-2</v>
      </c>
      <c r="X1339" s="405">
        <v>8.3333333333333329E-2</v>
      </c>
      <c r="Y1339" s="405">
        <v>8.3333333333333329E-2</v>
      </c>
      <c r="Z1339" s="405">
        <v>8.3333333333333329E-2</v>
      </c>
      <c r="AA1339" s="405">
        <v>8.3333333333333329E-2</v>
      </c>
    </row>
    <row r="1340" spans="1:27" ht="15" customHeight="1" x14ac:dyDescent="0.25">
      <c r="A1340" s="425" t="str">
        <f>IF('1_geral'!$D$1=E1340,1,"")</f>
        <v/>
      </c>
      <c r="B1340" s="166" t="str">
        <f>IF(A1340=1,MAX(B$1:B1339)+1,"")</f>
        <v/>
      </c>
      <c r="C1340" s="425" t="str">
        <f>IF('1_geral'!$D$4=F1340,1,"")</f>
        <v/>
      </c>
      <c r="D1340" s="166" t="str">
        <f>IF(C1340=1,MAX(D$1:D1339)+1,"")</f>
        <v/>
      </c>
      <c r="E1340" s="166" t="s">
        <v>29</v>
      </c>
      <c r="F1340" s="166" t="s">
        <v>3166</v>
      </c>
      <c r="G1340" s="166" t="s">
        <v>1657</v>
      </c>
      <c r="K1340" s="166" t="s">
        <v>3167</v>
      </c>
      <c r="P1340" s="405">
        <v>8.3333333333333329E-2</v>
      </c>
      <c r="Q1340" s="405">
        <v>8.3333333333333329E-2</v>
      </c>
      <c r="R1340" s="405">
        <v>8.3333333333333329E-2</v>
      </c>
      <c r="S1340" s="405">
        <v>8.3333333333333329E-2</v>
      </c>
      <c r="T1340" s="405">
        <v>8.3333333333333329E-2</v>
      </c>
      <c r="U1340" s="405">
        <v>8.3333333333333329E-2</v>
      </c>
      <c r="V1340" s="405">
        <v>8.3333333333333329E-2</v>
      </c>
      <c r="W1340" s="405">
        <v>8.3333333333333329E-2</v>
      </c>
      <c r="X1340" s="405">
        <v>8.3333333333333329E-2</v>
      </c>
      <c r="Y1340" s="405">
        <v>8.3333333333333329E-2</v>
      </c>
      <c r="Z1340" s="405">
        <v>8.3333333333333329E-2</v>
      </c>
      <c r="AA1340" s="405">
        <v>8.3333333333333329E-2</v>
      </c>
    </row>
    <row r="1341" spans="1:27" ht="15" customHeight="1" x14ac:dyDescent="0.25">
      <c r="A1341" s="425" t="str">
        <f>IF('1_geral'!$D$1=E1341,1,"")</f>
        <v/>
      </c>
      <c r="B1341" s="166" t="str">
        <f>IF(A1341=1,MAX(B$1:B1340)+1,"")</f>
        <v/>
      </c>
      <c r="C1341" s="425" t="str">
        <f>IF('1_geral'!$D$4=F1341,1,"")</f>
        <v/>
      </c>
      <c r="D1341" s="166" t="str">
        <f>IF(C1341=1,MAX(D$1:D1340)+1,"")</f>
        <v/>
      </c>
      <c r="E1341" s="166" t="s">
        <v>29</v>
      </c>
      <c r="F1341" s="166" t="s">
        <v>3166</v>
      </c>
      <c r="G1341" s="166" t="s">
        <v>1657</v>
      </c>
      <c r="K1341" s="166" t="s">
        <v>3171</v>
      </c>
      <c r="P1341" s="405">
        <v>8.3333333333333329E-2</v>
      </c>
      <c r="Q1341" s="405">
        <v>8.3333333333333329E-2</v>
      </c>
      <c r="R1341" s="405">
        <v>8.3333333333333329E-2</v>
      </c>
      <c r="S1341" s="405">
        <v>8.3333333333333329E-2</v>
      </c>
      <c r="T1341" s="405">
        <v>8.3333333333333329E-2</v>
      </c>
      <c r="U1341" s="405">
        <v>8.3333333333333329E-2</v>
      </c>
      <c r="V1341" s="405">
        <v>8.3333333333333329E-2</v>
      </c>
      <c r="W1341" s="405">
        <v>8.3333333333333329E-2</v>
      </c>
      <c r="X1341" s="405">
        <v>8.3333333333333329E-2</v>
      </c>
      <c r="Y1341" s="405">
        <v>8.3333333333333329E-2</v>
      </c>
      <c r="Z1341" s="405">
        <v>8.3333333333333329E-2</v>
      </c>
      <c r="AA1341" s="405">
        <v>8.3333333333333329E-2</v>
      </c>
    </row>
    <row r="1342" spans="1:27" ht="15" customHeight="1" x14ac:dyDescent="0.25">
      <c r="A1342" s="425" t="str">
        <f>IF('1_geral'!$D$1=E1342,1,"")</f>
        <v/>
      </c>
      <c r="B1342" s="166" t="str">
        <f>IF(A1342=1,MAX(B$1:B1341)+1,"")</f>
        <v/>
      </c>
      <c r="C1342" s="425" t="str">
        <f>IF('1_geral'!$D$4=F1342,1,"")</f>
        <v/>
      </c>
      <c r="D1342" s="166" t="str">
        <f>IF(C1342=1,MAX(D$1:D1341)+1,"")</f>
        <v/>
      </c>
      <c r="E1342" s="166" t="s">
        <v>29</v>
      </c>
      <c r="F1342" s="166" t="s">
        <v>3166</v>
      </c>
      <c r="G1342" s="166" t="s">
        <v>1657</v>
      </c>
      <c r="K1342" s="166" t="s">
        <v>3172</v>
      </c>
      <c r="P1342" s="405">
        <v>8.3333333333333329E-2</v>
      </c>
      <c r="Q1342" s="405">
        <v>8.3333333333333329E-2</v>
      </c>
      <c r="R1342" s="405">
        <v>8.3333333333333329E-2</v>
      </c>
      <c r="S1342" s="405">
        <v>8.3333333333333329E-2</v>
      </c>
      <c r="T1342" s="405">
        <v>8.3333333333333329E-2</v>
      </c>
      <c r="U1342" s="405">
        <v>8.3333333333333329E-2</v>
      </c>
      <c r="V1342" s="405">
        <v>8.3333333333333329E-2</v>
      </c>
      <c r="W1342" s="405">
        <v>8.3333333333333329E-2</v>
      </c>
      <c r="X1342" s="405">
        <v>8.3333333333333329E-2</v>
      </c>
      <c r="Y1342" s="405">
        <v>8.3333333333333329E-2</v>
      </c>
      <c r="Z1342" s="405">
        <v>8.3333333333333329E-2</v>
      </c>
      <c r="AA1342" s="405">
        <v>8.3333333333333329E-2</v>
      </c>
    </row>
    <row r="1343" spans="1:27" ht="15" customHeight="1" x14ac:dyDescent="0.25">
      <c r="A1343" s="425" t="str">
        <f>IF('1_geral'!$D$1=E1343,1,"")</f>
        <v/>
      </c>
      <c r="B1343" s="166" t="str">
        <f>IF(A1343=1,MAX(B$1:B1342)+1,"")</f>
        <v/>
      </c>
      <c r="C1343" s="425" t="str">
        <f>IF('1_geral'!$D$4=F1343,1,"")</f>
        <v/>
      </c>
      <c r="D1343" s="166" t="str">
        <f>IF(C1343=1,MAX(D$1:D1342)+1,"")</f>
        <v/>
      </c>
      <c r="E1343" s="166" t="s">
        <v>29</v>
      </c>
      <c r="F1343" s="166" t="s">
        <v>3166</v>
      </c>
      <c r="G1343" s="166" t="s">
        <v>1657</v>
      </c>
      <c r="K1343" s="166" t="s">
        <v>3173</v>
      </c>
      <c r="P1343" s="405">
        <v>8.3333333333333329E-2</v>
      </c>
      <c r="Q1343" s="405">
        <v>8.3333333333333329E-2</v>
      </c>
      <c r="R1343" s="405">
        <v>8.3333333333333329E-2</v>
      </c>
      <c r="S1343" s="405">
        <v>8.3333333333333329E-2</v>
      </c>
      <c r="T1343" s="405">
        <v>8.3333333333333329E-2</v>
      </c>
      <c r="U1343" s="405">
        <v>8.3333333333333329E-2</v>
      </c>
      <c r="V1343" s="405">
        <v>8.3333333333333329E-2</v>
      </c>
      <c r="W1343" s="405">
        <v>8.3333333333333329E-2</v>
      </c>
      <c r="X1343" s="405">
        <v>8.3333333333333329E-2</v>
      </c>
      <c r="Y1343" s="405">
        <v>8.3333333333333329E-2</v>
      </c>
      <c r="Z1343" s="405">
        <v>8.3333333333333329E-2</v>
      </c>
      <c r="AA1343" s="405">
        <v>8.3333333333333329E-2</v>
      </c>
    </row>
    <row r="1344" spans="1:27" ht="15" customHeight="1" x14ac:dyDescent="0.25">
      <c r="A1344" s="425" t="str">
        <f>IF('1_geral'!$D$1=E1344,1,"")</f>
        <v/>
      </c>
      <c r="B1344" s="166" t="str">
        <f>IF(A1344=1,MAX(B$1:B1343)+1,"")</f>
        <v/>
      </c>
      <c r="C1344" s="425" t="str">
        <f>IF('1_geral'!$D$4=F1344,1,"")</f>
        <v/>
      </c>
      <c r="D1344" s="166" t="str">
        <f>IF(C1344=1,MAX(D$1:D1343)+1,"")</f>
        <v/>
      </c>
      <c r="E1344" s="166" t="s">
        <v>29</v>
      </c>
      <c r="F1344" s="166" t="s">
        <v>3166</v>
      </c>
      <c r="G1344" s="166" t="s">
        <v>1657</v>
      </c>
      <c r="K1344" s="166" t="s">
        <v>3174</v>
      </c>
      <c r="P1344" s="405">
        <v>8.3333333333333329E-2</v>
      </c>
      <c r="Q1344" s="405">
        <v>8.3333333333333329E-2</v>
      </c>
      <c r="R1344" s="405">
        <v>8.3333333333333329E-2</v>
      </c>
      <c r="S1344" s="405">
        <v>8.3333333333333329E-2</v>
      </c>
      <c r="T1344" s="405">
        <v>8.3333333333333329E-2</v>
      </c>
      <c r="U1344" s="405">
        <v>8.3333333333333329E-2</v>
      </c>
      <c r="V1344" s="405">
        <v>8.3333333333333329E-2</v>
      </c>
      <c r="W1344" s="405">
        <v>8.3333333333333329E-2</v>
      </c>
      <c r="X1344" s="405">
        <v>8.3333333333333329E-2</v>
      </c>
      <c r="Y1344" s="405">
        <v>8.3333333333333329E-2</v>
      </c>
      <c r="Z1344" s="405">
        <v>8.3333333333333329E-2</v>
      </c>
      <c r="AA1344" s="405">
        <v>8.3333333333333329E-2</v>
      </c>
    </row>
    <row r="1345" spans="1:27" ht="15" customHeight="1" x14ac:dyDescent="0.25">
      <c r="A1345" s="425" t="str">
        <f>IF('1_geral'!$D$1=E1345,1,"")</f>
        <v/>
      </c>
      <c r="B1345" s="166" t="str">
        <f>IF(A1345=1,MAX(B$1:B1344)+1,"")</f>
        <v/>
      </c>
      <c r="C1345" s="425" t="str">
        <f>IF('1_geral'!$D$4=F1345,1,"")</f>
        <v/>
      </c>
      <c r="D1345" s="166" t="str">
        <f>IF(C1345=1,MAX(D$1:D1344)+1,"")</f>
        <v/>
      </c>
      <c r="E1345" s="166" t="s">
        <v>29</v>
      </c>
      <c r="F1345" s="166" t="s">
        <v>3166</v>
      </c>
      <c r="G1345" s="166" t="s">
        <v>1657</v>
      </c>
      <c r="K1345" s="166" t="s">
        <v>3175</v>
      </c>
      <c r="P1345" s="405">
        <v>8.3333333333333329E-2</v>
      </c>
      <c r="Q1345" s="405">
        <v>8.3333333333333329E-2</v>
      </c>
      <c r="R1345" s="405">
        <v>8.3333333333333329E-2</v>
      </c>
      <c r="S1345" s="405">
        <v>8.3333333333333329E-2</v>
      </c>
      <c r="T1345" s="405">
        <v>8.3333333333333329E-2</v>
      </c>
      <c r="U1345" s="405">
        <v>8.3333333333333329E-2</v>
      </c>
      <c r="V1345" s="405">
        <v>8.3333333333333329E-2</v>
      </c>
      <c r="W1345" s="405">
        <v>8.3333333333333329E-2</v>
      </c>
      <c r="X1345" s="405">
        <v>8.3333333333333329E-2</v>
      </c>
      <c r="Y1345" s="405">
        <v>8.3333333333333329E-2</v>
      </c>
      <c r="Z1345" s="405">
        <v>8.3333333333333329E-2</v>
      </c>
      <c r="AA1345" s="405">
        <v>8.3333333333333329E-2</v>
      </c>
    </row>
    <row r="1346" spans="1:27" ht="15" customHeight="1" x14ac:dyDescent="0.25">
      <c r="A1346" s="425" t="str">
        <f>IF('1_geral'!$D$1=E1346,1,"")</f>
        <v/>
      </c>
      <c r="B1346" s="166" t="str">
        <f>IF(A1346=1,MAX(B$1:B1345)+1,"")</f>
        <v/>
      </c>
      <c r="C1346" s="425" t="str">
        <f>IF('1_geral'!$D$4=F1346,1,"")</f>
        <v/>
      </c>
      <c r="D1346" s="166" t="str">
        <f>IF(C1346=1,MAX(D$1:D1345)+1,"")</f>
        <v/>
      </c>
      <c r="E1346" s="166" t="s">
        <v>29</v>
      </c>
      <c r="F1346" s="166" t="s">
        <v>3166</v>
      </c>
      <c r="G1346" s="166" t="s">
        <v>1657</v>
      </c>
      <c r="K1346" s="166" t="s">
        <v>3176</v>
      </c>
      <c r="P1346" s="405">
        <v>8.3333333333333329E-2</v>
      </c>
      <c r="Q1346" s="405">
        <v>8.3333333333333329E-2</v>
      </c>
      <c r="R1346" s="405">
        <v>8.3333333333333329E-2</v>
      </c>
      <c r="S1346" s="405">
        <v>8.3333333333333329E-2</v>
      </c>
      <c r="T1346" s="405">
        <v>8.3333333333333329E-2</v>
      </c>
      <c r="U1346" s="405">
        <v>8.3333333333333329E-2</v>
      </c>
      <c r="V1346" s="405">
        <v>8.3333333333333329E-2</v>
      </c>
      <c r="W1346" s="405">
        <v>8.3333333333333329E-2</v>
      </c>
      <c r="X1346" s="405">
        <v>8.3333333333333329E-2</v>
      </c>
      <c r="Y1346" s="405">
        <v>8.3333333333333329E-2</v>
      </c>
      <c r="Z1346" s="405">
        <v>8.3333333333333329E-2</v>
      </c>
      <c r="AA1346" s="405">
        <v>8.3333333333333329E-2</v>
      </c>
    </row>
    <row r="1347" spans="1:27" ht="15" customHeight="1" x14ac:dyDescent="0.25">
      <c r="A1347" s="425" t="str">
        <f>IF('1_geral'!$D$1=E1347,1,"")</f>
        <v/>
      </c>
      <c r="B1347" s="166" t="str">
        <f>IF(A1347=1,MAX(B$1:B1346)+1,"")</f>
        <v/>
      </c>
      <c r="C1347" s="425" t="str">
        <f>IF('1_geral'!$D$4=F1347,1,"")</f>
        <v/>
      </c>
      <c r="D1347" s="166" t="str">
        <f>IF(C1347=1,MAX(D$1:D1346)+1,"")</f>
        <v/>
      </c>
      <c r="E1347" s="166" t="s">
        <v>29</v>
      </c>
      <c r="F1347" s="166" t="s">
        <v>3166</v>
      </c>
      <c r="K1347" s="166" t="s">
        <v>3168</v>
      </c>
      <c r="P1347" s="405">
        <v>8.3333333333333329E-2</v>
      </c>
      <c r="Q1347" s="405">
        <v>8.3333333333333329E-2</v>
      </c>
      <c r="R1347" s="405">
        <v>8.3333333333333329E-2</v>
      </c>
      <c r="S1347" s="405">
        <v>8.3333333333333329E-2</v>
      </c>
      <c r="T1347" s="405">
        <v>8.3333333333333329E-2</v>
      </c>
      <c r="U1347" s="405">
        <v>8.3333333333333329E-2</v>
      </c>
      <c r="V1347" s="405">
        <v>8.3333333333333329E-2</v>
      </c>
      <c r="W1347" s="405">
        <v>8.3333333333333329E-2</v>
      </c>
      <c r="X1347" s="405">
        <v>8.3333333333333329E-2</v>
      </c>
      <c r="Y1347" s="405">
        <v>8.3333333333333329E-2</v>
      </c>
      <c r="Z1347" s="405">
        <v>8.3333333333333329E-2</v>
      </c>
      <c r="AA1347" s="405">
        <v>8.3333333333333329E-2</v>
      </c>
    </row>
    <row r="1348" spans="1:27" ht="15" customHeight="1" x14ac:dyDescent="0.25">
      <c r="A1348" s="425" t="str">
        <f>IF('1_geral'!$D$1=E1348,1,"")</f>
        <v/>
      </c>
      <c r="B1348" s="166" t="str">
        <f>IF(A1348=1,MAX(B$1:B1347)+1,"")</f>
        <v/>
      </c>
      <c r="C1348" s="425" t="str">
        <f>IF('1_geral'!$D$4=F1348,1,"")</f>
        <v/>
      </c>
      <c r="D1348" s="166" t="str">
        <f>IF(C1348=1,MAX(D$1:D1347)+1,"")</f>
        <v/>
      </c>
      <c r="E1348" s="166" t="s">
        <v>29</v>
      </c>
      <c r="F1348" s="166" t="s">
        <v>3166</v>
      </c>
      <c r="K1348" s="166" t="s">
        <v>3160</v>
      </c>
      <c r="P1348" s="405">
        <v>8.3333333333333329E-2</v>
      </c>
      <c r="Q1348" s="405">
        <v>8.3333333333333329E-2</v>
      </c>
      <c r="R1348" s="405">
        <v>8.3333333333333329E-2</v>
      </c>
      <c r="S1348" s="405">
        <v>8.3333333333333329E-2</v>
      </c>
      <c r="T1348" s="405">
        <v>8.3333333333333329E-2</v>
      </c>
      <c r="U1348" s="405">
        <v>8.3333333333333329E-2</v>
      </c>
      <c r="V1348" s="405">
        <v>8.3333333333333329E-2</v>
      </c>
      <c r="W1348" s="405">
        <v>8.3333333333333329E-2</v>
      </c>
      <c r="X1348" s="405">
        <v>8.3333333333333329E-2</v>
      </c>
      <c r="Y1348" s="405">
        <v>8.3333333333333329E-2</v>
      </c>
      <c r="Z1348" s="405">
        <v>8.3333333333333329E-2</v>
      </c>
      <c r="AA1348" s="405">
        <v>8.3333333333333329E-2</v>
      </c>
    </row>
    <row r="1349" spans="1:27" ht="15" customHeight="1" x14ac:dyDescent="0.25">
      <c r="A1349" s="425" t="str">
        <f>IF('1_geral'!$D$1=E1349,1,"")</f>
        <v/>
      </c>
      <c r="B1349" s="166" t="str">
        <f>IF(A1349=1,MAX(B$1:B1348)+1,"")</f>
        <v/>
      </c>
      <c r="C1349" s="425" t="str">
        <f>IF('1_geral'!$D$4=F1349,1,"")</f>
        <v/>
      </c>
      <c r="D1349" s="166" t="str">
        <f>IF(C1349=1,MAX(D$1:D1348)+1,"")</f>
        <v/>
      </c>
      <c r="E1349" s="166" t="s">
        <v>29</v>
      </c>
      <c r="F1349" s="166" t="s">
        <v>3166</v>
      </c>
      <c r="K1349" s="166" t="s">
        <v>3169</v>
      </c>
      <c r="P1349" s="405">
        <v>8.3333333333333329E-2</v>
      </c>
      <c r="Q1349" s="405">
        <v>8.3333333333333329E-2</v>
      </c>
      <c r="R1349" s="405">
        <v>8.3333333333333329E-2</v>
      </c>
      <c r="S1349" s="405">
        <v>8.3333333333333329E-2</v>
      </c>
      <c r="T1349" s="405">
        <v>8.3333333333333329E-2</v>
      </c>
      <c r="U1349" s="405">
        <v>8.3333333333333329E-2</v>
      </c>
      <c r="V1349" s="405">
        <v>8.3333333333333329E-2</v>
      </c>
      <c r="W1349" s="405">
        <v>8.3333333333333329E-2</v>
      </c>
      <c r="X1349" s="405">
        <v>8.3333333333333329E-2</v>
      </c>
      <c r="Y1349" s="405">
        <v>8.3333333333333329E-2</v>
      </c>
      <c r="Z1349" s="405">
        <v>8.3333333333333329E-2</v>
      </c>
      <c r="AA1349" s="405">
        <v>8.3333333333333329E-2</v>
      </c>
    </row>
    <row r="1350" spans="1:27" ht="15" customHeight="1" x14ac:dyDescent="0.25">
      <c r="A1350" s="425" t="str">
        <f>IF('1_geral'!$D$1=E1350,1,"")</f>
        <v/>
      </c>
      <c r="B1350" s="166" t="str">
        <f>IF(A1350=1,MAX(B$1:B1349)+1,"")</f>
        <v/>
      </c>
      <c r="C1350" s="425" t="str">
        <f>IF('1_geral'!$D$4=F1350,1,"")</f>
        <v/>
      </c>
      <c r="D1350" s="166" t="str">
        <f>IF(C1350=1,MAX(D$1:D1349)+1,"")</f>
        <v/>
      </c>
      <c r="E1350" s="166" t="s">
        <v>29</v>
      </c>
      <c r="F1350" s="166" t="s">
        <v>3166</v>
      </c>
      <c r="K1350" s="166" t="s">
        <v>3170</v>
      </c>
      <c r="P1350" s="405">
        <v>8.3333333333333329E-2</v>
      </c>
      <c r="Q1350" s="405">
        <v>8.3333333333333329E-2</v>
      </c>
      <c r="R1350" s="405">
        <v>8.3333333333333329E-2</v>
      </c>
      <c r="S1350" s="405">
        <v>8.3333333333333329E-2</v>
      </c>
      <c r="T1350" s="405">
        <v>8.3333333333333329E-2</v>
      </c>
      <c r="U1350" s="405">
        <v>8.3333333333333329E-2</v>
      </c>
      <c r="V1350" s="405">
        <v>8.3333333333333329E-2</v>
      </c>
      <c r="W1350" s="405">
        <v>8.3333333333333329E-2</v>
      </c>
      <c r="X1350" s="405">
        <v>8.3333333333333329E-2</v>
      </c>
      <c r="Y1350" s="405">
        <v>8.3333333333333329E-2</v>
      </c>
      <c r="Z1350" s="405">
        <v>8.3333333333333329E-2</v>
      </c>
      <c r="AA1350" s="405">
        <v>8.3333333333333329E-2</v>
      </c>
    </row>
    <row r="1351" spans="1:27" ht="15" customHeight="1" x14ac:dyDescent="0.25">
      <c r="A1351" s="425" t="str">
        <f>IF('1_geral'!$D$1=E1351,1,"")</f>
        <v/>
      </c>
      <c r="B1351" s="166" t="str">
        <f>IF(A1351=1,MAX(B$1:B1350)+1,"")</f>
        <v/>
      </c>
      <c r="C1351" s="425" t="str">
        <f>IF('1_geral'!$D$4=F1351,1,"")</f>
        <v/>
      </c>
      <c r="D1351" s="166" t="str">
        <f>IF(C1351=1,MAX(D$1:D1350)+1,"")</f>
        <v/>
      </c>
      <c r="E1351" s="166" t="s">
        <v>29</v>
      </c>
      <c r="F1351" s="166" t="s">
        <v>3177</v>
      </c>
      <c r="G1351" s="166" t="s">
        <v>1657</v>
      </c>
      <c r="K1351" s="166" t="s">
        <v>3178</v>
      </c>
      <c r="P1351" s="405">
        <v>8.3333333333333329E-2</v>
      </c>
      <c r="Q1351" s="405">
        <v>8.3333333333333329E-2</v>
      </c>
      <c r="R1351" s="405">
        <v>8.3333333333333329E-2</v>
      </c>
      <c r="S1351" s="405">
        <v>8.3333333333333329E-2</v>
      </c>
      <c r="T1351" s="405">
        <v>8.3333333333333329E-2</v>
      </c>
      <c r="U1351" s="405">
        <v>8.3333333333333329E-2</v>
      </c>
      <c r="V1351" s="405">
        <v>8.3333333333333329E-2</v>
      </c>
      <c r="W1351" s="405">
        <v>8.3333333333333329E-2</v>
      </c>
      <c r="X1351" s="405">
        <v>8.3333333333333329E-2</v>
      </c>
      <c r="Y1351" s="405">
        <v>8.3333333333333329E-2</v>
      </c>
      <c r="Z1351" s="405">
        <v>8.3333333333333329E-2</v>
      </c>
      <c r="AA1351" s="405">
        <v>8.3333333333333329E-2</v>
      </c>
    </row>
    <row r="1352" spans="1:27" ht="15" customHeight="1" x14ac:dyDescent="0.25">
      <c r="A1352" s="425" t="str">
        <f>IF('1_geral'!$D$1=E1352,1,"")</f>
        <v/>
      </c>
      <c r="B1352" s="166" t="str">
        <f>IF(A1352=1,MAX(B$1:B1351)+1,"")</f>
        <v/>
      </c>
      <c r="C1352" s="425" t="str">
        <f>IF('1_geral'!$D$4=F1352,1,"")</f>
        <v/>
      </c>
      <c r="D1352" s="166" t="str">
        <f>IF(C1352=1,MAX(D$1:D1351)+1,"")</f>
        <v/>
      </c>
      <c r="E1352" s="166" t="s">
        <v>29</v>
      </c>
      <c r="F1352" s="166" t="s">
        <v>3177</v>
      </c>
      <c r="G1352" s="166" t="s">
        <v>1657</v>
      </c>
      <c r="K1352" s="166" t="s">
        <v>3179</v>
      </c>
      <c r="P1352" s="405">
        <v>8.3333333333333329E-2</v>
      </c>
      <c r="Q1352" s="405">
        <v>8.3333333333333329E-2</v>
      </c>
      <c r="R1352" s="405">
        <v>8.3333333333333329E-2</v>
      </c>
      <c r="S1352" s="405">
        <v>8.3333333333333329E-2</v>
      </c>
      <c r="T1352" s="405">
        <v>8.3333333333333329E-2</v>
      </c>
      <c r="U1352" s="405">
        <v>8.3333333333333329E-2</v>
      </c>
      <c r="V1352" s="405">
        <v>8.3333333333333329E-2</v>
      </c>
      <c r="W1352" s="405">
        <v>8.3333333333333329E-2</v>
      </c>
      <c r="X1352" s="405">
        <v>8.3333333333333329E-2</v>
      </c>
      <c r="Y1352" s="405">
        <v>8.3333333333333329E-2</v>
      </c>
      <c r="Z1352" s="405">
        <v>8.3333333333333329E-2</v>
      </c>
      <c r="AA1352" s="405">
        <v>8.3333333333333329E-2</v>
      </c>
    </row>
    <row r="1353" spans="1:27" ht="15" customHeight="1" x14ac:dyDescent="0.25">
      <c r="A1353" s="425" t="str">
        <f>IF('1_geral'!$D$1=E1353,1,"")</f>
        <v/>
      </c>
      <c r="B1353" s="166" t="str">
        <f>IF(A1353=1,MAX(B$1:B1352)+1,"")</f>
        <v/>
      </c>
      <c r="C1353" s="425" t="str">
        <f>IF('1_geral'!$D$4=F1353,1,"")</f>
        <v/>
      </c>
      <c r="D1353" s="166" t="str">
        <f>IF(C1353=1,MAX(D$1:D1352)+1,"")</f>
        <v/>
      </c>
      <c r="E1353" s="166" t="s">
        <v>29</v>
      </c>
      <c r="F1353" s="166" t="s">
        <v>3177</v>
      </c>
      <c r="G1353" s="166" t="s">
        <v>1657</v>
      </c>
      <c r="K1353" s="166" t="s">
        <v>2319</v>
      </c>
      <c r="P1353" s="405">
        <v>8.3333333333333329E-2</v>
      </c>
      <c r="Q1353" s="405">
        <v>8.3333333333333329E-2</v>
      </c>
      <c r="R1353" s="405">
        <v>8.3333333333333329E-2</v>
      </c>
      <c r="S1353" s="405">
        <v>8.3333333333333329E-2</v>
      </c>
      <c r="T1353" s="405">
        <v>8.3333333333333329E-2</v>
      </c>
      <c r="U1353" s="405">
        <v>8.3333333333333329E-2</v>
      </c>
      <c r="V1353" s="405">
        <v>8.3333333333333329E-2</v>
      </c>
      <c r="W1353" s="405">
        <v>8.3333333333333329E-2</v>
      </c>
      <c r="X1353" s="405">
        <v>8.3333333333333329E-2</v>
      </c>
      <c r="Y1353" s="405">
        <v>8.3333333333333329E-2</v>
      </c>
      <c r="Z1353" s="405">
        <v>8.3333333333333329E-2</v>
      </c>
      <c r="AA1353" s="405">
        <v>8.3333333333333329E-2</v>
      </c>
    </row>
    <row r="1354" spans="1:27" ht="15" customHeight="1" x14ac:dyDescent="0.25">
      <c r="A1354" s="425" t="str">
        <f>IF('1_geral'!$D$1=E1354,1,"")</f>
        <v/>
      </c>
      <c r="B1354" s="166" t="str">
        <f>IF(A1354=1,MAX(B$1:B1353)+1,"")</f>
        <v/>
      </c>
      <c r="C1354" s="425" t="str">
        <f>IF('1_geral'!$D$4=F1354,1,"")</f>
        <v/>
      </c>
      <c r="D1354" s="166" t="str">
        <f>IF(C1354=1,MAX(D$1:D1353)+1,"")</f>
        <v/>
      </c>
      <c r="E1354" s="166" t="s">
        <v>29</v>
      </c>
      <c r="F1354" s="166" t="s">
        <v>3177</v>
      </c>
      <c r="G1354" s="166" t="s">
        <v>1657</v>
      </c>
      <c r="K1354" s="166" t="s">
        <v>3180</v>
      </c>
      <c r="P1354" s="405">
        <v>8.3333333333333329E-2</v>
      </c>
      <c r="Q1354" s="405">
        <v>8.3333333333333329E-2</v>
      </c>
      <c r="R1354" s="405">
        <v>8.3333333333333329E-2</v>
      </c>
      <c r="S1354" s="405">
        <v>8.3333333333333329E-2</v>
      </c>
      <c r="T1354" s="405">
        <v>8.3333333333333329E-2</v>
      </c>
      <c r="U1354" s="405">
        <v>8.3333333333333329E-2</v>
      </c>
      <c r="V1354" s="405">
        <v>8.3333333333333329E-2</v>
      </c>
      <c r="W1354" s="405">
        <v>8.3333333333333329E-2</v>
      </c>
      <c r="X1354" s="405">
        <v>8.3333333333333329E-2</v>
      </c>
      <c r="Y1354" s="405">
        <v>8.3333333333333329E-2</v>
      </c>
      <c r="Z1354" s="405">
        <v>8.3333333333333329E-2</v>
      </c>
      <c r="AA1354" s="405">
        <v>8.3333333333333329E-2</v>
      </c>
    </row>
    <row r="1355" spans="1:27" ht="15" customHeight="1" x14ac:dyDescent="0.25">
      <c r="A1355" s="425" t="str">
        <f>IF('1_geral'!$D$1=E1355,1,"")</f>
        <v/>
      </c>
      <c r="B1355" s="166" t="str">
        <f>IF(A1355=1,MAX(B$1:B1354)+1,"")</f>
        <v/>
      </c>
      <c r="C1355" s="425" t="str">
        <f>IF('1_geral'!$D$4=F1355,1,"")</f>
        <v/>
      </c>
      <c r="D1355" s="166" t="str">
        <f>IF(C1355=1,MAX(D$1:D1354)+1,"")</f>
        <v/>
      </c>
      <c r="E1355" s="166" t="s">
        <v>29</v>
      </c>
      <c r="F1355" s="166" t="s">
        <v>3177</v>
      </c>
      <c r="G1355" s="166" t="s">
        <v>1657</v>
      </c>
      <c r="K1355" s="166" t="s">
        <v>3181</v>
      </c>
      <c r="P1355" s="405">
        <v>8.3333333333333329E-2</v>
      </c>
      <c r="Q1355" s="405">
        <v>8.3333333333333329E-2</v>
      </c>
      <c r="R1355" s="405">
        <v>8.3333333333333329E-2</v>
      </c>
      <c r="S1355" s="405">
        <v>8.3333333333333329E-2</v>
      </c>
      <c r="T1355" s="405">
        <v>8.3333333333333329E-2</v>
      </c>
      <c r="U1355" s="405">
        <v>8.3333333333333329E-2</v>
      </c>
      <c r="V1355" s="405">
        <v>8.3333333333333329E-2</v>
      </c>
      <c r="W1355" s="405">
        <v>8.3333333333333329E-2</v>
      </c>
      <c r="X1355" s="405">
        <v>8.3333333333333329E-2</v>
      </c>
      <c r="Y1355" s="405">
        <v>8.3333333333333329E-2</v>
      </c>
      <c r="Z1355" s="405">
        <v>8.3333333333333329E-2</v>
      </c>
      <c r="AA1355" s="405">
        <v>8.3333333333333329E-2</v>
      </c>
    </row>
    <row r="1356" spans="1:27" ht="15" customHeight="1" x14ac:dyDescent="0.25">
      <c r="A1356" s="425" t="str">
        <f>IF('1_geral'!$D$1=E1356,1,"")</f>
        <v/>
      </c>
      <c r="B1356" s="166" t="str">
        <f>IF(A1356=1,MAX(B$1:B1355)+1,"")</f>
        <v/>
      </c>
      <c r="C1356" s="425" t="str">
        <f>IF('1_geral'!$D$4=F1356,1,"")</f>
        <v/>
      </c>
      <c r="D1356" s="166" t="str">
        <f>IF(C1356=1,MAX(D$1:D1355)+1,"")</f>
        <v/>
      </c>
      <c r="E1356" s="166" t="s">
        <v>29</v>
      </c>
      <c r="F1356" s="166" t="s">
        <v>3177</v>
      </c>
      <c r="G1356" s="166" t="s">
        <v>1657</v>
      </c>
      <c r="K1356" s="166" t="s">
        <v>3182</v>
      </c>
      <c r="P1356" s="405">
        <v>8.3333333333333329E-2</v>
      </c>
      <c r="Q1356" s="405">
        <v>8.3333333333333329E-2</v>
      </c>
      <c r="R1356" s="405">
        <v>8.3333333333333329E-2</v>
      </c>
      <c r="S1356" s="405">
        <v>8.3333333333333329E-2</v>
      </c>
      <c r="T1356" s="405">
        <v>8.3333333333333329E-2</v>
      </c>
      <c r="U1356" s="405">
        <v>8.3333333333333329E-2</v>
      </c>
      <c r="V1356" s="405">
        <v>8.3333333333333329E-2</v>
      </c>
      <c r="W1356" s="405">
        <v>8.3333333333333329E-2</v>
      </c>
      <c r="X1356" s="405">
        <v>8.3333333333333329E-2</v>
      </c>
      <c r="Y1356" s="405">
        <v>8.3333333333333329E-2</v>
      </c>
      <c r="Z1356" s="405">
        <v>8.3333333333333329E-2</v>
      </c>
      <c r="AA1356" s="405">
        <v>8.3333333333333329E-2</v>
      </c>
    </row>
    <row r="1357" spans="1:27" ht="15" customHeight="1" x14ac:dyDescent="0.25">
      <c r="A1357" s="425" t="str">
        <f>IF('1_geral'!$D$1=E1357,1,"")</f>
        <v/>
      </c>
      <c r="B1357" s="166" t="str">
        <f>IF(A1357=1,MAX(B$1:B1356)+1,"")</f>
        <v/>
      </c>
      <c r="C1357" s="425" t="str">
        <f>IF('1_geral'!$D$4=F1357,1,"")</f>
        <v/>
      </c>
      <c r="D1357" s="166" t="str">
        <f>IF(C1357=1,MAX(D$1:D1356)+1,"")</f>
        <v/>
      </c>
      <c r="E1357" s="166" t="s">
        <v>30</v>
      </c>
      <c r="F1357" s="166" t="s">
        <v>3183</v>
      </c>
      <c r="G1357" s="166" t="s">
        <v>1657</v>
      </c>
      <c r="H1357" s="166" t="s">
        <v>1656</v>
      </c>
      <c r="I1357" s="166" t="s">
        <v>1860</v>
      </c>
      <c r="J1357" s="166" t="s">
        <v>1902</v>
      </c>
      <c r="K1357" s="166" t="s">
        <v>3188</v>
      </c>
      <c r="L1357" s="409">
        <v>576</v>
      </c>
      <c r="M1357" s="409">
        <v>720</v>
      </c>
      <c r="N1357" s="409">
        <v>864</v>
      </c>
      <c r="O1357" s="410">
        <v>1</v>
      </c>
      <c r="P1357" s="405">
        <v>8.3333333333333329E-2</v>
      </c>
      <c r="Q1357" s="405">
        <v>8.3333333333333329E-2</v>
      </c>
      <c r="R1357" s="405">
        <v>8.3333333333333329E-2</v>
      </c>
      <c r="S1357" s="405">
        <v>8.3333333333333329E-2</v>
      </c>
      <c r="T1357" s="405">
        <v>8.3333333333333329E-2</v>
      </c>
      <c r="U1357" s="405">
        <v>8.3333333333333329E-2</v>
      </c>
      <c r="V1357" s="405">
        <v>8.3333333333333329E-2</v>
      </c>
      <c r="W1357" s="405">
        <v>8.3333333333333329E-2</v>
      </c>
      <c r="X1357" s="405">
        <v>8.3333333333333329E-2</v>
      </c>
      <c r="Y1357" s="405">
        <v>8.3333333333333329E-2</v>
      </c>
      <c r="Z1357" s="405">
        <v>8.3333333333333329E-2</v>
      </c>
      <c r="AA1357" s="405">
        <v>8.3333333333333329E-2</v>
      </c>
    </row>
    <row r="1358" spans="1:27" ht="15" customHeight="1" x14ac:dyDescent="0.25">
      <c r="A1358" s="425" t="str">
        <f>IF('1_geral'!$D$1=E1358,1,"")</f>
        <v/>
      </c>
      <c r="B1358" s="166" t="str">
        <f>IF(A1358=1,MAX(B$1:B1357)+1,"")</f>
        <v/>
      </c>
      <c r="C1358" s="425" t="str">
        <f>IF('1_geral'!$D$4=F1358,1,"")</f>
        <v/>
      </c>
      <c r="D1358" s="166" t="str">
        <f>IF(C1358=1,MAX(D$1:D1357)+1,"")</f>
        <v/>
      </c>
      <c r="E1358" s="166" t="s">
        <v>30</v>
      </c>
      <c r="F1358" s="166" t="s">
        <v>3183</v>
      </c>
      <c r="G1358" s="166" t="s">
        <v>1657</v>
      </c>
      <c r="H1358" s="166" t="s">
        <v>1854</v>
      </c>
      <c r="I1358" s="166" t="s">
        <v>1857</v>
      </c>
      <c r="J1358" s="166" t="s">
        <v>1902</v>
      </c>
      <c r="K1358" s="166" t="s">
        <v>3184</v>
      </c>
      <c r="L1358" s="409">
        <v>2880</v>
      </c>
      <c r="M1358" s="409">
        <v>3600</v>
      </c>
      <c r="N1358" s="409">
        <v>4320</v>
      </c>
      <c r="O1358" s="410">
        <v>1</v>
      </c>
      <c r="P1358" s="405">
        <v>8.3333333333333329E-2</v>
      </c>
      <c r="Q1358" s="405">
        <v>8.3333333333333329E-2</v>
      </c>
      <c r="R1358" s="405">
        <v>8.3333333333333329E-2</v>
      </c>
      <c r="S1358" s="405">
        <v>8.3333333333333329E-2</v>
      </c>
      <c r="T1358" s="405">
        <v>8.3333333333333329E-2</v>
      </c>
      <c r="U1358" s="405">
        <v>8.3333333333333329E-2</v>
      </c>
      <c r="V1358" s="405">
        <v>8.3333333333333329E-2</v>
      </c>
      <c r="W1358" s="405">
        <v>8.3333333333333329E-2</v>
      </c>
      <c r="X1358" s="405">
        <v>8.3333333333333329E-2</v>
      </c>
      <c r="Y1358" s="405">
        <v>8.3333333333333329E-2</v>
      </c>
      <c r="Z1358" s="405">
        <v>8.3333333333333329E-2</v>
      </c>
      <c r="AA1358" s="405">
        <v>8.3333333333333329E-2</v>
      </c>
    </row>
    <row r="1359" spans="1:27" ht="15" customHeight="1" x14ac:dyDescent="0.25">
      <c r="A1359" s="425" t="str">
        <f>IF('1_geral'!$D$1=E1359,1,"")</f>
        <v/>
      </c>
      <c r="B1359" s="166" t="str">
        <f>IF(A1359=1,MAX(B$1:B1358)+1,"")</f>
        <v/>
      </c>
      <c r="C1359" s="425" t="str">
        <f>IF('1_geral'!$D$4=F1359,1,"")</f>
        <v/>
      </c>
      <c r="D1359" s="166" t="str">
        <f>IF(C1359=1,MAX(D$1:D1358)+1,"")</f>
        <v/>
      </c>
      <c r="E1359" s="166" t="s">
        <v>30</v>
      </c>
      <c r="F1359" s="166" t="s">
        <v>3183</v>
      </c>
      <c r="G1359" s="166" t="s">
        <v>1657</v>
      </c>
      <c r="H1359" s="166" t="s">
        <v>1854</v>
      </c>
      <c r="I1359" s="166" t="s">
        <v>1857</v>
      </c>
      <c r="J1359" s="166" t="s">
        <v>1902</v>
      </c>
      <c r="K1359" s="166" t="s">
        <v>1901</v>
      </c>
      <c r="L1359" s="409">
        <v>7280</v>
      </c>
      <c r="M1359" s="409">
        <v>9100</v>
      </c>
      <c r="N1359" s="409">
        <v>10920</v>
      </c>
      <c r="O1359" s="410">
        <v>0.5</v>
      </c>
      <c r="P1359" s="405">
        <v>8.3333333333333329E-2</v>
      </c>
      <c r="Q1359" s="405">
        <v>8.3333333333333329E-2</v>
      </c>
      <c r="R1359" s="405">
        <v>8.3333333333333329E-2</v>
      </c>
      <c r="S1359" s="405">
        <v>8.3333333333333329E-2</v>
      </c>
      <c r="T1359" s="405">
        <v>8.3333333333333329E-2</v>
      </c>
      <c r="U1359" s="405">
        <v>8.3333333333333329E-2</v>
      </c>
      <c r="V1359" s="405">
        <v>8.3333333333333329E-2</v>
      </c>
      <c r="W1359" s="405">
        <v>8.3333333333333329E-2</v>
      </c>
      <c r="X1359" s="405">
        <v>8.3333333333333329E-2</v>
      </c>
      <c r="Y1359" s="405">
        <v>8.3333333333333329E-2</v>
      </c>
      <c r="Z1359" s="405">
        <v>8.3333333333333329E-2</v>
      </c>
      <c r="AA1359" s="405">
        <v>8.3333333333333329E-2</v>
      </c>
    </row>
    <row r="1360" spans="1:27" ht="15" customHeight="1" x14ac:dyDescent="0.25">
      <c r="A1360" s="425" t="str">
        <f>IF('1_geral'!$D$1=E1360,1,"")</f>
        <v/>
      </c>
      <c r="B1360" s="166" t="str">
        <f>IF(A1360=1,MAX(B$1:B1359)+1,"")</f>
        <v/>
      </c>
      <c r="C1360" s="425" t="str">
        <f>IF('1_geral'!$D$4=F1360,1,"")</f>
        <v/>
      </c>
      <c r="D1360" s="166" t="str">
        <f>IF(C1360=1,MAX(D$1:D1359)+1,"")</f>
        <v/>
      </c>
      <c r="E1360" s="166" t="s">
        <v>30</v>
      </c>
      <c r="F1360" s="166" t="s">
        <v>3183</v>
      </c>
      <c r="G1360" s="166" t="s">
        <v>1657</v>
      </c>
      <c r="H1360" s="166" t="s">
        <v>1854</v>
      </c>
      <c r="I1360" s="166" t="s">
        <v>1857</v>
      </c>
      <c r="J1360" s="166" t="s">
        <v>1902</v>
      </c>
      <c r="K1360" s="166" t="s">
        <v>3186</v>
      </c>
      <c r="L1360" s="409">
        <v>1149.6000000000001</v>
      </c>
      <c r="M1360" s="409">
        <v>1437</v>
      </c>
      <c r="N1360" s="409">
        <v>1724.3999999999999</v>
      </c>
      <c r="O1360" s="410">
        <v>0.25</v>
      </c>
      <c r="P1360" s="405">
        <v>8.3333333333333329E-2</v>
      </c>
      <c r="Q1360" s="405">
        <v>8.3333333333333329E-2</v>
      </c>
      <c r="R1360" s="405">
        <v>8.3333333333333329E-2</v>
      </c>
      <c r="S1360" s="405">
        <v>8.3333333333333329E-2</v>
      </c>
      <c r="T1360" s="405">
        <v>8.3333333333333329E-2</v>
      </c>
      <c r="U1360" s="405">
        <v>8.3333333333333329E-2</v>
      </c>
      <c r="V1360" s="405">
        <v>8.3333333333333329E-2</v>
      </c>
      <c r="W1360" s="405">
        <v>8.3333333333333329E-2</v>
      </c>
      <c r="X1360" s="405">
        <v>8.3333333333333329E-2</v>
      </c>
      <c r="Y1360" s="405">
        <v>8.3333333333333329E-2</v>
      </c>
      <c r="Z1360" s="405">
        <v>8.3333333333333329E-2</v>
      </c>
      <c r="AA1360" s="405">
        <v>8.3333333333333329E-2</v>
      </c>
    </row>
    <row r="1361" spans="1:27" ht="15" customHeight="1" x14ac:dyDescent="0.25">
      <c r="A1361" s="425" t="str">
        <f>IF('1_geral'!$D$1=E1361,1,"")</f>
        <v/>
      </c>
      <c r="B1361" s="166" t="str">
        <f>IF(A1361=1,MAX(B$1:B1360)+1,"")</f>
        <v/>
      </c>
      <c r="C1361" s="425" t="str">
        <f>IF('1_geral'!$D$4=F1361,1,"")</f>
        <v/>
      </c>
      <c r="D1361" s="166" t="str">
        <f>IF(C1361=1,MAX(D$1:D1360)+1,"")</f>
        <v/>
      </c>
      <c r="E1361" s="166" t="s">
        <v>30</v>
      </c>
      <c r="F1361" s="166" t="s">
        <v>3183</v>
      </c>
      <c r="G1361" s="166" t="s">
        <v>1657</v>
      </c>
      <c r="H1361" s="166" t="s">
        <v>1854</v>
      </c>
      <c r="I1361" s="166" t="s">
        <v>1857</v>
      </c>
      <c r="J1361" s="166" t="s">
        <v>1902</v>
      </c>
      <c r="K1361" s="166" t="s">
        <v>3049</v>
      </c>
      <c r="L1361" s="409">
        <v>4928</v>
      </c>
      <c r="M1361" s="409">
        <v>6160</v>
      </c>
      <c r="N1361" s="409">
        <v>7392</v>
      </c>
      <c r="O1361" s="410">
        <v>0.16666666666666666</v>
      </c>
      <c r="P1361" s="405">
        <v>8.3333333333333329E-2</v>
      </c>
      <c r="Q1361" s="405">
        <v>8.3333333333333329E-2</v>
      </c>
      <c r="R1361" s="405">
        <v>8.3333333333333329E-2</v>
      </c>
      <c r="S1361" s="405">
        <v>8.3333333333333329E-2</v>
      </c>
      <c r="T1361" s="405">
        <v>8.3333333333333329E-2</v>
      </c>
      <c r="U1361" s="405">
        <v>8.3333333333333329E-2</v>
      </c>
      <c r="V1361" s="405">
        <v>8.3333333333333329E-2</v>
      </c>
      <c r="W1361" s="405">
        <v>8.3333333333333329E-2</v>
      </c>
      <c r="X1361" s="405">
        <v>8.3333333333333329E-2</v>
      </c>
      <c r="Y1361" s="405">
        <v>8.3333333333333329E-2</v>
      </c>
      <c r="Z1361" s="405">
        <v>8.3333333333333329E-2</v>
      </c>
      <c r="AA1361" s="405">
        <v>8.3333333333333329E-2</v>
      </c>
    </row>
    <row r="1362" spans="1:27" ht="15" customHeight="1" x14ac:dyDescent="0.25">
      <c r="A1362" s="425" t="str">
        <f>IF('1_geral'!$D$1=E1362,1,"")</f>
        <v/>
      </c>
      <c r="B1362" s="166" t="str">
        <f>IF(A1362=1,MAX(B$1:B1361)+1,"")</f>
        <v/>
      </c>
      <c r="C1362" s="425" t="str">
        <f>IF('1_geral'!$D$4=F1362,1,"")</f>
        <v/>
      </c>
      <c r="D1362" s="166" t="str">
        <f>IF(C1362=1,MAX(D$1:D1361)+1,"")</f>
        <v/>
      </c>
      <c r="E1362" s="166" t="s">
        <v>30</v>
      </c>
      <c r="F1362" s="166" t="s">
        <v>3183</v>
      </c>
      <c r="G1362" s="166" t="s">
        <v>1657</v>
      </c>
      <c r="H1362" s="166" t="s">
        <v>1854</v>
      </c>
      <c r="I1362" s="166" t="s">
        <v>1858</v>
      </c>
      <c r="J1362" s="166" t="s">
        <v>1902</v>
      </c>
      <c r="K1362" s="166" t="s">
        <v>3185</v>
      </c>
      <c r="L1362" s="409">
        <v>1920</v>
      </c>
      <c r="M1362" s="409">
        <v>2400</v>
      </c>
      <c r="N1362" s="409">
        <v>2880</v>
      </c>
      <c r="O1362" s="410">
        <v>1</v>
      </c>
      <c r="P1362" s="405">
        <v>8.3333333333333329E-2</v>
      </c>
      <c r="Q1362" s="405">
        <v>8.3333333333333329E-2</v>
      </c>
      <c r="R1362" s="405">
        <v>8.3333333333333329E-2</v>
      </c>
      <c r="S1362" s="405">
        <v>8.3333333333333329E-2</v>
      </c>
      <c r="T1362" s="405">
        <v>8.3333333333333329E-2</v>
      </c>
      <c r="U1362" s="405">
        <v>8.3333333333333329E-2</v>
      </c>
      <c r="V1362" s="405">
        <v>8.3333333333333329E-2</v>
      </c>
      <c r="W1362" s="405">
        <v>8.3333333333333329E-2</v>
      </c>
      <c r="X1362" s="405">
        <v>8.3333333333333329E-2</v>
      </c>
      <c r="Y1362" s="405">
        <v>8.3333333333333329E-2</v>
      </c>
      <c r="Z1362" s="405">
        <v>8.3333333333333329E-2</v>
      </c>
      <c r="AA1362" s="405">
        <v>8.3333333333333329E-2</v>
      </c>
    </row>
    <row r="1363" spans="1:27" ht="15" customHeight="1" x14ac:dyDescent="0.25">
      <c r="A1363" s="425" t="str">
        <f>IF('1_geral'!$D$1=E1363,1,"")</f>
        <v/>
      </c>
      <c r="B1363" s="166" t="str">
        <f>IF(A1363=1,MAX(B$1:B1362)+1,"")</f>
        <v/>
      </c>
      <c r="C1363" s="425" t="str">
        <f>IF('1_geral'!$D$4=F1363,1,"")</f>
        <v/>
      </c>
      <c r="D1363" s="166" t="str">
        <f>IF(C1363=1,MAX(D$1:D1362)+1,"")</f>
        <v/>
      </c>
      <c r="E1363" s="166" t="s">
        <v>30</v>
      </c>
      <c r="F1363" s="166" t="s">
        <v>3183</v>
      </c>
      <c r="G1363" s="166" t="s">
        <v>1657</v>
      </c>
      <c r="H1363" s="166" t="s">
        <v>1854</v>
      </c>
      <c r="I1363" s="166" t="s">
        <v>1858</v>
      </c>
      <c r="J1363" s="166" t="s">
        <v>1902</v>
      </c>
      <c r="K1363" s="166" t="s">
        <v>3187</v>
      </c>
      <c r="L1363" s="409">
        <v>7008</v>
      </c>
      <c r="M1363" s="409">
        <v>8760</v>
      </c>
      <c r="N1363" s="409">
        <v>10512</v>
      </c>
      <c r="O1363" s="410">
        <v>1</v>
      </c>
      <c r="P1363" s="405">
        <v>8.3333333333333329E-2</v>
      </c>
      <c r="Q1363" s="405">
        <v>8.3333333333333329E-2</v>
      </c>
      <c r="R1363" s="405">
        <v>8.3333333333333329E-2</v>
      </c>
      <c r="S1363" s="405">
        <v>8.3333333333333329E-2</v>
      </c>
      <c r="T1363" s="405">
        <v>8.3333333333333329E-2</v>
      </c>
      <c r="U1363" s="405">
        <v>8.3333333333333329E-2</v>
      </c>
      <c r="V1363" s="405">
        <v>8.3333333333333329E-2</v>
      </c>
      <c r="W1363" s="405">
        <v>8.3333333333333329E-2</v>
      </c>
      <c r="X1363" s="405">
        <v>8.3333333333333329E-2</v>
      </c>
      <c r="Y1363" s="405">
        <v>8.3333333333333329E-2</v>
      </c>
      <c r="Z1363" s="405">
        <v>8.3333333333333329E-2</v>
      </c>
      <c r="AA1363" s="405">
        <v>8.3333333333333329E-2</v>
      </c>
    </row>
    <row r="1364" spans="1:27" ht="15" customHeight="1" x14ac:dyDescent="0.25">
      <c r="A1364" s="425" t="str">
        <f>IF('1_geral'!$D$1=E1364,1,"")</f>
        <v/>
      </c>
      <c r="B1364" s="166" t="str">
        <f>IF(A1364=1,MAX(B$1:B1363)+1,"")</f>
        <v/>
      </c>
      <c r="C1364" s="425" t="str">
        <f>IF('1_geral'!$D$4=F1364,1,"")</f>
        <v/>
      </c>
      <c r="D1364" s="166" t="str">
        <f>IF(C1364=1,MAX(D$1:D1363)+1,"")</f>
        <v/>
      </c>
      <c r="E1364" s="166" t="s">
        <v>30</v>
      </c>
      <c r="F1364" s="166" t="s">
        <v>3183</v>
      </c>
      <c r="H1364" s="166" t="s">
        <v>1656</v>
      </c>
      <c r="I1364" s="166" t="s">
        <v>1861</v>
      </c>
      <c r="J1364" s="166" t="s">
        <v>1902</v>
      </c>
      <c r="K1364" s="166" t="s">
        <v>2470</v>
      </c>
      <c r="L1364" s="409">
        <v>576</v>
      </c>
      <c r="M1364" s="409">
        <v>720</v>
      </c>
      <c r="N1364" s="409">
        <v>864</v>
      </c>
      <c r="O1364" s="410">
        <v>1</v>
      </c>
      <c r="P1364" s="405">
        <v>8.3333333333333329E-2</v>
      </c>
      <c r="Q1364" s="405">
        <v>8.3333333333333329E-2</v>
      </c>
      <c r="R1364" s="405">
        <v>8.3333333333333329E-2</v>
      </c>
      <c r="S1364" s="405">
        <v>8.3333333333333329E-2</v>
      </c>
      <c r="T1364" s="405">
        <v>8.3333333333333329E-2</v>
      </c>
      <c r="U1364" s="405">
        <v>8.3333333333333329E-2</v>
      </c>
      <c r="V1364" s="405">
        <v>8.3333333333333329E-2</v>
      </c>
      <c r="W1364" s="405">
        <v>8.3333333333333329E-2</v>
      </c>
      <c r="X1364" s="405">
        <v>8.3333333333333329E-2</v>
      </c>
      <c r="Y1364" s="405">
        <v>8.3333333333333329E-2</v>
      </c>
      <c r="Z1364" s="405">
        <v>8.3333333333333329E-2</v>
      </c>
      <c r="AA1364" s="405">
        <v>8.3333333333333329E-2</v>
      </c>
    </row>
    <row r="1365" spans="1:27" ht="15" customHeight="1" x14ac:dyDescent="0.25">
      <c r="A1365" s="425" t="str">
        <f>IF('1_geral'!$D$1=E1365,1,"")</f>
        <v/>
      </c>
      <c r="B1365" s="166" t="str">
        <f>IF(A1365=1,MAX(B$1:B1364)+1,"")</f>
        <v/>
      </c>
      <c r="C1365" s="425" t="str">
        <f>IF('1_geral'!$D$4=F1365,1,"")</f>
        <v/>
      </c>
      <c r="D1365" s="166" t="str">
        <f>IF(C1365=1,MAX(D$1:D1364)+1,"")</f>
        <v/>
      </c>
      <c r="E1365" s="166" t="s">
        <v>30</v>
      </c>
      <c r="F1365" s="166" t="s">
        <v>3183</v>
      </c>
      <c r="H1365" s="166" t="s">
        <v>1656</v>
      </c>
      <c r="I1365" s="166" t="s">
        <v>1861</v>
      </c>
      <c r="J1365" s="166" t="s">
        <v>1902</v>
      </c>
      <c r="K1365" s="166" t="s">
        <v>2845</v>
      </c>
      <c r="L1365" s="409">
        <v>1536</v>
      </c>
      <c r="M1365" s="409">
        <v>1920</v>
      </c>
      <c r="N1365" s="409">
        <v>2304</v>
      </c>
      <c r="O1365" s="410">
        <v>1</v>
      </c>
      <c r="P1365" s="405">
        <v>8.3333333333333329E-2</v>
      </c>
      <c r="Q1365" s="405">
        <v>8.3333333333333329E-2</v>
      </c>
      <c r="R1365" s="405">
        <v>8.3333333333333329E-2</v>
      </c>
      <c r="S1365" s="405">
        <v>8.3333333333333329E-2</v>
      </c>
      <c r="T1365" s="405">
        <v>8.3333333333333329E-2</v>
      </c>
      <c r="U1365" s="405">
        <v>8.3333333333333329E-2</v>
      </c>
      <c r="V1365" s="405">
        <v>8.3333333333333329E-2</v>
      </c>
      <c r="W1365" s="405">
        <v>8.3333333333333329E-2</v>
      </c>
      <c r="X1365" s="405">
        <v>8.3333333333333329E-2</v>
      </c>
      <c r="Y1365" s="405">
        <v>8.3333333333333329E-2</v>
      </c>
      <c r="Z1365" s="405">
        <v>8.3333333333333329E-2</v>
      </c>
      <c r="AA1365" s="405">
        <v>8.3333333333333329E-2</v>
      </c>
    </row>
    <row r="1366" spans="1:27" ht="15" customHeight="1" x14ac:dyDescent="0.25">
      <c r="A1366" s="425" t="str">
        <f>IF('1_geral'!$D$1=E1366,1,"")</f>
        <v/>
      </c>
      <c r="B1366" s="166" t="str">
        <f>IF(A1366=1,MAX(B$1:B1365)+1,"")</f>
        <v/>
      </c>
      <c r="C1366" s="425" t="str">
        <f>IF('1_geral'!$D$4=F1366,1,"")</f>
        <v/>
      </c>
      <c r="D1366" s="166" t="str">
        <f>IF(C1366=1,MAX(D$1:D1365)+1,"")</f>
        <v/>
      </c>
      <c r="E1366" s="166" t="s">
        <v>30</v>
      </c>
      <c r="F1366" s="166" t="s">
        <v>3183</v>
      </c>
      <c r="H1366" s="166" t="s">
        <v>1656</v>
      </c>
      <c r="I1366" s="166" t="s">
        <v>1861</v>
      </c>
      <c r="J1366" s="166" t="s">
        <v>1902</v>
      </c>
      <c r="K1366" s="166" t="s">
        <v>2475</v>
      </c>
      <c r="L1366" s="409">
        <v>6528</v>
      </c>
      <c r="M1366" s="409">
        <v>8160</v>
      </c>
      <c r="N1366" s="409">
        <v>9792</v>
      </c>
      <c r="O1366" s="410">
        <v>1</v>
      </c>
      <c r="P1366" s="405">
        <v>8.3333333333333329E-2</v>
      </c>
      <c r="Q1366" s="405">
        <v>8.3333333333333329E-2</v>
      </c>
      <c r="R1366" s="405">
        <v>8.3333333333333329E-2</v>
      </c>
      <c r="S1366" s="405">
        <v>8.3333333333333329E-2</v>
      </c>
      <c r="T1366" s="405">
        <v>8.3333333333333329E-2</v>
      </c>
      <c r="U1366" s="405">
        <v>8.3333333333333329E-2</v>
      </c>
      <c r="V1366" s="405">
        <v>8.3333333333333329E-2</v>
      </c>
      <c r="W1366" s="405">
        <v>8.3333333333333329E-2</v>
      </c>
      <c r="X1366" s="405">
        <v>8.3333333333333329E-2</v>
      </c>
      <c r="Y1366" s="405">
        <v>8.3333333333333329E-2</v>
      </c>
      <c r="Z1366" s="405">
        <v>8.3333333333333329E-2</v>
      </c>
      <c r="AA1366" s="405">
        <v>8.3333333333333329E-2</v>
      </c>
    </row>
    <row r="1367" spans="1:27" ht="15" customHeight="1" x14ac:dyDescent="0.25">
      <c r="A1367" s="425" t="str">
        <f>IF('1_geral'!$D$1=E1367,1,"")</f>
        <v/>
      </c>
      <c r="B1367" s="166" t="str">
        <f>IF(A1367=1,MAX(B$1:B1366)+1,"")</f>
        <v/>
      </c>
      <c r="C1367" s="425" t="str">
        <f>IF('1_geral'!$D$4=F1367,1,"")</f>
        <v/>
      </c>
      <c r="D1367" s="166" t="str">
        <f>IF(C1367=1,MAX(D$1:D1366)+1,"")</f>
        <v/>
      </c>
      <c r="E1367" s="166" t="s">
        <v>30</v>
      </c>
      <c r="F1367" s="166" t="s">
        <v>3183</v>
      </c>
      <c r="H1367" s="166" t="s">
        <v>1656</v>
      </c>
      <c r="I1367" s="166" t="s">
        <v>1861</v>
      </c>
      <c r="J1367" s="166" t="s">
        <v>1902</v>
      </c>
      <c r="K1367" s="166" t="s">
        <v>3190</v>
      </c>
      <c r="L1367" s="409">
        <v>384</v>
      </c>
      <c r="M1367" s="409">
        <v>480</v>
      </c>
      <c r="N1367" s="409">
        <v>576</v>
      </c>
      <c r="O1367" s="410">
        <v>8.3333333333333329E-2</v>
      </c>
      <c r="P1367" s="405">
        <v>8.3333333333333329E-2</v>
      </c>
      <c r="Q1367" s="405">
        <v>8.3333333333333329E-2</v>
      </c>
      <c r="R1367" s="405">
        <v>8.3333333333333329E-2</v>
      </c>
      <c r="S1367" s="405">
        <v>8.3333333333333329E-2</v>
      </c>
      <c r="T1367" s="405">
        <v>8.3333333333333329E-2</v>
      </c>
      <c r="U1367" s="405">
        <v>8.3333333333333329E-2</v>
      </c>
      <c r="V1367" s="405">
        <v>8.3333333333333329E-2</v>
      </c>
      <c r="W1367" s="405">
        <v>8.3333333333333329E-2</v>
      </c>
      <c r="X1367" s="405">
        <v>8.3333333333333329E-2</v>
      </c>
      <c r="Y1367" s="405">
        <v>8.3333333333333329E-2</v>
      </c>
      <c r="Z1367" s="405">
        <v>8.3333333333333329E-2</v>
      </c>
      <c r="AA1367" s="405">
        <v>8.3333333333333329E-2</v>
      </c>
    </row>
    <row r="1368" spans="1:27" ht="15" customHeight="1" x14ac:dyDescent="0.25">
      <c r="A1368" s="425" t="str">
        <f>IF('1_geral'!$D$1=E1368,1,"")</f>
        <v/>
      </c>
      <c r="B1368" s="166" t="str">
        <f>IF(A1368=1,MAX(B$1:B1367)+1,"")</f>
        <v/>
      </c>
      <c r="C1368" s="425" t="str">
        <f>IF('1_geral'!$D$4=F1368,1,"")</f>
        <v/>
      </c>
      <c r="D1368" s="166" t="str">
        <f>IF(C1368=1,MAX(D$1:D1367)+1,"")</f>
        <v/>
      </c>
      <c r="E1368" s="166" t="s">
        <v>30</v>
      </c>
      <c r="F1368" s="166" t="s">
        <v>3183</v>
      </c>
      <c r="H1368" s="166" t="s">
        <v>1658</v>
      </c>
      <c r="I1368" s="166" t="s">
        <v>1886</v>
      </c>
      <c r="J1368" s="166" t="s">
        <v>1902</v>
      </c>
      <c r="K1368" s="166" t="s">
        <v>3189</v>
      </c>
      <c r="L1368" s="409">
        <v>6704</v>
      </c>
      <c r="M1368" s="409">
        <v>8380</v>
      </c>
      <c r="N1368" s="409">
        <v>10056</v>
      </c>
      <c r="O1368" s="410">
        <v>1</v>
      </c>
      <c r="P1368" s="405">
        <v>8.3333333333333329E-2</v>
      </c>
      <c r="Q1368" s="405">
        <v>8.3333333333333329E-2</v>
      </c>
      <c r="R1368" s="405">
        <v>8.3333333333333329E-2</v>
      </c>
      <c r="S1368" s="405">
        <v>8.3333333333333329E-2</v>
      </c>
      <c r="T1368" s="405">
        <v>8.3333333333333329E-2</v>
      </c>
      <c r="U1368" s="405">
        <v>8.3333333333333329E-2</v>
      </c>
      <c r="V1368" s="405">
        <v>8.3333333333333329E-2</v>
      </c>
      <c r="W1368" s="405">
        <v>8.3333333333333329E-2</v>
      </c>
      <c r="X1368" s="405">
        <v>8.3333333333333329E-2</v>
      </c>
      <c r="Y1368" s="405">
        <v>8.3333333333333329E-2</v>
      </c>
      <c r="Z1368" s="405">
        <v>8.3333333333333329E-2</v>
      </c>
      <c r="AA1368" s="405">
        <v>8.3333333333333329E-2</v>
      </c>
    </row>
    <row r="1369" spans="1:27" ht="15" customHeight="1" x14ac:dyDescent="0.25">
      <c r="A1369" s="425" t="str">
        <f>IF('1_geral'!$D$1=E1369,1,"")</f>
        <v/>
      </c>
      <c r="B1369" s="166" t="str">
        <f>IF(A1369=1,MAX(B$1:B1368)+1,"")</f>
        <v/>
      </c>
      <c r="C1369" s="425" t="str">
        <f>IF('1_geral'!$D$4=F1369,1,"")</f>
        <v/>
      </c>
      <c r="D1369" s="166" t="str">
        <f>IF(C1369=1,MAX(D$1:D1368)+1,"")</f>
        <v/>
      </c>
      <c r="E1369" s="166" t="s">
        <v>30</v>
      </c>
      <c r="F1369" s="166" t="s">
        <v>3183</v>
      </c>
      <c r="H1369" s="166" t="s">
        <v>1854</v>
      </c>
      <c r="I1369" s="166" t="s">
        <v>1856</v>
      </c>
      <c r="J1369" s="166" t="s">
        <v>1902</v>
      </c>
      <c r="K1369" s="166" t="s">
        <v>1856</v>
      </c>
      <c r="L1369" s="409">
        <v>3792</v>
      </c>
      <c r="M1369" s="409">
        <v>4740</v>
      </c>
      <c r="N1369" s="409">
        <v>5688</v>
      </c>
      <c r="O1369" s="410">
        <v>8.3333333333333329E-2</v>
      </c>
      <c r="P1369" s="405">
        <v>8.3333333333333329E-2</v>
      </c>
      <c r="Q1369" s="405">
        <v>8.3333333333333329E-2</v>
      </c>
      <c r="R1369" s="405">
        <v>8.3333333333333329E-2</v>
      </c>
      <c r="S1369" s="405">
        <v>8.3333333333333329E-2</v>
      </c>
      <c r="T1369" s="405">
        <v>8.3333333333333329E-2</v>
      </c>
      <c r="U1369" s="405">
        <v>8.3333333333333329E-2</v>
      </c>
      <c r="V1369" s="405">
        <v>8.3333333333333329E-2</v>
      </c>
      <c r="W1369" s="405">
        <v>8.3333333333333329E-2</v>
      </c>
      <c r="X1369" s="405">
        <v>8.3333333333333329E-2</v>
      </c>
      <c r="Y1369" s="405">
        <v>8.3333333333333329E-2</v>
      </c>
      <c r="Z1369" s="405">
        <v>8.3333333333333329E-2</v>
      </c>
      <c r="AA1369" s="405">
        <v>8.3333333333333329E-2</v>
      </c>
    </row>
    <row r="1370" spans="1:27" ht="15" customHeight="1" x14ac:dyDescent="0.25">
      <c r="A1370" s="425" t="str">
        <f>IF('1_geral'!$D$1=E1370,1,"")</f>
        <v/>
      </c>
      <c r="B1370" s="166" t="str">
        <f>IF(A1370=1,MAX(B$1:B1369)+1,"")</f>
        <v/>
      </c>
      <c r="C1370" s="425" t="str">
        <f>IF('1_geral'!$D$4=F1370,1,"")</f>
        <v/>
      </c>
      <c r="D1370" s="166" t="str">
        <f>IF(C1370=1,MAX(D$1:D1369)+1,"")</f>
        <v/>
      </c>
      <c r="E1370" s="166" t="s">
        <v>30</v>
      </c>
      <c r="F1370" s="166" t="s">
        <v>3191</v>
      </c>
      <c r="G1370" s="166" t="s">
        <v>3191</v>
      </c>
      <c r="K1370" s="166" t="s">
        <v>3203</v>
      </c>
      <c r="L1370" s="409">
        <v>640</v>
      </c>
      <c r="M1370" s="409">
        <v>800</v>
      </c>
      <c r="N1370" s="409">
        <v>960</v>
      </c>
      <c r="O1370" s="410">
        <v>1</v>
      </c>
      <c r="P1370" s="405">
        <v>8.3333333333333329E-2</v>
      </c>
      <c r="Q1370" s="405">
        <v>8.3333333333333329E-2</v>
      </c>
      <c r="R1370" s="405">
        <v>8.3333333333333329E-2</v>
      </c>
      <c r="S1370" s="405">
        <v>8.3333333333333329E-2</v>
      </c>
      <c r="T1370" s="405">
        <v>8.3333333333333329E-2</v>
      </c>
      <c r="U1370" s="405">
        <v>8.3333333333333329E-2</v>
      </c>
      <c r="V1370" s="405">
        <v>8.3333333333333329E-2</v>
      </c>
      <c r="W1370" s="405">
        <v>8.3333333333333329E-2</v>
      </c>
      <c r="X1370" s="405">
        <v>8.3333333333333329E-2</v>
      </c>
      <c r="Y1370" s="405">
        <v>8.3333333333333329E-2</v>
      </c>
      <c r="Z1370" s="405">
        <v>8.3333333333333329E-2</v>
      </c>
      <c r="AA1370" s="405">
        <v>8.3333333333333329E-2</v>
      </c>
    </row>
    <row r="1371" spans="1:27" ht="15" customHeight="1" x14ac:dyDescent="0.25">
      <c r="A1371" s="425" t="str">
        <f>IF('1_geral'!$D$1=E1371,1,"")</f>
        <v/>
      </c>
      <c r="B1371" s="166" t="str">
        <f>IF(A1371=1,MAX(B$1:B1370)+1,"")</f>
        <v/>
      </c>
      <c r="C1371" s="425" t="str">
        <f>IF('1_geral'!$D$4=F1371,1,"")</f>
        <v/>
      </c>
      <c r="D1371" s="166" t="str">
        <f>IF(C1371=1,MAX(D$1:D1370)+1,"")</f>
        <v/>
      </c>
      <c r="E1371" s="166" t="s">
        <v>30</v>
      </c>
      <c r="F1371" s="166" t="s">
        <v>3191</v>
      </c>
      <c r="G1371" s="166" t="s">
        <v>1657</v>
      </c>
      <c r="H1371" s="166" t="s">
        <v>1658</v>
      </c>
      <c r="I1371" s="166" t="s">
        <v>1855</v>
      </c>
      <c r="J1371" s="166" t="s">
        <v>1902</v>
      </c>
      <c r="K1371" s="166" t="s">
        <v>3192</v>
      </c>
      <c r="L1371" s="409">
        <v>1200</v>
      </c>
      <c r="M1371" s="409">
        <v>1500</v>
      </c>
      <c r="N1371" s="409">
        <v>1800</v>
      </c>
      <c r="O1371" s="410">
        <v>1</v>
      </c>
      <c r="P1371" s="405">
        <v>8.3333333333333329E-2</v>
      </c>
      <c r="Q1371" s="405">
        <v>8.3333333333333329E-2</v>
      </c>
      <c r="R1371" s="405">
        <v>8.3333333333333329E-2</v>
      </c>
      <c r="S1371" s="405">
        <v>8.3333333333333329E-2</v>
      </c>
      <c r="T1371" s="405">
        <v>8.3333333333333329E-2</v>
      </c>
      <c r="U1371" s="405">
        <v>8.3333333333333329E-2</v>
      </c>
      <c r="V1371" s="405">
        <v>8.3333333333333329E-2</v>
      </c>
      <c r="W1371" s="405">
        <v>8.3333333333333329E-2</v>
      </c>
      <c r="X1371" s="405">
        <v>8.3333333333333329E-2</v>
      </c>
      <c r="Y1371" s="405">
        <v>8.3333333333333329E-2</v>
      </c>
      <c r="Z1371" s="405">
        <v>8.3333333333333329E-2</v>
      </c>
      <c r="AA1371" s="405">
        <v>8.3333333333333329E-2</v>
      </c>
    </row>
    <row r="1372" spans="1:27" ht="15" customHeight="1" x14ac:dyDescent="0.25">
      <c r="A1372" s="425" t="str">
        <f>IF('1_geral'!$D$1=E1372,1,"")</f>
        <v/>
      </c>
      <c r="B1372" s="166" t="str">
        <f>IF(A1372=1,MAX(B$1:B1371)+1,"")</f>
        <v/>
      </c>
      <c r="C1372" s="425" t="str">
        <f>IF('1_geral'!$D$4=F1372,1,"")</f>
        <v/>
      </c>
      <c r="D1372" s="166" t="str">
        <f>IF(C1372=1,MAX(D$1:D1371)+1,"")</f>
        <v/>
      </c>
      <c r="E1372" s="166" t="s">
        <v>30</v>
      </c>
      <c r="F1372" s="166" t="s">
        <v>3191</v>
      </c>
      <c r="G1372" s="166" t="s">
        <v>1657</v>
      </c>
      <c r="H1372" s="166" t="s">
        <v>1658</v>
      </c>
      <c r="I1372" s="166" t="s">
        <v>1855</v>
      </c>
      <c r="J1372" s="166" t="s">
        <v>1902</v>
      </c>
      <c r="K1372" s="166" t="s">
        <v>3193</v>
      </c>
      <c r="L1372" s="409">
        <v>1920</v>
      </c>
      <c r="M1372" s="409">
        <v>2400</v>
      </c>
      <c r="N1372" s="409">
        <v>2880</v>
      </c>
      <c r="O1372" s="410">
        <v>3</v>
      </c>
      <c r="P1372" s="405">
        <v>8.3333333333333329E-2</v>
      </c>
      <c r="Q1372" s="405">
        <v>8.3333333333333329E-2</v>
      </c>
      <c r="R1372" s="405">
        <v>8.3333333333333329E-2</v>
      </c>
      <c r="S1372" s="405">
        <v>8.3333333333333329E-2</v>
      </c>
      <c r="T1372" s="405">
        <v>8.3333333333333329E-2</v>
      </c>
      <c r="U1372" s="405">
        <v>8.3333333333333329E-2</v>
      </c>
      <c r="V1372" s="405">
        <v>8.3333333333333329E-2</v>
      </c>
      <c r="W1372" s="405">
        <v>8.3333333333333329E-2</v>
      </c>
      <c r="X1372" s="405">
        <v>8.3333333333333329E-2</v>
      </c>
      <c r="Y1372" s="405">
        <v>8.3333333333333329E-2</v>
      </c>
      <c r="Z1372" s="405">
        <v>8.3333333333333329E-2</v>
      </c>
      <c r="AA1372" s="405">
        <v>8.3333333333333329E-2</v>
      </c>
    </row>
    <row r="1373" spans="1:27" ht="15" customHeight="1" x14ac:dyDescent="0.25">
      <c r="A1373" s="425" t="str">
        <f>IF('1_geral'!$D$1=E1373,1,"")</f>
        <v/>
      </c>
      <c r="B1373" s="166" t="str">
        <f>IF(A1373=1,MAX(B$1:B1372)+1,"")</f>
        <v/>
      </c>
      <c r="C1373" s="425" t="str">
        <f>IF('1_geral'!$D$4=F1373,1,"")</f>
        <v/>
      </c>
      <c r="D1373" s="166" t="str">
        <f>IF(C1373=1,MAX(D$1:D1372)+1,"")</f>
        <v/>
      </c>
      <c r="E1373" s="166" t="s">
        <v>30</v>
      </c>
      <c r="F1373" s="166" t="s">
        <v>3191</v>
      </c>
      <c r="G1373" s="166" t="s">
        <v>1657</v>
      </c>
      <c r="H1373" s="166" t="s">
        <v>1658</v>
      </c>
      <c r="I1373" s="166" t="s">
        <v>1855</v>
      </c>
      <c r="J1373" s="166" t="s">
        <v>1902</v>
      </c>
      <c r="K1373" s="166" t="s">
        <v>3101</v>
      </c>
      <c r="L1373" s="409">
        <v>1440</v>
      </c>
      <c r="M1373" s="409">
        <v>1800</v>
      </c>
      <c r="N1373" s="409">
        <v>2160</v>
      </c>
      <c r="O1373" s="410">
        <v>1</v>
      </c>
      <c r="P1373" s="405">
        <v>8.3333333333333329E-2</v>
      </c>
      <c r="Q1373" s="405">
        <v>8.3333333333333329E-2</v>
      </c>
      <c r="R1373" s="405">
        <v>8.3333333333333329E-2</v>
      </c>
      <c r="S1373" s="405">
        <v>8.3333333333333329E-2</v>
      </c>
      <c r="T1373" s="405">
        <v>8.3333333333333329E-2</v>
      </c>
      <c r="U1373" s="405">
        <v>8.3333333333333329E-2</v>
      </c>
      <c r="V1373" s="405">
        <v>8.3333333333333329E-2</v>
      </c>
      <c r="W1373" s="405">
        <v>8.3333333333333329E-2</v>
      </c>
      <c r="X1373" s="405">
        <v>8.3333333333333329E-2</v>
      </c>
      <c r="Y1373" s="405">
        <v>8.3333333333333329E-2</v>
      </c>
      <c r="Z1373" s="405">
        <v>8.3333333333333329E-2</v>
      </c>
      <c r="AA1373" s="405">
        <v>8.3333333333333329E-2</v>
      </c>
    </row>
    <row r="1374" spans="1:27" ht="15" customHeight="1" x14ac:dyDescent="0.25">
      <c r="A1374" s="425" t="str">
        <f>IF('1_geral'!$D$1=E1374,1,"")</f>
        <v/>
      </c>
      <c r="B1374" s="166" t="str">
        <f>IF(A1374=1,MAX(B$1:B1373)+1,"")</f>
        <v/>
      </c>
      <c r="C1374" s="425" t="str">
        <f>IF('1_geral'!$D$4=F1374,1,"")</f>
        <v/>
      </c>
      <c r="D1374" s="166" t="str">
        <f>IF(C1374=1,MAX(D$1:D1373)+1,"")</f>
        <v/>
      </c>
      <c r="E1374" s="166" t="s">
        <v>30</v>
      </c>
      <c r="F1374" s="166" t="s">
        <v>3191</v>
      </c>
      <c r="G1374" s="166" t="s">
        <v>1657</v>
      </c>
      <c r="H1374" s="166" t="s">
        <v>1658</v>
      </c>
      <c r="I1374" s="166" t="s">
        <v>1855</v>
      </c>
      <c r="J1374" s="166" t="s">
        <v>1902</v>
      </c>
      <c r="K1374" s="166" t="s">
        <v>3204</v>
      </c>
      <c r="L1374" s="409">
        <v>336</v>
      </c>
      <c r="M1374" s="409">
        <v>420</v>
      </c>
      <c r="N1374" s="409">
        <v>504</v>
      </c>
      <c r="O1374" s="410">
        <v>1</v>
      </c>
      <c r="P1374" s="405">
        <v>8.3333333333333329E-2</v>
      </c>
      <c r="Q1374" s="405">
        <v>8.3333333333333329E-2</v>
      </c>
      <c r="R1374" s="405">
        <v>8.3333333333333329E-2</v>
      </c>
      <c r="S1374" s="405">
        <v>8.3333333333333329E-2</v>
      </c>
      <c r="T1374" s="405">
        <v>8.3333333333333329E-2</v>
      </c>
      <c r="U1374" s="405">
        <v>8.3333333333333329E-2</v>
      </c>
      <c r="V1374" s="405">
        <v>8.3333333333333329E-2</v>
      </c>
      <c r="W1374" s="405">
        <v>8.3333333333333329E-2</v>
      </c>
      <c r="X1374" s="405">
        <v>8.3333333333333329E-2</v>
      </c>
      <c r="Y1374" s="405">
        <v>8.3333333333333329E-2</v>
      </c>
      <c r="Z1374" s="405">
        <v>8.3333333333333329E-2</v>
      </c>
      <c r="AA1374" s="405">
        <v>8.3333333333333329E-2</v>
      </c>
    </row>
    <row r="1375" spans="1:27" ht="15" customHeight="1" x14ac:dyDescent="0.25">
      <c r="A1375" s="425" t="str">
        <f>IF('1_geral'!$D$1=E1375,1,"")</f>
        <v/>
      </c>
      <c r="B1375" s="166" t="str">
        <f>IF(A1375=1,MAX(B$1:B1374)+1,"")</f>
        <v/>
      </c>
      <c r="C1375" s="425" t="str">
        <f>IF('1_geral'!$D$4=F1375,1,"")</f>
        <v/>
      </c>
      <c r="D1375" s="166" t="str">
        <f>IF(C1375=1,MAX(D$1:D1374)+1,"")</f>
        <v/>
      </c>
      <c r="E1375" s="166" t="s">
        <v>30</v>
      </c>
      <c r="F1375" s="166" t="s">
        <v>3191</v>
      </c>
      <c r="G1375" s="166" t="s">
        <v>1657</v>
      </c>
      <c r="H1375" s="166" t="s">
        <v>1854</v>
      </c>
      <c r="I1375" s="166" t="s">
        <v>1857</v>
      </c>
      <c r="J1375" s="166" t="s">
        <v>1902</v>
      </c>
      <c r="K1375" s="166" t="s">
        <v>3195</v>
      </c>
      <c r="L1375" s="409">
        <v>1680</v>
      </c>
      <c r="M1375" s="409">
        <v>2100</v>
      </c>
      <c r="N1375" s="409">
        <v>2520</v>
      </c>
      <c r="O1375" s="410">
        <v>0.5</v>
      </c>
      <c r="P1375" s="405">
        <v>8.3333333333333329E-2</v>
      </c>
      <c r="Q1375" s="405">
        <v>8.3333333333333329E-2</v>
      </c>
      <c r="R1375" s="405">
        <v>8.3333333333333329E-2</v>
      </c>
      <c r="S1375" s="405">
        <v>8.3333333333333329E-2</v>
      </c>
      <c r="T1375" s="405">
        <v>8.3333333333333329E-2</v>
      </c>
      <c r="U1375" s="405">
        <v>8.3333333333333329E-2</v>
      </c>
      <c r="V1375" s="405">
        <v>8.3333333333333329E-2</v>
      </c>
      <c r="W1375" s="405">
        <v>8.3333333333333329E-2</v>
      </c>
      <c r="X1375" s="405">
        <v>8.3333333333333329E-2</v>
      </c>
      <c r="Y1375" s="405">
        <v>8.3333333333333329E-2</v>
      </c>
      <c r="Z1375" s="405">
        <v>8.3333333333333329E-2</v>
      </c>
      <c r="AA1375" s="405">
        <v>8.3333333333333329E-2</v>
      </c>
    </row>
    <row r="1376" spans="1:27" ht="15" customHeight="1" x14ac:dyDescent="0.25">
      <c r="A1376" s="425" t="str">
        <f>IF('1_geral'!$D$1=E1376,1,"")</f>
        <v/>
      </c>
      <c r="B1376" s="166" t="str">
        <f>IF(A1376=1,MAX(B$1:B1375)+1,"")</f>
        <v/>
      </c>
      <c r="C1376" s="425" t="str">
        <f>IF('1_geral'!$D$4=F1376,1,"")</f>
        <v/>
      </c>
      <c r="D1376" s="166" t="str">
        <f>IF(C1376=1,MAX(D$1:D1375)+1,"")</f>
        <v/>
      </c>
      <c r="E1376" s="166" t="s">
        <v>30</v>
      </c>
      <c r="F1376" s="166" t="s">
        <v>3191</v>
      </c>
      <c r="G1376" s="166" t="s">
        <v>1657</v>
      </c>
      <c r="H1376" s="166" t="s">
        <v>1854</v>
      </c>
      <c r="I1376" s="166" t="s">
        <v>1857</v>
      </c>
      <c r="J1376" s="166" t="s">
        <v>1902</v>
      </c>
      <c r="K1376" s="166" t="s">
        <v>3196</v>
      </c>
      <c r="L1376" s="409">
        <v>6240</v>
      </c>
      <c r="M1376" s="409">
        <v>7800</v>
      </c>
      <c r="N1376" s="409">
        <v>9360</v>
      </c>
      <c r="O1376" s="410">
        <v>0.67</v>
      </c>
      <c r="P1376" s="405">
        <v>8.3333333333333329E-2</v>
      </c>
      <c r="Q1376" s="405">
        <v>8.3333333333333329E-2</v>
      </c>
      <c r="R1376" s="405">
        <v>8.3333333333333329E-2</v>
      </c>
      <c r="S1376" s="405">
        <v>8.3333333333333329E-2</v>
      </c>
      <c r="T1376" s="405">
        <v>8.3333333333333329E-2</v>
      </c>
      <c r="U1376" s="405">
        <v>8.3333333333333329E-2</v>
      </c>
      <c r="V1376" s="405">
        <v>8.3333333333333329E-2</v>
      </c>
      <c r="W1376" s="405">
        <v>8.3333333333333329E-2</v>
      </c>
      <c r="X1376" s="405">
        <v>8.3333333333333329E-2</v>
      </c>
      <c r="Y1376" s="405">
        <v>8.3333333333333329E-2</v>
      </c>
      <c r="Z1376" s="405">
        <v>8.3333333333333329E-2</v>
      </c>
      <c r="AA1376" s="405">
        <v>8.3333333333333329E-2</v>
      </c>
    </row>
    <row r="1377" spans="1:27" ht="15" customHeight="1" x14ac:dyDescent="0.25">
      <c r="A1377" s="425" t="str">
        <f>IF('1_geral'!$D$1=E1377,1,"")</f>
        <v/>
      </c>
      <c r="B1377" s="166" t="str">
        <f>IF(A1377=1,MAX(B$1:B1376)+1,"")</f>
        <v/>
      </c>
      <c r="C1377" s="425" t="str">
        <f>IF('1_geral'!$D$4=F1377,1,"")</f>
        <v/>
      </c>
      <c r="D1377" s="166" t="str">
        <f>IF(C1377=1,MAX(D$1:D1376)+1,"")</f>
        <v/>
      </c>
      <c r="E1377" s="166" t="s">
        <v>30</v>
      </c>
      <c r="F1377" s="166" t="s">
        <v>3191</v>
      </c>
      <c r="G1377" s="166" t="s">
        <v>1657</v>
      </c>
      <c r="H1377" s="166" t="s">
        <v>1854</v>
      </c>
      <c r="I1377" s="166" t="s">
        <v>1857</v>
      </c>
      <c r="J1377" s="166" t="s">
        <v>1902</v>
      </c>
      <c r="K1377" s="166" t="s">
        <v>3201</v>
      </c>
      <c r="L1377" s="409">
        <v>576</v>
      </c>
      <c r="M1377" s="409">
        <v>720</v>
      </c>
      <c r="N1377" s="409">
        <v>864</v>
      </c>
      <c r="O1377" s="410">
        <v>0.5</v>
      </c>
      <c r="P1377" s="405">
        <v>8.3333333333333329E-2</v>
      </c>
      <c r="Q1377" s="405">
        <v>8.3333333333333329E-2</v>
      </c>
      <c r="R1377" s="405">
        <v>8.3333333333333329E-2</v>
      </c>
      <c r="S1377" s="405">
        <v>8.3333333333333329E-2</v>
      </c>
      <c r="T1377" s="405">
        <v>8.3333333333333329E-2</v>
      </c>
      <c r="U1377" s="405">
        <v>8.3333333333333329E-2</v>
      </c>
      <c r="V1377" s="405">
        <v>8.3333333333333329E-2</v>
      </c>
      <c r="W1377" s="405">
        <v>8.3333333333333329E-2</v>
      </c>
      <c r="X1377" s="405">
        <v>8.3333333333333329E-2</v>
      </c>
      <c r="Y1377" s="405">
        <v>8.3333333333333329E-2</v>
      </c>
      <c r="Z1377" s="405">
        <v>8.3333333333333329E-2</v>
      </c>
      <c r="AA1377" s="405">
        <v>8.3333333333333329E-2</v>
      </c>
    </row>
    <row r="1378" spans="1:27" ht="15" customHeight="1" x14ac:dyDescent="0.25">
      <c r="A1378" s="425" t="str">
        <f>IF('1_geral'!$D$1=E1378,1,"")</f>
        <v/>
      </c>
      <c r="B1378" s="166" t="str">
        <f>IF(A1378=1,MAX(B$1:B1377)+1,"")</f>
        <v/>
      </c>
      <c r="C1378" s="425" t="str">
        <f>IF('1_geral'!$D$4=F1378,1,"")</f>
        <v/>
      </c>
      <c r="D1378" s="166" t="str">
        <f>IF(C1378=1,MAX(D$1:D1377)+1,"")</f>
        <v/>
      </c>
      <c r="E1378" s="166" t="s">
        <v>30</v>
      </c>
      <c r="F1378" s="166" t="s">
        <v>3191</v>
      </c>
      <c r="H1378" s="166" t="s">
        <v>1656</v>
      </c>
      <c r="I1378" s="166" t="s">
        <v>1657</v>
      </c>
      <c r="J1378" s="166" t="s">
        <v>1902</v>
      </c>
      <c r="K1378" s="166" t="s">
        <v>3202</v>
      </c>
      <c r="L1378" s="409">
        <v>384</v>
      </c>
      <c r="M1378" s="409">
        <v>480</v>
      </c>
      <c r="N1378" s="409">
        <v>576</v>
      </c>
      <c r="O1378" s="410">
        <v>1</v>
      </c>
      <c r="P1378" s="405">
        <v>8.3333333333333329E-2</v>
      </c>
      <c r="Q1378" s="405">
        <v>8.3333333333333329E-2</v>
      </c>
      <c r="R1378" s="405">
        <v>8.3333333333333329E-2</v>
      </c>
      <c r="S1378" s="405">
        <v>8.3333333333333329E-2</v>
      </c>
      <c r="T1378" s="405">
        <v>8.3333333333333329E-2</v>
      </c>
      <c r="U1378" s="405">
        <v>8.3333333333333329E-2</v>
      </c>
      <c r="V1378" s="405">
        <v>8.3333333333333329E-2</v>
      </c>
      <c r="W1378" s="405">
        <v>8.3333333333333329E-2</v>
      </c>
      <c r="X1378" s="405">
        <v>8.3333333333333329E-2</v>
      </c>
      <c r="Y1378" s="405">
        <v>8.3333333333333329E-2</v>
      </c>
      <c r="Z1378" s="405">
        <v>8.3333333333333329E-2</v>
      </c>
      <c r="AA1378" s="405">
        <v>8.3333333333333329E-2</v>
      </c>
    </row>
    <row r="1379" spans="1:27" ht="15" customHeight="1" x14ac:dyDescent="0.25">
      <c r="A1379" s="425" t="str">
        <f>IF('1_geral'!$D$1=E1379,1,"")</f>
        <v/>
      </c>
      <c r="B1379" s="166" t="str">
        <f>IF(A1379=1,MAX(B$1:B1378)+1,"")</f>
        <v/>
      </c>
      <c r="C1379" s="425" t="str">
        <f>IF('1_geral'!$D$4=F1379,1,"")</f>
        <v/>
      </c>
      <c r="D1379" s="166" t="str">
        <f>IF(C1379=1,MAX(D$1:D1378)+1,"")</f>
        <v/>
      </c>
      <c r="E1379" s="166" t="s">
        <v>30</v>
      </c>
      <c r="F1379" s="166" t="s">
        <v>3191</v>
      </c>
      <c r="H1379" s="166" t="s">
        <v>1658</v>
      </c>
      <c r="I1379" s="166" t="s">
        <v>1855</v>
      </c>
      <c r="J1379" s="166" t="s">
        <v>1902</v>
      </c>
      <c r="K1379" s="166" t="s">
        <v>2565</v>
      </c>
      <c r="L1379" s="409">
        <v>3840</v>
      </c>
      <c r="M1379" s="409">
        <v>4800</v>
      </c>
      <c r="N1379" s="409">
        <v>5760</v>
      </c>
      <c r="O1379" s="410">
        <v>1</v>
      </c>
      <c r="P1379" s="405">
        <v>8.3333333333333329E-2</v>
      </c>
      <c r="Q1379" s="405">
        <v>8.3333333333333329E-2</v>
      </c>
      <c r="R1379" s="405">
        <v>8.3333333333333329E-2</v>
      </c>
      <c r="S1379" s="405">
        <v>8.3333333333333329E-2</v>
      </c>
      <c r="T1379" s="405">
        <v>8.3333333333333329E-2</v>
      </c>
      <c r="U1379" s="405">
        <v>8.3333333333333329E-2</v>
      </c>
      <c r="V1379" s="405">
        <v>8.3333333333333329E-2</v>
      </c>
      <c r="W1379" s="405">
        <v>8.3333333333333329E-2</v>
      </c>
      <c r="X1379" s="405">
        <v>8.3333333333333329E-2</v>
      </c>
      <c r="Y1379" s="405">
        <v>8.3333333333333329E-2</v>
      </c>
      <c r="Z1379" s="405">
        <v>8.3333333333333329E-2</v>
      </c>
      <c r="AA1379" s="405">
        <v>8.3333333333333329E-2</v>
      </c>
    </row>
    <row r="1380" spans="1:27" ht="15" customHeight="1" x14ac:dyDescent="0.25">
      <c r="A1380" s="425" t="str">
        <f>IF('1_geral'!$D$1=E1380,1,"")</f>
        <v/>
      </c>
      <c r="B1380" s="166" t="str">
        <f>IF(A1380=1,MAX(B$1:B1379)+1,"")</f>
        <v/>
      </c>
      <c r="C1380" s="425" t="str">
        <f>IF('1_geral'!$D$4=F1380,1,"")</f>
        <v/>
      </c>
      <c r="D1380" s="166" t="str">
        <f>IF(C1380=1,MAX(D$1:D1379)+1,"")</f>
        <v/>
      </c>
      <c r="E1380" s="166" t="s">
        <v>30</v>
      </c>
      <c r="F1380" s="166" t="s">
        <v>3191</v>
      </c>
      <c r="H1380" s="166" t="s">
        <v>1854</v>
      </c>
      <c r="I1380" s="166" t="s">
        <v>1859</v>
      </c>
      <c r="J1380" s="166" t="s">
        <v>1902</v>
      </c>
      <c r="K1380" s="166" t="s">
        <v>3199</v>
      </c>
      <c r="L1380" s="409">
        <v>2400</v>
      </c>
      <c r="M1380" s="409">
        <v>3000</v>
      </c>
      <c r="N1380" s="409">
        <v>3600</v>
      </c>
      <c r="O1380" s="410">
        <v>1</v>
      </c>
      <c r="P1380" s="405">
        <v>8.3333333333333329E-2</v>
      </c>
      <c r="Q1380" s="405">
        <v>8.3333333333333329E-2</v>
      </c>
      <c r="R1380" s="405">
        <v>8.3333333333333329E-2</v>
      </c>
      <c r="S1380" s="405">
        <v>8.3333333333333329E-2</v>
      </c>
      <c r="T1380" s="405">
        <v>8.3333333333333329E-2</v>
      </c>
      <c r="U1380" s="405">
        <v>8.3333333333333329E-2</v>
      </c>
      <c r="V1380" s="405">
        <v>8.3333333333333329E-2</v>
      </c>
      <c r="W1380" s="405">
        <v>8.3333333333333329E-2</v>
      </c>
      <c r="X1380" s="405">
        <v>8.3333333333333329E-2</v>
      </c>
      <c r="Y1380" s="405">
        <v>8.3333333333333329E-2</v>
      </c>
      <c r="Z1380" s="405">
        <v>8.3333333333333329E-2</v>
      </c>
      <c r="AA1380" s="405">
        <v>8.3333333333333329E-2</v>
      </c>
    </row>
    <row r="1381" spans="1:27" ht="15" customHeight="1" x14ac:dyDescent="0.25">
      <c r="A1381" s="425" t="str">
        <f>IF('1_geral'!$D$1=E1381,1,"")</f>
        <v/>
      </c>
      <c r="B1381" s="166" t="str">
        <f>IF(A1381=1,MAX(B$1:B1380)+1,"")</f>
        <v/>
      </c>
      <c r="C1381" s="425" t="str">
        <f>IF('1_geral'!$D$4=F1381,1,"")</f>
        <v/>
      </c>
      <c r="D1381" s="166" t="str">
        <f>IF(C1381=1,MAX(D$1:D1380)+1,"")</f>
        <v/>
      </c>
      <c r="E1381" s="166" t="s">
        <v>30</v>
      </c>
      <c r="F1381" s="166" t="s">
        <v>3191</v>
      </c>
      <c r="H1381" s="166" t="s">
        <v>1854</v>
      </c>
      <c r="I1381" s="166" t="s">
        <v>1857</v>
      </c>
      <c r="J1381" s="166" t="s">
        <v>1902</v>
      </c>
      <c r="K1381" s="166" t="s">
        <v>3197</v>
      </c>
      <c r="L1381" s="409">
        <v>768</v>
      </c>
      <c r="M1381" s="409">
        <v>960</v>
      </c>
      <c r="N1381" s="409">
        <v>1152</v>
      </c>
      <c r="O1381" s="410">
        <v>4</v>
      </c>
      <c r="P1381" s="405">
        <v>8.3333333333333329E-2</v>
      </c>
      <c r="Q1381" s="405">
        <v>8.3333333333333329E-2</v>
      </c>
      <c r="R1381" s="405">
        <v>8.3333333333333329E-2</v>
      </c>
      <c r="S1381" s="405">
        <v>8.3333333333333329E-2</v>
      </c>
      <c r="T1381" s="405">
        <v>8.3333333333333329E-2</v>
      </c>
      <c r="U1381" s="405">
        <v>8.3333333333333329E-2</v>
      </c>
      <c r="V1381" s="405">
        <v>8.3333333333333329E-2</v>
      </c>
      <c r="W1381" s="405">
        <v>8.3333333333333329E-2</v>
      </c>
      <c r="X1381" s="405">
        <v>8.3333333333333329E-2</v>
      </c>
      <c r="Y1381" s="405">
        <v>8.3333333333333329E-2</v>
      </c>
      <c r="Z1381" s="405">
        <v>8.3333333333333329E-2</v>
      </c>
      <c r="AA1381" s="405">
        <v>8.3333333333333329E-2</v>
      </c>
    </row>
    <row r="1382" spans="1:27" ht="15" customHeight="1" x14ac:dyDescent="0.25">
      <c r="A1382" s="425" t="str">
        <f>IF('1_geral'!$D$1=E1382,1,"")</f>
        <v/>
      </c>
      <c r="B1382" s="166" t="str">
        <f>IF(A1382=1,MAX(B$1:B1381)+1,"")</f>
        <v/>
      </c>
      <c r="C1382" s="425" t="str">
        <f>IF('1_geral'!$D$4=F1382,1,"")</f>
        <v/>
      </c>
      <c r="D1382" s="166" t="str">
        <f>IF(C1382=1,MAX(D$1:D1381)+1,"")</f>
        <v/>
      </c>
      <c r="E1382" s="166" t="s">
        <v>30</v>
      </c>
      <c r="F1382" s="166" t="s">
        <v>3191</v>
      </c>
      <c r="H1382" s="166" t="s">
        <v>1854</v>
      </c>
      <c r="I1382" s="166" t="s">
        <v>1857</v>
      </c>
      <c r="J1382" s="166" t="s">
        <v>1902</v>
      </c>
      <c r="K1382" s="166" t="s">
        <v>3200</v>
      </c>
      <c r="L1382" s="409">
        <v>336</v>
      </c>
      <c r="M1382" s="409">
        <v>420</v>
      </c>
      <c r="N1382" s="409">
        <v>504</v>
      </c>
      <c r="O1382" s="410">
        <v>2</v>
      </c>
      <c r="P1382" s="405">
        <v>8.3333333333333329E-2</v>
      </c>
      <c r="Q1382" s="405">
        <v>8.3333333333333329E-2</v>
      </c>
      <c r="R1382" s="405">
        <v>8.3333333333333329E-2</v>
      </c>
      <c r="S1382" s="405">
        <v>8.3333333333333329E-2</v>
      </c>
      <c r="T1382" s="405">
        <v>8.3333333333333329E-2</v>
      </c>
      <c r="U1382" s="405">
        <v>8.3333333333333329E-2</v>
      </c>
      <c r="V1382" s="405">
        <v>8.3333333333333329E-2</v>
      </c>
      <c r="W1382" s="405">
        <v>8.3333333333333329E-2</v>
      </c>
      <c r="X1382" s="405">
        <v>8.3333333333333329E-2</v>
      </c>
      <c r="Y1382" s="405">
        <v>8.3333333333333329E-2</v>
      </c>
      <c r="Z1382" s="405">
        <v>8.3333333333333329E-2</v>
      </c>
      <c r="AA1382" s="405">
        <v>8.3333333333333329E-2</v>
      </c>
    </row>
    <row r="1383" spans="1:27" ht="15" customHeight="1" x14ac:dyDescent="0.25">
      <c r="A1383" s="425" t="str">
        <f>IF('1_geral'!$D$1=E1383,1,"")</f>
        <v/>
      </c>
      <c r="B1383" s="166" t="str">
        <f>IF(A1383=1,MAX(B$1:B1382)+1,"")</f>
        <v/>
      </c>
      <c r="C1383" s="425" t="str">
        <f>IF('1_geral'!$D$4=F1383,1,"")</f>
        <v/>
      </c>
      <c r="D1383" s="166" t="str">
        <f>IF(C1383=1,MAX(D$1:D1382)+1,"")</f>
        <v/>
      </c>
      <c r="E1383" s="166" t="s">
        <v>30</v>
      </c>
      <c r="F1383" s="166" t="s">
        <v>3191</v>
      </c>
      <c r="H1383" s="166" t="s">
        <v>1854</v>
      </c>
      <c r="I1383" s="166" t="s">
        <v>1857</v>
      </c>
      <c r="J1383" s="166" t="s">
        <v>1902</v>
      </c>
      <c r="K1383" s="166" t="s">
        <v>3207</v>
      </c>
      <c r="L1383" s="409">
        <v>240</v>
      </c>
      <c r="M1383" s="409">
        <v>300</v>
      </c>
      <c r="N1383" s="409">
        <v>360</v>
      </c>
      <c r="O1383" s="410">
        <v>0.5</v>
      </c>
      <c r="P1383" s="405">
        <v>8.3333333333333329E-2</v>
      </c>
      <c r="Q1383" s="405">
        <v>8.3333333333333329E-2</v>
      </c>
      <c r="R1383" s="405">
        <v>8.3333333333333329E-2</v>
      </c>
      <c r="S1383" s="405">
        <v>8.3333333333333329E-2</v>
      </c>
      <c r="T1383" s="405">
        <v>8.3333333333333329E-2</v>
      </c>
      <c r="U1383" s="405">
        <v>8.3333333333333329E-2</v>
      </c>
      <c r="V1383" s="405">
        <v>8.3333333333333329E-2</v>
      </c>
      <c r="W1383" s="405">
        <v>8.3333333333333329E-2</v>
      </c>
      <c r="X1383" s="405">
        <v>8.3333333333333329E-2</v>
      </c>
      <c r="Y1383" s="405">
        <v>8.3333333333333329E-2</v>
      </c>
      <c r="Z1383" s="405">
        <v>8.3333333333333329E-2</v>
      </c>
      <c r="AA1383" s="405">
        <v>8.3333333333333329E-2</v>
      </c>
    </row>
    <row r="1384" spans="1:27" ht="15" customHeight="1" x14ac:dyDescent="0.25">
      <c r="A1384" s="425" t="str">
        <f>IF('1_geral'!$D$1=E1384,1,"")</f>
        <v/>
      </c>
      <c r="B1384" s="166" t="str">
        <f>IF(A1384=1,MAX(B$1:B1383)+1,"")</f>
        <v/>
      </c>
      <c r="C1384" s="425" t="str">
        <f>IF('1_geral'!$D$4=F1384,1,"")</f>
        <v/>
      </c>
      <c r="D1384" s="166" t="str">
        <f>IF(C1384=1,MAX(D$1:D1383)+1,"")</f>
        <v/>
      </c>
      <c r="E1384" s="166" t="s">
        <v>30</v>
      </c>
      <c r="F1384" s="166" t="s">
        <v>3191</v>
      </c>
      <c r="H1384" s="166" t="s">
        <v>1854</v>
      </c>
      <c r="I1384" s="166" t="s">
        <v>1858</v>
      </c>
      <c r="J1384" s="166" t="s">
        <v>1902</v>
      </c>
      <c r="K1384" s="166" t="s">
        <v>3194</v>
      </c>
      <c r="L1384" s="409">
        <v>384</v>
      </c>
      <c r="M1384" s="409">
        <v>480</v>
      </c>
      <c r="N1384" s="409">
        <v>576</v>
      </c>
      <c r="O1384" s="410">
        <v>8.3333333333333329E-2</v>
      </c>
      <c r="P1384" s="405">
        <v>8.3333333333333329E-2</v>
      </c>
      <c r="Q1384" s="405">
        <v>8.3333333333333329E-2</v>
      </c>
      <c r="R1384" s="405">
        <v>8.3333333333333329E-2</v>
      </c>
      <c r="S1384" s="405">
        <v>8.3333333333333329E-2</v>
      </c>
      <c r="T1384" s="405">
        <v>8.3333333333333329E-2</v>
      </c>
      <c r="U1384" s="405">
        <v>8.3333333333333329E-2</v>
      </c>
      <c r="V1384" s="405">
        <v>8.3333333333333329E-2</v>
      </c>
      <c r="W1384" s="405">
        <v>8.3333333333333329E-2</v>
      </c>
      <c r="X1384" s="405">
        <v>8.3333333333333329E-2</v>
      </c>
      <c r="Y1384" s="405">
        <v>8.3333333333333329E-2</v>
      </c>
      <c r="Z1384" s="405">
        <v>8.3333333333333329E-2</v>
      </c>
      <c r="AA1384" s="405">
        <v>8.3333333333333329E-2</v>
      </c>
    </row>
    <row r="1385" spans="1:27" ht="15" customHeight="1" x14ac:dyDescent="0.25">
      <c r="A1385" s="425" t="str">
        <f>IF('1_geral'!$D$1=E1385,1,"")</f>
        <v/>
      </c>
      <c r="B1385" s="166" t="str">
        <f>IF(A1385=1,MAX(B$1:B1384)+1,"")</f>
        <v/>
      </c>
      <c r="C1385" s="425" t="str">
        <f>IF('1_geral'!$D$4=F1385,1,"")</f>
        <v/>
      </c>
      <c r="D1385" s="166" t="str">
        <f>IF(C1385=1,MAX(D$1:D1384)+1,"")</f>
        <v/>
      </c>
      <c r="E1385" s="166" t="s">
        <v>30</v>
      </c>
      <c r="F1385" s="166" t="s">
        <v>3191</v>
      </c>
      <c r="H1385" s="166" t="s">
        <v>1854</v>
      </c>
      <c r="I1385" s="166" t="s">
        <v>1831</v>
      </c>
      <c r="J1385" s="166" t="s">
        <v>1902</v>
      </c>
      <c r="K1385" s="166" t="s">
        <v>3198</v>
      </c>
      <c r="L1385" s="409">
        <v>2400</v>
      </c>
      <c r="M1385" s="409">
        <v>3000</v>
      </c>
      <c r="N1385" s="409">
        <v>3600</v>
      </c>
      <c r="O1385" s="410">
        <v>0.25</v>
      </c>
      <c r="P1385" s="405">
        <v>8.3333333333333329E-2</v>
      </c>
      <c r="Q1385" s="405">
        <v>8.3333333333333329E-2</v>
      </c>
      <c r="R1385" s="405">
        <v>8.3333333333333329E-2</v>
      </c>
      <c r="S1385" s="405">
        <v>8.3333333333333329E-2</v>
      </c>
      <c r="T1385" s="405">
        <v>8.3333333333333329E-2</v>
      </c>
      <c r="U1385" s="405">
        <v>8.3333333333333329E-2</v>
      </c>
      <c r="V1385" s="405">
        <v>8.3333333333333329E-2</v>
      </c>
      <c r="W1385" s="405">
        <v>8.3333333333333329E-2</v>
      </c>
      <c r="X1385" s="405">
        <v>8.3333333333333329E-2</v>
      </c>
      <c r="Y1385" s="405">
        <v>8.3333333333333329E-2</v>
      </c>
      <c r="Z1385" s="405">
        <v>8.3333333333333329E-2</v>
      </c>
      <c r="AA1385" s="405">
        <v>8.3333333333333329E-2</v>
      </c>
    </row>
    <row r="1386" spans="1:27" ht="15" customHeight="1" x14ac:dyDescent="0.25">
      <c r="A1386" s="425" t="str">
        <f>IF('1_geral'!$D$1=E1386,1,"")</f>
        <v/>
      </c>
      <c r="B1386" s="166" t="str">
        <f>IF(A1386=1,MAX(B$1:B1385)+1,"")</f>
        <v/>
      </c>
      <c r="C1386" s="425" t="str">
        <f>IF('1_geral'!$D$4=F1386,1,"")</f>
        <v/>
      </c>
      <c r="D1386" s="166" t="str">
        <f>IF(C1386=1,MAX(D$1:D1385)+1,"")</f>
        <v/>
      </c>
      <c r="E1386" s="166" t="s">
        <v>30</v>
      </c>
      <c r="F1386" s="166" t="s">
        <v>3191</v>
      </c>
      <c r="H1386" s="166" t="s">
        <v>1854</v>
      </c>
      <c r="I1386" s="166" t="s">
        <v>1831</v>
      </c>
      <c r="J1386" s="166" t="s">
        <v>1902</v>
      </c>
      <c r="K1386" s="166" t="s">
        <v>3206</v>
      </c>
      <c r="L1386" s="409">
        <v>960</v>
      </c>
      <c r="M1386" s="409">
        <v>1200</v>
      </c>
      <c r="N1386" s="409">
        <v>1440</v>
      </c>
      <c r="O1386" s="410">
        <v>2</v>
      </c>
      <c r="P1386" s="405">
        <v>8.3333333333333329E-2</v>
      </c>
      <c r="Q1386" s="405">
        <v>8.3333333333333329E-2</v>
      </c>
      <c r="R1386" s="405">
        <v>8.3333333333333329E-2</v>
      </c>
      <c r="S1386" s="405">
        <v>8.3333333333333329E-2</v>
      </c>
      <c r="T1386" s="405">
        <v>8.3333333333333329E-2</v>
      </c>
      <c r="U1386" s="405">
        <v>8.3333333333333329E-2</v>
      </c>
      <c r="V1386" s="405">
        <v>8.3333333333333329E-2</v>
      </c>
      <c r="W1386" s="405">
        <v>8.3333333333333329E-2</v>
      </c>
      <c r="X1386" s="405">
        <v>8.3333333333333329E-2</v>
      </c>
      <c r="Y1386" s="405">
        <v>8.3333333333333329E-2</v>
      </c>
      <c r="Z1386" s="405">
        <v>8.3333333333333329E-2</v>
      </c>
      <c r="AA1386" s="405">
        <v>8.3333333333333329E-2</v>
      </c>
    </row>
    <row r="1387" spans="1:27" ht="15" customHeight="1" x14ac:dyDescent="0.25">
      <c r="A1387" s="425" t="str">
        <f>IF('1_geral'!$D$1=E1387,1,"")</f>
        <v/>
      </c>
      <c r="B1387" s="166" t="str">
        <f>IF(A1387=1,MAX(B$1:B1386)+1,"")</f>
        <v/>
      </c>
      <c r="C1387" s="425" t="str">
        <f>IF('1_geral'!$D$4=F1387,1,"")</f>
        <v/>
      </c>
      <c r="D1387" s="166" t="str">
        <f>IF(C1387=1,MAX(D$1:D1386)+1,"")</f>
        <v/>
      </c>
      <c r="E1387" s="166" t="s">
        <v>30</v>
      </c>
      <c r="F1387" s="166" t="s">
        <v>3191</v>
      </c>
      <c r="H1387" s="166" t="s">
        <v>1854</v>
      </c>
      <c r="I1387" s="166" t="s">
        <v>1856</v>
      </c>
      <c r="J1387" s="166" t="s">
        <v>1902</v>
      </c>
      <c r="K1387" s="166" t="s">
        <v>3205</v>
      </c>
      <c r="L1387" s="409">
        <v>4800</v>
      </c>
      <c r="M1387" s="409">
        <v>6000</v>
      </c>
      <c r="N1387" s="409">
        <v>7200</v>
      </c>
      <c r="O1387" s="410">
        <v>1</v>
      </c>
      <c r="P1387" s="405">
        <v>8.3333333333333329E-2</v>
      </c>
      <c r="Q1387" s="405">
        <v>8.3333333333333329E-2</v>
      </c>
      <c r="R1387" s="405">
        <v>8.3333333333333329E-2</v>
      </c>
      <c r="S1387" s="405">
        <v>8.3333333333333329E-2</v>
      </c>
      <c r="T1387" s="405">
        <v>8.3333333333333329E-2</v>
      </c>
      <c r="U1387" s="405">
        <v>8.3333333333333329E-2</v>
      </c>
      <c r="V1387" s="405">
        <v>8.3333333333333329E-2</v>
      </c>
      <c r="W1387" s="405">
        <v>8.3333333333333329E-2</v>
      </c>
      <c r="X1387" s="405">
        <v>8.3333333333333329E-2</v>
      </c>
      <c r="Y1387" s="405">
        <v>8.3333333333333329E-2</v>
      </c>
      <c r="Z1387" s="405">
        <v>8.3333333333333329E-2</v>
      </c>
      <c r="AA1387" s="405">
        <v>8.3333333333333329E-2</v>
      </c>
    </row>
    <row r="1388" spans="1:27" ht="15" customHeight="1" x14ac:dyDescent="0.25">
      <c r="A1388" s="425" t="str">
        <f>IF('1_geral'!$D$1=E1388,1,"")</f>
        <v/>
      </c>
      <c r="B1388" s="166" t="str">
        <f>IF(A1388=1,MAX(B$1:B1387)+1,"")</f>
        <v/>
      </c>
      <c r="C1388" s="425" t="str">
        <f>IF('1_geral'!$D$4=F1388,1,"")</f>
        <v/>
      </c>
      <c r="D1388" s="166" t="str">
        <f>IF(C1388=1,MAX(D$1:D1387)+1,"")</f>
        <v/>
      </c>
      <c r="E1388" s="166" t="s">
        <v>30</v>
      </c>
      <c r="F1388" s="166" t="s">
        <v>3208</v>
      </c>
      <c r="G1388" s="166" t="s">
        <v>3208</v>
      </c>
      <c r="H1388" s="166" t="s">
        <v>1658</v>
      </c>
      <c r="I1388" s="166" t="s">
        <v>1886</v>
      </c>
      <c r="J1388" s="166" t="s">
        <v>1902</v>
      </c>
      <c r="K1388" s="166" t="s">
        <v>3190</v>
      </c>
      <c r="L1388" s="409">
        <v>2112</v>
      </c>
      <c r="M1388" s="409">
        <v>2640</v>
      </c>
      <c r="N1388" s="409">
        <v>3168</v>
      </c>
      <c r="O1388" s="410">
        <v>8.3333333333333329E-2</v>
      </c>
      <c r="P1388" s="405">
        <v>8.3333333333333329E-2</v>
      </c>
      <c r="Q1388" s="405">
        <v>8.3333333333333329E-2</v>
      </c>
      <c r="R1388" s="405">
        <v>8.3333333333333329E-2</v>
      </c>
      <c r="S1388" s="405">
        <v>8.3333333333333329E-2</v>
      </c>
      <c r="T1388" s="405">
        <v>8.3333333333333329E-2</v>
      </c>
      <c r="U1388" s="405">
        <v>8.3333333333333329E-2</v>
      </c>
      <c r="V1388" s="405">
        <v>8.3333333333333329E-2</v>
      </c>
      <c r="W1388" s="405">
        <v>8.3333333333333329E-2</v>
      </c>
      <c r="X1388" s="405">
        <v>8.3333333333333329E-2</v>
      </c>
      <c r="Y1388" s="405">
        <v>8.3333333333333329E-2</v>
      </c>
      <c r="Z1388" s="405">
        <v>8.3333333333333329E-2</v>
      </c>
      <c r="AA1388" s="405">
        <v>8.3333333333333329E-2</v>
      </c>
    </row>
    <row r="1389" spans="1:27" ht="15" customHeight="1" x14ac:dyDescent="0.25">
      <c r="A1389" s="425" t="str">
        <f>IF('1_geral'!$D$1=E1389,1,"")</f>
        <v/>
      </c>
      <c r="B1389" s="166" t="str">
        <f>IF(A1389=1,MAX(B$1:B1388)+1,"")</f>
        <v/>
      </c>
      <c r="C1389" s="425" t="str">
        <f>IF('1_geral'!$D$4=F1389,1,"")</f>
        <v/>
      </c>
      <c r="D1389" s="166" t="str">
        <f>IF(C1389=1,MAX(D$1:D1388)+1,"")</f>
        <v/>
      </c>
      <c r="E1389" s="166" t="s">
        <v>30</v>
      </c>
      <c r="F1389" s="166" t="s">
        <v>3208</v>
      </c>
      <c r="G1389" s="166" t="s">
        <v>3208</v>
      </c>
      <c r="H1389" s="166" t="s">
        <v>1854</v>
      </c>
      <c r="I1389" s="166" t="s">
        <v>1859</v>
      </c>
      <c r="J1389" s="166" t="s">
        <v>1902</v>
      </c>
      <c r="K1389" s="166" t="s">
        <v>3209</v>
      </c>
      <c r="L1389" s="409">
        <v>897.6</v>
      </c>
      <c r="M1389" s="409">
        <v>1122</v>
      </c>
      <c r="N1389" s="409">
        <v>1346.3999999999999</v>
      </c>
      <c r="O1389" s="410">
        <v>18</v>
      </c>
      <c r="P1389" s="405">
        <v>8.3333333333333329E-2</v>
      </c>
      <c r="Q1389" s="405">
        <v>8.3333333333333329E-2</v>
      </c>
      <c r="R1389" s="405">
        <v>8.3333333333333329E-2</v>
      </c>
      <c r="S1389" s="405">
        <v>8.3333333333333329E-2</v>
      </c>
      <c r="T1389" s="405">
        <v>8.3333333333333329E-2</v>
      </c>
      <c r="U1389" s="405">
        <v>8.3333333333333329E-2</v>
      </c>
      <c r="V1389" s="405">
        <v>8.3333333333333329E-2</v>
      </c>
      <c r="W1389" s="405">
        <v>8.3333333333333329E-2</v>
      </c>
      <c r="X1389" s="405">
        <v>8.3333333333333329E-2</v>
      </c>
      <c r="Y1389" s="405">
        <v>8.3333333333333329E-2</v>
      </c>
      <c r="Z1389" s="405">
        <v>8.3333333333333329E-2</v>
      </c>
      <c r="AA1389" s="405">
        <v>8.3333333333333329E-2</v>
      </c>
    </row>
    <row r="1390" spans="1:27" ht="15" customHeight="1" x14ac:dyDescent="0.25">
      <c r="A1390" s="425" t="str">
        <f>IF('1_geral'!$D$1=E1390,1,"")</f>
        <v/>
      </c>
      <c r="B1390" s="166" t="str">
        <f>IF(A1390=1,MAX(B$1:B1389)+1,"")</f>
        <v/>
      </c>
      <c r="C1390" s="425" t="str">
        <f>IF('1_geral'!$D$4=F1390,1,"")</f>
        <v/>
      </c>
      <c r="D1390" s="166" t="str">
        <f>IF(C1390=1,MAX(D$1:D1389)+1,"")</f>
        <v/>
      </c>
      <c r="E1390" s="166" t="s">
        <v>30</v>
      </c>
      <c r="F1390" s="166" t="s">
        <v>3208</v>
      </c>
      <c r="G1390" s="166" t="s">
        <v>3208</v>
      </c>
      <c r="H1390" s="166" t="s">
        <v>1854</v>
      </c>
      <c r="I1390" s="166" t="s">
        <v>1859</v>
      </c>
      <c r="J1390" s="166" t="s">
        <v>1902</v>
      </c>
      <c r="K1390" s="166" t="s">
        <v>3213</v>
      </c>
      <c r="L1390" s="409">
        <v>1056</v>
      </c>
      <c r="M1390" s="409">
        <v>1320</v>
      </c>
      <c r="N1390" s="409">
        <v>1584</v>
      </c>
      <c r="O1390" s="410">
        <v>0.83333333333333337</v>
      </c>
      <c r="P1390" s="405">
        <v>8.3333333333333329E-2</v>
      </c>
      <c r="Q1390" s="405">
        <v>8.3333333333333329E-2</v>
      </c>
      <c r="R1390" s="405">
        <v>8.3333333333333329E-2</v>
      </c>
      <c r="S1390" s="405">
        <v>8.3333333333333329E-2</v>
      </c>
      <c r="T1390" s="405">
        <v>8.3333333333333329E-2</v>
      </c>
      <c r="U1390" s="405">
        <v>8.3333333333333329E-2</v>
      </c>
      <c r="V1390" s="405">
        <v>8.3333333333333329E-2</v>
      </c>
      <c r="W1390" s="405">
        <v>8.3333333333333329E-2</v>
      </c>
      <c r="X1390" s="405">
        <v>8.3333333333333329E-2</v>
      </c>
      <c r="Y1390" s="405">
        <v>8.3333333333333329E-2</v>
      </c>
      <c r="Z1390" s="405">
        <v>8.3333333333333329E-2</v>
      </c>
      <c r="AA1390" s="405">
        <v>8.3333333333333329E-2</v>
      </c>
    </row>
    <row r="1391" spans="1:27" ht="15" customHeight="1" x14ac:dyDescent="0.25">
      <c r="A1391" s="425" t="str">
        <f>IF('1_geral'!$D$1=E1391,1,"")</f>
        <v/>
      </c>
      <c r="B1391" s="166" t="str">
        <f>IF(A1391=1,MAX(B$1:B1390)+1,"")</f>
        <v/>
      </c>
      <c r="C1391" s="425" t="str">
        <f>IF('1_geral'!$D$4=F1391,1,"")</f>
        <v/>
      </c>
      <c r="D1391" s="166" t="str">
        <f>IF(C1391=1,MAX(D$1:D1390)+1,"")</f>
        <v/>
      </c>
      <c r="E1391" s="166" t="s">
        <v>30</v>
      </c>
      <c r="F1391" s="166" t="s">
        <v>3208</v>
      </c>
      <c r="G1391" s="166" t="s">
        <v>3208</v>
      </c>
      <c r="H1391" s="166" t="s">
        <v>1854</v>
      </c>
      <c r="I1391" s="166" t="s">
        <v>1859</v>
      </c>
      <c r="J1391" s="166" t="s">
        <v>1902</v>
      </c>
      <c r="K1391" s="166" t="s">
        <v>3214</v>
      </c>
      <c r="L1391" s="409">
        <v>912</v>
      </c>
      <c r="M1391" s="409">
        <v>1140</v>
      </c>
      <c r="N1391" s="409">
        <v>1368</v>
      </c>
      <c r="O1391" s="410">
        <v>0.25</v>
      </c>
      <c r="P1391" s="405">
        <v>8.3333333333333329E-2</v>
      </c>
      <c r="Q1391" s="405">
        <v>8.3333333333333329E-2</v>
      </c>
      <c r="R1391" s="405">
        <v>8.3333333333333329E-2</v>
      </c>
      <c r="S1391" s="405">
        <v>8.3333333333333329E-2</v>
      </c>
      <c r="T1391" s="405">
        <v>8.3333333333333329E-2</v>
      </c>
      <c r="U1391" s="405">
        <v>8.3333333333333329E-2</v>
      </c>
      <c r="V1391" s="405">
        <v>8.3333333333333329E-2</v>
      </c>
      <c r="W1391" s="405">
        <v>8.3333333333333329E-2</v>
      </c>
      <c r="X1391" s="405">
        <v>8.3333333333333329E-2</v>
      </c>
      <c r="Y1391" s="405">
        <v>8.3333333333333329E-2</v>
      </c>
      <c r="Z1391" s="405">
        <v>8.3333333333333329E-2</v>
      </c>
      <c r="AA1391" s="405">
        <v>8.3333333333333329E-2</v>
      </c>
    </row>
    <row r="1392" spans="1:27" ht="15" customHeight="1" x14ac:dyDescent="0.25">
      <c r="A1392" s="425" t="str">
        <f>IF('1_geral'!$D$1=E1392,1,"")</f>
        <v/>
      </c>
      <c r="B1392" s="166" t="str">
        <f>IF(A1392=1,MAX(B$1:B1391)+1,"")</f>
        <v/>
      </c>
      <c r="C1392" s="425" t="str">
        <f>IF('1_geral'!$D$4=F1392,1,"")</f>
        <v/>
      </c>
      <c r="D1392" s="166" t="str">
        <f>IF(C1392=1,MAX(D$1:D1391)+1,"")</f>
        <v/>
      </c>
      <c r="E1392" s="166" t="s">
        <v>30</v>
      </c>
      <c r="F1392" s="166" t="s">
        <v>3208</v>
      </c>
      <c r="G1392" s="166" t="s">
        <v>3208</v>
      </c>
      <c r="H1392" s="166" t="s">
        <v>1854</v>
      </c>
      <c r="I1392" s="166" t="s">
        <v>1859</v>
      </c>
      <c r="J1392" s="166" t="s">
        <v>1902</v>
      </c>
      <c r="K1392" s="166" t="s">
        <v>3221</v>
      </c>
      <c r="L1392" s="409">
        <v>591.84</v>
      </c>
      <c r="M1392" s="409">
        <v>739.8</v>
      </c>
      <c r="N1392" s="409">
        <v>887.75999999999988</v>
      </c>
      <c r="O1392" s="410">
        <v>8</v>
      </c>
      <c r="P1392" s="405">
        <v>8.3333333333333329E-2</v>
      </c>
      <c r="Q1392" s="405">
        <v>8.3333333333333329E-2</v>
      </c>
      <c r="R1392" s="405">
        <v>8.3333333333333329E-2</v>
      </c>
      <c r="S1392" s="405">
        <v>8.3333333333333329E-2</v>
      </c>
      <c r="T1392" s="405">
        <v>8.3333333333333329E-2</v>
      </c>
      <c r="U1392" s="405">
        <v>8.3333333333333329E-2</v>
      </c>
      <c r="V1392" s="405">
        <v>8.3333333333333329E-2</v>
      </c>
      <c r="W1392" s="405">
        <v>8.3333333333333329E-2</v>
      </c>
      <c r="X1392" s="405">
        <v>8.3333333333333329E-2</v>
      </c>
      <c r="Y1392" s="405">
        <v>8.3333333333333329E-2</v>
      </c>
      <c r="Z1392" s="405">
        <v>8.3333333333333329E-2</v>
      </c>
      <c r="AA1392" s="405">
        <v>8.3333333333333329E-2</v>
      </c>
    </row>
    <row r="1393" spans="1:27" ht="15" customHeight="1" x14ac:dyDescent="0.25">
      <c r="A1393" s="425" t="str">
        <f>IF('1_geral'!$D$1=E1393,1,"")</f>
        <v/>
      </c>
      <c r="B1393" s="166" t="str">
        <f>IF(A1393=1,MAX(B$1:B1392)+1,"")</f>
        <v/>
      </c>
      <c r="C1393" s="425" t="str">
        <f>IF('1_geral'!$D$4=F1393,1,"")</f>
        <v/>
      </c>
      <c r="D1393" s="166" t="str">
        <f>IF(C1393=1,MAX(D$1:D1392)+1,"")</f>
        <v/>
      </c>
      <c r="E1393" s="166" t="s">
        <v>30</v>
      </c>
      <c r="F1393" s="166" t="s">
        <v>3208</v>
      </c>
      <c r="G1393" s="166" t="s">
        <v>3208</v>
      </c>
      <c r="H1393" s="166" t="s">
        <v>1854</v>
      </c>
      <c r="I1393" s="166" t="s">
        <v>1859</v>
      </c>
      <c r="J1393" s="166" t="s">
        <v>1902</v>
      </c>
      <c r="K1393" s="166" t="s">
        <v>3222</v>
      </c>
      <c r="L1393" s="409">
        <v>576</v>
      </c>
      <c r="M1393" s="409">
        <v>720</v>
      </c>
      <c r="N1393" s="409">
        <v>864</v>
      </c>
      <c r="O1393" s="410">
        <v>8</v>
      </c>
      <c r="P1393" s="405">
        <v>8.3333333333333329E-2</v>
      </c>
      <c r="Q1393" s="405">
        <v>8.3333333333333329E-2</v>
      </c>
      <c r="R1393" s="405">
        <v>8.3333333333333329E-2</v>
      </c>
      <c r="S1393" s="405">
        <v>8.3333333333333329E-2</v>
      </c>
      <c r="T1393" s="405">
        <v>8.3333333333333329E-2</v>
      </c>
      <c r="U1393" s="405">
        <v>8.3333333333333329E-2</v>
      </c>
      <c r="V1393" s="405">
        <v>8.3333333333333329E-2</v>
      </c>
      <c r="W1393" s="405">
        <v>8.3333333333333329E-2</v>
      </c>
      <c r="X1393" s="405">
        <v>8.3333333333333329E-2</v>
      </c>
      <c r="Y1393" s="405">
        <v>8.3333333333333329E-2</v>
      </c>
      <c r="Z1393" s="405">
        <v>8.3333333333333329E-2</v>
      </c>
      <c r="AA1393" s="405">
        <v>8.3333333333333329E-2</v>
      </c>
    </row>
    <row r="1394" spans="1:27" ht="15" customHeight="1" x14ac:dyDescent="0.25">
      <c r="A1394" s="425" t="str">
        <f>IF('1_geral'!$D$1=E1394,1,"")</f>
        <v/>
      </c>
      <c r="B1394" s="166" t="str">
        <f>IF(A1394=1,MAX(B$1:B1393)+1,"")</f>
        <v/>
      </c>
      <c r="C1394" s="425" t="str">
        <f>IF('1_geral'!$D$4=F1394,1,"")</f>
        <v/>
      </c>
      <c r="D1394" s="166" t="str">
        <f>IF(C1394=1,MAX(D$1:D1393)+1,"")</f>
        <v/>
      </c>
      <c r="E1394" s="166" t="s">
        <v>30</v>
      </c>
      <c r="F1394" s="166" t="s">
        <v>3208</v>
      </c>
      <c r="G1394" s="166" t="s">
        <v>1657</v>
      </c>
      <c r="H1394" s="166" t="s">
        <v>1658</v>
      </c>
      <c r="I1394" s="166" t="s">
        <v>1886</v>
      </c>
      <c r="J1394" s="166" t="s">
        <v>1902</v>
      </c>
      <c r="K1394" s="166" t="s">
        <v>2470</v>
      </c>
      <c r="L1394" s="409">
        <v>2304</v>
      </c>
      <c r="M1394" s="409">
        <v>2880</v>
      </c>
      <c r="N1394" s="409">
        <v>3456</v>
      </c>
      <c r="O1394" s="410">
        <v>1.5</v>
      </c>
      <c r="P1394" s="405">
        <v>8.3333333333333329E-2</v>
      </c>
      <c r="Q1394" s="405">
        <v>8.3333333333333329E-2</v>
      </c>
      <c r="R1394" s="405">
        <v>8.3333333333333329E-2</v>
      </c>
      <c r="S1394" s="405">
        <v>8.3333333333333329E-2</v>
      </c>
      <c r="T1394" s="405">
        <v>8.3333333333333329E-2</v>
      </c>
      <c r="U1394" s="405">
        <v>8.3333333333333329E-2</v>
      </c>
      <c r="V1394" s="405">
        <v>8.3333333333333329E-2</v>
      </c>
      <c r="W1394" s="405">
        <v>8.3333333333333329E-2</v>
      </c>
      <c r="X1394" s="405">
        <v>8.3333333333333329E-2</v>
      </c>
      <c r="Y1394" s="405">
        <v>8.3333333333333329E-2</v>
      </c>
      <c r="Z1394" s="405">
        <v>8.3333333333333329E-2</v>
      </c>
      <c r="AA1394" s="405">
        <v>8.3333333333333329E-2</v>
      </c>
    </row>
    <row r="1395" spans="1:27" ht="15" customHeight="1" x14ac:dyDescent="0.25">
      <c r="A1395" s="425" t="str">
        <f>IF('1_geral'!$D$1=E1395,1,"")</f>
        <v/>
      </c>
      <c r="B1395" s="166" t="str">
        <f>IF(A1395=1,MAX(B$1:B1394)+1,"")</f>
        <v/>
      </c>
      <c r="C1395" s="425" t="str">
        <f>IF('1_geral'!$D$4=F1395,1,"")</f>
        <v/>
      </c>
      <c r="D1395" s="166" t="str">
        <f>IF(C1395=1,MAX(D$1:D1394)+1,"")</f>
        <v/>
      </c>
      <c r="E1395" s="166" t="s">
        <v>30</v>
      </c>
      <c r="F1395" s="166" t="s">
        <v>3208</v>
      </c>
      <c r="G1395" s="166" t="s">
        <v>1657</v>
      </c>
      <c r="H1395" s="166" t="s">
        <v>1658</v>
      </c>
      <c r="I1395" s="166" t="s">
        <v>1886</v>
      </c>
      <c r="J1395" s="166" t="s">
        <v>1902</v>
      </c>
      <c r="K1395" s="166" t="s">
        <v>2580</v>
      </c>
      <c r="L1395" s="409">
        <v>644.16000000000008</v>
      </c>
      <c r="M1395" s="409">
        <v>805.2</v>
      </c>
      <c r="N1395" s="409">
        <v>966.24</v>
      </c>
      <c r="O1395" s="410">
        <v>1</v>
      </c>
      <c r="P1395" s="405">
        <v>8.3333333333333329E-2</v>
      </c>
      <c r="Q1395" s="405">
        <v>8.3333333333333329E-2</v>
      </c>
      <c r="R1395" s="405">
        <v>8.3333333333333329E-2</v>
      </c>
      <c r="S1395" s="405">
        <v>8.3333333333333329E-2</v>
      </c>
      <c r="T1395" s="405">
        <v>8.3333333333333329E-2</v>
      </c>
      <c r="U1395" s="405">
        <v>8.3333333333333329E-2</v>
      </c>
      <c r="V1395" s="405">
        <v>8.3333333333333329E-2</v>
      </c>
      <c r="W1395" s="405">
        <v>8.3333333333333329E-2</v>
      </c>
      <c r="X1395" s="405">
        <v>8.3333333333333329E-2</v>
      </c>
      <c r="Y1395" s="405">
        <v>8.3333333333333329E-2</v>
      </c>
      <c r="Z1395" s="405">
        <v>8.3333333333333329E-2</v>
      </c>
      <c r="AA1395" s="405">
        <v>8.3333333333333329E-2</v>
      </c>
    </row>
    <row r="1396" spans="1:27" ht="15" customHeight="1" x14ac:dyDescent="0.25">
      <c r="A1396" s="425" t="str">
        <f>IF('1_geral'!$D$1=E1396,1,"")</f>
        <v/>
      </c>
      <c r="B1396" s="166" t="str">
        <f>IF(A1396=1,MAX(B$1:B1395)+1,"")</f>
        <v/>
      </c>
      <c r="C1396" s="425" t="str">
        <f>IF('1_geral'!$D$4=F1396,1,"")</f>
        <v/>
      </c>
      <c r="D1396" s="166" t="str">
        <f>IF(C1396=1,MAX(D$1:D1395)+1,"")</f>
        <v/>
      </c>
      <c r="E1396" s="166" t="s">
        <v>30</v>
      </c>
      <c r="F1396" s="166" t="s">
        <v>3208</v>
      </c>
      <c r="G1396" s="166" t="s">
        <v>1657</v>
      </c>
      <c r="H1396" s="166" t="s">
        <v>1658</v>
      </c>
      <c r="I1396" s="166" t="s">
        <v>1855</v>
      </c>
      <c r="J1396" s="166" t="s">
        <v>1902</v>
      </c>
      <c r="K1396" s="166" t="s">
        <v>2475</v>
      </c>
      <c r="L1396" s="409">
        <v>4383.84</v>
      </c>
      <c r="M1396" s="409">
        <v>5479.8</v>
      </c>
      <c r="N1396" s="409">
        <v>6575.76</v>
      </c>
      <c r="O1396" s="410">
        <v>1</v>
      </c>
      <c r="P1396" s="405">
        <v>8.3333333333333329E-2</v>
      </c>
      <c r="Q1396" s="405">
        <v>8.3333333333333329E-2</v>
      </c>
      <c r="R1396" s="405">
        <v>8.3333333333333329E-2</v>
      </c>
      <c r="S1396" s="405">
        <v>8.3333333333333329E-2</v>
      </c>
      <c r="T1396" s="405">
        <v>8.3333333333333329E-2</v>
      </c>
      <c r="U1396" s="405">
        <v>8.3333333333333329E-2</v>
      </c>
      <c r="V1396" s="405">
        <v>8.3333333333333329E-2</v>
      </c>
      <c r="W1396" s="405">
        <v>8.3333333333333329E-2</v>
      </c>
      <c r="X1396" s="405">
        <v>8.3333333333333329E-2</v>
      </c>
      <c r="Y1396" s="405">
        <v>8.3333333333333329E-2</v>
      </c>
      <c r="Z1396" s="405">
        <v>8.3333333333333329E-2</v>
      </c>
      <c r="AA1396" s="405">
        <v>8.3333333333333329E-2</v>
      </c>
    </row>
    <row r="1397" spans="1:27" ht="15" customHeight="1" x14ac:dyDescent="0.25">
      <c r="A1397" s="425" t="str">
        <f>IF('1_geral'!$D$1=E1397,1,"")</f>
        <v/>
      </c>
      <c r="B1397" s="166" t="str">
        <f>IF(A1397=1,MAX(B$1:B1396)+1,"")</f>
        <v/>
      </c>
      <c r="C1397" s="425" t="str">
        <f>IF('1_geral'!$D$4=F1397,1,"")</f>
        <v/>
      </c>
      <c r="D1397" s="166" t="str">
        <f>IF(C1397=1,MAX(D$1:D1396)+1,"")</f>
        <v/>
      </c>
      <c r="E1397" s="166" t="s">
        <v>30</v>
      </c>
      <c r="F1397" s="166" t="s">
        <v>3208</v>
      </c>
      <c r="G1397" s="166" t="s">
        <v>1657</v>
      </c>
      <c r="H1397" s="166" t="s">
        <v>1658</v>
      </c>
      <c r="I1397" s="166" t="s">
        <v>1855</v>
      </c>
      <c r="J1397" s="166" t="s">
        <v>1902</v>
      </c>
      <c r="K1397" s="166" t="s">
        <v>3220</v>
      </c>
      <c r="L1397" s="409">
        <v>704.16000000000008</v>
      </c>
      <c r="M1397" s="409">
        <v>880.2</v>
      </c>
      <c r="N1397" s="409">
        <v>1056.24</v>
      </c>
      <c r="O1397" s="410">
        <v>1.6666666666666667</v>
      </c>
      <c r="P1397" s="405">
        <v>8.3333333333333329E-2</v>
      </c>
      <c r="Q1397" s="405">
        <v>8.3333333333333329E-2</v>
      </c>
      <c r="R1397" s="405">
        <v>8.3333333333333329E-2</v>
      </c>
      <c r="S1397" s="405">
        <v>8.3333333333333329E-2</v>
      </c>
      <c r="T1397" s="405">
        <v>8.3333333333333329E-2</v>
      </c>
      <c r="U1397" s="405">
        <v>8.3333333333333329E-2</v>
      </c>
      <c r="V1397" s="405">
        <v>8.3333333333333329E-2</v>
      </c>
      <c r="W1397" s="405">
        <v>8.3333333333333329E-2</v>
      </c>
      <c r="X1397" s="405">
        <v>8.3333333333333329E-2</v>
      </c>
      <c r="Y1397" s="405">
        <v>8.3333333333333329E-2</v>
      </c>
      <c r="Z1397" s="405">
        <v>8.3333333333333329E-2</v>
      </c>
      <c r="AA1397" s="405">
        <v>8.3333333333333329E-2</v>
      </c>
    </row>
    <row r="1398" spans="1:27" ht="15" customHeight="1" x14ac:dyDescent="0.25">
      <c r="A1398" s="425" t="str">
        <f>IF('1_geral'!$D$1=E1398,1,"")</f>
        <v/>
      </c>
      <c r="B1398" s="166" t="str">
        <f>IF(A1398=1,MAX(B$1:B1397)+1,"")</f>
        <v/>
      </c>
      <c r="C1398" s="425" t="str">
        <f>IF('1_geral'!$D$4=F1398,1,"")</f>
        <v/>
      </c>
      <c r="D1398" s="166" t="str">
        <f>IF(C1398=1,MAX(D$1:D1397)+1,"")</f>
        <v/>
      </c>
      <c r="E1398" s="166" t="s">
        <v>30</v>
      </c>
      <c r="F1398" s="166" t="s">
        <v>3208</v>
      </c>
      <c r="G1398" s="166" t="s">
        <v>1657</v>
      </c>
      <c r="H1398" s="166" t="s">
        <v>1854</v>
      </c>
      <c r="I1398" s="166" t="s">
        <v>1857</v>
      </c>
      <c r="J1398" s="166" t="s">
        <v>1902</v>
      </c>
      <c r="K1398" s="166" t="s">
        <v>3211</v>
      </c>
      <c r="L1398" s="409">
        <v>4152</v>
      </c>
      <c r="M1398" s="409">
        <v>5190</v>
      </c>
      <c r="N1398" s="409">
        <v>6228</v>
      </c>
      <c r="O1398" s="410">
        <v>0.91666666666666663</v>
      </c>
      <c r="P1398" s="405">
        <v>8.3333333333333329E-2</v>
      </c>
      <c r="Q1398" s="405">
        <v>8.3333333333333329E-2</v>
      </c>
      <c r="R1398" s="405">
        <v>8.3333333333333329E-2</v>
      </c>
      <c r="S1398" s="405">
        <v>8.3333333333333329E-2</v>
      </c>
      <c r="T1398" s="405">
        <v>8.3333333333333329E-2</v>
      </c>
      <c r="U1398" s="405">
        <v>8.3333333333333329E-2</v>
      </c>
      <c r="V1398" s="405">
        <v>8.3333333333333329E-2</v>
      </c>
      <c r="W1398" s="405">
        <v>8.3333333333333329E-2</v>
      </c>
      <c r="X1398" s="405">
        <v>8.3333333333333329E-2</v>
      </c>
      <c r="Y1398" s="405">
        <v>8.3333333333333329E-2</v>
      </c>
      <c r="Z1398" s="405">
        <v>8.3333333333333329E-2</v>
      </c>
      <c r="AA1398" s="405">
        <v>8.3333333333333329E-2</v>
      </c>
    </row>
    <row r="1399" spans="1:27" ht="15" customHeight="1" x14ac:dyDescent="0.25">
      <c r="A1399" s="425" t="str">
        <f>IF('1_geral'!$D$1=E1399,1,"")</f>
        <v/>
      </c>
      <c r="B1399" s="166" t="str">
        <f>IF(A1399=1,MAX(B$1:B1398)+1,"")</f>
        <v/>
      </c>
      <c r="C1399" s="425" t="str">
        <f>IF('1_geral'!$D$4=F1399,1,"")</f>
        <v/>
      </c>
      <c r="D1399" s="166" t="str">
        <f>IF(C1399=1,MAX(D$1:D1398)+1,"")</f>
        <v/>
      </c>
      <c r="E1399" s="166" t="s">
        <v>30</v>
      </c>
      <c r="F1399" s="166" t="s">
        <v>3208</v>
      </c>
      <c r="G1399" s="166" t="s">
        <v>1657</v>
      </c>
      <c r="H1399" s="166" t="s">
        <v>1854</v>
      </c>
      <c r="I1399" s="166" t="s">
        <v>1857</v>
      </c>
      <c r="J1399" s="166" t="s">
        <v>1902</v>
      </c>
      <c r="K1399" s="166" t="s">
        <v>3212</v>
      </c>
      <c r="L1399" s="409">
        <v>5280</v>
      </c>
      <c r="M1399" s="409">
        <v>6600</v>
      </c>
      <c r="N1399" s="409">
        <v>7920</v>
      </c>
      <c r="O1399" s="410">
        <v>2.4166666666666665</v>
      </c>
      <c r="P1399" s="405">
        <v>8.3333333333333329E-2</v>
      </c>
      <c r="Q1399" s="405">
        <v>8.3333333333333329E-2</v>
      </c>
      <c r="R1399" s="405">
        <v>8.3333333333333329E-2</v>
      </c>
      <c r="S1399" s="405">
        <v>8.3333333333333329E-2</v>
      </c>
      <c r="T1399" s="405">
        <v>8.3333333333333329E-2</v>
      </c>
      <c r="U1399" s="405">
        <v>8.3333333333333329E-2</v>
      </c>
      <c r="V1399" s="405">
        <v>8.3333333333333329E-2</v>
      </c>
      <c r="W1399" s="405">
        <v>8.3333333333333329E-2</v>
      </c>
      <c r="X1399" s="405">
        <v>8.3333333333333329E-2</v>
      </c>
      <c r="Y1399" s="405">
        <v>8.3333333333333329E-2</v>
      </c>
      <c r="Z1399" s="405">
        <v>8.3333333333333329E-2</v>
      </c>
      <c r="AA1399" s="405">
        <v>8.3333333333333329E-2</v>
      </c>
    </row>
    <row r="1400" spans="1:27" ht="15" customHeight="1" x14ac:dyDescent="0.25">
      <c r="A1400" s="425" t="str">
        <f>IF('1_geral'!$D$1=E1400,1,"")</f>
        <v/>
      </c>
      <c r="B1400" s="166" t="str">
        <f>IF(A1400=1,MAX(B$1:B1399)+1,"")</f>
        <v/>
      </c>
      <c r="C1400" s="425" t="str">
        <f>IF('1_geral'!$D$4=F1400,1,"")</f>
        <v/>
      </c>
      <c r="D1400" s="166" t="str">
        <f>IF(C1400=1,MAX(D$1:D1399)+1,"")</f>
        <v/>
      </c>
      <c r="E1400" s="166" t="s">
        <v>30</v>
      </c>
      <c r="F1400" s="166" t="s">
        <v>3208</v>
      </c>
      <c r="G1400" s="166" t="s">
        <v>1657</v>
      </c>
      <c r="H1400" s="166" t="s">
        <v>1854</v>
      </c>
      <c r="I1400" s="166" t="s">
        <v>1857</v>
      </c>
      <c r="J1400" s="166" t="s">
        <v>1902</v>
      </c>
      <c r="K1400" s="166" t="s">
        <v>3186</v>
      </c>
      <c r="L1400" s="409">
        <v>1440</v>
      </c>
      <c r="M1400" s="409">
        <v>1800</v>
      </c>
      <c r="N1400" s="409">
        <v>2160</v>
      </c>
      <c r="O1400" s="410">
        <v>3.8333333333333335</v>
      </c>
      <c r="P1400" s="405">
        <v>8.3333333333333329E-2</v>
      </c>
      <c r="Q1400" s="405">
        <v>8.3333333333333329E-2</v>
      </c>
      <c r="R1400" s="405">
        <v>8.3333333333333329E-2</v>
      </c>
      <c r="S1400" s="405">
        <v>8.3333333333333329E-2</v>
      </c>
      <c r="T1400" s="405">
        <v>8.3333333333333329E-2</v>
      </c>
      <c r="U1400" s="405">
        <v>8.3333333333333329E-2</v>
      </c>
      <c r="V1400" s="405">
        <v>8.3333333333333329E-2</v>
      </c>
      <c r="W1400" s="405">
        <v>8.3333333333333329E-2</v>
      </c>
      <c r="X1400" s="405">
        <v>8.3333333333333329E-2</v>
      </c>
      <c r="Y1400" s="405">
        <v>8.3333333333333329E-2</v>
      </c>
      <c r="Z1400" s="405">
        <v>8.3333333333333329E-2</v>
      </c>
      <c r="AA1400" s="405">
        <v>8.3333333333333329E-2</v>
      </c>
    </row>
    <row r="1401" spans="1:27" ht="15" customHeight="1" x14ac:dyDescent="0.25">
      <c r="A1401" s="425" t="str">
        <f>IF('1_geral'!$D$1=E1401,1,"")</f>
        <v/>
      </c>
      <c r="B1401" s="166" t="str">
        <f>IF(A1401=1,MAX(B$1:B1400)+1,"")</f>
        <v/>
      </c>
      <c r="C1401" s="425" t="str">
        <f>IF('1_geral'!$D$4=F1401,1,"")</f>
        <v/>
      </c>
      <c r="D1401" s="166" t="str">
        <f>IF(C1401=1,MAX(D$1:D1400)+1,"")</f>
        <v/>
      </c>
      <c r="E1401" s="166" t="s">
        <v>30</v>
      </c>
      <c r="F1401" s="166" t="s">
        <v>3208</v>
      </c>
      <c r="H1401" s="166" t="s">
        <v>1656</v>
      </c>
      <c r="I1401" s="166" t="s">
        <v>1860</v>
      </c>
      <c r="J1401" s="166" t="s">
        <v>1902</v>
      </c>
      <c r="K1401" s="166" t="s">
        <v>3218</v>
      </c>
      <c r="L1401" s="409">
        <v>2304</v>
      </c>
      <c r="M1401" s="409">
        <v>2880</v>
      </c>
      <c r="N1401" s="409">
        <v>3456</v>
      </c>
      <c r="O1401" s="410">
        <v>1</v>
      </c>
      <c r="P1401" s="405">
        <v>8.3333333333333329E-2</v>
      </c>
      <c r="Q1401" s="405">
        <v>8.3333333333333329E-2</v>
      </c>
      <c r="R1401" s="405">
        <v>8.3333333333333329E-2</v>
      </c>
      <c r="S1401" s="405">
        <v>8.3333333333333329E-2</v>
      </c>
      <c r="T1401" s="405">
        <v>8.3333333333333329E-2</v>
      </c>
      <c r="U1401" s="405">
        <v>8.3333333333333329E-2</v>
      </c>
      <c r="V1401" s="405">
        <v>8.3333333333333329E-2</v>
      </c>
      <c r="W1401" s="405">
        <v>8.3333333333333329E-2</v>
      </c>
      <c r="X1401" s="405">
        <v>8.3333333333333329E-2</v>
      </c>
      <c r="Y1401" s="405">
        <v>8.3333333333333329E-2</v>
      </c>
      <c r="Z1401" s="405">
        <v>8.3333333333333329E-2</v>
      </c>
      <c r="AA1401" s="405">
        <v>8.3333333333333329E-2</v>
      </c>
    </row>
    <row r="1402" spans="1:27" ht="15" customHeight="1" x14ac:dyDescent="0.25">
      <c r="A1402" s="425" t="str">
        <f>IF('1_geral'!$D$1=E1402,1,"")</f>
        <v/>
      </c>
      <c r="B1402" s="166" t="str">
        <f>IF(A1402=1,MAX(B$1:B1401)+1,"")</f>
        <v/>
      </c>
      <c r="C1402" s="425" t="str">
        <f>IF('1_geral'!$D$4=F1402,1,"")</f>
        <v/>
      </c>
      <c r="D1402" s="166" t="str">
        <f>IF(C1402=1,MAX(D$1:D1401)+1,"")</f>
        <v/>
      </c>
      <c r="E1402" s="166" t="s">
        <v>30</v>
      </c>
      <c r="F1402" s="166" t="s">
        <v>3208</v>
      </c>
      <c r="H1402" s="166" t="s">
        <v>1854</v>
      </c>
      <c r="I1402" s="166" t="s">
        <v>1857</v>
      </c>
      <c r="J1402" s="166" t="s">
        <v>1902</v>
      </c>
      <c r="K1402" s="166" t="s">
        <v>3219</v>
      </c>
      <c r="L1402" s="409">
        <v>1224</v>
      </c>
      <c r="M1402" s="409">
        <v>1530</v>
      </c>
      <c r="N1402" s="409">
        <v>1836</v>
      </c>
      <c r="O1402" s="410">
        <v>0.33333333333333331</v>
      </c>
      <c r="P1402" s="405">
        <v>8.3333333333333329E-2</v>
      </c>
      <c r="Q1402" s="405">
        <v>8.3333333333333329E-2</v>
      </c>
      <c r="R1402" s="405">
        <v>8.3333333333333329E-2</v>
      </c>
      <c r="S1402" s="405">
        <v>8.3333333333333329E-2</v>
      </c>
      <c r="T1402" s="405">
        <v>8.3333333333333329E-2</v>
      </c>
      <c r="U1402" s="405">
        <v>8.3333333333333329E-2</v>
      </c>
      <c r="V1402" s="405">
        <v>8.3333333333333329E-2</v>
      </c>
      <c r="W1402" s="405">
        <v>8.3333333333333329E-2</v>
      </c>
      <c r="X1402" s="405">
        <v>8.3333333333333329E-2</v>
      </c>
      <c r="Y1402" s="405">
        <v>8.3333333333333329E-2</v>
      </c>
      <c r="Z1402" s="405">
        <v>8.3333333333333329E-2</v>
      </c>
      <c r="AA1402" s="405">
        <v>8.3333333333333329E-2</v>
      </c>
    </row>
    <row r="1403" spans="1:27" ht="15" customHeight="1" x14ac:dyDescent="0.25">
      <c r="A1403" s="425" t="str">
        <f>IF('1_geral'!$D$1=E1403,1,"")</f>
        <v/>
      </c>
      <c r="B1403" s="166" t="str">
        <f>IF(A1403=1,MAX(B$1:B1402)+1,"")</f>
        <v/>
      </c>
      <c r="C1403" s="425" t="str">
        <f>IF('1_geral'!$D$4=F1403,1,"")</f>
        <v/>
      </c>
      <c r="D1403" s="166" t="str">
        <f>IF(C1403=1,MAX(D$1:D1402)+1,"")</f>
        <v/>
      </c>
      <c r="E1403" s="166" t="s">
        <v>30</v>
      </c>
      <c r="F1403" s="166" t="s">
        <v>3208</v>
      </c>
      <c r="H1403" s="166" t="s">
        <v>1854</v>
      </c>
      <c r="I1403" s="166" t="s">
        <v>1858</v>
      </c>
      <c r="J1403" s="166" t="s">
        <v>1902</v>
      </c>
      <c r="K1403" s="166" t="s">
        <v>3117</v>
      </c>
      <c r="L1403" s="409">
        <v>816</v>
      </c>
      <c r="M1403" s="409">
        <v>1020</v>
      </c>
      <c r="N1403" s="409">
        <v>1224</v>
      </c>
      <c r="O1403" s="410">
        <v>0.25</v>
      </c>
      <c r="P1403" s="405">
        <v>8.3333333333333329E-2</v>
      </c>
      <c r="Q1403" s="405">
        <v>8.3333333333333329E-2</v>
      </c>
      <c r="R1403" s="405">
        <v>8.3333333333333329E-2</v>
      </c>
      <c r="S1403" s="405">
        <v>8.3333333333333329E-2</v>
      </c>
      <c r="T1403" s="405">
        <v>8.3333333333333329E-2</v>
      </c>
      <c r="U1403" s="405">
        <v>8.3333333333333329E-2</v>
      </c>
      <c r="V1403" s="405">
        <v>8.3333333333333329E-2</v>
      </c>
      <c r="W1403" s="405">
        <v>8.3333333333333329E-2</v>
      </c>
      <c r="X1403" s="405">
        <v>8.3333333333333329E-2</v>
      </c>
      <c r="Y1403" s="405">
        <v>8.3333333333333329E-2</v>
      </c>
      <c r="Z1403" s="405">
        <v>8.3333333333333329E-2</v>
      </c>
      <c r="AA1403" s="405">
        <v>8.3333333333333329E-2</v>
      </c>
    </row>
    <row r="1404" spans="1:27" ht="15" customHeight="1" x14ac:dyDescent="0.25">
      <c r="A1404" s="425" t="str">
        <f>IF('1_geral'!$D$1=E1404,1,"")</f>
        <v/>
      </c>
      <c r="B1404" s="166" t="str">
        <f>IF(A1404=1,MAX(B$1:B1403)+1,"")</f>
        <v/>
      </c>
      <c r="C1404" s="425" t="str">
        <f>IF('1_geral'!$D$4=F1404,1,"")</f>
        <v/>
      </c>
      <c r="D1404" s="166" t="str">
        <f>IF(C1404=1,MAX(D$1:D1403)+1,"")</f>
        <v/>
      </c>
      <c r="E1404" s="166" t="s">
        <v>30</v>
      </c>
      <c r="F1404" s="166" t="s">
        <v>3208</v>
      </c>
      <c r="H1404" s="166" t="s">
        <v>1854</v>
      </c>
      <c r="I1404" s="166" t="s">
        <v>1858</v>
      </c>
      <c r="J1404" s="166" t="s">
        <v>1902</v>
      </c>
      <c r="K1404" s="166" t="s">
        <v>2845</v>
      </c>
      <c r="L1404" s="409">
        <v>4320</v>
      </c>
      <c r="M1404" s="409">
        <v>5400</v>
      </c>
      <c r="N1404" s="409">
        <v>6480</v>
      </c>
      <c r="O1404" s="410">
        <v>1</v>
      </c>
      <c r="P1404" s="405">
        <v>8.3333333333333329E-2</v>
      </c>
      <c r="Q1404" s="405">
        <v>8.3333333333333329E-2</v>
      </c>
      <c r="R1404" s="405">
        <v>8.3333333333333329E-2</v>
      </c>
      <c r="S1404" s="405">
        <v>8.3333333333333329E-2</v>
      </c>
      <c r="T1404" s="405">
        <v>8.3333333333333329E-2</v>
      </c>
      <c r="U1404" s="405">
        <v>8.3333333333333329E-2</v>
      </c>
      <c r="V1404" s="405">
        <v>8.3333333333333329E-2</v>
      </c>
      <c r="W1404" s="405">
        <v>8.3333333333333329E-2</v>
      </c>
      <c r="X1404" s="405">
        <v>8.3333333333333329E-2</v>
      </c>
      <c r="Y1404" s="405">
        <v>8.3333333333333329E-2</v>
      </c>
      <c r="Z1404" s="405">
        <v>8.3333333333333329E-2</v>
      </c>
      <c r="AA1404" s="405">
        <v>8.3333333333333329E-2</v>
      </c>
    </row>
    <row r="1405" spans="1:27" ht="15" customHeight="1" x14ac:dyDescent="0.25">
      <c r="A1405" s="425" t="str">
        <f>IF('1_geral'!$D$1=E1405,1,"")</f>
        <v/>
      </c>
      <c r="B1405" s="166" t="str">
        <f>IF(A1405=1,MAX(B$1:B1404)+1,"")</f>
        <v/>
      </c>
      <c r="C1405" s="425" t="str">
        <f>IF('1_geral'!$D$4=F1405,1,"")</f>
        <v/>
      </c>
      <c r="D1405" s="166" t="str">
        <f>IF(C1405=1,MAX(D$1:D1404)+1,"")</f>
        <v/>
      </c>
      <c r="E1405" s="166" t="s">
        <v>30</v>
      </c>
      <c r="F1405" s="166" t="s">
        <v>3208</v>
      </c>
      <c r="H1405" s="166" t="s">
        <v>1854</v>
      </c>
      <c r="I1405" s="166" t="s">
        <v>1858</v>
      </c>
      <c r="J1405" s="166" t="s">
        <v>1902</v>
      </c>
      <c r="K1405" s="166" t="s">
        <v>3215</v>
      </c>
      <c r="L1405" s="409">
        <v>816</v>
      </c>
      <c r="M1405" s="409">
        <v>1020</v>
      </c>
      <c r="N1405" s="409">
        <v>1224</v>
      </c>
      <c r="O1405" s="410">
        <v>1.9166666666666667</v>
      </c>
      <c r="P1405" s="405">
        <v>8.3333333333333329E-2</v>
      </c>
      <c r="Q1405" s="405">
        <v>8.3333333333333329E-2</v>
      </c>
      <c r="R1405" s="405">
        <v>8.3333333333333329E-2</v>
      </c>
      <c r="S1405" s="405">
        <v>8.3333333333333329E-2</v>
      </c>
      <c r="T1405" s="405">
        <v>8.3333333333333329E-2</v>
      </c>
      <c r="U1405" s="405">
        <v>8.3333333333333329E-2</v>
      </c>
      <c r="V1405" s="405">
        <v>8.3333333333333329E-2</v>
      </c>
      <c r="W1405" s="405">
        <v>8.3333333333333329E-2</v>
      </c>
      <c r="X1405" s="405">
        <v>8.3333333333333329E-2</v>
      </c>
      <c r="Y1405" s="405">
        <v>8.3333333333333329E-2</v>
      </c>
      <c r="Z1405" s="405">
        <v>8.3333333333333329E-2</v>
      </c>
      <c r="AA1405" s="405">
        <v>8.3333333333333329E-2</v>
      </c>
    </row>
    <row r="1406" spans="1:27" ht="15" customHeight="1" x14ac:dyDescent="0.25">
      <c r="A1406" s="425" t="str">
        <f>IF('1_geral'!$D$1=E1406,1,"")</f>
        <v/>
      </c>
      <c r="B1406" s="166" t="str">
        <f>IF(A1406=1,MAX(B$1:B1405)+1,"")</f>
        <v/>
      </c>
      <c r="C1406" s="425" t="str">
        <f>IF('1_geral'!$D$4=F1406,1,"")</f>
        <v/>
      </c>
      <c r="D1406" s="166" t="str">
        <f>IF(C1406=1,MAX(D$1:D1405)+1,"")</f>
        <v/>
      </c>
      <c r="E1406" s="166" t="s">
        <v>30</v>
      </c>
      <c r="F1406" s="166" t="s">
        <v>3208</v>
      </c>
      <c r="H1406" s="166" t="s">
        <v>1854</v>
      </c>
      <c r="I1406" s="166" t="s">
        <v>1858</v>
      </c>
      <c r="J1406" s="166" t="s">
        <v>1902</v>
      </c>
      <c r="K1406" s="166" t="s">
        <v>3216</v>
      </c>
      <c r="L1406" s="409">
        <v>2256</v>
      </c>
      <c r="M1406" s="409">
        <v>2820</v>
      </c>
      <c r="N1406" s="409">
        <v>3384</v>
      </c>
      <c r="O1406" s="410">
        <v>2</v>
      </c>
      <c r="P1406" s="405">
        <v>8.3333333333333329E-2</v>
      </c>
      <c r="Q1406" s="405">
        <v>8.3333333333333329E-2</v>
      </c>
      <c r="R1406" s="405">
        <v>8.3333333333333329E-2</v>
      </c>
      <c r="S1406" s="405">
        <v>8.3333333333333329E-2</v>
      </c>
      <c r="T1406" s="405">
        <v>8.3333333333333329E-2</v>
      </c>
      <c r="U1406" s="405">
        <v>8.3333333333333329E-2</v>
      </c>
      <c r="V1406" s="405">
        <v>8.3333333333333329E-2</v>
      </c>
      <c r="W1406" s="405">
        <v>8.3333333333333329E-2</v>
      </c>
      <c r="X1406" s="405">
        <v>8.3333333333333329E-2</v>
      </c>
      <c r="Y1406" s="405">
        <v>8.3333333333333329E-2</v>
      </c>
      <c r="Z1406" s="405">
        <v>8.3333333333333329E-2</v>
      </c>
      <c r="AA1406" s="405">
        <v>8.3333333333333329E-2</v>
      </c>
    </row>
    <row r="1407" spans="1:27" ht="15" customHeight="1" x14ac:dyDescent="0.25">
      <c r="A1407" s="425" t="str">
        <f>IF('1_geral'!$D$1=E1407,1,"")</f>
        <v/>
      </c>
      <c r="B1407" s="166" t="str">
        <f>IF(A1407=1,MAX(B$1:B1406)+1,"")</f>
        <v/>
      </c>
      <c r="C1407" s="425" t="str">
        <f>IF('1_geral'!$D$4=F1407,1,"")</f>
        <v/>
      </c>
      <c r="D1407" s="166" t="str">
        <f>IF(C1407=1,MAX(D$1:D1406)+1,"")</f>
        <v/>
      </c>
      <c r="E1407" s="166" t="s">
        <v>30</v>
      </c>
      <c r="F1407" s="166" t="s">
        <v>3208</v>
      </c>
      <c r="H1407" s="166" t="s">
        <v>1854</v>
      </c>
      <c r="I1407" s="166" t="s">
        <v>1858</v>
      </c>
      <c r="J1407" s="166" t="s">
        <v>1902</v>
      </c>
      <c r="K1407" s="166" t="s">
        <v>3217</v>
      </c>
      <c r="L1407" s="409">
        <v>864</v>
      </c>
      <c r="M1407" s="409">
        <v>1080</v>
      </c>
      <c r="N1407" s="409">
        <v>1296</v>
      </c>
      <c r="O1407" s="410">
        <v>8.3333333333333339</v>
      </c>
      <c r="P1407" s="405">
        <v>8.3333333333333329E-2</v>
      </c>
      <c r="Q1407" s="405">
        <v>8.3333333333333329E-2</v>
      </c>
      <c r="R1407" s="405">
        <v>8.3333333333333329E-2</v>
      </c>
      <c r="S1407" s="405">
        <v>8.3333333333333329E-2</v>
      </c>
      <c r="T1407" s="405">
        <v>8.3333333333333329E-2</v>
      </c>
      <c r="U1407" s="405">
        <v>8.3333333333333329E-2</v>
      </c>
      <c r="V1407" s="405">
        <v>8.3333333333333329E-2</v>
      </c>
      <c r="W1407" s="405">
        <v>8.3333333333333329E-2</v>
      </c>
      <c r="X1407" s="405">
        <v>8.3333333333333329E-2</v>
      </c>
      <c r="Y1407" s="405">
        <v>8.3333333333333329E-2</v>
      </c>
      <c r="Z1407" s="405">
        <v>8.3333333333333329E-2</v>
      </c>
      <c r="AA1407" s="405">
        <v>8.3333333333333329E-2</v>
      </c>
    </row>
    <row r="1408" spans="1:27" ht="15" customHeight="1" x14ac:dyDescent="0.25">
      <c r="A1408" s="425" t="str">
        <f>IF('1_geral'!$D$1=E1408,1,"")</f>
        <v/>
      </c>
      <c r="B1408" s="166" t="str">
        <f>IF(A1408=1,MAX(B$1:B1407)+1,"")</f>
        <v/>
      </c>
      <c r="C1408" s="425" t="str">
        <f>IF('1_geral'!$D$4=F1408,1,"")</f>
        <v/>
      </c>
      <c r="D1408" s="166" t="str">
        <f>IF(C1408=1,MAX(D$1:D1407)+1,"")</f>
        <v/>
      </c>
      <c r="E1408" s="166" t="s">
        <v>30</v>
      </c>
      <c r="F1408" s="166" t="s">
        <v>3208</v>
      </c>
      <c r="H1408" s="166" t="s">
        <v>1854</v>
      </c>
      <c r="I1408" s="166" t="s">
        <v>1858</v>
      </c>
      <c r="J1408" s="166" t="s">
        <v>1902</v>
      </c>
      <c r="K1408" s="166" t="s">
        <v>3189</v>
      </c>
      <c r="L1408" s="409">
        <v>2688</v>
      </c>
      <c r="M1408" s="409">
        <v>3360</v>
      </c>
      <c r="N1408" s="409">
        <v>4032</v>
      </c>
      <c r="O1408" s="410">
        <v>1</v>
      </c>
      <c r="P1408" s="405">
        <v>8.3333333333333329E-2</v>
      </c>
      <c r="Q1408" s="405">
        <v>8.3333333333333329E-2</v>
      </c>
      <c r="R1408" s="405">
        <v>8.3333333333333329E-2</v>
      </c>
      <c r="S1408" s="405">
        <v>8.3333333333333329E-2</v>
      </c>
      <c r="T1408" s="405">
        <v>8.3333333333333329E-2</v>
      </c>
      <c r="U1408" s="405">
        <v>8.3333333333333329E-2</v>
      </c>
      <c r="V1408" s="405">
        <v>8.3333333333333329E-2</v>
      </c>
      <c r="W1408" s="405">
        <v>8.3333333333333329E-2</v>
      </c>
      <c r="X1408" s="405">
        <v>8.3333333333333329E-2</v>
      </c>
      <c r="Y1408" s="405">
        <v>8.3333333333333329E-2</v>
      </c>
      <c r="Z1408" s="405">
        <v>8.3333333333333329E-2</v>
      </c>
      <c r="AA1408" s="405">
        <v>8.3333333333333329E-2</v>
      </c>
    </row>
    <row r="1409" spans="1:27" ht="15" customHeight="1" x14ac:dyDescent="0.25">
      <c r="A1409" s="425" t="str">
        <f>IF('1_geral'!$D$1=E1409,1,"")</f>
        <v/>
      </c>
      <c r="B1409" s="166" t="str">
        <f>IF(A1409=1,MAX(B$1:B1408)+1,"")</f>
        <v/>
      </c>
      <c r="C1409" s="425" t="str">
        <f>IF('1_geral'!$D$4=F1409,1,"")</f>
        <v/>
      </c>
      <c r="D1409" s="166" t="str">
        <f>IF(C1409=1,MAX(D$1:D1408)+1,"")</f>
        <v/>
      </c>
      <c r="E1409" s="166" t="s">
        <v>30</v>
      </c>
      <c r="F1409" s="166" t="s">
        <v>3208</v>
      </c>
      <c r="H1409" s="166" t="s">
        <v>1854</v>
      </c>
      <c r="I1409" s="166" t="s">
        <v>1856</v>
      </c>
      <c r="J1409" s="166" t="s">
        <v>1902</v>
      </c>
      <c r="K1409" s="166" t="s">
        <v>3210</v>
      </c>
      <c r="L1409" s="409">
        <v>3984</v>
      </c>
      <c r="M1409" s="409">
        <v>4980</v>
      </c>
      <c r="N1409" s="409">
        <v>5976</v>
      </c>
      <c r="O1409" s="410">
        <v>3</v>
      </c>
      <c r="P1409" s="405">
        <v>8.3333333333333329E-2</v>
      </c>
      <c r="Q1409" s="405">
        <v>8.3333333333333329E-2</v>
      </c>
      <c r="R1409" s="405">
        <v>8.3333333333333329E-2</v>
      </c>
      <c r="S1409" s="405">
        <v>8.3333333333333329E-2</v>
      </c>
      <c r="T1409" s="405">
        <v>8.3333333333333329E-2</v>
      </c>
      <c r="U1409" s="405">
        <v>8.3333333333333329E-2</v>
      </c>
      <c r="V1409" s="405">
        <v>8.3333333333333329E-2</v>
      </c>
      <c r="W1409" s="405">
        <v>8.3333333333333329E-2</v>
      </c>
      <c r="X1409" s="405">
        <v>8.3333333333333329E-2</v>
      </c>
      <c r="Y1409" s="405">
        <v>8.3333333333333329E-2</v>
      </c>
      <c r="Z1409" s="405">
        <v>8.3333333333333329E-2</v>
      </c>
      <c r="AA1409" s="405">
        <v>8.3333333333333329E-2</v>
      </c>
    </row>
    <row r="1410" spans="1:27" ht="15" customHeight="1" x14ac:dyDescent="0.25">
      <c r="A1410" s="425" t="str">
        <f>IF('1_geral'!$D$1=E1410,1,"")</f>
        <v/>
      </c>
      <c r="B1410" s="166" t="str">
        <f>IF(A1410=1,MAX(B$1:B1409)+1,"")</f>
        <v/>
      </c>
      <c r="C1410" s="425" t="str">
        <f>IF('1_geral'!$D$4=F1410,1,"")</f>
        <v/>
      </c>
      <c r="D1410" s="166" t="str">
        <f>IF(C1410=1,MAX(D$1:D1409)+1,"")</f>
        <v/>
      </c>
      <c r="E1410" s="166" t="s">
        <v>30</v>
      </c>
      <c r="F1410" s="166" t="s">
        <v>3208</v>
      </c>
      <c r="H1410" s="166" t="s">
        <v>1854</v>
      </c>
      <c r="I1410" s="166" t="s">
        <v>1856</v>
      </c>
      <c r="J1410" s="166" t="s">
        <v>1902</v>
      </c>
      <c r="K1410" s="166" t="s">
        <v>1856</v>
      </c>
      <c r="L1410" s="409">
        <v>1248</v>
      </c>
      <c r="M1410" s="409">
        <v>1560</v>
      </c>
      <c r="N1410" s="409">
        <v>1872</v>
      </c>
      <c r="O1410" s="410">
        <v>2.5</v>
      </c>
      <c r="P1410" s="405">
        <v>8.3333333333333329E-2</v>
      </c>
      <c r="Q1410" s="405">
        <v>8.3333333333333329E-2</v>
      </c>
      <c r="R1410" s="405">
        <v>8.3333333333333329E-2</v>
      </c>
      <c r="S1410" s="405">
        <v>8.3333333333333329E-2</v>
      </c>
      <c r="T1410" s="405">
        <v>8.3333333333333329E-2</v>
      </c>
      <c r="U1410" s="405">
        <v>8.3333333333333329E-2</v>
      </c>
      <c r="V1410" s="405">
        <v>8.3333333333333329E-2</v>
      </c>
      <c r="W1410" s="405">
        <v>8.3333333333333329E-2</v>
      </c>
      <c r="X1410" s="405">
        <v>8.3333333333333329E-2</v>
      </c>
      <c r="Y1410" s="405">
        <v>8.3333333333333329E-2</v>
      </c>
      <c r="Z1410" s="405">
        <v>8.3333333333333329E-2</v>
      </c>
      <c r="AA1410" s="405">
        <v>8.3333333333333329E-2</v>
      </c>
    </row>
    <row r="1411" spans="1:27" ht="15" customHeight="1" x14ac:dyDescent="0.25">
      <c r="A1411" s="425" t="str">
        <f>IF('1_geral'!$D$1=E1411,1,"")</f>
        <v/>
      </c>
      <c r="B1411" s="166" t="str">
        <f>IF(A1411=1,MAX(B$1:B1410)+1,"")</f>
        <v/>
      </c>
      <c r="C1411" s="425" t="str">
        <f>IF('1_geral'!$D$4=F1411,1,"")</f>
        <v/>
      </c>
      <c r="D1411" s="166" t="str">
        <f>IF(C1411=1,MAX(D$1:D1410)+1,"")</f>
        <v/>
      </c>
      <c r="E1411" s="166" t="s">
        <v>30</v>
      </c>
      <c r="F1411" s="166" t="s">
        <v>3223</v>
      </c>
      <c r="G1411" s="166" t="s">
        <v>1657</v>
      </c>
      <c r="H1411" s="166" t="s">
        <v>1656</v>
      </c>
      <c r="I1411" s="166" t="s">
        <v>1855</v>
      </c>
      <c r="J1411" s="166" t="s">
        <v>1902</v>
      </c>
      <c r="K1411" s="166" t="s">
        <v>3227</v>
      </c>
      <c r="L1411" s="409">
        <v>96</v>
      </c>
      <c r="M1411" s="409">
        <v>120</v>
      </c>
      <c r="N1411" s="409">
        <v>144</v>
      </c>
      <c r="O1411" s="410">
        <v>1</v>
      </c>
      <c r="P1411" s="405">
        <v>8.3333333333333329E-2</v>
      </c>
      <c r="Q1411" s="405">
        <v>8.3333333333333329E-2</v>
      </c>
      <c r="R1411" s="405">
        <v>8.3333333333333329E-2</v>
      </c>
      <c r="S1411" s="405">
        <v>8.3333333333333329E-2</v>
      </c>
      <c r="T1411" s="405">
        <v>8.3333333333333329E-2</v>
      </c>
      <c r="U1411" s="405">
        <v>8.3333333333333329E-2</v>
      </c>
      <c r="V1411" s="405">
        <v>8.3333333333333329E-2</v>
      </c>
      <c r="W1411" s="405">
        <v>8.3333333333333329E-2</v>
      </c>
      <c r="X1411" s="405">
        <v>8.3333333333333329E-2</v>
      </c>
      <c r="Y1411" s="405">
        <v>8.3333333333333329E-2</v>
      </c>
      <c r="Z1411" s="405">
        <v>8.3333333333333329E-2</v>
      </c>
      <c r="AA1411" s="405">
        <v>8.3333333333333329E-2</v>
      </c>
    </row>
    <row r="1412" spans="1:27" ht="15" customHeight="1" x14ac:dyDescent="0.25">
      <c r="A1412" s="425" t="str">
        <f>IF('1_geral'!$D$1=E1412,1,"")</f>
        <v/>
      </c>
      <c r="B1412" s="166" t="str">
        <f>IF(A1412=1,MAX(B$1:B1411)+1,"")</f>
        <v/>
      </c>
      <c r="C1412" s="425" t="str">
        <f>IF('1_geral'!$D$4=F1412,1,"")</f>
        <v/>
      </c>
      <c r="D1412" s="166" t="str">
        <f>IF(C1412=1,MAX(D$1:D1411)+1,"")</f>
        <v/>
      </c>
      <c r="E1412" s="166" t="s">
        <v>30</v>
      </c>
      <c r="F1412" s="166" t="s">
        <v>3223</v>
      </c>
      <c r="G1412" s="166" t="s">
        <v>1657</v>
      </c>
      <c r="H1412" s="166" t="s">
        <v>1658</v>
      </c>
      <c r="I1412" s="166" t="s">
        <v>1855</v>
      </c>
      <c r="J1412" s="166" t="s">
        <v>1902</v>
      </c>
      <c r="K1412" s="166" t="s">
        <v>3225</v>
      </c>
      <c r="L1412" s="409">
        <v>4672</v>
      </c>
      <c r="M1412" s="409">
        <v>5840</v>
      </c>
      <c r="N1412" s="409">
        <v>7008</v>
      </c>
      <c r="O1412" s="410">
        <v>2.5</v>
      </c>
      <c r="P1412" s="405">
        <v>8.3333333333333329E-2</v>
      </c>
      <c r="Q1412" s="405">
        <v>8.3333333333333329E-2</v>
      </c>
      <c r="R1412" s="405">
        <v>8.3333333333333329E-2</v>
      </c>
      <c r="S1412" s="405">
        <v>8.3333333333333329E-2</v>
      </c>
      <c r="T1412" s="405">
        <v>8.3333333333333329E-2</v>
      </c>
      <c r="U1412" s="405">
        <v>8.3333333333333329E-2</v>
      </c>
      <c r="V1412" s="405">
        <v>8.3333333333333329E-2</v>
      </c>
      <c r="W1412" s="405">
        <v>8.3333333333333329E-2</v>
      </c>
      <c r="X1412" s="405">
        <v>8.3333333333333329E-2</v>
      </c>
      <c r="Y1412" s="405">
        <v>8.3333333333333329E-2</v>
      </c>
      <c r="Z1412" s="405">
        <v>8.3333333333333329E-2</v>
      </c>
      <c r="AA1412" s="405">
        <v>8.3333333333333329E-2</v>
      </c>
    </row>
    <row r="1413" spans="1:27" ht="15" customHeight="1" x14ac:dyDescent="0.25">
      <c r="A1413" s="425" t="str">
        <f>IF('1_geral'!$D$1=E1413,1,"")</f>
        <v/>
      </c>
      <c r="B1413" s="166" t="str">
        <f>IF(A1413=1,MAX(B$1:B1412)+1,"")</f>
        <v/>
      </c>
      <c r="C1413" s="425" t="str">
        <f>IF('1_geral'!$D$4=F1413,1,"")</f>
        <v/>
      </c>
      <c r="D1413" s="166" t="str">
        <f>IF(C1413=1,MAX(D$1:D1412)+1,"")</f>
        <v/>
      </c>
      <c r="E1413" s="166" t="s">
        <v>30</v>
      </c>
      <c r="F1413" s="166" t="s">
        <v>3223</v>
      </c>
      <c r="G1413" s="166" t="s">
        <v>1657</v>
      </c>
      <c r="H1413" s="166" t="s">
        <v>1658</v>
      </c>
      <c r="I1413" s="166" t="s">
        <v>1855</v>
      </c>
      <c r="J1413" s="166" t="s">
        <v>1902</v>
      </c>
      <c r="K1413" s="166" t="s">
        <v>2950</v>
      </c>
      <c r="L1413" s="409">
        <v>1056</v>
      </c>
      <c r="M1413" s="409">
        <v>1320</v>
      </c>
      <c r="N1413" s="409">
        <v>1584</v>
      </c>
      <c r="O1413" s="410">
        <v>10</v>
      </c>
      <c r="P1413" s="405">
        <v>8.3333333333333329E-2</v>
      </c>
      <c r="Q1413" s="405">
        <v>8.3333333333333329E-2</v>
      </c>
      <c r="R1413" s="405">
        <v>8.3333333333333329E-2</v>
      </c>
      <c r="S1413" s="405">
        <v>8.3333333333333329E-2</v>
      </c>
      <c r="T1413" s="405">
        <v>8.3333333333333329E-2</v>
      </c>
      <c r="U1413" s="405">
        <v>8.3333333333333329E-2</v>
      </c>
      <c r="V1413" s="405">
        <v>8.3333333333333329E-2</v>
      </c>
      <c r="W1413" s="405">
        <v>8.3333333333333329E-2</v>
      </c>
      <c r="X1413" s="405">
        <v>8.3333333333333329E-2</v>
      </c>
      <c r="Y1413" s="405">
        <v>8.3333333333333329E-2</v>
      </c>
      <c r="Z1413" s="405">
        <v>8.3333333333333329E-2</v>
      </c>
      <c r="AA1413" s="405">
        <v>8.3333333333333329E-2</v>
      </c>
    </row>
    <row r="1414" spans="1:27" ht="15" customHeight="1" x14ac:dyDescent="0.25">
      <c r="A1414" s="425" t="str">
        <f>IF('1_geral'!$D$1=E1414,1,"")</f>
        <v/>
      </c>
      <c r="B1414" s="166" t="str">
        <f>IF(A1414=1,MAX(B$1:B1413)+1,"")</f>
        <v/>
      </c>
      <c r="C1414" s="425" t="str">
        <f>IF('1_geral'!$D$4=F1414,1,"")</f>
        <v/>
      </c>
      <c r="D1414" s="166" t="str">
        <f>IF(C1414=1,MAX(D$1:D1413)+1,"")</f>
        <v/>
      </c>
      <c r="E1414" s="166" t="s">
        <v>30</v>
      </c>
      <c r="F1414" s="166" t="s">
        <v>3223</v>
      </c>
      <c r="G1414" s="166" t="s">
        <v>1657</v>
      </c>
      <c r="H1414" s="166" t="s">
        <v>1854</v>
      </c>
      <c r="I1414" s="166" t="s">
        <v>1859</v>
      </c>
      <c r="J1414" s="166" t="s">
        <v>1902</v>
      </c>
      <c r="K1414" s="166" t="s">
        <v>3224</v>
      </c>
      <c r="L1414" s="409">
        <v>120</v>
      </c>
      <c r="M1414" s="409">
        <v>150</v>
      </c>
      <c r="N1414" s="409">
        <v>180</v>
      </c>
      <c r="O1414" s="410">
        <v>2</v>
      </c>
      <c r="P1414" s="405">
        <v>8.3333333333333329E-2</v>
      </c>
      <c r="Q1414" s="405">
        <v>8.3333333333333329E-2</v>
      </c>
      <c r="R1414" s="405">
        <v>8.3333333333333329E-2</v>
      </c>
      <c r="S1414" s="405">
        <v>8.3333333333333329E-2</v>
      </c>
      <c r="T1414" s="405">
        <v>8.3333333333333329E-2</v>
      </c>
      <c r="U1414" s="405">
        <v>8.3333333333333329E-2</v>
      </c>
      <c r="V1414" s="405">
        <v>8.3333333333333329E-2</v>
      </c>
      <c r="W1414" s="405">
        <v>8.3333333333333329E-2</v>
      </c>
      <c r="X1414" s="405">
        <v>8.3333333333333329E-2</v>
      </c>
      <c r="Y1414" s="405">
        <v>8.3333333333333329E-2</v>
      </c>
      <c r="Z1414" s="405">
        <v>8.3333333333333329E-2</v>
      </c>
      <c r="AA1414" s="405">
        <v>8.3333333333333329E-2</v>
      </c>
    </row>
    <row r="1415" spans="1:27" ht="15" customHeight="1" x14ac:dyDescent="0.25">
      <c r="A1415" s="425" t="str">
        <f>IF('1_geral'!$D$1=E1415,1,"")</f>
        <v/>
      </c>
      <c r="B1415" s="166" t="str">
        <f>IF(A1415=1,MAX(B$1:B1414)+1,"")</f>
        <v/>
      </c>
      <c r="C1415" s="425" t="str">
        <f>IF('1_geral'!$D$4=F1415,1,"")</f>
        <v/>
      </c>
      <c r="D1415" s="166" t="str">
        <f>IF(C1415=1,MAX(D$1:D1414)+1,"")</f>
        <v/>
      </c>
      <c r="E1415" s="166" t="s">
        <v>30</v>
      </c>
      <c r="F1415" s="166" t="s">
        <v>3223</v>
      </c>
      <c r="G1415" s="166" t="s">
        <v>1657</v>
      </c>
      <c r="H1415" s="166" t="s">
        <v>1854</v>
      </c>
      <c r="I1415" s="166" t="s">
        <v>1857</v>
      </c>
      <c r="J1415" s="166" t="s">
        <v>1902</v>
      </c>
      <c r="K1415" s="166" t="s">
        <v>3226</v>
      </c>
      <c r="L1415" s="409">
        <v>10896</v>
      </c>
      <c r="M1415" s="409">
        <v>13620</v>
      </c>
      <c r="N1415" s="409">
        <v>16344</v>
      </c>
      <c r="O1415" s="410">
        <v>3.5</v>
      </c>
      <c r="P1415" s="405">
        <v>8.3333333333333329E-2</v>
      </c>
      <c r="Q1415" s="405">
        <v>8.3333333333333329E-2</v>
      </c>
      <c r="R1415" s="405">
        <v>8.3333333333333329E-2</v>
      </c>
      <c r="S1415" s="405">
        <v>8.3333333333333329E-2</v>
      </c>
      <c r="T1415" s="405">
        <v>8.3333333333333329E-2</v>
      </c>
      <c r="U1415" s="405">
        <v>8.3333333333333329E-2</v>
      </c>
      <c r="V1415" s="405">
        <v>8.3333333333333329E-2</v>
      </c>
      <c r="W1415" s="405">
        <v>8.3333333333333329E-2</v>
      </c>
      <c r="X1415" s="405">
        <v>8.3333333333333329E-2</v>
      </c>
      <c r="Y1415" s="405">
        <v>8.3333333333333329E-2</v>
      </c>
      <c r="Z1415" s="405">
        <v>8.3333333333333329E-2</v>
      </c>
      <c r="AA1415" s="405">
        <v>8.3333333333333329E-2</v>
      </c>
    </row>
    <row r="1416" spans="1:27" ht="15" customHeight="1" x14ac:dyDescent="0.25">
      <c r="A1416" s="425" t="str">
        <f>IF('1_geral'!$D$1=E1416,1,"")</f>
        <v/>
      </c>
      <c r="B1416" s="166" t="str">
        <f>IF(A1416=1,MAX(B$1:B1415)+1,"")</f>
        <v/>
      </c>
      <c r="C1416" s="425" t="str">
        <f>IF('1_geral'!$D$4=F1416,1,"")</f>
        <v/>
      </c>
      <c r="D1416" s="166" t="str">
        <f>IF(C1416=1,MAX(D$1:D1415)+1,"")</f>
        <v/>
      </c>
      <c r="E1416" s="166" t="s">
        <v>30</v>
      </c>
      <c r="F1416" s="166" t="s">
        <v>3223</v>
      </c>
      <c r="G1416" s="166" t="s">
        <v>1657</v>
      </c>
      <c r="H1416" s="166" t="s">
        <v>1854</v>
      </c>
      <c r="I1416" s="166" t="s">
        <v>1856</v>
      </c>
      <c r="J1416" s="166" t="s">
        <v>1902</v>
      </c>
      <c r="K1416" s="166" t="s">
        <v>1856</v>
      </c>
      <c r="L1416" s="409">
        <v>960</v>
      </c>
      <c r="M1416" s="409">
        <v>1200</v>
      </c>
      <c r="N1416" s="409">
        <v>1440</v>
      </c>
      <c r="O1416" s="410">
        <v>1</v>
      </c>
      <c r="P1416" s="405">
        <v>8.3333333333333329E-2</v>
      </c>
      <c r="Q1416" s="405">
        <v>8.3333333333333329E-2</v>
      </c>
      <c r="R1416" s="405">
        <v>8.3333333333333329E-2</v>
      </c>
      <c r="S1416" s="405">
        <v>8.3333333333333329E-2</v>
      </c>
      <c r="T1416" s="405">
        <v>8.3333333333333329E-2</v>
      </c>
      <c r="U1416" s="405">
        <v>8.3333333333333329E-2</v>
      </c>
      <c r="V1416" s="405">
        <v>8.3333333333333329E-2</v>
      </c>
      <c r="W1416" s="405">
        <v>8.3333333333333329E-2</v>
      </c>
      <c r="X1416" s="405">
        <v>8.3333333333333329E-2</v>
      </c>
      <c r="Y1416" s="405">
        <v>8.3333333333333329E-2</v>
      </c>
      <c r="Z1416" s="405">
        <v>8.3333333333333329E-2</v>
      </c>
      <c r="AA1416" s="405">
        <v>8.3333333333333329E-2</v>
      </c>
    </row>
    <row r="1417" spans="1:27" ht="15" customHeight="1" x14ac:dyDescent="0.25">
      <c r="A1417" s="425" t="str">
        <f>IF('1_geral'!$D$1=E1417,1,"")</f>
        <v/>
      </c>
      <c r="B1417" s="166" t="str">
        <f>IF(A1417=1,MAX(B$1:B1416)+1,"")</f>
        <v/>
      </c>
      <c r="C1417" s="425" t="str">
        <f>IF('1_geral'!$D$4=F1417,1,"")</f>
        <v/>
      </c>
      <c r="D1417" s="166" t="str">
        <f>IF(C1417=1,MAX(D$1:D1416)+1,"")</f>
        <v/>
      </c>
      <c r="E1417" s="166" t="s">
        <v>30</v>
      </c>
      <c r="F1417" s="166" t="s">
        <v>3228</v>
      </c>
      <c r="G1417" s="166" t="s">
        <v>3228</v>
      </c>
      <c r="H1417" s="166" t="s">
        <v>1656</v>
      </c>
      <c r="I1417" s="166" t="s">
        <v>1857</v>
      </c>
      <c r="J1417" s="166" t="s">
        <v>1902</v>
      </c>
      <c r="K1417" s="166" t="s">
        <v>3237</v>
      </c>
      <c r="L1417" s="409">
        <v>2304</v>
      </c>
      <c r="M1417" s="409">
        <v>2880</v>
      </c>
      <c r="N1417" s="409">
        <v>3456</v>
      </c>
      <c r="O1417" s="410">
        <v>4.1666666666666664E-2</v>
      </c>
      <c r="P1417" s="405">
        <v>8.3333333333333329E-2</v>
      </c>
      <c r="Q1417" s="405">
        <v>8.3333333333333329E-2</v>
      </c>
      <c r="R1417" s="405">
        <v>8.3333333333333329E-2</v>
      </c>
      <c r="S1417" s="405">
        <v>8.3333333333333329E-2</v>
      </c>
      <c r="T1417" s="405">
        <v>8.3333333333333329E-2</v>
      </c>
      <c r="U1417" s="405">
        <v>8.3333333333333329E-2</v>
      </c>
      <c r="V1417" s="405">
        <v>8.3333333333333329E-2</v>
      </c>
      <c r="W1417" s="405">
        <v>8.3333333333333329E-2</v>
      </c>
      <c r="X1417" s="405">
        <v>8.3333333333333329E-2</v>
      </c>
      <c r="Y1417" s="405">
        <v>8.3333333333333329E-2</v>
      </c>
      <c r="Z1417" s="405">
        <v>8.3333333333333329E-2</v>
      </c>
      <c r="AA1417" s="405">
        <v>8.3333333333333329E-2</v>
      </c>
    </row>
    <row r="1418" spans="1:27" ht="15" customHeight="1" x14ac:dyDescent="0.25">
      <c r="A1418" s="425" t="str">
        <f>IF('1_geral'!$D$1=E1418,1,"")</f>
        <v/>
      </c>
      <c r="B1418" s="166" t="str">
        <f>IF(A1418=1,MAX(B$1:B1417)+1,"")</f>
        <v/>
      </c>
      <c r="C1418" s="425" t="str">
        <f>IF('1_geral'!$D$4=F1418,1,"")</f>
        <v/>
      </c>
      <c r="D1418" s="166" t="str">
        <f>IF(C1418=1,MAX(D$1:D1417)+1,"")</f>
        <v/>
      </c>
      <c r="E1418" s="166" t="s">
        <v>30</v>
      </c>
      <c r="F1418" s="166" t="s">
        <v>3228</v>
      </c>
      <c r="G1418" s="166" t="s">
        <v>3228</v>
      </c>
      <c r="H1418" s="166" t="s">
        <v>1658</v>
      </c>
      <c r="I1418" s="166" t="s">
        <v>1855</v>
      </c>
      <c r="J1418" s="166" t="s">
        <v>1902</v>
      </c>
      <c r="K1418" s="166" t="s">
        <v>3232</v>
      </c>
      <c r="L1418" s="409">
        <v>384</v>
      </c>
      <c r="M1418" s="409">
        <v>480</v>
      </c>
      <c r="N1418" s="409">
        <v>576</v>
      </c>
      <c r="O1418" s="410">
        <v>8.3333333333333329E-2</v>
      </c>
      <c r="P1418" s="405">
        <v>8.3333333333333329E-2</v>
      </c>
      <c r="Q1418" s="405">
        <v>8.3333333333333329E-2</v>
      </c>
      <c r="R1418" s="405">
        <v>8.3333333333333329E-2</v>
      </c>
      <c r="S1418" s="405">
        <v>8.3333333333333329E-2</v>
      </c>
      <c r="T1418" s="405">
        <v>8.3333333333333329E-2</v>
      </c>
      <c r="U1418" s="405">
        <v>8.3333333333333329E-2</v>
      </c>
      <c r="V1418" s="405">
        <v>8.3333333333333329E-2</v>
      </c>
      <c r="W1418" s="405">
        <v>8.3333333333333329E-2</v>
      </c>
      <c r="X1418" s="405">
        <v>8.3333333333333329E-2</v>
      </c>
      <c r="Y1418" s="405">
        <v>8.3333333333333329E-2</v>
      </c>
      <c r="Z1418" s="405">
        <v>8.3333333333333329E-2</v>
      </c>
      <c r="AA1418" s="405">
        <v>8.3333333333333329E-2</v>
      </c>
    </row>
    <row r="1419" spans="1:27" ht="15" customHeight="1" x14ac:dyDescent="0.25">
      <c r="A1419" s="425" t="str">
        <f>IF('1_geral'!$D$1=E1419,1,"")</f>
        <v/>
      </c>
      <c r="B1419" s="166" t="str">
        <f>IF(A1419=1,MAX(B$1:B1418)+1,"")</f>
        <v/>
      </c>
      <c r="C1419" s="425" t="str">
        <f>IF('1_geral'!$D$4=F1419,1,"")</f>
        <v/>
      </c>
      <c r="D1419" s="166" t="str">
        <f>IF(C1419=1,MAX(D$1:D1418)+1,"")</f>
        <v/>
      </c>
      <c r="E1419" s="166" t="s">
        <v>30</v>
      </c>
      <c r="F1419" s="166" t="s">
        <v>3228</v>
      </c>
      <c r="G1419" s="166" t="s">
        <v>3228</v>
      </c>
      <c r="H1419" s="166" t="s">
        <v>1658</v>
      </c>
      <c r="I1419" s="166" t="s">
        <v>1855</v>
      </c>
      <c r="J1419" s="166" t="s">
        <v>1902</v>
      </c>
      <c r="K1419" s="166" t="s">
        <v>2565</v>
      </c>
      <c r="L1419" s="409">
        <v>8160</v>
      </c>
      <c r="M1419" s="409">
        <v>10200</v>
      </c>
      <c r="N1419" s="409">
        <v>12240</v>
      </c>
      <c r="O1419" s="410">
        <v>1</v>
      </c>
      <c r="P1419" s="405">
        <v>8.3333333333333329E-2</v>
      </c>
      <c r="Q1419" s="405">
        <v>8.3333333333333329E-2</v>
      </c>
      <c r="R1419" s="405">
        <v>8.3333333333333329E-2</v>
      </c>
      <c r="S1419" s="405">
        <v>8.3333333333333329E-2</v>
      </c>
      <c r="T1419" s="405">
        <v>8.3333333333333329E-2</v>
      </c>
      <c r="U1419" s="405">
        <v>8.3333333333333329E-2</v>
      </c>
      <c r="V1419" s="405">
        <v>8.3333333333333329E-2</v>
      </c>
      <c r="W1419" s="405">
        <v>8.3333333333333329E-2</v>
      </c>
      <c r="X1419" s="405">
        <v>8.3333333333333329E-2</v>
      </c>
      <c r="Y1419" s="405">
        <v>8.3333333333333329E-2</v>
      </c>
      <c r="Z1419" s="405">
        <v>8.3333333333333329E-2</v>
      </c>
      <c r="AA1419" s="405">
        <v>8.3333333333333329E-2</v>
      </c>
    </row>
    <row r="1420" spans="1:27" ht="15" customHeight="1" x14ac:dyDescent="0.25">
      <c r="A1420" s="425" t="str">
        <f>IF('1_geral'!$D$1=E1420,1,"")</f>
        <v/>
      </c>
      <c r="B1420" s="166" t="str">
        <f>IF(A1420=1,MAX(B$1:B1419)+1,"")</f>
        <v/>
      </c>
      <c r="C1420" s="425" t="str">
        <f>IF('1_geral'!$D$4=F1420,1,"")</f>
        <v/>
      </c>
      <c r="D1420" s="166" t="str">
        <f>IF(C1420=1,MAX(D$1:D1419)+1,"")</f>
        <v/>
      </c>
      <c r="E1420" s="166" t="s">
        <v>30</v>
      </c>
      <c r="F1420" s="166" t="s">
        <v>3228</v>
      </c>
      <c r="G1420" s="166" t="s">
        <v>3228</v>
      </c>
      <c r="H1420" s="166" t="s">
        <v>1854</v>
      </c>
      <c r="I1420" s="166" t="s">
        <v>1857</v>
      </c>
      <c r="J1420" s="166" t="s">
        <v>1902</v>
      </c>
      <c r="K1420" s="166" t="s">
        <v>3229</v>
      </c>
      <c r="L1420" s="409">
        <v>144</v>
      </c>
      <c r="M1420" s="409">
        <v>180</v>
      </c>
      <c r="N1420" s="409">
        <v>216</v>
      </c>
      <c r="O1420" s="410">
        <v>2.7777777777777776E-2</v>
      </c>
      <c r="P1420" s="405">
        <v>8.3333333333333329E-2</v>
      </c>
      <c r="Q1420" s="405">
        <v>8.3333333333333329E-2</v>
      </c>
      <c r="R1420" s="405">
        <v>8.3333333333333329E-2</v>
      </c>
      <c r="S1420" s="405">
        <v>8.3333333333333329E-2</v>
      </c>
      <c r="T1420" s="405">
        <v>8.3333333333333329E-2</v>
      </c>
      <c r="U1420" s="405">
        <v>8.3333333333333329E-2</v>
      </c>
      <c r="V1420" s="405">
        <v>8.3333333333333329E-2</v>
      </c>
      <c r="W1420" s="405">
        <v>8.3333333333333329E-2</v>
      </c>
      <c r="X1420" s="405">
        <v>8.3333333333333329E-2</v>
      </c>
      <c r="Y1420" s="405">
        <v>8.3333333333333329E-2</v>
      </c>
      <c r="Z1420" s="405">
        <v>8.3333333333333329E-2</v>
      </c>
      <c r="AA1420" s="405">
        <v>8.3333333333333329E-2</v>
      </c>
    </row>
    <row r="1421" spans="1:27" ht="15" customHeight="1" x14ac:dyDescent="0.25">
      <c r="A1421" s="425" t="str">
        <f>IF('1_geral'!$D$1=E1421,1,"")</f>
        <v/>
      </c>
      <c r="B1421" s="166" t="str">
        <f>IF(A1421=1,MAX(B$1:B1420)+1,"")</f>
        <v/>
      </c>
      <c r="C1421" s="425" t="str">
        <f>IF('1_geral'!$D$4=F1421,1,"")</f>
        <v/>
      </c>
      <c r="D1421" s="166" t="str">
        <f>IF(C1421=1,MAX(D$1:D1420)+1,"")</f>
        <v/>
      </c>
      <c r="E1421" s="166" t="s">
        <v>30</v>
      </c>
      <c r="F1421" s="166" t="s">
        <v>3228</v>
      </c>
      <c r="G1421" s="166" t="s">
        <v>1657</v>
      </c>
      <c r="H1421" s="166" t="s">
        <v>1656</v>
      </c>
      <c r="I1421" s="166" t="s">
        <v>1886</v>
      </c>
      <c r="J1421" s="166" t="s">
        <v>1902</v>
      </c>
      <c r="K1421" s="166" t="s">
        <v>3101</v>
      </c>
      <c r="L1421" s="409">
        <v>4128</v>
      </c>
      <c r="M1421" s="409">
        <v>5160</v>
      </c>
      <c r="N1421" s="409">
        <v>6192</v>
      </c>
      <c r="O1421" s="410">
        <v>1</v>
      </c>
      <c r="P1421" s="405">
        <v>8.3333333333333329E-2</v>
      </c>
      <c r="Q1421" s="405">
        <v>8.3333333333333329E-2</v>
      </c>
      <c r="R1421" s="405">
        <v>8.3333333333333329E-2</v>
      </c>
      <c r="S1421" s="405">
        <v>8.3333333333333329E-2</v>
      </c>
      <c r="T1421" s="405">
        <v>8.3333333333333329E-2</v>
      </c>
      <c r="U1421" s="405">
        <v>8.3333333333333329E-2</v>
      </c>
      <c r="V1421" s="405">
        <v>8.3333333333333329E-2</v>
      </c>
      <c r="W1421" s="405">
        <v>8.3333333333333329E-2</v>
      </c>
      <c r="X1421" s="405">
        <v>8.3333333333333329E-2</v>
      </c>
      <c r="Y1421" s="405">
        <v>8.3333333333333329E-2</v>
      </c>
      <c r="Z1421" s="405">
        <v>8.3333333333333329E-2</v>
      </c>
      <c r="AA1421" s="405">
        <v>8.3333333333333329E-2</v>
      </c>
    </row>
    <row r="1422" spans="1:27" ht="15" customHeight="1" x14ac:dyDescent="0.25">
      <c r="A1422" s="425" t="str">
        <f>IF('1_geral'!$D$1=E1422,1,"")</f>
        <v/>
      </c>
      <c r="B1422" s="166" t="str">
        <f>IF(A1422=1,MAX(B$1:B1421)+1,"")</f>
        <v/>
      </c>
      <c r="C1422" s="425" t="str">
        <f>IF('1_geral'!$D$4=F1422,1,"")</f>
        <v/>
      </c>
      <c r="D1422" s="166" t="str">
        <f>IF(C1422=1,MAX(D$1:D1421)+1,"")</f>
        <v/>
      </c>
      <c r="E1422" s="166" t="s">
        <v>30</v>
      </c>
      <c r="F1422" s="166" t="s">
        <v>3228</v>
      </c>
      <c r="G1422" s="166" t="s">
        <v>1657</v>
      </c>
      <c r="H1422" s="166" t="s">
        <v>1658</v>
      </c>
      <c r="I1422" s="166" t="s">
        <v>1657</v>
      </c>
      <c r="J1422" s="166" t="s">
        <v>1902</v>
      </c>
      <c r="K1422" s="166" t="s">
        <v>3202</v>
      </c>
      <c r="L1422" s="409">
        <v>528</v>
      </c>
      <c r="M1422" s="409">
        <v>660</v>
      </c>
      <c r="N1422" s="409">
        <v>792</v>
      </c>
      <c r="O1422" s="410">
        <v>1</v>
      </c>
      <c r="P1422" s="405">
        <v>8.3333333333333329E-2</v>
      </c>
      <c r="Q1422" s="405">
        <v>8.3333333333333329E-2</v>
      </c>
      <c r="R1422" s="405">
        <v>8.3333333333333329E-2</v>
      </c>
      <c r="S1422" s="405">
        <v>8.3333333333333329E-2</v>
      </c>
      <c r="T1422" s="405">
        <v>8.3333333333333329E-2</v>
      </c>
      <c r="U1422" s="405">
        <v>8.3333333333333329E-2</v>
      </c>
      <c r="V1422" s="405">
        <v>8.3333333333333329E-2</v>
      </c>
      <c r="W1422" s="405">
        <v>8.3333333333333329E-2</v>
      </c>
      <c r="X1422" s="405">
        <v>8.3333333333333329E-2</v>
      </c>
      <c r="Y1422" s="405">
        <v>8.3333333333333329E-2</v>
      </c>
      <c r="Z1422" s="405">
        <v>8.3333333333333329E-2</v>
      </c>
      <c r="AA1422" s="405">
        <v>8.3333333333333329E-2</v>
      </c>
    </row>
    <row r="1423" spans="1:27" ht="15" customHeight="1" x14ac:dyDescent="0.25">
      <c r="A1423" s="425" t="str">
        <f>IF('1_geral'!$D$1=E1423,1,"")</f>
        <v/>
      </c>
      <c r="B1423" s="166" t="str">
        <f>IF(A1423=1,MAX(B$1:B1422)+1,"")</f>
        <v/>
      </c>
      <c r="C1423" s="425" t="str">
        <f>IF('1_geral'!$D$4=F1423,1,"")</f>
        <v/>
      </c>
      <c r="D1423" s="166" t="str">
        <f>IF(C1423=1,MAX(D$1:D1422)+1,"")</f>
        <v/>
      </c>
      <c r="E1423" s="166" t="s">
        <v>30</v>
      </c>
      <c r="F1423" s="166" t="s">
        <v>3228</v>
      </c>
      <c r="G1423" s="166" t="s">
        <v>1657</v>
      </c>
      <c r="H1423" s="166" t="s">
        <v>1658</v>
      </c>
      <c r="I1423" s="166" t="s">
        <v>1855</v>
      </c>
      <c r="J1423" s="166" t="s">
        <v>1902</v>
      </c>
      <c r="K1423" s="166" t="s">
        <v>3236</v>
      </c>
      <c r="L1423" s="409">
        <v>3072</v>
      </c>
      <c r="M1423" s="409">
        <v>3840</v>
      </c>
      <c r="N1423" s="409">
        <v>4608</v>
      </c>
      <c r="O1423" s="410">
        <v>0.33333333333333331</v>
      </c>
      <c r="P1423" s="405">
        <v>8.3333333333333329E-2</v>
      </c>
      <c r="Q1423" s="405">
        <v>8.3333333333333329E-2</v>
      </c>
      <c r="R1423" s="405">
        <v>8.3333333333333329E-2</v>
      </c>
      <c r="S1423" s="405">
        <v>8.3333333333333329E-2</v>
      </c>
      <c r="T1423" s="405">
        <v>8.3333333333333329E-2</v>
      </c>
      <c r="U1423" s="405">
        <v>8.3333333333333329E-2</v>
      </c>
      <c r="V1423" s="405">
        <v>8.3333333333333329E-2</v>
      </c>
      <c r="W1423" s="405">
        <v>8.3333333333333329E-2</v>
      </c>
      <c r="X1423" s="405">
        <v>8.3333333333333329E-2</v>
      </c>
      <c r="Y1423" s="405">
        <v>8.3333333333333329E-2</v>
      </c>
      <c r="Z1423" s="405">
        <v>8.3333333333333329E-2</v>
      </c>
      <c r="AA1423" s="405">
        <v>8.3333333333333329E-2</v>
      </c>
    </row>
    <row r="1424" spans="1:27" ht="15" customHeight="1" x14ac:dyDescent="0.25">
      <c r="A1424" s="425" t="str">
        <f>IF('1_geral'!$D$1=E1424,1,"")</f>
        <v/>
      </c>
      <c r="B1424" s="166" t="str">
        <f>IF(A1424=1,MAX(B$1:B1423)+1,"")</f>
        <v/>
      </c>
      <c r="C1424" s="425" t="str">
        <f>IF('1_geral'!$D$4=F1424,1,"")</f>
        <v/>
      </c>
      <c r="D1424" s="166" t="str">
        <f>IF(C1424=1,MAX(D$1:D1423)+1,"")</f>
        <v/>
      </c>
      <c r="E1424" s="166" t="s">
        <v>30</v>
      </c>
      <c r="F1424" s="166" t="s">
        <v>3228</v>
      </c>
      <c r="G1424" s="166" t="s">
        <v>1657</v>
      </c>
      <c r="H1424" s="166" t="s">
        <v>1854</v>
      </c>
      <c r="I1424" s="166" t="s">
        <v>1857</v>
      </c>
      <c r="J1424" s="166" t="s">
        <v>1902</v>
      </c>
      <c r="K1424" s="166" t="s">
        <v>3195</v>
      </c>
      <c r="L1424" s="409">
        <v>6144</v>
      </c>
      <c r="M1424" s="409">
        <v>7680</v>
      </c>
      <c r="N1424" s="409">
        <v>9216</v>
      </c>
      <c r="O1424" s="410">
        <v>2.5</v>
      </c>
      <c r="P1424" s="405">
        <v>8.3333333333333329E-2</v>
      </c>
      <c r="Q1424" s="405">
        <v>8.3333333333333329E-2</v>
      </c>
      <c r="R1424" s="405">
        <v>8.3333333333333329E-2</v>
      </c>
      <c r="S1424" s="405">
        <v>8.3333333333333329E-2</v>
      </c>
      <c r="T1424" s="405">
        <v>8.3333333333333329E-2</v>
      </c>
      <c r="U1424" s="405">
        <v>8.3333333333333329E-2</v>
      </c>
      <c r="V1424" s="405">
        <v>8.3333333333333329E-2</v>
      </c>
      <c r="W1424" s="405">
        <v>8.3333333333333329E-2</v>
      </c>
      <c r="X1424" s="405">
        <v>8.3333333333333329E-2</v>
      </c>
      <c r="Y1424" s="405">
        <v>8.3333333333333329E-2</v>
      </c>
      <c r="Z1424" s="405">
        <v>8.3333333333333329E-2</v>
      </c>
      <c r="AA1424" s="405">
        <v>8.3333333333333329E-2</v>
      </c>
    </row>
    <row r="1425" spans="1:27" ht="15" customHeight="1" x14ac:dyDescent="0.25">
      <c r="A1425" s="425" t="str">
        <f>IF('1_geral'!$D$1=E1425,1,"")</f>
        <v/>
      </c>
      <c r="B1425" s="166" t="str">
        <f>IF(A1425=1,MAX(B$1:B1424)+1,"")</f>
        <v/>
      </c>
      <c r="C1425" s="425" t="str">
        <f>IF('1_geral'!$D$4=F1425,1,"")</f>
        <v/>
      </c>
      <c r="D1425" s="166" t="str">
        <f>IF(C1425=1,MAX(D$1:D1424)+1,"")</f>
        <v/>
      </c>
      <c r="E1425" s="166" t="s">
        <v>30</v>
      </c>
      <c r="F1425" s="166" t="s">
        <v>3228</v>
      </c>
      <c r="G1425" s="166" t="s">
        <v>1657</v>
      </c>
      <c r="H1425" s="166" t="s">
        <v>1854</v>
      </c>
      <c r="I1425" s="166" t="s">
        <v>1857</v>
      </c>
      <c r="J1425" s="166" t="s">
        <v>1902</v>
      </c>
      <c r="K1425" s="166" t="s">
        <v>3196</v>
      </c>
      <c r="L1425" s="409">
        <v>4800</v>
      </c>
      <c r="M1425" s="409">
        <v>6000</v>
      </c>
      <c r="N1425" s="409">
        <v>7200</v>
      </c>
      <c r="O1425" s="410">
        <v>4.791666666666667</v>
      </c>
      <c r="P1425" s="405">
        <v>8.3333333333333329E-2</v>
      </c>
      <c r="Q1425" s="405">
        <v>8.3333333333333329E-2</v>
      </c>
      <c r="R1425" s="405">
        <v>8.3333333333333329E-2</v>
      </c>
      <c r="S1425" s="405">
        <v>8.3333333333333329E-2</v>
      </c>
      <c r="T1425" s="405">
        <v>8.3333333333333329E-2</v>
      </c>
      <c r="U1425" s="405">
        <v>8.3333333333333329E-2</v>
      </c>
      <c r="V1425" s="405">
        <v>8.3333333333333329E-2</v>
      </c>
      <c r="W1425" s="405">
        <v>8.3333333333333329E-2</v>
      </c>
      <c r="X1425" s="405">
        <v>8.3333333333333329E-2</v>
      </c>
      <c r="Y1425" s="405">
        <v>8.3333333333333329E-2</v>
      </c>
      <c r="Z1425" s="405">
        <v>8.3333333333333329E-2</v>
      </c>
      <c r="AA1425" s="405">
        <v>8.3333333333333329E-2</v>
      </c>
    </row>
    <row r="1426" spans="1:27" ht="15" customHeight="1" x14ac:dyDescent="0.25">
      <c r="A1426" s="425" t="str">
        <f>IF('1_geral'!$D$1=E1426,1,"")</f>
        <v/>
      </c>
      <c r="B1426" s="166" t="str">
        <f>IF(A1426=1,MAX(B$1:B1425)+1,"")</f>
        <v/>
      </c>
      <c r="C1426" s="425" t="str">
        <f>IF('1_geral'!$D$4=F1426,1,"")</f>
        <v/>
      </c>
      <c r="D1426" s="166" t="str">
        <f>IF(C1426=1,MAX(D$1:D1425)+1,"")</f>
        <v/>
      </c>
      <c r="E1426" s="166" t="s">
        <v>30</v>
      </c>
      <c r="F1426" s="166" t="s">
        <v>3228</v>
      </c>
      <c r="G1426" s="166" t="s">
        <v>1657</v>
      </c>
      <c r="H1426" s="166" t="s">
        <v>1854</v>
      </c>
      <c r="I1426" s="166" t="s">
        <v>1857</v>
      </c>
      <c r="J1426" s="166" t="s">
        <v>1902</v>
      </c>
      <c r="K1426" s="166" t="s">
        <v>3186</v>
      </c>
      <c r="L1426" s="409">
        <v>4176</v>
      </c>
      <c r="M1426" s="409">
        <v>5220</v>
      </c>
      <c r="N1426" s="409">
        <v>6264</v>
      </c>
      <c r="O1426" s="410">
        <v>1</v>
      </c>
      <c r="P1426" s="405">
        <v>8.3333333333333329E-2</v>
      </c>
      <c r="Q1426" s="405">
        <v>8.3333333333333329E-2</v>
      </c>
      <c r="R1426" s="405">
        <v>8.3333333333333329E-2</v>
      </c>
      <c r="S1426" s="405">
        <v>8.3333333333333329E-2</v>
      </c>
      <c r="T1426" s="405">
        <v>8.3333333333333329E-2</v>
      </c>
      <c r="U1426" s="405">
        <v>8.3333333333333329E-2</v>
      </c>
      <c r="V1426" s="405">
        <v>8.3333333333333329E-2</v>
      </c>
      <c r="W1426" s="405">
        <v>8.3333333333333329E-2</v>
      </c>
      <c r="X1426" s="405">
        <v>8.3333333333333329E-2</v>
      </c>
      <c r="Y1426" s="405">
        <v>8.3333333333333329E-2</v>
      </c>
      <c r="Z1426" s="405">
        <v>8.3333333333333329E-2</v>
      </c>
      <c r="AA1426" s="405">
        <v>8.3333333333333329E-2</v>
      </c>
    </row>
    <row r="1427" spans="1:27" ht="15" customHeight="1" x14ac:dyDescent="0.25">
      <c r="A1427" s="425" t="str">
        <f>IF('1_geral'!$D$1=E1427,1,"")</f>
        <v/>
      </c>
      <c r="B1427" s="166" t="str">
        <f>IF(A1427=1,MAX(B$1:B1426)+1,"")</f>
        <v/>
      </c>
      <c r="C1427" s="425" t="str">
        <f>IF('1_geral'!$D$4=F1427,1,"")</f>
        <v/>
      </c>
      <c r="D1427" s="166" t="str">
        <f>IF(C1427=1,MAX(D$1:D1426)+1,"")</f>
        <v/>
      </c>
      <c r="E1427" s="166" t="s">
        <v>30</v>
      </c>
      <c r="F1427" s="166" t="s">
        <v>3228</v>
      </c>
      <c r="G1427" s="166" t="s">
        <v>1657</v>
      </c>
      <c r="H1427" s="166" t="s">
        <v>1854</v>
      </c>
      <c r="I1427" s="166" t="s">
        <v>1857</v>
      </c>
      <c r="J1427" s="166" t="s">
        <v>1902</v>
      </c>
      <c r="K1427" s="166" t="s">
        <v>3219</v>
      </c>
      <c r="L1427" s="409">
        <v>2208</v>
      </c>
      <c r="M1427" s="409">
        <v>2760</v>
      </c>
      <c r="N1427" s="409">
        <v>3312</v>
      </c>
      <c r="O1427" s="410">
        <v>0.16666666666666666</v>
      </c>
      <c r="P1427" s="405">
        <v>8.3333333333333329E-2</v>
      </c>
      <c r="Q1427" s="405">
        <v>8.3333333333333329E-2</v>
      </c>
      <c r="R1427" s="405">
        <v>8.3333333333333329E-2</v>
      </c>
      <c r="S1427" s="405">
        <v>8.3333333333333329E-2</v>
      </c>
      <c r="T1427" s="405">
        <v>8.3333333333333329E-2</v>
      </c>
      <c r="U1427" s="405">
        <v>8.3333333333333329E-2</v>
      </c>
      <c r="V1427" s="405">
        <v>8.3333333333333329E-2</v>
      </c>
      <c r="W1427" s="405">
        <v>8.3333333333333329E-2</v>
      </c>
      <c r="X1427" s="405">
        <v>8.3333333333333329E-2</v>
      </c>
      <c r="Y1427" s="405">
        <v>8.3333333333333329E-2</v>
      </c>
      <c r="Z1427" s="405">
        <v>8.3333333333333329E-2</v>
      </c>
      <c r="AA1427" s="405">
        <v>8.3333333333333329E-2</v>
      </c>
    </row>
    <row r="1428" spans="1:27" ht="15" customHeight="1" x14ac:dyDescent="0.25">
      <c r="A1428" s="425" t="str">
        <f>IF('1_geral'!$D$1=E1428,1,"")</f>
        <v/>
      </c>
      <c r="B1428" s="166" t="str">
        <f>IF(A1428=1,MAX(B$1:B1427)+1,"")</f>
        <v/>
      </c>
      <c r="C1428" s="425" t="str">
        <f>IF('1_geral'!$D$4=F1428,1,"")</f>
        <v/>
      </c>
      <c r="D1428" s="166" t="str">
        <f>IF(C1428=1,MAX(D$1:D1427)+1,"")</f>
        <v/>
      </c>
      <c r="E1428" s="166" t="s">
        <v>30</v>
      </c>
      <c r="F1428" s="166" t="s">
        <v>3228</v>
      </c>
      <c r="H1428" s="166" t="s">
        <v>1658</v>
      </c>
      <c r="I1428" s="166" t="s">
        <v>1855</v>
      </c>
      <c r="J1428" s="166" t="s">
        <v>1902</v>
      </c>
      <c r="K1428" s="166" t="s">
        <v>2765</v>
      </c>
      <c r="L1428" s="409">
        <v>2208</v>
      </c>
      <c r="M1428" s="409">
        <v>2760</v>
      </c>
      <c r="N1428" s="409">
        <v>3312</v>
      </c>
      <c r="O1428" s="410">
        <v>1</v>
      </c>
      <c r="P1428" s="405">
        <v>8.3333333333333329E-2</v>
      </c>
      <c r="Q1428" s="405">
        <v>8.3333333333333329E-2</v>
      </c>
      <c r="R1428" s="405">
        <v>8.3333333333333329E-2</v>
      </c>
      <c r="S1428" s="405">
        <v>8.3333333333333329E-2</v>
      </c>
      <c r="T1428" s="405">
        <v>8.3333333333333329E-2</v>
      </c>
      <c r="U1428" s="405">
        <v>8.3333333333333329E-2</v>
      </c>
      <c r="V1428" s="405">
        <v>8.3333333333333329E-2</v>
      </c>
      <c r="W1428" s="405">
        <v>8.3333333333333329E-2</v>
      </c>
      <c r="X1428" s="405">
        <v>8.3333333333333329E-2</v>
      </c>
      <c r="Y1428" s="405">
        <v>8.3333333333333329E-2</v>
      </c>
      <c r="Z1428" s="405">
        <v>8.3333333333333329E-2</v>
      </c>
      <c r="AA1428" s="405">
        <v>8.3333333333333329E-2</v>
      </c>
    </row>
    <row r="1429" spans="1:27" ht="15" customHeight="1" x14ac:dyDescent="0.25">
      <c r="A1429" s="425" t="str">
        <f>IF('1_geral'!$D$1=E1429,1,"")</f>
        <v/>
      </c>
      <c r="B1429" s="166" t="str">
        <f>IF(A1429=1,MAX(B$1:B1428)+1,"")</f>
        <v/>
      </c>
      <c r="C1429" s="425" t="str">
        <f>IF('1_geral'!$D$4=F1429,1,"")</f>
        <v/>
      </c>
      <c r="D1429" s="166" t="str">
        <f>IF(C1429=1,MAX(D$1:D1428)+1,"")</f>
        <v/>
      </c>
      <c r="E1429" s="166" t="s">
        <v>30</v>
      </c>
      <c r="F1429" s="166" t="s">
        <v>3228</v>
      </c>
      <c r="H1429" s="166" t="s">
        <v>1658</v>
      </c>
      <c r="I1429" s="166" t="s">
        <v>1855</v>
      </c>
      <c r="J1429" s="166" t="s">
        <v>1902</v>
      </c>
      <c r="K1429" s="166" t="s">
        <v>3204</v>
      </c>
      <c r="L1429" s="409">
        <v>1728</v>
      </c>
      <c r="M1429" s="409">
        <v>2160</v>
      </c>
      <c r="N1429" s="409">
        <v>2592</v>
      </c>
      <c r="O1429" s="410">
        <v>1</v>
      </c>
      <c r="P1429" s="405">
        <v>8.3333333333333329E-2</v>
      </c>
      <c r="Q1429" s="405">
        <v>8.3333333333333329E-2</v>
      </c>
      <c r="R1429" s="405">
        <v>8.3333333333333329E-2</v>
      </c>
      <c r="S1429" s="405">
        <v>8.3333333333333329E-2</v>
      </c>
      <c r="T1429" s="405">
        <v>8.3333333333333329E-2</v>
      </c>
      <c r="U1429" s="405">
        <v>8.3333333333333329E-2</v>
      </c>
      <c r="V1429" s="405">
        <v>8.3333333333333329E-2</v>
      </c>
      <c r="W1429" s="405">
        <v>8.3333333333333329E-2</v>
      </c>
      <c r="X1429" s="405">
        <v>8.3333333333333329E-2</v>
      </c>
      <c r="Y1429" s="405">
        <v>8.3333333333333329E-2</v>
      </c>
      <c r="Z1429" s="405">
        <v>8.3333333333333329E-2</v>
      </c>
      <c r="AA1429" s="405">
        <v>8.3333333333333329E-2</v>
      </c>
    </row>
    <row r="1430" spans="1:27" ht="15" customHeight="1" x14ac:dyDescent="0.25">
      <c r="A1430" s="425" t="str">
        <f>IF('1_geral'!$D$1=E1430,1,"")</f>
        <v/>
      </c>
      <c r="B1430" s="166" t="str">
        <f>IF(A1430=1,MAX(B$1:B1429)+1,"")</f>
        <v/>
      </c>
      <c r="C1430" s="425" t="str">
        <f>IF('1_geral'!$D$4=F1430,1,"")</f>
        <v/>
      </c>
      <c r="D1430" s="166" t="str">
        <f>IF(C1430=1,MAX(D$1:D1429)+1,"")</f>
        <v/>
      </c>
      <c r="E1430" s="166" t="s">
        <v>30</v>
      </c>
      <c r="F1430" s="166" t="s">
        <v>3228</v>
      </c>
      <c r="H1430" s="166" t="s">
        <v>1658</v>
      </c>
      <c r="I1430" s="166" t="s">
        <v>1856</v>
      </c>
      <c r="J1430" s="166" t="s">
        <v>1902</v>
      </c>
      <c r="K1430" s="166" t="s">
        <v>1856</v>
      </c>
      <c r="L1430" s="409">
        <v>1536</v>
      </c>
      <c r="M1430" s="409">
        <v>1920</v>
      </c>
      <c r="N1430" s="409">
        <v>2304</v>
      </c>
      <c r="O1430" s="410">
        <v>1</v>
      </c>
      <c r="P1430" s="405">
        <v>8.3333333333333329E-2</v>
      </c>
      <c r="Q1430" s="405">
        <v>8.3333333333333329E-2</v>
      </c>
      <c r="R1430" s="405">
        <v>8.3333333333333329E-2</v>
      </c>
      <c r="S1430" s="405">
        <v>8.3333333333333329E-2</v>
      </c>
      <c r="T1430" s="405">
        <v>8.3333333333333329E-2</v>
      </c>
      <c r="U1430" s="405">
        <v>8.3333333333333329E-2</v>
      </c>
      <c r="V1430" s="405">
        <v>8.3333333333333329E-2</v>
      </c>
      <c r="W1430" s="405">
        <v>8.3333333333333329E-2</v>
      </c>
      <c r="X1430" s="405">
        <v>8.3333333333333329E-2</v>
      </c>
      <c r="Y1430" s="405">
        <v>8.3333333333333329E-2</v>
      </c>
      <c r="Z1430" s="405">
        <v>8.3333333333333329E-2</v>
      </c>
      <c r="AA1430" s="405">
        <v>8.3333333333333329E-2</v>
      </c>
    </row>
    <row r="1431" spans="1:27" ht="15" customHeight="1" x14ac:dyDescent="0.25">
      <c r="A1431" s="425" t="str">
        <f>IF('1_geral'!$D$1=E1431,1,"")</f>
        <v/>
      </c>
      <c r="B1431" s="166" t="str">
        <f>IF(A1431=1,MAX(B$1:B1430)+1,"")</f>
        <v/>
      </c>
      <c r="C1431" s="425" t="str">
        <f>IF('1_geral'!$D$4=F1431,1,"")</f>
        <v/>
      </c>
      <c r="D1431" s="166" t="str">
        <f>IF(C1431=1,MAX(D$1:D1430)+1,"")</f>
        <v/>
      </c>
      <c r="E1431" s="166" t="s">
        <v>30</v>
      </c>
      <c r="F1431" s="166" t="s">
        <v>3228</v>
      </c>
      <c r="H1431" s="166" t="s">
        <v>1854</v>
      </c>
      <c r="I1431" s="166" t="s">
        <v>1857</v>
      </c>
      <c r="J1431" s="166" t="s">
        <v>1902</v>
      </c>
      <c r="K1431" s="166" t="s">
        <v>3230</v>
      </c>
      <c r="L1431" s="409">
        <v>864</v>
      </c>
      <c r="M1431" s="409">
        <v>1080</v>
      </c>
      <c r="N1431" s="409">
        <v>1296</v>
      </c>
      <c r="O1431" s="410">
        <v>8.3333333333333329E-2</v>
      </c>
      <c r="P1431" s="405">
        <v>8.3333333333333329E-2</v>
      </c>
      <c r="Q1431" s="405">
        <v>8.3333333333333329E-2</v>
      </c>
      <c r="R1431" s="405">
        <v>8.3333333333333329E-2</v>
      </c>
      <c r="S1431" s="405">
        <v>8.3333333333333329E-2</v>
      </c>
      <c r="T1431" s="405">
        <v>8.3333333333333329E-2</v>
      </c>
      <c r="U1431" s="405">
        <v>8.3333333333333329E-2</v>
      </c>
      <c r="V1431" s="405">
        <v>8.3333333333333329E-2</v>
      </c>
      <c r="W1431" s="405">
        <v>8.3333333333333329E-2</v>
      </c>
      <c r="X1431" s="405">
        <v>8.3333333333333329E-2</v>
      </c>
      <c r="Y1431" s="405">
        <v>8.3333333333333329E-2</v>
      </c>
      <c r="Z1431" s="405">
        <v>8.3333333333333329E-2</v>
      </c>
      <c r="AA1431" s="405">
        <v>8.3333333333333329E-2</v>
      </c>
    </row>
    <row r="1432" spans="1:27" ht="15" customHeight="1" x14ac:dyDescent="0.25">
      <c r="A1432" s="425" t="str">
        <f>IF('1_geral'!$D$1=E1432,1,"")</f>
        <v/>
      </c>
      <c r="B1432" s="166" t="str">
        <f>IF(A1432=1,MAX(B$1:B1431)+1,"")</f>
        <v/>
      </c>
      <c r="C1432" s="425" t="str">
        <f>IF('1_geral'!$D$4=F1432,1,"")</f>
        <v/>
      </c>
      <c r="D1432" s="166" t="str">
        <f>IF(C1432=1,MAX(D$1:D1431)+1,"")</f>
        <v/>
      </c>
      <c r="E1432" s="166" t="s">
        <v>30</v>
      </c>
      <c r="F1432" s="166" t="s">
        <v>3228</v>
      </c>
      <c r="H1432" s="166" t="s">
        <v>1854</v>
      </c>
      <c r="I1432" s="166" t="s">
        <v>1857</v>
      </c>
      <c r="J1432" s="166" t="s">
        <v>1902</v>
      </c>
      <c r="K1432" s="166" t="s">
        <v>3213</v>
      </c>
      <c r="L1432" s="409">
        <v>864</v>
      </c>
      <c r="M1432" s="409">
        <v>1080</v>
      </c>
      <c r="N1432" s="409">
        <v>1296</v>
      </c>
      <c r="O1432" s="410">
        <v>0.33333333333333331</v>
      </c>
      <c r="P1432" s="405">
        <v>8.3333333333333329E-2</v>
      </c>
      <c r="Q1432" s="405">
        <v>8.3333333333333329E-2</v>
      </c>
      <c r="R1432" s="405">
        <v>8.3333333333333329E-2</v>
      </c>
      <c r="S1432" s="405">
        <v>8.3333333333333329E-2</v>
      </c>
      <c r="T1432" s="405">
        <v>8.3333333333333329E-2</v>
      </c>
      <c r="U1432" s="405">
        <v>8.3333333333333329E-2</v>
      </c>
      <c r="V1432" s="405">
        <v>8.3333333333333329E-2</v>
      </c>
      <c r="W1432" s="405">
        <v>8.3333333333333329E-2</v>
      </c>
      <c r="X1432" s="405">
        <v>8.3333333333333329E-2</v>
      </c>
      <c r="Y1432" s="405">
        <v>8.3333333333333329E-2</v>
      </c>
      <c r="Z1432" s="405">
        <v>8.3333333333333329E-2</v>
      </c>
      <c r="AA1432" s="405">
        <v>8.3333333333333329E-2</v>
      </c>
    </row>
    <row r="1433" spans="1:27" ht="15" customHeight="1" x14ac:dyDescent="0.25">
      <c r="A1433" s="425" t="str">
        <f>IF('1_geral'!$D$1=E1433,1,"")</f>
        <v/>
      </c>
      <c r="B1433" s="166" t="str">
        <f>IF(A1433=1,MAX(B$1:B1432)+1,"")</f>
        <v/>
      </c>
      <c r="C1433" s="425" t="str">
        <f>IF('1_geral'!$D$4=F1433,1,"")</f>
        <v/>
      </c>
      <c r="D1433" s="166" t="str">
        <f>IF(C1433=1,MAX(D$1:D1432)+1,"")</f>
        <v/>
      </c>
      <c r="E1433" s="166" t="s">
        <v>30</v>
      </c>
      <c r="F1433" s="166" t="s">
        <v>3228</v>
      </c>
      <c r="H1433" s="166" t="s">
        <v>1854</v>
      </c>
      <c r="I1433" s="166" t="s">
        <v>1857</v>
      </c>
      <c r="J1433" s="166" t="s">
        <v>1902</v>
      </c>
      <c r="K1433" s="166" t="s">
        <v>3231</v>
      </c>
      <c r="L1433" s="409">
        <v>1968</v>
      </c>
      <c r="M1433" s="409">
        <v>2460</v>
      </c>
      <c r="N1433" s="409">
        <v>2952</v>
      </c>
      <c r="O1433" s="410">
        <v>8.3333333333333329E-2</v>
      </c>
      <c r="P1433" s="405">
        <v>8.3333333333333329E-2</v>
      </c>
      <c r="Q1433" s="405">
        <v>8.3333333333333329E-2</v>
      </c>
      <c r="R1433" s="405">
        <v>8.3333333333333329E-2</v>
      </c>
      <c r="S1433" s="405">
        <v>8.3333333333333329E-2</v>
      </c>
      <c r="T1433" s="405">
        <v>8.3333333333333329E-2</v>
      </c>
      <c r="U1433" s="405">
        <v>8.3333333333333329E-2</v>
      </c>
      <c r="V1433" s="405">
        <v>8.3333333333333329E-2</v>
      </c>
      <c r="W1433" s="405">
        <v>8.3333333333333329E-2</v>
      </c>
      <c r="X1433" s="405">
        <v>8.3333333333333329E-2</v>
      </c>
      <c r="Y1433" s="405">
        <v>8.3333333333333329E-2</v>
      </c>
      <c r="Z1433" s="405">
        <v>8.3333333333333329E-2</v>
      </c>
      <c r="AA1433" s="405">
        <v>8.3333333333333329E-2</v>
      </c>
    </row>
    <row r="1434" spans="1:27" ht="15" customHeight="1" x14ac:dyDescent="0.25">
      <c r="A1434" s="425" t="str">
        <f>IF('1_geral'!$D$1=E1434,1,"")</f>
        <v/>
      </c>
      <c r="B1434" s="166" t="str">
        <f>IF(A1434=1,MAX(B$1:B1433)+1,"")</f>
        <v/>
      </c>
      <c r="C1434" s="425" t="str">
        <f>IF('1_geral'!$D$4=F1434,1,"")</f>
        <v/>
      </c>
      <c r="D1434" s="166" t="str">
        <f>IF(C1434=1,MAX(D$1:D1433)+1,"")</f>
        <v/>
      </c>
      <c r="E1434" s="166" t="s">
        <v>30</v>
      </c>
      <c r="F1434" s="166" t="s">
        <v>3228</v>
      </c>
      <c r="H1434" s="166" t="s">
        <v>1854</v>
      </c>
      <c r="I1434" s="166" t="s">
        <v>1857</v>
      </c>
      <c r="J1434" s="166" t="s">
        <v>1902</v>
      </c>
      <c r="K1434" s="166" t="s">
        <v>3233</v>
      </c>
      <c r="L1434" s="409">
        <v>600</v>
      </c>
      <c r="M1434" s="409">
        <v>750</v>
      </c>
      <c r="N1434" s="409">
        <v>900</v>
      </c>
      <c r="O1434" s="410">
        <v>1</v>
      </c>
      <c r="P1434" s="405">
        <v>8.3333333333333329E-2</v>
      </c>
      <c r="Q1434" s="405">
        <v>8.3333333333333329E-2</v>
      </c>
      <c r="R1434" s="405">
        <v>8.3333333333333329E-2</v>
      </c>
      <c r="S1434" s="405">
        <v>8.3333333333333329E-2</v>
      </c>
      <c r="T1434" s="405">
        <v>8.3333333333333329E-2</v>
      </c>
      <c r="U1434" s="405">
        <v>8.3333333333333329E-2</v>
      </c>
      <c r="V1434" s="405">
        <v>8.3333333333333329E-2</v>
      </c>
      <c r="W1434" s="405">
        <v>8.3333333333333329E-2</v>
      </c>
      <c r="X1434" s="405">
        <v>8.3333333333333329E-2</v>
      </c>
      <c r="Y1434" s="405">
        <v>8.3333333333333329E-2</v>
      </c>
      <c r="Z1434" s="405">
        <v>8.3333333333333329E-2</v>
      </c>
      <c r="AA1434" s="405">
        <v>8.3333333333333329E-2</v>
      </c>
    </row>
    <row r="1435" spans="1:27" ht="15" customHeight="1" x14ac:dyDescent="0.25">
      <c r="A1435" s="425" t="str">
        <f>IF('1_geral'!$D$1=E1435,1,"")</f>
        <v/>
      </c>
      <c r="B1435" s="166" t="str">
        <f>IF(A1435=1,MAX(B$1:B1434)+1,"")</f>
        <v/>
      </c>
      <c r="C1435" s="425" t="str">
        <f>IF('1_geral'!$D$4=F1435,1,"")</f>
        <v/>
      </c>
      <c r="D1435" s="166" t="str">
        <f>IF(C1435=1,MAX(D$1:D1434)+1,"")</f>
        <v/>
      </c>
      <c r="E1435" s="166" t="s">
        <v>30</v>
      </c>
      <c r="F1435" s="166" t="s">
        <v>3228</v>
      </c>
      <c r="H1435" s="166" t="s">
        <v>1854</v>
      </c>
      <c r="I1435" s="166" t="s">
        <v>1857</v>
      </c>
      <c r="J1435" s="166" t="s">
        <v>1902</v>
      </c>
      <c r="K1435" s="166" t="s">
        <v>3234</v>
      </c>
      <c r="L1435" s="409">
        <v>240</v>
      </c>
      <c r="M1435" s="409">
        <v>300</v>
      </c>
      <c r="N1435" s="409">
        <v>360</v>
      </c>
      <c r="O1435" s="410">
        <v>5</v>
      </c>
      <c r="P1435" s="405">
        <v>8.3333333333333329E-2</v>
      </c>
      <c r="Q1435" s="405">
        <v>8.3333333333333329E-2</v>
      </c>
      <c r="R1435" s="405">
        <v>8.3333333333333329E-2</v>
      </c>
      <c r="S1435" s="405">
        <v>8.3333333333333329E-2</v>
      </c>
      <c r="T1435" s="405">
        <v>8.3333333333333329E-2</v>
      </c>
      <c r="U1435" s="405">
        <v>8.3333333333333329E-2</v>
      </c>
      <c r="V1435" s="405">
        <v>8.3333333333333329E-2</v>
      </c>
      <c r="W1435" s="405">
        <v>8.3333333333333329E-2</v>
      </c>
      <c r="X1435" s="405">
        <v>8.3333333333333329E-2</v>
      </c>
      <c r="Y1435" s="405">
        <v>8.3333333333333329E-2</v>
      </c>
      <c r="Z1435" s="405">
        <v>8.3333333333333329E-2</v>
      </c>
      <c r="AA1435" s="405">
        <v>8.3333333333333329E-2</v>
      </c>
    </row>
    <row r="1436" spans="1:27" ht="15" customHeight="1" x14ac:dyDescent="0.25">
      <c r="A1436" s="425" t="str">
        <f>IF('1_geral'!$D$1=E1436,1,"")</f>
        <v/>
      </c>
      <c r="B1436" s="166" t="str">
        <f>IF(A1436=1,MAX(B$1:B1435)+1,"")</f>
        <v/>
      </c>
      <c r="C1436" s="425" t="str">
        <f>IF('1_geral'!$D$4=F1436,1,"")</f>
        <v/>
      </c>
      <c r="D1436" s="166" t="str">
        <f>IF(C1436=1,MAX(D$1:D1435)+1,"")</f>
        <v/>
      </c>
      <c r="E1436" s="166" t="s">
        <v>30</v>
      </c>
      <c r="F1436" s="166" t="s">
        <v>3228</v>
      </c>
      <c r="H1436" s="166" t="s">
        <v>1854</v>
      </c>
      <c r="I1436" s="166" t="s">
        <v>1857</v>
      </c>
      <c r="J1436" s="166" t="s">
        <v>1902</v>
      </c>
      <c r="K1436" s="166" t="s">
        <v>3201</v>
      </c>
      <c r="L1436" s="409">
        <v>3168</v>
      </c>
      <c r="M1436" s="409">
        <v>3960</v>
      </c>
      <c r="N1436" s="409">
        <v>4752</v>
      </c>
      <c r="O1436" s="410">
        <v>1</v>
      </c>
      <c r="P1436" s="405">
        <v>8.3333333333333329E-2</v>
      </c>
      <c r="Q1436" s="405">
        <v>8.3333333333333329E-2</v>
      </c>
      <c r="R1436" s="405">
        <v>8.3333333333333329E-2</v>
      </c>
      <c r="S1436" s="405">
        <v>8.3333333333333329E-2</v>
      </c>
      <c r="T1436" s="405">
        <v>8.3333333333333329E-2</v>
      </c>
      <c r="U1436" s="405">
        <v>8.3333333333333329E-2</v>
      </c>
      <c r="V1436" s="405">
        <v>8.3333333333333329E-2</v>
      </c>
      <c r="W1436" s="405">
        <v>8.3333333333333329E-2</v>
      </c>
      <c r="X1436" s="405">
        <v>8.3333333333333329E-2</v>
      </c>
      <c r="Y1436" s="405">
        <v>8.3333333333333329E-2</v>
      </c>
      <c r="Z1436" s="405">
        <v>8.3333333333333329E-2</v>
      </c>
      <c r="AA1436" s="405">
        <v>8.3333333333333329E-2</v>
      </c>
    </row>
    <row r="1437" spans="1:27" ht="15" customHeight="1" x14ac:dyDescent="0.25">
      <c r="A1437" s="425" t="str">
        <f>IF('1_geral'!$D$1=E1437,1,"")</f>
        <v/>
      </c>
      <c r="B1437" s="166" t="str">
        <f>IF(A1437=1,MAX(B$1:B1436)+1,"")</f>
        <v/>
      </c>
      <c r="C1437" s="425" t="str">
        <f>IF('1_geral'!$D$4=F1437,1,"")</f>
        <v/>
      </c>
      <c r="D1437" s="166" t="str">
        <f>IF(C1437=1,MAX(D$1:D1436)+1,"")</f>
        <v/>
      </c>
      <c r="E1437" s="166" t="s">
        <v>30</v>
      </c>
      <c r="F1437" s="166" t="s">
        <v>3228</v>
      </c>
      <c r="H1437" s="166" t="s">
        <v>1854</v>
      </c>
      <c r="I1437" s="166" t="s">
        <v>1857</v>
      </c>
      <c r="J1437" s="166" t="s">
        <v>1902</v>
      </c>
      <c r="K1437" s="166" t="s">
        <v>3235</v>
      </c>
      <c r="L1437" s="409">
        <v>192</v>
      </c>
      <c r="M1437" s="409">
        <v>240</v>
      </c>
      <c r="N1437" s="409">
        <v>288</v>
      </c>
      <c r="O1437" s="410">
        <v>0.16666666666666666</v>
      </c>
      <c r="P1437" s="405">
        <v>8.3333333333333329E-2</v>
      </c>
      <c r="Q1437" s="405">
        <v>8.3333333333333329E-2</v>
      </c>
      <c r="R1437" s="405">
        <v>8.3333333333333329E-2</v>
      </c>
      <c r="S1437" s="405">
        <v>8.3333333333333329E-2</v>
      </c>
      <c r="T1437" s="405">
        <v>8.3333333333333329E-2</v>
      </c>
      <c r="U1437" s="405">
        <v>8.3333333333333329E-2</v>
      </c>
      <c r="V1437" s="405">
        <v>8.3333333333333329E-2</v>
      </c>
      <c r="W1437" s="405">
        <v>8.3333333333333329E-2</v>
      </c>
      <c r="X1437" s="405">
        <v>8.3333333333333329E-2</v>
      </c>
      <c r="Y1437" s="405">
        <v>8.3333333333333329E-2</v>
      </c>
      <c r="Z1437" s="405">
        <v>8.3333333333333329E-2</v>
      </c>
      <c r="AA1437" s="405">
        <v>8.3333333333333329E-2</v>
      </c>
    </row>
    <row r="1438" spans="1:27" ht="15" customHeight="1" x14ac:dyDescent="0.25">
      <c r="A1438" s="425" t="str">
        <f>IF('1_geral'!$D$1=E1438,1,"")</f>
        <v/>
      </c>
      <c r="B1438" s="166" t="str">
        <f>IF(A1438=1,MAX(B$1:B1437)+1,"")</f>
        <v/>
      </c>
      <c r="C1438" s="425" t="str">
        <f>IF('1_geral'!$D$4=F1438,1,"")</f>
        <v/>
      </c>
      <c r="D1438" s="166" t="str">
        <f>IF(C1438=1,MAX(D$1:D1437)+1,"")</f>
        <v/>
      </c>
      <c r="E1438" s="166" t="s">
        <v>30</v>
      </c>
      <c r="F1438" s="166" t="s">
        <v>3238</v>
      </c>
      <c r="G1438" s="166" t="s">
        <v>1657</v>
      </c>
      <c r="H1438" s="166" t="s">
        <v>1658</v>
      </c>
      <c r="I1438" s="166" t="s">
        <v>1886</v>
      </c>
      <c r="J1438" s="166" t="s">
        <v>1902</v>
      </c>
      <c r="K1438" s="166" t="s">
        <v>3249</v>
      </c>
      <c r="L1438" s="409">
        <v>240</v>
      </c>
      <c r="M1438" s="409">
        <v>300</v>
      </c>
      <c r="N1438" s="409">
        <v>360</v>
      </c>
      <c r="O1438" s="410">
        <v>3</v>
      </c>
      <c r="P1438" s="405">
        <v>8.3333333333333329E-2</v>
      </c>
      <c r="Q1438" s="405">
        <v>8.3333333333333329E-2</v>
      </c>
      <c r="R1438" s="405">
        <v>8.3333333333333329E-2</v>
      </c>
      <c r="S1438" s="405">
        <v>8.3333333333333329E-2</v>
      </c>
      <c r="T1438" s="405">
        <v>8.3333333333333329E-2</v>
      </c>
      <c r="U1438" s="405">
        <v>8.3333333333333329E-2</v>
      </c>
      <c r="V1438" s="405">
        <v>8.3333333333333329E-2</v>
      </c>
      <c r="W1438" s="405">
        <v>8.3333333333333329E-2</v>
      </c>
      <c r="X1438" s="405">
        <v>8.3333333333333329E-2</v>
      </c>
      <c r="Y1438" s="405">
        <v>8.3333333333333329E-2</v>
      </c>
      <c r="Z1438" s="405">
        <v>8.3333333333333329E-2</v>
      </c>
      <c r="AA1438" s="405">
        <v>8.3333333333333329E-2</v>
      </c>
    </row>
    <row r="1439" spans="1:27" ht="15" customHeight="1" x14ac:dyDescent="0.25">
      <c r="A1439" s="425" t="str">
        <f>IF('1_geral'!$D$1=E1439,1,"")</f>
        <v/>
      </c>
      <c r="B1439" s="166" t="str">
        <f>IF(A1439=1,MAX(B$1:B1438)+1,"")</f>
        <v/>
      </c>
      <c r="C1439" s="425" t="str">
        <f>IF('1_geral'!$D$4=F1439,1,"")</f>
        <v/>
      </c>
      <c r="D1439" s="166" t="str">
        <f>IF(C1439=1,MAX(D$1:D1438)+1,"")</f>
        <v/>
      </c>
      <c r="E1439" s="166" t="s">
        <v>30</v>
      </c>
      <c r="F1439" s="166" t="s">
        <v>3238</v>
      </c>
      <c r="G1439" s="166" t="s">
        <v>1657</v>
      </c>
      <c r="H1439" s="166" t="s">
        <v>1658</v>
      </c>
      <c r="I1439" s="166" t="s">
        <v>1855</v>
      </c>
      <c r="J1439" s="166" t="s">
        <v>1902</v>
      </c>
      <c r="K1439" s="166" t="s">
        <v>3244</v>
      </c>
      <c r="L1439" s="409">
        <v>5068.8</v>
      </c>
      <c r="M1439" s="409">
        <v>6336</v>
      </c>
      <c r="N1439" s="409">
        <v>7603.2</v>
      </c>
      <c r="O1439" s="410">
        <v>1</v>
      </c>
      <c r="P1439" s="405">
        <v>8.3333333333333329E-2</v>
      </c>
      <c r="Q1439" s="405">
        <v>8.3333333333333329E-2</v>
      </c>
      <c r="R1439" s="405">
        <v>8.3333333333333329E-2</v>
      </c>
      <c r="S1439" s="405">
        <v>8.3333333333333329E-2</v>
      </c>
      <c r="T1439" s="405">
        <v>8.3333333333333329E-2</v>
      </c>
      <c r="U1439" s="405">
        <v>8.3333333333333329E-2</v>
      </c>
      <c r="V1439" s="405">
        <v>8.3333333333333329E-2</v>
      </c>
      <c r="W1439" s="405">
        <v>8.3333333333333329E-2</v>
      </c>
      <c r="X1439" s="405">
        <v>8.3333333333333329E-2</v>
      </c>
      <c r="Y1439" s="405">
        <v>8.3333333333333329E-2</v>
      </c>
      <c r="Z1439" s="405">
        <v>8.3333333333333329E-2</v>
      </c>
      <c r="AA1439" s="405">
        <v>8.3333333333333329E-2</v>
      </c>
    </row>
    <row r="1440" spans="1:27" ht="15" customHeight="1" x14ac:dyDescent="0.25">
      <c r="A1440" s="425" t="str">
        <f>IF('1_geral'!$D$1=E1440,1,"")</f>
        <v/>
      </c>
      <c r="B1440" s="166" t="str">
        <f>IF(A1440=1,MAX(B$1:B1439)+1,"")</f>
        <v/>
      </c>
      <c r="C1440" s="425" t="str">
        <f>IF('1_geral'!$D$4=F1440,1,"")</f>
        <v/>
      </c>
      <c r="D1440" s="166" t="str">
        <f>IF(C1440=1,MAX(D$1:D1439)+1,"")</f>
        <v/>
      </c>
      <c r="E1440" s="166" t="s">
        <v>30</v>
      </c>
      <c r="F1440" s="166" t="s">
        <v>3238</v>
      </c>
      <c r="G1440" s="166" t="s">
        <v>1657</v>
      </c>
      <c r="H1440" s="166" t="s">
        <v>1854</v>
      </c>
      <c r="I1440" s="166" t="s">
        <v>1859</v>
      </c>
      <c r="J1440" s="166" t="s">
        <v>1902</v>
      </c>
      <c r="K1440" s="166" t="s">
        <v>3239</v>
      </c>
      <c r="L1440" s="409">
        <v>7680</v>
      </c>
      <c r="M1440" s="409">
        <v>9600</v>
      </c>
      <c r="N1440" s="409">
        <v>11520</v>
      </c>
      <c r="O1440" s="410">
        <v>3</v>
      </c>
      <c r="P1440" s="405">
        <v>8.3333333333333329E-2</v>
      </c>
      <c r="Q1440" s="405">
        <v>8.3333333333333329E-2</v>
      </c>
      <c r="R1440" s="405">
        <v>8.3333333333333329E-2</v>
      </c>
      <c r="S1440" s="405">
        <v>8.3333333333333329E-2</v>
      </c>
      <c r="T1440" s="405">
        <v>8.3333333333333329E-2</v>
      </c>
      <c r="U1440" s="405">
        <v>8.3333333333333329E-2</v>
      </c>
      <c r="V1440" s="405">
        <v>8.3333333333333329E-2</v>
      </c>
      <c r="W1440" s="405">
        <v>8.3333333333333329E-2</v>
      </c>
      <c r="X1440" s="405">
        <v>8.3333333333333329E-2</v>
      </c>
      <c r="Y1440" s="405">
        <v>8.3333333333333329E-2</v>
      </c>
      <c r="Z1440" s="405">
        <v>8.3333333333333329E-2</v>
      </c>
      <c r="AA1440" s="405">
        <v>8.3333333333333329E-2</v>
      </c>
    </row>
    <row r="1441" spans="1:27" ht="15" customHeight="1" x14ac:dyDescent="0.25">
      <c r="A1441" s="425" t="str">
        <f>IF('1_geral'!$D$1=E1441,1,"")</f>
        <v/>
      </c>
      <c r="B1441" s="166" t="str">
        <f>IF(A1441=1,MAX(B$1:B1440)+1,"")</f>
        <v/>
      </c>
      <c r="C1441" s="425" t="str">
        <f>IF('1_geral'!$D$4=F1441,1,"")</f>
        <v/>
      </c>
      <c r="D1441" s="166" t="str">
        <f>IF(C1441=1,MAX(D$1:D1440)+1,"")</f>
        <v/>
      </c>
      <c r="E1441" s="166" t="s">
        <v>30</v>
      </c>
      <c r="F1441" s="166" t="s">
        <v>3238</v>
      </c>
      <c r="G1441" s="166" t="s">
        <v>1657</v>
      </c>
      <c r="H1441" s="166" t="s">
        <v>1854</v>
      </c>
      <c r="I1441" s="166" t="s">
        <v>1859</v>
      </c>
      <c r="J1441" s="166" t="s">
        <v>1902</v>
      </c>
      <c r="K1441" s="166" t="s">
        <v>3240</v>
      </c>
      <c r="L1441" s="409">
        <v>3840</v>
      </c>
      <c r="M1441" s="409">
        <v>4800</v>
      </c>
      <c r="N1441" s="409">
        <v>5760</v>
      </c>
      <c r="O1441" s="410">
        <v>2</v>
      </c>
      <c r="P1441" s="405">
        <v>8.3333333333333329E-2</v>
      </c>
      <c r="Q1441" s="405">
        <v>8.3333333333333329E-2</v>
      </c>
      <c r="R1441" s="405">
        <v>8.3333333333333329E-2</v>
      </c>
      <c r="S1441" s="405">
        <v>8.3333333333333329E-2</v>
      </c>
      <c r="T1441" s="405">
        <v>8.3333333333333329E-2</v>
      </c>
      <c r="U1441" s="405">
        <v>8.3333333333333329E-2</v>
      </c>
      <c r="V1441" s="405">
        <v>8.3333333333333329E-2</v>
      </c>
      <c r="W1441" s="405">
        <v>8.3333333333333329E-2</v>
      </c>
      <c r="X1441" s="405">
        <v>8.3333333333333329E-2</v>
      </c>
      <c r="Y1441" s="405">
        <v>8.3333333333333329E-2</v>
      </c>
      <c r="Z1441" s="405">
        <v>8.3333333333333329E-2</v>
      </c>
      <c r="AA1441" s="405">
        <v>8.3333333333333329E-2</v>
      </c>
    </row>
    <row r="1442" spans="1:27" ht="15" customHeight="1" x14ac:dyDescent="0.25">
      <c r="A1442" s="425" t="str">
        <f>IF('1_geral'!$D$1=E1442,1,"")</f>
        <v/>
      </c>
      <c r="B1442" s="166" t="str">
        <f>IF(A1442=1,MAX(B$1:B1441)+1,"")</f>
        <v/>
      </c>
      <c r="C1442" s="425" t="str">
        <f>IF('1_geral'!$D$4=F1442,1,"")</f>
        <v/>
      </c>
      <c r="D1442" s="166" t="str">
        <f>IF(C1442=1,MAX(D$1:D1441)+1,"")</f>
        <v/>
      </c>
      <c r="E1442" s="166" t="s">
        <v>30</v>
      </c>
      <c r="F1442" s="166" t="s">
        <v>3238</v>
      </c>
      <c r="G1442" s="166" t="s">
        <v>1657</v>
      </c>
      <c r="H1442" s="166" t="s">
        <v>1854</v>
      </c>
      <c r="I1442" s="166" t="s">
        <v>1857</v>
      </c>
      <c r="J1442" s="166" t="s">
        <v>1902</v>
      </c>
      <c r="K1442" s="166" t="s">
        <v>3243</v>
      </c>
      <c r="L1442" s="409">
        <v>1536</v>
      </c>
      <c r="M1442" s="409">
        <v>1920</v>
      </c>
      <c r="N1442" s="409">
        <v>2304</v>
      </c>
      <c r="O1442" s="410">
        <v>2</v>
      </c>
      <c r="P1442" s="405">
        <v>8.3333333333333329E-2</v>
      </c>
      <c r="Q1442" s="405">
        <v>8.3333333333333329E-2</v>
      </c>
      <c r="R1442" s="405">
        <v>8.3333333333333329E-2</v>
      </c>
      <c r="S1442" s="405">
        <v>8.3333333333333329E-2</v>
      </c>
      <c r="T1442" s="405">
        <v>8.3333333333333329E-2</v>
      </c>
      <c r="U1442" s="405">
        <v>8.3333333333333329E-2</v>
      </c>
      <c r="V1442" s="405">
        <v>8.3333333333333329E-2</v>
      </c>
      <c r="W1442" s="405">
        <v>8.3333333333333329E-2</v>
      </c>
      <c r="X1442" s="405">
        <v>8.3333333333333329E-2</v>
      </c>
      <c r="Y1442" s="405">
        <v>8.3333333333333329E-2</v>
      </c>
      <c r="Z1442" s="405">
        <v>8.3333333333333329E-2</v>
      </c>
      <c r="AA1442" s="405">
        <v>8.3333333333333329E-2</v>
      </c>
    </row>
    <row r="1443" spans="1:27" ht="15" customHeight="1" x14ac:dyDescent="0.25">
      <c r="A1443" s="425" t="str">
        <f>IF('1_geral'!$D$1=E1443,1,"")</f>
        <v/>
      </c>
      <c r="B1443" s="166" t="str">
        <f>IF(A1443=1,MAX(B$1:B1442)+1,"")</f>
        <v/>
      </c>
      <c r="C1443" s="425" t="str">
        <f>IF('1_geral'!$D$4=F1443,1,"")</f>
        <v/>
      </c>
      <c r="D1443" s="166" t="str">
        <f>IF(C1443=1,MAX(D$1:D1442)+1,"")</f>
        <v/>
      </c>
      <c r="E1443" s="166" t="s">
        <v>30</v>
      </c>
      <c r="F1443" s="166" t="s">
        <v>3238</v>
      </c>
      <c r="G1443" s="166" t="s">
        <v>1657</v>
      </c>
      <c r="H1443" s="166" t="s">
        <v>1854</v>
      </c>
      <c r="I1443" s="166" t="s">
        <v>1857</v>
      </c>
      <c r="J1443" s="166" t="s">
        <v>1902</v>
      </c>
      <c r="K1443" s="166" t="s">
        <v>3246</v>
      </c>
      <c r="L1443" s="409">
        <v>7680</v>
      </c>
      <c r="M1443" s="409">
        <v>9600</v>
      </c>
      <c r="N1443" s="409">
        <v>11520</v>
      </c>
      <c r="O1443" s="410">
        <v>0.16666666666666666</v>
      </c>
      <c r="P1443" s="405">
        <v>8.3333333333333329E-2</v>
      </c>
      <c r="Q1443" s="405">
        <v>8.3333333333333329E-2</v>
      </c>
      <c r="R1443" s="405">
        <v>8.3333333333333329E-2</v>
      </c>
      <c r="S1443" s="405">
        <v>8.3333333333333329E-2</v>
      </c>
      <c r="T1443" s="405">
        <v>8.3333333333333329E-2</v>
      </c>
      <c r="U1443" s="405">
        <v>8.3333333333333329E-2</v>
      </c>
      <c r="V1443" s="405">
        <v>8.3333333333333329E-2</v>
      </c>
      <c r="W1443" s="405">
        <v>8.3333333333333329E-2</v>
      </c>
      <c r="X1443" s="405">
        <v>8.3333333333333329E-2</v>
      </c>
      <c r="Y1443" s="405">
        <v>8.3333333333333329E-2</v>
      </c>
      <c r="Z1443" s="405">
        <v>8.3333333333333329E-2</v>
      </c>
      <c r="AA1443" s="405">
        <v>8.3333333333333329E-2</v>
      </c>
    </row>
    <row r="1444" spans="1:27" ht="15" customHeight="1" x14ac:dyDescent="0.25">
      <c r="A1444" s="425" t="str">
        <f>IF('1_geral'!$D$1=E1444,1,"")</f>
        <v/>
      </c>
      <c r="B1444" s="166" t="str">
        <f>IF(A1444=1,MAX(B$1:B1443)+1,"")</f>
        <v/>
      </c>
      <c r="C1444" s="425" t="str">
        <f>IF('1_geral'!$D$4=F1444,1,"")</f>
        <v/>
      </c>
      <c r="D1444" s="166" t="str">
        <f>IF(C1444=1,MAX(D$1:D1443)+1,"")</f>
        <v/>
      </c>
      <c r="E1444" s="166" t="s">
        <v>30</v>
      </c>
      <c r="F1444" s="166" t="s">
        <v>3238</v>
      </c>
      <c r="G1444" s="166" t="s">
        <v>1657</v>
      </c>
      <c r="H1444" s="166" t="s">
        <v>1854</v>
      </c>
      <c r="I1444" s="166" t="s">
        <v>1856</v>
      </c>
      <c r="J1444" s="166" t="s">
        <v>1902</v>
      </c>
      <c r="K1444" s="166" t="s">
        <v>3248</v>
      </c>
      <c r="L1444" s="409">
        <v>768</v>
      </c>
      <c r="M1444" s="409">
        <v>960</v>
      </c>
      <c r="N1444" s="409">
        <v>1152</v>
      </c>
      <c r="O1444" s="410">
        <v>6</v>
      </c>
      <c r="P1444" s="405">
        <v>8.3333333333333329E-2</v>
      </c>
      <c r="Q1444" s="405">
        <v>8.3333333333333329E-2</v>
      </c>
      <c r="R1444" s="405">
        <v>8.3333333333333329E-2</v>
      </c>
      <c r="S1444" s="405">
        <v>8.3333333333333329E-2</v>
      </c>
      <c r="T1444" s="405">
        <v>8.3333333333333329E-2</v>
      </c>
      <c r="U1444" s="405">
        <v>8.3333333333333329E-2</v>
      </c>
      <c r="V1444" s="405">
        <v>8.3333333333333329E-2</v>
      </c>
      <c r="W1444" s="405">
        <v>8.3333333333333329E-2</v>
      </c>
      <c r="X1444" s="405">
        <v>8.3333333333333329E-2</v>
      </c>
      <c r="Y1444" s="405">
        <v>8.3333333333333329E-2</v>
      </c>
      <c r="Z1444" s="405">
        <v>8.3333333333333329E-2</v>
      </c>
      <c r="AA1444" s="405">
        <v>8.3333333333333329E-2</v>
      </c>
    </row>
    <row r="1445" spans="1:27" ht="15" customHeight="1" x14ac:dyDescent="0.25">
      <c r="A1445" s="425" t="str">
        <f>IF('1_geral'!$D$1=E1445,1,"")</f>
        <v/>
      </c>
      <c r="B1445" s="166" t="str">
        <f>IF(A1445=1,MAX(B$1:B1444)+1,"")</f>
        <v/>
      </c>
      <c r="C1445" s="425" t="str">
        <f>IF('1_geral'!$D$4=F1445,1,"")</f>
        <v/>
      </c>
      <c r="D1445" s="166" t="str">
        <f>IF(C1445=1,MAX(D$1:D1444)+1,"")</f>
        <v/>
      </c>
      <c r="E1445" s="166" t="s">
        <v>30</v>
      </c>
      <c r="F1445" s="166" t="s">
        <v>3238</v>
      </c>
      <c r="H1445" s="166" t="s">
        <v>1656</v>
      </c>
      <c r="I1445" s="166" t="s">
        <v>1861</v>
      </c>
      <c r="J1445" s="166" t="s">
        <v>1902</v>
      </c>
      <c r="K1445" s="166" t="s">
        <v>1969</v>
      </c>
      <c r="L1445" s="409">
        <v>768</v>
      </c>
      <c r="M1445" s="409">
        <v>960</v>
      </c>
      <c r="N1445" s="409">
        <v>1152</v>
      </c>
      <c r="O1445" s="410">
        <v>1</v>
      </c>
      <c r="P1445" s="405">
        <v>8.3333333333333329E-2</v>
      </c>
      <c r="Q1445" s="405">
        <v>8.3333333333333329E-2</v>
      </c>
      <c r="R1445" s="405">
        <v>8.3333333333333329E-2</v>
      </c>
      <c r="S1445" s="405">
        <v>8.3333333333333329E-2</v>
      </c>
      <c r="T1445" s="405">
        <v>8.3333333333333329E-2</v>
      </c>
      <c r="U1445" s="405">
        <v>8.3333333333333329E-2</v>
      </c>
      <c r="V1445" s="405">
        <v>8.3333333333333329E-2</v>
      </c>
      <c r="W1445" s="405">
        <v>8.3333333333333329E-2</v>
      </c>
      <c r="X1445" s="405">
        <v>8.3333333333333329E-2</v>
      </c>
      <c r="Y1445" s="405">
        <v>8.3333333333333329E-2</v>
      </c>
      <c r="Z1445" s="405">
        <v>8.3333333333333329E-2</v>
      </c>
      <c r="AA1445" s="405">
        <v>8.3333333333333329E-2</v>
      </c>
    </row>
    <row r="1446" spans="1:27" ht="15" customHeight="1" x14ac:dyDescent="0.25">
      <c r="A1446" s="425" t="str">
        <f>IF('1_geral'!$D$1=E1446,1,"")</f>
        <v/>
      </c>
      <c r="B1446" s="166" t="str">
        <f>IF(A1446=1,MAX(B$1:B1445)+1,"")</f>
        <v/>
      </c>
      <c r="C1446" s="425" t="str">
        <f>IF('1_geral'!$D$4=F1446,1,"")</f>
        <v/>
      </c>
      <c r="D1446" s="166" t="str">
        <f>IF(C1446=1,MAX(D$1:D1445)+1,"")</f>
        <v/>
      </c>
      <c r="E1446" s="166" t="s">
        <v>30</v>
      </c>
      <c r="F1446" s="166" t="s">
        <v>3238</v>
      </c>
      <c r="H1446" s="166" t="s">
        <v>1658</v>
      </c>
      <c r="I1446" s="166" t="s">
        <v>1886</v>
      </c>
      <c r="J1446" s="166" t="s">
        <v>1902</v>
      </c>
      <c r="K1446" s="166" t="s">
        <v>3241</v>
      </c>
      <c r="L1446" s="409">
        <v>96</v>
      </c>
      <c r="M1446" s="409">
        <v>120</v>
      </c>
      <c r="N1446" s="409">
        <v>144</v>
      </c>
      <c r="O1446" s="410">
        <v>3</v>
      </c>
      <c r="P1446" s="405">
        <v>8.3333333333333329E-2</v>
      </c>
      <c r="Q1446" s="405">
        <v>8.3333333333333329E-2</v>
      </c>
      <c r="R1446" s="405">
        <v>8.3333333333333329E-2</v>
      </c>
      <c r="S1446" s="405">
        <v>8.3333333333333329E-2</v>
      </c>
      <c r="T1446" s="405">
        <v>8.3333333333333329E-2</v>
      </c>
      <c r="U1446" s="405">
        <v>8.3333333333333329E-2</v>
      </c>
      <c r="V1446" s="405">
        <v>8.3333333333333329E-2</v>
      </c>
      <c r="W1446" s="405">
        <v>8.3333333333333329E-2</v>
      </c>
      <c r="X1446" s="405">
        <v>8.3333333333333329E-2</v>
      </c>
      <c r="Y1446" s="405">
        <v>8.3333333333333329E-2</v>
      </c>
      <c r="Z1446" s="405">
        <v>8.3333333333333329E-2</v>
      </c>
      <c r="AA1446" s="405">
        <v>8.3333333333333329E-2</v>
      </c>
    </row>
    <row r="1447" spans="1:27" ht="15" customHeight="1" x14ac:dyDescent="0.25">
      <c r="A1447" s="425" t="str">
        <f>IF('1_geral'!$D$1=E1447,1,"")</f>
        <v/>
      </c>
      <c r="B1447" s="166" t="str">
        <f>IF(A1447=1,MAX(B$1:B1446)+1,"")</f>
        <v/>
      </c>
      <c r="C1447" s="425" t="str">
        <f>IF('1_geral'!$D$4=F1447,1,"")</f>
        <v/>
      </c>
      <c r="D1447" s="166" t="str">
        <f>IF(C1447=1,MAX(D$1:D1446)+1,"")</f>
        <v/>
      </c>
      <c r="E1447" s="166" t="s">
        <v>30</v>
      </c>
      <c r="F1447" s="166" t="s">
        <v>3238</v>
      </c>
      <c r="H1447" s="166" t="s">
        <v>1658</v>
      </c>
      <c r="I1447" s="166" t="s">
        <v>1855</v>
      </c>
      <c r="J1447" s="166" t="s">
        <v>1902</v>
      </c>
      <c r="K1447" s="166" t="s">
        <v>3245</v>
      </c>
      <c r="L1447" s="409">
        <v>3379.2000000000003</v>
      </c>
      <c r="M1447" s="409">
        <v>4224</v>
      </c>
      <c r="N1447" s="409">
        <v>5068.8</v>
      </c>
      <c r="O1447" s="410">
        <v>1</v>
      </c>
      <c r="P1447" s="405">
        <v>8.3333333333333329E-2</v>
      </c>
      <c r="Q1447" s="405">
        <v>8.3333333333333329E-2</v>
      </c>
      <c r="R1447" s="405">
        <v>8.3333333333333329E-2</v>
      </c>
      <c r="S1447" s="405">
        <v>8.3333333333333329E-2</v>
      </c>
      <c r="T1447" s="405">
        <v>8.3333333333333329E-2</v>
      </c>
      <c r="U1447" s="405">
        <v>8.3333333333333329E-2</v>
      </c>
      <c r="V1447" s="405">
        <v>8.3333333333333329E-2</v>
      </c>
      <c r="W1447" s="405">
        <v>8.3333333333333329E-2</v>
      </c>
      <c r="X1447" s="405">
        <v>8.3333333333333329E-2</v>
      </c>
      <c r="Y1447" s="405">
        <v>8.3333333333333329E-2</v>
      </c>
      <c r="Z1447" s="405">
        <v>8.3333333333333329E-2</v>
      </c>
      <c r="AA1447" s="405">
        <v>8.3333333333333329E-2</v>
      </c>
    </row>
    <row r="1448" spans="1:27" ht="15" customHeight="1" x14ac:dyDescent="0.25">
      <c r="A1448" s="425" t="str">
        <f>IF('1_geral'!$D$1=E1448,1,"")</f>
        <v/>
      </c>
      <c r="B1448" s="166" t="str">
        <f>IF(A1448=1,MAX(B$1:B1447)+1,"")</f>
        <v/>
      </c>
      <c r="C1448" s="425" t="str">
        <f>IF('1_geral'!$D$4=F1448,1,"")</f>
        <v/>
      </c>
      <c r="D1448" s="166" t="str">
        <f>IF(C1448=1,MAX(D$1:D1447)+1,"")</f>
        <v/>
      </c>
      <c r="E1448" s="166" t="s">
        <v>30</v>
      </c>
      <c r="F1448" s="166" t="s">
        <v>3238</v>
      </c>
      <c r="H1448" s="166" t="s">
        <v>1658</v>
      </c>
      <c r="I1448" s="166" t="s">
        <v>1855</v>
      </c>
      <c r="J1448" s="166" t="s">
        <v>1902</v>
      </c>
      <c r="K1448" s="166" t="s">
        <v>3247</v>
      </c>
      <c r="L1448" s="409">
        <v>960</v>
      </c>
      <c r="M1448" s="409">
        <v>1200</v>
      </c>
      <c r="N1448" s="409">
        <v>1440</v>
      </c>
      <c r="O1448" s="410">
        <v>1</v>
      </c>
      <c r="P1448" s="405">
        <v>8.3333333333333329E-2</v>
      </c>
      <c r="Q1448" s="405">
        <v>8.3333333333333329E-2</v>
      </c>
      <c r="R1448" s="405">
        <v>8.3333333333333329E-2</v>
      </c>
      <c r="S1448" s="405">
        <v>8.3333333333333329E-2</v>
      </c>
      <c r="T1448" s="405">
        <v>8.3333333333333329E-2</v>
      </c>
      <c r="U1448" s="405">
        <v>8.3333333333333329E-2</v>
      </c>
      <c r="V1448" s="405">
        <v>8.3333333333333329E-2</v>
      </c>
      <c r="W1448" s="405">
        <v>8.3333333333333329E-2</v>
      </c>
      <c r="X1448" s="405">
        <v>8.3333333333333329E-2</v>
      </c>
      <c r="Y1448" s="405">
        <v>8.3333333333333329E-2</v>
      </c>
      <c r="Z1448" s="405">
        <v>8.3333333333333329E-2</v>
      </c>
      <c r="AA1448" s="405">
        <v>8.3333333333333329E-2</v>
      </c>
    </row>
    <row r="1449" spans="1:27" ht="15" customHeight="1" x14ac:dyDescent="0.25">
      <c r="A1449" s="425" t="str">
        <f>IF('1_geral'!$D$1=E1449,1,"")</f>
        <v/>
      </c>
      <c r="B1449" s="166" t="str">
        <f>IF(A1449=1,MAX(B$1:B1448)+1,"")</f>
        <v/>
      </c>
      <c r="C1449" s="425" t="str">
        <f>IF('1_geral'!$D$4=F1449,1,"")</f>
        <v/>
      </c>
      <c r="D1449" s="166" t="str">
        <f>IF(C1449=1,MAX(D$1:D1448)+1,"")</f>
        <v/>
      </c>
      <c r="E1449" s="166" t="s">
        <v>30</v>
      </c>
      <c r="F1449" s="166" t="s">
        <v>3238</v>
      </c>
      <c r="H1449" s="166" t="s">
        <v>1658</v>
      </c>
      <c r="I1449" s="166" t="s">
        <v>1855</v>
      </c>
      <c r="J1449" s="166" t="s">
        <v>1902</v>
      </c>
      <c r="K1449" s="166" t="s">
        <v>2565</v>
      </c>
      <c r="L1449" s="409">
        <v>1536</v>
      </c>
      <c r="M1449" s="409">
        <v>1920</v>
      </c>
      <c r="N1449" s="409">
        <v>2304</v>
      </c>
      <c r="O1449" s="410">
        <v>1</v>
      </c>
      <c r="P1449" s="405">
        <v>8.3333333333333329E-2</v>
      </c>
      <c r="Q1449" s="405">
        <v>8.3333333333333329E-2</v>
      </c>
      <c r="R1449" s="405">
        <v>8.3333333333333329E-2</v>
      </c>
      <c r="S1449" s="405">
        <v>8.3333333333333329E-2</v>
      </c>
      <c r="T1449" s="405">
        <v>8.3333333333333329E-2</v>
      </c>
      <c r="U1449" s="405">
        <v>8.3333333333333329E-2</v>
      </c>
      <c r="V1449" s="405">
        <v>8.3333333333333329E-2</v>
      </c>
      <c r="W1449" s="405">
        <v>8.3333333333333329E-2</v>
      </c>
      <c r="X1449" s="405">
        <v>8.3333333333333329E-2</v>
      </c>
      <c r="Y1449" s="405">
        <v>8.3333333333333329E-2</v>
      </c>
      <c r="Z1449" s="405">
        <v>8.3333333333333329E-2</v>
      </c>
      <c r="AA1449" s="405">
        <v>8.3333333333333329E-2</v>
      </c>
    </row>
    <row r="1450" spans="1:27" ht="15" customHeight="1" x14ac:dyDescent="0.25">
      <c r="A1450" s="425" t="str">
        <f>IF('1_geral'!$D$1=E1450,1,"")</f>
        <v/>
      </c>
      <c r="B1450" s="166" t="str">
        <f>IF(A1450=1,MAX(B$1:B1449)+1,"")</f>
        <v/>
      </c>
      <c r="C1450" s="425" t="str">
        <f>IF('1_geral'!$D$4=F1450,1,"")</f>
        <v/>
      </c>
      <c r="D1450" s="166" t="str">
        <f>IF(C1450=1,MAX(D$1:D1449)+1,"")</f>
        <v/>
      </c>
      <c r="E1450" s="166" t="s">
        <v>30</v>
      </c>
      <c r="F1450" s="166" t="s">
        <v>3238</v>
      </c>
      <c r="H1450" s="166" t="s">
        <v>1854</v>
      </c>
      <c r="I1450" s="166" t="s">
        <v>1857</v>
      </c>
      <c r="J1450" s="166" t="s">
        <v>1902</v>
      </c>
      <c r="K1450" s="166" t="s">
        <v>3242</v>
      </c>
      <c r="L1450" s="409">
        <v>7680</v>
      </c>
      <c r="M1450" s="409">
        <v>9600</v>
      </c>
      <c r="N1450" s="409">
        <v>11520</v>
      </c>
      <c r="O1450" s="410">
        <v>0.2</v>
      </c>
      <c r="P1450" s="405">
        <v>8.3333333333333329E-2</v>
      </c>
      <c r="Q1450" s="405">
        <v>8.3333333333333329E-2</v>
      </c>
      <c r="R1450" s="405">
        <v>8.3333333333333329E-2</v>
      </c>
      <c r="S1450" s="405">
        <v>8.3333333333333329E-2</v>
      </c>
      <c r="T1450" s="405">
        <v>8.3333333333333329E-2</v>
      </c>
      <c r="U1450" s="405">
        <v>8.3333333333333329E-2</v>
      </c>
      <c r="V1450" s="405">
        <v>8.3333333333333329E-2</v>
      </c>
      <c r="W1450" s="405">
        <v>8.3333333333333329E-2</v>
      </c>
      <c r="X1450" s="405">
        <v>8.3333333333333329E-2</v>
      </c>
      <c r="Y1450" s="405">
        <v>8.3333333333333329E-2</v>
      </c>
      <c r="Z1450" s="405">
        <v>8.3333333333333329E-2</v>
      </c>
      <c r="AA1450" s="405">
        <v>8.3333333333333329E-2</v>
      </c>
    </row>
    <row r="1451" spans="1:27" ht="15" customHeight="1" x14ac:dyDescent="0.25">
      <c r="A1451" s="425" t="str">
        <f>IF('1_geral'!$D$1=E1451,1,"")</f>
        <v/>
      </c>
      <c r="B1451" s="166" t="str">
        <f>IF(A1451=1,MAX(B$1:B1450)+1,"")</f>
        <v/>
      </c>
      <c r="C1451" s="425" t="str">
        <f>IF('1_geral'!$D$4=F1451,1,"")</f>
        <v/>
      </c>
      <c r="D1451" s="166" t="str">
        <f>IF(C1451=1,MAX(D$1:D1450)+1,"")</f>
        <v/>
      </c>
      <c r="E1451" s="166" t="s">
        <v>30</v>
      </c>
      <c r="F1451" s="166" t="s">
        <v>3250</v>
      </c>
      <c r="G1451" s="166" t="s">
        <v>3250</v>
      </c>
      <c r="H1451" s="166" t="s">
        <v>1656</v>
      </c>
      <c r="I1451" s="166" t="s">
        <v>1657</v>
      </c>
      <c r="J1451" s="166" t="s">
        <v>1902</v>
      </c>
      <c r="K1451" s="166" t="s">
        <v>2565</v>
      </c>
      <c r="L1451" s="409">
        <v>8256</v>
      </c>
      <c r="M1451" s="409">
        <v>10320</v>
      </c>
      <c r="N1451" s="409">
        <v>12384</v>
      </c>
      <c r="O1451" s="410">
        <v>1</v>
      </c>
      <c r="P1451" s="405">
        <v>8.3333333333333329E-2</v>
      </c>
      <c r="Q1451" s="405">
        <v>8.3333333333333329E-2</v>
      </c>
      <c r="R1451" s="405">
        <v>8.3333333333333329E-2</v>
      </c>
      <c r="S1451" s="405">
        <v>8.3333333333333329E-2</v>
      </c>
      <c r="T1451" s="405">
        <v>8.3333333333333329E-2</v>
      </c>
      <c r="U1451" s="405">
        <v>8.3333333333333329E-2</v>
      </c>
      <c r="V1451" s="405">
        <v>8.3333333333333329E-2</v>
      </c>
      <c r="W1451" s="405">
        <v>8.3333333333333329E-2</v>
      </c>
      <c r="X1451" s="405">
        <v>8.3333333333333329E-2</v>
      </c>
      <c r="Y1451" s="405">
        <v>8.3333333333333329E-2</v>
      </c>
      <c r="Z1451" s="405">
        <v>8.3333333333333329E-2</v>
      </c>
      <c r="AA1451" s="405">
        <v>8.3333333333333329E-2</v>
      </c>
    </row>
    <row r="1452" spans="1:27" ht="15" customHeight="1" x14ac:dyDescent="0.25">
      <c r="A1452" s="425" t="str">
        <f>IF('1_geral'!$D$1=E1452,1,"")</f>
        <v/>
      </c>
      <c r="B1452" s="166" t="str">
        <f>IF(A1452=1,MAX(B$1:B1451)+1,"")</f>
        <v/>
      </c>
      <c r="C1452" s="425" t="str">
        <f>IF('1_geral'!$D$4=F1452,1,"")</f>
        <v/>
      </c>
      <c r="D1452" s="166" t="str">
        <f>IF(C1452=1,MAX(D$1:D1451)+1,"")</f>
        <v/>
      </c>
      <c r="E1452" s="166" t="s">
        <v>30</v>
      </c>
      <c r="F1452" s="166" t="s">
        <v>3250</v>
      </c>
      <c r="G1452" s="166" t="s">
        <v>3250</v>
      </c>
      <c r="H1452" s="166" t="s">
        <v>1656</v>
      </c>
      <c r="I1452" s="166" t="s">
        <v>1861</v>
      </c>
      <c r="J1452" s="166" t="s">
        <v>1902</v>
      </c>
      <c r="K1452" s="166" t="s">
        <v>3237</v>
      </c>
      <c r="L1452" s="409">
        <v>4608</v>
      </c>
      <c r="M1452" s="409">
        <v>5760</v>
      </c>
      <c r="N1452" s="409">
        <v>6912</v>
      </c>
      <c r="O1452" s="410">
        <v>0.83333333333333337</v>
      </c>
      <c r="P1452" s="405">
        <v>8.3333333333333329E-2</v>
      </c>
      <c r="Q1452" s="405">
        <v>8.3333333333333329E-2</v>
      </c>
      <c r="R1452" s="405">
        <v>8.3333333333333329E-2</v>
      </c>
      <c r="S1452" s="405">
        <v>8.3333333333333329E-2</v>
      </c>
      <c r="T1452" s="405">
        <v>8.3333333333333329E-2</v>
      </c>
      <c r="U1452" s="405">
        <v>8.3333333333333329E-2</v>
      </c>
      <c r="V1452" s="405">
        <v>8.3333333333333329E-2</v>
      </c>
      <c r="W1452" s="405">
        <v>8.3333333333333329E-2</v>
      </c>
      <c r="X1452" s="405">
        <v>8.3333333333333329E-2</v>
      </c>
      <c r="Y1452" s="405">
        <v>8.3333333333333329E-2</v>
      </c>
      <c r="Z1452" s="405">
        <v>8.3333333333333329E-2</v>
      </c>
      <c r="AA1452" s="405">
        <v>8.3333333333333329E-2</v>
      </c>
    </row>
    <row r="1453" spans="1:27" ht="15" customHeight="1" x14ac:dyDescent="0.25">
      <c r="A1453" s="425" t="str">
        <f>IF('1_geral'!$D$1=E1453,1,"")</f>
        <v/>
      </c>
      <c r="B1453" s="166" t="str">
        <f>IF(A1453=1,MAX(B$1:B1452)+1,"")</f>
        <v/>
      </c>
      <c r="C1453" s="425" t="str">
        <f>IF('1_geral'!$D$4=F1453,1,"")</f>
        <v/>
      </c>
      <c r="D1453" s="166" t="str">
        <f>IF(C1453=1,MAX(D$1:D1452)+1,"")</f>
        <v/>
      </c>
      <c r="E1453" s="166" t="s">
        <v>30</v>
      </c>
      <c r="F1453" s="166" t="s">
        <v>3250</v>
      </c>
      <c r="G1453" s="166" t="s">
        <v>3250</v>
      </c>
      <c r="H1453" s="166" t="s">
        <v>1854</v>
      </c>
      <c r="I1453" s="166" t="s">
        <v>1858</v>
      </c>
      <c r="J1453" s="166" t="s">
        <v>1902</v>
      </c>
      <c r="K1453" s="166" t="s">
        <v>3213</v>
      </c>
      <c r="L1453" s="409">
        <v>1008</v>
      </c>
      <c r="M1453" s="409">
        <v>1260</v>
      </c>
      <c r="N1453" s="409">
        <v>1512</v>
      </c>
      <c r="O1453" s="410">
        <v>0.33333333333333331</v>
      </c>
      <c r="P1453" s="405">
        <v>8.3333333333333329E-2</v>
      </c>
      <c r="Q1453" s="405">
        <v>8.3333333333333329E-2</v>
      </c>
      <c r="R1453" s="405">
        <v>8.3333333333333329E-2</v>
      </c>
      <c r="S1453" s="405">
        <v>8.3333333333333329E-2</v>
      </c>
      <c r="T1453" s="405">
        <v>8.3333333333333329E-2</v>
      </c>
      <c r="U1453" s="405">
        <v>8.3333333333333329E-2</v>
      </c>
      <c r="V1453" s="405">
        <v>8.3333333333333329E-2</v>
      </c>
      <c r="W1453" s="405">
        <v>8.3333333333333329E-2</v>
      </c>
      <c r="X1453" s="405">
        <v>8.3333333333333329E-2</v>
      </c>
      <c r="Y1453" s="405">
        <v>8.3333333333333329E-2</v>
      </c>
      <c r="Z1453" s="405">
        <v>8.3333333333333329E-2</v>
      </c>
      <c r="AA1453" s="405">
        <v>8.3333333333333329E-2</v>
      </c>
    </row>
    <row r="1454" spans="1:27" ht="15" customHeight="1" x14ac:dyDescent="0.25">
      <c r="A1454" s="425" t="str">
        <f>IF('1_geral'!$D$1=E1454,1,"")</f>
        <v/>
      </c>
      <c r="B1454" s="166" t="str">
        <f>IF(A1454=1,MAX(B$1:B1453)+1,"")</f>
        <v/>
      </c>
      <c r="C1454" s="425" t="str">
        <f>IF('1_geral'!$D$4=F1454,1,"")</f>
        <v/>
      </c>
      <c r="D1454" s="166" t="str">
        <f>IF(C1454=1,MAX(D$1:D1453)+1,"")</f>
        <v/>
      </c>
      <c r="E1454" s="166" t="s">
        <v>30</v>
      </c>
      <c r="F1454" s="166" t="s">
        <v>3250</v>
      </c>
      <c r="G1454" s="166" t="s">
        <v>3250</v>
      </c>
      <c r="H1454" s="166" t="s">
        <v>1854</v>
      </c>
      <c r="I1454" s="166" t="s">
        <v>1858</v>
      </c>
      <c r="J1454" s="166" t="s">
        <v>1902</v>
      </c>
      <c r="K1454" s="166" t="s">
        <v>3231</v>
      </c>
      <c r="L1454" s="409">
        <v>1440</v>
      </c>
      <c r="M1454" s="409">
        <v>1800</v>
      </c>
      <c r="N1454" s="409">
        <v>2160</v>
      </c>
      <c r="O1454" s="410">
        <v>0.75</v>
      </c>
      <c r="P1454" s="405">
        <v>8.3333333333333329E-2</v>
      </c>
      <c r="Q1454" s="405">
        <v>8.3333333333333329E-2</v>
      </c>
      <c r="R1454" s="405">
        <v>8.3333333333333329E-2</v>
      </c>
      <c r="S1454" s="405">
        <v>8.3333333333333329E-2</v>
      </c>
      <c r="T1454" s="405">
        <v>8.3333333333333329E-2</v>
      </c>
      <c r="U1454" s="405">
        <v>8.3333333333333329E-2</v>
      </c>
      <c r="V1454" s="405">
        <v>8.3333333333333329E-2</v>
      </c>
      <c r="W1454" s="405">
        <v>8.3333333333333329E-2</v>
      </c>
      <c r="X1454" s="405">
        <v>8.3333333333333329E-2</v>
      </c>
      <c r="Y1454" s="405">
        <v>8.3333333333333329E-2</v>
      </c>
      <c r="Z1454" s="405">
        <v>8.3333333333333329E-2</v>
      </c>
      <c r="AA1454" s="405">
        <v>8.3333333333333329E-2</v>
      </c>
    </row>
    <row r="1455" spans="1:27" ht="15" customHeight="1" x14ac:dyDescent="0.25">
      <c r="A1455" s="425" t="str">
        <f>IF('1_geral'!$D$1=E1455,1,"")</f>
        <v/>
      </c>
      <c r="B1455" s="166" t="str">
        <f>IF(A1455=1,MAX(B$1:B1454)+1,"")</f>
        <v/>
      </c>
      <c r="C1455" s="425" t="str">
        <f>IF('1_geral'!$D$4=F1455,1,"")</f>
        <v/>
      </c>
      <c r="D1455" s="166" t="str">
        <f>IF(C1455=1,MAX(D$1:D1454)+1,"")</f>
        <v/>
      </c>
      <c r="E1455" s="166" t="s">
        <v>30</v>
      </c>
      <c r="F1455" s="166" t="s">
        <v>3250</v>
      </c>
      <c r="G1455" s="166" t="s">
        <v>3250</v>
      </c>
      <c r="H1455" s="166" t="s">
        <v>1854</v>
      </c>
      <c r="I1455" s="166" t="s">
        <v>1858</v>
      </c>
      <c r="J1455" s="166" t="s">
        <v>1902</v>
      </c>
      <c r="K1455" s="166" t="s">
        <v>3232</v>
      </c>
      <c r="L1455" s="409">
        <v>600</v>
      </c>
      <c r="M1455" s="409">
        <v>750</v>
      </c>
      <c r="N1455" s="409">
        <v>900</v>
      </c>
      <c r="O1455" s="410">
        <v>0.5</v>
      </c>
      <c r="P1455" s="405">
        <v>8.3333333333333329E-2</v>
      </c>
      <c r="Q1455" s="405">
        <v>8.3333333333333329E-2</v>
      </c>
      <c r="R1455" s="405">
        <v>8.3333333333333329E-2</v>
      </c>
      <c r="S1455" s="405">
        <v>8.3333333333333329E-2</v>
      </c>
      <c r="T1455" s="405">
        <v>8.3333333333333329E-2</v>
      </c>
      <c r="U1455" s="405">
        <v>8.3333333333333329E-2</v>
      </c>
      <c r="V1455" s="405">
        <v>8.3333333333333329E-2</v>
      </c>
      <c r="W1455" s="405">
        <v>8.3333333333333329E-2</v>
      </c>
      <c r="X1455" s="405">
        <v>8.3333333333333329E-2</v>
      </c>
      <c r="Y1455" s="405">
        <v>8.3333333333333329E-2</v>
      </c>
      <c r="Z1455" s="405">
        <v>8.3333333333333329E-2</v>
      </c>
      <c r="AA1455" s="405">
        <v>8.3333333333333329E-2</v>
      </c>
    </row>
    <row r="1456" spans="1:27" ht="15" customHeight="1" x14ac:dyDescent="0.25">
      <c r="A1456" s="425" t="str">
        <f>IF('1_geral'!$D$1=E1456,1,"")</f>
        <v/>
      </c>
      <c r="B1456" s="166" t="str">
        <f>IF(A1456=1,MAX(B$1:B1455)+1,"")</f>
        <v/>
      </c>
      <c r="C1456" s="425" t="str">
        <f>IF('1_geral'!$D$4=F1456,1,"")</f>
        <v/>
      </c>
      <c r="D1456" s="166" t="str">
        <f>IF(C1456=1,MAX(D$1:D1455)+1,"")</f>
        <v/>
      </c>
      <c r="E1456" s="166" t="s">
        <v>30</v>
      </c>
      <c r="F1456" s="166" t="s">
        <v>3250</v>
      </c>
      <c r="G1456" s="166" t="s">
        <v>3250</v>
      </c>
      <c r="H1456" s="166" t="s">
        <v>1854</v>
      </c>
      <c r="I1456" s="166" t="s">
        <v>1856</v>
      </c>
      <c r="J1456" s="166" t="s">
        <v>1902</v>
      </c>
      <c r="K1456" s="166" t="s">
        <v>3254</v>
      </c>
      <c r="L1456" s="409">
        <v>776</v>
      </c>
      <c r="M1456" s="409">
        <v>970</v>
      </c>
      <c r="N1456" s="409">
        <v>1164</v>
      </c>
      <c r="O1456" s="410">
        <v>1</v>
      </c>
      <c r="P1456" s="405">
        <v>8.3333333333333329E-2</v>
      </c>
      <c r="Q1456" s="405">
        <v>8.3333333333333329E-2</v>
      </c>
      <c r="R1456" s="405">
        <v>8.3333333333333329E-2</v>
      </c>
      <c r="S1456" s="405">
        <v>8.3333333333333329E-2</v>
      </c>
      <c r="T1456" s="405">
        <v>8.3333333333333329E-2</v>
      </c>
      <c r="U1456" s="405">
        <v>8.3333333333333329E-2</v>
      </c>
      <c r="V1456" s="405">
        <v>8.3333333333333329E-2</v>
      </c>
      <c r="W1456" s="405">
        <v>8.3333333333333329E-2</v>
      </c>
      <c r="X1456" s="405">
        <v>8.3333333333333329E-2</v>
      </c>
      <c r="Y1456" s="405">
        <v>8.3333333333333329E-2</v>
      </c>
      <c r="Z1456" s="405">
        <v>8.3333333333333329E-2</v>
      </c>
      <c r="AA1456" s="405">
        <v>8.3333333333333329E-2</v>
      </c>
    </row>
    <row r="1457" spans="1:27" ht="15" customHeight="1" x14ac:dyDescent="0.25">
      <c r="A1457" s="425" t="str">
        <f>IF('1_geral'!$D$1=E1457,1,"")</f>
        <v/>
      </c>
      <c r="B1457" s="166" t="str">
        <f>IF(A1457=1,MAX(B$1:B1456)+1,"")</f>
        <v/>
      </c>
      <c r="C1457" s="425" t="str">
        <f>IF('1_geral'!$D$4=F1457,1,"")</f>
        <v/>
      </c>
      <c r="D1457" s="166" t="str">
        <f>IF(C1457=1,MAX(D$1:D1456)+1,"")</f>
        <v/>
      </c>
      <c r="E1457" s="166" t="s">
        <v>30</v>
      </c>
      <c r="F1457" s="166" t="s">
        <v>3250</v>
      </c>
      <c r="G1457" s="166" t="s">
        <v>1657</v>
      </c>
      <c r="H1457" s="166" t="s">
        <v>1656</v>
      </c>
      <c r="I1457" s="166" t="s">
        <v>1657</v>
      </c>
      <c r="J1457" s="166" t="s">
        <v>1902</v>
      </c>
      <c r="K1457" s="166" t="s">
        <v>3202</v>
      </c>
      <c r="L1457" s="409">
        <v>2080</v>
      </c>
      <c r="M1457" s="409">
        <v>2600</v>
      </c>
      <c r="N1457" s="409">
        <v>3120</v>
      </c>
      <c r="O1457" s="410">
        <v>1</v>
      </c>
      <c r="P1457" s="405">
        <v>8.3333333333333329E-2</v>
      </c>
      <c r="Q1457" s="405">
        <v>8.3333333333333329E-2</v>
      </c>
      <c r="R1457" s="405">
        <v>8.3333333333333329E-2</v>
      </c>
      <c r="S1457" s="405">
        <v>8.3333333333333329E-2</v>
      </c>
      <c r="T1457" s="405">
        <v>8.3333333333333329E-2</v>
      </c>
      <c r="U1457" s="405">
        <v>8.3333333333333329E-2</v>
      </c>
      <c r="V1457" s="405">
        <v>8.3333333333333329E-2</v>
      </c>
      <c r="W1457" s="405">
        <v>8.3333333333333329E-2</v>
      </c>
      <c r="X1457" s="405">
        <v>8.3333333333333329E-2</v>
      </c>
      <c r="Y1457" s="405">
        <v>8.3333333333333329E-2</v>
      </c>
      <c r="Z1457" s="405">
        <v>8.3333333333333329E-2</v>
      </c>
      <c r="AA1457" s="405">
        <v>8.3333333333333329E-2</v>
      </c>
    </row>
    <row r="1458" spans="1:27" ht="15" customHeight="1" x14ac:dyDescent="0.25">
      <c r="A1458" s="425" t="str">
        <f>IF('1_geral'!$D$1=E1458,1,"")</f>
        <v/>
      </c>
      <c r="B1458" s="166" t="str">
        <f>IF(A1458=1,MAX(B$1:B1457)+1,"")</f>
        <v/>
      </c>
      <c r="C1458" s="425" t="str">
        <f>IF('1_geral'!$D$4=F1458,1,"")</f>
        <v/>
      </c>
      <c r="D1458" s="166" t="str">
        <f>IF(C1458=1,MAX(D$1:D1457)+1,"")</f>
        <v/>
      </c>
      <c r="E1458" s="166" t="s">
        <v>30</v>
      </c>
      <c r="F1458" s="166" t="s">
        <v>3250</v>
      </c>
      <c r="G1458" s="166" t="s">
        <v>1657</v>
      </c>
      <c r="H1458" s="166" t="s">
        <v>1854</v>
      </c>
      <c r="I1458" s="166" t="s">
        <v>1857</v>
      </c>
      <c r="J1458" s="166" t="s">
        <v>1902</v>
      </c>
      <c r="K1458" s="166" t="s">
        <v>3195</v>
      </c>
      <c r="L1458" s="409">
        <v>6180</v>
      </c>
      <c r="M1458" s="409">
        <v>7725</v>
      </c>
      <c r="N1458" s="409">
        <v>9270</v>
      </c>
      <c r="O1458" s="410">
        <v>1.1666666666666667</v>
      </c>
      <c r="P1458" s="405">
        <v>8.3333333333333329E-2</v>
      </c>
      <c r="Q1458" s="405">
        <v>8.3333333333333329E-2</v>
      </c>
      <c r="R1458" s="405">
        <v>8.3333333333333329E-2</v>
      </c>
      <c r="S1458" s="405">
        <v>8.3333333333333329E-2</v>
      </c>
      <c r="T1458" s="405">
        <v>8.3333333333333329E-2</v>
      </c>
      <c r="U1458" s="405">
        <v>8.3333333333333329E-2</v>
      </c>
      <c r="V1458" s="405">
        <v>8.3333333333333329E-2</v>
      </c>
      <c r="W1458" s="405">
        <v>8.3333333333333329E-2</v>
      </c>
      <c r="X1458" s="405">
        <v>8.3333333333333329E-2</v>
      </c>
      <c r="Y1458" s="405">
        <v>8.3333333333333329E-2</v>
      </c>
      <c r="Z1458" s="405">
        <v>8.3333333333333329E-2</v>
      </c>
      <c r="AA1458" s="405">
        <v>8.3333333333333329E-2</v>
      </c>
    </row>
    <row r="1459" spans="1:27" ht="15" customHeight="1" x14ac:dyDescent="0.25">
      <c r="A1459" s="425" t="str">
        <f>IF('1_geral'!$D$1=E1459,1,"")</f>
        <v/>
      </c>
      <c r="B1459" s="166" t="str">
        <f>IF(A1459=1,MAX(B$1:B1458)+1,"")</f>
        <v/>
      </c>
      <c r="C1459" s="425" t="str">
        <f>IF('1_geral'!$D$4=F1459,1,"")</f>
        <v/>
      </c>
      <c r="D1459" s="166" t="str">
        <f>IF(C1459=1,MAX(D$1:D1458)+1,"")</f>
        <v/>
      </c>
      <c r="E1459" s="166" t="s">
        <v>30</v>
      </c>
      <c r="F1459" s="166" t="s">
        <v>3250</v>
      </c>
      <c r="G1459" s="166" t="s">
        <v>1657</v>
      </c>
      <c r="H1459" s="166" t="s">
        <v>1854</v>
      </c>
      <c r="I1459" s="166" t="s">
        <v>1857</v>
      </c>
      <c r="J1459" s="166" t="s">
        <v>1902</v>
      </c>
      <c r="K1459" s="166" t="s">
        <v>3196</v>
      </c>
      <c r="L1459" s="409">
        <v>17476.8</v>
      </c>
      <c r="M1459" s="409">
        <v>21846</v>
      </c>
      <c r="N1459" s="409">
        <v>26215.200000000001</v>
      </c>
      <c r="O1459" s="410">
        <v>1.25</v>
      </c>
      <c r="P1459" s="405">
        <v>8.3333333333333329E-2</v>
      </c>
      <c r="Q1459" s="405">
        <v>8.3333333333333329E-2</v>
      </c>
      <c r="R1459" s="405">
        <v>8.3333333333333329E-2</v>
      </c>
      <c r="S1459" s="405">
        <v>8.3333333333333329E-2</v>
      </c>
      <c r="T1459" s="405">
        <v>8.3333333333333329E-2</v>
      </c>
      <c r="U1459" s="405">
        <v>8.3333333333333329E-2</v>
      </c>
      <c r="V1459" s="405">
        <v>8.3333333333333329E-2</v>
      </c>
      <c r="W1459" s="405">
        <v>8.3333333333333329E-2</v>
      </c>
      <c r="X1459" s="405">
        <v>8.3333333333333329E-2</v>
      </c>
      <c r="Y1459" s="405">
        <v>8.3333333333333329E-2</v>
      </c>
      <c r="Z1459" s="405">
        <v>8.3333333333333329E-2</v>
      </c>
      <c r="AA1459" s="405">
        <v>8.3333333333333329E-2</v>
      </c>
    </row>
    <row r="1460" spans="1:27" ht="15" customHeight="1" x14ac:dyDescent="0.25">
      <c r="A1460" s="425" t="str">
        <f>IF('1_geral'!$D$1=E1460,1,"")</f>
        <v/>
      </c>
      <c r="B1460" s="166" t="str">
        <f>IF(A1460=1,MAX(B$1:B1459)+1,"")</f>
        <v/>
      </c>
      <c r="C1460" s="425" t="str">
        <f>IF('1_geral'!$D$4=F1460,1,"")</f>
        <v/>
      </c>
      <c r="D1460" s="166" t="str">
        <f>IF(C1460=1,MAX(D$1:D1459)+1,"")</f>
        <v/>
      </c>
      <c r="E1460" s="166" t="s">
        <v>30</v>
      </c>
      <c r="F1460" s="166" t="s">
        <v>3250</v>
      </c>
      <c r="G1460" s="166" t="s">
        <v>1657</v>
      </c>
      <c r="H1460" s="166" t="s">
        <v>1854</v>
      </c>
      <c r="I1460" s="166" t="s">
        <v>1857</v>
      </c>
      <c r="J1460" s="166" t="s">
        <v>1902</v>
      </c>
      <c r="K1460" s="166" t="s">
        <v>3186</v>
      </c>
      <c r="L1460" s="409">
        <v>1524</v>
      </c>
      <c r="M1460" s="409">
        <v>1905</v>
      </c>
      <c r="N1460" s="409">
        <v>2286</v>
      </c>
      <c r="O1460" s="410">
        <v>1.25</v>
      </c>
      <c r="P1460" s="405">
        <v>8.3333333333333329E-2</v>
      </c>
      <c r="Q1460" s="405">
        <v>8.3333333333333329E-2</v>
      </c>
      <c r="R1460" s="405">
        <v>8.3333333333333329E-2</v>
      </c>
      <c r="S1460" s="405">
        <v>8.3333333333333329E-2</v>
      </c>
      <c r="T1460" s="405">
        <v>8.3333333333333329E-2</v>
      </c>
      <c r="U1460" s="405">
        <v>8.3333333333333329E-2</v>
      </c>
      <c r="V1460" s="405">
        <v>8.3333333333333329E-2</v>
      </c>
      <c r="W1460" s="405">
        <v>8.3333333333333329E-2</v>
      </c>
      <c r="X1460" s="405">
        <v>8.3333333333333329E-2</v>
      </c>
      <c r="Y1460" s="405">
        <v>8.3333333333333329E-2</v>
      </c>
      <c r="Z1460" s="405">
        <v>8.3333333333333329E-2</v>
      </c>
      <c r="AA1460" s="405">
        <v>8.3333333333333329E-2</v>
      </c>
    </row>
    <row r="1461" spans="1:27" ht="15" customHeight="1" x14ac:dyDescent="0.25">
      <c r="A1461" s="425" t="str">
        <f>IF('1_geral'!$D$1=E1461,1,"")</f>
        <v/>
      </c>
      <c r="B1461" s="166" t="str">
        <f>IF(A1461=1,MAX(B$1:B1460)+1,"")</f>
        <v/>
      </c>
      <c r="C1461" s="425" t="str">
        <f>IF('1_geral'!$D$4=F1461,1,"")</f>
        <v/>
      </c>
      <c r="D1461" s="166" t="str">
        <f>IF(C1461=1,MAX(D$1:D1460)+1,"")</f>
        <v/>
      </c>
      <c r="E1461" s="166" t="s">
        <v>30</v>
      </c>
      <c r="F1461" s="166" t="s">
        <v>3250</v>
      </c>
      <c r="G1461" s="166" t="s">
        <v>1657</v>
      </c>
      <c r="H1461" s="166" t="s">
        <v>1854</v>
      </c>
      <c r="I1461" s="166" t="s">
        <v>1857</v>
      </c>
      <c r="J1461" s="166" t="s">
        <v>1902</v>
      </c>
      <c r="K1461" s="166" t="s">
        <v>3219</v>
      </c>
      <c r="L1461" s="409">
        <v>2856</v>
      </c>
      <c r="M1461" s="409">
        <v>3570</v>
      </c>
      <c r="N1461" s="409">
        <v>4284</v>
      </c>
      <c r="O1461" s="410">
        <v>0.5</v>
      </c>
      <c r="P1461" s="405">
        <v>8.3333333333333329E-2</v>
      </c>
      <c r="Q1461" s="405">
        <v>8.3333333333333329E-2</v>
      </c>
      <c r="R1461" s="405">
        <v>8.3333333333333329E-2</v>
      </c>
      <c r="S1461" s="405">
        <v>8.3333333333333329E-2</v>
      </c>
      <c r="T1461" s="405">
        <v>8.3333333333333329E-2</v>
      </c>
      <c r="U1461" s="405">
        <v>8.3333333333333329E-2</v>
      </c>
      <c r="V1461" s="405">
        <v>8.3333333333333329E-2</v>
      </c>
      <c r="W1461" s="405">
        <v>8.3333333333333329E-2</v>
      </c>
      <c r="X1461" s="405">
        <v>8.3333333333333329E-2</v>
      </c>
      <c r="Y1461" s="405">
        <v>8.3333333333333329E-2</v>
      </c>
      <c r="Z1461" s="405">
        <v>8.3333333333333329E-2</v>
      </c>
      <c r="AA1461" s="405">
        <v>8.3333333333333329E-2</v>
      </c>
    </row>
    <row r="1462" spans="1:27" ht="15" customHeight="1" x14ac:dyDescent="0.25">
      <c r="A1462" s="425" t="str">
        <f>IF('1_geral'!$D$1=E1462,1,"")</f>
        <v/>
      </c>
      <c r="B1462" s="166" t="str">
        <f>IF(A1462=1,MAX(B$1:B1461)+1,"")</f>
        <v/>
      </c>
      <c r="C1462" s="425" t="str">
        <f>IF('1_geral'!$D$4=F1462,1,"")</f>
        <v/>
      </c>
      <c r="D1462" s="166" t="str">
        <f>IF(C1462=1,MAX(D$1:D1461)+1,"")</f>
        <v/>
      </c>
      <c r="E1462" s="166" t="s">
        <v>30</v>
      </c>
      <c r="F1462" s="166" t="s">
        <v>3250</v>
      </c>
      <c r="G1462" s="166" t="s">
        <v>1657</v>
      </c>
      <c r="H1462" s="166" t="s">
        <v>1854</v>
      </c>
      <c r="I1462" s="166" t="s">
        <v>1857</v>
      </c>
      <c r="J1462" s="166" t="s">
        <v>1902</v>
      </c>
      <c r="K1462" s="166" t="s">
        <v>3236</v>
      </c>
      <c r="L1462" s="409">
        <v>2592</v>
      </c>
      <c r="M1462" s="409">
        <v>3240</v>
      </c>
      <c r="N1462" s="409">
        <v>3888</v>
      </c>
      <c r="O1462" s="410">
        <v>0.33333333333333331</v>
      </c>
      <c r="P1462" s="405">
        <v>8.3333333333333329E-2</v>
      </c>
      <c r="Q1462" s="405">
        <v>8.3333333333333329E-2</v>
      </c>
      <c r="R1462" s="405">
        <v>8.3333333333333329E-2</v>
      </c>
      <c r="S1462" s="405">
        <v>8.3333333333333329E-2</v>
      </c>
      <c r="T1462" s="405">
        <v>8.3333333333333329E-2</v>
      </c>
      <c r="U1462" s="405">
        <v>8.3333333333333329E-2</v>
      </c>
      <c r="V1462" s="405">
        <v>8.3333333333333329E-2</v>
      </c>
      <c r="W1462" s="405">
        <v>8.3333333333333329E-2</v>
      </c>
      <c r="X1462" s="405">
        <v>8.3333333333333329E-2</v>
      </c>
      <c r="Y1462" s="405">
        <v>8.3333333333333329E-2</v>
      </c>
      <c r="Z1462" s="405">
        <v>8.3333333333333329E-2</v>
      </c>
      <c r="AA1462" s="405">
        <v>8.3333333333333329E-2</v>
      </c>
    </row>
    <row r="1463" spans="1:27" ht="15" customHeight="1" x14ac:dyDescent="0.25">
      <c r="A1463" s="425" t="str">
        <f>IF('1_geral'!$D$1=E1463,1,"")</f>
        <v/>
      </c>
      <c r="B1463" s="166" t="str">
        <f>IF(A1463=1,MAX(B$1:B1462)+1,"")</f>
        <v/>
      </c>
      <c r="C1463" s="425" t="str">
        <f>IF('1_geral'!$D$4=F1463,1,"")</f>
        <v/>
      </c>
      <c r="D1463" s="166" t="str">
        <f>IF(C1463=1,MAX(D$1:D1462)+1,"")</f>
        <v/>
      </c>
      <c r="E1463" s="166" t="s">
        <v>30</v>
      </c>
      <c r="F1463" s="166" t="s">
        <v>3250</v>
      </c>
      <c r="G1463" s="166" t="s">
        <v>1657</v>
      </c>
      <c r="H1463" s="166" t="s">
        <v>1854</v>
      </c>
      <c r="I1463" s="166" t="s">
        <v>1858</v>
      </c>
      <c r="J1463" s="166" t="s">
        <v>1902</v>
      </c>
      <c r="K1463" s="166" t="s">
        <v>3101</v>
      </c>
      <c r="L1463" s="409">
        <v>720</v>
      </c>
      <c r="M1463" s="409">
        <v>900</v>
      </c>
      <c r="N1463" s="409">
        <v>1080</v>
      </c>
      <c r="O1463" s="410">
        <v>1</v>
      </c>
      <c r="P1463" s="405">
        <v>8.3333333333333329E-2</v>
      </c>
      <c r="Q1463" s="405">
        <v>8.3333333333333329E-2</v>
      </c>
      <c r="R1463" s="405">
        <v>8.3333333333333329E-2</v>
      </c>
      <c r="S1463" s="405">
        <v>8.3333333333333329E-2</v>
      </c>
      <c r="T1463" s="405">
        <v>8.3333333333333329E-2</v>
      </c>
      <c r="U1463" s="405">
        <v>8.3333333333333329E-2</v>
      </c>
      <c r="V1463" s="405">
        <v>8.3333333333333329E-2</v>
      </c>
      <c r="W1463" s="405">
        <v>8.3333333333333329E-2</v>
      </c>
      <c r="X1463" s="405">
        <v>8.3333333333333329E-2</v>
      </c>
      <c r="Y1463" s="405">
        <v>8.3333333333333329E-2</v>
      </c>
      <c r="Z1463" s="405">
        <v>8.3333333333333329E-2</v>
      </c>
      <c r="AA1463" s="405">
        <v>8.3333333333333329E-2</v>
      </c>
    </row>
    <row r="1464" spans="1:27" ht="15" customHeight="1" x14ac:dyDescent="0.25">
      <c r="A1464" s="425" t="str">
        <f>IF('1_geral'!$D$1=E1464,1,"")</f>
        <v/>
      </c>
      <c r="B1464" s="166" t="str">
        <f>IF(A1464=1,MAX(B$1:B1463)+1,"")</f>
        <v/>
      </c>
      <c r="C1464" s="425" t="str">
        <f>IF('1_geral'!$D$4=F1464,1,"")</f>
        <v/>
      </c>
      <c r="D1464" s="166" t="str">
        <f>IF(C1464=1,MAX(D$1:D1463)+1,"")</f>
        <v/>
      </c>
      <c r="E1464" s="166" t="s">
        <v>30</v>
      </c>
      <c r="F1464" s="166" t="s">
        <v>3250</v>
      </c>
      <c r="H1464" s="166" t="s">
        <v>1656</v>
      </c>
      <c r="I1464" s="166" t="s">
        <v>1860</v>
      </c>
      <c r="J1464" s="166" t="s">
        <v>1902</v>
      </c>
      <c r="K1464" s="166" t="s">
        <v>2701</v>
      </c>
      <c r="L1464" s="409">
        <v>768</v>
      </c>
      <c r="M1464" s="409">
        <v>960</v>
      </c>
      <c r="N1464" s="409">
        <v>1152</v>
      </c>
      <c r="O1464" s="410">
        <v>1</v>
      </c>
      <c r="P1464" s="405">
        <v>8.3333333333333329E-2</v>
      </c>
      <c r="Q1464" s="405">
        <v>8.3333333333333329E-2</v>
      </c>
      <c r="R1464" s="405">
        <v>8.3333333333333329E-2</v>
      </c>
      <c r="S1464" s="405">
        <v>8.3333333333333329E-2</v>
      </c>
      <c r="T1464" s="405">
        <v>8.3333333333333329E-2</v>
      </c>
      <c r="U1464" s="405">
        <v>8.3333333333333329E-2</v>
      </c>
      <c r="V1464" s="405">
        <v>8.3333333333333329E-2</v>
      </c>
      <c r="W1464" s="405">
        <v>8.3333333333333329E-2</v>
      </c>
      <c r="X1464" s="405">
        <v>8.3333333333333329E-2</v>
      </c>
      <c r="Y1464" s="405">
        <v>8.3333333333333329E-2</v>
      </c>
      <c r="Z1464" s="405">
        <v>8.3333333333333329E-2</v>
      </c>
      <c r="AA1464" s="405">
        <v>8.3333333333333329E-2</v>
      </c>
    </row>
    <row r="1465" spans="1:27" ht="15" customHeight="1" x14ac:dyDescent="0.25">
      <c r="A1465" s="425" t="str">
        <f>IF('1_geral'!$D$1=E1465,1,"")</f>
        <v/>
      </c>
      <c r="B1465" s="166" t="str">
        <f>IF(A1465=1,MAX(B$1:B1464)+1,"")</f>
        <v/>
      </c>
      <c r="C1465" s="425" t="str">
        <f>IF('1_geral'!$D$4=F1465,1,"")</f>
        <v/>
      </c>
      <c r="D1465" s="166" t="str">
        <f>IF(C1465=1,MAX(D$1:D1464)+1,"")</f>
        <v/>
      </c>
      <c r="E1465" s="166" t="s">
        <v>30</v>
      </c>
      <c r="F1465" s="166" t="s">
        <v>3250</v>
      </c>
      <c r="H1465" s="166" t="s">
        <v>1854</v>
      </c>
      <c r="I1465" s="166" t="s">
        <v>1859</v>
      </c>
      <c r="J1465" s="166" t="s">
        <v>1902</v>
      </c>
      <c r="K1465" s="166" t="s">
        <v>3230</v>
      </c>
      <c r="L1465" s="409">
        <v>648</v>
      </c>
      <c r="M1465" s="409">
        <v>810</v>
      </c>
      <c r="N1465" s="409">
        <v>972</v>
      </c>
      <c r="O1465" s="410">
        <v>0.33333333333333331</v>
      </c>
      <c r="P1465" s="405">
        <v>8.3333333333333329E-2</v>
      </c>
      <c r="Q1465" s="405">
        <v>8.3333333333333329E-2</v>
      </c>
      <c r="R1465" s="405">
        <v>8.3333333333333329E-2</v>
      </c>
      <c r="S1465" s="405">
        <v>8.3333333333333329E-2</v>
      </c>
      <c r="T1465" s="405">
        <v>8.3333333333333329E-2</v>
      </c>
      <c r="U1465" s="405">
        <v>8.3333333333333329E-2</v>
      </c>
      <c r="V1465" s="405">
        <v>8.3333333333333329E-2</v>
      </c>
      <c r="W1465" s="405">
        <v>8.3333333333333329E-2</v>
      </c>
      <c r="X1465" s="405">
        <v>8.3333333333333329E-2</v>
      </c>
      <c r="Y1465" s="405">
        <v>8.3333333333333329E-2</v>
      </c>
      <c r="Z1465" s="405">
        <v>8.3333333333333329E-2</v>
      </c>
      <c r="AA1465" s="405">
        <v>8.3333333333333329E-2</v>
      </c>
    </row>
    <row r="1466" spans="1:27" ht="15" customHeight="1" x14ac:dyDescent="0.25">
      <c r="A1466" s="425" t="str">
        <f>IF('1_geral'!$D$1=E1466,1,"")</f>
        <v/>
      </c>
      <c r="B1466" s="166" t="str">
        <f>IF(A1466=1,MAX(B$1:B1465)+1,"")</f>
        <v/>
      </c>
      <c r="C1466" s="425" t="str">
        <f>IF('1_geral'!$D$4=F1466,1,"")</f>
        <v/>
      </c>
      <c r="D1466" s="166" t="str">
        <f>IF(C1466=1,MAX(D$1:D1465)+1,"")</f>
        <v/>
      </c>
      <c r="E1466" s="166" t="s">
        <v>30</v>
      </c>
      <c r="F1466" s="166" t="s">
        <v>3250</v>
      </c>
      <c r="H1466" s="166" t="s">
        <v>1854</v>
      </c>
      <c r="I1466" s="166" t="s">
        <v>1858</v>
      </c>
      <c r="J1466" s="166" t="s">
        <v>1902</v>
      </c>
      <c r="K1466" s="166" t="s">
        <v>2765</v>
      </c>
      <c r="L1466" s="409">
        <v>1920</v>
      </c>
      <c r="M1466" s="409">
        <v>2400</v>
      </c>
      <c r="N1466" s="409">
        <v>2880</v>
      </c>
      <c r="O1466" s="410">
        <v>0.91666666666666663</v>
      </c>
      <c r="P1466" s="405">
        <v>8.3333333333333329E-2</v>
      </c>
      <c r="Q1466" s="405">
        <v>8.3333333333333329E-2</v>
      </c>
      <c r="R1466" s="405">
        <v>8.3333333333333329E-2</v>
      </c>
      <c r="S1466" s="405">
        <v>8.3333333333333329E-2</v>
      </c>
      <c r="T1466" s="405">
        <v>8.3333333333333329E-2</v>
      </c>
      <c r="U1466" s="405">
        <v>8.3333333333333329E-2</v>
      </c>
      <c r="V1466" s="405">
        <v>8.3333333333333329E-2</v>
      </c>
      <c r="W1466" s="405">
        <v>8.3333333333333329E-2</v>
      </c>
      <c r="X1466" s="405">
        <v>8.3333333333333329E-2</v>
      </c>
      <c r="Y1466" s="405">
        <v>8.3333333333333329E-2</v>
      </c>
      <c r="Z1466" s="405">
        <v>8.3333333333333329E-2</v>
      </c>
      <c r="AA1466" s="405">
        <v>8.3333333333333329E-2</v>
      </c>
    </row>
    <row r="1467" spans="1:27" ht="15" customHeight="1" x14ac:dyDescent="0.25">
      <c r="A1467" s="425" t="str">
        <f>IF('1_geral'!$D$1=E1467,1,"")</f>
        <v/>
      </c>
      <c r="B1467" s="166" t="str">
        <f>IF(A1467=1,MAX(B$1:B1466)+1,"")</f>
        <v/>
      </c>
      <c r="C1467" s="425" t="str">
        <f>IF('1_geral'!$D$4=F1467,1,"")</f>
        <v/>
      </c>
      <c r="D1467" s="166" t="str">
        <f>IF(C1467=1,MAX(D$1:D1466)+1,"")</f>
        <v/>
      </c>
      <c r="E1467" s="166" t="s">
        <v>30</v>
      </c>
      <c r="F1467" s="166" t="s">
        <v>3250</v>
      </c>
      <c r="H1467" s="166" t="s">
        <v>1854</v>
      </c>
      <c r="I1467" s="166" t="s">
        <v>1858</v>
      </c>
      <c r="J1467" s="166" t="s">
        <v>1902</v>
      </c>
      <c r="K1467" s="166" t="s">
        <v>3252</v>
      </c>
      <c r="L1467" s="409">
        <v>6912</v>
      </c>
      <c r="M1467" s="409">
        <v>8640</v>
      </c>
      <c r="N1467" s="409">
        <v>10368</v>
      </c>
      <c r="O1467" s="410">
        <v>0.66666666666666663</v>
      </c>
      <c r="P1467" s="405">
        <v>8.3333333333333329E-2</v>
      </c>
      <c r="Q1467" s="405">
        <v>8.3333333333333329E-2</v>
      </c>
      <c r="R1467" s="405">
        <v>8.3333333333333329E-2</v>
      </c>
      <c r="S1467" s="405">
        <v>8.3333333333333329E-2</v>
      </c>
      <c r="T1467" s="405">
        <v>8.3333333333333329E-2</v>
      </c>
      <c r="U1467" s="405">
        <v>8.3333333333333329E-2</v>
      </c>
      <c r="V1467" s="405">
        <v>8.3333333333333329E-2</v>
      </c>
      <c r="W1467" s="405">
        <v>8.3333333333333329E-2</v>
      </c>
      <c r="X1467" s="405">
        <v>8.3333333333333329E-2</v>
      </c>
      <c r="Y1467" s="405">
        <v>8.3333333333333329E-2</v>
      </c>
      <c r="Z1467" s="405">
        <v>8.3333333333333329E-2</v>
      </c>
      <c r="AA1467" s="405">
        <v>8.3333333333333329E-2</v>
      </c>
    </row>
    <row r="1468" spans="1:27" ht="15" customHeight="1" x14ac:dyDescent="0.25">
      <c r="A1468" s="425" t="str">
        <f>IF('1_geral'!$D$1=E1468,1,"")</f>
        <v/>
      </c>
      <c r="B1468" s="166" t="str">
        <f>IF(A1468=1,MAX(B$1:B1467)+1,"")</f>
        <v/>
      </c>
      <c r="C1468" s="425" t="str">
        <f>IF('1_geral'!$D$4=F1468,1,"")</f>
        <v/>
      </c>
      <c r="D1468" s="166" t="str">
        <f>IF(C1468=1,MAX(D$1:D1467)+1,"")</f>
        <v/>
      </c>
      <c r="E1468" s="166" t="s">
        <v>30</v>
      </c>
      <c r="F1468" s="166" t="s">
        <v>3250</v>
      </c>
      <c r="H1468" s="166" t="s">
        <v>1854</v>
      </c>
      <c r="I1468" s="166" t="s">
        <v>1858</v>
      </c>
      <c r="J1468" s="166" t="s">
        <v>1902</v>
      </c>
      <c r="K1468" s="166" t="s">
        <v>3253</v>
      </c>
      <c r="L1468" s="409">
        <v>480</v>
      </c>
      <c r="M1468" s="409">
        <v>600</v>
      </c>
      <c r="N1468" s="409">
        <v>720</v>
      </c>
      <c r="O1468" s="410">
        <v>0.83333333333333337</v>
      </c>
      <c r="P1468" s="405">
        <v>8.3333333333333329E-2</v>
      </c>
      <c r="Q1468" s="405">
        <v>8.3333333333333329E-2</v>
      </c>
      <c r="R1468" s="405">
        <v>8.3333333333333329E-2</v>
      </c>
      <c r="S1468" s="405">
        <v>8.3333333333333329E-2</v>
      </c>
      <c r="T1468" s="405">
        <v>8.3333333333333329E-2</v>
      </c>
      <c r="U1468" s="405">
        <v>8.3333333333333329E-2</v>
      </c>
      <c r="V1468" s="405">
        <v>8.3333333333333329E-2</v>
      </c>
      <c r="W1468" s="405">
        <v>8.3333333333333329E-2</v>
      </c>
      <c r="X1468" s="405">
        <v>8.3333333333333329E-2</v>
      </c>
      <c r="Y1468" s="405">
        <v>8.3333333333333329E-2</v>
      </c>
      <c r="Z1468" s="405">
        <v>8.3333333333333329E-2</v>
      </c>
      <c r="AA1468" s="405">
        <v>8.3333333333333329E-2</v>
      </c>
    </row>
    <row r="1469" spans="1:27" ht="15" customHeight="1" x14ac:dyDescent="0.25">
      <c r="A1469" s="425" t="str">
        <f>IF('1_geral'!$D$1=E1469,1,"")</f>
        <v/>
      </c>
      <c r="B1469" s="166" t="str">
        <f>IF(A1469=1,MAX(B$1:B1468)+1,"")</f>
        <v/>
      </c>
      <c r="C1469" s="425" t="str">
        <f>IF('1_geral'!$D$4=F1469,1,"")</f>
        <v/>
      </c>
      <c r="D1469" s="166" t="str">
        <f>IF(C1469=1,MAX(D$1:D1468)+1,"")</f>
        <v/>
      </c>
      <c r="E1469" s="166" t="s">
        <v>30</v>
      </c>
      <c r="F1469" s="166" t="s">
        <v>3250</v>
      </c>
      <c r="H1469" s="166" t="s">
        <v>1854</v>
      </c>
      <c r="I1469" s="166" t="s">
        <v>1858</v>
      </c>
      <c r="J1469" s="166" t="s">
        <v>1902</v>
      </c>
      <c r="K1469" s="166" t="s">
        <v>3234</v>
      </c>
      <c r="L1469" s="409">
        <v>1164</v>
      </c>
      <c r="M1469" s="409">
        <v>1455</v>
      </c>
      <c r="N1469" s="409">
        <v>1746</v>
      </c>
      <c r="O1469" s="410">
        <v>0.66666666666666663</v>
      </c>
      <c r="P1469" s="405">
        <v>8.3333333333333329E-2</v>
      </c>
      <c r="Q1469" s="405">
        <v>8.3333333333333329E-2</v>
      </c>
      <c r="R1469" s="405">
        <v>8.3333333333333329E-2</v>
      </c>
      <c r="S1469" s="405">
        <v>8.3333333333333329E-2</v>
      </c>
      <c r="T1469" s="405">
        <v>8.3333333333333329E-2</v>
      </c>
      <c r="U1469" s="405">
        <v>8.3333333333333329E-2</v>
      </c>
      <c r="V1469" s="405">
        <v>8.3333333333333329E-2</v>
      </c>
      <c r="W1469" s="405">
        <v>8.3333333333333329E-2</v>
      </c>
      <c r="X1469" s="405">
        <v>8.3333333333333329E-2</v>
      </c>
      <c r="Y1469" s="405">
        <v>8.3333333333333329E-2</v>
      </c>
      <c r="Z1469" s="405">
        <v>8.3333333333333329E-2</v>
      </c>
      <c r="AA1469" s="405">
        <v>8.3333333333333329E-2</v>
      </c>
    </row>
    <row r="1470" spans="1:27" ht="15" customHeight="1" x14ac:dyDescent="0.25">
      <c r="A1470" s="425" t="str">
        <f>IF('1_geral'!$D$1=E1470,1,"")</f>
        <v/>
      </c>
      <c r="B1470" s="166" t="str">
        <f>IF(A1470=1,MAX(B$1:B1469)+1,"")</f>
        <v/>
      </c>
      <c r="C1470" s="425" t="str">
        <f>IF('1_geral'!$D$4=F1470,1,"")</f>
        <v/>
      </c>
      <c r="D1470" s="166" t="str">
        <f>IF(C1470=1,MAX(D$1:D1469)+1,"")</f>
        <v/>
      </c>
      <c r="E1470" s="166" t="s">
        <v>30</v>
      </c>
      <c r="F1470" s="166" t="s">
        <v>3250</v>
      </c>
      <c r="H1470" s="166" t="s">
        <v>1854</v>
      </c>
      <c r="I1470" s="166" t="s">
        <v>1858</v>
      </c>
      <c r="J1470" s="166" t="s">
        <v>1902</v>
      </c>
      <c r="K1470" s="166" t="s">
        <v>3201</v>
      </c>
      <c r="L1470" s="409">
        <v>276</v>
      </c>
      <c r="M1470" s="409">
        <v>345</v>
      </c>
      <c r="N1470" s="409">
        <v>414</v>
      </c>
      <c r="O1470" s="410">
        <v>2.5</v>
      </c>
      <c r="P1470" s="405">
        <v>8.3333333333333329E-2</v>
      </c>
      <c r="Q1470" s="405">
        <v>8.3333333333333329E-2</v>
      </c>
      <c r="R1470" s="405">
        <v>8.3333333333333329E-2</v>
      </c>
      <c r="S1470" s="405">
        <v>8.3333333333333329E-2</v>
      </c>
      <c r="T1470" s="405">
        <v>8.3333333333333329E-2</v>
      </c>
      <c r="U1470" s="405">
        <v>8.3333333333333329E-2</v>
      </c>
      <c r="V1470" s="405">
        <v>8.3333333333333329E-2</v>
      </c>
      <c r="W1470" s="405">
        <v>8.3333333333333329E-2</v>
      </c>
      <c r="X1470" s="405">
        <v>8.3333333333333329E-2</v>
      </c>
      <c r="Y1470" s="405">
        <v>8.3333333333333329E-2</v>
      </c>
      <c r="Z1470" s="405">
        <v>8.3333333333333329E-2</v>
      </c>
      <c r="AA1470" s="405">
        <v>8.3333333333333329E-2</v>
      </c>
    </row>
    <row r="1471" spans="1:27" ht="15" customHeight="1" x14ac:dyDescent="0.25">
      <c r="A1471" s="425" t="str">
        <f>IF('1_geral'!$D$1=E1471,1,"")</f>
        <v/>
      </c>
      <c r="B1471" s="166" t="str">
        <f>IF(A1471=1,MAX(B$1:B1470)+1,"")</f>
        <v/>
      </c>
      <c r="C1471" s="425" t="str">
        <f>IF('1_geral'!$D$4=F1471,1,"")</f>
        <v/>
      </c>
      <c r="D1471" s="166" t="str">
        <f>IF(C1471=1,MAX(D$1:D1470)+1,"")</f>
        <v/>
      </c>
      <c r="E1471" s="166" t="s">
        <v>30</v>
      </c>
      <c r="F1471" s="166" t="s">
        <v>3250</v>
      </c>
      <c r="H1471" s="166" t="s">
        <v>1854</v>
      </c>
      <c r="I1471" s="166" t="s">
        <v>1856</v>
      </c>
      <c r="J1471" s="166" t="s">
        <v>1902</v>
      </c>
      <c r="K1471" s="166" t="s">
        <v>3251</v>
      </c>
      <c r="L1471" s="409">
        <v>1920</v>
      </c>
      <c r="M1471" s="409">
        <v>2400</v>
      </c>
      <c r="N1471" s="409">
        <v>2880</v>
      </c>
      <c r="O1471" s="410">
        <v>0.5</v>
      </c>
      <c r="P1471" s="405">
        <v>8.3333333333333329E-2</v>
      </c>
      <c r="Q1471" s="405">
        <v>8.3333333333333329E-2</v>
      </c>
      <c r="R1471" s="405">
        <v>8.3333333333333329E-2</v>
      </c>
      <c r="S1471" s="405">
        <v>8.3333333333333329E-2</v>
      </c>
      <c r="T1471" s="405">
        <v>8.3333333333333329E-2</v>
      </c>
      <c r="U1471" s="405">
        <v>8.3333333333333329E-2</v>
      </c>
      <c r="V1471" s="405">
        <v>8.3333333333333329E-2</v>
      </c>
      <c r="W1471" s="405">
        <v>8.3333333333333329E-2</v>
      </c>
      <c r="X1471" s="405">
        <v>8.3333333333333329E-2</v>
      </c>
      <c r="Y1471" s="405">
        <v>8.3333333333333329E-2</v>
      </c>
      <c r="Z1471" s="405">
        <v>8.3333333333333329E-2</v>
      </c>
      <c r="AA1471" s="405">
        <v>8.3333333333333329E-2</v>
      </c>
    </row>
    <row r="1472" spans="1:27" ht="15" customHeight="1" x14ac:dyDescent="0.25">
      <c r="A1472" s="425" t="str">
        <f>IF('1_geral'!$D$1=E1472,1,"")</f>
        <v/>
      </c>
      <c r="B1472" s="166" t="str">
        <f>IF(A1472=1,MAX(B$1:B1471)+1,"")</f>
        <v/>
      </c>
      <c r="C1472" s="425" t="str">
        <f>IF('1_geral'!$D$4=F1472,1,"")</f>
        <v/>
      </c>
      <c r="D1472" s="166" t="str">
        <f>IF(C1472=1,MAX(D$1:D1471)+1,"")</f>
        <v/>
      </c>
      <c r="E1472" s="166" t="s">
        <v>30</v>
      </c>
      <c r="F1472" s="166" t="s">
        <v>3250</v>
      </c>
      <c r="H1472" s="166" t="s">
        <v>1854</v>
      </c>
      <c r="I1472" s="166" t="s">
        <v>1856</v>
      </c>
      <c r="J1472" s="166" t="s">
        <v>1902</v>
      </c>
      <c r="K1472" s="166" t="s">
        <v>3204</v>
      </c>
      <c r="L1472" s="409">
        <v>2616</v>
      </c>
      <c r="M1472" s="409">
        <v>3270</v>
      </c>
      <c r="N1472" s="409">
        <v>3924</v>
      </c>
      <c r="O1472" s="410">
        <v>1</v>
      </c>
      <c r="P1472" s="405">
        <v>8.3333333333333329E-2</v>
      </c>
      <c r="Q1472" s="405">
        <v>8.3333333333333329E-2</v>
      </c>
      <c r="R1472" s="405">
        <v>8.3333333333333329E-2</v>
      </c>
      <c r="S1472" s="405">
        <v>8.3333333333333329E-2</v>
      </c>
      <c r="T1472" s="405">
        <v>8.3333333333333329E-2</v>
      </c>
      <c r="U1472" s="405">
        <v>8.3333333333333329E-2</v>
      </c>
      <c r="V1472" s="405">
        <v>8.3333333333333329E-2</v>
      </c>
      <c r="W1472" s="405">
        <v>8.3333333333333329E-2</v>
      </c>
      <c r="X1472" s="405">
        <v>8.3333333333333329E-2</v>
      </c>
      <c r="Y1472" s="405">
        <v>8.3333333333333329E-2</v>
      </c>
      <c r="Z1472" s="405">
        <v>8.3333333333333329E-2</v>
      </c>
      <c r="AA1472" s="405">
        <v>8.3333333333333329E-2</v>
      </c>
    </row>
    <row r="1473" spans="1:27" ht="15" customHeight="1" x14ac:dyDescent="0.25">
      <c r="A1473" s="425" t="str">
        <f>IF('1_geral'!$D$1=E1473,1,"")</f>
        <v/>
      </c>
      <c r="B1473" s="166" t="str">
        <f>IF(A1473=1,MAX(B$1:B1472)+1,"")</f>
        <v/>
      </c>
      <c r="C1473" s="425" t="str">
        <f>IF('1_geral'!$D$4=F1473,1,"")</f>
        <v/>
      </c>
      <c r="D1473" s="166" t="str">
        <f>IF(C1473=1,MAX(D$1:D1472)+1,"")</f>
        <v/>
      </c>
      <c r="E1473" s="166" t="s">
        <v>30</v>
      </c>
      <c r="F1473" s="166" t="s">
        <v>3250</v>
      </c>
      <c r="H1473" s="166" t="s">
        <v>1854</v>
      </c>
      <c r="I1473" s="166" t="s">
        <v>1856</v>
      </c>
      <c r="J1473" s="166" t="s">
        <v>1902</v>
      </c>
      <c r="K1473" s="166" t="s">
        <v>2157</v>
      </c>
      <c r="L1473" s="409">
        <v>2112</v>
      </c>
      <c r="M1473" s="409">
        <v>2640</v>
      </c>
      <c r="N1473" s="409">
        <v>3168</v>
      </c>
      <c r="O1473" s="410">
        <v>4</v>
      </c>
      <c r="P1473" s="405">
        <v>8.3333333333333329E-2</v>
      </c>
      <c r="Q1473" s="405">
        <v>8.3333333333333329E-2</v>
      </c>
      <c r="R1473" s="405">
        <v>8.3333333333333329E-2</v>
      </c>
      <c r="S1473" s="405">
        <v>8.3333333333333329E-2</v>
      </c>
      <c r="T1473" s="405">
        <v>8.3333333333333329E-2</v>
      </c>
      <c r="U1473" s="405">
        <v>8.3333333333333329E-2</v>
      </c>
      <c r="V1473" s="405">
        <v>8.3333333333333329E-2</v>
      </c>
      <c r="W1473" s="405">
        <v>8.3333333333333329E-2</v>
      </c>
      <c r="X1473" s="405">
        <v>8.3333333333333329E-2</v>
      </c>
      <c r="Y1473" s="405">
        <v>8.3333333333333329E-2</v>
      </c>
      <c r="Z1473" s="405">
        <v>8.3333333333333329E-2</v>
      </c>
      <c r="AA1473" s="405">
        <v>8.3333333333333329E-2</v>
      </c>
    </row>
    <row r="1474" spans="1:27" ht="15" customHeight="1" x14ac:dyDescent="0.25">
      <c r="A1474" s="425" t="str">
        <f>IF('1_geral'!$D$1=E1474,1,"")</f>
        <v/>
      </c>
      <c r="B1474" s="166" t="str">
        <f>IF(A1474=1,MAX(B$1:B1473)+1,"")</f>
        <v/>
      </c>
      <c r="C1474" s="425" t="str">
        <f>IF('1_geral'!$D$4=F1474,1,"")</f>
        <v/>
      </c>
      <c r="D1474" s="166" t="str">
        <f>IF(C1474=1,MAX(D$1:D1473)+1,"")</f>
        <v/>
      </c>
      <c r="E1474" s="166" t="s">
        <v>30</v>
      </c>
      <c r="F1474" s="166" t="s">
        <v>3255</v>
      </c>
      <c r="G1474" s="166" t="s">
        <v>1657</v>
      </c>
      <c r="I1474" s="166" t="s">
        <v>1859</v>
      </c>
      <c r="J1474" s="166" t="s">
        <v>1905</v>
      </c>
      <c r="K1474" s="166" t="s">
        <v>3264</v>
      </c>
      <c r="L1474" s="409">
        <v>60</v>
      </c>
      <c r="M1474" s="409">
        <v>180</v>
      </c>
      <c r="N1474" s="409">
        <v>420</v>
      </c>
      <c r="O1474" s="410">
        <v>1</v>
      </c>
      <c r="P1474" s="405">
        <v>8.3333333333333329E-2</v>
      </c>
      <c r="Q1474" s="405">
        <v>8.3333333333333329E-2</v>
      </c>
      <c r="R1474" s="405">
        <v>8.3333333333333329E-2</v>
      </c>
      <c r="S1474" s="405">
        <v>8.3333333333333329E-2</v>
      </c>
      <c r="T1474" s="405">
        <v>8.3333333333333329E-2</v>
      </c>
      <c r="U1474" s="405">
        <v>8.3333333333333329E-2</v>
      </c>
      <c r="V1474" s="405">
        <v>8.3333333333333329E-2</v>
      </c>
      <c r="W1474" s="405">
        <v>8.3333333333333329E-2</v>
      </c>
      <c r="X1474" s="405">
        <v>8.3333333333333329E-2</v>
      </c>
      <c r="Y1474" s="405">
        <v>8.3333333333333329E-2</v>
      </c>
      <c r="Z1474" s="405">
        <v>8.3333333333333329E-2</v>
      </c>
      <c r="AA1474" s="405">
        <v>8.3333333333333329E-2</v>
      </c>
    </row>
    <row r="1475" spans="1:27" ht="15" customHeight="1" x14ac:dyDescent="0.25">
      <c r="A1475" s="425" t="str">
        <f>IF('1_geral'!$D$1=E1475,1,"")</f>
        <v/>
      </c>
      <c r="B1475" s="166" t="str">
        <f>IF(A1475=1,MAX(B$1:B1474)+1,"")</f>
        <v/>
      </c>
      <c r="C1475" s="425" t="str">
        <f>IF('1_geral'!$D$4=F1475,1,"")</f>
        <v/>
      </c>
      <c r="D1475" s="166" t="str">
        <f>IF(C1475=1,MAX(D$1:D1474)+1,"")</f>
        <v/>
      </c>
      <c r="E1475" s="166" t="s">
        <v>30</v>
      </c>
      <c r="F1475" s="166" t="s">
        <v>3255</v>
      </c>
      <c r="G1475" s="166" t="s">
        <v>1657</v>
      </c>
      <c r="I1475" s="166" t="s">
        <v>1859</v>
      </c>
      <c r="J1475" s="166" t="s">
        <v>1905</v>
      </c>
      <c r="K1475" s="166" t="s">
        <v>3265</v>
      </c>
      <c r="L1475" s="409">
        <v>180</v>
      </c>
      <c r="M1475" s="409">
        <v>360</v>
      </c>
      <c r="N1475" s="409">
        <v>480</v>
      </c>
      <c r="O1475" s="410">
        <v>1</v>
      </c>
      <c r="P1475" s="405">
        <v>8.3333333333333329E-2</v>
      </c>
      <c r="Q1475" s="405">
        <v>8.3333333333333329E-2</v>
      </c>
      <c r="R1475" s="405">
        <v>8.3333333333333329E-2</v>
      </c>
      <c r="S1475" s="405">
        <v>8.3333333333333329E-2</v>
      </c>
      <c r="T1475" s="405">
        <v>8.3333333333333329E-2</v>
      </c>
      <c r="U1475" s="405">
        <v>8.3333333333333329E-2</v>
      </c>
      <c r="V1475" s="405">
        <v>8.3333333333333329E-2</v>
      </c>
      <c r="W1475" s="405">
        <v>8.3333333333333329E-2</v>
      </c>
      <c r="X1475" s="405">
        <v>8.3333333333333329E-2</v>
      </c>
      <c r="Y1475" s="405">
        <v>8.3333333333333329E-2</v>
      </c>
      <c r="Z1475" s="405">
        <v>8.3333333333333329E-2</v>
      </c>
      <c r="AA1475" s="405">
        <v>8.3333333333333329E-2</v>
      </c>
    </row>
    <row r="1476" spans="1:27" ht="15" customHeight="1" x14ac:dyDescent="0.25">
      <c r="A1476" s="425" t="str">
        <f>IF('1_geral'!$D$1=E1476,1,"")</f>
        <v/>
      </c>
      <c r="B1476" s="166" t="str">
        <f>IF(A1476=1,MAX(B$1:B1475)+1,"")</f>
        <v/>
      </c>
      <c r="C1476" s="425" t="str">
        <f>IF('1_geral'!$D$4=F1476,1,"")</f>
        <v/>
      </c>
      <c r="D1476" s="166" t="str">
        <f>IF(C1476=1,MAX(D$1:D1475)+1,"")</f>
        <v/>
      </c>
      <c r="E1476" s="166" t="s">
        <v>30</v>
      </c>
      <c r="F1476" s="166" t="s">
        <v>3255</v>
      </c>
      <c r="G1476" s="166" t="s">
        <v>1657</v>
      </c>
      <c r="I1476" s="166" t="s">
        <v>1858</v>
      </c>
      <c r="J1476" s="166" t="s">
        <v>1905</v>
      </c>
      <c r="K1476" s="166" t="s">
        <v>3261</v>
      </c>
      <c r="L1476" s="409">
        <v>300</v>
      </c>
      <c r="M1476" s="409">
        <v>360</v>
      </c>
      <c r="N1476" s="409">
        <v>420</v>
      </c>
      <c r="O1476" s="410">
        <v>1</v>
      </c>
      <c r="P1476" s="405">
        <v>8.3333333333333329E-2</v>
      </c>
      <c r="Q1476" s="405">
        <v>8.3333333333333329E-2</v>
      </c>
      <c r="R1476" s="405">
        <v>8.3333333333333329E-2</v>
      </c>
      <c r="S1476" s="405">
        <v>8.3333333333333329E-2</v>
      </c>
      <c r="T1476" s="405">
        <v>8.3333333333333329E-2</v>
      </c>
      <c r="U1476" s="405">
        <v>8.3333333333333329E-2</v>
      </c>
      <c r="V1476" s="405">
        <v>8.3333333333333329E-2</v>
      </c>
      <c r="W1476" s="405">
        <v>8.3333333333333329E-2</v>
      </c>
      <c r="X1476" s="405">
        <v>8.3333333333333329E-2</v>
      </c>
      <c r="Y1476" s="405">
        <v>8.3333333333333329E-2</v>
      </c>
      <c r="Z1476" s="405">
        <v>8.3333333333333329E-2</v>
      </c>
      <c r="AA1476" s="405">
        <v>8.3333333333333329E-2</v>
      </c>
    </row>
    <row r="1477" spans="1:27" ht="15" customHeight="1" x14ac:dyDescent="0.25">
      <c r="A1477" s="425" t="str">
        <f>IF('1_geral'!$D$1=E1477,1,"")</f>
        <v/>
      </c>
      <c r="B1477" s="166" t="str">
        <f>IF(A1477=1,MAX(B$1:B1476)+1,"")</f>
        <v/>
      </c>
      <c r="C1477" s="425" t="str">
        <f>IF('1_geral'!$D$4=F1477,1,"")</f>
        <v/>
      </c>
      <c r="D1477" s="166" t="str">
        <f>IF(C1477=1,MAX(D$1:D1476)+1,"")</f>
        <v/>
      </c>
      <c r="E1477" s="166" t="s">
        <v>30</v>
      </c>
      <c r="F1477" s="166" t="s">
        <v>3255</v>
      </c>
      <c r="G1477" s="166" t="s">
        <v>1657</v>
      </c>
      <c r="I1477" s="166" t="s">
        <v>1858</v>
      </c>
      <c r="J1477" s="166" t="s">
        <v>1902</v>
      </c>
      <c r="K1477" s="166" t="s">
        <v>3263</v>
      </c>
      <c r="L1477" s="409">
        <v>0</v>
      </c>
      <c r="M1477" s="409">
        <v>60</v>
      </c>
      <c r="N1477" s="409">
        <v>180</v>
      </c>
      <c r="O1477" s="410">
        <v>5</v>
      </c>
      <c r="P1477" s="405">
        <v>8.3333333333333329E-2</v>
      </c>
      <c r="Q1477" s="405">
        <v>8.3333333333333329E-2</v>
      </c>
      <c r="R1477" s="405">
        <v>8.3333333333333329E-2</v>
      </c>
      <c r="S1477" s="405">
        <v>8.3333333333333329E-2</v>
      </c>
      <c r="T1477" s="405">
        <v>8.3333333333333329E-2</v>
      </c>
      <c r="U1477" s="405">
        <v>8.3333333333333329E-2</v>
      </c>
      <c r="V1477" s="405">
        <v>8.3333333333333329E-2</v>
      </c>
      <c r="W1477" s="405">
        <v>8.3333333333333329E-2</v>
      </c>
      <c r="X1477" s="405">
        <v>8.3333333333333329E-2</v>
      </c>
      <c r="Y1477" s="405">
        <v>8.3333333333333329E-2</v>
      </c>
      <c r="Z1477" s="405">
        <v>8.3333333333333329E-2</v>
      </c>
      <c r="AA1477" s="405">
        <v>8.3333333333333329E-2</v>
      </c>
    </row>
    <row r="1478" spans="1:27" ht="15" customHeight="1" x14ac:dyDescent="0.25">
      <c r="A1478" s="425" t="str">
        <f>IF('1_geral'!$D$1=E1478,1,"")</f>
        <v/>
      </c>
      <c r="B1478" s="166" t="str">
        <f>IF(A1478=1,MAX(B$1:B1477)+1,"")</f>
        <v/>
      </c>
      <c r="C1478" s="425" t="str">
        <f>IF('1_geral'!$D$4=F1478,1,"")</f>
        <v/>
      </c>
      <c r="D1478" s="166" t="str">
        <f>IF(C1478=1,MAX(D$1:D1477)+1,"")</f>
        <v/>
      </c>
      <c r="E1478" s="166" t="s">
        <v>30</v>
      </c>
      <c r="F1478" s="166" t="s">
        <v>3255</v>
      </c>
      <c r="G1478" s="166" t="s">
        <v>1657</v>
      </c>
      <c r="I1478" s="166" t="s">
        <v>1858</v>
      </c>
      <c r="J1478" s="166" t="s">
        <v>1902</v>
      </c>
      <c r="K1478" s="166" t="s">
        <v>3268</v>
      </c>
      <c r="L1478" s="409">
        <v>18</v>
      </c>
      <c r="M1478" s="409">
        <v>36</v>
      </c>
      <c r="N1478" s="409">
        <v>54</v>
      </c>
      <c r="O1478" s="410">
        <v>10</v>
      </c>
      <c r="P1478" s="405">
        <v>8.3333333333333329E-2</v>
      </c>
      <c r="Q1478" s="405">
        <v>8.3333333333333329E-2</v>
      </c>
      <c r="R1478" s="405">
        <v>8.3333333333333329E-2</v>
      </c>
      <c r="S1478" s="405">
        <v>8.3333333333333329E-2</v>
      </c>
      <c r="T1478" s="405">
        <v>8.3333333333333329E-2</v>
      </c>
      <c r="U1478" s="405">
        <v>8.3333333333333329E-2</v>
      </c>
      <c r="V1478" s="405">
        <v>8.3333333333333329E-2</v>
      </c>
      <c r="W1478" s="405">
        <v>8.3333333333333329E-2</v>
      </c>
      <c r="X1478" s="405">
        <v>8.3333333333333329E-2</v>
      </c>
      <c r="Y1478" s="405">
        <v>8.3333333333333329E-2</v>
      </c>
      <c r="Z1478" s="405">
        <v>8.3333333333333329E-2</v>
      </c>
      <c r="AA1478" s="405">
        <v>8.3333333333333329E-2</v>
      </c>
    </row>
    <row r="1479" spans="1:27" ht="15" customHeight="1" x14ac:dyDescent="0.25">
      <c r="A1479" s="425" t="str">
        <f>IF('1_geral'!$D$1=E1479,1,"")</f>
        <v/>
      </c>
      <c r="B1479" s="166" t="str">
        <f>IF(A1479=1,MAX(B$1:B1478)+1,"")</f>
        <v/>
      </c>
      <c r="C1479" s="425" t="str">
        <f>IF('1_geral'!$D$4=F1479,1,"")</f>
        <v/>
      </c>
      <c r="D1479" s="166" t="str">
        <f>IF(C1479=1,MAX(D$1:D1478)+1,"")</f>
        <v/>
      </c>
      <c r="E1479" s="166" t="s">
        <v>30</v>
      </c>
      <c r="F1479" s="166" t="s">
        <v>3255</v>
      </c>
      <c r="G1479" s="166" t="s">
        <v>1657</v>
      </c>
      <c r="I1479" s="166" t="s">
        <v>1657</v>
      </c>
      <c r="J1479" s="166" t="s">
        <v>1905</v>
      </c>
      <c r="K1479" s="166" t="s">
        <v>3259</v>
      </c>
      <c r="L1479" s="409">
        <v>120</v>
      </c>
      <c r="M1479" s="409">
        <v>180</v>
      </c>
      <c r="N1479" s="409">
        <v>240</v>
      </c>
      <c r="O1479" s="410">
        <v>1</v>
      </c>
      <c r="P1479" s="405">
        <v>8.3333333333333329E-2</v>
      </c>
      <c r="Q1479" s="405">
        <v>8.3333333333333329E-2</v>
      </c>
      <c r="R1479" s="405">
        <v>8.3333333333333329E-2</v>
      </c>
      <c r="S1479" s="405">
        <v>8.3333333333333329E-2</v>
      </c>
      <c r="T1479" s="405">
        <v>8.3333333333333329E-2</v>
      </c>
      <c r="U1479" s="405">
        <v>8.3333333333333329E-2</v>
      </c>
      <c r="V1479" s="405">
        <v>8.3333333333333329E-2</v>
      </c>
      <c r="W1479" s="405">
        <v>8.3333333333333329E-2</v>
      </c>
      <c r="X1479" s="405">
        <v>8.3333333333333329E-2</v>
      </c>
      <c r="Y1479" s="405">
        <v>8.3333333333333329E-2</v>
      </c>
      <c r="Z1479" s="405">
        <v>8.3333333333333329E-2</v>
      </c>
      <c r="AA1479" s="405">
        <v>8.3333333333333329E-2</v>
      </c>
    </row>
    <row r="1480" spans="1:27" ht="15" customHeight="1" x14ac:dyDescent="0.25">
      <c r="A1480" s="425" t="str">
        <f>IF('1_geral'!$D$1=E1480,1,"")</f>
        <v/>
      </c>
      <c r="B1480" s="166" t="str">
        <f>IF(A1480=1,MAX(B$1:B1479)+1,"")</f>
        <v/>
      </c>
      <c r="C1480" s="425" t="str">
        <f>IF('1_geral'!$D$4=F1480,1,"")</f>
        <v/>
      </c>
      <c r="D1480" s="166" t="str">
        <f>IF(C1480=1,MAX(D$1:D1479)+1,"")</f>
        <v/>
      </c>
      <c r="E1480" s="166" t="s">
        <v>30</v>
      </c>
      <c r="F1480" s="166" t="s">
        <v>3255</v>
      </c>
      <c r="G1480" s="166" t="s">
        <v>1657</v>
      </c>
      <c r="I1480" s="166" t="s">
        <v>1657</v>
      </c>
      <c r="J1480" s="166" t="s">
        <v>1902</v>
      </c>
      <c r="K1480" s="166" t="s">
        <v>3260</v>
      </c>
      <c r="L1480" s="409">
        <v>60</v>
      </c>
      <c r="M1480" s="409">
        <v>120</v>
      </c>
      <c r="N1480" s="409">
        <v>240</v>
      </c>
      <c r="O1480" s="410">
        <v>5</v>
      </c>
      <c r="P1480" s="405">
        <v>8.3333333333333329E-2</v>
      </c>
      <c r="Q1480" s="405">
        <v>8.3333333333333329E-2</v>
      </c>
      <c r="R1480" s="405">
        <v>8.3333333333333329E-2</v>
      </c>
      <c r="S1480" s="405">
        <v>8.3333333333333329E-2</v>
      </c>
      <c r="T1480" s="405">
        <v>8.3333333333333329E-2</v>
      </c>
      <c r="U1480" s="405">
        <v>8.3333333333333329E-2</v>
      </c>
      <c r="V1480" s="405">
        <v>8.3333333333333329E-2</v>
      </c>
      <c r="W1480" s="405">
        <v>8.3333333333333329E-2</v>
      </c>
      <c r="X1480" s="405">
        <v>8.3333333333333329E-2</v>
      </c>
      <c r="Y1480" s="405">
        <v>8.3333333333333329E-2</v>
      </c>
      <c r="Z1480" s="405">
        <v>8.3333333333333329E-2</v>
      </c>
      <c r="AA1480" s="405">
        <v>8.3333333333333329E-2</v>
      </c>
    </row>
    <row r="1481" spans="1:27" ht="15" customHeight="1" x14ac:dyDescent="0.25">
      <c r="A1481" s="425" t="str">
        <f>IF('1_geral'!$D$1=E1481,1,"")</f>
        <v/>
      </c>
      <c r="B1481" s="166" t="str">
        <f>IF(A1481=1,MAX(B$1:B1480)+1,"")</f>
        <v/>
      </c>
      <c r="C1481" s="425" t="str">
        <f>IF('1_geral'!$D$4=F1481,1,"")</f>
        <v/>
      </c>
      <c r="D1481" s="166" t="str">
        <f>IF(C1481=1,MAX(D$1:D1480)+1,"")</f>
        <v/>
      </c>
      <c r="E1481" s="166" t="s">
        <v>30</v>
      </c>
      <c r="F1481" s="166" t="s">
        <v>3255</v>
      </c>
      <c r="I1481" s="166" t="s">
        <v>1858</v>
      </c>
      <c r="J1481" s="166" t="s">
        <v>1902</v>
      </c>
      <c r="K1481" s="166" t="s">
        <v>3257</v>
      </c>
      <c r="L1481" s="409">
        <v>120</v>
      </c>
      <c r="M1481" s="409">
        <v>240</v>
      </c>
      <c r="N1481" s="409">
        <v>360</v>
      </c>
      <c r="O1481" s="410">
        <v>0</v>
      </c>
      <c r="P1481" s="405">
        <v>8.3333333333333329E-2</v>
      </c>
      <c r="Q1481" s="405">
        <v>8.3333333333333329E-2</v>
      </c>
      <c r="R1481" s="405">
        <v>8.3333333333333329E-2</v>
      </c>
      <c r="S1481" s="405">
        <v>8.3333333333333329E-2</v>
      </c>
      <c r="T1481" s="405">
        <v>8.3333333333333329E-2</v>
      </c>
      <c r="U1481" s="405">
        <v>8.3333333333333329E-2</v>
      </c>
      <c r="V1481" s="405">
        <v>8.3333333333333329E-2</v>
      </c>
      <c r="W1481" s="405">
        <v>8.3333333333333329E-2</v>
      </c>
      <c r="X1481" s="405">
        <v>8.3333333333333329E-2</v>
      </c>
      <c r="Y1481" s="405">
        <v>8.3333333333333329E-2</v>
      </c>
      <c r="Z1481" s="405">
        <v>8.3333333333333329E-2</v>
      </c>
      <c r="AA1481" s="405">
        <v>8.3333333333333329E-2</v>
      </c>
    </row>
    <row r="1482" spans="1:27" ht="15" customHeight="1" x14ac:dyDescent="0.25">
      <c r="A1482" s="425" t="str">
        <f>IF('1_geral'!$D$1=E1482,1,"")</f>
        <v/>
      </c>
      <c r="B1482" s="166" t="str">
        <f>IF(A1482=1,MAX(B$1:B1481)+1,"")</f>
        <v/>
      </c>
      <c r="C1482" s="425" t="str">
        <f>IF('1_geral'!$D$4=F1482,1,"")</f>
        <v/>
      </c>
      <c r="D1482" s="166" t="str">
        <f>IF(C1482=1,MAX(D$1:D1481)+1,"")</f>
        <v/>
      </c>
      <c r="E1482" s="166" t="s">
        <v>30</v>
      </c>
      <c r="F1482" s="166" t="s">
        <v>3255</v>
      </c>
      <c r="I1482" s="166" t="s">
        <v>1858</v>
      </c>
      <c r="J1482" s="166" t="s">
        <v>1905</v>
      </c>
      <c r="K1482" s="166" t="s">
        <v>3225</v>
      </c>
      <c r="L1482" s="409">
        <v>180</v>
      </c>
      <c r="M1482" s="409">
        <v>300</v>
      </c>
      <c r="N1482" s="409">
        <v>420</v>
      </c>
      <c r="O1482" s="410">
        <v>10</v>
      </c>
      <c r="P1482" s="405">
        <v>8.3333333333333329E-2</v>
      </c>
      <c r="Q1482" s="405">
        <v>8.3333333333333329E-2</v>
      </c>
      <c r="R1482" s="405">
        <v>8.3333333333333329E-2</v>
      </c>
      <c r="S1482" s="405">
        <v>8.3333333333333329E-2</v>
      </c>
      <c r="T1482" s="405">
        <v>8.3333333333333329E-2</v>
      </c>
      <c r="U1482" s="405">
        <v>8.3333333333333329E-2</v>
      </c>
      <c r="V1482" s="405">
        <v>8.3333333333333329E-2</v>
      </c>
      <c r="W1482" s="405">
        <v>8.3333333333333329E-2</v>
      </c>
      <c r="X1482" s="405">
        <v>8.3333333333333329E-2</v>
      </c>
      <c r="Y1482" s="405">
        <v>8.3333333333333329E-2</v>
      </c>
      <c r="Z1482" s="405">
        <v>8.3333333333333329E-2</v>
      </c>
      <c r="AA1482" s="405">
        <v>8.3333333333333329E-2</v>
      </c>
    </row>
    <row r="1483" spans="1:27" ht="15" customHeight="1" x14ac:dyDescent="0.25">
      <c r="A1483" s="425" t="str">
        <f>IF('1_geral'!$D$1=E1483,1,"")</f>
        <v/>
      </c>
      <c r="B1483" s="166" t="str">
        <f>IF(A1483=1,MAX(B$1:B1482)+1,"")</f>
        <v/>
      </c>
      <c r="C1483" s="425" t="str">
        <f>IF('1_geral'!$D$4=F1483,1,"")</f>
        <v/>
      </c>
      <c r="D1483" s="166" t="str">
        <f>IF(C1483=1,MAX(D$1:D1482)+1,"")</f>
        <v/>
      </c>
      <c r="E1483" s="166" t="s">
        <v>30</v>
      </c>
      <c r="F1483" s="166" t="s">
        <v>3255</v>
      </c>
      <c r="I1483" s="166" t="s">
        <v>1858</v>
      </c>
      <c r="J1483" s="166" t="s">
        <v>1902</v>
      </c>
      <c r="K1483" s="166" t="s">
        <v>3269</v>
      </c>
      <c r="L1483" s="409">
        <v>60</v>
      </c>
      <c r="M1483" s="409">
        <v>120</v>
      </c>
      <c r="N1483" s="409">
        <v>180</v>
      </c>
      <c r="O1483" s="410">
        <v>10</v>
      </c>
      <c r="P1483" s="405">
        <v>8.3333333333333329E-2</v>
      </c>
      <c r="Q1483" s="405">
        <v>8.3333333333333329E-2</v>
      </c>
      <c r="R1483" s="405">
        <v>8.3333333333333329E-2</v>
      </c>
      <c r="S1483" s="405">
        <v>8.3333333333333329E-2</v>
      </c>
      <c r="T1483" s="405">
        <v>8.3333333333333329E-2</v>
      </c>
      <c r="U1483" s="405">
        <v>8.3333333333333329E-2</v>
      </c>
      <c r="V1483" s="405">
        <v>8.3333333333333329E-2</v>
      </c>
      <c r="W1483" s="405">
        <v>8.3333333333333329E-2</v>
      </c>
      <c r="X1483" s="405">
        <v>8.3333333333333329E-2</v>
      </c>
      <c r="Y1483" s="405">
        <v>8.3333333333333329E-2</v>
      </c>
      <c r="Z1483" s="405">
        <v>8.3333333333333329E-2</v>
      </c>
      <c r="AA1483" s="405">
        <v>8.3333333333333329E-2</v>
      </c>
    </row>
    <row r="1484" spans="1:27" ht="15" customHeight="1" x14ac:dyDescent="0.25">
      <c r="A1484" s="425" t="str">
        <f>IF('1_geral'!$D$1=E1484,1,"")</f>
        <v/>
      </c>
      <c r="B1484" s="166" t="str">
        <f>IF(A1484=1,MAX(B$1:B1483)+1,"")</f>
        <v/>
      </c>
      <c r="C1484" s="425" t="str">
        <f>IF('1_geral'!$D$4=F1484,1,"")</f>
        <v/>
      </c>
      <c r="D1484" s="166" t="str">
        <f>IF(C1484=1,MAX(D$1:D1483)+1,"")</f>
        <v/>
      </c>
      <c r="E1484" s="166" t="s">
        <v>30</v>
      </c>
      <c r="F1484" s="166" t="s">
        <v>3255</v>
      </c>
      <c r="I1484" s="166" t="s">
        <v>1860</v>
      </c>
      <c r="J1484" s="166" t="s">
        <v>1905</v>
      </c>
      <c r="K1484" s="166" t="s">
        <v>3258</v>
      </c>
      <c r="L1484" s="409">
        <v>120</v>
      </c>
      <c r="M1484" s="409">
        <v>240</v>
      </c>
      <c r="N1484" s="409">
        <v>480</v>
      </c>
      <c r="O1484" s="410">
        <v>0.1</v>
      </c>
      <c r="P1484" s="405">
        <v>8.3333333333333329E-2</v>
      </c>
      <c r="Q1484" s="405">
        <v>8.3333333333333329E-2</v>
      </c>
      <c r="R1484" s="405">
        <v>8.3333333333333329E-2</v>
      </c>
      <c r="S1484" s="405">
        <v>8.3333333333333329E-2</v>
      </c>
      <c r="T1484" s="405">
        <v>8.3333333333333329E-2</v>
      </c>
      <c r="U1484" s="405">
        <v>8.3333333333333329E-2</v>
      </c>
      <c r="V1484" s="405">
        <v>8.3333333333333329E-2</v>
      </c>
      <c r="W1484" s="405">
        <v>8.3333333333333329E-2</v>
      </c>
      <c r="X1484" s="405">
        <v>8.3333333333333329E-2</v>
      </c>
      <c r="Y1484" s="405">
        <v>8.3333333333333329E-2</v>
      </c>
      <c r="Z1484" s="405">
        <v>8.3333333333333329E-2</v>
      </c>
      <c r="AA1484" s="405">
        <v>8.3333333333333329E-2</v>
      </c>
    </row>
    <row r="1485" spans="1:27" ht="15" customHeight="1" x14ac:dyDescent="0.25">
      <c r="A1485" s="425" t="str">
        <f>IF('1_geral'!$D$1=E1485,1,"")</f>
        <v/>
      </c>
      <c r="B1485" s="166" t="str">
        <f>IF(A1485=1,MAX(B$1:B1484)+1,"")</f>
        <v/>
      </c>
      <c r="C1485" s="425" t="str">
        <f>IF('1_geral'!$D$4=F1485,1,"")</f>
        <v/>
      </c>
      <c r="D1485" s="166" t="str">
        <f>IF(C1485=1,MAX(D$1:D1484)+1,"")</f>
        <v/>
      </c>
      <c r="E1485" s="166" t="s">
        <v>30</v>
      </c>
      <c r="F1485" s="166" t="s">
        <v>3255</v>
      </c>
      <c r="I1485" s="166" t="s">
        <v>1855</v>
      </c>
      <c r="J1485" s="166" t="s">
        <v>1905</v>
      </c>
      <c r="K1485" s="166" t="s">
        <v>3262</v>
      </c>
      <c r="L1485" s="409">
        <v>180</v>
      </c>
      <c r="M1485" s="409">
        <v>300</v>
      </c>
      <c r="N1485" s="409">
        <v>480</v>
      </c>
      <c r="O1485" s="410">
        <v>8.3333333333333329E-2</v>
      </c>
      <c r="P1485" s="405">
        <v>8.3333333333333329E-2</v>
      </c>
      <c r="Q1485" s="405">
        <v>8.3333333333333329E-2</v>
      </c>
      <c r="R1485" s="405">
        <v>8.3333333333333329E-2</v>
      </c>
      <c r="S1485" s="405">
        <v>8.3333333333333329E-2</v>
      </c>
      <c r="T1485" s="405">
        <v>8.3333333333333329E-2</v>
      </c>
      <c r="U1485" s="405">
        <v>8.3333333333333329E-2</v>
      </c>
      <c r="V1485" s="405">
        <v>8.3333333333333329E-2</v>
      </c>
      <c r="W1485" s="405">
        <v>8.3333333333333329E-2</v>
      </c>
      <c r="X1485" s="405">
        <v>8.3333333333333329E-2</v>
      </c>
      <c r="Y1485" s="405">
        <v>8.3333333333333329E-2</v>
      </c>
      <c r="Z1485" s="405">
        <v>8.3333333333333329E-2</v>
      </c>
      <c r="AA1485" s="405">
        <v>8.3333333333333329E-2</v>
      </c>
    </row>
    <row r="1486" spans="1:27" ht="15" customHeight="1" x14ac:dyDescent="0.25">
      <c r="A1486" s="425" t="str">
        <f>IF('1_geral'!$D$1=E1486,1,"")</f>
        <v/>
      </c>
      <c r="B1486" s="166" t="str">
        <f>IF(A1486=1,MAX(B$1:B1485)+1,"")</f>
        <v/>
      </c>
      <c r="C1486" s="425" t="str">
        <f>IF('1_geral'!$D$4=F1486,1,"")</f>
        <v/>
      </c>
      <c r="D1486" s="166" t="str">
        <f>IF(C1486=1,MAX(D$1:D1485)+1,"")</f>
        <v/>
      </c>
      <c r="E1486" s="166" t="s">
        <v>30</v>
      </c>
      <c r="F1486" s="166" t="s">
        <v>3255</v>
      </c>
      <c r="I1486" s="166" t="s">
        <v>1855</v>
      </c>
      <c r="J1486" s="166" t="s">
        <v>1902</v>
      </c>
      <c r="K1486" s="166" t="s">
        <v>3267</v>
      </c>
      <c r="L1486" s="409">
        <v>180</v>
      </c>
      <c r="M1486" s="409">
        <v>300</v>
      </c>
      <c r="N1486" s="409">
        <v>420</v>
      </c>
      <c r="O1486" s="410">
        <v>5</v>
      </c>
      <c r="P1486" s="405">
        <v>8.3333333333333329E-2</v>
      </c>
      <c r="Q1486" s="405">
        <v>8.3333333333333329E-2</v>
      </c>
      <c r="R1486" s="405">
        <v>8.3333333333333329E-2</v>
      </c>
      <c r="S1486" s="405">
        <v>8.3333333333333329E-2</v>
      </c>
      <c r="T1486" s="405">
        <v>8.3333333333333329E-2</v>
      </c>
      <c r="U1486" s="405">
        <v>8.3333333333333329E-2</v>
      </c>
      <c r="V1486" s="405">
        <v>8.3333333333333329E-2</v>
      </c>
      <c r="W1486" s="405">
        <v>8.3333333333333329E-2</v>
      </c>
      <c r="X1486" s="405">
        <v>8.3333333333333329E-2</v>
      </c>
      <c r="Y1486" s="405">
        <v>8.3333333333333329E-2</v>
      </c>
      <c r="Z1486" s="405">
        <v>8.3333333333333329E-2</v>
      </c>
      <c r="AA1486" s="405">
        <v>8.3333333333333329E-2</v>
      </c>
    </row>
    <row r="1487" spans="1:27" ht="15" customHeight="1" x14ac:dyDescent="0.25">
      <c r="A1487" s="425" t="str">
        <f>IF('1_geral'!$D$1=E1487,1,"")</f>
        <v/>
      </c>
      <c r="B1487" s="166" t="str">
        <f>IF(A1487=1,MAX(B$1:B1486)+1,"")</f>
        <v/>
      </c>
      <c r="C1487" s="425" t="str">
        <f>IF('1_geral'!$D$4=F1487,1,"")</f>
        <v/>
      </c>
      <c r="D1487" s="166" t="str">
        <f>IF(C1487=1,MAX(D$1:D1486)+1,"")</f>
        <v/>
      </c>
      <c r="E1487" s="166" t="s">
        <v>30</v>
      </c>
      <c r="F1487" s="166" t="s">
        <v>3255</v>
      </c>
      <c r="I1487" s="166" t="s">
        <v>1861</v>
      </c>
      <c r="J1487" s="166" t="s">
        <v>1902</v>
      </c>
      <c r="K1487" s="166" t="s">
        <v>3256</v>
      </c>
      <c r="L1487" s="409">
        <v>120</v>
      </c>
      <c r="M1487" s="409">
        <v>300</v>
      </c>
      <c r="N1487" s="409">
        <v>360</v>
      </c>
      <c r="O1487" s="410">
        <v>22</v>
      </c>
      <c r="P1487" s="405">
        <v>8.3333333333333329E-2</v>
      </c>
      <c r="Q1487" s="405">
        <v>8.3333333333333329E-2</v>
      </c>
      <c r="R1487" s="405">
        <v>8.3333333333333329E-2</v>
      </c>
      <c r="S1487" s="405">
        <v>8.3333333333333329E-2</v>
      </c>
      <c r="T1487" s="405">
        <v>8.3333333333333329E-2</v>
      </c>
      <c r="U1487" s="405">
        <v>8.3333333333333329E-2</v>
      </c>
      <c r="V1487" s="405">
        <v>8.3333333333333329E-2</v>
      </c>
      <c r="W1487" s="405">
        <v>8.3333333333333329E-2</v>
      </c>
      <c r="X1487" s="405">
        <v>8.3333333333333329E-2</v>
      </c>
      <c r="Y1487" s="405">
        <v>8.3333333333333329E-2</v>
      </c>
      <c r="Z1487" s="405">
        <v>8.3333333333333329E-2</v>
      </c>
      <c r="AA1487" s="405">
        <v>8.3333333333333329E-2</v>
      </c>
    </row>
    <row r="1488" spans="1:27" ht="15" customHeight="1" x14ac:dyDescent="0.25">
      <c r="A1488" s="425" t="str">
        <f>IF('1_geral'!$D$1=E1488,1,"")</f>
        <v/>
      </c>
      <c r="B1488" s="166" t="str">
        <f>IF(A1488=1,MAX(B$1:B1487)+1,"")</f>
        <v/>
      </c>
      <c r="C1488" s="425" t="str">
        <f>IF('1_geral'!$D$4=F1488,1,"")</f>
        <v/>
      </c>
      <c r="D1488" s="166" t="str">
        <f>IF(C1488=1,MAX(D$1:D1487)+1,"")</f>
        <v/>
      </c>
      <c r="E1488" s="166" t="s">
        <v>30</v>
      </c>
      <c r="F1488" s="166" t="s">
        <v>3255</v>
      </c>
      <c r="K1488" s="166" t="s">
        <v>3266</v>
      </c>
      <c r="L1488" s="409">
        <v>120</v>
      </c>
      <c r="M1488" s="409">
        <v>240</v>
      </c>
      <c r="N1488" s="409">
        <v>360</v>
      </c>
      <c r="O1488" s="410">
        <v>0</v>
      </c>
      <c r="P1488" s="405">
        <v>8.3333333333333329E-2</v>
      </c>
      <c r="Q1488" s="405">
        <v>8.3333333333333329E-2</v>
      </c>
      <c r="R1488" s="405">
        <v>8.3333333333333329E-2</v>
      </c>
      <c r="S1488" s="405">
        <v>8.3333333333333329E-2</v>
      </c>
      <c r="T1488" s="405">
        <v>8.3333333333333329E-2</v>
      </c>
      <c r="U1488" s="405">
        <v>8.3333333333333329E-2</v>
      </c>
      <c r="V1488" s="405">
        <v>8.3333333333333329E-2</v>
      </c>
      <c r="W1488" s="405">
        <v>8.3333333333333329E-2</v>
      </c>
      <c r="X1488" s="405">
        <v>8.3333333333333329E-2</v>
      </c>
      <c r="Y1488" s="405">
        <v>8.3333333333333329E-2</v>
      </c>
      <c r="Z1488" s="405">
        <v>8.3333333333333329E-2</v>
      </c>
      <c r="AA1488" s="405">
        <v>8.3333333333333329E-2</v>
      </c>
    </row>
    <row r="1489" spans="1:27" ht="15" customHeight="1" x14ac:dyDescent="0.25">
      <c r="A1489" s="425" t="str">
        <f>IF('1_geral'!$D$1=E1489,1,"")</f>
        <v/>
      </c>
      <c r="B1489" s="166" t="str">
        <f>IF(A1489=1,MAX(B$1:B1488)+1,"")</f>
        <v/>
      </c>
      <c r="C1489" s="425" t="str">
        <f>IF('1_geral'!$D$4=F1489,1,"")</f>
        <v/>
      </c>
      <c r="D1489" s="166" t="str">
        <f>IF(C1489=1,MAX(D$1:D1488)+1,"")</f>
        <v/>
      </c>
      <c r="E1489" s="166" t="s">
        <v>30</v>
      </c>
      <c r="F1489" s="166" t="s">
        <v>3270</v>
      </c>
      <c r="G1489" s="166" t="s">
        <v>1657</v>
      </c>
      <c r="I1489" s="166" t="s">
        <v>1859</v>
      </c>
      <c r="J1489" s="166" t="s">
        <v>1905</v>
      </c>
      <c r="K1489" s="166" t="s">
        <v>3264</v>
      </c>
      <c r="L1489" s="409">
        <v>60</v>
      </c>
      <c r="M1489" s="409">
        <v>180</v>
      </c>
      <c r="N1489" s="409">
        <v>420</v>
      </c>
      <c r="O1489" s="410">
        <v>1</v>
      </c>
      <c r="P1489" s="405">
        <v>8.3333333333333329E-2</v>
      </c>
      <c r="Q1489" s="405">
        <v>8.3333333333333329E-2</v>
      </c>
      <c r="R1489" s="405">
        <v>8.3333333333333329E-2</v>
      </c>
      <c r="S1489" s="405">
        <v>8.3333333333333329E-2</v>
      </c>
      <c r="T1489" s="405">
        <v>8.3333333333333329E-2</v>
      </c>
      <c r="U1489" s="405">
        <v>8.3333333333333329E-2</v>
      </c>
      <c r="V1489" s="405">
        <v>8.3333333333333329E-2</v>
      </c>
      <c r="W1489" s="405">
        <v>8.3333333333333329E-2</v>
      </c>
      <c r="X1489" s="405">
        <v>8.3333333333333329E-2</v>
      </c>
      <c r="Y1489" s="405">
        <v>8.3333333333333329E-2</v>
      </c>
      <c r="Z1489" s="405">
        <v>8.3333333333333329E-2</v>
      </c>
      <c r="AA1489" s="405">
        <v>8.3333333333333329E-2</v>
      </c>
    </row>
    <row r="1490" spans="1:27" ht="15" customHeight="1" x14ac:dyDescent="0.25">
      <c r="A1490" s="425" t="str">
        <f>IF('1_geral'!$D$1=E1490,1,"")</f>
        <v/>
      </c>
      <c r="B1490" s="166" t="str">
        <f>IF(A1490=1,MAX(B$1:B1489)+1,"")</f>
        <v/>
      </c>
      <c r="C1490" s="425" t="str">
        <f>IF('1_geral'!$D$4=F1490,1,"")</f>
        <v/>
      </c>
      <c r="D1490" s="166" t="str">
        <f>IF(C1490=1,MAX(D$1:D1489)+1,"")</f>
        <v/>
      </c>
      <c r="E1490" s="166" t="s">
        <v>30</v>
      </c>
      <c r="F1490" s="166" t="s">
        <v>3270</v>
      </c>
      <c r="G1490" s="166" t="s">
        <v>1657</v>
      </c>
      <c r="I1490" s="166" t="s">
        <v>1859</v>
      </c>
      <c r="J1490" s="166" t="s">
        <v>1905</v>
      </c>
      <c r="K1490" s="166" t="s">
        <v>3265</v>
      </c>
      <c r="L1490" s="409">
        <v>180</v>
      </c>
      <c r="M1490" s="409">
        <v>360</v>
      </c>
      <c r="N1490" s="409">
        <v>480</v>
      </c>
      <c r="O1490" s="410">
        <v>1</v>
      </c>
      <c r="P1490" s="405">
        <v>8.3333333333333329E-2</v>
      </c>
      <c r="Q1490" s="405">
        <v>8.3333333333333329E-2</v>
      </c>
      <c r="R1490" s="405">
        <v>8.3333333333333329E-2</v>
      </c>
      <c r="S1490" s="405">
        <v>8.3333333333333329E-2</v>
      </c>
      <c r="T1490" s="405">
        <v>8.3333333333333329E-2</v>
      </c>
      <c r="U1490" s="405">
        <v>8.3333333333333329E-2</v>
      </c>
      <c r="V1490" s="405">
        <v>8.3333333333333329E-2</v>
      </c>
      <c r="W1490" s="405">
        <v>8.3333333333333329E-2</v>
      </c>
      <c r="X1490" s="405">
        <v>8.3333333333333329E-2</v>
      </c>
      <c r="Y1490" s="405">
        <v>8.3333333333333329E-2</v>
      </c>
      <c r="Z1490" s="405">
        <v>8.3333333333333329E-2</v>
      </c>
      <c r="AA1490" s="405">
        <v>8.3333333333333329E-2</v>
      </c>
    </row>
    <row r="1491" spans="1:27" ht="15" customHeight="1" x14ac:dyDescent="0.25">
      <c r="A1491" s="425" t="str">
        <f>IF('1_geral'!$D$1=E1491,1,"")</f>
        <v/>
      </c>
      <c r="B1491" s="166" t="str">
        <f>IF(A1491=1,MAX(B$1:B1490)+1,"")</f>
        <v/>
      </c>
      <c r="C1491" s="425" t="str">
        <f>IF('1_geral'!$D$4=F1491,1,"")</f>
        <v/>
      </c>
      <c r="D1491" s="166" t="str">
        <f>IF(C1491=1,MAX(D$1:D1490)+1,"")</f>
        <v/>
      </c>
      <c r="E1491" s="166" t="s">
        <v>30</v>
      </c>
      <c r="F1491" s="166" t="s">
        <v>3270</v>
      </c>
      <c r="G1491" s="166" t="s">
        <v>1657</v>
      </c>
      <c r="I1491" s="166" t="s">
        <v>1858</v>
      </c>
      <c r="J1491" s="166" t="s">
        <v>1902</v>
      </c>
      <c r="K1491" s="166" t="s">
        <v>3257</v>
      </c>
      <c r="L1491" s="409">
        <v>120</v>
      </c>
      <c r="M1491" s="409">
        <v>240</v>
      </c>
      <c r="N1491" s="409">
        <v>360</v>
      </c>
      <c r="O1491" s="410">
        <v>15</v>
      </c>
      <c r="P1491" s="405">
        <v>8.3333333333333329E-2</v>
      </c>
      <c r="Q1491" s="405">
        <v>8.3333333333333329E-2</v>
      </c>
      <c r="R1491" s="405">
        <v>8.3333333333333329E-2</v>
      </c>
      <c r="S1491" s="405">
        <v>8.3333333333333329E-2</v>
      </c>
      <c r="T1491" s="405">
        <v>8.3333333333333329E-2</v>
      </c>
      <c r="U1491" s="405">
        <v>8.3333333333333329E-2</v>
      </c>
      <c r="V1491" s="405">
        <v>8.3333333333333329E-2</v>
      </c>
      <c r="W1491" s="405">
        <v>8.3333333333333329E-2</v>
      </c>
      <c r="X1491" s="405">
        <v>8.3333333333333329E-2</v>
      </c>
      <c r="Y1491" s="405">
        <v>8.3333333333333329E-2</v>
      </c>
      <c r="Z1491" s="405">
        <v>8.3333333333333329E-2</v>
      </c>
      <c r="AA1491" s="405">
        <v>8.3333333333333329E-2</v>
      </c>
    </row>
    <row r="1492" spans="1:27" ht="15" customHeight="1" x14ac:dyDescent="0.25">
      <c r="A1492" s="425" t="str">
        <f>IF('1_geral'!$D$1=E1492,1,"")</f>
        <v/>
      </c>
      <c r="B1492" s="166" t="str">
        <f>IF(A1492=1,MAX(B$1:B1491)+1,"")</f>
        <v/>
      </c>
      <c r="C1492" s="425" t="str">
        <f>IF('1_geral'!$D$4=F1492,1,"")</f>
        <v/>
      </c>
      <c r="D1492" s="166" t="str">
        <f>IF(C1492=1,MAX(D$1:D1491)+1,"")</f>
        <v/>
      </c>
      <c r="E1492" s="166" t="s">
        <v>30</v>
      </c>
      <c r="F1492" s="166" t="s">
        <v>3270</v>
      </c>
      <c r="G1492" s="166" t="s">
        <v>1657</v>
      </c>
      <c r="I1492" s="166" t="s">
        <v>1858</v>
      </c>
      <c r="J1492" s="166" t="s">
        <v>1905</v>
      </c>
      <c r="K1492" s="166" t="s">
        <v>3261</v>
      </c>
      <c r="L1492" s="409">
        <v>300</v>
      </c>
      <c r="M1492" s="409">
        <v>360</v>
      </c>
      <c r="N1492" s="409">
        <v>420</v>
      </c>
      <c r="O1492" s="410">
        <v>1</v>
      </c>
      <c r="P1492" s="405">
        <v>8.3333333333333329E-2</v>
      </c>
      <c r="Q1492" s="405">
        <v>8.3333333333333329E-2</v>
      </c>
      <c r="R1492" s="405">
        <v>8.3333333333333329E-2</v>
      </c>
      <c r="S1492" s="405">
        <v>8.3333333333333329E-2</v>
      </c>
      <c r="T1492" s="405">
        <v>8.3333333333333329E-2</v>
      </c>
      <c r="U1492" s="405">
        <v>8.3333333333333329E-2</v>
      </c>
      <c r="V1492" s="405">
        <v>8.3333333333333329E-2</v>
      </c>
      <c r="W1492" s="405">
        <v>8.3333333333333329E-2</v>
      </c>
      <c r="X1492" s="405">
        <v>8.3333333333333329E-2</v>
      </c>
      <c r="Y1492" s="405">
        <v>8.3333333333333329E-2</v>
      </c>
      <c r="Z1492" s="405">
        <v>8.3333333333333329E-2</v>
      </c>
      <c r="AA1492" s="405">
        <v>8.3333333333333329E-2</v>
      </c>
    </row>
    <row r="1493" spans="1:27" ht="15" customHeight="1" x14ac:dyDescent="0.25">
      <c r="A1493" s="425" t="str">
        <f>IF('1_geral'!$D$1=E1493,1,"")</f>
        <v/>
      </c>
      <c r="B1493" s="166" t="str">
        <f>IF(A1493=1,MAX(B$1:B1492)+1,"")</f>
        <v/>
      </c>
      <c r="C1493" s="425" t="str">
        <f>IF('1_geral'!$D$4=F1493,1,"")</f>
        <v/>
      </c>
      <c r="D1493" s="166" t="str">
        <f>IF(C1493=1,MAX(D$1:D1492)+1,"")</f>
        <v/>
      </c>
      <c r="E1493" s="166" t="s">
        <v>30</v>
      </c>
      <c r="F1493" s="166" t="s">
        <v>3270</v>
      </c>
      <c r="G1493" s="166" t="s">
        <v>1657</v>
      </c>
      <c r="I1493" s="166" t="s">
        <v>1858</v>
      </c>
      <c r="J1493" s="166" t="s">
        <v>1902</v>
      </c>
      <c r="K1493" s="166" t="s">
        <v>3263</v>
      </c>
      <c r="L1493" s="409">
        <v>180</v>
      </c>
      <c r="M1493" s="409">
        <v>390</v>
      </c>
      <c r="N1493" s="409">
        <v>480</v>
      </c>
      <c r="O1493" s="410">
        <v>22</v>
      </c>
      <c r="P1493" s="405">
        <v>8.3333333333333329E-2</v>
      </c>
      <c r="Q1493" s="405">
        <v>8.3333333333333329E-2</v>
      </c>
      <c r="R1493" s="405">
        <v>8.3333333333333329E-2</v>
      </c>
      <c r="S1493" s="405">
        <v>8.3333333333333329E-2</v>
      </c>
      <c r="T1493" s="405">
        <v>8.3333333333333329E-2</v>
      </c>
      <c r="U1493" s="405">
        <v>8.3333333333333329E-2</v>
      </c>
      <c r="V1493" s="405">
        <v>8.3333333333333329E-2</v>
      </c>
      <c r="W1493" s="405">
        <v>8.3333333333333329E-2</v>
      </c>
      <c r="X1493" s="405">
        <v>8.3333333333333329E-2</v>
      </c>
      <c r="Y1493" s="405">
        <v>8.3333333333333329E-2</v>
      </c>
      <c r="Z1493" s="405">
        <v>8.3333333333333329E-2</v>
      </c>
      <c r="AA1493" s="405">
        <v>8.3333333333333329E-2</v>
      </c>
    </row>
    <row r="1494" spans="1:27" ht="15" customHeight="1" x14ac:dyDescent="0.25">
      <c r="A1494" s="425" t="str">
        <f>IF('1_geral'!$D$1=E1494,1,"")</f>
        <v/>
      </c>
      <c r="B1494" s="166" t="str">
        <f>IF(A1494=1,MAX(B$1:B1493)+1,"")</f>
        <v/>
      </c>
      <c r="C1494" s="425" t="str">
        <f>IF('1_geral'!$D$4=F1494,1,"")</f>
        <v/>
      </c>
      <c r="D1494" s="166" t="str">
        <f>IF(C1494=1,MAX(D$1:D1493)+1,"")</f>
        <v/>
      </c>
      <c r="E1494" s="166" t="s">
        <v>30</v>
      </c>
      <c r="F1494" s="166" t="s">
        <v>3270</v>
      </c>
      <c r="G1494" s="166" t="s">
        <v>1657</v>
      </c>
      <c r="I1494" s="166" t="s">
        <v>1858</v>
      </c>
      <c r="J1494" s="166" t="s">
        <v>1902</v>
      </c>
      <c r="K1494" s="166" t="s">
        <v>3266</v>
      </c>
      <c r="L1494" s="409">
        <v>30</v>
      </c>
      <c r="M1494" s="409">
        <v>60</v>
      </c>
      <c r="N1494" s="409">
        <v>120</v>
      </c>
      <c r="O1494" s="410">
        <v>15</v>
      </c>
      <c r="P1494" s="405">
        <v>8.3333333333333329E-2</v>
      </c>
      <c r="Q1494" s="405">
        <v>8.3333333333333329E-2</v>
      </c>
      <c r="R1494" s="405">
        <v>8.3333333333333329E-2</v>
      </c>
      <c r="S1494" s="405">
        <v>8.3333333333333329E-2</v>
      </c>
      <c r="T1494" s="405">
        <v>8.3333333333333329E-2</v>
      </c>
      <c r="U1494" s="405">
        <v>8.3333333333333329E-2</v>
      </c>
      <c r="V1494" s="405">
        <v>8.3333333333333329E-2</v>
      </c>
      <c r="W1494" s="405">
        <v>8.3333333333333329E-2</v>
      </c>
      <c r="X1494" s="405">
        <v>8.3333333333333329E-2</v>
      </c>
      <c r="Y1494" s="405">
        <v>8.3333333333333329E-2</v>
      </c>
      <c r="Z1494" s="405">
        <v>8.3333333333333329E-2</v>
      </c>
      <c r="AA1494" s="405">
        <v>8.3333333333333329E-2</v>
      </c>
    </row>
    <row r="1495" spans="1:27" ht="15" customHeight="1" x14ac:dyDescent="0.25">
      <c r="A1495" s="425" t="str">
        <f>IF('1_geral'!$D$1=E1495,1,"")</f>
        <v/>
      </c>
      <c r="B1495" s="166" t="str">
        <f>IF(A1495=1,MAX(B$1:B1494)+1,"")</f>
        <v/>
      </c>
      <c r="C1495" s="425" t="str">
        <f>IF('1_geral'!$D$4=F1495,1,"")</f>
        <v/>
      </c>
      <c r="D1495" s="166" t="str">
        <f>IF(C1495=1,MAX(D$1:D1494)+1,"")</f>
        <v/>
      </c>
      <c r="E1495" s="166" t="s">
        <v>30</v>
      </c>
      <c r="F1495" s="166" t="s">
        <v>3270</v>
      </c>
      <c r="G1495" s="166" t="s">
        <v>1657</v>
      </c>
      <c r="I1495" s="166" t="s">
        <v>1657</v>
      </c>
      <c r="J1495" s="166" t="s">
        <v>1902</v>
      </c>
      <c r="K1495" s="166" t="s">
        <v>3260</v>
      </c>
      <c r="L1495" s="409">
        <v>60</v>
      </c>
      <c r="M1495" s="409">
        <v>120</v>
      </c>
      <c r="N1495" s="409">
        <v>240</v>
      </c>
      <c r="O1495" s="410">
        <v>5</v>
      </c>
      <c r="P1495" s="405">
        <v>8.3333333333333329E-2</v>
      </c>
      <c r="Q1495" s="405">
        <v>8.3333333333333329E-2</v>
      </c>
      <c r="R1495" s="405">
        <v>8.3333333333333329E-2</v>
      </c>
      <c r="S1495" s="405">
        <v>8.3333333333333329E-2</v>
      </c>
      <c r="T1495" s="405">
        <v>8.3333333333333329E-2</v>
      </c>
      <c r="U1495" s="405">
        <v>8.3333333333333329E-2</v>
      </c>
      <c r="V1495" s="405">
        <v>8.3333333333333329E-2</v>
      </c>
      <c r="W1495" s="405">
        <v>8.3333333333333329E-2</v>
      </c>
      <c r="X1495" s="405">
        <v>8.3333333333333329E-2</v>
      </c>
      <c r="Y1495" s="405">
        <v>8.3333333333333329E-2</v>
      </c>
      <c r="Z1495" s="405">
        <v>8.3333333333333329E-2</v>
      </c>
      <c r="AA1495" s="405">
        <v>8.3333333333333329E-2</v>
      </c>
    </row>
    <row r="1496" spans="1:27" ht="15" customHeight="1" x14ac:dyDescent="0.25">
      <c r="A1496" s="425" t="str">
        <f>IF('1_geral'!$D$1=E1496,1,"")</f>
        <v/>
      </c>
      <c r="B1496" s="166" t="str">
        <f>IF(A1496=1,MAX(B$1:B1495)+1,"")</f>
        <v/>
      </c>
      <c r="C1496" s="425" t="str">
        <f>IF('1_geral'!$D$4=F1496,1,"")</f>
        <v/>
      </c>
      <c r="D1496" s="166" t="str">
        <f>IF(C1496=1,MAX(D$1:D1495)+1,"")</f>
        <v/>
      </c>
      <c r="E1496" s="166" t="s">
        <v>30</v>
      </c>
      <c r="F1496" s="166" t="s">
        <v>3270</v>
      </c>
      <c r="I1496" s="166" t="s">
        <v>1858</v>
      </c>
      <c r="J1496" s="166" t="s">
        <v>1905</v>
      </c>
      <c r="K1496" s="166" t="s">
        <v>3225</v>
      </c>
      <c r="L1496" s="409">
        <v>180</v>
      </c>
      <c r="M1496" s="409">
        <v>300</v>
      </c>
      <c r="N1496" s="409">
        <v>420</v>
      </c>
      <c r="O1496" s="410">
        <v>10</v>
      </c>
      <c r="P1496" s="405">
        <v>8.3333333333333329E-2</v>
      </c>
      <c r="Q1496" s="405">
        <v>8.3333333333333329E-2</v>
      </c>
      <c r="R1496" s="405">
        <v>8.3333333333333329E-2</v>
      </c>
      <c r="S1496" s="405">
        <v>8.3333333333333329E-2</v>
      </c>
      <c r="T1496" s="405">
        <v>8.3333333333333329E-2</v>
      </c>
      <c r="U1496" s="405">
        <v>8.3333333333333329E-2</v>
      </c>
      <c r="V1496" s="405">
        <v>8.3333333333333329E-2</v>
      </c>
      <c r="W1496" s="405">
        <v>8.3333333333333329E-2</v>
      </c>
      <c r="X1496" s="405">
        <v>8.3333333333333329E-2</v>
      </c>
      <c r="Y1496" s="405">
        <v>8.3333333333333329E-2</v>
      </c>
      <c r="Z1496" s="405">
        <v>8.3333333333333329E-2</v>
      </c>
      <c r="AA1496" s="405">
        <v>8.3333333333333329E-2</v>
      </c>
    </row>
    <row r="1497" spans="1:27" ht="15" customHeight="1" x14ac:dyDescent="0.25">
      <c r="A1497" s="425" t="str">
        <f>IF('1_geral'!$D$1=E1497,1,"")</f>
        <v/>
      </c>
      <c r="B1497" s="166" t="str">
        <f>IF(A1497=1,MAX(B$1:B1496)+1,"")</f>
        <v/>
      </c>
      <c r="C1497" s="425" t="str">
        <f>IF('1_geral'!$D$4=F1497,1,"")</f>
        <v/>
      </c>
      <c r="D1497" s="166" t="str">
        <f>IF(C1497=1,MAX(D$1:D1496)+1,"")</f>
        <v/>
      </c>
      <c r="E1497" s="166" t="s">
        <v>30</v>
      </c>
      <c r="F1497" s="166" t="s">
        <v>3270</v>
      </c>
      <c r="I1497" s="166" t="s">
        <v>1858</v>
      </c>
      <c r="J1497" s="166" t="s">
        <v>1902</v>
      </c>
      <c r="K1497" s="166" t="s">
        <v>3269</v>
      </c>
      <c r="L1497" s="409">
        <v>60</v>
      </c>
      <c r="M1497" s="409">
        <v>120</v>
      </c>
      <c r="N1497" s="409">
        <v>180</v>
      </c>
      <c r="O1497" s="410">
        <v>10</v>
      </c>
      <c r="P1497" s="405">
        <v>8.3333333333333329E-2</v>
      </c>
      <c r="Q1497" s="405">
        <v>8.3333333333333329E-2</v>
      </c>
      <c r="R1497" s="405">
        <v>8.3333333333333329E-2</v>
      </c>
      <c r="S1497" s="405">
        <v>8.3333333333333329E-2</v>
      </c>
      <c r="T1497" s="405">
        <v>8.3333333333333329E-2</v>
      </c>
      <c r="U1497" s="405">
        <v>8.3333333333333329E-2</v>
      </c>
      <c r="V1497" s="405">
        <v>8.3333333333333329E-2</v>
      </c>
      <c r="W1497" s="405">
        <v>8.3333333333333329E-2</v>
      </c>
      <c r="X1497" s="405">
        <v>8.3333333333333329E-2</v>
      </c>
      <c r="Y1497" s="405">
        <v>8.3333333333333329E-2</v>
      </c>
      <c r="Z1497" s="405">
        <v>8.3333333333333329E-2</v>
      </c>
      <c r="AA1497" s="405">
        <v>8.3333333333333329E-2</v>
      </c>
    </row>
    <row r="1498" spans="1:27" ht="15" customHeight="1" x14ac:dyDescent="0.25">
      <c r="A1498" s="425" t="str">
        <f>IF('1_geral'!$D$1=E1498,1,"")</f>
        <v/>
      </c>
      <c r="B1498" s="166" t="str">
        <f>IF(A1498=1,MAX(B$1:B1497)+1,"")</f>
        <v/>
      </c>
      <c r="C1498" s="425" t="str">
        <f>IF('1_geral'!$D$4=F1498,1,"")</f>
        <v/>
      </c>
      <c r="D1498" s="166" t="str">
        <f>IF(C1498=1,MAX(D$1:D1497)+1,"")</f>
        <v/>
      </c>
      <c r="E1498" s="166" t="s">
        <v>30</v>
      </c>
      <c r="F1498" s="166" t="s">
        <v>3270</v>
      </c>
      <c r="I1498" s="166" t="s">
        <v>1861</v>
      </c>
      <c r="J1498" s="166" t="s">
        <v>1902</v>
      </c>
      <c r="K1498" s="166" t="s">
        <v>3256</v>
      </c>
      <c r="L1498" s="409">
        <v>120</v>
      </c>
      <c r="M1498" s="409">
        <v>300</v>
      </c>
      <c r="N1498" s="409">
        <v>360</v>
      </c>
      <c r="O1498" s="410">
        <v>22</v>
      </c>
      <c r="P1498" s="405">
        <v>8.3333333333333329E-2</v>
      </c>
      <c r="Q1498" s="405">
        <v>8.3333333333333329E-2</v>
      </c>
      <c r="R1498" s="405">
        <v>8.3333333333333329E-2</v>
      </c>
      <c r="S1498" s="405">
        <v>8.3333333333333329E-2</v>
      </c>
      <c r="T1498" s="405">
        <v>8.3333333333333329E-2</v>
      </c>
      <c r="U1498" s="405">
        <v>8.3333333333333329E-2</v>
      </c>
      <c r="V1498" s="405">
        <v>8.3333333333333329E-2</v>
      </c>
      <c r="W1498" s="405">
        <v>8.3333333333333329E-2</v>
      </c>
      <c r="X1498" s="405">
        <v>8.3333333333333329E-2</v>
      </c>
      <c r="Y1498" s="405">
        <v>8.3333333333333329E-2</v>
      </c>
      <c r="Z1498" s="405">
        <v>8.3333333333333329E-2</v>
      </c>
      <c r="AA1498" s="405">
        <v>8.3333333333333329E-2</v>
      </c>
    </row>
    <row r="1499" spans="1:27" ht="15" customHeight="1" x14ac:dyDescent="0.25">
      <c r="A1499" s="425" t="str">
        <f>IF('1_geral'!$D$1=E1499,1,"")</f>
        <v/>
      </c>
      <c r="B1499" s="166" t="str">
        <f>IF(A1499=1,MAX(B$1:B1498)+1,"")</f>
        <v/>
      </c>
      <c r="C1499" s="425" t="str">
        <f>IF('1_geral'!$D$4=F1499,1,"")</f>
        <v/>
      </c>
      <c r="D1499" s="166" t="str">
        <f>IF(C1499=1,MAX(D$1:D1498)+1,"")</f>
        <v/>
      </c>
      <c r="E1499" s="166" t="s">
        <v>30</v>
      </c>
      <c r="F1499" s="166" t="s">
        <v>3270</v>
      </c>
      <c r="I1499" s="166" t="s">
        <v>1861</v>
      </c>
      <c r="J1499" s="166" t="s">
        <v>1902</v>
      </c>
      <c r="K1499" s="166" t="s">
        <v>3271</v>
      </c>
      <c r="L1499" s="409">
        <v>30</v>
      </c>
      <c r="M1499" s="409">
        <v>60</v>
      </c>
      <c r="N1499" s="409">
        <v>120</v>
      </c>
      <c r="O1499" s="410">
        <v>4</v>
      </c>
      <c r="P1499" s="405">
        <v>8.3333333333333329E-2</v>
      </c>
      <c r="Q1499" s="405">
        <v>8.3333333333333329E-2</v>
      </c>
      <c r="R1499" s="405">
        <v>8.3333333333333329E-2</v>
      </c>
      <c r="S1499" s="405">
        <v>8.3333333333333329E-2</v>
      </c>
      <c r="T1499" s="405">
        <v>8.3333333333333329E-2</v>
      </c>
      <c r="U1499" s="405">
        <v>8.3333333333333329E-2</v>
      </c>
      <c r="V1499" s="405">
        <v>8.3333333333333329E-2</v>
      </c>
      <c r="W1499" s="405">
        <v>8.3333333333333329E-2</v>
      </c>
      <c r="X1499" s="405">
        <v>8.3333333333333329E-2</v>
      </c>
      <c r="Y1499" s="405">
        <v>8.3333333333333329E-2</v>
      </c>
      <c r="Z1499" s="405">
        <v>8.3333333333333329E-2</v>
      </c>
      <c r="AA1499" s="405">
        <v>8.3333333333333329E-2</v>
      </c>
    </row>
    <row r="1500" spans="1:27" ht="15" customHeight="1" x14ac:dyDescent="0.25">
      <c r="A1500" s="425" t="str">
        <f>IF('1_geral'!$D$1=E1500,1,"")</f>
        <v/>
      </c>
      <c r="B1500" s="166" t="str">
        <f>IF(A1500=1,MAX(B$1:B1499)+1,"")</f>
        <v/>
      </c>
      <c r="C1500" s="425" t="str">
        <f>IF('1_geral'!$D$4=F1500,1,"")</f>
        <v/>
      </c>
      <c r="D1500" s="166" t="str">
        <f>IF(C1500=1,MAX(D$1:D1499)+1,"")</f>
        <v/>
      </c>
      <c r="E1500" s="166" t="s">
        <v>31</v>
      </c>
      <c r="F1500" s="166" t="s">
        <v>3272</v>
      </c>
      <c r="G1500" s="166" t="s">
        <v>1657</v>
      </c>
      <c r="H1500" s="166" t="s">
        <v>1656</v>
      </c>
      <c r="I1500" s="166" t="s">
        <v>1860</v>
      </c>
      <c r="J1500" s="166" t="s">
        <v>1902</v>
      </c>
      <c r="K1500" s="166" t="s">
        <v>3273</v>
      </c>
      <c r="L1500" s="409">
        <v>15840</v>
      </c>
      <c r="M1500" s="409">
        <v>21120</v>
      </c>
      <c r="N1500" s="409">
        <v>21120</v>
      </c>
      <c r="O1500" s="410">
        <v>1</v>
      </c>
      <c r="P1500" s="405">
        <v>8.3333333333333329E-2</v>
      </c>
      <c r="Q1500" s="405">
        <v>8.3333333333333329E-2</v>
      </c>
      <c r="R1500" s="405">
        <v>8.3333333333333329E-2</v>
      </c>
      <c r="S1500" s="405">
        <v>8.3333333333333329E-2</v>
      </c>
      <c r="T1500" s="405">
        <v>8.3333333333333329E-2</v>
      </c>
      <c r="U1500" s="405">
        <v>8.3333333333333329E-2</v>
      </c>
      <c r="V1500" s="405">
        <v>8.3333333333333329E-2</v>
      </c>
      <c r="W1500" s="405">
        <v>8.3333333333333329E-2</v>
      </c>
      <c r="X1500" s="405">
        <v>8.3333333333333329E-2</v>
      </c>
      <c r="Y1500" s="405">
        <v>8.3333333333333329E-2</v>
      </c>
      <c r="Z1500" s="405">
        <v>8.3333333333333329E-2</v>
      </c>
      <c r="AA1500" s="405">
        <v>8.3333333333333329E-2</v>
      </c>
    </row>
    <row r="1501" spans="1:27" ht="15" customHeight="1" x14ac:dyDescent="0.25">
      <c r="A1501" s="425" t="str">
        <f>IF('1_geral'!$D$1=E1501,1,"")</f>
        <v/>
      </c>
      <c r="B1501" s="166" t="str">
        <f>IF(A1501=1,MAX(B$1:B1500)+1,"")</f>
        <v/>
      </c>
      <c r="C1501" s="425" t="str">
        <f>IF('1_geral'!$D$4=F1501,1,"")</f>
        <v/>
      </c>
      <c r="D1501" s="166" t="str">
        <f>IF(C1501=1,MAX(D$1:D1500)+1,"")</f>
        <v/>
      </c>
      <c r="E1501" s="166" t="s">
        <v>31</v>
      </c>
      <c r="F1501" s="166" t="s">
        <v>3274</v>
      </c>
      <c r="G1501" s="166" t="s">
        <v>1657</v>
      </c>
      <c r="H1501" s="166" t="s">
        <v>1656</v>
      </c>
      <c r="I1501" s="166" t="s">
        <v>1860</v>
      </c>
      <c r="J1501" s="166" t="s">
        <v>1905</v>
      </c>
      <c r="K1501" s="166" t="s">
        <v>3275</v>
      </c>
      <c r="L1501" s="409">
        <v>10560</v>
      </c>
      <c r="M1501" s="409">
        <v>10560</v>
      </c>
      <c r="N1501" s="409">
        <v>10560</v>
      </c>
      <c r="O1501" s="410">
        <v>1</v>
      </c>
      <c r="P1501" s="405">
        <v>8.3333333333333329E-2</v>
      </c>
      <c r="Q1501" s="405">
        <v>8.3333333333333329E-2</v>
      </c>
      <c r="R1501" s="405">
        <v>8.3333333333333329E-2</v>
      </c>
      <c r="S1501" s="405">
        <v>8.3333333333333329E-2</v>
      </c>
      <c r="T1501" s="405">
        <v>8.3333333333333329E-2</v>
      </c>
      <c r="U1501" s="405">
        <v>8.3333333333333329E-2</v>
      </c>
      <c r="V1501" s="405">
        <v>8.3333333333333329E-2</v>
      </c>
      <c r="W1501" s="405">
        <v>8.3333333333333329E-2</v>
      </c>
      <c r="X1501" s="405">
        <v>8.3333333333333329E-2</v>
      </c>
      <c r="Y1501" s="405">
        <v>8.3333333333333329E-2</v>
      </c>
      <c r="Z1501" s="405">
        <v>8.3333333333333329E-2</v>
      </c>
      <c r="AA1501" s="405">
        <v>8.3333333333333329E-2</v>
      </c>
    </row>
    <row r="1502" spans="1:27" ht="15" customHeight="1" x14ac:dyDescent="0.25">
      <c r="A1502" s="425" t="str">
        <f>IF('1_geral'!$D$1=E1502,1,"")</f>
        <v/>
      </c>
      <c r="B1502" s="166" t="str">
        <f>IF(A1502=1,MAX(B$1:B1501)+1,"")</f>
        <v/>
      </c>
      <c r="C1502" s="425" t="str">
        <f>IF('1_geral'!$D$4=F1502,1,"")</f>
        <v/>
      </c>
      <c r="D1502" s="166" t="str">
        <f>IF(C1502=1,MAX(D$1:D1501)+1,"")</f>
        <v/>
      </c>
      <c r="E1502" s="166" t="s">
        <v>31</v>
      </c>
      <c r="F1502" s="166" t="s">
        <v>3274</v>
      </c>
      <c r="G1502" s="166" t="s">
        <v>1657</v>
      </c>
      <c r="H1502" s="166" t="s">
        <v>1656</v>
      </c>
      <c r="I1502" s="166" t="s">
        <v>1860</v>
      </c>
      <c r="J1502" s="166" t="s">
        <v>1905</v>
      </c>
      <c r="K1502" s="166" t="s">
        <v>3277</v>
      </c>
      <c r="L1502" s="409">
        <v>10560</v>
      </c>
      <c r="M1502" s="409">
        <v>10560</v>
      </c>
      <c r="N1502" s="409">
        <v>10560</v>
      </c>
      <c r="O1502" s="410">
        <v>1</v>
      </c>
      <c r="P1502" s="405">
        <v>8.3333333333333329E-2</v>
      </c>
      <c r="Q1502" s="405">
        <v>8.3333333333333329E-2</v>
      </c>
      <c r="R1502" s="405">
        <v>8.3333333333333329E-2</v>
      </c>
      <c r="S1502" s="405">
        <v>8.3333333333333329E-2</v>
      </c>
      <c r="T1502" s="405">
        <v>8.3333333333333329E-2</v>
      </c>
      <c r="U1502" s="405">
        <v>8.3333333333333329E-2</v>
      </c>
      <c r="V1502" s="405">
        <v>8.3333333333333329E-2</v>
      </c>
      <c r="W1502" s="405">
        <v>8.3333333333333329E-2</v>
      </c>
      <c r="X1502" s="405">
        <v>8.3333333333333329E-2</v>
      </c>
      <c r="Y1502" s="405">
        <v>8.3333333333333329E-2</v>
      </c>
      <c r="Z1502" s="405">
        <v>8.3333333333333329E-2</v>
      </c>
      <c r="AA1502" s="405">
        <v>8.3333333333333329E-2</v>
      </c>
    </row>
    <row r="1503" spans="1:27" ht="15" customHeight="1" x14ac:dyDescent="0.25">
      <c r="A1503" s="425" t="str">
        <f>IF('1_geral'!$D$1=E1503,1,"")</f>
        <v/>
      </c>
      <c r="B1503" s="166" t="str">
        <f>IF(A1503=1,MAX(B$1:B1502)+1,"")</f>
        <v/>
      </c>
      <c r="C1503" s="425" t="str">
        <f>IF('1_geral'!$D$4=F1503,1,"")</f>
        <v/>
      </c>
      <c r="D1503" s="166" t="str">
        <f>IF(C1503=1,MAX(D$1:D1502)+1,"")</f>
        <v/>
      </c>
      <c r="E1503" s="166" t="s">
        <v>31</v>
      </c>
      <c r="F1503" s="166" t="s">
        <v>3274</v>
      </c>
      <c r="G1503" s="166" t="s">
        <v>1657</v>
      </c>
      <c r="H1503" s="166" t="s">
        <v>1656</v>
      </c>
      <c r="I1503" s="166" t="s">
        <v>1860</v>
      </c>
      <c r="J1503" s="166" t="s">
        <v>1905</v>
      </c>
      <c r="K1503" s="166" t="s">
        <v>3278</v>
      </c>
      <c r="L1503" s="409">
        <v>10560</v>
      </c>
      <c r="M1503" s="409">
        <v>10560</v>
      </c>
      <c r="N1503" s="409">
        <v>10560</v>
      </c>
      <c r="O1503" s="410">
        <v>1</v>
      </c>
      <c r="P1503" s="405">
        <v>8.3333333333333329E-2</v>
      </c>
      <c r="Q1503" s="405">
        <v>8.3333333333333329E-2</v>
      </c>
      <c r="R1503" s="405">
        <v>8.3333333333333329E-2</v>
      </c>
      <c r="S1503" s="405">
        <v>8.3333333333333329E-2</v>
      </c>
      <c r="T1503" s="405">
        <v>8.3333333333333329E-2</v>
      </c>
      <c r="U1503" s="405">
        <v>8.3333333333333329E-2</v>
      </c>
      <c r="V1503" s="405">
        <v>8.3333333333333329E-2</v>
      </c>
      <c r="W1503" s="405">
        <v>8.3333333333333329E-2</v>
      </c>
      <c r="X1503" s="405">
        <v>8.3333333333333329E-2</v>
      </c>
      <c r="Y1503" s="405">
        <v>8.3333333333333329E-2</v>
      </c>
      <c r="Z1503" s="405">
        <v>8.3333333333333329E-2</v>
      </c>
      <c r="AA1503" s="405">
        <v>8.3333333333333329E-2</v>
      </c>
    </row>
    <row r="1504" spans="1:27" ht="15" customHeight="1" x14ac:dyDescent="0.25">
      <c r="A1504" s="425" t="str">
        <f>IF('1_geral'!$D$1=E1504,1,"")</f>
        <v/>
      </c>
      <c r="B1504" s="166" t="str">
        <f>IF(A1504=1,MAX(B$1:B1503)+1,"")</f>
        <v/>
      </c>
      <c r="C1504" s="425" t="str">
        <f>IF('1_geral'!$D$4=F1504,1,"")</f>
        <v/>
      </c>
      <c r="D1504" s="166" t="str">
        <f>IF(C1504=1,MAX(D$1:D1503)+1,"")</f>
        <v/>
      </c>
      <c r="E1504" s="166" t="s">
        <v>31</v>
      </c>
      <c r="F1504" s="166" t="s">
        <v>3274</v>
      </c>
      <c r="G1504" s="166" t="s">
        <v>1657</v>
      </c>
      <c r="H1504" s="166" t="s">
        <v>1656</v>
      </c>
      <c r="I1504" s="166" t="s">
        <v>1860</v>
      </c>
      <c r="J1504" s="166" t="s">
        <v>1905</v>
      </c>
      <c r="K1504" s="166" t="s">
        <v>3273</v>
      </c>
      <c r="L1504" s="409">
        <v>15840</v>
      </c>
      <c r="M1504" s="409">
        <v>21120</v>
      </c>
      <c r="N1504" s="409">
        <v>21120</v>
      </c>
      <c r="O1504" s="410">
        <v>1</v>
      </c>
      <c r="P1504" s="405">
        <v>8.3333333333333329E-2</v>
      </c>
      <c r="Q1504" s="405">
        <v>8.3333333333333329E-2</v>
      </c>
      <c r="R1504" s="405">
        <v>8.3333333333333329E-2</v>
      </c>
      <c r="S1504" s="405">
        <v>8.3333333333333329E-2</v>
      </c>
      <c r="T1504" s="405">
        <v>8.3333333333333329E-2</v>
      </c>
      <c r="U1504" s="405">
        <v>8.3333333333333329E-2</v>
      </c>
      <c r="V1504" s="405">
        <v>8.3333333333333329E-2</v>
      </c>
      <c r="W1504" s="405">
        <v>8.3333333333333329E-2</v>
      </c>
      <c r="X1504" s="405">
        <v>8.3333333333333329E-2</v>
      </c>
      <c r="Y1504" s="405">
        <v>8.3333333333333329E-2</v>
      </c>
      <c r="Z1504" s="405">
        <v>8.3333333333333329E-2</v>
      </c>
      <c r="AA1504" s="405">
        <v>8.3333333333333329E-2</v>
      </c>
    </row>
    <row r="1505" spans="1:27" ht="15" customHeight="1" x14ac:dyDescent="0.25">
      <c r="A1505" s="425" t="str">
        <f>IF('1_geral'!$D$1=E1505,1,"")</f>
        <v/>
      </c>
      <c r="B1505" s="166" t="str">
        <f>IF(A1505=1,MAX(B$1:B1504)+1,"")</f>
        <v/>
      </c>
      <c r="C1505" s="425" t="str">
        <f>IF('1_geral'!$D$4=F1505,1,"")</f>
        <v/>
      </c>
      <c r="D1505" s="166" t="str">
        <f>IF(C1505=1,MAX(D$1:D1504)+1,"")</f>
        <v/>
      </c>
      <c r="E1505" s="166" t="s">
        <v>31</v>
      </c>
      <c r="F1505" s="166" t="s">
        <v>3274</v>
      </c>
      <c r="G1505" s="166" t="s">
        <v>1657</v>
      </c>
      <c r="H1505" s="166" t="s">
        <v>1656</v>
      </c>
      <c r="I1505" s="166" t="s">
        <v>1861</v>
      </c>
      <c r="J1505" s="166" t="s">
        <v>1905</v>
      </c>
      <c r="K1505" s="166" t="s">
        <v>3276</v>
      </c>
      <c r="L1505" s="409">
        <v>411840</v>
      </c>
      <c r="M1505" s="409">
        <v>411840</v>
      </c>
      <c r="N1505" s="409">
        <v>411840</v>
      </c>
      <c r="O1505" s="410">
        <v>1</v>
      </c>
      <c r="P1505" s="405">
        <v>8.3333333333333329E-2</v>
      </c>
      <c r="Q1505" s="405">
        <v>8.3333333333333329E-2</v>
      </c>
      <c r="R1505" s="405">
        <v>8.3333333333333329E-2</v>
      </c>
      <c r="S1505" s="405">
        <v>8.3333333333333329E-2</v>
      </c>
      <c r="T1505" s="405">
        <v>8.3333333333333329E-2</v>
      </c>
      <c r="U1505" s="405">
        <v>8.3333333333333329E-2</v>
      </c>
      <c r="V1505" s="405">
        <v>8.3333333333333329E-2</v>
      </c>
      <c r="W1505" s="405">
        <v>8.3333333333333329E-2</v>
      </c>
      <c r="X1505" s="405">
        <v>8.3333333333333329E-2</v>
      </c>
      <c r="Y1505" s="405">
        <v>8.3333333333333329E-2</v>
      </c>
      <c r="Z1505" s="405">
        <v>8.3333333333333329E-2</v>
      </c>
      <c r="AA1505" s="405">
        <v>8.3333333333333329E-2</v>
      </c>
    </row>
    <row r="1506" spans="1:27" ht="15" customHeight="1" x14ac:dyDescent="0.25">
      <c r="A1506" s="425" t="str">
        <f>IF('1_geral'!$D$1=E1506,1,"")</f>
        <v/>
      </c>
      <c r="B1506" s="166" t="str">
        <f>IF(A1506=1,MAX(B$1:B1505)+1,"")</f>
        <v/>
      </c>
      <c r="C1506" s="425" t="str">
        <f>IF('1_geral'!$D$4=F1506,1,"")</f>
        <v/>
      </c>
      <c r="D1506" s="166" t="str">
        <f>IF(C1506=1,MAX(D$1:D1505)+1,"")</f>
        <v/>
      </c>
      <c r="E1506" s="166" t="s">
        <v>31</v>
      </c>
      <c r="F1506" s="166" t="s">
        <v>3274</v>
      </c>
      <c r="G1506" s="166" t="s">
        <v>1657</v>
      </c>
      <c r="H1506" s="166" t="s">
        <v>1656</v>
      </c>
      <c r="I1506" s="166" t="s">
        <v>1861</v>
      </c>
      <c r="J1506" s="166" t="s">
        <v>1905</v>
      </c>
      <c r="K1506" s="166" t="s">
        <v>3279</v>
      </c>
      <c r="L1506" s="409">
        <v>21120</v>
      </c>
      <c r="M1506" s="409">
        <v>21120</v>
      </c>
      <c r="N1506" s="409">
        <v>21120</v>
      </c>
      <c r="O1506" s="410">
        <v>1</v>
      </c>
      <c r="P1506" s="405">
        <v>8.3333333333333329E-2</v>
      </c>
      <c r="Q1506" s="405">
        <v>8.3333333333333329E-2</v>
      </c>
      <c r="R1506" s="405">
        <v>8.3333333333333329E-2</v>
      </c>
      <c r="S1506" s="405">
        <v>8.3333333333333329E-2</v>
      </c>
      <c r="T1506" s="405">
        <v>8.3333333333333329E-2</v>
      </c>
      <c r="U1506" s="405">
        <v>8.3333333333333329E-2</v>
      </c>
      <c r="V1506" s="405">
        <v>8.3333333333333329E-2</v>
      </c>
      <c r="W1506" s="405">
        <v>8.3333333333333329E-2</v>
      </c>
      <c r="X1506" s="405">
        <v>8.3333333333333329E-2</v>
      </c>
      <c r="Y1506" s="405">
        <v>8.3333333333333329E-2</v>
      </c>
      <c r="Z1506" s="405">
        <v>8.3333333333333329E-2</v>
      </c>
      <c r="AA1506" s="405">
        <v>8.3333333333333329E-2</v>
      </c>
    </row>
    <row r="1507" spans="1:27" ht="15" customHeight="1" x14ac:dyDescent="0.25">
      <c r="A1507" s="425" t="str">
        <f>IF('1_geral'!$D$1=E1507,1,"")</f>
        <v/>
      </c>
      <c r="B1507" s="166" t="str">
        <f>IF(A1507=1,MAX(B$1:B1506)+1,"")</f>
        <v/>
      </c>
      <c r="C1507" s="425" t="str">
        <f>IF('1_geral'!$D$4=F1507,1,"")</f>
        <v/>
      </c>
      <c r="D1507" s="166" t="str">
        <f>IF(C1507=1,MAX(D$1:D1506)+1,"")</f>
        <v/>
      </c>
      <c r="E1507" s="166" t="s">
        <v>31</v>
      </c>
      <c r="F1507" s="166" t="s">
        <v>3280</v>
      </c>
      <c r="G1507" s="166" t="s">
        <v>1657</v>
      </c>
      <c r="H1507" s="166" t="s">
        <v>1656</v>
      </c>
      <c r="I1507" s="166" t="s">
        <v>1860</v>
      </c>
      <c r="J1507" s="166" t="s">
        <v>1902</v>
      </c>
      <c r="K1507" s="166" t="s">
        <v>3281</v>
      </c>
      <c r="L1507" s="409">
        <v>8000</v>
      </c>
      <c r="M1507" s="409">
        <v>8000</v>
      </c>
      <c r="N1507" s="409">
        <v>8800</v>
      </c>
      <c r="O1507" s="410">
        <v>1</v>
      </c>
      <c r="P1507" s="405">
        <v>8.3333333333333329E-2</v>
      </c>
      <c r="Q1507" s="405">
        <v>8.3333333333333329E-2</v>
      </c>
      <c r="R1507" s="405">
        <v>8.3333333333333329E-2</v>
      </c>
      <c r="S1507" s="405">
        <v>8.3333333333333329E-2</v>
      </c>
      <c r="T1507" s="405">
        <v>8.3333333333333329E-2</v>
      </c>
      <c r="U1507" s="405">
        <v>8.3333333333333329E-2</v>
      </c>
      <c r="V1507" s="405">
        <v>8.3333333333333329E-2</v>
      </c>
      <c r="W1507" s="405">
        <v>8.3333333333333329E-2</v>
      </c>
      <c r="X1507" s="405">
        <v>8.3333333333333329E-2</v>
      </c>
      <c r="Y1507" s="405">
        <v>8.3333333333333329E-2</v>
      </c>
      <c r="Z1507" s="405">
        <v>8.3333333333333329E-2</v>
      </c>
      <c r="AA1507" s="405">
        <v>8.3333333333333329E-2</v>
      </c>
    </row>
    <row r="1508" spans="1:27" ht="15" customHeight="1" x14ac:dyDescent="0.25">
      <c r="A1508" s="425" t="str">
        <f>IF('1_geral'!$D$1=E1508,1,"")</f>
        <v/>
      </c>
      <c r="B1508" s="166" t="str">
        <f>IF(A1508=1,MAX(B$1:B1507)+1,"")</f>
        <v/>
      </c>
      <c r="C1508" s="425" t="str">
        <f>IF('1_geral'!$D$4=F1508,1,"")</f>
        <v/>
      </c>
      <c r="D1508" s="166" t="str">
        <f>IF(C1508=1,MAX(D$1:D1507)+1,"")</f>
        <v/>
      </c>
      <c r="E1508" s="166" t="s">
        <v>31</v>
      </c>
      <c r="F1508" s="166" t="s">
        <v>3280</v>
      </c>
      <c r="G1508" s="166" t="s">
        <v>1657</v>
      </c>
      <c r="H1508" s="166" t="s">
        <v>1656</v>
      </c>
      <c r="I1508" s="166" t="s">
        <v>1860</v>
      </c>
      <c r="J1508" s="166" t="s">
        <v>1902</v>
      </c>
      <c r="K1508" s="166" t="s">
        <v>3282</v>
      </c>
      <c r="L1508" s="409">
        <v>3000</v>
      </c>
      <c r="M1508" s="409">
        <v>3000</v>
      </c>
      <c r="N1508" s="409">
        <v>3300</v>
      </c>
      <c r="O1508" s="410">
        <v>1</v>
      </c>
      <c r="P1508" s="405">
        <v>8.3333333333333329E-2</v>
      </c>
      <c r="Q1508" s="405">
        <v>8.3333333333333329E-2</v>
      </c>
      <c r="R1508" s="405">
        <v>8.3333333333333329E-2</v>
      </c>
      <c r="S1508" s="405">
        <v>8.3333333333333329E-2</v>
      </c>
      <c r="T1508" s="405">
        <v>8.3333333333333329E-2</v>
      </c>
      <c r="U1508" s="405">
        <v>8.3333333333333329E-2</v>
      </c>
      <c r="V1508" s="405">
        <v>8.3333333333333329E-2</v>
      </c>
      <c r="W1508" s="405">
        <v>8.3333333333333329E-2</v>
      </c>
      <c r="X1508" s="405">
        <v>8.3333333333333329E-2</v>
      </c>
      <c r="Y1508" s="405">
        <v>8.3333333333333329E-2</v>
      </c>
      <c r="Z1508" s="405">
        <v>8.3333333333333329E-2</v>
      </c>
      <c r="AA1508" s="405">
        <v>8.3333333333333329E-2</v>
      </c>
    </row>
    <row r="1509" spans="1:27" ht="15" customHeight="1" x14ac:dyDescent="0.25">
      <c r="A1509" s="425" t="str">
        <f>IF('1_geral'!$D$1=E1509,1,"")</f>
        <v/>
      </c>
      <c r="B1509" s="166" t="str">
        <f>IF(A1509=1,MAX(B$1:B1508)+1,"")</f>
        <v/>
      </c>
      <c r="C1509" s="425" t="str">
        <f>IF('1_geral'!$D$4=F1509,1,"")</f>
        <v/>
      </c>
      <c r="D1509" s="166" t="str">
        <f>IF(C1509=1,MAX(D$1:D1508)+1,"")</f>
        <v/>
      </c>
      <c r="E1509" s="166" t="s">
        <v>31</v>
      </c>
      <c r="F1509" s="166" t="s">
        <v>3280</v>
      </c>
      <c r="G1509" s="166" t="s">
        <v>1657</v>
      </c>
      <c r="H1509" s="166" t="s">
        <v>1656</v>
      </c>
      <c r="I1509" s="166" t="s">
        <v>1860</v>
      </c>
      <c r="J1509" s="166" t="s">
        <v>1902</v>
      </c>
      <c r="K1509" s="166" t="s">
        <v>3283</v>
      </c>
      <c r="L1509" s="409">
        <v>6000</v>
      </c>
      <c r="M1509" s="409">
        <v>6000</v>
      </c>
      <c r="N1509" s="409">
        <v>6600</v>
      </c>
      <c r="O1509" s="410">
        <v>1</v>
      </c>
      <c r="P1509" s="405">
        <v>8.3333333333333329E-2</v>
      </c>
      <c r="Q1509" s="405">
        <v>8.3333333333333329E-2</v>
      </c>
      <c r="R1509" s="405">
        <v>8.3333333333333329E-2</v>
      </c>
      <c r="S1509" s="405">
        <v>8.3333333333333329E-2</v>
      </c>
      <c r="T1509" s="405">
        <v>8.3333333333333329E-2</v>
      </c>
      <c r="U1509" s="405">
        <v>8.3333333333333329E-2</v>
      </c>
      <c r="V1509" s="405">
        <v>8.3333333333333329E-2</v>
      </c>
      <c r="W1509" s="405">
        <v>8.3333333333333329E-2</v>
      </c>
      <c r="X1509" s="405">
        <v>8.3333333333333329E-2</v>
      </c>
      <c r="Y1509" s="405">
        <v>8.3333333333333329E-2</v>
      </c>
      <c r="Z1509" s="405">
        <v>8.3333333333333329E-2</v>
      </c>
      <c r="AA1509" s="405">
        <v>8.3333333333333329E-2</v>
      </c>
    </row>
    <row r="1510" spans="1:27" ht="15" customHeight="1" x14ac:dyDescent="0.25">
      <c r="A1510" s="425" t="str">
        <f>IF('1_geral'!$D$1=E1510,1,"")</f>
        <v/>
      </c>
      <c r="B1510" s="166" t="str">
        <f>IF(A1510=1,MAX(B$1:B1509)+1,"")</f>
        <v/>
      </c>
      <c r="C1510" s="425" t="str">
        <f>IF('1_geral'!$D$4=F1510,1,"")</f>
        <v/>
      </c>
      <c r="D1510" s="166" t="str">
        <f>IF(C1510=1,MAX(D$1:D1509)+1,"")</f>
        <v/>
      </c>
      <c r="E1510" s="166" t="s">
        <v>31</v>
      </c>
      <c r="F1510" s="166" t="s">
        <v>3280</v>
      </c>
      <c r="G1510" s="166" t="s">
        <v>1657</v>
      </c>
      <c r="H1510" s="166" t="s">
        <v>1656</v>
      </c>
      <c r="I1510" s="166" t="s">
        <v>1860</v>
      </c>
      <c r="J1510" s="166" t="s">
        <v>1902</v>
      </c>
      <c r="K1510" s="166" t="s">
        <v>3284</v>
      </c>
      <c r="L1510" s="409">
        <v>2000</v>
      </c>
      <c r="M1510" s="409">
        <v>2000</v>
      </c>
      <c r="N1510" s="409">
        <v>2200</v>
      </c>
      <c r="O1510" s="410">
        <v>1</v>
      </c>
      <c r="P1510" s="405">
        <v>8.3333333333333329E-2</v>
      </c>
      <c r="Q1510" s="405">
        <v>8.3333333333333329E-2</v>
      </c>
      <c r="R1510" s="405">
        <v>8.3333333333333329E-2</v>
      </c>
      <c r="S1510" s="405">
        <v>8.3333333333333329E-2</v>
      </c>
      <c r="T1510" s="405">
        <v>8.3333333333333329E-2</v>
      </c>
      <c r="U1510" s="405">
        <v>8.3333333333333329E-2</v>
      </c>
      <c r="V1510" s="405">
        <v>8.3333333333333329E-2</v>
      </c>
      <c r="W1510" s="405">
        <v>8.3333333333333329E-2</v>
      </c>
      <c r="X1510" s="405">
        <v>8.3333333333333329E-2</v>
      </c>
      <c r="Y1510" s="405">
        <v>8.3333333333333329E-2</v>
      </c>
      <c r="Z1510" s="405">
        <v>8.3333333333333329E-2</v>
      </c>
      <c r="AA1510" s="405">
        <v>8.3333333333333329E-2</v>
      </c>
    </row>
    <row r="1511" spans="1:27" ht="15" customHeight="1" x14ac:dyDescent="0.25">
      <c r="A1511" s="425" t="str">
        <f>IF('1_geral'!$D$1=E1511,1,"")</f>
        <v/>
      </c>
      <c r="B1511" s="166" t="str">
        <f>IF(A1511=1,MAX(B$1:B1510)+1,"")</f>
        <v/>
      </c>
      <c r="C1511" s="425" t="str">
        <f>IF('1_geral'!$D$4=F1511,1,"")</f>
        <v/>
      </c>
      <c r="D1511" s="166" t="str">
        <f>IF(C1511=1,MAX(D$1:D1510)+1,"")</f>
        <v/>
      </c>
      <c r="E1511" s="166" t="s">
        <v>31</v>
      </c>
      <c r="F1511" s="166" t="s">
        <v>3280</v>
      </c>
      <c r="G1511" s="166" t="s">
        <v>1657</v>
      </c>
      <c r="H1511" s="166" t="s">
        <v>1656</v>
      </c>
      <c r="I1511" s="166" t="s">
        <v>1860</v>
      </c>
      <c r="J1511" s="166" t="s">
        <v>1902</v>
      </c>
      <c r="K1511" s="166" t="s">
        <v>3285</v>
      </c>
      <c r="L1511" s="409">
        <v>8424</v>
      </c>
      <c r="M1511" s="409">
        <v>9360</v>
      </c>
      <c r="N1511" s="409">
        <v>11232</v>
      </c>
      <c r="O1511" s="410">
        <v>1</v>
      </c>
      <c r="P1511" s="405">
        <v>8.3333333333333329E-2</v>
      </c>
      <c r="Q1511" s="405">
        <v>8.3333333333333329E-2</v>
      </c>
      <c r="R1511" s="405">
        <v>8.3333333333333329E-2</v>
      </c>
      <c r="S1511" s="405">
        <v>8.3333333333333329E-2</v>
      </c>
      <c r="T1511" s="405">
        <v>8.3333333333333329E-2</v>
      </c>
      <c r="U1511" s="405">
        <v>8.3333333333333329E-2</v>
      </c>
      <c r="V1511" s="405">
        <v>8.3333333333333329E-2</v>
      </c>
      <c r="W1511" s="405">
        <v>8.3333333333333329E-2</v>
      </c>
      <c r="X1511" s="405">
        <v>8.3333333333333329E-2</v>
      </c>
      <c r="Y1511" s="405">
        <v>8.3333333333333329E-2</v>
      </c>
      <c r="Z1511" s="405">
        <v>8.3333333333333329E-2</v>
      </c>
      <c r="AA1511" s="405">
        <v>8.3333333333333329E-2</v>
      </c>
    </row>
    <row r="1512" spans="1:27" ht="15" customHeight="1" x14ac:dyDescent="0.25">
      <c r="A1512" s="425" t="str">
        <f>IF('1_geral'!$D$1=E1512,1,"")</f>
        <v/>
      </c>
      <c r="B1512" s="166" t="str">
        <f>IF(A1512=1,MAX(B$1:B1511)+1,"")</f>
        <v/>
      </c>
      <c r="C1512" s="425" t="str">
        <f>IF('1_geral'!$D$4=F1512,1,"")</f>
        <v/>
      </c>
      <c r="D1512" s="166" t="str">
        <f>IF(C1512=1,MAX(D$1:D1511)+1,"")</f>
        <v/>
      </c>
      <c r="E1512" s="166" t="s">
        <v>31</v>
      </c>
      <c r="F1512" s="166" t="s">
        <v>3280</v>
      </c>
      <c r="G1512" s="166" t="s">
        <v>1657</v>
      </c>
      <c r="H1512" s="166" t="s">
        <v>1656</v>
      </c>
      <c r="I1512" s="166" t="s">
        <v>1860</v>
      </c>
      <c r="J1512" s="166" t="s">
        <v>1902</v>
      </c>
      <c r="K1512" s="166" t="s">
        <v>3286</v>
      </c>
      <c r="L1512" s="409">
        <v>2000</v>
      </c>
      <c r="M1512" s="409">
        <v>2000</v>
      </c>
      <c r="N1512" s="409">
        <v>2200</v>
      </c>
      <c r="O1512" s="410">
        <v>1</v>
      </c>
      <c r="P1512" s="405">
        <v>8.3333333333333329E-2</v>
      </c>
      <c r="Q1512" s="405">
        <v>8.3333333333333329E-2</v>
      </c>
      <c r="R1512" s="405">
        <v>8.3333333333333329E-2</v>
      </c>
      <c r="S1512" s="405">
        <v>8.3333333333333329E-2</v>
      </c>
      <c r="T1512" s="405">
        <v>8.3333333333333329E-2</v>
      </c>
      <c r="U1512" s="405">
        <v>8.3333333333333329E-2</v>
      </c>
      <c r="V1512" s="405">
        <v>8.3333333333333329E-2</v>
      </c>
      <c r="W1512" s="405">
        <v>8.3333333333333329E-2</v>
      </c>
      <c r="X1512" s="405">
        <v>8.3333333333333329E-2</v>
      </c>
      <c r="Y1512" s="405">
        <v>8.3333333333333329E-2</v>
      </c>
      <c r="Z1512" s="405">
        <v>8.3333333333333329E-2</v>
      </c>
      <c r="AA1512" s="405">
        <v>8.3333333333333329E-2</v>
      </c>
    </row>
    <row r="1513" spans="1:27" ht="15" customHeight="1" x14ac:dyDescent="0.25">
      <c r="A1513" s="425" t="str">
        <f>IF('1_geral'!$D$1=E1513,1,"")</f>
        <v/>
      </c>
      <c r="B1513" s="166" t="str">
        <f>IF(A1513=1,MAX(B$1:B1512)+1,"")</f>
        <v/>
      </c>
      <c r="C1513" s="425" t="str">
        <f>IF('1_geral'!$D$4=F1513,1,"")</f>
        <v/>
      </c>
      <c r="D1513" s="166" t="str">
        <f>IF(C1513=1,MAX(D$1:D1512)+1,"")</f>
        <v/>
      </c>
      <c r="E1513" s="166" t="s">
        <v>31</v>
      </c>
      <c r="F1513" s="166" t="s">
        <v>3287</v>
      </c>
      <c r="G1513" s="166" t="s">
        <v>1657</v>
      </c>
      <c r="H1513" s="166" t="s">
        <v>1656</v>
      </c>
      <c r="I1513" s="166" t="s">
        <v>1860</v>
      </c>
      <c r="J1513" s="166" t="s">
        <v>1902</v>
      </c>
      <c r="K1513" s="166" t="s">
        <v>3288</v>
      </c>
      <c r="L1513" s="409">
        <v>10560</v>
      </c>
      <c r="M1513" s="409">
        <v>10560</v>
      </c>
      <c r="N1513" s="409">
        <v>14400</v>
      </c>
      <c r="O1513" s="410">
        <v>1</v>
      </c>
      <c r="P1513" s="405">
        <v>8.3333333333333329E-2</v>
      </c>
      <c r="Q1513" s="405">
        <v>8.3333333333333329E-2</v>
      </c>
      <c r="R1513" s="405">
        <v>8.3333333333333329E-2</v>
      </c>
      <c r="S1513" s="405">
        <v>8.3333333333333329E-2</v>
      </c>
      <c r="T1513" s="405">
        <v>8.3333333333333329E-2</v>
      </c>
      <c r="U1513" s="405">
        <v>8.3333333333333329E-2</v>
      </c>
      <c r="V1513" s="405">
        <v>8.3333333333333329E-2</v>
      </c>
      <c r="W1513" s="405">
        <v>8.3333333333333329E-2</v>
      </c>
      <c r="X1513" s="405">
        <v>8.3333333333333329E-2</v>
      </c>
      <c r="Y1513" s="405">
        <v>8.3333333333333329E-2</v>
      </c>
      <c r="Z1513" s="405">
        <v>8.3333333333333329E-2</v>
      </c>
      <c r="AA1513" s="405">
        <v>8.3333333333333329E-2</v>
      </c>
    </row>
    <row r="1514" spans="1:27" ht="15" customHeight="1" x14ac:dyDescent="0.25">
      <c r="A1514" s="425" t="str">
        <f>IF('1_geral'!$D$1=E1514,1,"")</f>
        <v/>
      </c>
      <c r="B1514" s="166" t="str">
        <f>IF(A1514=1,MAX(B$1:B1513)+1,"")</f>
        <v/>
      </c>
      <c r="C1514" s="425" t="str">
        <f>IF('1_geral'!$D$4=F1514,1,"")</f>
        <v/>
      </c>
      <c r="D1514" s="166" t="str">
        <f>IF(C1514=1,MAX(D$1:D1513)+1,"")</f>
        <v/>
      </c>
      <c r="E1514" s="166" t="s">
        <v>31</v>
      </c>
      <c r="F1514" s="166" t="s">
        <v>3287</v>
      </c>
      <c r="G1514" s="166" t="s">
        <v>1657</v>
      </c>
      <c r="H1514" s="166" t="s">
        <v>1656</v>
      </c>
      <c r="I1514" s="166" t="s">
        <v>1860</v>
      </c>
      <c r="J1514" s="166" t="s">
        <v>1902</v>
      </c>
      <c r="K1514" s="166" t="s">
        <v>3289</v>
      </c>
      <c r="L1514" s="409">
        <v>10560</v>
      </c>
      <c r="M1514" s="409">
        <v>10560</v>
      </c>
      <c r="N1514" s="409">
        <v>14400</v>
      </c>
      <c r="O1514" s="410">
        <v>1</v>
      </c>
      <c r="P1514" s="405">
        <v>8.3333333333333329E-2</v>
      </c>
      <c r="Q1514" s="405">
        <v>8.3333333333333329E-2</v>
      </c>
      <c r="R1514" s="405">
        <v>8.3333333333333329E-2</v>
      </c>
      <c r="S1514" s="405">
        <v>8.3333333333333329E-2</v>
      </c>
      <c r="T1514" s="405">
        <v>8.3333333333333329E-2</v>
      </c>
      <c r="U1514" s="405">
        <v>8.3333333333333329E-2</v>
      </c>
      <c r="V1514" s="405">
        <v>8.3333333333333329E-2</v>
      </c>
      <c r="W1514" s="405">
        <v>8.3333333333333329E-2</v>
      </c>
      <c r="X1514" s="405">
        <v>8.3333333333333329E-2</v>
      </c>
      <c r="Y1514" s="405">
        <v>8.3333333333333329E-2</v>
      </c>
      <c r="Z1514" s="405">
        <v>8.3333333333333329E-2</v>
      </c>
      <c r="AA1514" s="405">
        <v>8.3333333333333329E-2</v>
      </c>
    </row>
    <row r="1515" spans="1:27" ht="15" customHeight="1" x14ac:dyDescent="0.25">
      <c r="A1515" s="425" t="str">
        <f>IF('1_geral'!$D$1=E1515,1,"")</f>
        <v/>
      </c>
      <c r="B1515" s="166" t="str">
        <f>IF(A1515=1,MAX(B$1:B1514)+1,"")</f>
        <v/>
      </c>
      <c r="C1515" s="425" t="str">
        <f>IF('1_geral'!$D$4=F1515,1,"")</f>
        <v/>
      </c>
      <c r="D1515" s="166" t="str">
        <f>IF(C1515=1,MAX(D$1:D1514)+1,"")</f>
        <v/>
      </c>
      <c r="E1515" s="166" t="s">
        <v>31</v>
      </c>
      <c r="F1515" s="166" t="s">
        <v>3287</v>
      </c>
      <c r="G1515" s="166" t="s">
        <v>1657</v>
      </c>
      <c r="H1515" s="166" t="s">
        <v>1656</v>
      </c>
      <c r="I1515" s="166" t="s">
        <v>1860</v>
      </c>
      <c r="J1515" s="166" t="s">
        <v>1902</v>
      </c>
      <c r="K1515" s="166" t="s">
        <v>3290</v>
      </c>
      <c r="L1515" s="409">
        <v>10560</v>
      </c>
      <c r="M1515" s="409">
        <v>12250</v>
      </c>
      <c r="N1515" s="409">
        <v>14400</v>
      </c>
      <c r="O1515" s="410">
        <v>1</v>
      </c>
      <c r="P1515" s="405">
        <v>8.3333333333333329E-2</v>
      </c>
      <c r="Q1515" s="405">
        <v>8.3333333333333329E-2</v>
      </c>
      <c r="R1515" s="405">
        <v>8.3333333333333329E-2</v>
      </c>
      <c r="S1515" s="405">
        <v>8.3333333333333329E-2</v>
      </c>
      <c r="T1515" s="405">
        <v>8.3333333333333329E-2</v>
      </c>
      <c r="U1515" s="405">
        <v>8.3333333333333329E-2</v>
      </c>
      <c r="V1515" s="405">
        <v>8.3333333333333329E-2</v>
      </c>
      <c r="W1515" s="405">
        <v>8.3333333333333329E-2</v>
      </c>
      <c r="X1515" s="405">
        <v>8.3333333333333329E-2</v>
      </c>
      <c r="Y1515" s="405">
        <v>8.3333333333333329E-2</v>
      </c>
      <c r="Z1515" s="405">
        <v>8.3333333333333329E-2</v>
      </c>
      <c r="AA1515" s="405">
        <v>8.3333333333333329E-2</v>
      </c>
    </row>
    <row r="1516" spans="1:27" ht="15" customHeight="1" x14ac:dyDescent="0.25">
      <c r="A1516" s="425" t="str">
        <f>IF('1_geral'!$D$1=E1516,1,"")</f>
        <v/>
      </c>
      <c r="B1516" s="166" t="str">
        <f>IF(A1516=1,MAX(B$1:B1515)+1,"")</f>
        <v/>
      </c>
      <c r="C1516" s="425" t="str">
        <f>IF('1_geral'!$D$4=F1516,1,"")</f>
        <v/>
      </c>
      <c r="D1516" s="166" t="str">
        <f>IF(C1516=1,MAX(D$1:D1515)+1,"")</f>
        <v/>
      </c>
      <c r="E1516" s="166" t="s">
        <v>31</v>
      </c>
      <c r="F1516" s="166" t="s">
        <v>3287</v>
      </c>
      <c r="G1516" s="166" t="s">
        <v>1657</v>
      </c>
      <c r="H1516" s="166" t="s">
        <v>1656</v>
      </c>
      <c r="I1516" s="166" t="s">
        <v>1860</v>
      </c>
      <c r="J1516" s="166" t="s">
        <v>1902</v>
      </c>
      <c r="K1516" s="166" t="s">
        <v>3292</v>
      </c>
      <c r="L1516" s="409">
        <v>21120</v>
      </c>
      <c r="M1516" s="409">
        <v>21120</v>
      </c>
      <c r="N1516" s="409">
        <v>28800</v>
      </c>
      <c r="O1516" s="410">
        <v>1</v>
      </c>
      <c r="P1516" s="405">
        <v>8.3333333333333329E-2</v>
      </c>
      <c r="Q1516" s="405">
        <v>8.3333333333333329E-2</v>
      </c>
      <c r="R1516" s="405">
        <v>8.3333333333333329E-2</v>
      </c>
      <c r="S1516" s="405">
        <v>8.3333333333333329E-2</v>
      </c>
      <c r="T1516" s="405">
        <v>8.3333333333333329E-2</v>
      </c>
      <c r="U1516" s="405">
        <v>8.3333333333333329E-2</v>
      </c>
      <c r="V1516" s="405">
        <v>8.3333333333333329E-2</v>
      </c>
      <c r="W1516" s="405">
        <v>8.3333333333333329E-2</v>
      </c>
      <c r="X1516" s="405">
        <v>8.3333333333333329E-2</v>
      </c>
      <c r="Y1516" s="405">
        <v>8.3333333333333329E-2</v>
      </c>
      <c r="Z1516" s="405">
        <v>8.3333333333333329E-2</v>
      </c>
      <c r="AA1516" s="405">
        <v>8.3333333333333329E-2</v>
      </c>
    </row>
    <row r="1517" spans="1:27" ht="15" customHeight="1" x14ac:dyDescent="0.25">
      <c r="A1517" s="425" t="str">
        <f>IF('1_geral'!$D$1=E1517,1,"")</f>
        <v/>
      </c>
      <c r="B1517" s="166" t="str">
        <f>IF(A1517=1,MAX(B$1:B1516)+1,"")</f>
        <v/>
      </c>
      <c r="C1517" s="425" t="str">
        <f>IF('1_geral'!$D$4=F1517,1,"")</f>
        <v/>
      </c>
      <c r="D1517" s="166" t="str">
        <f>IF(C1517=1,MAX(D$1:D1516)+1,"")</f>
        <v/>
      </c>
      <c r="E1517" s="166" t="s">
        <v>31</v>
      </c>
      <c r="F1517" s="166" t="s">
        <v>3287</v>
      </c>
      <c r="G1517" s="166" t="s">
        <v>1657</v>
      </c>
      <c r="H1517" s="166" t="s">
        <v>1656</v>
      </c>
      <c r="I1517" s="166" t="s">
        <v>1860</v>
      </c>
      <c r="J1517" s="166" t="s">
        <v>1902</v>
      </c>
      <c r="K1517" s="166" t="s">
        <v>3299</v>
      </c>
      <c r="L1517" s="409">
        <v>10560</v>
      </c>
      <c r="M1517" s="409">
        <v>10560</v>
      </c>
      <c r="N1517" s="409">
        <v>14400</v>
      </c>
      <c r="O1517" s="410">
        <v>1</v>
      </c>
      <c r="P1517" s="405">
        <v>8.3333333333333329E-2</v>
      </c>
      <c r="Q1517" s="405">
        <v>8.3333333333333329E-2</v>
      </c>
      <c r="R1517" s="405">
        <v>8.3333333333333329E-2</v>
      </c>
      <c r="S1517" s="405">
        <v>8.3333333333333329E-2</v>
      </c>
      <c r="T1517" s="405">
        <v>8.3333333333333329E-2</v>
      </c>
      <c r="U1517" s="405">
        <v>8.3333333333333329E-2</v>
      </c>
      <c r="V1517" s="405">
        <v>8.3333333333333329E-2</v>
      </c>
      <c r="W1517" s="405">
        <v>8.3333333333333329E-2</v>
      </c>
      <c r="X1517" s="405">
        <v>8.3333333333333329E-2</v>
      </c>
      <c r="Y1517" s="405">
        <v>8.3333333333333329E-2</v>
      </c>
      <c r="Z1517" s="405">
        <v>8.3333333333333329E-2</v>
      </c>
      <c r="AA1517" s="405">
        <v>8.3333333333333329E-2</v>
      </c>
    </row>
    <row r="1518" spans="1:27" ht="15" customHeight="1" x14ac:dyDescent="0.25">
      <c r="A1518" s="425" t="str">
        <f>IF('1_geral'!$D$1=E1518,1,"")</f>
        <v/>
      </c>
      <c r="B1518" s="166" t="str">
        <f>IF(A1518=1,MAX(B$1:B1517)+1,"")</f>
        <v/>
      </c>
      <c r="C1518" s="425" t="str">
        <f>IF('1_geral'!$D$4=F1518,1,"")</f>
        <v/>
      </c>
      <c r="D1518" s="166" t="str">
        <f>IF(C1518=1,MAX(D$1:D1517)+1,"")</f>
        <v/>
      </c>
      <c r="E1518" s="166" t="s">
        <v>31</v>
      </c>
      <c r="F1518" s="166" t="s">
        <v>3287</v>
      </c>
      <c r="G1518" s="166" t="s">
        <v>1657</v>
      </c>
      <c r="H1518" s="166" t="s">
        <v>1656</v>
      </c>
      <c r="I1518" s="166" t="s">
        <v>1860</v>
      </c>
      <c r="J1518" s="166" t="s">
        <v>1902</v>
      </c>
      <c r="K1518" s="166" t="s">
        <v>3300</v>
      </c>
      <c r="L1518" s="409">
        <v>10560</v>
      </c>
      <c r="M1518" s="409">
        <v>10560</v>
      </c>
      <c r="N1518" s="409">
        <v>14400</v>
      </c>
      <c r="O1518" s="410">
        <v>1</v>
      </c>
      <c r="P1518" s="405">
        <v>8.3333333333333329E-2</v>
      </c>
      <c r="Q1518" s="405">
        <v>8.3333333333333329E-2</v>
      </c>
      <c r="R1518" s="405">
        <v>8.3333333333333329E-2</v>
      </c>
      <c r="S1518" s="405">
        <v>8.3333333333333329E-2</v>
      </c>
      <c r="T1518" s="405">
        <v>8.3333333333333329E-2</v>
      </c>
      <c r="U1518" s="405">
        <v>8.3333333333333329E-2</v>
      </c>
      <c r="V1518" s="405">
        <v>8.3333333333333329E-2</v>
      </c>
      <c r="W1518" s="405">
        <v>8.3333333333333329E-2</v>
      </c>
      <c r="X1518" s="405">
        <v>8.3333333333333329E-2</v>
      </c>
      <c r="Y1518" s="405">
        <v>8.3333333333333329E-2</v>
      </c>
      <c r="Z1518" s="405">
        <v>8.3333333333333329E-2</v>
      </c>
      <c r="AA1518" s="405">
        <v>8.3333333333333329E-2</v>
      </c>
    </row>
    <row r="1519" spans="1:27" ht="15" customHeight="1" x14ac:dyDescent="0.25">
      <c r="A1519" s="425" t="str">
        <f>IF('1_geral'!$D$1=E1519,1,"")</f>
        <v/>
      </c>
      <c r="B1519" s="166" t="str">
        <f>IF(A1519=1,MAX(B$1:B1518)+1,"")</f>
        <v/>
      </c>
      <c r="C1519" s="425" t="str">
        <f>IF('1_geral'!$D$4=F1519,1,"")</f>
        <v/>
      </c>
      <c r="D1519" s="166" t="str">
        <f>IF(C1519=1,MAX(D$1:D1518)+1,"")</f>
        <v/>
      </c>
      <c r="E1519" s="166" t="s">
        <v>31</v>
      </c>
      <c r="F1519" s="166" t="s">
        <v>3287</v>
      </c>
      <c r="G1519" s="166" t="s">
        <v>1657</v>
      </c>
      <c r="H1519" s="166" t="s">
        <v>1656</v>
      </c>
      <c r="I1519" s="166" t="s">
        <v>1860</v>
      </c>
      <c r="J1519" s="166" t="s">
        <v>1902</v>
      </c>
      <c r="K1519" s="166" t="s">
        <v>3302</v>
      </c>
      <c r="L1519" s="409">
        <v>112320</v>
      </c>
      <c r="M1519" s="409">
        <v>112320</v>
      </c>
      <c r="N1519" s="409">
        <v>129600</v>
      </c>
      <c r="O1519" s="410">
        <v>1</v>
      </c>
      <c r="P1519" s="405">
        <v>8.3333333333333329E-2</v>
      </c>
      <c r="Q1519" s="405">
        <v>8.3333333333333329E-2</v>
      </c>
      <c r="R1519" s="405">
        <v>8.3333333333333329E-2</v>
      </c>
      <c r="S1519" s="405">
        <v>8.3333333333333329E-2</v>
      </c>
      <c r="T1519" s="405">
        <v>8.3333333333333329E-2</v>
      </c>
      <c r="U1519" s="405">
        <v>8.3333333333333329E-2</v>
      </c>
      <c r="V1519" s="405">
        <v>8.3333333333333329E-2</v>
      </c>
      <c r="W1519" s="405">
        <v>8.3333333333333329E-2</v>
      </c>
      <c r="X1519" s="405">
        <v>8.3333333333333329E-2</v>
      </c>
      <c r="Y1519" s="405">
        <v>8.3333333333333329E-2</v>
      </c>
      <c r="Z1519" s="405">
        <v>8.3333333333333329E-2</v>
      </c>
      <c r="AA1519" s="405">
        <v>8.3333333333333329E-2</v>
      </c>
    </row>
    <row r="1520" spans="1:27" ht="15" customHeight="1" x14ac:dyDescent="0.25">
      <c r="A1520" s="425" t="str">
        <f>IF('1_geral'!$D$1=E1520,1,"")</f>
        <v/>
      </c>
      <c r="B1520" s="166" t="str">
        <f>IF(A1520=1,MAX(B$1:B1519)+1,"")</f>
        <v/>
      </c>
      <c r="C1520" s="425" t="str">
        <f>IF('1_geral'!$D$4=F1520,1,"")</f>
        <v/>
      </c>
      <c r="D1520" s="166" t="str">
        <f>IF(C1520=1,MAX(D$1:D1519)+1,"")</f>
        <v/>
      </c>
      <c r="E1520" s="166" t="s">
        <v>31</v>
      </c>
      <c r="F1520" s="166" t="s">
        <v>3287</v>
      </c>
      <c r="H1520" s="166" t="s">
        <v>1656</v>
      </c>
      <c r="I1520" s="166" t="s">
        <v>1860</v>
      </c>
      <c r="J1520" s="166" t="s">
        <v>1902</v>
      </c>
      <c r="K1520" s="166" t="s">
        <v>3291</v>
      </c>
      <c r="L1520" s="409">
        <v>29040</v>
      </c>
      <c r="M1520" s="409">
        <v>29040</v>
      </c>
      <c r="N1520" s="409">
        <v>39600</v>
      </c>
      <c r="O1520" s="410">
        <v>1</v>
      </c>
      <c r="P1520" s="405">
        <v>8.3333333333333329E-2</v>
      </c>
      <c r="Q1520" s="405">
        <v>8.3333333333333329E-2</v>
      </c>
      <c r="R1520" s="405">
        <v>8.3333333333333329E-2</v>
      </c>
      <c r="S1520" s="405">
        <v>8.3333333333333329E-2</v>
      </c>
      <c r="T1520" s="405">
        <v>8.3333333333333329E-2</v>
      </c>
      <c r="U1520" s="405">
        <v>8.3333333333333329E-2</v>
      </c>
      <c r="V1520" s="405">
        <v>8.3333333333333329E-2</v>
      </c>
      <c r="W1520" s="405">
        <v>8.3333333333333329E-2</v>
      </c>
      <c r="X1520" s="405">
        <v>8.3333333333333329E-2</v>
      </c>
      <c r="Y1520" s="405">
        <v>8.3333333333333329E-2</v>
      </c>
      <c r="Z1520" s="405">
        <v>8.3333333333333329E-2</v>
      </c>
      <c r="AA1520" s="405">
        <v>8.3333333333333329E-2</v>
      </c>
    </row>
    <row r="1521" spans="1:27" ht="15" customHeight="1" x14ac:dyDescent="0.25">
      <c r="A1521" s="425" t="str">
        <f>IF('1_geral'!$D$1=E1521,1,"")</f>
        <v/>
      </c>
      <c r="B1521" s="166" t="str">
        <f>IF(A1521=1,MAX(B$1:B1520)+1,"")</f>
        <v/>
      </c>
      <c r="C1521" s="425" t="str">
        <f>IF('1_geral'!$D$4=F1521,1,"")</f>
        <v/>
      </c>
      <c r="D1521" s="166" t="str">
        <f>IF(C1521=1,MAX(D$1:D1520)+1,"")</f>
        <v/>
      </c>
      <c r="E1521" s="166" t="s">
        <v>31</v>
      </c>
      <c r="F1521" s="166" t="s">
        <v>3287</v>
      </c>
      <c r="H1521" s="166" t="s">
        <v>1656</v>
      </c>
      <c r="I1521" s="166" t="s">
        <v>1860</v>
      </c>
      <c r="J1521" s="166" t="s">
        <v>1902</v>
      </c>
      <c r="K1521" s="166" t="s">
        <v>3293</v>
      </c>
      <c r="L1521" s="409">
        <v>43560</v>
      </c>
      <c r="M1521" s="409">
        <v>43560</v>
      </c>
      <c r="N1521" s="409">
        <v>59400</v>
      </c>
      <c r="O1521" s="410">
        <v>1</v>
      </c>
      <c r="P1521" s="405">
        <v>8.3333333333333329E-2</v>
      </c>
      <c r="Q1521" s="405">
        <v>8.3333333333333329E-2</v>
      </c>
      <c r="R1521" s="405">
        <v>8.3333333333333329E-2</v>
      </c>
      <c r="S1521" s="405">
        <v>8.3333333333333329E-2</v>
      </c>
      <c r="T1521" s="405">
        <v>8.3333333333333329E-2</v>
      </c>
      <c r="U1521" s="405">
        <v>8.3333333333333329E-2</v>
      </c>
      <c r="V1521" s="405">
        <v>8.3333333333333329E-2</v>
      </c>
      <c r="W1521" s="405">
        <v>8.3333333333333329E-2</v>
      </c>
      <c r="X1521" s="405">
        <v>8.3333333333333329E-2</v>
      </c>
      <c r="Y1521" s="405">
        <v>8.3333333333333329E-2</v>
      </c>
      <c r="Z1521" s="405">
        <v>8.3333333333333329E-2</v>
      </c>
      <c r="AA1521" s="405">
        <v>8.3333333333333329E-2</v>
      </c>
    </row>
    <row r="1522" spans="1:27" ht="15" customHeight="1" x14ac:dyDescent="0.25">
      <c r="A1522" s="425" t="str">
        <f>IF('1_geral'!$D$1=E1522,1,"")</f>
        <v/>
      </c>
      <c r="B1522" s="166" t="str">
        <f>IF(A1522=1,MAX(B$1:B1521)+1,"")</f>
        <v/>
      </c>
      <c r="C1522" s="425" t="str">
        <f>IF('1_geral'!$D$4=F1522,1,"")</f>
        <v/>
      </c>
      <c r="D1522" s="166" t="str">
        <f>IF(C1522=1,MAX(D$1:D1521)+1,"")</f>
        <v/>
      </c>
      <c r="E1522" s="166" t="s">
        <v>31</v>
      </c>
      <c r="F1522" s="166" t="s">
        <v>3287</v>
      </c>
      <c r="H1522" s="166" t="s">
        <v>1656</v>
      </c>
      <c r="I1522" s="166" t="s">
        <v>1860</v>
      </c>
      <c r="J1522" s="166" t="s">
        <v>1902</v>
      </c>
      <c r="K1522" s="166" t="s">
        <v>3294</v>
      </c>
      <c r="L1522" s="409">
        <v>29040</v>
      </c>
      <c r="M1522" s="409">
        <v>29040</v>
      </c>
      <c r="N1522" s="409">
        <v>39600</v>
      </c>
      <c r="O1522" s="410">
        <v>1</v>
      </c>
      <c r="P1522" s="405">
        <v>8.3333333333333329E-2</v>
      </c>
      <c r="Q1522" s="405">
        <v>8.3333333333333329E-2</v>
      </c>
      <c r="R1522" s="405">
        <v>8.3333333333333329E-2</v>
      </c>
      <c r="S1522" s="405">
        <v>8.3333333333333329E-2</v>
      </c>
      <c r="T1522" s="405">
        <v>8.3333333333333329E-2</v>
      </c>
      <c r="U1522" s="405">
        <v>8.3333333333333329E-2</v>
      </c>
      <c r="V1522" s="405">
        <v>8.3333333333333329E-2</v>
      </c>
      <c r="W1522" s="405">
        <v>8.3333333333333329E-2</v>
      </c>
      <c r="X1522" s="405">
        <v>8.3333333333333329E-2</v>
      </c>
      <c r="Y1522" s="405">
        <v>8.3333333333333329E-2</v>
      </c>
      <c r="Z1522" s="405">
        <v>8.3333333333333329E-2</v>
      </c>
      <c r="AA1522" s="405">
        <v>8.3333333333333329E-2</v>
      </c>
    </row>
    <row r="1523" spans="1:27" ht="15" customHeight="1" x14ac:dyDescent="0.25">
      <c r="A1523" s="425" t="str">
        <f>IF('1_geral'!$D$1=E1523,1,"")</f>
        <v/>
      </c>
      <c r="B1523" s="166" t="str">
        <f>IF(A1523=1,MAX(B$1:B1522)+1,"")</f>
        <v/>
      </c>
      <c r="C1523" s="425" t="str">
        <f>IF('1_geral'!$D$4=F1523,1,"")</f>
        <v/>
      </c>
      <c r="D1523" s="166" t="str">
        <f>IF(C1523=1,MAX(D$1:D1522)+1,"")</f>
        <v/>
      </c>
      <c r="E1523" s="166" t="s">
        <v>31</v>
      </c>
      <c r="F1523" s="166" t="s">
        <v>3287</v>
      </c>
      <c r="H1523" s="166" t="s">
        <v>1656</v>
      </c>
      <c r="I1523" s="166" t="s">
        <v>1860</v>
      </c>
      <c r="J1523" s="166" t="s">
        <v>1902</v>
      </c>
      <c r="K1523" s="166" t="s">
        <v>3295</v>
      </c>
      <c r="L1523" s="409">
        <v>72600</v>
      </c>
      <c r="M1523" s="409">
        <v>72600</v>
      </c>
      <c r="N1523" s="409">
        <v>99000</v>
      </c>
      <c r="O1523" s="410">
        <v>1</v>
      </c>
      <c r="P1523" s="405">
        <v>8.3333333333333329E-2</v>
      </c>
      <c r="Q1523" s="405">
        <v>8.3333333333333329E-2</v>
      </c>
      <c r="R1523" s="405">
        <v>8.3333333333333329E-2</v>
      </c>
      <c r="S1523" s="405">
        <v>8.3333333333333329E-2</v>
      </c>
      <c r="T1523" s="405">
        <v>8.3333333333333329E-2</v>
      </c>
      <c r="U1523" s="405">
        <v>8.3333333333333329E-2</v>
      </c>
      <c r="V1523" s="405">
        <v>8.3333333333333329E-2</v>
      </c>
      <c r="W1523" s="405">
        <v>8.3333333333333329E-2</v>
      </c>
      <c r="X1523" s="405">
        <v>8.3333333333333329E-2</v>
      </c>
      <c r="Y1523" s="405">
        <v>8.3333333333333329E-2</v>
      </c>
      <c r="Z1523" s="405">
        <v>8.3333333333333329E-2</v>
      </c>
      <c r="AA1523" s="405">
        <v>8.3333333333333329E-2</v>
      </c>
    </row>
    <row r="1524" spans="1:27" ht="15" customHeight="1" x14ac:dyDescent="0.25">
      <c r="A1524" s="425" t="str">
        <f>IF('1_geral'!$D$1=E1524,1,"")</f>
        <v/>
      </c>
      <c r="B1524" s="166" t="str">
        <f>IF(A1524=1,MAX(B$1:B1523)+1,"")</f>
        <v/>
      </c>
      <c r="C1524" s="425" t="str">
        <f>IF('1_geral'!$D$4=F1524,1,"")</f>
        <v/>
      </c>
      <c r="D1524" s="166" t="str">
        <f>IF(C1524=1,MAX(D$1:D1523)+1,"")</f>
        <v/>
      </c>
      <c r="E1524" s="166" t="s">
        <v>31</v>
      </c>
      <c r="F1524" s="166" t="s">
        <v>3287</v>
      </c>
      <c r="H1524" s="166" t="s">
        <v>1656</v>
      </c>
      <c r="I1524" s="166" t="s">
        <v>1860</v>
      </c>
      <c r="J1524" s="166" t="s">
        <v>1902</v>
      </c>
      <c r="K1524" s="166" t="s">
        <v>3296</v>
      </c>
      <c r="L1524" s="409">
        <v>43560</v>
      </c>
      <c r="M1524" s="409">
        <v>43560</v>
      </c>
      <c r="N1524" s="409">
        <v>59400</v>
      </c>
      <c r="O1524" s="410">
        <v>1</v>
      </c>
      <c r="P1524" s="405">
        <v>8.3333333333333329E-2</v>
      </c>
      <c r="Q1524" s="405">
        <v>8.3333333333333329E-2</v>
      </c>
      <c r="R1524" s="405">
        <v>8.3333333333333329E-2</v>
      </c>
      <c r="S1524" s="405">
        <v>8.3333333333333329E-2</v>
      </c>
      <c r="T1524" s="405">
        <v>8.3333333333333329E-2</v>
      </c>
      <c r="U1524" s="405">
        <v>8.3333333333333329E-2</v>
      </c>
      <c r="V1524" s="405">
        <v>8.3333333333333329E-2</v>
      </c>
      <c r="W1524" s="405">
        <v>8.3333333333333329E-2</v>
      </c>
      <c r="X1524" s="405">
        <v>8.3333333333333329E-2</v>
      </c>
      <c r="Y1524" s="405">
        <v>8.3333333333333329E-2</v>
      </c>
      <c r="Z1524" s="405">
        <v>8.3333333333333329E-2</v>
      </c>
      <c r="AA1524" s="405">
        <v>8.3333333333333329E-2</v>
      </c>
    </row>
    <row r="1525" spans="1:27" ht="15" customHeight="1" x14ac:dyDescent="0.25">
      <c r="A1525" s="425" t="str">
        <f>IF('1_geral'!$D$1=E1525,1,"")</f>
        <v/>
      </c>
      <c r="B1525" s="166" t="str">
        <f>IF(A1525=1,MAX(B$1:B1524)+1,"")</f>
        <v/>
      </c>
      <c r="C1525" s="425" t="str">
        <f>IF('1_geral'!$D$4=F1525,1,"")</f>
        <v/>
      </c>
      <c r="D1525" s="166" t="str">
        <f>IF(C1525=1,MAX(D$1:D1524)+1,"")</f>
        <v/>
      </c>
      <c r="E1525" s="166" t="s">
        <v>31</v>
      </c>
      <c r="F1525" s="166" t="s">
        <v>3287</v>
      </c>
      <c r="H1525" s="166" t="s">
        <v>1656</v>
      </c>
      <c r="I1525" s="166" t="s">
        <v>1860</v>
      </c>
      <c r="J1525" s="166" t="s">
        <v>1902</v>
      </c>
      <c r="K1525" s="166" t="s">
        <v>3297</v>
      </c>
      <c r="L1525" s="409">
        <v>29040</v>
      </c>
      <c r="M1525" s="409">
        <v>29040</v>
      </c>
      <c r="N1525" s="409">
        <v>39600</v>
      </c>
      <c r="O1525" s="410">
        <v>1</v>
      </c>
      <c r="P1525" s="405">
        <v>8.3333333333333329E-2</v>
      </c>
      <c r="Q1525" s="405">
        <v>8.3333333333333329E-2</v>
      </c>
      <c r="R1525" s="405">
        <v>8.3333333333333329E-2</v>
      </c>
      <c r="S1525" s="405">
        <v>8.3333333333333329E-2</v>
      </c>
      <c r="T1525" s="405">
        <v>8.3333333333333329E-2</v>
      </c>
      <c r="U1525" s="405">
        <v>8.3333333333333329E-2</v>
      </c>
      <c r="V1525" s="405">
        <v>8.3333333333333329E-2</v>
      </c>
      <c r="W1525" s="405">
        <v>8.3333333333333329E-2</v>
      </c>
      <c r="X1525" s="405">
        <v>8.3333333333333329E-2</v>
      </c>
      <c r="Y1525" s="405">
        <v>8.3333333333333329E-2</v>
      </c>
      <c r="Z1525" s="405">
        <v>8.3333333333333329E-2</v>
      </c>
      <c r="AA1525" s="405">
        <v>8.3333333333333329E-2</v>
      </c>
    </row>
    <row r="1526" spans="1:27" ht="15" customHeight="1" x14ac:dyDescent="0.25">
      <c r="A1526" s="425" t="str">
        <f>IF('1_geral'!$D$1=E1526,1,"")</f>
        <v/>
      </c>
      <c r="B1526" s="166" t="str">
        <f>IF(A1526=1,MAX(B$1:B1525)+1,"")</f>
        <v/>
      </c>
      <c r="C1526" s="425" t="str">
        <f>IF('1_geral'!$D$4=F1526,1,"")</f>
        <v/>
      </c>
      <c r="D1526" s="166" t="str">
        <f>IF(C1526=1,MAX(D$1:D1525)+1,"")</f>
        <v/>
      </c>
      <c r="E1526" s="166" t="s">
        <v>31</v>
      </c>
      <c r="F1526" s="166" t="s">
        <v>3287</v>
      </c>
      <c r="H1526" s="166" t="s">
        <v>1656</v>
      </c>
      <c r="I1526" s="166" t="s">
        <v>1860</v>
      </c>
      <c r="J1526" s="166" t="s">
        <v>1902</v>
      </c>
      <c r="K1526" s="166" t="s">
        <v>3298</v>
      </c>
      <c r="L1526" s="409">
        <v>29040</v>
      </c>
      <c r="M1526" s="409">
        <v>29040</v>
      </c>
      <c r="N1526" s="409">
        <v>39600</v>
      </c>
      <c r="O1526" s="410">
        <v>1</v>
      </c>
      <c r="P1526" s="405">
        <v>8.3333333333333329E-2</v>
      </c>
      <c r="Q1526" s="405">
        <v>8.3333333333333329E-2</v>
      </c>
      <c r="R1526" s="405">
        <v>8.3333333333333329E-2</v>
      </c>
      <c r="S1526" s="405">
        <v>8.3333333333333329E-2</v>
      </c>
      <c r="T1526" s="405">
        <v>8.3333333333333329E-2</v>
      </c>
      <c r="U1526" s="405">
        <v>8.3333333333333329E-2</v>
      </c>
      <c r="V1526" s="405">
        <v>8.3333333333333329E-2</v>
      </c>
      <c r="W1526" s="405">
        <v>8.3333333333333329E-2</v>
      </c>
      <c r="X1526" s="405">
        <v>8.3333333333333329E-2</v>
      </c>
      <c r="Y1526" s="405">
        <v>8.3333333333333329E-2</v>
      </c>
      <c r="Z1526" s="405">
        <v>8.3333333333333329E-2</v>
      </c>
      <c r="AA1526" s="405">
        <v>8.3333333333333329E-2</v>
      </c>
    </row>
    <row r="1527" spans="1:27" ht="15" customHeight="1" x14ac:dyDescent="0.25">
      <c r="A1527" s="425" t="str">
        <f>IF('1_geral'!$D$1=E1527,1,"")</f>
        <v/>
      </c>
      <c r="B1527" s="166" t="str">
        <f>IF(A1527=1,MAX(B$1:B1526)+1,"")</f>
        <v/>
      </c>
      <c r="C1527" s="425" t="str">
        <f>IF('1_geral'!$D$4=F1527,1,"")</f>
        <v/>
      </c>
      <c r="D1527" s="166" t="str">
        <f>IF(C1527=1,MAX(D$1:D1526)+1,"")</f>
        <v/>
      </c>
      <c r="E1527" s="166" t="s">
        <v>31</v>
      </c>
      <c r="F1527" s="166" t="s">
        <v>3287</v>
      </c>
      <c r="H1527" s="166" t="s">
        <v>1656</v>
      </c>
      <c r="I1527" s="166" t="s">
        <v>1860</v>
      </c>
      <c r="J1527" s="166" t="s">
        <v>1902</v>
      </c>
      <c r="K1527" s="166" t="s">
        <v>3301</v>
      </c>
      <c r="L1527" s="409">
        <v>10560</v>
      </c>
      <c r="M1527" s="409">
        <v>12250</v>
      </c>
      <c r="N1527" s="409">
        <v>14400</v>
      </c>
      <c r="O1527" s="410">
        <v>1</v>
      </c>
      <c r="P1527" s="405">
        <v>8.3333333333333329E-2</v>
      </c>
      <c r="Q1527" s="405">
        <v>8.3333333333333329E-2</v>
      </c>
      <c r="R1527" s="405">
        <v>8.3333333333333329E-2</v>
      </c>
      <c r="S1527" s="405">
        <v>8.3333333333333329E-2</v>
      </c>
      <c r="T1527" s="405">
        <v>8.3333333333333329E-2</v>
      </c>
      <c r="U1527" s="405">
        <v>8.3333333333333329E-2</v>
      </c>
      <c r="V1527" s="405">
        <v>8.3333333333333329E-2</v>
      </c>
      <c r="W1527" s="405">
        <v>8.3333333333333329E-2</v>
      </c>
      <c r="X1527" s="405">
        <v>8.3333333333333329E-2</v>
      </c>
      <c r="Y1527" s="405">
        <v>8.3333333333333329E-2</v>
      </c>
      <c r="Z1527" s="405">
        <v>8.3333333333333329E-2</v>
      </c>
      <c r="AA1527" s="405">
        <v>8.3333333333333329E-2</v>
      </c>
    </row>
    <row r="1528" spans="1:27" ht="15" customHeight="1" x14ac:dyDescent="0.25">
      <c r="A1528" s="425" t="str">
        <f>IF('1_geral'!$D$1=E1528,1,"")</f>
        <v/>
      </c>
      <c r="B1528" s="166" t="str">
        <f>IF(A1528=1,MAX(B$1:B1527)+1,"")</f>
        <v/>
      </c>
      <c r="C1528" s="425" t="str">
        <f>IF('1_geral'!$D$4=F1528,1,"")</f>
        <v/>
      </c>
      <c r="D1528" s="166" t="str">
        <f>IF(C1528=1,MAX(D$1:D1527)+1,"")</f>
        <v/>
      </c>
      <c r="E1528" s="166" t="s">
        <v>31</v>
      </c>
      <c r="F1528" s="166" t="s">
        <v>3303</v>
      </c>
      <c r="G1528" s="166" t="s">
        <v>1657</v>
      </c>
      <c r="H1528" s="166" t="s">
        <v>1656</v>
      </c>
      <c r="I1528" s="166" t="s">
        <v>1859</v>
      </c>
      <c r="J1528" s="166" t="s">
        <v>1902</v>
      </c>
      <c r="K1528" s="166" t="s">
        <v>3307</v>
      </c>
      <c r="L1528" s="409">
        <v>19200</v>
      </c>
      <c r="M1528" s="409">
        <v>20160</v>
      </c>
      <c r="N1528" s="409">
        <v>21120</v>
      </c>
      <c r="O1528" s="410">
        <v>1</v>
      </c>
      <c r="P1528" s="405">
        <v>8.3333333333333329E-2</v>
      </c>
      <c r="Q1528" s="405">
        <v>8.3333333333333329E-2</v>
      </c>
      <c r="R1528" s="405">
        <v>8.3333333333333329E-2</v>
      </c>
      <c r="S1528" s="405">
        <v>8.3333333333333329E-2</v>
      </c>
      <c r="T1528" s="405">
        <v>8.3333333333333329E-2</v>
      </c>
      <c r="U1528" s="405">
        <v>8.3333333333333329E-2</v>
      </c>
      <c r="V1528" s="405">
        <v>8.3333333333333329E-2</v>
      </c>
      <c r="W1528" s="405">
        <v>8.3333333333333329E-2</v>
      </c>
      <c r="X1528" s="405">
        <v>8.3333333333333329E-2</v>
      </c>
      <c r="Y1528" s="405">
        <v>8.3333333333333329E-2</v>
      </c>
      <c r="Z1528" s="405">
        <v>8.3333333333333329E-2</v>
      </c>
      <c r="AA1528" s="405">
        <v>8.3333333333333329E-2</v>
      </c>
    </row>
    <row r="1529" spans="1:27" ht="15" customHeight="1" x14ac:dyDescent="0.25">
      <c r="A1529" s="425" t="str">
        <f>IF('1_geral'!$D$1=E1529,1,"")</f>
        <v/>
      </c>
      <c r="B1529" s="166" t="str">
        <f>IF(A1529=1,MAX(B$1:B1528)+1,"")</f>
        <v/>
      </c>
      <c r="C1529" s="425" t="str">
        <f>IF('1_geral'!$D$4=F1529,1,"")</f>
        <v/>
      </c>
      <c r="D1529" s="166" t="str">
        <f>IF(C1529=1,MAX(D$1:D1528)+1,"")</f>
        <v/>
      </c>
      <c r="E1529" s="166" t="s">
        <v>31</v>
      </c>
      <c r="F1529" s="166" t="s">
        <v>3303</v>
      </c>
      <c r="G1529" s="166" t="s">
        <v>1657</v>
      </c>
      <c r="H1529" s="166" t="s">
        <v>1656</v>
      </c>
      <c r="I1529" s="166" t="s">
        <v>1859</v>
      </c>
      <c r="J1529" s="166" t="s">
        <v>1902</v>
      </c>
      <c r="K1529" s="166" t="s">
        <v>3309</v>
      </c>
      <c r="L1529" s="409">
        <v>19200</v>
      </c>
      <c r="M1529" s="409">
        <v>20160</v>
      </c>
      <c r="N1529" s="409">
        <v>21120</v>
      </c>
      <c r="O1529" s="410">
        <v>1</v>
      </c>
      <c r="P1529" s="405">
        <v>8.3333333333333329E-2</v>
      </c>
      <c r="Q1529" s="405">
        <v>8.3333333333333329E-2</v>
      </c>
      <c r="R1529" s="405">
        <v>8.3333333333333329E-2</v>
      </c>
      <c r="S1529" s="405">
        <v>8.3333333333333329E-2</v>
      </c>
      <c r="T1529" s="405">
        <v>8.3333333333333329E-2</v>
      </c>
      <c r="U1529" s="405">
        <v>8.3333333333333329E-2</v>
      </c>
      <c r="V1529" s="405">
        <v>8.3333333333333329E-2</v>
      </c>
      <c r="W1529" s="405">
        <v>8.3333333333333329E-2</v>
      </c>
      <c r="X1529" s="405">
        <v>8.3333333333333329E-2</v>
      </c>
      <c r="Y1529" s="405">
        <v>8.3333333333333329E-2</v>
      </c>
      <c r="Z1529" s="405">
        <v>8.3333333333333329E-2</v>
      </c>
      <c r="AA1529" s="405">
        <v>8.3333333333333329E-2</v>
      </c>
    </row>
    <row r="1530" spans="1:27" ht="15" customHeight="1" x14ac:dyDescent="0.25">
      <c r="A1530" s="425" t="str">
        <f>IF('1_geral'!$D$1=E1530,1,"")</f>
        <v/>
      </c>
      <c r="B1530" s="166" t="str">
        <f>IF(A1530=1,MAX(B$1:B1529)+1,"")</f>
        <v/>
      </c>
      <c r="C1530" s="425" t="str">
        <f>IF('1_geral'!$D$4=F1530,1,"")</f>
        <v/>
      </c>
      <c r="D1530" s="166" t="str">
        <f>IF(C1530=1,MAX(D$1:D1529)+1,"")</f>
        <v/>
      </c>
      <c r="E1530" s="166" t="s">
        <v>31</v>
      </c>
      <c r="F1530" s="166" t="s">
        <v>3303</v>
      </c>
      <c r="G1530" s="166" t="s">
        <v>1657</v>
      </c>
      <c r="H1530" s="166" t="s">
        <v>1656</v>
      </c>
      <c r="I1530" s="166" t="s">
        <v>1857</v>
      </c>
      <c r="J1530" s="166" t="s">
        <v>1902</v>
      </c>
      <c r="K1530" s="166" t="s">
        <v>3310</v>
      </c>
      <c r="L1530" s="409">
        <v>10400</v>
      </c>
      <c r="M1530" s="409">
        <v>10560</v>
      </c>
      <c r="N1530" s="409">
        <v>10700</v>
      </c>
      <c r="O1530" s="410">
        <v>1</v>
      </c>
      <c r="P1530" s="405">
        <v>8.3333333333333329E-2</v>
      </c>
      <c r="Q1530" s="405">
        <v>8.3333333333333329E-2</v>
      </c>
      <c r="R1530" s="405">
        <v>8.3333333333333329E-2</v>
      </c>
      <c r="S1530" s="405">
        <v>8.3333333333333329E-2</v>
      </c>
      <c r="T1530" s="405">
        <v>8.3333333333333329E-2</v>
      </c>
      <c r="U1530" s="405">
        <v>8.3333333333333329E-2</v>
      </c>
      <c r="V1530" s="405">
        <v>8.3333333333333329E-2</v>
      </c>
      <c r="W1530" s="405">
        <v>8.3333333333333329E-2</v>
      </c>
      <c r="X1530" s="405">
        <v>8.3333333333333329E-2</v>
      </c>
      <c r="Y1530" s="405">
        <v>8.3333333333333329E-2</v>
      </c>
      <c r="Z1530" s="405">
        <v>8.3333333333333329E-2</v>
      </c>
      <c r="AA1530" s="405">
        <v>8.3333333333333329E-2</v>
      </c>
    </row>
    <row r="1531" spans="1:27" ht="15" customHeight="1" x14ac:dyDescent="0.25">
      <c r="A1531" s="425" t="str">
        <f>IF('1_geral'!$D$1=E1531,1,"")</f>
        <v/>
      </c>
      <c r="B1531" s="166" t="str">
        <f>IF(A1531=1,MAX(B$1:B1530)+1,"")</f>
        <v/>
      </c>
      <c r="C1531" s="425" t="str">
        <f>IF('1_geral'!$D$4=F1531,1,"")</f>
        <v/>
      </c>
      <c r="D1531" s="166" t="str">
        <f>IF(C1531=1,MAX(D$1:D1530)+1,"")</f>
        <v/>
      </c>
      <c r="E1531" s="166" t="s">
        <v>31</v>
      </c>
      <c r="F1531" s="166" t="s">
        <v>3303</v>
      </c>
      <c r="G1531" s="166" t="s">
        <v>1657</v>
      </c>
      <c r="H1531" s="166" t="s">
        <v>1656</v>
      </c>
      <c r="I1531" s="166" t="s">
        <v>1858</v>
      </c>
      <c r="J1531" s="166" t="s">
        <v>1902</v>
      </c>
      <c r="K1531" s="166" t="s">
        <v>3311</v>
      </c>
      <c r="L1531" s="409">
        <v>20800</v>
      </c>
      <c r="M1531" s="409">
        <v>21120</v>
      </c>
      <c r="N1531" s="409">
        <v>21400</v>
      </c>
      <c r="O1531" s="410">
        <v>1</v>
      </c>
      <c r="P1531" s="405">
        <v>8.3333333333333329E-2</v>
      </c>
      <c r="Q1531" s="405">
        <v>8.3333333333333329E-2</v>
      </c>
      <c r="R1531" s="405">
        <v>8.3333333333333329E-2</v>
      </c>
      <c r="S1531" s="405">
        <v>8.3333333333333329E-2</v>
      </c>
      <c r="T1531" s="405">
        <v>8.3333333333333329E-2</v>
      </c>
      <c r="U1531" s="405">
        <v>8.3333333333333329E-2</v>
      </c>
      <c r="V1531" s="405">
        <v>8.3333333333333329E-2</v>
      </c>
      <c r="W1531" s="405">
        <v>8.3333333333333329E-2</v>
      </c>
      <c r="X1531" s="405">
        <v>8.3333333333333329E-2</v>
      </c>
      <c r="Y1531" s="405">
        <v>8.3333333333333329E-2</v>
      </c>
      <c r="Z1531" s="405">
        <v>8.3333333333333329E-2</v>
      </c>
      <c r="AA1531" s="405">
        <v>8.3333333333333329E-2</v>
      </c>
    </row>
    <row r="1532" spans="1:27" ht="15" customHeight="1" x14ac:dyDescent="0.25">
      <c r="A1532" s="425" t="str">
        <f>IF('1_geral'!$D$1=E1532,1,"")</f>
        <v/>
      </c>
      <c r="B1532" s="166" t="str">
        <f>IF(A1532=1,MAX(B$1:B1531)+1,"")</f>
        <v/>
      </c>
      <c r="C1532" s="425" t="str">
        <f>IF('1_geral'!$D$4=F1532,1,"")</f>
        <v/>
      </c>
      <c r="D1532" s="166" t="str">
        <f>IF(C1532=1,MAX(D$1:D1531)+1,"")</f>
        <v/>
      </c>
      <c r="E1532" s="166" t="s">
        <v>31</v>
      </c>
      <c r="F1532" s="166" t="s">
        <v>3303</v>
      </c>
      <c r="G1532" s="166" t="s">
        <v>1657</v>
      </c>
      <c r="H1532" s="166" t="s">
        <v>1656</v>
      </c>
      <c r="I1532" s="166" t="s">
        <v>1860</v>
      </c>
      <c r="J1532" s="166" t="s">
        <v>1902</v>
      </c>
      <c r="K1532" s="166" t="s">
        <v>3306</v>
      </c>
      <c r="L1532" s="409">
        <v>30300</v>
      </c>
      <c r="M1532" s="409">
        <v>31680</v>
      </c>
      <c r="N1532" s="409">
        <v>32250</v>
      </c>
      <c r="O1532" s="410">
        <v>1</v>
      </c>
      <c r="P1532" s="405">
        <v>8.3333333333333329E-2</v>
      </c>
      <c r="Q1532" s="405">
        <v>8.3333333333333329E-2</v>
      </c>
      <c r="R1532" s="405">
        <v>8.3333333333333329E-2</v>
      </c>
      <c r="S1532" s="405">
        <v>8.3333333333333329E-2</v>
      </c>
      <c r="T1532" s="405">
        <v>8.3333333333333329E-2</v>
      </c>
      <c r="U1532" s="405">
        <v>8.3333333333333329E-2</v>
      </c>
      <c r="V1532" s="405">
        <v>8.3333333333333329E-2</v>
      </c>
      <c r="W1532" s="405">
        <v>8.3333333333333329E-2</v>
      </c>
      <c r="X1532" s="405">
        <v>8.3333333333333329E-2</v>
      </c>
      <c r="Y1532" s="405">
        <v>8.3333333333333329E-2</v>
      </c>
      <c r="Z1532" s="405">
        <v>8.3333333333333329E-2</v>
      </c>
      <c r="AA1532" s="405">
        <v>8.3333333333333329E-2</v>
      </c>
    </row>
    <row r="1533" spans="1:27" ht="15" customHeight="1" x14ac:dyDescent="0.25">
      <c r="A1533" s="425" t="str">
        <f>IF('1_geral'!$D$1=E1533,1,"")</f>
        <v/>
      </c>
      <c r="B1533" s="166" t="str">
        <f>IF(A1533=1,MAX(B$1:B1532)+1,"")</f>
        <v/>
      </c>
      <c r="C1533" s="425" t="str">
        <f>IF('1_geral'!$D$4=F1533,1,"")</f>
        <v/>
      </c>
      <c r="D1533" s="166" t="str">
        <f>IF(C1533=1,MAX(D$1:D1532)+1,"")</f>
        <v/>
      </c>
      <c r="E1533" s="166" t="s">
        <v>31</v>
      </c>
      <c r="F1533" s="166" t="s">
        <v>3303</v>
      </c>
      <c r="G1533" s="166" t="s">
        <v>1657</v>
      </c>
      <c r="H1533" s="166" t="s">
        <v>1656</v>
      </c>
      <c r="I1533" s="166" t="s">
        <v>1860</v>
      </c>
      <c r="J1533" s="166" t="s">
        <v>1902</v>
      </c>
      <c r="K1533" s="166" t="s">
        <v>2475</v>
      </c>
      <c r="L1533" s="409">
        <v>10400</v>
      </c>
      <c r="M1533" s="409">
        <v>10560</v>
      </c>
      <c r="N1533" s="409">
        <v>10700</v>
      </c>
      <c r="O1533" s="410">
        <v>1</v>
      </c>
      <c r="P1533" s="405">
        <v>8.3333333333333329E-2</v>
      </c>
      <c r="Q1533" s="405">
        <v>8.3333333333333329E-2</v>
      </c>
      <c r="R1533" s="405">
        <v>8.3333333333333329E-2</v>
      </c>
      <c r="S1533" s="405">
        <v>8.3333333333333329E-2</v>
      </c>
      <c r="T1533" s="405">
        <v>8.3333333333333329E-2</v>
      </c>
      <c r="U1533" s="405">
        <v>8.3333333333333329E-2</v>
      </c>
      <c r="V1533" s="405">
        <v>8.3333333333333329E-2</v>
      </c>
      <c r="W1533" s="405">
        <v>8.3333333333333329E-2</v>
      </c>
      <c r="X1533" s="405">
        <v>8.3333333333333329E-2</v>
      </c>
      <c r="Y1533" s="405">
        <v>8.3333333333333329E-2</v>
      </c>
      <c r="Z1533" s="405">
        <v>8.3333333333333329E-2</v>
      </c>
      <c r="AA1533" s="405">
        <v>8.3333333333333329E-2</v>
      </c>
    </row>
    <row r="1534" spans="1:27" ht="15" customHeight="1" x14ac:dyDescent="0.25">
      <c r="A1534" s="425" t="str">
        <f>IF('1_geral'!$D$1=E1534,1,"")</f>
        <v/>
      </c>
      <c r="B1534" s="166" t="str">
        <f>IF(A1534=1,MAX(B$1:B1533)+1,"")</f>
        <v/>
      </c>
      <c r="C1534" s="425" t="str">
        <f>IF('1_geral'!$D$4=F1534,1,"")</f>
        <v/>
      </c>
      <c r="D1534" s="166" t="str">
        <f>IF(C1534=1,MAX(D$1:D1533)+1,"")</f>
        <v/>
      </c>
      <c r="E1534" s="166" t="s">
        <v>31</v>
      </c>
      <c r="F1534" s="166" t="s">
        <v>3303</v>
      </c>
      <c r="G1534" s="166" t="s">
        <v>1657</v>
      </c>
      <c r="H1534" s="166" t="s">
        <v>1656</v>
      </c>
      <c r="I1534" s="166" t="s">
        <v>1860</v>
      </c>
      <c r="J1534" s="166" t="s">
        <v>1902</v>
      </c>
      <c r="K1534" s="166" t="s">
        <v>3313</v>
      </c>
      <c r="L1534" s="409">
        <v>20200</v>
      </c>
      <c r="M1534" s="409">
        <v>21120</v>
      </c>
      <c r="N1534" s="409">
        <v>21500</v>
      </c>
      <c r="O1534" s="410">
        <v>1</v>
      </c>
      <c r="P1534" s="405">
        <v>8.3333333333333329E-2</v>
      </c>
      <c r="Q1534" s="405">
        <v>8.3333333333333329E-2</v>
      </c>
      <c r="R1534" s="405">
        <v>8.3333333333333329E-2</v>
      </c>
      <c r="S1534" s="405">
        <v>8.3333333333333329E-2</v>
      </c>
      <c r="T1534" s="405">
        <v>8.3333333333333329E-2</v>
      </c>
      <c r="U1534" s="405">
        <v>8.3333333333333329E-2</v>
      </c>
      <c r="V1534" s="405">
        <v>8.3333333333333329E-2</v>
      </c>
      <c r="W1534" s="405">
        <v>8.3333333333333329E-2</v>
      </c>
      <c r="X1534" s="405">
        <v>8.3333333333333329E-2</v>
      </c>
      <c r="Y1534" s="405">
        <v>8.3333333333333329E-2</v>
      </c>
      <c r="Z1534" s="405">
        <v>8.3333333333333329E-2</v>
      </c>
      <c r="AA1534" s="405">
        <v>8.3333333333333329E-2</v>
      </c>
    </row>
    <row r="1535" spans="1:27" ht="15" customHeight="1" x14ac:dyDescent="0.25">
      <c r="A1535" s="425" t="str">
        <f>IF('1_geral'!$D$1=E1535,1,"")</f>
        <v/>
      </c>
      <c r="B1535" s="166" t="str">
        <f>IF(A1535=1,MAX(B$1:B1534)+1,"")</f>
        <v/>
      </c>
      <c r="C1535" s="425" t="str">
        <f>IF('1_geral'!$D$4=F1535,1,"")</f>
        <v/>
      </c>
      <c r="D1535" s="166" t="str">
        <f>IF(C1535=1,MAX(D$1:D1534)+1,"")</f>
        <v/>
      </c>
      <c r="E1535" s="166" t="s">
        <v>31</v>
      </c>
      <c r="F1535" s="166" t="s">
        <v>3303</v>
      </c>
      <c r="H1535" s="166" t="s">
        <v>1656</v>
      </c>
      <c r="I1535" s="166" t="s">
        <v>1859</v>
      </c>
      <c r="J1535" s="166" t="s">
        <v>1902</v>
      </c>
      <c r="K1535" s="166" t="s">
        <v>3304</v>
      </c>
      <c r="L1535" s="409">
        <v>9600</v>
      </c>
      <c r="M1535" s="409">
        <v>10080</v>
      </c>
      <c r="N1535" s="409">
        <v>10560</v>
      </c>
      <c r="O1535" s="410">
        <v>1</v>
      </c>
      <c r="P1535" s="405">
        <v>8.3333333333333329E-2</v>
      </c>
      <c r="Q1535" s="405">
        <v>8.3333333333333329E-2</v>
      </c>
      <c r="R1535" s="405">
        <v>8.3333333333333329E-2</v>
      </c>
      <c r="S1535" s="405">
        <v>8.3333333333333329E-2</v>
      </c>
      <c r="T1535" s="405">
        <v>8.3333333333333329E-2</v>
      </c>
      <c r="U1535" s="405">
        <v>8.3333333333333329E-2</v>
      </c>
      <c r="V1535" s="405">
        <v>8.3333333333333329E-2</v>
      </c>
      <c r="W1535" s="405">
        <v>8.3333333333333329E-2</v>
      </c>
      <c r="X1535" s="405">
        <v>8.3333333333333329E-2</v>
      </c>
      <c r="Y1535" s="405">
        <v>8.3333333333333329E-2</v>
      </c>
      <c r="Z1535" s="405">
        <v>8.3333333333333329E-2</v>
      </c>
      <c r="AA1535" s="405">
        <v>8.3333333333333329E-2</v>
      </c>
    </row>
    <row r="1536" spans="1:27" ht="15" customHeight="1" x14ac:dyDescent="0.25">
      <c r="A1536" s="425" t="str">
        <f>IF('1_geral'!$D$1=E1536,1,"")</f>
        <v/>
      </c>
      <c r="B1536" s="166" t="str">
        <f>IF(A1536=1,MAX(B$1:B1535)+1,"")</f>
        <v/>
      </c>
      <c r="C1536" s="425" t="str">
        <f>IF('1_geral'!$D$4=F1536,1,"")</f>
        <v/>
      </c>
      <c r="D1536" s="166" t="str">
        <f>IF(C1536=1,MAX(D$1:D1535)+1,"")</f>
        <v/>
      </c>
      <c r="E1536" s="166" t="s">
        <v>31</v>
      </c>
      <c r="F1536" s="166" t="s">
        <v>3303</v>
      </c>
      <c r="H1536" s="166" t="s">
        <v>1656</v>
      </c>
      <c r="I1536" s="166" t="s">
        <v>1858</v>
      </c>
      <c r="J1536" s="166" t="s">
        <v>1902</v>
      </c>
      <c r="K1536" s="166" t="s">
        <v>3308</v>
      </c>
      <c r="L1536" s="409">
        <v>4224</v>
      </c>
      <c r="M1536" s="409">
        <v>5280</v>
      </c>
      <c r="N1536" s="409">
        <v>6336</v>
      </c>
      <c r="O1536" s="410">
        <v>1</v>
      </c>
      <c r="P1536" s="405">
        <v>8.3333333333333329E-2</v>
      </c>
      <c r="Q1536" s="405">
        <v>8.3333333333333329E-2</v>
      </c>
      <c r="R1536" s="405">
        <v>8.3333333333333329E-2</v>
      </c>
      <c r="S1536" s="405">
        <v>8.3333333333333329E-2</v>
      </c>
      <c r="T1536" s="405">
        <v>8.3333333333333329E-2</v>
      </c>
      <c r="U1536" s="405">
        <v>8.3333333333333329E-2</v>
      </c>
      <c r="V1536" s="405">
        <v>8.3333333333333329E-2</v>
      </c>
      <c r="W1536" s="405">
        <v>8.3333333333333329E-2</v>
      </c>
      <c r="X1536" s="405">
        <v>8.3333333333333329E-2</v>
      </c>
      <c r="Y1536" s="405">
        <v>8.3333333333333329E-2</v>
      </c>
      <c r="Z1536" s="405">
        <v>8.3333333333333329E-2</v>
      </c>
      <c r="AA1536" s="405">
        <v>8.3333333333333329E-2</v>
      </c>
    </row>
    <row r="1537" spans="1:27" ht="15" customHeight="1" x14ac:dyDescent="0.25">
      <c r="A1537" s="425" t="str">
        <f>IF('1_geral'!$D$1=E1537,1,"")</f>
        <v/>
      </c>
      <c r="B1537" s="166" t="str">
        <f>IF(A1537=1,MAX(B$1:B1536)+1,"")</f>
        <v/>
      </c>
      <c r="C1537" s="425" t="str">
        <f>IF('1_geral'!$D$4=F1537,1,"")</f>
        <v/>
      </c>
      <c r="D1537" s="166" t="str">
        <f>IF(C1537=1,MAX(D$1:D1536)+1,"")</f>
        <v/>
      </c>
      <c r="E1537" s="166" t="s">
        <v>31</v>
      </c>
      <c r="F1537" s="166" t="s">
        <v>3303</v>
      </c>
      <c r="H1537" s="166" t="s">
        <v>1656</v>
      </c>
      <c r="I1537" s="166" t="s">
        <v>1860</v>
      </c>
      <c r="J1537" s="166" t="s">
        <v>1902</v>
      </c>
      <c r="K1537" s="166" t="s">
        <v>3305</v>
      </c>
      <c r="L1537" s="409">
        <v>2112</v>
      </c>
      <c r="M1537" s="409">
        <v>2640</v>
      </c>
      <c r="N1537" s="409">
        <v>3168</v>
      </c>
      <c r="O1537" s="410">
        <v>1</v>
      </c>
      <c r="P1537" s="405">
        <v>8.3333333333333329E-2</v>
      </c>
      <c r="Q1537" s="405">
        <v>8.3333333333333329E-2</v>
      </c>
      <c r="R1537" s="405">
        <v>8.3333333333333329E-2</v>
      </c>
      <c r="S1537" s="405">
        <v>8.3333333333333329E-2</v>
      </c>
      <c r="T1537" s="405">
        <v>8.3333333333333329E-2</v>
      </c>
      <c r="U1537" s="405">
        <v>8.3333333333333329E-2</v>
      </c>
      <c r="V1537" s="405">
        <v>8.3333333333333329E-2</v>
      </c>
      <c r="W1537" s="405">
        <v>8.3333333333333329E-2</v>
      </c>
      <c r="X1537" s="405">
        <v>8.3333333333333329E-2</v>
      </c>
      <c r="Y1537" s="405">
        <v>8.3333333333333329E-2</v>
      </c>
      <c r="Z1537" s="405">
        <v>8.3333333333333329E-2</v>
      </c>
      <c r="AA1537" s="405">
        <v>8.3333333333333329E-2</v>
      </c>
    </row>
    <row r="1538" spans="1:27" ht="15" customHeight="1" x14ac:dyDescent="0.25">
      <c r="A1538" s="425" t="str">
        <f>IF('1_geral'!$D$1=E1538,1,"")</f>
        <v/>
      </c>
      <c r="B1538" s="166" t="str">
        <f>IF(A1538=1,MAX(B$1:B1537)+1,"")</f>
        <v/>
      </c>
      <c r="C1538" s="425" t="str">
        <f>IF('1_geral'!$D$4=F1538,1,"")</f>
        <v/>
      </c>
      <c r="D1538" s="166" t="str">
        <f>IF(C1538=1,MAX(D$1:D1537)+1,"")</f>
        <v/>
      </c>
      <c r="E1538" s="166" t="s">
        <v>31</v>
      </c>
      <c r="F1538" s="166" t="s">
        <v>3303</v>
      </c>
      <c r="H1538" s="166" t="s">
        <v>1656</v>
      </c>
      <c r="I1538" s="166" t="s">
        <v>1860</v>
      </c>
      <c r="J1538" s="166" t="s">
        <v>1902</v>
      </c>
      <c r="K1538" s="166" t="s">
        <v>3312</v>
      </c>
      <c r="L1538" s="409">
        <v>2112</v>
      </c>
      <c r="M1538" s="409">
        <v>2640</v>
      </c>
      <c r="N1538" s="409">
        <v>3168</v>
      </c>
      <c r="O1538" s="410">
        <v>1</v>
      </c>
      <c r="P1538" s="405">
        <v>8.3333333333333329E-2</v>
      </c>
      <c r="Q1538" s="405">
        <v>8.3333333333333329E-2</v>
      </c>
      <c r="R1538" s="405">
        <v>8.3333333333333329E-2</v>
      </c>
      <c r="S1538" s="405">
        <v>8.3333333333333329E-2</v>
      </c>
      <c r="T1538" s="405">
        <v>8.3333333333333329E-2</v>
      </c>
      <c r="U1538" s="405">
        <v>8.3333333333333329E-2</v>
      </c>
      <c r="V1538" s="405">
        <v>8.3333333333333329E-2</v>
      </c>
      <c r="W1538" s="405">
        <v>8.3333333333333329E-2</v>
      </c>
      <c r="X1538" s="405">
        <v>8.3333333333333329E-2</v>
      </c>
      <c r="Y1538" s="405">
        <v>8.3333333333333329E-2</v>
      </c>
      <c r="Z1538" s="405">
        <v>8.3333333333333329E-2</v>
      </c>
      <c r="AA1538" s="405">
        <v>8.3333333333333329E-2</v>
      </c>
    </row>
    <row r="1539" spans="1:27" ht="15" customHeight="1" x14ac:dyDescent="0.25">
      <c r="A1539" s="425" t="str">
        <f>IF('1_geral'!$D$1=E1539,1,"")</f>
        <v/>
      </c>
      <c r="B1539" s="166" t="str">
        <f>IF(A1539=1,MAX(B$1:B1538)+1,"")</f>
        <v/>
      </c>
      <c r="C1539" s="425" t="str">
        <f>IF('1_geral'!$D$4=F1539,1,"")</f>
        <v/>
      </c>
      <c r="D1539" s="166" t="str">
        <f>IF(C1539=1,MAX(D$1:D1538)+1,"")</f>
        <v/>
      </c>
      <c r="E1539" s="166" t="s">
        <v>31</v>
      </c>
      <c r="F1539" s="166" t="s">
        <v>3314</v>
      </c>
      <c r="G1539" s="166" t="s">
        <v>1657</v>
      </c>
      <c r="H1539" s="166" t="s">
        <v>1656</v>
      </c>
      <c r="I1539" s="166" t="s">
        <v>1859</v>
      </c>
      <c r="J1539" s="166" t="s">
        <v>1902</v>
      </c>
      <c r="K1539" s="166" t="s">
        <v>3304</v>
      </c>
      <c r="L1539" s="409">
        <v>9600</v>
      </c>
      <c r="M1539" s="409">
        <v>10080</v>
      </c>
      <c r="N1539" s="409">
        <v>10560</v>
      </c>
      <c r="O1539" s="410">
        <v>1</v>
      </c>
      <c r="P1539" s="405">
        <v>8.3333333333333329E-2</v>
      </c>
      <c r="Q1539" s="405">
        <v>8.3333333333333329E-2</v>
      </c>
      <c r="R1539" s="405">
        <v>8.3333333333333329E-2</v>
      </c>
      <c r="S1539" s="405">
        <v>8.3333333333333329E-2</v>
      </c>
      <c r="T1539" s="405">
        <v>8.3333333333333329E-2</v>
      </c>
      <c r="U1539" s="405">
        <v>8.3333333333333329E-2</v>
      </c>
      <c r="V1539" s="405">
        <v>8.3333333333333329E-2</v>
      </c>
      <c r="W1539" s="405">
        <v>8.3333333333333329E-2</v>
      </c>
      <c r="X1539" s="405">
        <v>8.3333333333333329E-2</v>
      </c>
      <c r="Y1539" s="405">
        <v>8.3333333333333329E-2</v>
      </c>
      <c r="Z1539" s="405">
        <v>8.3333333333333329E-2</v>
      </c>
      <c r="AA1539" s="405">
        <v>8.3333333333333329E-2</v>
      </c>
    </row>
    <row r="1540" spans="1:27" ht="15" customHeight="1" x14ac:dyDescent="0.25">
      <c r="A1540" s="425" t="str">
        <f>IF('1_geral'!$D$1=E1540,1,"")</f>
        <v/>
      </c>
      <c r="B1540" s="166" t="str">
        <f>IF(A1540=1,MAX(B$1:B1539)+1,"")</f>
        <v/>
      </c>
      <c r="C1540" s="425" t="str">
        <f>IF('1_geral'!$D$4=F1540,1,"")</f>
        <v/>
      </c>
      <c r="D1540" s="166" t="str">
        <f>IF(C1540=1,MAX(D$1:D1539)+1,"")</f>
        <v/>
      </c>
      <c r="E1540" s="166" t="s">
        <v>31</v>
      </c>
      <c r="F1540" s="166" t="s">
        <v>3314</v>
      </c>
      <c r="G1540" s="166" t="s">
        <v>1657</v>
      </c>
      <c r="H1540" s="166" t="s">
        <v>1656</v>
      </c>
      <c r="I1540" s="166" t="s">
        <v>1859</v>
      </c>
      <c r="J1540" s="166" t="s">
        <v>1902</v>
      </c>
      <c r="K1540" s="166" t="s">
        <v>3307</v>
      </c>
      <c r="L1540" s="409">
        <v>19200</v>
      </c>
      <c r="M1540" s="409">
        <v>20160</v>
      </c>
      <c r="N1540" s="409">
        <v>21120</v>
      </c>
      <c r="O1540" s="410">
        <v>1</v>
      </c>
      <c r="P1540" s="405">
        <v>8.3333333333333329E-2</v>
      </c>
      <c r="Q1540" s="405">
        <v>8.3333333333333329E-2</v>
      </c>
      <c r="R1540" s="405">
        <v>8.3333333333333329E-2</v>
      </c>
      <c r="S1540" s="405">
        <v>8.3333333333333329E-2</v>
      </c>
      <c r="T1540" s="405">
        <v>8.3333333333333329E-2</v>
      </c>
      <c r="U1540" s="405">
        <v>8.3333333333333329E-2</v>
      </c>
      <c r="V1540" s="405">
        <v>8.3333333333333329E-2</v>
      </c>
      <c r="W1540" s="405">
        <v>8.3333333333333329E-2</v>
      </c>
      <c r="X1540" s="405">
        <v>8.3333333333333329E-2</v>
      </c>
      <c r="Y1540" s="405">
        <v>8.3333333333333329E-2</v>
      </c>
      <c r="Z1540" s="405">
        <v>8.3333333333333329E-2</v>
      </c>
      <c r="AA1540" s="405">
        <v>8.3333333333333329E-2</v>
      </c>
    </row>
    <row r="1541" spans="1:27" ht="15" customHeight="1" x14ac:dyDescent="0.25">
      <c r="A1541" s="425" t="str">
        <f>IF('1_geral'!$D$1=E1541,1,"")</f>
        <v/>
      </c>
      <c r="B1541" s="166" t="str">
        <f>IF(A1541=1,MAX(B$1:B1540)+1,"")</f>
        <v/>
      </c>
      <c r="C1541" s="425" t="str">
        <f>IF('1_geral'!$D$4=F1541,1,"")</f>
        <v/>
      </c>
      <c r="D1541" s="166" t="str">
        <f>IF(C1541=1,MAX(D$1:D1540)+1,"")</f>
        <v/>
      </c>
      <c r="E1541" s="166" t="s">
        <v>31</v>
      </c>
      <c r="F1541" s="166" t="s">
        <v>3314</v>
      </c>
      <c r="G1541" s="166" t="s">
        <v>1657</v>
      </c>
      <c r="H1541" s="166" t="s">
        <v>1656</v>
      </c>
      <c r="I1541" s="166" t="s">
        <v>1859</v>
      </c>
      <c r="J1541" s="166" t="s">
        <v>1902</v>
      </c>
      <c r="K1541" s="166" t="s">
        <v>3309</v>
      </c>
      <c r="L1541" s="409">
        <v>19200</v>
      </c>
      <c r="M1541" s="409">
        <v>20160</v>
      </c>
      <c r="N1541" s="409">
        <v>21120</v>
      </c>
      <c r="O1541" s="410">
        <v>1</v>
      </c>
      <c r="P1541" s="405">
        <v>8.3333333333333329E-2</v>
      </c>
      <c r="Q1541" s="405">
        <v>8.3333333333333329E-2</v>
      </c>
      <c r="R1541" s="405">
        <v>8.3333333333333329E-2</v>
      </c>
      <c r="S1541" s="405">
        <v>8.3333333333333329E-2</v>
      </c>
      <c r="T1541" s="405">
        <v>8.3333333333333329E-2</v>
      </c>
      <c r="U1541" s="405">
        <v>8.3333333333333329E-2</v>
      </c>
      <c r="V1541" s="405">
        <v>8.3333333333333329E-2</v>
      </c>
      <c r="W1541" s="405">
        <v>8.3333333333333329E-2</v>
      </c>
      <c r="X1541" s="405">
        <v>8.3333333333333329E-2</v>
      </c>
      <c r="Y1541" s="405">
        <v>8.3333333333333329E-2</v>
      </c>
      <c r="Z1541" s="405">
        <v>8.3333333333333329E-2</v>
      </c>
      <c r="AA1541" s="405">
        <v>8.3333333333333329E-2</v>
      </c>
    </row>
    <row r="1542" spans="1:27" ht="15" customHeight="1" x14ac:dyDescent="0.25">
      <c r="A1542" s="425" t="str">
        <f>IF('1_geral'!$D$1=E1542,1,"")</f>
        <v/>
      </c>
      <c r="B1542" s="166" t="str">
        <f>IF(A1542=1,MAX(B$1:B1541)+1,"")</f>
        <v/>
      </c>
      <c r="C1542" s="425" t="str">
        <f>IF('1_geral'!$D$4=F1542,1,"")</f>
        <v/>
      </c>
      <c r="D1542" s="166" t="str">
        <f>IF(C1542=1,MAX(D$1:D1541)+1,"")</f>
        <v/>
      </c>
      <c r="E1542" s="166" t="s">
        <v>31</v>
      </c>
      <c r="F1542" s="166" t="s">
        <v>3314</v>
      </c>
      <c r="G1542" s="166" t="s">
        <v>1657</v>
      </c>
      <c r="H1542" s="166" t="s">
        <v>1656</v>
      </c>
      <c r="I1542" s="166" t="s">
        <v>1858</v>
      </c>
      <c r="J1542" s="166" t="s">
        <v>1902</v>
      </c>
      <c r="K1542" s="166" t="s">
        <v>3311</v>
      </c>
      <c r="L1542" s="409">
        <v>20800</v>
      </c>
      <c r="M1542" s="409">
        <v>21120</v>
      </c>
      <c r="N1542" s="409">
        <v>21400</v>
      </c>
      <c r="O1542" s="410">
        <v>1</v>
      </c>
      <c r="P1542" s="405">
        <v>8.3333333333333329E-2</v>
      </c>
      <c r="Q1542" s="405">
        <v>8.3333333333333329E-2</v>
      </c>
      <c r="R1542" s="405">
        <v>8.3333333333333329E-2</v>
      </c>
      <c r="S1542" s="405">
        <v>8.3333333333333329E-2</v>
      </c>
      <c r="T1542" s="405">
        <v>8.3333333333333329E-2</v>
      </c>
      <c r="U1542" s="405">
        <v>8.3333333333333329E-2</v>
      </c>
      <c r="V1542" s="405">
        <v>8.3333333333333329E-2</v>
      </c>
      <c r="W1542" s="405">
        <v>8.3333333333333329E-2</v>
      </c>
      <c r="X1542" s="405">
        <v>8.3333333333333329E-2</v>
      </c>
      <c r="Y1542" s="405">
        <v>8.3333333333333329E-2</v>
      </c>
      <c r="Z1542" s="405">
        <v>8.3333333333333329E-2</v>
      </c>
      <c r="AA1542" s="405">
        <v>8.3333333333333329E-2</v>
      </c>
    </row>
    <row r="1543" spans="1:27" ht="15" customHeight="1" x14ac:dyDescent="0.25">
      <c r="A1543" s="425" t="str">
        <f>IF('1_geral'!$D$1=E1543,1,"")</f>
        <v/>
      </c>
      <c r="B1543" s="166" t="str">
        <f>IF(A1543=1,MAX(B$1:B1542)+1,"")</f>
        <v/>
      </c>
      <c r="C1543" s="425" t="str">
        <f>IF('1_geral'!$D$4=F1543,1,"")</f>
        <v/>
      </c>
      <c r="D1543" s="166" t="str">
        <f>IF(C1543=1,MAX(D$1:D1542)+1,"")</f>
        <v/>
      </c>
      <c r="E1543" s="166" t="s">
        <v>31</v>
      </c>
      <c r="F1543" s="166" t="s">
        <v>3314</v>
      </c>
      <c r="G1543" s="166" t="s">
        <v>1657</v>
      </c>
      <c r="H1543" s="166" t="s">
        <v>1656</v>
      </c>
      <c r="I1543" s="166" t="s">
        <v>1860</v>
      </c>
      <c r="J1543" s="166" t="s">
        <v>1902</v>
      </c>
      <c r="K1543" s="166" t="s">
        <v>3306</v>
      </c>
      <c r="L1543" s="409">
        <v>30300</v>
      </c>
      <c r="M1543" s="409">
        <v>31680</v>
      </c>
      <c r="N1543" s="409">
        <v>32250</v>
      </c>
      <c r="O1543" s="410">
        <v>1</v>
      </c>
      <c r="P1543" s="405">
        <v>8.3333333333333329E-2</v>
      </c>
      <c r="Q1543" s="405">
        <v>8.3333333333333329E-2</v>
      </c>
      <c r="R1543" s="405">
        <v>8.3333333333333329E-2</v>
      </c>
      <c r="S1543" s="405">
        <v>8.3333333333333329E-2</v>
      </c>
      <c r="T1543" s="405">
        <v>8.3333333333333329E-2</v>
      </c>
      <c r="U1543" s="405">
        <v>8.3333333333333329E-2</v>
      </c>
      <c r="V1543" s="405">
        <v>8.3333333333333329E-2</v>
      </c>
      <c r="W1543" s="405">
        <v>8.3333333333333329E-2</v>
      </c>
      <c r="X1543" s="405">
        <v>8.3333333333333329E-2</v>
      </c>
      <c r="Y1543" s="405">
        <v>8.3333333333333329E-2</v>
      </c>
      <c r="Z1543" s="405">
        <v>8.3333333333333329E-2</v>
      </c>
      <c r="AA1543" s="405">
        <v>8.3333333333333329E-2</v>
      </c>
    </row>
    <row r="1544" spans="1:27" ht="15" customHeight="1" x14ac:dyDescent="0.25">
      <c r="A1544" s="425" t="str">
        <f>IF('1_geral'!$D$1=E1544,1,"")</f>
        <v/>
      </c>
      <c r="B1544" s="166" t="str">
        <f>IF(A1544=1,MAX(B$1:B1543)+1,"")</f>
        <v/>
      </c>
      <c r="C1544" s="425" t="str">
        <f>IF('1_geral'!$D$4=F1544,1,"")</f>
        <v/>
      </c>
      <c r="D1544" s="166" t="str">
        <f>IF(C1544=1,MAX(D$1:D1543)+1,"")</f>
        <v/>
      </c>
      <c r="E1544" s="166" t="s">
        <v>31</v>
      </c>
      <c r="F1544" s="166" t="s">
        <v>3314</v>
      </c>
      <c r="G1544" s="166" t="s">
        <v>1657</v>
      </c>
      <c r="H1544" s="166" t="s">
        <v>1656</v>
      </c>
      <c r="I1544" s="166" t="s">
        <v>1860</v>
      </c>
      <c r="J1544" s="166" t="s">
        <v>1902</v>
      </c>
      <c r="K1544" s="166" t="s">
        <v>3313</v>
      </c>
      <c r="L1544" s="409">
        <v>20200</v>
      </c>
      <c r="M1544" s="409">
        <v>21120</v>
      </c>
      <c r="N1544" s="409">
        <v>21500</v>
      </c>
      <c r="O1544" s="410">
        <v>1</v>
      </c>
      <c r="P1544" s="405">
        <v>8.3333333333333329E-2</v>
      </c>
      <c r="Q1544" s="405">
        <v>8.3333333333333329E-2</v>
      </c>
      <c r="R1544" s="405">
        <v>8.3333333333333329E-2</v>
      </c>
      <c r="S1544" s="405">
        <v>8.3333333333333329E-2</v>
      </c>
      <c r="T1544" s="405">
        <v>8.3333333333333329E-2</v>
      </c>
      <c r="U1544" s="405">
        <v>8.3333333333333329E-2</v>
      </c>
      <c r="V1544" s="405">
        <v>8.3333333333333329E-2</v>
      </c>
      <c r="W1544" s="405">
        <v>8.3333333333333329E-2</v>
      </c>
      <c r="X1544" s="405">
        <v>8.3333333333333329E-2</v>
      </c>
      <c r="Y1544" s="405">
        <v>8.3333333333333329E-2</v>
      </c>
      <c r="Z1544" s="405">
        <v>8.3333333333333329E-2</v>
      </c>
      <c r="AA1544" s="405">
        <v>8.3333333333333329E-2</v>
      </c>
    </row>
    <row r="1545" spans="1:27" ht="15" customHeight="1" x14ac:dyDescent="0.25">
      <c r="A1545" s="425" t="str">
        <f>IF('1_geral'!$D$1=E1545,1,"")</f>
        <v/>
      </c>
      <c r="B1545" s="166" t="str">
        <f>IF(A1545=1,MAX(B$1:B1544)+1,"")</f>
        <v/>
      </c>
      <c r="C1545" s="425" t="str">
        <f>IF('1_geral'!$D$4=F1545,1,"")</f>
        <v/>
      </c>
      <c r="D1545" s="166" t="str">
        <f>IF(C1545=1,MAX(D$1:D1544)+1,"")</f>
        <v/>
      </c>
      <c r="E1545" s="166" t="s">
        <v>31</v>
      </c>
      <c r="F1545" s="166" t="s">
        <v>3315</v>
      </c>
      <c r="G1545" s="166" t="s">
        <v>1657</v>
      </c>
      <c r="H1545" s="166" t="s">
        <v>1656</v>
      </c>
      <c r="I1545" s="166" t="s">
        <v>1657</v>
      </c>
      <c r="J1545" s="166" t="s">
        <v>1902</v>
      </c>
      <c r="K1545" s="166" t="s">
        <v>3316</v>
      </c>
      <c r="L1545" s="409">
        <v>16.285714285714285</v>
      </c>
      <c r="M1545" s="409">
        <v>17.142857142857142</v>
      </c>
      <c r="N1545" s="409">
        <v>18</v>
      </c>
      <c r="O1545" s="410">
        <v>16.285714285714285</v>
      </c>
      <c r="P1545" s="405">
        <v>8.3333333333333329E-2</v>
      </c>
      <c r="Q1545" s="405">
        <v>8.3333333333333329E-2</v>
      </c>
      <c r="R1545" s="405">
        <v>8.3333333333333329E-2</v>
      </c>
      <c r="S1545" s="405">
        <v>8.3333333333333329E-2</v>
      </c>
      <c r="T1545" s="405">
        <v>8.3333333333333329E-2</v>
      </c>
      <c r="U1545" s="405">
        <v>8.3333333333333329E-2</v>
      </c>
      <c r="V1545" s="405">
        <v>8.3333333333333329E-2</v>
      </c>
      <c r="W1545" s="405">
        <v>8.3333333333333329E-2</v>
      </c>
      <c r="X1545" s="405">
        <v>8.3333333333333329E-2</v>
      </c>
      <c r="Y1545" s="405">
        <v>8.3333333333333329E-2</v>
      </c>
      <c r="Z1545" s="405">
        <v>8.3333333333333329E-2</v>
      </c>
      <c r="AA1545" s="405">
        <v>8.3333333333333329E-2</v>
      </c>
    </row>
    <row r="1546" spans="1:27" ht="15" customHeight="1" x14ac:dyDescent="0.25">
      <c r="A1546" s="425" t="str">
        <f>IF('1_geral'!$D$1=E1546,1,"")</f>
        <v/>
      </c>
      <c r="B1546" s="166" t="str">
        <f>IF(A1546=1,MAX(B$1:B1545)+1,"")</f>
        <v/>
      </c>
      <c r="C1546" s="425" t="str">
        <f>IF('1_geral'!$D$4=F1546,1,"")</f>
        <v/>
      </c>
      <c r="D1546" s="166" t="str">
        <f>IF(C1546=1,MAX(D$1:D1545)+1,"")</f>
        <v/>
      </c>
      <c r="E1546" s="166" t="s">
        <v>31</v>
      </c>
      <c r="F1546" s="166" t="s">
        <v>3315</v>
      </c>
      <c r="G1546" s="166" t="s">
        <v>1657</v>
      </c>
      <c r="H1546" s="166" t="s">
        <v>1656</v>
      </c>
      <c r="I1546" s="166" t="s">
        <v>1860</v>
      </c>
      <c r="J1546" s="166" t="s">
        <v>1902</v>
      </c>
      <c r="K1546" s="166" t="s">
        <v>2475</v>
      </c>
      <c r="L1546" s="409">
        <v>954.21428571428567</v>
      </c>
      <c r="M1546" s="409">
        <v>1060.2380952380952</v>
      </c>
      <c r="N1546" s="409">
        <v>1166.2619047619046</v>
      </c>
      <c r="O1546" s="410">
        <v>1166.2619047619046</v>
      </c>
      <c r="P1546" s="405">
        <v>8.3333333333333329E-2</v>
      </c>
      <c r="Q1546" s="405">
        <v>8.3333333333333329E-2</v>
      </c>
      <c r="R1546" s="405">
        <v>8.3333333333333329E-2</v>
      </c>
      <c r="S1546" s="405">
        <v>8.3333333333333329E-2</v>
      </c>
      <c r="T1546" s="405">
        <v>8.3333333333333329E-2</v>
      </c>
      <c r="U1546" s="405">
        <v>8.3333333333333329E-2</v>
      </c>
      <c r="V1546" s="405">
        <v>8.3333333333333329E-2</v>
      </c>
      <c r="W1546" s="405">
        <v>8.3333333333333329E-2</v>
      </c>
      <c r="X1546" s="405">
        <v>8.3333333333333329E-2</v>
      </c>
      <c r="Y1546" s="405">
        <v>8.3333333333333329E-2</v>
      </c>
      <c r="Z1546" s="405">
        <v>8.3333333333333329E-2</v>
      </c>
      <c r="AA1546" s="405">
        <v>8.3333333333333329E-2</v>
      </c>
    </row>
    <row r="1547" spans="1:27" ht="15" customHeight="1" x14ac:dyDescent="0.25">
      <c r="A1547" s="425" t="str">
        <f>IF('1_geral'!$D$1=E1547,1,"")</f>
        <v/>
      </c>
      <c r="B1547" s="166" t="str">
        <f>IF(A1547=1,MAX(B$1:B1546)+1,"")</f>
        <v/>
      </c>
      <c r="C1547" s="425" t="str">
        <f>IF('1_geral'!$D$4=F1547,1,"")</f>
        <v/>
      </c>
      <c r="D1547" s="166" t="str">
        <f>IF(C1547=1,MAX(D$1:D1546)+1,"")</f>
        <v/>
      </c>
      <c r="E1547" s="166" t="s">
        <v>31</v>
      </c>
      <c r="F1547" s="166" t="s">
        <v>3315</v>
      </c>
      <c r="G1547" s="166" t="s">
        <v>1657</v>
      </c>
      <c r="H1547" s="166" t="s">
        <v>1854</v>
      </c>
      <c r="I1547" s="166" t="s">
        <v>1857</v>
      </c>
      <c r="J1547" s="166" t="s">
        <v>1902</v>
      </c>
      <c r="K1547" s="166" t="s">
        <v>3320</v>
      </c>
      <c r="L1547" s="409">
        <v>394.28571428571428</v>
      </c>
      <c r="M1547" s="409">
        <v>438.09523809523807</v>
      </c>
      <c r="N1547" s="409">
        <v>481.90476190476187</v>
      </c>
      <c r="O1547" s="410">
        <v>306.66666666666663</v>
      </c>
      <c r="P1547" s="405">
        <v>8.3333333333333329E-2</v>
      </c>
      <c r="Q1547" s="405">
        <v>8.3333333333333329E-2</v>
      </c>
      <c r="R1547" s="405">
        <v>8.3333333333333329E-2</v>
      </c>
      <c r="S1547" s="405">
        <v>8.3333333333333329E-2</v>
      </c>
      <c r="T1547" s="405">
        <v>8.3333333333333329E-2</v>
      </c>
      <c r="U1547" s="405">
        <v>8.3333333333333329E-2</v>
      </c>
      <c r="V1547" s="405">
        <v>8.3333333333333329E-2</v>
      </c>
      <c r="W1547" s="405">
        <v>8.3333333333333329E-2</v>
      </c>
      <c r="X1547" s="405">
        <v>8.3333333333333329E-2</v>
      </c>
      <c r="Y1547" s="405">
        <v>8.3333333333333329E-2</v>
      </c>
      <c r="Z1547" s="405">
        <v>8.3333333333333329E-2</v>
      </c>
      <c r="AA1547" s="405">
        <v>8.3333333333333329E-2</v>
      </c>
    </row>
    <row r="1548" spans="1:27" ht="15" customHeight="1" x14ac:dyDescent="0.25">
      <c r="A1548" s="425" t="str">
        <f>IF('1_geral'!$D$1=E1548,1,"")</f>
        <v/>
      </c>
      <c r="B1548" s="166" t="str">
        <f>IF(A1548=1,MAX(B$1:B1547)+1,"")</f>
        <v/>
      </c>
      <c r="C1548" s="425" t="str">
        <f>IF('1_geral'!$D$4=F1548,1,"")</f>
        <v/>
      </c>
      <c r="D1548" s="166" t="str">
        <f>IF(C1548=1,MAX(D$1:D1547)+1,"")</f>
        <v/>
      </c>
      <c r="E1548" s="166" t="s">
        <v>31</v>
      </c>
      <c r="F1548" s="166" t="s">
        <v>3315</v>
      </c>
      <c r="G1548" s="166" t="s">
        <v>1657</v>
      </c>
      <c r="H1548" s="166" t="s">
        <v>1854</v>
      </c>
      <c r="I1548" s="166" t="s">
        <v>1860</v>
      </c>
      <c r="J1548" s="166" t="s">
        <v>1902</v>
      </c>
      <c r="K1548" s="166" t="s">
        <v>3317</v>
      </c>
      <c r="L1548" s="409">
        <v>173.71428571428572</v>
      </c>
      <c r="M1548" s="409">
        <v>182.85714285714286</v>
      </c>
      <c r="N1548" s="409">
        <v>201.14285714285714</v>
      </c>
      <c r="O1548" s="410">
        <v>201.14285714285714</v>
      </c>
      <c r="P1548" s="405">
        <v>8.3333333333333329E-2</v>
      </c>
      <c r="Q1548" s="405">
        <v>8.3333333333333329E-2</v>
      </c>
      <c r="R1548" s="405">
        <v>8.3333333333333329E-2</v>
      </c>
      <c r="S1548" s="405">
        <v>8.3333333333333329E-2</v>
      </c>
      <c r="T1548" s="405">
        <v>8.3333333333333329E-2</v>
      </c>
      <c r="U1548" s="405">
        <v>8.3333333333333329E-2</v>
      </c>
      <c r="V1548" s="405">
        <v>8.3333333333333329E-2</v>
      </c>
      <c r="W1548" s="405">
        <v>8.3333333333333329E-2</v>
      </c>
      <c r="X1548" s="405">
        <v>8.3333333333333329E-2</v>
      </c>
      <c r="Y1548" s="405">
        <v>8.3333333333333329E-2</v>
      </c>
      <c r="Z1548" s="405">
        <v>8.3333333333333329E-2</v>
      </c>
      <c r="AA1548" s="405">
        <v>8.3333333333333329E-2</v>
      </c>
    </row>
    <row r="1549" spans="1:27" ht="15" customHeight="1" x14ac:dyDescent="0.25">
      <c r="A1549" s="425" t="str">
        <f>IF('1_geral'!$D$1=E1549,1,"")</f>
        <v/>
      </c>
      <c r="B1549" s="166" t="str">
        <f>IF(A1549=1,MAX(B$1:B1548)+1,"")</f>
        <v/>
      </c>
      <c r="C1549" s="425" t="str">
        <f>IF('1_geral'!$D$4=F1549,1,"")</f>
        <v/>
      </c>
      <c r="D1549" s="166" t="str">
        <f>IF(C1549=1,MAX(D$1:D1548)+1,"")</f>
        <v/>
      </c>
      <c r="E1549" s="166" t="s">
        <v>31</v>
      </c>
      <c r="F1549" s="166" t="s">
        <v>3315</v>
      </c>
      <c r="G1549" s="166" t="s">
        <v>1657</v>
      </c>
      <c r="H1549" s="166" t="s">
        <v>1854</v>
      </c>
      <c r="I1549" s="166" t="s">
        <v>1860</v>
      </c>
      <c r="J1549" s="166" t="s">
        <v>1902</v>
      </c>
      <c r="K1549" s="166" t="s">
        <v>3318</v>
      </c>
      <c r="L1549" s="409">
        <v>29.857142857142854</v>
      </c>
      <c r="M1549" s="409">
        <v>31.428571428571427</v>
      </c>
      <c r="N1549" s="409">
        <v>33</v>
      </c>
      <c r="O1549" s="410">
        <v>29.857142857142854</v>
      </c>
      <c r="P1549" s="405">
        <v>8.3333333333333329E-2</v>
      </c>
      <c r="Q1549" s="405">
        <v>8.3333333333333329E-2</v>
      </c>
      <c r="R1549" s="405">
        <v>8.3333333333333329E-2</v>
      </c>
      <c r="S1549" s="405">
        <v>8.3333333333333329E-2</v>
      </c>
      <c r="T1549" s="405">
        <v>8.3333333333333329E-2</v>
      </c>
      <c r="U1549" s="405">
        <v>8.3333333333333329E-2</v>
      </c>
      <c r="V1549" s="405">
        <v>8.3333333333333329E-2</v>
      </c>
      <c r="W1549" s="405">
        <v>8.3333333333333329E-2</v>
      </c>
      <c r="X1549" s="405">
        <v>8.3333333333333329E-2</v>
      </c>
      <c r="Y1549" s="405">
        <v>8.3333333333333329E-2</v>
      </c>
      <c r="Z1549" s="405">
        <v>8.3333333333333329E-2</v>
      </c>
      <c r="AA1549" s="405">
        <v>8.3333333333333329E-2</v>
      </c>
    </row>
    <row r="1550" spans="1:27" ht="15" customHeight="1" x14ac:dyDescent="0.25">
      <c r="A1550" s="425" t="str">
        <f>IF('1_geral'!$D$1=E1550,1,"")</f>
        <v/>
      </c>
      <c r="B1550" s="166" t="str">
        <f>IF(A1550=1,MAX(B$1:B1549)+1,"")</f>
        <v/>
      </c>
      <c r="C1550" s="425" t="str">
        <f>IF('1_geral'!$D$4=F1550,1,"")</f>
        <v/>
      </c>
      <c r="D1550" s="166" t="str">
        <f>IF(C1550=1,MAX(D$1:D1549)+1,"")</f>
        <v/>
      </c>
      <c r="E1550" s="166" t="s">
        <v>31</v>
      </c>
      <c r="F1550" s="166" t="s">
        <v>3315</v>
      </c>
      <c r="G1550" s="166" t="s">
        <v>1657</v>
      </c>
      <c r="H1550" s="166" t="s">
        <v>1854</v>
      </c>
      <c r="I1550" s="166" t="s">
        <v>1860</v>
      </c>
      <c r="J1550" s="166" t="s">
        <v>1902</v>
      </c>
      <c r="K1550" s="166" t="s">
        <v>3319</v>
      </c>
      <c r="L1550" s="409">
        <v>750.95238095238096</v>
      </c>
      <c r="M1550" s="409">
        <v>790.47619047619048</v>
      </c>
      <c r="N1550" s="409">
        <v>869.52380952380952</v>
      </c>
      <c r="O1550" s="410">
        <v>869.52380952380952</v>
      </c>
      <c r="P1550" s="405">
        <v>8.3333333333333329E-2</v>
      </c>
      <c r="Q1550" s="405">
        <v>8.3333333333333329E-2</v>
      </c>
      <c r="R1550" s="405">
        <v>8.3333333333333329E-2</v>
      </c>
      <c r="S1550" s="405">
        <v>8.3333333333333329E-2</v>
      </c>
      <c r="T1550" s="405">
        <v>8.3333333333333329E-2</v>
      </c>
      <c r="U1550" s="405">
        <v>8.3333333333333329E-2</v>
      </c>
      <c r="V1550" s="405">
        <v>8.3333333333333329E-2</v>
      </c>
      <c r="W1550" s="405">
        <v>8.3333333333333329E-2</v>
      </c>
      <c r="X1550" s="405">
        <v>8.3333333333333329E-2</v>
      </c>
      <c r="Y1550" s="405">
        <v>8.3333333333333329E-2</v>
      </c>
      <c r="Z1550" s="405">
        <v>8.3333333333333329E-2</v>
      </c>
      <c r="AA1550" s="405">
        <v>8.3333333333333329E-2</v>
      </c>
    </row>
    <row r="1551" spans="1:27" ht="15" customHeight="1" x14ac:dyDescent="0.25">
      <c r="A1551" s="425" t="str">
        <f>IF('1_geral'!$D$1=E1551,1,"")</f>
        <v/>
      </c>
      <c r="B1551" s="166" t="str">
        <f>IF(A1551=1,MAX(B$1:B1550)+1,"")</f>
        <v/>
      </c>
      <c r="C1551" s="425" t="str">
        <f>IF('1_geral'!$D$4=F1551,1,"")</f>
        <v/>
      </c>
      <c r="D1551" s="166" t="str">
        <f>IF(C1551=1,MAX(D$1:D1550)+1,"")</f>
        <v/>
      </c>
      <c r="E1551" s="166" t="s">
        <v>31</v>
      </c>
      <c r="F1551" s="166" t="s">
        <v>3315</v>
      </c>
      <c r="G1551" s="166" t="s">
        <v>1657</v>
      </c>
      <c r="H1551" s="166" t="s">
        <v>1854</v>
      </c>
      <c r="I1551" s="166" t="s">
        <v>1860</v>
      </c>
      <c r="J1551" s="166" t="s">
        <v>1902</v>
      </c>
      <c r="K1551" s="166" t="s">
        <v>3321</v>
      </c>
      <c r="L1551" s="409">
        <v>88.666666666666657</v>
      </c>
      <c r="M1551" s="409">
        <v>93.333333333333329</v>
      </c>
      <c r="N1551" s="409">
        <v>98</v>
      </c>
      <c r="O1551" s="410">
        <v>88.666666666666657</v>
      </c>
      <c r="P1551" s="405">
        <v>8.3333333333333329E-2</v>
      </c>
      <c r="Q1551" s="405">
        <v>8.3333333333333329E-2</v>
      </c>
      <c r="R1551" s="405">
        <v>8.3333333333333329E-2</v>
      </c>
      <c r="S1551" s="405">
        <v>8.3333333333333329E-2</v>
      </c>
      <c r="T1551" s="405">
        <v>8.3333333333333329E-2</v>
      </c>
      <c r="U1551" s="405">
        <v>8.3333333333333329E-2</v>
      </c>
      <c r="V1551" s="405">
        <v>8.3333333333333329E-2</v>
      </c>
      <c r="W1551" s="405">
        <v>8.3333333333333329E-2</v>
      </c>
      <c r="X1551" s="405">
        <v>8.3333333333333329E-2</v>
      </c>
      <c r="Y1551" s="405">
        <v>8.3333333333333329E-2</v>
      </c>
      <c r="Z1551" s="405">
        <v>8.3333333333333329E-2</v>
      </c>
      <c r="AA1551" s="405">
        <v>8.3333333333333329E-2</v>
      </c>
    </row>
    <row r="1552" spans="1:27" ht="15" customHeight="1" x14ac:dyDescent="0.25">
      <c r="A1552" s="425" t="str">
        <f>IF('1_geral'!$D$1=E1552,1,"")</f>
        <v/>
      </c>
      <c r="B1552" s="166" t="str">
        <f>IF(A1552=1,MAX(B$1:B1551)+1,"")</f>
        <v/>
      </c>
      <c r="C1552" s="425" t="str">
        <f>IF('1_geral'!$D$4=F1552,1,"")</f>
        <v/>
      </c>
      <c r="D1552" s="166" t="str">
        <f>IF(C1552=1,MAX(D$1:D1551)+1,"")</f>
        <v/>
      </c>
      <c r="E1552" s="166" t="s">
        <v>31</v>
      </c>
      <c r="F1552" s="166" t="s">
        <v>3322</v>
      </c>
      <c r="G1552" s="166" t="s">
        <v>1657</v>
      </c>
      <c r="H1552" s="166" t="s">
        <v>1656</v>
      </c>
      <c r="I1552" s="166" t="s">
        <v>1657</v>
      </c>
      <c r="J1552" s="166" t="s">
        <v>1902</v>
      </c>
      <c r="K1552" s="166" t="s">
        <v>3316</v>
      </c>
      <c r="L1552" s="409">
        <v>1519.05</v>
      </c>
      <c r="M1552" s="409">
        <v>1599</v>
      </c>
      <c r="N1552" s="409">
        <v>1678.95</v>
      </c>
      <c r="O1552" s="410">
        <v>1</v>
      </c>
      <c r="P1552" s="405">
        <v>8.3333333333333329E-2</v>
      </c>
      <c r="Q1552" s="405">
        <v>8.3333333333333329E-2</v>
      </c>
      <c r="R1552" s="405">
        <v>8.3333333333333329E-2</v>
      </c>
      <c r="S1552" s="405">
        <v>8.3333333333333329E-2</v>
      </c>
      <c r="T1552" s="405">
        <v>8.3333333333333329E-2</v>
      </c>
      <c r="U1552" s="405">
        <v>8.3333333333333329E-2</v>
      </c>
      <c r="V1552" s="405">
        <v>8.3333333333333329E-2</v>
      </c>
      <c r="W1552" s="405">
        <v>8.3333333333333329E-2</v>
      </c>
      <c r="X1552" s="405">
        <v>8.3333333333333329E-2</v>
      </c>
      <c r="Y1552" s="405">
        <v>8.3333333333333329E-2</v>
      </c>
      <c r="Z1552" s="405">
        <v>8.3333333333333329E-2</v>
      </c>
      <c r="AA1552" s="405">
        <v>8.3333333333333329E-2</v>
      </c>
    </row>
    <row r="1553" spans="1:27" ht="15" customHeight="1" x14ac:dyDescent="0.25">
      <c r="A1553" s="425" t="str">
        <f>IF('1_geral'!$D$1=E1553,1,"")</f>
        <v/>
      </c>
      <c r="B1553" s="166" t="str">
        <f>IF(A1553=1,MAX(B$1:B1552)+1,"")</f>
        <v/>
      </c>
      <c r="C1553" s="425" t="str">
        <f>IF('1_geral'!$D$4=F1553,1,"")</f>
        <v/>
      </c>
      <c r="D1553" s="166" t="str">
        <f>IF(C1553=1,MAX(D$1:D1552)+1,"")</f>
        <v/>
      </c>
      <c r="E1553" s="166" t="s">
        <v>31</v>
      </c>
      <c r="F1553" s="166" t="s">
        <v>3322</v>
      </c>
      <c r="G1553" s="166" t="s">
        <v>1657</v>
      </c>
      <c r="H1553" s="166" t="s">
        <v>1656</v>
      </c>
      <c r="I1553" s="166" t="s">
        <v>1860</v>
      </c>
      <c r="J1553" s="166" t="s">
        <v>1902</v>
      </c>
      <c r="K1553" s="166" t="s">
        <v>2475</v>
      </c>
      <c r="L1553" s="409">
        <v>35968.5</v>
      </c>
      <c r="M1553" s="409">
        <v>39965</v>
      </c>
      <c r="N1553" s="409">
        <v>43961.5</v>
      </c>
      <c r="O1553" s="410">
        <v>1</v>
      </c>
      <c r="P1553" s="405">
        <v>8.3333333333333329E-2</v>
      </c>
      <c r="Q1553" s="405">
        <v>8.3333333333333329E-2</v>
      </c>
      <c r="R1553" s="405">
        <v>8.3333333333333329E-2</v>
      </c>
      <c r="S1553" s="405">
        <v>8.3333333333333329E-2</v>
      </c>
      <c r="T1553" s="405">
        <v>8.3333333333333329E-2</v>
      </c>
      <c r="U1553" s="405">
        <v>8.3333333333333329E-2</v>
      </c>
      <c r="V1553" s="405">
        <v>8.3333333333333329E-2</v>
      </c>
      <c r="W1553" s="405">
        <v>8.3333333333333329E-2</v>
      </c>
      <c r="X1553" s="405">
        <v>8.3333333333333329E-2</v>
      </c>
      <c r="Y1553" s="405">
        <v>8.3333333333333329E-2</v>
      </c>
      <c r="Z1553" s="405">
        <v>8.3333333333333329E-2</v>
      </c>
      <c r="AA1553" s="405">
        <v>8.3333333333333329E-2</v>
      </c>
    </row>
    <row r="1554" spans="1:27" ht="15" customHeight="1" x14ac:dyDescent="0.25">
      <c r="A1554" s="425" t="str">
        <f>IF('1_geral'!$D$1=E1554,1,"")</f>
        <v/>
      </c>
      <c r="B1554" s="166" t="str">
        <f>IF(A1554=1,MAX(B$1:B1553)+1,"")</f>
        <v/>
      </c>
      <c r="C1554" s="425" t="str">
        <f>IF('1_geral'!$D$4=F1554,1,"")</f>
        <v/>
      </c>
      <c r="D1554" s="166" t="str">
        <f>IF(C1554=1,MAX(D$1:D1553)+1,"")</f>
        <v/>
      </c>
      <c r="E1554" s="166" t="s">
        <v>31</v>
      </c>
      <c r="F1554" s="166" t="s">
        <v>3322</v>
      </c>
      <c r="G1554" s="166" t="s">
        <v>1657</v>
      </c>
      <c r="H1554" s="166" t="s">
        <v>1854</v>
      </c>
      <c r="I1554" s="166" t="s">
        <v>1857</v>
      </c>
      <c r="J1554" s="166" t="s">
        <v>1902</v>
      </c>
      <c r="K1554" s="166" t="s">
        <v>3320</v>
      </c>
      <c r="L1554" s="409">
        <v>7920</v>
      </c>
      <c r="M1554" s="409">
        <v>8800</v>
      </c>
      <c r="N1554" s="409">
        <v>9680</v>
      </c>
      <c r="O1554" s="410">
        <v>1</v>
      </c>
      <c r="P1554" s="405">
        <v>8.3333333333333329E-2</v>
      </c>
      <c r="Q1554" s="405">
        <v>8.3333333333333329E-2</v>
      </c>
      <c r="R1554" s="405">
        <v>8.3333333333333329E-2</v>
      </c>
      <c r="S1554" s="405">
        <v>8.3333333333333329E-2</v>
      </c>
      <c r="T1554" s="405">
        <v>8.3333333333333329E-2</v>
      </c>
      <c r="U1554" s="405">
        <v>8.3333333333333329E-2</v>
      </c>
      <c r="V1554" s="405">
        <v>8.3333333333333329E-2</v>
      </c>
      <c r="W1554" s="405">
        <v>8.3333333333333329E-2</v>
      </c>
      <c r="X1554" s="405">
        <v>8.3333333333333329E-2</v>
      </c>
      <c r="Y1554" s="405">
        <v>8.3333333333333329E-2</v>
      </c>
      <c r="Z1554" s="405">
        <v>8.3333333333333329E-2</v>
      </c>
      <c r="AA1554" s="405">
        <v>8.3333333333333329E-2</v>
      </c>
    </row>
    <row r="1555" spans="1:27" ht="15" customHeight="1" x14ac:dyDescent="0.25">
      <c r="A1555" s="425" t="str">
        <f>IF('1_geral'!$D$1=E1555,1,"")</f>
        <v/>
      </c>
      <c r="B1555" s="166" t="str">
        <f>IF(A1555=1,MAX(B$1:B1554)+1,"")</f>
        <v/>
      </c>
      <c r="C1555" s="425" t="str">
        <f>IF('1_geral'!$D$4=F1555,1,"")</f>
        <v/>
      </c>
      <c r="D1555" s="166" t="str">
        <f>IF(C1555=1,MAX(D$1:D1554)+1,"")</f>
        <v/>
      </c>
      <c r="E1555" s="166" t="s">
        <v>31</v>
      </c>
      <c r="F1555" s="166" t="s">
        <v>3322</v>
      </c>
      <c r="G1555" s="166" t="s">
        <v>1657</v>
      </c>
      <c r="H1555" s="166" t="s">
        <v>1854</v>
      </c>
      <c r="I1555" s="166" t="s">
        <v>1860</v>
      </c>
      <c r="J1555" s="166" t="s">
        <v>1902</v>
      </c>
      <c r="K1555" s="166" t="s">
        <v>3317</v>
      </c>
      <c r="L1555" s="409">
        <v>189061.21</v>
      </c>
      <c r="M1555" s="409">
        <v>199011.8</v>
      </c>
      <c r="N1555" s="409">
        <v>218912.97999999998</v>
      </c>
      <c r="O1555" s="410">
        <v>1</v>
      </c>
      <c r="P1555" s="405">
        <v>8.3333333333333329E-2</v>
      </c>
      <c r="Q1555" s="405">
        <v>8.3333333333333329E-2</v>
      </c>
      <c r="R1555" s="405">
        <v>8.3333333333333329E-2</v>
      </c>
      <c r="S1555" s="405">
        <v>8.3333333333333329E-2</v>
      </c>
      <c r="T1555" s="405">
        <v>8.3333333333333329E-2</v>
      </c>
      <c r="U1555" s="405">
        <v>8.3333333333333329E-2</v>
      </c>
      <c r="V1555" s="405">
        <v>8.3333333333333329E-2</v>
      </c>
      <c r="W1555" s="405">
        <v>8.3333333333333329E-2</v>
      </c>
      <c r="X1555" s="405">
        <v>8.3333333333333329E-2</v>
      </c>
      <c r="Y1555" s="405">
        <v>8.3333333333333329E-2</v>
      </c>
      <c r="Z1555" s="405">
        <v>8.3333333333333329E-2</v>
      </c>
      <c r="AA1555" s="405">
        <v>8.3333333333333329E-2</v>
      </c>
    </row>
    <row r="1556" spans="1:27" ht="15" customHeight="1" x14ac:dyDescent="0.25">
      <c r="A1556" s="425" t="str">
        <f>IF('1_geral'!$D$1=E1556,1,"")</f>
        <v/>
      </c>
      <c r="B1556" s="166" t="str">
        <f>IF(A1556=1,MAX(B$1:B1555)+1,"")</f>
        <v/>
      </c>
      <c r="C1556" s="425" t="str">
        <f>IF('1_geral'!$D$4=F1556,1,"")</f>
        <v/>
      </c>
      <c r="D1556" s="166" t="str">
        <f>IF(C1556=1,MAX(D$1:D1555)+1,"")</f>
        <v/>
      </c>
      <c r="E1556" s="166" t="s">
        <v>31</v>
      </c>
      <c r="F1556" s="166" t="s">
        <v>3322</v>
      </c>
      <c r="G1556" s="166" t="s">
        <v>1657</v>
      </c>
      <c r="H1556" s="166" t="s">
        <v>1854</v>
      </c>
      <c r="I1556" s="166" t="s">
        <v>1860</v>
      </c>
      <c r="J1556" s="166" t="s">
        <v>1902</v>
      </c>
      <c r="K1556" s="166" t="s">
        <v>3318</v>
      </c>
      <c r="L1556" s="409">
        <v>7862.2</v>
      </c>
      <c r="M1556" s="409">
        <v>8276</v>
      </c>
      <c r="N1556" s="409">
        <v>8689.7999999999993</v>
      </c>
      <c r="O1556" s="410">
        <v>1</v>
      </c>
      <c r="P1556" s="405">
        <v>8.3333333333333329E-2</v>
      </c>
      <c r="Q1556" s="405">
        <v>8.3333333333333329E-2</v>
      </c>
      <c r="R1556" s="405">
        <v>8.3333333333333329E-2</v>
      </c>
      <c r="S1556" s="405">
        <v>8.3333333333333329E-2</v>
      </c>
      <c r="T1556" s="405">
        <v>8.3333333333333329E-2</v>
      </c>
      <c r="U1556" s="405">
        <v>8.3333333333333329E-2</v>
      </c>
      <c r="V1556" s="405">
        <v>8.3333333333333329E-2</v>
      </c>
      <c r="W1556" s="405">
        <v>8.3333333333333329E-2</v>
      </c>
      <c r="X1556" s="405">
        <v>8.3333333333333329E-2</v>
      </c>
      <c r="Y1556" s="405">
        <v>8.3333333333333329E-2</v>
      </c>
      <c r="Z1556" s="405">
        <v>8.3333333333333329E-2</v>
      </c>
      <c r="AA1556" s="405">
        <v>8.3333333333333329E-2</v>
      </c>
    </row>
    <row r="1557" spans="1:27" ht="15" customHeight="1" x14ac:dyDescent="0.25">
      <c r="A1557" s="425" t="str">
        <f>IF('1_geral'!$D$1=E1557,1,"")</f>
        <v/>
      </c>
      <c r="B1557" s="166" t="str">
        <f>IF(A1557=1,MAX(B$1:B1556)+1,"")</f>
        <v/>
      </c>
      <c r="C1557" s="425" t="str">
        <f>IF('1_geral'!$D$4=F1557,1,"")</f>
        <v/>
      </c>
      <c r="D1557" s="166" t="str">
        <f>IF(C1557=1,MAX(D$1:D1556)+1,"")</f>
        <v/>
      </c>
      <c r="E1557" s="166" t="s">
        <v>31</v>
      </c>
      <c r="F1557" s="166" t="s">
        <v>3322</v>
      </c>
      <c r="G1557" s="166" t="s">
        <v>1657</v>
      </c>
      <c r="H1557" s="166" t="s">
        <v>1854</v>
      </c>
      <c r="I1557" s="166" t="s">
        <v>1860</v>
      </c>
      <c r="J1557" s="166" t="s">
        <v>1902</v>
      </c>
      <c r="K1557" s="166" t="s">
        <v>3319</v>
      </c>
      <c r="L1557" s="409">
        <v>31692</v>
      </c>
      <c r="M1557" s="409">
        <v>33360</v>
      </c>
      <c r="N1557" s="409">
        <v>36696</v>
      </c>
      <c r="O1557" s="410">
        <v>1</v>
      </c>
      <c r="P1557" s="405">
        <v>8.3333333333333329E-2</v>
      </c>
      <c r="Q1557" s="405">
        <v>8.3333333333333329E-2</v>
      </c>
      <c r="R1557" s="405">
        <v>8.3333333333333329E-2</v>
      </c>
      <c r="S1557" s="405">
        <v>8.3333333333333329E-2</v>
      </c>
      <c r="T1557" s="405">
        <v>8.3333333333333329E-2</v>
      </c>
      <c r="U1557" s="405">
        <v>8.3333333333333329E-2</v>
      </c>
      <c r="V1557" s="405">
        <v>8.3333333333333329E-2</v>
      </c>
      <c r="W1557" s="405">
        <v>8.3333333333333329E-2</v>
      </c>
      <c r="X1557" s="405">
        <v>8.3333333333333329E-2</v>
      </c>
      <c r="Y1557" s="405">
        <v>8.3333333333333329E-2</v>
      </c>
      <c r="Z1557" s="405">
        <v>8.3333333333333329E-2</v>
      </c>
      <c r="AA1557" s="405">
        <v>8.3333333333333329E-2</v>
      </c>
    </row>
    <row r="1558" spans="1:27" ht="15" customHeight="1" x14ac:dyDescent="0.25">
      <c r="A1558" s="425" t="str">
        <f>IF('1_geral'!$D$1=E1558,1,"")</f>
        <v/>
      </c>
      <c r="B1558" s="166" t="str">
        <f>IF(A1558=1,MAX(B$1:B1557)+1,"")</f>
        <v/>
      </c>
      <c r="C1558" s="425" t="str">
        <f>IF('1_geral'!$D$4=F1558,1,"")</f>
        <v/>
      </c>
      <c r="D1558" s="166" t="str">
        <f>IF(C1558=1,MAX(D$1:D1557)+1,"")</f>
        <v/>
      </c>
      <c r="E1558" s="166" t="s">
        <v>31</v>
      </c>
      <c r="F1558" s="166" t="s">
        <v>3322</v>
      </c>
      <c r="G1558" s="166" t="s">
        <v>1657</v>
      </c>
      <c r="H1558" s="166" t="s">
        <v>1854</v>
      </c>
      <c r="I1558" s="166" t="s">
        <v>1860</v>
      </c>
      <c r="J1558" s="166" t="s">
        <v>1902</v>
      </c>
      <c r="K1558" s="166" t="s">
        <v>3321</v>
      </c>
      <c r="L1558" s="409">
        <v>1904.75</v>
      </c>
      <c r="M1558" s="409">
        <v>2005</v>
      </c>
      <c r="N1558" s="409">
        <v>2105.25</v>
      </c>
      <c r="O1558" s="410">
        <v>1</v>
      </c>
      <c r="P1558" s="405">
        <v>8.3333333333333329E-2</v>
      </c>
      <c r="Q1558" s="405">
        <v>8.3333333333333329E-2</v>
      </c>
      <c r="R1558" s="405">
        <v>8.3333333333333329E-2</v>
      </c>
      <c r="S1558" s="405">
        <v>8.3333333333333329E-2</v>
      </c>
      <c r="T1558" s="405">
        <v>8.3333333333333329E-2</v>
      </c>
      <c r="U1558" s="405">
        <v>8.3333333333333329E-2</v>
      </c>
      <c r="V1558" s="405">
        <v>8.3333333333333329E-2</v>
      </c>
      <c r="W1558" s="405">
        <v>8.3333333333333329E-2</v>
      </c>
      <c r="X1558" s="405">
        <v>8.3333333333333329E-2</v>
      </c>
      <c r="Y1558" s="405">
        <v>8.3333333333333329E-2</v>
      </c>
      <c r="Z1558" s="405">
        <v>8.3333333333333329E-2</v>
      </c>
      <c r="AA1558" s="405">
        <v>8.3333333333333329E-2</v>
      </c>
    </row>
    <row r="1559" spans="1:27" ht="15" customHeight="1" x14ac:dyDescent="0.25">
      <c r="A1559" s="425" t="str">
        <f>IF('1_geral'!$D$1=E1559,1,"")</f>
        <v/>
      </c>
      <c r="B1559" s="166" t="str">
        <f>IF(A1559=1,MAX(B$1:B1558)+1,"")</f>
        <v/>
      </c>
      <c r="C1559" s="425" t="str">
        <f>IF('1_geral'!$D$4=F1559,1,"")</f>
        <v/>
      </c>
      <c r="D1559" s="166" t="str">
        <f>IF(C1559=1,MAX(D$1:D1558)+1,"")</f>
        <v/>
      </c>
      <c r="E1559" s="166" t="s">
        <v>31</v>
      </c>
      <c r="F1559" s="166" t="s">
        <v>3323</v>
      </c>
      <c r="G1559" s="166" t="s">
        <v>1657</v>
      </c>
      <c r="H1559" s="166" t="s">
        <v>1656</v>
      </c>
      <c r="I1559" s="166" t="s">
        <v>1657</v>
      </c>
      <c r="J1559" s="166" t="s">
        <v>1902</v>
      </c>
      <c r="K1559" s="166" t="s">
        <v>3316</v>
      </c>
      <c r="L1559" s="409">
        <v>6.288095238095238</v>
      </c>
      <c r="M1559" s="409">
        <v>6.6190476190476186</v>
      </c>
      <c r="N1559" s="409">
        <v>6.9499999999999993</v>
      </c>
      <c r="O1559" s="410">
        <v>6.288095238095238</v>
      </c>
      <c r="P1559" s="405">
        <v>8.3333333333333329E-2</v>
      </c>
      <c r="Q1559" s="405">
        <v>8.3333333333333329E-2</v>
      </c>
      <c r="R1559" s="405">
        <v>8.3333333333333329E-2</v>
      </c>
      <c r="S1559" s="405">
        <v>8.3333333333333329E-2</v>
      </c>
      <c r="T1559" s="405">
        <v>8.3333333333333329E-2</v>
      </c>
      <c r="U1559" s="405">
        <v>8.3333333333333329E-2</v>
      </c>
      <c r="V1559" s="405">
        <v>8.3333333333333329E-2</v>
      </c>
      <c r="W1559" s="405">
        <v>8.3333333333333329E-2</v>
      </c>
      <c r="X1559" s="405">
        <v>8.3333333333333329E-2</v>
      </c>
      <c r="Y1559" s="405">
        <v>8.3333333333333329E-2</v>
      </c>
      <c r="Z1559" s="405">
        <v>8.3333333333333329E-2</v>
      </c>
      <c r="AA1559" s="405">
        <v>8.3333333333333329E-2</v>
      </c>
    </row>
    <row r="1560" spans="1:27" ht="15" customHeight="1" x14ac:dyDescent="0.25">
      <c r="A1560" s="425" t="str">
        <f>IF('1_geral'!$D$1=E1560,1,"")</f>
        <v/>
      </c>
      <c r="B1560" s="166" t="str">
        <f>IF(A1560=1,MAX(B$1:B1559)+1,"")</f>
        <v/>
      </c>
      <c r="C1560" s="425" t="str">
        <f>IF('1_geral'!$D$4=F1560,1,"")</f>
        <v/>
      </c>
      <c r="D1560" s="166" t="str">
        <f>IF(C1560=1,MAX(D$1:D1559)+1,"")</f>
        <v/>
      </c>
      <c r="E1560" s="166" t="s">
        <v>31</v>
      </c>
      <c r="F1560" s="166" t="s">
        <v>3323</v>
      </c>
      <c r="G1560" s="166" t="s">
        <v>1657</v>
      </c>
      <c r="H1560" s="166" t="s">
        <v>1656</v>
      </c>
      <c r="I1560" s="166" t="s">
        <v>1657</v>
      </c>
      <c r="J1560" s="166" t="s">
        <v>1905</v>
      </c>
      <c r="K1560" s="166" t="s">
        <v>3316</v>
      </c>
      <c r="L1560" s="409">
        <v>1519.05</v>
      </c>
      <c r="M1560" s="409">
        <v>1599</v>
      </c>
      <c r="N1560" s="409">
        <v>1678.95</v>
      </c>
      <c r="O1560" s="410">
        <v>1</v>
      </c>
      <c r="P1560" s="405">
        <v>8.3333333333333329E-2</v>
      </c>
      <c r="Q1560" s="405">
        <v>8.3333333333333329E-2</v>
      </c>
      <c r="R1560" s="405">
        <v>8.3333333333333329E-2</v>
      </c>
      <c r="S1560" s="405">
        <v>8.3333333333333329E-2</v>
      </c>
      <c r="T1560" s="405">
        <v>8.3333333333333329E-2</v>
      </c>
      <c r="U1560" s="405">
        <v>8.3333333333333329E-2</v>
      </c>
      <c r="V1560" s="405">
        <v>8.3333333333333329E-2</v>
      </c>
      <c r="W1560" s="405">
        <v>8.3333333333333329E-2</v>
      </c>
      <c r="X1560" s="405">
        <v>8.3333333333333329E-2</v>
      </c>
      <c r="Y1560" s="405">
        <v>8.3333333333333329E-2</v>
      </c>
      <c r="Z1560" s="405">
        <v>8.3333333333333329E-2</v>
      </c>
      <c r="AA1560" s="405">
        <v>8.3333333333333329E-2</v>
      </c>
    </row>
    <row r="1561" spans="1:27" ht="15" customHeight="1" x14ac:dyDescent="0.25">
      <c r="A1561" s="425" t="str">
        <f>IF('1_geral'!$D$1=E1561,1,"")</f>
        <v/>
      </c>
      <c r="B1561" s="166" t="str">
        <f>IF(A1561=1,MAX(B$1:B1560)+1,"")</f>
        <v/>
      </c>
      <c r="C1561" s="425" t="str">
        <f>IF('1_geral'!$D$4=F1561,1,"")</f>
        <v/>
      </c>
      <c r="D1561" s="166" t="str">
        <f>IF(C1561=1,MAX(D$1:D1560)+1,"")</f>
        <v/>
      </c>
      <c r="E1561" s="166" t="s">
        <v>31</v>
      </c>
      <c r="F1561" s="166" t="s">
        <v>3323</v>
      </c>
      <c r="G1561" s="166" t="s">
        <v>1657</v>
      </c>
      <c r="H1561" s="166" t="s">
        <v>1656</v>
      </c>
      <c r="I1561" s="166" t="s">
        <v>1860</v>
      </c>
      <c r="J1561" s="166" t="s">
        <v>1902</v>
      </c>
      <c r="K1561" s="166" t="s">
        <v>2475</v>
      </c>
      <c r="L1561" s="409">
        <v>798.85714285714289</v>
      </c>
      <c r="M1561" s="409">
        <v>887.61904761904759</v>
      </c>
      <c r="N1561" s="409">
        <v>976.38095238095229</v>
      </c>
      <c r="O1561" s="410">
        <v>976.38095238095229</v>
      </c>
      <c r="P1561" s="405">
        <v>8.3333333333333329E-2</v>
      </c>
      <c r="Q1561" s="405">
        <v>8.3333333333333329E-2</v>
      </c>
      <c r="R1561" s="405">
        <v>8.3333333333333329E-2</v>
      </c>
      <c r="S1561" s="405">
        <v>8.3333333333333329E-2</v>
      </c>
      <c r="T1561" s="405">
        <v>8.3333333333333329E-2</v>
      </c>
      <c r="U1561" s="405">
        <v>8.3333333333333329E-2</v>
      </c>
      <c r="V1561" s="405">
        <v>8.3333333333333329E-2</v>
      </c>
      <c r="W1561" s="405">
        <v>8.3333333333333329E-2</v>
      </c>
      <c r="X1561" s="405">
        <v>8.3333333333333329E-2</v>
      </c>
      <c r="Y1561" s="405">
        <v>8.3333333333333329E-2</v>
      </c>
      <c r="Z1561" s="405">
        <v>8.3333333333333329E-2</v>
      </c>
      <c r="AA1561" s="405">
        <v>8.3333333333333329E-2</v>
      </c>
    </row>
    <row r="1562" spans="1:27" ht="15" customHeight="1" x14ac:dyDescent="0.25">
      <c r="A1562" s="425" t="str">
        <f>IF('1_geral'!$D$1=E1562,1,"")</f>
        <v/>
      </c>
      <c r="B1562" s="166" t="str">
        <f>IF(A1562=1,MAX(B$1:B1561)+1,"")</f>
        <v/>
      </c>
      <c r="C1562" s="425" t="str">
        <f>IF('1_geral'!$D$4=F1562,1,"")</f>
        <v/>
      </c>
      <c r="D1562" s="166" t="str">
        <f>IF(C1562=1,MAX(D$1:D1561)+1,"")</f>
        <v/>
      </c>
      <c r="E1562" s="166" t="s">
        <v>31</v>
      </c>
      <c r="F1562" s="166" t="s">
        <v>3323</v>
      </c>
      <c r="G1562" s="166" t="s">
        <v>1657</v>
      </c>
      <c r="H1562" s="166" t="s">
        <v>1656</v>
      </c>
      <c r="I1562" s="166" t="s">
        <v>1860</v>
      </c>
      <c r="J1562" s="166" t="s">
        <v>1902</v>
      </c>
      <c r="K1562" s="166" t="s">
        <v>2475</v>
      </c>
      <c r="L1562" s="409">
        <v>35968.5</v>
      </c>
      <c r="M1562" s="409">
        <v>39965</v>
      </c>
      <c r="N1562" s="409">
        <v>43961.5</v>
      </c>
      <c r="O1562" s="410">
        <v>1</v>
      </c>
      <c r="P1562" s="405">
        <v>8.3333333333333329E-2</v>
      </c>
      <c r="Q1562" s="405">
        <v>8.3333333333333329E-2</v>
      </c>
      <c r="R1562" s="405">
        <v>8.3333333333333329E-2</v>
      </c>
      <c r="S1562" s="405">
        <v>8.3333333333333329E-2</v>
      </c>
      <c r="T1562" s="405">
        <v>8.3333333333333329E-2</v>
      </c>
      <c r="U1562" s="405">
        <v>8.3333333333333329E-2</v>
      </c>
      <c r="V1562" s="405">
        <v>8.3333333333333329E-2</v>
      </c>
      <c r="W1562" s="405">
        <v>8.3333333333333329E-2</v>
      </c>
      <c r="X1562" s="405">
        <v>8.3333333333333329E-2</v>
      </c>
      <c r="Y1562" s="405">
        <v>8.3333333333333329E-2</v>
      </c>
      <c r="Z1562" s="405">
        <v>8.3333333333333329E-2</v>
      </c>
      <c r="AA1562" s="405">
        <v>8.3333333333333329E-2</v>
      </c>
    </row>
    <row r="1563" spans="1:27" ht="15" customHeight="1" x14ac:dyDescent="0.25">
      <c r="A1563" s="425" t="str">
        <f>IF('1_geral'!$D$1=E1563,1,"")</f>
        <v/>
      </c>
      <c r="B1563" s="166" t="str">
        <f>IF(A1563=1,MAX(B$1:B1562)+1,"")</f>
        <v/>
      </c>
      <c r="C1563" s="425" t="str">
        <f>IF('1_geral'!$D$4=F1563,1,"")</f>
        <v/>
      </c>
      <c r="D1563" s="166" t="str">
        <f>IF(C1563=1,MAX(D$1:D1562)+1,"")</f>
        <v/>
      </c>
      <c r="E1563" s="166" t="s">
        <v>31</v>
      </c>
      <c r="F1563" s="166" t="s">
        <v>3323</v>
      </c>
      <c r="G1563" s="166" t="s">
        <v>1657</v>
      </c>
      <c r="H1563" s="166" t="s">
        <v>1854</v>
      </c>
      <c r="I1563" s="166" t="s">
        <v>1857</v>
      </c>
      <c r="J1563" s="166" t="s">
        <v>1902</v>
      </c>
      <c r="K1563" s="166" t="s">
        <v>3320</v>
      </c>
      <c r="L1563" s="409">
        <v>25.714285714285715</v>
      </c>
      <c r="M1563" s="409">
        <v>28.571428571428573</v>
      </c>
      <c r="N1563" s="409">
        <v>31.428571428571431</v>
      </c>
      <c r="O1563" s="410">
        <v>20</v>
      </c>
      <c r="P1563" s="405">
        <v>8.3333333333333329E-2</v>
      </c>
      <c r="Q1563" s="405">
        <v>8.3333333333333329E-2</v>
      </c>
      <c r="R1563" s="405">
        <v>8.3333333333333329E-2</v>
      </c>
      <c r="S1563" s="405">
        <v>8.3333333333333329E-2</v>
      </c>
      <c r="T1563" s="405">
        <v>8.3333333333333329E-2</v>
      </c>
      <c r="U1563" s="405">
        <v>8.3333333333333329E-2</v>
      </c>
      <c r="V1563" s="405">
        <v>8.3333333333333329E-2</v>
      </c>
      <c r="W1563" s="405">
        <v>8.3333333333333329E-2</v>
      </c>
      <c r="X1563" s="405">
        <v>8.3333333333333329E-2</v>
      </c>
      <c r="Y1563" s="405">
        <v>8.3333333333333329E-2</v>
      </c>
      <c r="Z1563" s="405">
        <v>8.3333333333333329E-2</v>
      </c>
      <c r="AA1563" s="405">
        <v>8.3333333333333329E-2</v>
      </c>
    </row>
    <row r="1564" spans="1:27" ht="15" customHeight="1" x14ac:dyDescent="0.25">
      <c r="A1564" s="425" t="str">
        <f>IF('1_geral'!$D$1=E1564,1,"")</f>
        <v/>
      </c>
      <c r="B1564" s="166" t="str">
        <f>IF(A1564=1,MAX(B$1:B1563)+1,"")</f>
        <v/>
      </c>
      <c r="C1564" s="425" t="str">
        <f>IF('1_geral'!$D$4=F1564,1,"")</f>
        <v/>
      </c>
      <c r="D1564" s="166" t="str">
        <f>IF(C1564=1,MAX(D$1:D1563)+1,"")</f>
        <v/>
      </c>
      <c r="E1564" s="166" t="s">
        <v>31</v>
      </c>
      <c r="F1564" s="166" t="s">
        <v>3323</v>
      </c>
      <c r="G1564" s="166" t="s">
        <v>1657</v>
      </c>
      <c r="H1564" s="166" t="s">
        <v>1854</v>
      </c>
      <c r="I1564" s="166" t="s">
        <v>1857</v>
      </c>
      <c r="J1564" s="166" t="s">
        <v>1902</v>
      </c>
      <c r="K1564" s="166" t="s">
        <v>3320</v>
      </c>
      <c r="L1564" s="409">
        <v>7920</v>
      </c>
      <c r="M1564" s="409">
        <v>8800</v>
      </c>
      <c r="N1564" s="409">
        <v>9680</v>
      </c>
      <c r="O1564" s="410">
        <v>1</v>
      </c>
      <c r="P1564" s="405">
        <v>8.3333333333333329E-2</v>
      </c>
      <c r="Q1564" s="405">
        <v>8.3333333333333329E-2</v>
      </c>
      <c r="R1564" s="405">
        <v>8.3333333333333329E-2</v>
      </c>
      <c r="S1564" s="405">
        <v>8.3333333333333329E-2</v>
      </c>
      <c r="T1564" s="405">
        <v>8.3333333333333329E-2</v>
      </c>
      <c r="U1564" s="405">
        <v>8.3333333333333329E-2</v>
      </c>
      <c r="V1564" s="405">
        <v>8.3333333333333329E-2</v>
      </c>
      <c r="W1564" s="405">
        <v>8.3333333333333329E-2</v>
      </c>
      <c r="X1564" s="405">
        <v>8.3333333333333329E-2</v>
      </c>
      <c r="Y1564" s="405">
        <v>8.3333333333333329E-2</v>
      </c>
      <c r="Z1564" s="405">
        <v>8.3333333333333329E-2</v>
      </c>
      <c r="AA1564" s="405">
        <v>8.3333333333333329E-2</v>
      </c>
    </row>
    <row r="1565" spans="1:27" ht="15" customHeight="1" x14ac:dyDescent="0.25">
      <c r="A1565" s="425" t="str">
        <f>IF('1_geral'!$D$1=E1565,1,"")</f>
        <v/>
      </c>
      <c r="B1565" s="166" t="str">
        <f>IF(A1565=1,MAX(B$1:B1564)+1,"")</f>
        <v/>
      </c>
      <c r="C1565" s="425" t="str">
        <f>IF('1_geral'!$D$4=F1565,1,"")</f>
        <v/>
      </c>
      <c r="D1565" s="166" t="str">
        <f>IF(C1565=1,MAX(D$1:D1564)+1,"")</f>
        <v/>
      </c>
      <c r="E1565" s="166" t="s">
        <v>31</v>
      </c>
      <c r="F1565" s="166" t="s">
        <v>3323</v>
      </c>
      <c r="G1565" s="166" t="s">
        <v>1657</v>
      </c>
      <c r="H1565" s="166" t="s">
        <v>1854</v>
      </c>
      <c r="I1565" s="166" t="s">
        <v>1860</v>
      </c>
      <c r="J1565" s="166" t="s">
        <v>1902</v>
      </c>
      <c r="K1565" s="166" t="s">
        <v>3317</v>
      </c>
      <c r="L1565" s="409">
        <v>9103.3523809523813</v>
      </c>
      <c r="M1565" s="409">
        <v>9582.4761904761908</v>
      </c>
      <c r="N1565" s="409">
        <v>10540.72380952381</v>
      </c>
      <c r="O1565" s="410">
        <v>10540.72380952381</v>
      </c>
      <c r="P1565" s="405">
        <v>8.3333333333333329E-2</v>
      </c>
      <c r="Q1565" s="405">
        <v>8.3333333333333329E-2</v>
      </c>
      <c r="R1565" s="405">
        <v>8.3333333333333329E-2</v>
      </c>
      <c r="S1565" s="405">
        <v>8.3333333333333329E-2</v>
      </c>
      <c r="T1565" s="405">
        <v>8.3333333333333329E-2</v>
      </c>
      <c r="U1565" s="405">
        <v>8.3333333333333329E-2</v>
      </c>
      <c r="V1565" s="405">
        <v>8.3333333333333329E-2</v>
      </c>
      <c r="W1565" s="405">
        <v>8.3333333333333329E-2</v>
      </c>
      <c r="X1565" s="405">
        <v>8.3333333333333329E-2</v>
      </c>
      <c r="Y1565" s="405">
        <v>8.3333333333333329E-2</v>
      </c>
      <c r="Z1565" s="405">
        <v>8.3333333333333329E-2</v>
      </c>
      <c r="AA1565" s="405">
        <v>8.3333333333333329E-2</v>
      </c>
    </row>
    <row r="1566" spans="1:27" ht="15" customHeight="1" x14ac:dyDescent="0.25">
      <c r="A1566" s="425" t="str">
        <f>IF('1_geral'!$D$1=E1566,1,"")</f>
        <v/>
      </c>
      <c r="B1566" s="166" t="str">
        <f>IF(A1566=1,MAX(B$1:B1565)+1,"")</f>
        <v/>
      </c>
      <c r="C1566" s="425" t="str">
        <f>IF('1_geral'!$D$4=F1566,1,"")</f>
        <v/>
      </c>
      <c r="D1566" s="166" t="str">
        <f>IF(C1566=1,MAX(D$1:D1565)+1,"")</f>
        <v/>
      </c>
      <c r="E1566" s="166" t="s">
        <v>31</v>
      </c>
      <c r="F1566" s="166" t="s">
        <v>3323</v>
      </c>
      <c r="G1566" s="166" t="s">
        <v>1657</v>
      </c>
      <c r="H1566" s="166" t="s">
        <v>1854</v>
      </c>
      <c r="I1566" s="166" t="s">
        <v>1860</v>
      </c>
      <c r="J1566" s="166" t="s">
        <v>1902</v>
      </c>
      <c r="K1566" s="166" t="s">
        <v>3317</v>
      </c>
      <c r="L1566" s="409">
        <v>189061.21</v>
      </c>
      <c r="M1566" s="409">
        <v>199011.8</v>
      </c>
      <c r="N1566" s="409">
        <v>218912.97999999998</v>
      </c>
      <c r="O1566" s="410">
        <v>1</v>
      </c>
      <c r="P1566" s="405">
        <v>8.3333333333333329E-2</v>
      </c>
      <c r="Q1566" s="405">
        <v>8.3333333333333329E-2</v>
      </c>
      <c r="R1566" s="405">
        <v>8.3333333333333329E-2</v>
      </c>
      <c r="S1566" s="405">
        <v>8.3333333333333329E-2</v>
      </c>
      <c r="T1566" s="405">
        <v>8.3333333333333329E-2</v>
      </c>
      <c r="U1566" s="405">
        <v>8.3333333333333329E-2</v>
      </c>
      <c r="V1566" s="405">
        <v>8.3333333333333329E-2</v>
      </c>
      <c r="W1566" s="405">
        <v>8.3333333333333329E-2</v>
      </c>
      <c r="X1566" s="405">
        <v>8.3333333333333329E-2</v>
      </c>
      <c r="Y1566" s="405">
        <v>8.3333333333333329E-2</v>
      </c>
      <c r="Z1566" s="405">
        <v>8.3333333333333329E-2</v>
      </c>
      <c r="AA1566" s="405">
        <v>8.3333333333333329E-2</v>
      </c>
    </row>
    <row r="1567" spans="1:27" ht="15" customHeight="1" x14ac:dyDescent="0.25">
      <c r="A1567" s="425" t="str">
        <f>IF('1_geral'!$D$1=E1567,1,"")</f>
        <v/>
      </c>
      <c r="B1567" s="166" t="str">
        <f>IF(A1567=1,MAX(B$1:B1566)+1,"")</f>
        <v/>
      </c>
      <c r="C1567" s="425" t="str">
        <f>IF('1_geral'!$D$4=F1567,1,"")</f>
        <v/>
      </c>
      <c r="D1567" s="166" t="str">
        <f>IF(C1567=1,MAX(D$1:D1566)+1,"")</f>
        <v/>
      </c>
      <c r="E1567" s="166" t="s">
        <v>31</v>
      </c>
      <c r="F1567" s="166" t="s">
        <v>3323</v>
      </c>
      <c r="G1567" s="166" t="s">
        <v>1657</v>
      </c>
      <c r="H1567" s="166" t="s">
        <v>1854</v>
      </c>
      <c r="I1567" s="166" t="s">
        <v>1860</v>
      </c>
      <c r="J1567" s="166" t="s">
        <v>1902</v>
      </c>
      <c r="K1567" s="166" t="s">
        <v>3318</v>
      </c>
      <c r="L1567" s="409">
        <v>371.67619047619047</v>
      </c>
      <c r="M1567" s="409">
        <v>391.23809523809524</v>
      </c>
      <c r="N1567" s="409">
        <v>410.8</v>
      </c>
      <c r="O1567" s="410">
        <v>371.67619047619047</v>
      </c>
      <c r="P1567" s="405">
        <v>8.3333333333333329E-2</v>
      </c>
      <c r="Q1567" s="405">
        <v>8.3333333333333329E-2</v>
      </c>
      <c r="R1567" s="405">
        <v>8.3333333333333329E-2</v>
      </c>
      <c r="S1567" s="405">
        <v>8.3333333333333329E-2</v>
      </c>
      <c r="T1567" s="405">
        <v>8.3333333333333329E-2</v>
      </c>
      <c r="U1567" s="405">
        <v>8.3333333333333329E-2</v>
      </c>
      <c r="V1567" s="405">
        <v>8.3333333333333329E-2</v>
      </c>
      <c r="W1567" s="405">
        <v>8.3333333333333329E-2</v>
      </c>
      <c r="X1567" s="405">
        <v>8.3333333333333329E-2</v>
      </c>
      <c r="Y1567" s="405">
        <v>8.3333333333333329E-2</v>
      </c>
      <c r="Z1567" s="405">
        <v>8.3333333333333329E-2</v>
      </c>
      <c r="AA1567" s="405">
        <v>8.3333333333333329E-2</v>
      </c>
    </row>
    <row r="1568" spans="1:27" ht="15" customHeight="1" x14ac:dyDescent="0.25">
      <c r="A1568" s="425" t="str">
        <f>IF('1_geral'!$D$1=E1568,1,"")</f>
        <v/>
      </c>
      <c r="B1568" s="166" t="str">
        <f>IF(A1568=1,MAX(B$1:B1567)+1,"")</f>
        <v/>
      </c>
      <c r="C1568" s="425" t="str">
        <f>IF('1_geral'!$D$4=F1568,1,"")</f>
        <v/>
      </c>
      <c r="D1568" s="166" t="str">
        <f>IF(C1568=1,MAX(D$1:D1567)+1,"")</f>
        <v/>
      </c>
      <c r="E1568" s="166" t="s">
        <v>31</v>
      </c>
      <c r="F1568" s="166" t="s">
        <v>3323</v>
      </c>
      <c r="G1568" s="166" t="s">
        <v>1657</v>
      </c>
      <c r="H1568" s="166" t="s">
        <v>1854</v>
      </c>
      <c r="I1568" s="166" t="s">
        <v>1860</v>
      </c>
      <c r="J1568" s="166" t="s">
        <v>1902</v>
      </c>
      <c r="K1568" s="166" t="s">
        <v>3318</v>
      </c>
      <c r="L1568" s="409">
        <v>7862.2</v>
      </c>
      <c r="M1568" s="409">
        <v>8276</v>
      </c>
      <c r="N1568" s="409">
        <v>8689.7999999999993</v>
      </c>
      <c r="O1568" s="410">
        <v>1</v>
      </c>
      <c r="P1568" s="405">
        <v>8.3333333333333329E-2</v>
      </c>
      <c r="Q1568" s="405">
        <v>8.3333333333333329E-2</v>
      </c>
      <c r="R1568" s="405">
        <v>8.3333333333333329E-2</v>
      </c>
      <c r="S1568" s="405">
        <v>8.3333333333333329E-2</v>
      </c>
      <c r="T1568" s="405">
        <v>8.3333333333333329E-2</v>
      </c>
      <c r="U1568" s="405">
        <v>8.3333333333333329E-2</v>
      </c>
      <c r="V1568" s="405">
        <v>8.3333333333333329E-2</v>
      </c>
      <c r="W1568" s="405">
        <v>8.3333333333333329E-2</v>
      </c>
      <c r="X1568" s="405">
        <v>8.3333333333333329E-2</v>
      </c>
      <c r="Y1568" s="405">
        <v>8.3333333333333329E-2</v>
      </c>
      <c r="Z1568" s="405">
        <v>8.3333333333333329E-2</v>
      </c>
      <c r="AA1568" s="405">
        <v>8.3333333333333329E-2</v>
      </c>
    </row>
    <row r="1569" spans="1:27" ht="15" customHeight="1" x14ac:dyDescent="0.25">
      <c r="A1569" s="425" t="str">
        <f>IF('1_geral'!$D$1=E1569,1,"")</f>
        <v/>
      </c>
      <c r="B1569" s="166" t="str">
        <f>IF(A1569=1,MAX(B$1:B1568)+1,"")</f>
        <v/>
      </c>
      <c r="C1569" s="425" t="str">
        <f>IF('1_geral'!$D$4=F1569,1,"")</f>
        <v/>
      </c>
      <c r="D1569" s="166" t="str">
        <f>IF(C1569=1,MAX(D$1:D1568)+1,"")</f>
        <v/>
      </c>
      <c r="E1569" s="166" t="s">
        <v>31</v>
      </c>
      <c r="F1569" s="166" t="s">
        <v>3323</v>
      </c>
      <c r="G1569" s="166" t="s">
        <v>1657</v>
      </c>
      <c r="H1569" s="166" t="s">
        <v>1854</v>
      </c>
      <c r="I1569" s="166" t="s">
        <v>1860</v>
      </c>
      <c r="J1569" s="166" t="s">
        <v>1902</v>
      </c>
      <c r="K1569" s="166" t="s">
        <v>3324</v>
      </c>
      <c r="L1569" s="409">
        <v>603.61190476190484</v>
      </c>
      <c r="M1569" s="409">
        <v>635.38095238095241</v>
      </c>
      <c r="N1569" s="409">
        <v>667.15</v>
      </c>
      <c r="O1569" s="410">
        <v>603.61190476190484</v>
      </c>
      <c r="P1569" s="405">
        <v>8.3333333333333329E-2</v>
      </c>
      <c r="Q1569" s="405">
        <v>8.3333333333333329E-2</v>
      </c>
      <c r="R1569" s="405">
        <v>8.3333333333333329E-2</v>
      </c>
      <c r="S1569" s="405">
        <v>8.3333333333333329E-2</v>
      </c>
      <c r="T1569" s="405">
        <v>8.3333333333333329E-2</v>
      </c>
      <c r="U1569" s="405">
        <v>8.3333333333333329E-2</v>
      </c>
      <c r="V1569" s="405">
        <v>8.3333333333333329E-2</v>
      </c>
      <c r="W1569" s="405">
        <v>8.3333333333333329E-2</v>
      </c>
      <c r="X1569" s="405">
        <v>8.3333333333333329E-2</v>
      </c>
      <c r="Y1569" s="405">
        <v>8.3333333333333329E-2</v>
      </c>
      <c r="Z1569" s="405">
        <v>8.3333333333333329E-2</v>
      </c>
      <c r="AA1569" s="405">
        <v>8.3333333333333329E-2</v>
      </c>
    </row>
    <row r="1570" spans="1:27" ht="15" customHeight="1" x14ac:dyDescent="0.25">
      <c r="A1570" s="425" t="str">
        <f>IF('1_geral'!$D$1=E1570,1,"")</f>
        <v/>
      </c>
      <c r="B1570" s="166" t="str">
        <f>IF(A1570=1,MAX(B$1:B1569)+1,"")</f>
        <v/>
      </c>
      <c r="C1570" s="425" t="str">
        <f>IF('1_geral'!$D$4=F1570,1,"")</f>
        <v/>
      </c>
      <c r="D1570" s="166" t="str">
        <f>IF(C1570=1,MAX(D$1:D1569)+1,"")</f>
        <v/>
      </c>
      <c r="E1570" s="166" t="s">
        <v>31</v>
      </c>
      <c r="F1570" s="166" t="s">
        <v>3323</v>
      </c>
      <c r="G1570" s="166" t="s">
        <v>1657</v>
      </c>
      <c r="H1570" s="166" t="s">
        <v>1854</v>
      </c>
      <c r="I1570" s="166" t="s">
        <v>1860</v>
      </c>
      <c r="J1570" s="166" t="s">
        <v>1902</v>
      </c>
      <c r="K1570" s="166" t="s">
        <v>3324</v>
      </c>
      <c r="L1570" s="409">
        <v>11992.04</v>
      </c>
      <c r="M1570" s="409">
        <v>12623.2</v>
      </c>
      <c r="N1570" s="409">
        <v>13254.36</v>
      </c>
      <c r="O1570" s="410">
        <v>1</v>
      </c>
      <c r="P1570" s="405">
        <v>8.3333333333333329E-2</v>
      </c>
      <c r="Q1570" s="405">
        <v>8.3333333333333329E-2</v>
      </c>
      <c r="R1570" s="405">
        <v>8.3333333333333329E-2</v>
      </c>
      <c r="S1570" s="405">
        <v>8.3333333333333329E-2</v>
      </c>
      <c r="T1570" s="405">
        <v>8.3333333333333329E-2</v>
      </c>
      <c r="U1570" s="405">
        <v>8.3333333333333329E-2</v>
      </c>
      <c r="V1570" s="405">
        <v>8.3333333333333329E-2</v>
      </c>
      <c r="W1570" s="405">
        <v>8.3333333333333329E-2</v>
      </c>
      <c r="X1570" s="405">
        <v>8.3333333333333329E-2</v>
      </c>
      <c r="Y1570" s="405">
        <v>8.3333333333333329E-2</v>
      </c>
      <c r="Z1570" s="405">
        <v>8.3333333333333329E-2</v>
      </c>
      <c r="AA1570" s="405">
        <v>8.3333333333333329E-2</v>
      </c>
    </row>
    <row r="1571" spans="1:27" ht="15" customHeight="1" x14ac:dyDescent="0.25">
      <c r="A1571" s="425" t="str">
        <f>IF('1_geral'!$D$1=E1571,1,"")</f>
        <v/>
      </c>
      <c r="B1571" s="166" t="str">
        <f>IF(A1571=1,MAX(B$1:B1570)+1,"")</f>
        <v/>
      </c>
      <c r="C1571" s="425" t="str">
        <f>IF('1_geral'!$D$4=F1571,1,"")</f>
        <v/>
      </c>
      <c r="D1571" s="166" t="str">
        <f>IF(C1571=1,MAX(D$1:D1570)+1,"")</f>
        <v/>
      </c>
      <c r="E1571" s="166" t="s">
        <v>31</v>
      </c>
      <c r="F1571" s="166" t="s">
        <v>3323</v>
      </c>
      <c r="G1571" s="166" t="s">
        <v>1657</v>
      </c>
      <c r="H1571" s="166" t="s">
        <v>1854</v>
      </c>
      <c r="I1571" s="166" t="s">
        <v>1860</v>
      </c>
      <c r="J1571" s="166" t="s">
        <v>1902</v>
      </c>
      <c r="K1571" s="166" t="s">
        <v>3321</v>
      </c>
      <c r="L1571" s="409">
        <v>47.273809523809518</v>
      </c>
      <c r="M1571" s="409">
        <v>49.761904761904759</v>
      </c>
      <c r="N1571" s="409">
        <v>52.25</v>
      </c>
      <c r="O1571" s="410">
        <v>47.273809523809518</v>
      </c>
      <c r="P1571" s="405">
        <v>8.3333333333333329E-2</v>
      </c>
      <c r="Q1571" s="405">
        <v>8.3333333333333329E-2</v>
      </c>
      <c r="R1571" s="405">
        <v>8.3333333333333329E-2</v>
      </c>
      <c r="S1571" s="405">
        <v>8.3333333333333329E-2</v>
      </c>
      <c r="T1571" s="405">
        <v>8.3333333333333329E-2</v>
      </c>
      <c r="U1571" s="405">
        <v>8.3333333333333329E-2</v>
      </c>
      <c r="V1571" s="405">
        <v>8.3333333333333329E-2</v>
      </c>
      <c r="W1571" s="405">
        <v>8.3333333333333329E-2</v>
      </c>
      <c r="X1571" s="405">
        <v>8.3333333333333329E-2</v>
      </c>
      <c r="Y1571" s="405">
        <v>8.3333333333333329E-2</v>
      </c>
      <c r="Z1571" s="405">
        <v>8.3333333333333329E-2</v>
      </c>
      <c r="AA1571" s="405">
        <v>8.3333333333333329E-2</v>
      </c>
    </row>
    <row r="1572" spans="1:27" ht="15" customHeight="1" x14ac:dyDescent="0.25">
      <c r="A1572" s="425" t="str">
        <f>IF('1_geral'!$D$1=E1572,1,"")</f>
        <v/>
      </c>
      <c r="B1572" s="166" t="str">
        <f>IF(A1572=1,MAX(B$1:B1571)+1,"")</f>
        <v/>
      </c>
      <c r="C1572" s="425" t="str">
        <f>IF('1_geral'!$D$4=F1572,1,"")</f>
        <v/>
      </c>
      <c r="D1572" s="166" t="str">
        <f>IF(C1572=1,MAX(D$1:D1571)+1,"")</f>
        <v/>
      </c>
      <c r="E1572" s="166" t="s">
        <v>31</v>
      </c>
      <c r="F1572" s="166" t="s">
        <v>3323</v>
      </c>
      <c r="G1572" s="166" t="s">
        <v>1657</v>
      </c>
      <c r="H1572" s="166" t="s">
        <v>1854</v>
      </c>
      <c r="I1572" s="166" t="s">
        <v>1860</v>
      </c>
      <c r="J1572" s="166" t="s">
        <v>1902</v>
      </c>
      <c r="K1572" s="166" t="s">
        <v>3321</v>
      </c>
      <c r="L1572" s="409">
        <v>1904.75</v>
      </c>
      <c r="M1572" s="409">
        <v>2005</v>
      </c>
      <c r="N1572" s="409">
        <v>2105.25</v>
      </c>
      <c r="O1572" s="410">
        <v>1</v>
      </c>
      <c r="P1572" s="405">
        <v>8.3333333333333329E-2</v>
      </c>
      <c r="Q1572" s="405">
        <v>8.3333333333333329E-2</v>
      </c>
      <c r="R1572" s="405">
        <v>8.3333333333333329E-2</v>
      </c>
      <c r="S1572" s="405">
        <v>8.3333333333333329E-2</v>
      </c>
      <c r="T1572" s="405">
        <v>8.3333333333333329E-2</v>
      </c>
      <c r="U1572" s="405">
        <v>8.3333333333333329E-2</v>
      </c>
      <c r="V1572" s="405">
        <v>8.3333333333333329E-2</v>
      </c>
      <c r="W1572" s="405">
        <v>8.3333333333333329E-2</v>
      </c>
      <c r="X1572" s="405">
        <v>8.3333333333333329E-2</v>
      </c>
      <c r="Y1572" s="405">
        <v>8.3333333333333329E-2</v>
      </c>
      <c r="Z1572" s="405">
        <v>8.3333333333333329E-2</v>
      </c>
      <c r="AA1572" s="405">
        <v>8.3333333333333329E-2</v>
      </c>
    </row>
    <row r="1573" spans="1:27" ht="15" customHeight="1" x14ac:dyDescent="0.25">
      <c r="A1573" s="425" t="str">
        <f>IF('1_geral'!$D$1=E1573,1,"")</f>
        <v/>
      </c>
      <c r="B1573" s="166" t="str">
        <f>IF(A1573=1,MAX(B$1:B1572)+1,"")</f>
        <v/>
      </c>
      <c r="C1573" s="425" t="str">
        <f>IF('1_geral'!$D$4=F1573,1,"")</f>
        <v/>
      </c>
      <c r="D1573" s="166" t="str">
        <f>IF(C1573=1,MAX(D$1:D1572)+1,"")</f>
        <v/>
      </c>
      <c r="E1573" s="166" t="s">
        <v>31</v>
      </c>
      <c r="F1573" s="166" t="s">
        <v>3323</v>
      </c>
      <c r="H1573" s="166" t="s">
        <v>1854</v>
      </c>
      <c r="I1573" s="166" t="s">
        <v>1860</v>
      </c>
      <c r="J1573" s="166" t="s">
        <v>1902</v>
      </c>
      <c r="K1573" s="166" t="s">
        <v>3319</v>
      </c>
      <c r="L1573" s="409">
        <v>750.95238095238096</v>
      </c>
      <c r="M1573" s="409">
        <v>790.47619047619048</v>
      </c>
      <c r="N1573" s="409">
        <v>869.52380952380952</v>
      </c>
      <c r="O1573" s="410">
        <v>869.52380952380952</v>
      </c>
      <c r="P1573" s="405">
        <v>8.3333333333333329E-2</v>
      </c>
      <c r="Q1573" s="405">
        <v>8.3333333333333329E-2</v>
      </c>
      <c r="R1573" s="405">
        <v>8.3333333333333329E-2</v>
      </c>
      <c r="S1573" s="405">
        <v>8.3333333333333329E-2</v>
      </c>
      <c r="T1573" s="405">
        <v>8.3333333333333329E-2</v>
      </c>
      <c r="U1573" s="405">
        <v>8.3333333333333329E-2</v>
      </c>
      <c r="V1573" s="405">
        <v>8.3333333333333329E-2</v>
      </c>
      <c r="W1573" s="405">
        <v>8.3333333333333329E-2</v>
      </c>
      <c r="X1573" s="405">
        <v>8.3333333333333329E-2</v>
      </c>
      <c r="Y1573" s="405">
        <v>8.3333333333333329E-2</v>
      </c>
      <c r="Z1573" s="405">
        <v>8.3333333333333329E-2</v>
      </c>
      <c r="AA1573" s="405">
        <v>8.3333333333333329E-2</v>
      </c>
    </row>
    <row r="1574" spans="1:27" ht="15" customHeight="1" x14ac:dyDescent="0.25">
      <c r="A1574" s="425" t="str">
        <f>IF('1_geral'!$D$1=E1574,1,"")</f>
        <v/>
      </c>
      <c r="B1574" s="166" t="str">
        <f>IF(A1574=1,MAX(B$1:B1573)+1,"")</f>
        <v/>
      </c>
      <c r="C1574" s="425" t="str">
        <f>IF('1_geral'!$D$4=F1574,1,"")</f>
        <v/>
      </c>
      <c r="D1574" s="166" t="str">
        <f>IF(C1574=1,MAX(D$1:D1573)+1,"")</f>
        <v/>
      </c>
      <c r="E1574" s="166" t="s">
        <v>31</v>
      </c>
      <c r="F1574" s="166" t="s">
        <v>3323</v>
      </c>
      <c r="H1574" s="166" t="s">
        <v>1854</v>
      </c>
      <c r="I1574" s="166" t="s">
        <v>1860</v>
      </c>
      <c r="J1574" s="166" t="s">
        <v>1902</v>
      </c>
      <c r="K1574" s="166" t="s">
        <v>3319</v>
      </c>
      <c r="L1574" s="409">
        <v>31692</v>
      </c>
      <c r="M1574" s="409">
        <v>33360</v>
      </c>
      <c r="N1574" s="409">
        <v>36696</v>
      </c>
      <c r="O1574" s="410">
        <v>1</v>
      </c>
      <c r="P1574" s="405">
        <v>8.3333333333333329E-2</v>
      </c>
      <c r="Q1574" s="405">
        <v>8.3333333333333329E-2</v>
      </c>
      <c r="R1574" s="405">
        <v>8.3333333333333329E-2</v>
      </c>
      <c r="S1574" s="405">
        <v>8.3333333333333329E-2</v>
      </c>
      <c r="T1574" s="405">
        <v>8.3333333333333329E-2</v>
      </c>
      <c r="U1574" s="405">
        <v>8.3333333333333329E-2</v>
      </c>
      <c r="V1574" s="405">
        <v>8.3333333333333329E-2</v>
      </c>
      <c r="W1574" s="405">
        <v>8.3333333333333329E-2</v>
      </c>
      <c r="X1574" s="405">
        <v>8.3333333333333329E-2</v>
      </c>
      <c r="Y1574" s="405">
        <v>8.3333333333333329E-2</v>
      </c>
      <c r="Z1574" s="405">
        <v>8.3333333333333329E-2</v>
      </c>
      <c r="AA1574" s="405">
        <v>8.3333333333333329E-2</v>
      </c>
    </row>
  </sheetData>
  <sortState ref="E1:AA1574">
    <sortCondition ref="E1:E1574"/>
  </sortState>
  <pageMargins left="0.7" right="0.7" top="0.75" bottom="0.75" header="0.3" footer="0.3"/>
  <ignoredErrors>
    <ignoredError sqref="C1:C5 C1575:C1048576" formula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9"/>
  <dimension ref="D1:CA1700"/>
  <sheetViews>
    <sheetView topLeftCell="K31" workbookViewId="0"/>
  </sheetViews>
  <sheetFormatPr defaultRowHeight="15" customHeight="1" x14ac:dyDescent="0.25"/>
  <cols>
    <col min="1" max="2" width="9.140625" style="114"/>
    <col min="3" max="3" width="2.7109375" style="114" customWidth="1"/>
    <col min="4" max="4" width="12.42578125" style="137" customWidth="1"/>
    <col min="5" max="5" width="71.85546875" style="114" customWidth="1"/>
    <col min="6" max="7" width="10.7109375" style="137" customWidth="1"/>
    <col min="8" max="9" width="2.7109375" style="114" customWidth="1"/>
    <col min="10" max="10" width="15.7109375" style="114" customWidth="1"/>
    <col min="11" max="12" width="12.7109375" style="114" customWidth="1"/>
    <col min="13" max="13" width="17.7109375" style="114" customWidth="1"/>
    <col min="14" max="15" width="2.7109375" style="114" customWidth="1"/>
    <col min="16" max="16" width="16.7109375" style="114" customWidth="1"/>
    <col min="17" max="17" width="15.7109375" style="114" customWidth="1"/>
    <col min="18" max="18" width="25.7109375" style="114" customWidth="1"/>
    <col min="19" max="24" width="14.7109375" style="114" customWidth="1"/>
    <col min="25" max="36" width="5.7109375" style="114" customWidth="1"/>
    <col min="37" max="38" width="9.140625" style="114"/>
    <col min="39" max="39" width="10.7109375" style="467" customWidth="1"/>
    <col min="40" max="40" width="65.42578125" style="114" bestFit="1" customWidth="1"/>
    <col min="41" max="41" width="9.5703125" style="114" customWidth="1"/>
    <col min="42" max="42" width="9.140625" style="114"/>
    <col min="43" max="43" width="2.7109375" style="114" customWidth="1"/>
    <col min="44" max="48" width="3.7109375" style="137" customWidth="1"/>
    <col min="49" max="49" width="2.7109375" style="114" customWidth="1"/>
    <col min="50" max="50" width="3.7109375" style="114" customWidth="1"/>
    <col min="51" max="51" width="15" style="114" bestFit="1" customWidth="1"/>
    <col min="52" max="52" width="2.7109375" style="114" customWidth="1"/>
    <col min="53" max="53" width="16.28515625" style="114" bestFit="1" customWidth="1"/>
    <col min="54" max="54" width="2.7109375" style="114" customWidth="1"/>
    <col min="55" max="55" width="59.5703125" style="114" bestFit="1" customWidth="1"/>
    <col min="56" max="56" width="2.7109375" style="114" customWidth="1"/>
    <col min="57" max="75" width="9.140625" style="114"/>
    <col min="76" max="79" width="10.7109375" style="114" customWidth="1"/>
    <col min="80" max="16384" width="9.140625" style="114"/>
  </cols>
  <sheetData>
    <row r="1" spans="4:79" ht="15" customHeight="1" x14ac:dyDescent="0.25">
      <c r="AL1" s="254" t="s">
        <v>1832</v>
      </c>
      <c r="AM1" s="468" t="s">
        <v>1642</v>
      </c>
      <c r="AN1" s="258" t="s">
        <v>263</v>
      </c>
      <c r="AO1" s="254" t="s">
        <v>1842</v>
      </c>
      <c r="AP1" s="254" t="s">
        <v>1841</v>
      </c>
      <c r="AR1" s="233" t="s">
        <v>68</v>
      </c>
      <c r="AS1" s="642" t="s">
        <v>1830</v>
      </c>
      <c r="AT1" s="642"/>
      <c r="AU1" s="642"/>
      <c r="AV1" s="642"/>
      <c r="BX1" s="254" t="s">
        <v>1843</v>
      </c>
      <c r="BY1" s="254" t="s">
        <v>1846</v>
      </c>
      <c r="BZ1" s="254" t="s">
        <v>1844</v>
      </c>
      <c r="CA1" s="254" t="s">
        <v>1845</v>
      </c>
    </row>
    <row r="2" spans="4:79" ht="15" customHeight="1" x14ac:dyDescent="0.2">
      <c r="D2" s="620" t="s">
        <v>122</v>
      </c>
      <c r="E2" s="621"/>
      <c r="F2" s="621"/>
      <c r="G2" s="622"/>
      <c r="J2" s="620" t="s">
        <v>77</v>
      </c>
      <c r="K2" s="621"/>
      <c r="L2" s="621"/>
      <c r="M2" s="622"/>
      <c r="P2" s="70" t="s">
        <v>2</v>
      </c>
      <c r="Q2" s="70" t="s">
        <v>210</v>
      </c>
      <c r="R2" s="70" t="s">
        <v>119</v>
      </c>
      <c r="S2" s="70" t="s">
        <v>217</v>
      </c>
      <c r="T2" s="70" t="s">
        <v>123</v>
      </c>
      <c r="U2" s="70" t="s">
        <v>121</v>
      </c>
      <c r="V2" s="70" t="s">
        <v>124</v>
      </c>
      <c r="W2" s="70" t="s">
        <v>216</v>
      </c>
      <c r="X2" s="115" t="s">
        <v>246</v>
      </c>
      <c r="Y2" s="620" t="s">
        <v>221</v>
      </c>
      <c r="Z2" s="621"/>
      <c r="AA2" s="621"/>
      <c r="AB2" s="621"/>
      <c r="AC2" s="621"/>
      <c r="AD2" s="621"/>
      <c r="AE2" s="621"/>
      <c r="AF2" s="621"/>
      <c r="AG2" s="621"/>
      <c r="AH2" s="621"/>
      <c r="AI2" s="621"/>
      <c r="AJ2" s="622"/>
      <c r="AL2" s="267" t="str">
        <f>AO2</f>
        <v>SDC</v>
      </c>
      <c r="AM2" s="476" t="s">
        <v>5143</v>
      </c>
      <c r="AN2" s="268" t="s">
        <v>5144</v>
      </c>
      <c r="AO2" s="269" t="s">
        <v>3397</v>
      </c>
      <c r="AP2" s="269" t="s">
        <v>222</v>
      </c>
      <c r="AR2" s="231">
        <v>1</v>
      </c>
      <c r="AS2" s="174" t="s">
        <v>1710</v>
      </c>
      <c r="AT2" s="259" t="s">
        <v>1711</v>
      </c>
      <c r="AU2" s="259" t="s">
        <v>1712</v>
      </c>
      <c r="AV2" s="260" t="s">
        <v>1713</v>
      </c>
      <c r="AY2" s="379" t="s">
        <v>1882</v>
      </c>
      <c r="BA2" s="379" t="s">
        <v>0</v>
      </c>
      <c r="BC2" s="379" t="s">
        <v>1883</v>
      </c>
      <c r="BE2" s="642" t="s">
        <v>256</v>
      </c>
      <c r="BF2" s="642"/>
      <c r="BG2" s="642"/>
      <c r="BH2" s="642"/>
      <c r="BI2" s="642"/>
      <c r="BJ2" s="642"/>
      <c r="BL2" s="424" t="s">
        <v>41</v>
      </c>
      <c r="BM2" s="424" t="s">
        <v>1901</v>
      </c>
      <c r="BN2" s="274" t="str">
        <f>IF(BP2="","",1)</f>
        <v/>
      </c>
      <c r="BP2" s="114" t="str">
        <f>IF('1_geral'!$D$1=apoio!BL2,apoio!BM2,"")</f>
        <v/>
      </c>
      <c r="BQ2" s="114">
        <v>1</v>
      </c>
      <c r="BR2" s="114" t="str">
        <f t="shared" ref="BR2:BR21" si="0">IFERROR(VLOOKUP(BQ2,BN:BP,3,0),"")</f>
        <v/>
      </c>
      <c r="BS2" s="114" t="str">
        <f>IFERROR(VLOOKUP(BQ2,agregado!D:K,8,0),"")</f>
        <v/>
      </c>
      <c r="BX2" s="114">
        <f>IF('1_geral'!$D$1=AL2,1,0)</f>
        <v>0</v>
      </c>
      <c r="BY2" s="274">
        <f>IF(BX2=0,0,1)</f>
        <v>0</v>
      </c>
      <c r="BZ2" s="114" t="str">
        <f t="shared" ref="BZ2:BZ65" si="1">IF($BX2=0,"",AM2)</f>
        <v/>
      </c>
      <c r="CA2" s="114" t="str">
        <f t="shared" ref="CA2:CA65" si="2">IF($BX2=0,"",AN2)</f>
        <v/>
      </c>
    </row>
    <row r="3" spans="4:79" ht="15" customHeight="1" x14ac:dyDescent="0.2">
      <c r="D3" s="88" t="s">
        <v>37</v>
      </c>
      <c r="E3" s="88" t="s">
        <v>39</v>
      </c>
      <c r="F3" s="88" t="s">
        <v>38</v>
      </c>
      <c r="G3" s="88" t="s">
        <v>220</v>
      </c>
      <c r="J3" s="88" t="s">
        <v>75</v>
      </c>
      <c r="K3" s="88" t="s">
        <v>218</v>
      </c>
      <c r="L3" s="88" t="s">
        <v>80</v>
      </c>
      <c r="M3" s="88" t="s">
        <v>109</v>
      </c>
      <c r="P3" s="116" t="s">
        <v>110</v>
      </c>
      <c r="Q3" s="116" t="s">
        <v>211</v>
      </c>
      <c r="R3" s="117" t="s">
        <v>208</v>
      </c>
      <c r="S3" s="118" t="s">
        <v>207</v>
      </c>
      <c r="T3" s="119">
        <v>30</v>
      </c>
      <c r="U3" s="120">
        <f>22/30</f>
        <v>0.73333333333333328</v>
      </c>
      <c r="V3" s="119">
        <f>IF(U3="","",T3*U3)</f>
        <v>22</v>
      </c>
      <c r="W3" s="121">
        <f t="shared" ref="W3:W48" si="3">V3*12</f>
        <v>264</v>
      </c>
      <c r="X3" s="122">
        <v>1</v>
      </c>
      <c r="Y3" s="123" t="s">
        <v>125</v>
      </c>
      <c r="Z3" s="124" t="s">
        <v>143</v>
      </c>
      <c r="AA3" s="124" t="s">
        <v>126</v>
      </c>
      <c r="AB3" s="124" t="s">
        <v>144</v>
      </c>
      <c r="AC3" s="124" t="s">
        <v>145</v>
      </c>
      <c r="AD3" s="124" t="s">
        <v>127</v>
      </c>
      <c r="AE3" s="124" t="s">
        <v>128</v>
      </c>
      <c r="AF3" s="124" t="s">
        <v>146</v>
      </c>
      <c r="AG3" s="124" t="s">
        <v>147</v>
      </c>
      <c r="AH3" s="124" t="s">
        <v>148</v>
      </c>
      <c r="AI3" s="124" t="s">
        <v>129</v>
      </c>
      <c r="AJ3" s="125" t="s">
        <v>149</v>
      </c>
      <c r="AL3" s="271" t="str">
        <f>AO3</f>
        <v>SDL</v>
      </c>
      <c r="AM3" s="477" t="s">
        <v>5145</v>
      </c>
      <c r="AN3" s="269" t="s">
        <v>5146</v>
      </c>
      <c r="AO3" s="269" t="s">
        <v>20</v>
      </c>
      <c r="AP3" s="269" t="s">
        <v>222</v>
      </c>
      <c r="AR3" s="232">
        <v>2</v>
      </c>
      <c r="AS3" s="184" t="s">
        <v>1714</v>
      </c>
      <c r="AT3" s="173" t="s">
        <v>1715</v>
      </c>
      <c r="AU3" s="173" t="s">
        <v>1716</v>
      </c>
      <c r="AV3" s="261" t="s">
        <v>1717</v>
      </c>
      <c r="AY3" s="389">
        <v>1</v>
      </c>
      <c r="BA3" s="128" t="s">
        <v>1884</v>
      </c>
      <c r="BC3" s="128" t="s">
        <v>1855</v>
      </c>
      <c r="BE3" s="153" t="s">
        <v>257</v>
      </c>
      <c r="BF3" s="154" t="s">
        <v>258</v>
      </c>
      <c r="BG3" s="154" t="s">
        <v>259</v>
      </c>
      <c r="BH3" s="154" t="s">
        <v>260</v>
      </c>
      <c r="BI3" s="154" t="s">
        <v>261</v>
      </c>
      <c r="BJ3" s="155" t="s">
        <v>262</v>
      </c>
      <c r="BL3" s="424" t="s">
        <v>1834</v>
      </c>
      <c r="BM3" s="424" t="s">
        <v>1911</v>
      </c>
      <c r="BN3" s="273" t="str">
        <f>IF(BP3="","",BN2+1)</f>
        <v/>
      </c>
      <c r="BP3" s="114" t="str">
        <f>IF('1_geral'!$D$1=apoio!BL3,apoio!BM3,"")</f>
        <v/>
      </c>
      <c r="BQ3" s="114">
        <v>2</v>
      </c>
      <c r="BR3" s="114" t="str">
        <f t="shared" si="0"/>
        <v/>
      </c>
      <c r="BS3" s="114" t="str">
        <f>IFERROR(VLOOKUP(BQ3,agregado!D:K,8,0),"")</f>
        <v/>
      </c>
      <c r="BX3" s="114">
        <f>IF('1_geral'!$D$1=AL3,1,0)</f>
        <v>0</v>
      </c>
      <c r="BY3" s="273">
        <f>IF(BX3=1,BY2+1,0)</f>
        <v>0</v>
      </c>
      <c r="BZ3" s="114" t="str">
        <f t="shared" si="1"/>
        <v/>
      </c>
      <c r="CA3" s="114" t="str">
        <f t="shared" si="2"/>
        <v/>
      </c>
    </row>
    <row r="4" spans="4:79" ht="15" customHeight="1" x14ac:dyDescent="0.2">
      <c r="D4" s="123" t="s">
        <v>3361</v>
      </c>
      <c r="E4" s="117" t="s">
        <v>3362</v>
      </c>
      <c r="F4" s="125" t="s">
        <v>33</v>
      </c>
      <c r="G4" s="126" t="s">
        <v>222</v>
      </c>
      <c r="J4" s="116" t="s">
        <v>107</v>
      </c>
      <c r="K4" s="117" t="s">
        <v>106</v>
      </c>
      <c r="L4" s="124">
        <v>4</v>
      </c>
      <c r="M4" s="121">
        <v>5280</v>
      </c>
      <c r="P4" s="127" t="s">
        <v>111</v>
      </c>
      <c r="Q4" s="127" t="s">
        <v>111</v>
      </c>
      <c r="R4" s="128" t="s">
        <v>214</v>
      </c>
      <c r="S4" s="129" t="s">
        <v>205</v>
      </c>
      <c r="T4" s="130">
        <v>4</v>
      </c>
      <c r="U4" s="131">
        <v>1.1000000000000001</v>
      </c>
      <c r="V4" s="130">
        <f t="shared" ref="V4:V6" si="4">IF(U4="","",T4*U4)</f>
        <v>4.4000000000000004</v>
      </c>
      <c r="W4" s="132">
        <f t="shared" si="3"/>
        <v>52.800000000000004</v>
      </c>
      <c r="X4" s="133">
        <v>1</v>
      </c>
      <c r="Y4" s="134" t="s">
        <v>125</v>
      </c>
      <c r="Z4" s="89" t="s">
        <v>143</v>
      </c>
      <c r="AA4" s="89" t="s">
        <v>126</v>
      </c>
      <c r="AB4" s="89" t="s">
        <v>144</v>
      </c>
      <c r="AC4" s="89" t="s">
        <v>145</v>
      </c>
      <c r="AD4" s="89" t="s">
        <v>127</v>
      </c>
      <c r="AE4" s="89" t="s">
        <v>128</v>
      </c>
      <c r="AF4" s="89" t="s">
        <v>146</v>
      </c>
      <c r="AG4" s="89" t="s">
        <v>147</v>
      </c>
      <c r="AH4" s="89" t="s">
        <v>148</v>
      </c>
      <c r="AI4" s="89" t="s">
        <v>129</v>
      </c>
      <c r="AJ4" s="135" t="s">
        <v>149</v>
      </c>
      <c r="AL4" s="271" t="str">
        <f t="shared" ref="AL4:AL67" si="5">AO4</f>
        <v>NSA</v>
      </c>
      <c r="AM4" s="477" t="s">
        <v>5250</v>
      </c>
      <c r="AN4" s="269" t="s">
        <v>5251</v>
      </c>
      <c r="AO4" s="269" t="s">
        <v>15</v>
      </c>
      <c r="AP4" s="269" t="s">
        <v>227</v>
      </c>
      <c r="AR4" s="232">
        <v>3</v>
      </c>
      <c r="AS4" s="184" t="s">
        <v>1718</v>
      </c>
      <c r="AT4" s="173" t="s">
        <v>1719</v>
      </c>
      <c r="AU4" s="173" t="s">
        <v>1720</v>
      </c>
      <c r="AV4" s="261" t="s">
        <v>1721</v>
      </c>
      <c r="AY4" s="390">
        <v>0.8</v>
      </c>
      <c r="BA4" s="128" t="s">
        <v>1885</v>
      </c>
      <c r="BC4" s="128" t="s">
        <v>1886</v>
      </c>
      <c r="BE4" s="300">
        <v>0</v>
      </c>
      <c r="BF4" s="300">
        <v>0</v>
      </c>
      <c r="BG4" s="300">
        <v>0</v>
      </c>
      <c r="BH4" s="300">
        <v>0</v>
      </c>
      <c r="BI4" s="300">
        <v>0</v>
      </c>
      <c r="BJ4" s="301">
        <v>0</v>
      </c>
      <c r="BL4" s="424" t="s">
        <v>1834</v>
      </c>
      <c r="BM4" s="424" t="s">
        <v>1923</v>
      </c>
      <c r="BN4" s="275" t="str">
        <f>IF(BP4="","",MAX(BN$2:BN3)+1)</f>
        <v/>
      </c>
      <c r="BP4" s="114" t="str">
        <f>IF('1_geral'!$D$1=apoio!BL4,apoio!BM4,"")</f>
        <v/>
      </c>
      <c r="BQ4" s="114">
        <v>3</v>
      </c>
      <c r="BR4" s="114" t="str">
        <f t="shared" si="0"/>
        <v/>
      </c>
      <c r="BS4" s="114" t="str">
        <f>IFERROR(VLOOKUP(BQ4,agregado!D:K,8,0),"")</f>
        <v/>
      </c>
      <c r="BX4" s="114">
        <f>IF('1_geral'!$D$1=AL4,1,0)</f>
        <v>0</v>
      </c>
      <c r="BY4" s="275">
        <f>IF(BX4=1,SUM($BX$2:$BX3)+1,0)</f>
        <v>0</v>
      </c>
      <c r="BZ4" s="114" t="str">
        <f t="shared" si="1"/>
        <v/>
      </c>
      <c r="CA4" s="114" t="str">
        <f t="shared" si="2"/>
        <v/>
      </c>
    </row>
    <row r="5" spans="4:79" ht="15" customHeight="1" x14ac:dyDescent="0.2">
      <c r="D5" s="134" t="s">
        <v>40</v>
      </c>
      <c r="E5" s="128" t="s">
        <v>49</v>
      </c>
      <c r="F5" s="135" t="s">
        <v>33</v>
      </c>
      <c r="G5" s="129" t="s">
        <v>222</v>
      </c>
      <c r="J5" s="127" t="s">
        <v>108</v>
      </c>
      <c r="K5" s="128" t="s">
        <v>106</v>
      </c>
      <c r="L5" s="89">
        <v>6</v>
      </c>
      <c r="M5" s="132">
        <v>7920</v>
      </c>
      <c r="P5" s="127" t="s">
        <v>112</v>
      </c>
      <c r="Q5" s="127" t="s">
        <v>112</v>
      </c>
      <c r="R5" s="128" t="s">
        <v>212</v>
      </c>
      <c r="S5" s="129" t="s">
        <v>244</v>
      </c>
      <c r="T5" s="130">
        <v>2</v>
      </c>
      <c r="U5" s="131">
        <v>1</v>
      </c>
      <c r="V5" s="130">
        <f t="shared" si="4"/>
        <v>2</v>
      </c>
      <c r="W5" s="132">
        <f t="shared" si="3"/>
        <v>24</v>
      </c>
      <c r="X5" s="133">
        <v>1</v>
      </c>
      <c r="Y5" s="134" t="s">
        <v>125</v>
      </c>
      <c r="Z5" s="89" t="s">
        <v>143</v>
      </c>
      <c r="AA5" s="89" t="s">
        <v>126</v>
      </c>
      <c r="AB5" s="89" t="s">
        <v>144</v>
      </c>
      <c r="AC5" s="89" t="s">
        <v>145</v>
      </c>
      <c r="AD5" s="89" t="s">
        <v>127</v>
      </c>
      <c r="AE5" s="89" t="s">
        <v>128</v>
      </c>
      <c r="AF5" s="89" t="s">
        <v>146</v>
      </c>
      <c r="AG5" s="89" t="s">
        <v>147</v>
      </c>
      <c r="AH5" s="89" t="s">
        <v>148</v>
      </c>
      <c r="AI5" s="89" t="s">
        <v>129</v>
      </c>
      <c r="AJ5" s="135" t="s">
        <v>149</v>
      </c>
      <c r="AL5" s="271" t="str">
        <f t="shared" si="5"/>
        <v>SGA</v>
      </c>
      <c r="AM5" s="477" t="s">
        <v>5147</v>
      </c>
      <c r="AN5" s="269" t="s">
        <v>5148</v>
      </c>
      <c r="AO5" s="269" t="s">
        <v>23</v>
      </c>
      <c r="AP5" s="269" t="s">
        <v>222</v>
      </c>
      <c r="AR5" s="232">
        <v>4</v>
      </c>
      <c r="AS5" s="184" t="s">
        <v>1726</v>
      </c>
      <c r="AT5" s="173" t="s">
        <v>1731</v>
      </c>
      <c r="AU5" s="173" t="s">
        <v>1736</v>
      </c>
      <c r="AV5" s="261" t="s">
        <v>1741</v>
      </c>
      <c r="AY5" s="390">
        <v>0.75</v>
      </c>
      <c r="BA5" s="128" t="s">
        <v>1656</v>
      </c>
      <c r="BC5" s="128" t="s">
        <v>1856</v>
      </c>
      <c r="BE5" s="302">
        <v>0.01</v>
      </c>
      <c r="BF5" s="302">
        <v>0.05</v>
      </c>
      <c r="BG5" s="302">
        <v>0.1</v>
      </c>
      <c r="BH5" s="302">
        <v>0.01</v>
      </c>
      <c r="BI5" s="302">
        <v>0.1</v>
      </c>
      <c r="BJ5" s="304">
        <v>0.05</v>
      </c>
      <c r="BL5" s="424" t="s">
        <v>1834</v>
      </c>
      <c r="BM5" s="424" t="s">
        <v>1943</v>
      </c>
      <c r="BN5" s="275" t="str">
        <f>IF(BP5="","",MAX(BN$2:BN4)+1)</f>
        <v/>
      </c>
      <c r="BP5" s="114" t="str">
        <f>IF('1_geral'!$D$1=apoio!BL5,apoio!BM5,"")</f>
        <v/>
      </c>
      <c r="BQ5" s="114">
        <v>4</v>
      </c>
      <c r="BR5" s="114" t="str">
        <f t="shared" si="0"/>
        <v/>
      </c>
      <c r="BS5" s="114" t="str">
        <f>IFERROR(VLOOKUP(BQ5,agregado!D:K,8,0),"")</f>
        <v/>
      </c>
      <c r="BX5" s="114">
        <f>IF('1_geral'!$D$1=AL5,1,0)</f>
        <v>0</v>
      </c>
      <c r="BY5" s="114">
        <f>IF(BX5=1,SUM($BX$2:$BX4)+1,0)</f>
        <v>0</v>
      </c>
      <c r="BZ5" s="114" t="str">
        <f t="shared" si="1"/>
        <v/>
      </c>
      <c r="CA5" s="114" t="str">
        <f t="shared" si="2"/>
        <v/>
      </c>
    </row>
    <row r="6" spans="4:79" ht="15" customHeight="1" x14ac:dyDescent="0.2">
      <c r="D6" s="134" t="s">
        <v>41</v>
      </c>
      <c r="E6" s="128" t="s">
        <v>50</v>
      </c>
      <c r="F6" s="135" t="s">
        <v>33</v>
      </c>
      <c r="G6" s="129" t="s">
        <v>222</v>
      </c>
      <c r="J6" s="127" t="s">
        <v>69</v>
      </c>
      <c r="K6" s="128" t="s">
        <v>78</v>
      </c>
      <c r="L6" s="89">
        <v>4</v>
      </c>
      <c r="M6" s="132">
        <v>5280</v>
      </c>
      <c r="P6" s="127" t="s">
        <v>113</v>
      </c>
      <c r="Q6" s="127" t="s">
        <v>113</v>
      </c>
      <c r="R6" s="128" t="s">
        <v>213</v>
      </c>
      <c r="S6" s="129" t="s">
        <v>206</v>
      </c>
      <c r="T6" s="130">
        <v>1</v>
      </c>
      <c r="U6" s="131">
        <v>1</v>
      </c>
      <c r="V6" s="130">
        <f t="shared" si="4"/>
        <v>1</v>
      </c>
      <c r="W6" s="132">
        <f t="shared" si="3"/>
        <v>12</v>
      </c>
      <c r="X6" s="133">
        <f>V6</f>
        <v>1</v>
      </c>
      <c r="Y6" s="134" t="s">
        <v>125</v>
      </c>
      <c r="Z6" s="89" t="s">
        <v>143</v>
      </c>
      <c r="AA6" s="89" t="s">
        <v>126</v>
      </c>
      <c r="AB6" s="89" t="s">
        <v>144</v>
      </c>
      <c r="AC6" s="89" t="s">
        <v>145</v>
      </c>
      <c r="AD6" s="89" t="s">
        <v>127</v>
      </c>
      <c r="AE6" s="89" t="s">
        <v>128</v>
      </c>
      <c r="AF6" s="89" t="s">
        <v>146</v>
      </c>
      <c r="AG6" s="89" t="s">
        <v>147</v>
      </c>
      <c r="AH6" s="89" t="s">
        <v>148</v>
      </c>
      <c r="AI6" s="89" t="s">
        <v>129</v>
      </c>
      <c r="AJ6" s="135" t="s">
        <v>149</v>
      </c>
      <c r="AL6" s="271" t="str">
        <f t="shared" si="5"/>
        <v>SGA</v>
      </c>
      <c r="AM6" s="477" t="s">
        <v>3487</v>
      </c>
      <c r="AN6" s="269" t="s">
        <v>264</v>
      </c>
      <c r="AO6" s="269" t="s">
        <v>23</v>
      </c>
      <c r="AP6" s="269" t="s">
        <v>222</v>
      </c>
      <c r="AR6" s="232">
        <v>5</v>
      </c>
      <c r="AS6" s="184" t="s">
        <v>1750</v>
      </c>
      <c r="AT6" s="173" t="s">
        <v>1754</v>
      </c>
      <c r="AU6" s="173" t="s">
        <v>1758</v>
      </c>
      <c r="AV6" s="261" t="s">
        <v>1762</v>
      </c>
      <c r="AY6" s="390">
        <v>0.6</v>
      </c>
      <c r="BA6" s="16"/>
      <c r="BC6" s="128" t="s">
        <v>1831</v>
      </c>
      <c r="BE6" s="302">
        <v>0.02</v>
      </c>
      <c r="BF6" s="302">
        <v>0.06</v>
      </c>
      <c r="BG6" s="302">
        <v>0.11</v>
      </c>
      <c r="BH6" s="302">
        <v>0.02</v>
      </c>
      <c r="BI6" s="302">
        <v>0.11</v>
      </c>
      <c r="BJ6" s="304">
        <v>0.06</v>
      </c>
      <c r="BL6" s="424" t="s">
        <v>6</v>
      </c>
      <c r="BM6" s="424" t="s">
        <v>1969</v>
      </c>
      <c r="BN6" s="275" t="str">
        <f>IF(BP6="","",MAX(BN$2:BN5)+1)</f>
        <v/>
      </c>
      <c r="BP6" s="114" t="str">
        <f>IF('1_geral'!$D$1=apoio!BL6,apoio!BM6,"")</f>
        <v/>
      </c>
      <c r="BQ6" s="114">
        <v>5</v>
      </c>
      <c r="BR6" s="114" t="str">
        <f t="shared" si="0"/>
        <v/>
      </c>
      <c r="BS6" s="114" t="str">
        <f>IFERROR(VLOOKUP(BQ6,agregado!D:K,8,0),"")</f>
        <v/>
      </c>
      <c r="BX6" s="114">
        <f>IF('1_geral'!$D$1=AL6,1,0)</f>
        <v>0</v>
      </c>
      <c r="BY6" s="114">
        <f>IF(BX6=1,SUM($BX$2:$BX5)+1,0)</f>
        <v>0</v>
      </c>
      <c r="BZ6" s="114" t="str">
        <f t="shared" si="1"/>
        <v/>
      </c>
      <c r="CA6" s="114" t="str">
        <f t="shared" si="2"/>
        <v/>
      </c>
    </row>
    <row r="7" spans="4:79" ht="15" customHeight="1" x14ac:dyDescent="0.2">
      <c r="D7" s="134" t="s">
        <v>1834</v>
      </c>
      <c r="E7" s="128" t="s">
        <v>81</v>
      </c>
      <c r="F7" s="135" t="s">
        <v>33</v>
      </c>
      <c r="G7" s="129" t="s">
        <v>223</v>
      </c>
      <c r="J7" s="127" t="s">
        <v>70</v>
      </c>
      <c r="K7" s="128" t="s">
        <v>78</v>
      </c>
      <c r="L7" s="89">
        <v>5</v>
      </c>
      <c r="M7" s="132">
        <v>6600</v>
      </c>
      <c r="P7" s="128" t="s">
        <v>152</v>
      </c>
      <c r="Q7" s="128" t="s">
        <v>114</v>
      </c>
      <c r="R7" s="128" t="s">
        <v>130</v>
      </c>
      <c r="S7" s="136" t="s">
        <v>179</v>
      </c>
      <c r="T7" s="130">
        <f>6/12</f>
        <v>0.5</v>
      </c>
      <c r="U7" s="131">
        <v>1</v>
      </c>
      <c r="V7" s="130">
        <v>1</v>
      </c>
      <c r="W7" s="132">
        <f t="shared" si="3"/>
        <v>12</v>
      </c>
      <c r="X7" s="133">
        <f>12*V7</f>
        <v>12</v>
      </c>
      <c r="Y7" s="134" t="s">
        <v>125</v>
      </c>
      <c r="Z7" s="89"/>
      <c r="AA7" s="89" t="s">
        <v>126</v>
      </c>
      <c r="AB7" s="89"/>
      <c r="AC7" s="89" t="s">
        <v>145</v>
      </c>
      <c r="AD7" s="89"/>
      <c r="AE7" s="89" t="s">
        <v>128</v>
      </c>
      <c r="AF7" s="89"/>
      <c r="AG7" s="89" t="s">
        <v>147</v>
      </c>
      <c r="AH7" s="89"/>
      <c r="AI7" s="89" t="s">
        <v>129</v>
      </c>
      <c r="AJ7" s="135"/>
      <c r="AL7" s="271" t="str">
        <f t="shared" si="5"/>
        <v>NGC</v>
      </c>
      <c r="AM7" s="477" t="s">
        <v>3488</v>
      </c>
      <c r="AN7" s="269" t="s">
        <v>265</v>
      </c>
      <c r="AO7" s="269" t="s">
        <v>1839</v>
      </c>
      <c r="AP7" s="269" t="s">
        <v>223</v>
      </c>
      <c r="AR7" s="232">
        <v>6</v>
      </c>
      <c r="AS7" s="184" t="s">
        <v>1770</v>
      </c>
      <c r="AT7" s="173" t="s">
        <v>1774</v>
      </c>
      <c r="AU7" s="173" t="s">
        <v>1778</v>
      </c>
      <c r="AV7" s="261" t="s">
        <v>1782</v>
      </c>
      <c r="AY7" s="390">
        <v>0.5</v>
      </c>
      <c r="BA7" s="16"/>
      <c r="BC7" s="128" t="s">
        <v>1857</v>
      </c>
      <c r="BE7" s="302">
        <v>0.03</v>
      </c>
      <c r="BF7" s="302">
        <v>7.0000000000000007E-2</v>
      </c>
      <c r="BG7" s="302">
        <v>0.12</v>
      </c>
      <c r="BH7" s="302">
        <v>0.03</v>
      </c>
      <c r="BI7" s="302">
        <v>0.12</v>
      </c>
      <c r="BJ7" s="304">
        <v>7.0000000000000007E-2</v>
      </c>
      <c r="BL7" s="424" t="s">
        <v>3361</v>
      </c>
      <c r="BM7" s="424" t="s">
        <v>1891</v>
      </c>
      <c r="BN7" s="275" t="str">
        <f>IF(BP7="","",MAX(BN$2:BN6)+1)</f>
        <v/>
      </c>
      <c r="BP7" s="114" t="str">
        <f>IF('1_geral'!$D$1=apoio!BL7,apoio!BM7,"")</f>
        <v/>
      </c>
      <c r="BQ7" s="114">
        <v>6</v>
      </c>
      <c r="BR7" s="114" t="str">
        <f t="shared" si="0"/>
        <v/>
      </c>
      <c r="BS7" s="114" t="str">
        <f>IFERROR(VLOOKUP(BQ7,agregado!D:K,8,0),"")</f>
        <v/>
      </c>
      <c r="BX7" s="114">
        <f>IF('1_geral'!$D$1=AL7,1,0)</f>
        <v>0</v>
      </c>
      <c r="BY7" s="114">
        <f>IF(BX7=1,SUM($BX$2:$BX6)+1,0)</f>
        <v>0</v>
      </c>
      <c r="BZ7" s="114" t="str">
        <f t="shared" si="1"/>
        <v/>
      </c>
      <c r="CA7" s="114" t="str">
        <f t="shared" si="2"/>
        <v/>
      </c>
    </row>
    <row r="8" spans="4:79" ht="15" customHeight="1" x14ac:dyDescent="0.2">
      <c r="D8" s="134" t="s">
        <v>6</v>
      </c>
      <c r="E8" s="128" t="s">
        <v>51</v>
      </c>
      <c r="F8" s="135" t="s">
        <v>33</v>
      </c>
      <c r="G8" s="129" t="s">
        <v>222</v>
      </c>
      <c r="J8" s="127" t="s">
        <v>71</v>
      </c>
      <c r="K8" s="128" t="s">
        <v>78</v>
      </c>
      <c r="L8" s="89">
        <v>6</v>
      </c>
      <c r="M8" s="132">
        <v>7920</v>
      </c>
      <c r="P8" s="128" t="s">
        <v>153</v>
      </c>
      <c r="Q8" s="128" t="s">
        <v>114</v>
      </c>
      <c r="R8" s="128" t="s">
        <v>131</v>
      </c>
      <c r="S8" s="129" t="s">
        <v>180</v>
      </c>
      <c r="T8" s="130">
        <f>6/12</f>
        <v>0.5</v>
      </c>
      <c r="U8" s="131">
        <v>1</v>
      </c>
      <c r="V8" s="130">
        <v>1</v>
      </c>
      <c r="W8" s="132">
        <f t="shared" si="3"/>
        <v>12</v>
      </c>
      <c r="X8" s="133">
        <f t="shared" ref="X8:X46" si="6">12*V8</f>
        <v>12</v>
      </c>
      <c r="Y8" s="134"/>
      <c r="Z8" s="89" t="s">
        <v>143</v>
      </c>
      <c r="AA8" s="89"/>
      <c r="AB8" s="89" t="s">
        <v>144</v>
      </c>
      <c r="AC8" s="89"/>
      <c r="AD8" s="89" t="s">
        <v>127</v>
      </c>
      <c r="AE8" s="89"/>
      <c r="AF8" s="89" t="s">
        <v>146</v>
      </c>
      <c r="AG8" s="89"/>
      <c r="AH8" s="89" t="s">
        <v>148</v>
      </c>
      <c r="AI8" s="89"/>
      <c r="AJ8" s="135" t="s">
        <v>149</v>
      </c>
      <c r="AL8" s="271" t="str">
        <f t="shared" si="5"/>
        <v>SGP</v>
      </c>
      <c r="AM8" s="477" t="s">
        <v>3489</v>
      </c>
      <c r="AN8" s="269" t="s">
        <v>266</v>
      </c>
      <c r="AO8" s="269" t="s">
        <v>24</v>
      </c>
      <c r="AP8" s="269" t="s">
        <v>222</v>
      </c>
      <c r="AR8" s="232">
        <v>7</v>
      </c>
      <c r="AS8" s="184" t="s">
        <v>1790</v>
      </c>
      <c r="AT8" s="173" t="s">
        <v>1794</v>
      </c>
      <c r="AU8" s="173" t="s">
        <v>1798</v>
      </c>
      <c r="AV8" s="261" t="s">
        <v>1802</v>
      </c>
      <c r="AY8" s="390">
        <v>0.4</v>
      </c>
      <c r="BA8" s="19"/>
      <c r="BC8" s="128" t="s">
        <v>1858</v>
      </c>
      <c r="BE8" s="302">
        <v>0.04</v>
      </c>
      <c r="BF8" s="302">
        <v>0.08</v>
      </c>
      <c r="BG8" s="302">
        <v>0.13</v>
      </c>
      <c r="BH8" s="302">
        <v>0.04</v>
      </c>
      <c r="BI8" s="302">
        <v>0.13</v>
      </c>
      <c r="BJ8" s="304">
        <v>0.08</v>
      </c>
      <c r="BL8" s="424" t="s">
        <v>12</v>
      </c>
      <c r="BM8" s="424" t="s">
        <v>1980</v>
      </c>
      <c r="BN8" s="275" t="str">
        <f>IF(BP8="","",MAX(BN$2:BN7)+1)</f>
        <v/>
      </c>
      <c r="BP8" s="114" t="str">
        <f>IF('1_geral'!$D$1=apoio!BL8,apoio!BM8,"")</f>
        <v/>
      </c>
      <c r="BQ8" s="114">
        <v>7</v>
      </c>
      <c r="BR8" s="114" t="str">
        <f t="shared" si="0"/>
        <v/>
      </c>
      <c r="BS8" s="114" t="str">
        <f>IFERROR(VLOOKUP(BQ8,agregado!D:K,8,0),"")</f>
        <v/>
      </c>
      <c r="BX8" s="114">
        <f>IF('1_geral'!$D$1=AL8,1,0)</f>
        <v>0</v>
      </c>
      <c r="BY8" s="114">
        <f>IF(BX8=1,SUM($BX$2:$BX7)+1,0)</f>
        <v>0</v>
      </c>
      <c r="BZ8" s="114" t="str">
        <f t="shared" si="1"/>
        <v/>
      </c>
      <c r="CA8" s="114" t="str">
        <f t="shared" si="2"/>
        <v/>
      </c>
    </row>
    <row r="9" spans="4:79" ht="15" customHeight="1" x14ac:dyDescent="0.2">
      <c r="D9" s="134" t="s">
        <v>7</v>
      </c>
      <c r="E9" s="128" t="s">
        <v>52</v>
      </c>
      <c r="F9" s="135" t="s">
        <v>34</v>
      </c>
      <c r="G9" s="129" t="s">
        <v>222</v>
      </c>
      <c r="J9" s="127" t="s">
        <v>72</v>
      </c>
      <c r="K9" s="128" t="s">
        <v>78</v>
      </c>
      <c r="L9" s="89">
        <v>7</v>
      </c>
      <c r="M9" s="132">
        <v>9240</v>
      </c>
      <c r="P9" s="128" t="s">
        <v>154</v>
      </c>
      <c r="Q9" s="128" t="s">
        <v>115</v>
      </c>
      <c r="R9" s="128" t="s">
        <v>132</v>
      </c>
      <c r="S9" s="129" t="s">
        <v>181</v>
      </c>
      <c r="T9" s="130">
        <f>4/12</f>
        <v>0.33333333333333331</v>
      </c>
      <c r="U9" s="131">
        <v>1</v>
      </c>
      <c r="V9" s="130">
        <v>1</v>
      </c>
      <c r="W9" s="132">
        <f t="shared" si="3"/>
        <v>12</v>
      </c>
      <c r="X9" s="133">
        <f t="shared" si="6"/>
        <v>12</v>
      </c>
      <c r="Y9" s="134" t="s">
        <v>125</v>
      </c>
      <c r="Z9" s="89"/>
      <c r="AA9" s="89"/>
      <c r="AB9" s="89" t="s">
        <v>144</v>
      </c>
      <c r="AC9" s="89"/>
      <c r="AD9" s="89"/>
      <c r="AE9" s="89" t="s">
        <v>128</v>
      </c>
      <c r="AF9" s="89"/>
      <c r="AG9" s="89"/>
      <c r="AH9" s="89" t="s">
        <v>148</v>
      </c>
      <c r="AI9" s="89"/>
      <c r="AJ9" s="135"/>
      <c r="AL9" s="271" t="str">
        <f t="shared" si="5"/>
        <v>CPT</v>
      </c>
      <c r="AM9" s="477" t="s">
        <v>3490</v>
      </c>
      <c r="AN9" s="269" t="s">
        <v>267</v>
      </c>
      <c r="AO9" s="269" t="s">
        <v>1834</v>
      </c>
      <c r="AP9" s="269" t="s">
        <v>223</v>
      </c>
      <c r="AR9" s="232">
        <v>8</v>
      </c>
      <c r="AS9" s="184" t="s">
        <v>1810</v>
      </c>
      <c r="AT9" s="173" t="s">
        <v>1814</v>
      </c>
      <c r="AU9" s="173" t="s">
        <v>1818</v>
      </c>
      <c r="AV9" s="261" t="s">
        <v>1822</v>
      </c>
      <c r="AY9" s="390">
        <v>0.3</v>
      </c>
      <c r="BC9" s="128" t="s">
        <v>1859</v>
      </c>
      <c r="BE9" s="302">
        <v>0.05</v>
      </c>
      <c r="BF9" s="302">
        <v>0.09</v>
      </c>
      <c r="BG9" s="302">
        <v>0.14000000000000001</v>
      </c>
      <c r="BH9" s="302">
        <v>0.05</v>
      </c>
      <c r="BI9" s="302">
        <v>0.14000000000000001</v>
      </c>
      <c r="BJ9" s="304">
        <v>0.09</v>
      </c>
      <c r="BL9" s="424" t="s">
        <v>12</v>
      </c>
      <c r="BM9" s="424" t="s">
        <v>1995</v>
      </c>
      <c r="BN9" s="275" t="str">
        <f>IF(BP9="","",MAX(BN$2:BN8)+1)</f>
        <v/>
      </c>
      <c r="BP9" s="114" t="str">
        <f>IF('1_geral'!$D$1=apoio!BL9,apoio!BM9,"")</f>
        <v/>
      </c>
      <c r="BQ9" s="114">
        <v>8</v>
      </c>
      <c r="BR9" s="114" t="str">
        <f t="shared" si="0"/>
        <v/>
      </c>
      <c r="BS9" s="114" t="str">
        <f>IFERROR(VLOOKUP(BQ9,agregado!D:K,8,0),"")</f>
        <v/>
      </c>
      <c r="BX9" s="114">
        <f>IF('1_geral'!$D$1=AL9,1,0)</f>
        <v>0</v>
      </c>
      <c r="BY9" s="114">
        <f>IF(BX9=1,SUM($BX$2:$BX8)+1,0)</f>
        <v>0</v>
      </c>
      <c r="BZ9" s="114" t="str">
        <f t="shared" si="1"/>
        <v/>
      </c>
      <c r="CA9" s="114" t="str">
        <f t="shared" si="2"/>
        <v/>
      </c>
    </row>
    <row r="10" spans="4:79" ht="15" customHeight="1" x14ac:dyDescent="0.2">
      <c r="D10" s="134" t="s">
        <v>8</v>
      </c>
      <c r="E10" s="128" t="s">
        <v>53</v>
      </c>
      <c r="F10" s="135" t="s">
        <v>34</v>
      </c>
      <c r="G10" s="129" t="s">
        <v>222</v>
      </c>
      <c r="J10" s="127" t="s">
        <v>73</v>
      </c>
      <c r="K10" s="128" t="s">
        <v>78</v>
      </c>
      <c r="L10" s="89">
        <v>8</v>
      </c>
      <c r="M10" s="132">
        <v>10560</v>
      </c>
      <c r="P10" s="128" t="s">
        <v>155</v>
      </c>
      <c r="Q10" s="128" t="s">
        <v>115</v>
      </c>
      <c r="R10" s="128" t="s">
        <v>133</v>
      </c>
      <c r="S10" s="129" t="s">
        <v>182</v>
      </c>
      <c r="T10" s="130">
        <f>4/12</f>
        <v>0.33333333333333331</v>
      </c>
      <c r="U10" s="131">
        <v>1</v>
      </c>
      <c r="V10" s="130">
        <v>1</v>
      </c>
      <c r="W10" s="132">
        <f t="shared" si="3"/>
        <v>12</v>
      </c>
      <c r="X10" s="133">
        <f t="shared" si="6"/>
        <v>12</v>
      </c>
      <c r="Y10" s="134"/>
      <c r="Z10" s="89" t="s">
        <v>143</v>
      </c>
      <c r="AA10" s="89"/>
      <c r="AB10" s="89"/>
      <c r="AC10" s="89" t="s">
        <v>145</v>
      </c>
      <c r="AD10" s="89"/>
      <c r="AE10" s="89"/>
      <c r="AF10" s="89" t="s">
        <v>146</v>
      </c>
      <c r="AG10" s="89"/>
      <c r="AH10" s="89"/>
      <c r="AI10" s="89" t="s">
        <v>129</v>
      </c>
      <c r="AJ10" s="135"/>
      <c r="AL10" s="271" t="str">
        <f t="shared" si="5"/>
        <v>SGP</v>
      </c>
      <c r="AM10" s="477" t="s">
        <v>3491</v>
      </c>
      <c r="AN10" s="269" t="s">
        <v>268</v>
      </c>
      <c r="AO10" s="269" t="s">
        <v>24</v>
      </c>
      <c r="AP10" s="269" t="s">
        <v>222</v>
      </c>
      <c r="AR10" s="232">
        <v>9</v>
      </c>
      <c r="AS10" s="184" t="s">
        <v>1722</v>
      </c>
      <c r="AT10" s="173" t="s">
        <v>1727</v>
      </c>
      <c r="AU10" s="173" t="s">
        <v>1732</v>
      </c>
      <c r="AV10" s="261" t="s">
        <v>1737</v>
      </c>
      <c r="AY10" s="390">
        <v>0.25</v>
      </c>
      <c r="BC10" s="128" t="s">
        <v>1657</v>
      </c>
      <c r="BE10" s="302">
        <v>0.06</v>
      </c>
      <c r="BF10" s="302">
        <v>0.1</v>
      </c>
      <c r="BG10" s="302">
        <v>0.15</v>
      </c>
      <c r="BH10" s="302">
        <v>0.06</v>
      </c>
      <c r="BI10" s="302">
        <v>0.15</v>
      </c>
      <c r="BJ10" s="304">
        <v>0.1</v>
      </c>
      <c r="BL10" s="424" t="s">
        <v>3364</v>
      </c>
      <c r="BM10" s="424" t="s">
        <v>2164</v>
      </c>
      <c r="BN10" s="275" t="str">
        <f>IF(BP10="","",MAX(BN$2:BN9)+1)</f>
        <v/>
      </c>
      <c r="BP10" s="114" t="str">
        <f>IF('1_geral'!$D$1=apoio!BL10,apoio!BM10,"")</f>
        <v/>
      </c>
      <c r="BQ10" s="114">
        <v>9</v>
      </c>
      <c r="BR10" s="114" t="str">
        <f t="shared" si="0"/>
        <v/>
      </c>
      <c r="BS10" s="114" t="str">
        <f>IFERROR(VLOOKUP(BQ10,agregado!D:K,8,0),"")</f>
        <v/>
      </c>
      <c r="BX10" s="114">
        <f>IF('1_geral'!$D$1=AL10,1,0)</f>
        <v>0</v>
      </c>
      <c r="BY10" s="114">
        <f>IF(BX10=1,SUM($BX$2:$BX9)+1,0)</f>
        <v>0</v>
      </c>
      <c r="BZ10" s="114" t="str">
        <f t="shared" si="1"/>
        <v/>
      </c>
      <c r="CA10" s="114" t="str">
        <f t="shared" si="2"/>
        <v/>
      </c>
    </row>
    <row r="11" spans="4:79" ht="15" customHeight="1" x14ac:dyDescent="0.2">
      <c r="D11" s="134" t="s">
        <v>42</v>
      </c>
      <c r="E11" s="128" t="s">
        <v>54</v>
      </c>
      <c r="F11" s="135" t="s">
        <v>34</v>
      </c>
      <c r="G11" s="129" t="s">
        <v>222</v>
      </c>
      <c r="J11" s="127" t="s">
        <v>74</v>
      </c>
      <c r="K11" s="128" t="s">
        <v>79</v>
      </c>
      <c r="L11" s="89">
        <v>8</v>
      </c>
      <c r="M11" s="132">
        <v>10560</v>
      </c>
      <c r="P11" s="128" t="s">
        <v>156</v>
      </c>
      <c r="Q11" s="128" t="s">
        <v>115</v>
      </c>
      <c r="R11" s="128" t="s">
        <v>134</v>
      </c>
      <c r="S11" s="129" t="s">
        <v>183</v>
      </c>
      <c r="T11" s="130">
        <f>4/12</f>
        <v>0.33333333333333331</v>
      </c>
      <c r="U11" s="131">
        <v>1</v>
      </c>
      <c r="V11" s="130">
        <v>1</v>
      </c>
      <c r="W11" s="132">
        <f t="shared" si="3"/>
        <v>12</v>
      </c>
      <c r="X11" s="133">
        <f t="shared" si="6"/>
        <v>12</v>
      </c>
      <c r="Y11" s="134"/>
      <c r="Z11" s="89"/>
      <c r="AA11" s="89" t="s">
        <v>126</v>
      </c>
      <c r="AB11" s="89"/>
      <c r="AC11" s="89"/>
      <c r="AD11" s="89" t="s">
        <v>127</v>
      </c>
      <c r="AE11" s="89"/>
      <c r="AF11" s="89"/>
      <c r="AG11" s="89" t="s">
        <v>147</v>
      </c>
      <c r="AH11" s="89"/>
      <c r="AI11" s="89"/>
      <c r="AJ11" s="135" t="s">
        <v>149</v>
      </c>
      <c r="AL11" s="271" t="str">
        <f t="shared" si="5"/>
        <v>PRG</v>
      </c>
      <c r="AM11" s="477" t="s">
        <v>3492</v>
      </c>
      <c r="AN11" s="269" t="s">
        <v>269</v>
      </c>
      <c r="AO11" s="269" t="s">
        <v>1835</v>
      </c>
      <c r="AP11" s="269" t="s">
        <v>223</v>
      </c>
      <c r="AR11" s="232">
        <v>10</v>
      </c>
      <c r="AS11" s="184" t="s">
        <v>1746</v>
      </c>
      <c r="AT11" s="173" t="s">
        <v>1751</v>
      </c>
      <c r="AU11" s="173" t="s">
        <v>1755</v>
      </c>
      <c r="AV11" s="261" t="s">
        <v>1759</v>
      </c>
      <c r="AW11" s="172"/>
      <c r="AY11" s="390">
        <v>0.2</v>
      </c>
      <c r="BC11" s="128" t="s">
        <v>1860</v>
      </c>
      <c r="BE11" s="302">
        <v>7.0000000000000007E-2</v>
      </c>
      <c r="BF11" s="302">
        <v>0.11</v>
      </c>
      <c r="BG11" s="302">
        <v>0.16</v>
      </c>
      <c r="BH11" s="302">
        <v>7.0000000000000007E-2</v>
      </c>
      <c r="BI11" s="302">
        <v>0.16</v>
      </c>
      <c r="BJ11" s="304">
        <v>0.11</v>
      </c>
      <c r="BL11" s="424" t="s">
        <v>3364</v>
      </c>
      <c r="BM11" s="424" t="s">
        <v>2174</v>
      </c>
      <c r="BN11" s="275" t="str">
        <f>IF(BP11="","",MAX(BN$2:BN10)+1)</f>
        <v/>
      </c>
      <c r="BP11" s="114" t="str">
        <f>IF('1_geral'!$D$1=apoio!BL11,apoio!BM11,"")</f>
        <v/>
      </c>
      <c r="BQ11" s="114">
        <v>10</v>
      </c>
      <c r="BR11" s="114" t="str">
        <f t="shared" si="0"/>
        <v/>
      </c>
      <c r="BS11" s="114" t="str">
        <f>IFERROR(VLOOKUP(BQ11,agregado!D:K,8,0),"")</f>
        <v/>
      </c>
      <c r="BX11" s="114">
        <f>IF('1_geral'!$D$1=AL11,1,0)</f>
        <v>0</v>
      </c>
      <c r="BY11" s="114">
        <f>IF(BX11=1,SUM($BX$2:$BX10)+1,0)</f>
        <v>0</v>
      </c>
      <c r="BZ11" s="114" t="str">
        <f t="shared" si="1"/>
        <v/>
      </c>
      <c r="CA11" s="114" t="str">
        <f t="shared" si="2"/>
        <v/>
      </c>
    </row>
    <row r="12" spans="4:79" ht="15" customHeight="1" x14ac:dyDescent="0.2">
      <c r="D12" s="134" t="s">
        <v>9</v>
      </c>
      <c r="E12" s="128" t="s">
        <v>55</v>
      </c>
      <c r="F12" s="135" t="s">
        <v>34</v>
      </c>
      <c r="G12" s="129" t="s">
        <v>222</v>
      </c>
      <c r="J12" s="15"/>
      <c r="K12" s="16"/>
      <c r="L12" s="17"/>
      <c r="M12" s="16"/>
      <c r="P12" s="128" t="s">
        <v>157</v>
      </c>
      <c r="Q12" s="128" t="s">
        <v>116</v>
      </c>
      <c r="R12" s="128" t="s">
        <v>135</v>
      </c>
      <c r="S12" s="129" t="s">
        <v>184</v>
      </c>
      <c r="T12" s="130">
        <f>3/12</f>
        <v>0.25</v>
      </c>
      <c r="U12" s="131">
        <v>1</v>
      </c>
      <c r="V12" s="130">
        <v>1</v>
      </c>
      <c r="W12" s="132">
        <f t="shared" si="3"/>
        <v>12</v>
      </c>
      <c r="X12" s="133">
        <f t="shared" si="6"/>
        <v>12</v>
      </c>
      <c r="Y12" s="134" t="s">
        <v>125</v>
      </c>
      <c r="Z12" s="89"/>
      <c r="AA12" s="89"/>
      <c r="AB12" s="89"/>
      <c r="AC12" s="89" t="s">
        <v>145</v>
      </c>
      <c r="AD12" s="89"/>
      <c r="AE12" s="89"/>
      <c r="AF12" s="89"/>
      <c r="AG12" s="89" t="s">
        <v>147</v>
      </c>
      <c r="AH12" s="89"/>
      <c r="AI12" s="89"/>
      <c r="AJ12" s="135"/>
      <c r="AL12" s="271" t="str">
        <f t="shared" si="5"/>
        <v>DG</v>
      </c>
      <c r="AM12" s="477" t="s">
        <v>3493</v>
      </c>
      <c r="AN12" s="269" t="s">
        <v>270</v>
      </c>
      <c r="AO12" s="269" t="s">
        <v>7</v>
      </c>
      <c r="AP12" s="269" t="s">
        <v>222</v>
      </c>
      <c r="AR12" s="232">
        <v>11</v>
      </c>
      <c r="AS12" s="184" t="s">
        <v>1766</v>
      </c>
      <c r="AT12" s="173" t="s">
        <v>1771</v>
      </c>
      <c r="AU12" s="173" t="s">
        <v>1775</v>
      </c>
      <c r="AV12" s="261" t="s">
        <v>1779</v>
      </c>
      <c r="AW12" s="172"/>
      <c r="AY12" s="392"/>
      <c r="BC12" s="128" t="s">
        <v>1861</v>
      </c>
      <c r="BE12" s="302">
        <v>0.08</v>
      </c>
      <c r="BF12" s="302">
        <v>0.12</v>
      </c>
      <c r="BG12" s="302">
        <v>0.17</v>
      </c>
      <c r="BH12" s="302">
        <v>0.08</v>
      </c>
      <c r="BI12" s="302">
        <v>0.17</v>
      </c>
      <c r="BJ12" s="304">
        <v>0.12</v>
      </c>
      <c r="BL12" s="424" t="s">
        <v>3364</v>
      </c>
      <c r="BM12" s="424" t="s">
        <v>2183</v>
      </c>
      <c r="BN12" s="275" t="str">
        <f>IF(BP12="","",MAX(BN$2:BN11)+1)</f>
        <v/>
      </c>
      <c r="BP12" s="114" t="str">
        <f>IF('1_geral'!$D$1=apoio!BL12,apoio!BM12,"")</f>
        <v/>
      </c>
      <c r="BQ12" s="114">
        <v>11</v>
      </c>
      <c r="BR12" s="114" t="str">
        <f t="shared" si="0"/>
        <v/>
      </c>
      <c r="BS12" s="114" t="str">
        <f>IFERROR(VLOOKUP(BQ12,agregado!D:K,8,0),"")</f>
        <v/>
      </c>
      <c r="BX12" s="114">
        <f>IF('1_geral'!$D$1=AL12,1,0)</f>
        <v>0</v>
      </c>
      <c r="BY12" s="114">
        <f>IF(BX12=1,SUM($BX$2:$BX11)+1,0)</f>
        <v>0</v>
      </c>
      <c r="BZ12" s="114" t="str">
        <f t="shared" si="1"/>
        <v/>
      </c>
      <c r="CA12" s="114" t="str">
        <f t="shared" si="2"/>
        <v/>
      </c>
    </row>
    <row r="13" spans="4:79" ht="15" customHeight="1" x14ac:dyDescent="0.2">
      <c r="D13" s="134" t="s">
        <v>10</v>
      </c>
      <c r="E13" s="128" t="s">
        <v>56</v>
      </c>
      <c r="F13" s="135" t="s">
        <v>34</v>
      </c>
      <c r="G13" s="129" t="s">
        <v>222</v>
      </c>
      <c r="J13" s="15"/>
      <c r="K13" s="16"/>
      <c r="L13" s="17"/>
      <c r="M13" s="16"/>
      <c r="P13" s="128" t="s">
        <v>158</v>
      </c>
      <c r="Q13" s="128" t="s">
        <v>116</v>
      </c>
      <c r="R13" s="128" t="s">
        <v>136</v>
      </c>
      <c r="S13" s="129" t="s">
        <v>185</v>
      </c>
      <c r="T13" s="130">
        <f>3/12</f>
        <v>0.25</v>
      </c>
      <c r="U13" s="131">
        <v>1</v>
      </c>
      <c r="V13" s="130">
        <v>1</v>
      </c>
      <c r="W13" s="132">
        <f t="shared" si="3"/>
        <v>12</v>
      </c>
      <c r="X13" s="133">
        <f t="shared" si="6"/>
        <v>12</v>
      </c>
      <c r="Y13" s="134"/>
      <c r="Z13" s="89" t="s">
        <v>143</v>
      </c>
      <c r="AA13" s="89"/>
      <c r="AB13" s="89"/>
      <c r="AC13" s="89"/>
      <c r="AD13" s="89" t="s">
        <v>127</v>
      </c>
      <c r="AE13" s="89"/>
      <c r="AF13" s="89"/>
      <c r="AG13" s="89"/>
      <c r="AH13" s="89" t="s">
        <v>148</v>
      </c>
      <c r="AI13" s="89"/>
      <c r="AJ13" s="135"/>
      <c r="AL13" s="271" t="str">
        <f t="shared" si="5"/>
        <v>STI</v>
      </c>
      <c r="AM13" s="477" t="s">
        <v>3494</v>
      </c>
      <c r="AN13" s="269" t="s">
        <v>271</v>
      </c>
      <c r="AO13" s="269" t="s">
        <v>31</v>
      </c>
      <c r="AP13" s="269" t="s">
        <v>222</v>
      </c>
      <c r="AR13" s="232">
        <v>12</v>
      </c>
      <c r="AS13" s="184" t="s">
        <v>1786</v>
      </c>
      <c r="AT13" s="173" t="s">
        <v>1791</v>
      </c>
      <c r="AU13" s="173" t="s">
        <v>1795</v>
      </c>
      <c r="AV13" s="261" t="s">
        <v>1799</v>
      </c>
      <c r="AW13" s="172"/>
      <c r="AY13" s="392"/>
      <c r="BC13" s="16"/>
      <c r="BE13" s="302">
        <v>0.09</v>
      </c>
      <c r="BF13" s="302">
        <v>0.13</v>
      </c>
      <c r="BG13" s="302">
        <v>0.18</v>
      </c>
      <c r="BH13" s="302">
        <v>0.09</v>
      </c>
      <c r="BI13" s="302">
        <v>0.18</v>
      </c>
      <c r="BJ13" s="304">
        <v>0.13</v>
      </c>
      <c r="BL13" s="424" t="s">
        <v>17</v>
      </c>
      <c r="BM13" s="424" t="s">
        <v>2010</v>
      </c>
      <c r="BN13" s="275" t="str">
        <f>IF(BP13="","",MAX(BN$2:BN12)+1)</f>
        <v/>
      </c>
      <c r="BP13" s="114" t="str">
        <f>IF('1_geral'!$D$1=apoio!BL13,apoio!BM13,"")</f>
        <v/>
      </c>
      <c r="BQ13" s="114">
        <v>12</v>
      </c>
      <c r="BR13" s="114" t="str">
        <f t="shared" si="0"/>
        <v/>
      </c>
      <c r="BS13" s="114" t="str">
        <f>IFERROR(VLOOKUP(BQ13,agregado!D:K,8,0),"")</f>
        <v/>
      </c>
      <c r="BX13" s="114">
        <f>IF('1_geral'!$D$1=AL13,1,0)</f>
        <v>0</v>
      </c>
      <c r="BY13" s="114">
        <f>IF(BX13=1,SUM($BX$2:$BX12)+1,0)</f>
        <v>0</v>
      </c>
      <c r="BZ13" s="114" t="str">
        <f t="shared" si="1"/>
        <v/>
      </c>
      <c r="CA13" s="114" t="str">
        <f t="shared" si="2"/>
        <v/>
      </c>
    </row>
    <row r="14" spans="4:79" ht="15" customHeight="1" x14ac:dyDescent="0.2">
      <c r="D14" s="134" t="s">
        <v>43</v>
      </c>
      <c r="E14" s="128" t="s">
        <v>3367</v>
      </c>
      <c r="F14" s="135" t="s">
        <v>32</v>
      </c>
      <c r="G14" s="129" t="s">
        <v>222</v>
      </c>
      <c r="J14" s="18"/>
      <c r="K14" s="19"/>
      <c r="L14" s="20"/>
      <c r="M14" s="19"/>
      <c r="P14" s="128" t="s">
        <v>159</v>
      </c>
      <c r="Q14" s="128" t="s">
        <v>116</v>
      </c>
      <c r="R14" s="128" t="s">
        <v>137</v>
      </c>
      <c r="S14" s="129" t="s">
        <v>186</v>
      </c>
      <c r="T14" s="130">
        <f>3/12</f>
        <v>0.25</v>
      </c>
      <c r="U14" s="131">
        <v>1</v>
      </c>
      <c r="V14" s="130">
        <v>1</v>
      </c>
      <c r="W14" s="132">
        <f t="shared" si="3"/>
        <v>12</v>
      </c>
      <c r="X14" s="133">
        <f t="shared" si="6"/>
        <v>12</v>
      </c>
      <c r="Y14" s="134"/>
      <c r="Z14" s="89"/>
      <c r="AA14" s="89" t="s">
        <v>126</v>
      </c>
      <c r="AB14" s="89"/>
      <c r="AC14" s="89"/>
      <c r="AD14" s="89"/>
      <c r="AE14" s="89" t="s">
        <v>128</v>
      </c>
      <c r="AF14" s="89"/>
      <c r="AG14" s="89"/>
      <c r="AH14" s="89"/>
      <c r="AI14" s="89" t="s">
        <v>129</v>
      </c>
      <c r="AJ14" s="135"/>
      <c r="AL14" s="271" t="str">
        <f t="shared" si="5"/>
        <v>SBQ</v>
      </c>
      <c r="AM14" s="477" t="s">
        <v>3495</v>
      </c>
      <c r="AN14" s="269" t="s">
        <v>272</v>
      </c>
      <c r="AO14" s="269" t="s">
        <v>17</v>
      </c>
      <c r="AP14" s="269" t="s">
        <v>222</v>
      </c>
      <c r="AR14" s="232">
        <v>13</v>
      </c>
      <c r="AS14" s="184" t="s">
        <v>1806</v>
      </c>
      <c r="AT14" s="173" t="s">
        <v>1811</v>
      </c>
      <c r="AU14" s="173" t="s">
        <v>1815</v>
      </c>
      <c r="AV14" s="261" t="s">
        <v>1819</v>
      </c>
      <c r="AW14" s="172"/>
      <c r="AY14" s="52"/>
      <c r="BC14" s="16"/>
      <c r="BE14" s="302">
        <v>0.1</v>
      </c>
      <c r="BF14" s="302">
        <v>0.14000000000000001</v>
      </c>
      <c r="BG14" s="302">
        <v>0.19</v>
      </c>
      <c r="BH14" s="302">
        <v>0.1</v>
      </c>
      <c r="BI14" s="302">
        <v>0.19</v>
      </c>
      <c r="BJ14" s="304">
        <v>0.14000000000000001</v>
      </c>
      <c r="BL14" s="424" t="s">
        <v>17</v>
      </c>
      <c r="BM14" s="424" t="s">
        <v>2023</v>
      </c>
      <c r="BN14" s="275" t="str">
        <f>IF(BP14="","",MAX(BN$2:BN13)+1)</f>
        <v/>
      </c>
      <c r="BP14" s="114" t="str">
        <f>IF('1_geral'!$D$1=apoio!BL14,apoio!BM14,"")</f>
        <v/>
      </c>
      <c r="BQ14" s="114">
        <v>13</v>
      </c>
      <c r="BR14" s="114" t="str">
        <f t="shared" si="0"/>
        <v/>
      </c>
      <c r="BS14" s="114" t="str">
        <f>IFERROR(VLOOKUP(BQ14,agregado!D:K,8,0),"")</f>
        <v/>
      </c>
      <c r="BX14" s="114">
        <f>IF('1_geral'!$D$1=AL14,1,0)</f>
        <v>0</v>
      </c>
      <c r="BY14" s="114">
        <f>IF(BX14=1,SUM($BX$2:$BX13)+1,0)</f>
        <v>0</v>
      </c>
      <c r="BZ14" s="114" t="str">
        <f t="shared" si="1"/>
        <v/>
      </c>
      <c r="CA14" s="114" t="str">
        <f t="shared" si="2"/>
        <v/>
      </c>
    </row>
    <row r="15" spans="4:79" ht="15" customHeight="1" x14ac:dyDescent="0.2">
      <c r="D15" s="134" t="s">
        <v>44</v>
      </c>
      <c r="E15" s="128" t="s">
        <v>82</v>
      </c>
      <c r="F15" s="135" t="s">
        <v>32</v>
      </c>
      <c r="G15" s="129" t="s">
        <v>227</v>
      </c>
      <c r="P15" s="128" t="s">
        <v>160</v>
      </c>
      <c r="Q15" s="128" t="s">
        <v>116</v>
      </c>
      <c r="R15" s="128" t="s">
        <v>138</v>
      </c>
      <c r="S15" s="129" t="s">
        <v>243</v>
      </c>
      <c r="T15" s="130">
        <f>3/12</f>
        <v>0.25</v>
      </c>
      <c r="U15" s="131">
        <v>1</v>
      </c>
      <c r="V15" s="130">
        <v>1</v>
      </c>
      <c r="W15" s="132">
        <f t="shared" si="3"/>
        <v>12</v>
      </c>
      <c r="X15" s="133">
        <f t="shared" si="6"/>
        <v>12</v>
      </c>
      <c r="Y15" s="134"/>
      <c r="Z15" s="89"/>
      <c r="AA15" s="89"/>
      <c r="AB15" s="89" t="s">
        <v>144</v>
      </c>
      <c r="AC15" s="89"/>
      <c r="AD15" s="89"/>
      <c r="AE15" s="89"/>
      <c r="AF15" s="89" t="s">
        <v>146</v>
      </c>
      <c r="AG15" s="89"/>
      <c r="AH15" s="89"/>
      <c r="AI15" s="89"/>
      <c r="AJ15" s="135" t="s">
        <v>149</v>
      </c>
      <c r="AL15" s="271" t="str">
        <f t="shared" si="5"/>
        <v>STI</v>
      </c>
      <c r="AM15" s="477" t="s">
        <v>3496</v>
      </c>
      <c r="AN15" s="269" t="s">
        <v>273</v>
      </c>
      <c r="AO15" s="269" t="s">
        <v>31</v>
      </c>
      <c r="AP15" s="269" t="s">
        <v>222</v>
      </c>
      <c r="AR15" s="232">
        <v>14</v>
      </c>
      <c r="AS15" s="184" t="s">
        <v>1826</v>
      </c>
      <c r="AT15" s="173" t="s">
        <v>1723</v>
      </c>
      <c r="AU15" s="173" t="s">
        <v>1728</v>
      </c>
      <c r="AV15" s="261" t="s">
        <v>1733</v>
      </c>
      <c r="AW15" s="172"/>
      <c r="BC15" s="19"/>
      <c r="BE15" s="302"/>
      <c r="BF15" s="302">
        <v>0.15</v>
      </c>
      <c r="BG15" s="302">
        <v>0.2</v>
      </c>
      <c r="BH15" s="302">
        <v>0.11</v>
      </c>
      <c r="BI15" s="302">
        <v>0.2</v>
      </c>
      <c r="BJ15" s="304">
        <v>0.15</v>
      </c>
      <c r="BL15" s="424" t="s">
        <v>17</v>
      </c>
      <c r="BM15" s="424" t="s">
        <v>2035</v>
      </c>
      <c r="BN15" s="275" t="str">
        <f>IF(BP15="","",MAX(BN$2:BN14)+1)</f>
        <v/>
      </c>
      <c r="BP15" s="114" t="str">
        <f>IF('1_geral'!$D$1=apoio!BL15,apoio!BM15,"")</f>
        <v/>
      </c>
      <c r="BQ15" s="114">
        <v>14</v>
      </c>
      <c r="BR15" s="114" t="str">
        <f t="shared" si="0"/>
        <v/>
      </c>
      <c r="BS15" s="114" t="str">
        <f>IFERROR(VLOOKUP(BQ15,agregado!D:K,8,0),"")</f>
        <v/>
      </c>
      <c r="BX15" s="114">
        <f>IF('1_geral'!$D$1=AL15,1,0)</f>
        <v>0</v>
      </c>
      <c r="BY15" s="114">
        <f>IF(BX15=1,SUM($BX$2:$BX14)+1,0)</f>
        <v>0</v>
      </c>
      <c r="BZ15" s="114" t="str">
        <f t="shared" si="1"/>
        <v/>
      </c>
      <c r="CA15" s="114" t="str">
        <f t="shared" si="2"/>
        <v/>
      </c>
    </row>
    <row r="16" spans="4:79" ht="15" customHeight="1" x14ac:dyDescent="0.2">
      <c r="D16" s="134" t="s">
        <v>45</v>
      </c>
      <c r="E16" s="128" t="s">
        <v>84</v>
      </c>
      <c r="F16" s="135" t="s">
        <v>32</v>
      </c>
      <c r="G16" s="129" t="s">
        <v>222</v>
      </c>
      <c r="P16" s="128" t="s">
        <v>161</v>
      </c>
      <c r="Q16" s="128" t="s">
        <v>117</v>
      </c>
      <c r="R16" s="128" t="s">
        <v>139</v>
      </c>
      <c r="S16" s="129" t="s">
        <v>187</v>
      </c>
      <c r="T16" s="130">
        <f t="shared" ref="T16:T21" si="7">2/12</f>
        <v>0.16666666666666666</v>
      </c>
      <c r="U16" s="131">
        <v>1</v>
      </c>
      <c r="V16" s="130">
        <v>1</v>
      </c>
      <c r="W16" s="132">
        <f t="shared" si="3"/>
        <v>12</v>
      </c>
      <c r="X16" s="133">
        <f t="shared" si="6"/>
        <v>12</v>
      </c>
      <c r="Y16" s="134" t="s">
        <v>125</v>
      </c>
      <c r="Z16" s="89"/>
      <c r="AA16" s="89"/>
      <c r="AB16" s="89"/>
      <c r="AC16" s="89"/>
      <c r="AD16" s="89"/>
      <c r="AE16" s="89" t="s">
        <v>128</v>
      </c>
      <c r="AF16" s="89"/>
      <c r="AG16" s="89"/>
      <c r="AH16" s="89"/>
      <c r="AI16" s="89"/>
      <c r="AJ16" s="135"/>
      <c r="AL16" s="271" t="str">
        <f t="shared" si="5"/>
        <v>DIR-4</v>
      </c>
      <c r="AM16" s="477" t="s">
        <v>3497</v>
      </c>
      <c r="AN16" s="269" t="s">
        <v>274</v>
      </c>
      <c r="AO16" s="269" t="s">
        <v>10</v>
      </c>
      <c r="AP16" s="269" t="s">
        <v>222</v>
      </c>
      <c r="AR16" s="232">
        <v>15</v>
      </c>
      <c r="AS16" s="184" t="s">
        <v>1742</v>
      </c>
      <c r="AT16" s="173" t="s">
        <v>1747</v>
      </c>
      <c r="AU16" s="173" t="s">
        <v>1752</v>
      </c>
      <c r="AV16" s="261" t="s">
        <v>1756</v>
      </c>
      <c r="AW16" s="172"/>
      <c r="BE16" s="302"/>
      <c r="BF16" s="302"/>
      <c r="BG16" s="302"/>
      <c r="BH16" s="302">
        <v>0.12</v>
      </c>
      <c r="BI16" s="302">
        <v>0.21</v>
      </c>
      <c r="BJ16" s="304">
        <v>0.16</v>
      </c>
      <c r="BL16" s="424" t="s">
        <v>17</v>
      </c>
      <c r="BM16" s="424" t="s">
        <v>2047</v>
      </c>
      <c r="BN16" s="275" t="str">
        <f>IF(BP16="","",MAX(BN$2:BN15)+1)</f>
        <v/>
      </c>
      <c r="BP16" s="114" t="str">
        <f>IF('1_geral'!$D$1=apoio!BL16,apoio!BM16,"")</f>
        <v/>
      </c>
      <c r="BQ16" s="114">
        <v>15</v>
      </c>
      <c r="BR16" s="114" t="str">
        <f t="shared" si="0"/>
        <v/>
      </c>
      <c r="BS16" s="114" t="str">
        <f>IFERROR(VLOOKUP(BQ16,agregado!D:K,8,0),"")</f>
        <v/>
      </c>
      <c r="BX16" s="114">
        <f>IF('1_geral'!$D$1=AL16,1,0)</f>
        <v>0</v>
      </c>
      <c r="BY16" s="114">
        <f>IF(BX16=1,SUM($BX$2:$BX15)+1,0)</f>
        <v>0</v>
      </c>
      <c r="BZ16" s="114" t="str">
        <f t="shared" si="1"/>
        <v/>
      </c>
      <c r="CA16" s="114" t="str">
        <f t="shared" si="2"/>
        <v/>
      </c>
    </row>
    <row r="17" spans="4:79" ht="15" customHeight="1" x14ac:dyDescent="0.2">
      <c r="D17" s="134" t="s">
        <v>11</v>
      </c>
      <c r="E17" s="128" t="s">
        <v>57</v>
      </c>
      <c r="F17" s="135" t="s">
        <v>33</v>
      </c>
      <c r="G17" s="129" t="s">
        <v>222</v>
      </c>
      <c r="P17" s="128" t="s">
        <v>162</v>
      </c>
      <c r="Q17" s="128" t="s">
        <v>117</v>
      </c>
      <c r="R17" s="128" t="s">
        <v>140</v>
      </c>
      <c r="S17" s="129" t="s">
        <v>188</v>
      </c>
      <c r="T17" s="130">
        <f t="shared" si="7"/>
        <v>0.16666666666666666</v>
      </c>
      <c r="U17" s="131">
        <v>1</v>
      </c>
      <c r="V17" s="130">
        <v>1</v>
      </c>
      <c r="W17" s="132">
        <f t="shared" si="3"/>
        <v>12</v>
      </c>
      <c r="X17" s="133">
        <f t="shared" si="6"/>
        <v>12</v>
      </c>
      <c r="Y17" s="134"/>
      <c r="Z17" s="89" t="s">
        <v>143</v>
      </c>
      <c r="AA17" s="89"/>
      <c r="AB17" s="89"/>
      <c r="AC17" s="89"/>
      <c r="AD17" s="89"/>
      <c r="AE17" s="89"/>
      <c r="AF17" s="89" t="s">
        <v>146</v>
      </c>
      <c r="AG17" s="89"/>
      <c r="AH17" s="89"/>
      <c r="AI17" s="89"/>
      <c r="AJ17" s="135"/>
      <c r="AL17" s="271" t="str">
        <f t="shared" si="5"/>
        <v>PRG</v>
      </c>
      <c r="AM17" s="477" t="s">
        <v>3498</v>
      </c>
      <c r="AN17" s="269" t="s">
        <v>275</v>
      </c>
      <c r="AO17" s="269" t="s">
        <v>1835</v>
      </c>
      <c r="AP17" s="269" t="s">
        <v>223</v>
      </c>
      <c r="AR17" s="232">
        <v>16</v>
      </c>
      <c r="AS17" s="184" t="s">
        <v>1763</v>
      </c>
      <c r="AT17" s="173" t="s">
        <v>1767</v>
      </c>
      <c r="AU17" s="173" t="s">
        <v>1772</v>
      </c>
      <c r="AV17" s="261" t="s">
        <v>1776</v>
      </c>
      <c r="AW17" s="172"/>
      <c r="BE17" s="302"/>
      <c r="BF17" s="302"/>
      <c r="BG17" s="302"/>
      <c r="BH17" s="302">
        <v>0.13</v>
      </c>
      <c r="BI17" s="302">
        <v>0.22</v>
      </c>
      <c r="BJ17" s="304">
        <v>0.17</v>
      </c>
      <c r="BL17" s="424" t="s">
        <v>18</v>
      </c>
      <c r="BM17" s="424" t="s">
        <v>2056</v>
      </c>
      <c r="BN17" s="275" t="str">
        <f>IF(BP17="","",MAX(BN$2:BN16)+1)</f>
        <v/>
      </c>
      <c r="BP17" s="114" t="str">
        <f>IF('1_geral'!$D$1=apoio!BL17,apoio!BM17,"")</f>
        <v/>
      </c>
      <c r="BQ17" s="114">
        <v>16</v>
      </c>
      <c r="BR17" s="114" t="str">
        <f t="shared" si="0"/>
        <v/>
      </c>
      <c r="BS17" s="114" t="str">
        <f>IFERROR(VLOOKUP(BQ17,agregado!D:K,8,0),"")</f>
        <v/>
      </c>
      <c r="BX17" s="114">
        <f>IF('1_geral'!$D$1=AL17,1,0)</f>
        <v>0</v>
      </c>
      <c r="BY17" s="114">
        <f>IF(BX17=1,SUM($BX$2:$BX16)+1,0)</f>
        <v>0</v>
      </c>
      <c r="BZ17" s="114" t="str">
        <f t="shared" si="1"/>
        <v/>
      </c>
      <c r="CA17" s="114" t="str">
        <f t="shared" si="2"/>
        <v/>
      </c>
    </row>
    <row r="18" spans="4:79" ht="15" customHeight="1" x14ac:dyDescent="0.2">
      <c r="D18" s="134" t="s">
        <v>1838</v>
      </c>
      <c r="E18" s="128" t="s">
        <v>102</v>
      </c>
      <c r="F18" s="135" t="s">
        <v>32</v>
      </c>
      <c r="G18" s="129" t="s">
        <v>224</v>
      </c>
      <c r="P18" s="128" t="s">
        <v>163</v>
      </c>
      <c r="Q18" s="128" t="s">
        <v>117</v>
      </c>
      <c r="R18" s="128" t="s">
        <v>141</v>
      </c>
      <c r="S18" s="129" t="s">
        <v>189</v>
      </c>
      <c r="T18" s="130">
        <f t="shared" si="7"/>
        <v>0.16666666666666666</v>
      </c>
      <c r="U18" s="131">
        <v>1</v>
      </c>
      <c r="V18" s="130">
        <v>1</v>
      </c>
      <c r="W18" s="132">
        <f t="shared" si="3"/>
        <v>12</v>
      </c>
      <c r="X18" s="133">
        <f t="shared" si="6"/>
        <v>12</v>
      </c>
      <c r="Y18" s="134"/>
      <c r="Z18" s="89"/>
      <c r="AA18" s="89" t="s">
        <v>126</v>
      </c>
      <c r="AB18" s="89"/>
      <c r="AC18" s="89"/>
      <c r="AD18" s="89"/>
      <c r="AE18" s="89"/>
      <c r="AF18" s="89"/>
      <c r="AG18" s="89" t="s">
        <v>147</v>
      </c>
      <c r="AH18" s="89"/>
      <c r="AI18" s="89"/>
      <c r="AJ18" s="135"/>
      <c r="AL18" s="271" t="str">
        <f t="shared" si="5"/>
        <v>NPA</v>
      </c>
      <c r="AM18" s="477" t="s">
        <v>3499</v>
      </c>
      <c r="AN18" s="269" t="s">
        <v>276</v>
      </c>
      <c r="AO18" s="269" t="s">
        <v>14</v>
      </c>
      <c r="AP18" s="269" t="s">
        <v>225</v>
      </c>
      <c r="AR18" s="232">
        <v>17</v>
      </c>
      <c r="AS18" s="184" t="s">
        <v>1783</v>
      </c>
      <c r="AT18" s="173" t="s">
        <v>1787</v>
      </c>
      <c r="AU18" s="173" t="s">
        <v>1792</v>
      </c>
      <c r="AV18" s="261" t="s">
        <v>1796</v>
      </c>
      <c r="AW18" s="172"/>
      <c r="BE18" s="302"/>
      <c r="BF18" s="302"/>
      <c r="BG18" s="302"/>
      <c r="BH18" s="302">
        <v>0.14000000000000001</v>
      </c>
      <c r="BI18" s="302">
        <v>0.23</v>
      </c>
      <c r="BJ18" s="304">
        <v>0.18</v>
      </c>
      <c r="BL18" s="424" t="s">
        <v>18</v>
      </c>
      <c r="BM18" s="424" t="s">
        <v>2082</v>
      </c>
      <c r="BN18" s="275" t="str">
        <f>IF(BP18="","",MAX(BN$2:BN17)+1)</f>
        <v/>
      </c>
      <c r="BP18" s="114" t="str">
        <f>IF('1_geral'!$D$1=apoio!BL18,apoio!BM18,"")</f>
        <v/>
      </c>
      <c r="BQ18" s="114">
        <v>17</v>
      </c>
      <c r="BR18" s="114" t="str">
        <f t="shared" si="0"/>
        <v/>
      </c>
      <c r="BS18" s="114" t="str">
        <f>IFERROR(VLOOKUP(BQ18,agregado!D:K,8,0),"")</f>
        <v/>
      </c>
      <c r="BX18" s="114">
        <f>IF('1_geral'!$D$1=AL18,1,0)</f>
        <v>0</v>
      </c>
      <c r="BY18" s="114">
        <f>IF(BX18=1,SUM($BX$2:$BX17)+1,0)</f>
        <v>0</v>
      </c>
      <c r="BZ18" s="114" t="str">
        <f t="shared" si="1"/>
        <v/>
      </c>
      <c r="CA18" s="114" t="str">
        <f t="shared" si="2"/>
        <v/>
      </c>
    </row>
    <row r="19" spans="4:79" ht="15" customHeight="1" x14ac:dyDescent="0.2">
      <c r="D19" s="134" t="s">
        <v>1837</v>
      </c>
      <c r="E19" s="128" t="s">
        <v>102</v>
      </c>
      <c r="F19" s="135" t="s">
        <v>32</v>
      </c>
      <c r="G19" s="129" t="s">
        <v>223</v>
      </c>
      <c r="J19" s="443" t="s">
        <v>220</v>
      </c>
      <c r="P19" s="128" t="s">
        <v>164</v>
      </c>
      <c r="Q19" s="128" t="s">
        <v>117</v>
      </c>
      <c r="R19" s="128" t="s">
        <v>142</v>
      </c>
      <c r="S19" s="129" t="s">
        <v>190</v>
      </c>
      <c r="T19" s="130">
        <f t="shared" si="7"/>
        <v>0.16666666666666666</v>
      </c>
      <c r="U19" s="131">
        <v>1</v>
      </c>
      <c r="V19" s="130">
        <v>1</v>
      </c>
      <c r="W19" s="132">
        <f t="shared" si="3"/>
        <v>12</v>
      </c>
      <c r="X19" s="133">
        <f t="shared" si="6"/>
        <v>12</v>
      </c>
      <c r="Y19" s="134"/>
      <c r="Z19" s="89"/>
      <c r="AA19" s="89"/>
      <c r="AB19" s="89" t="s">
        <v>144</v>
      </c>
      <c r="AC19" s="89"/>
      <c r="AD19" s="89"/>
      <c r="AE19" s="89"/>
      <c r="AF19" s="89"/>
      <c r="AG19" s="89"/>
      <c r="AH19" s="89" t="s">
        <v>148</v>
      </c>
      <c r="AI19" s="89"/>
      <c r="AJ19" s="135"/>
      <c r="AL19" s="271" t="str">
        <f t="shared" si="5"/>
        <v>NSP</v>
      </c>
      <c r="AM19" s="477" t="s">
        <v>3500</v>
      </c>
      <c r="AN19" s="269" t="s">
        <v>277</v>
      </c>
      <c r="AO19" s="269" t="s">
        <v>16</v>
      </c>
      <c r="AP19" s="269" t="s">
        <v>226</v>
      </c>
      <c r="AR19" s="232">
        <v>18</v>
      </c>
      <c r="AS19" s="184" t="s">
        <v>1803</v>
      </c>
      <c r="AT19" s="173" t="s">
        <v>1807</v>
      </c>
      <c r="AU19" s="173" t="s">
        <v>1812</v>
      </c>
      <c r="AV19" s="261" t="s">
        <v>1816</v>
      </c>
      <c r="AW19" s="172"/>
      <c r="BE19" s="302"/>
      <c r="BF19" s="302"/>
      <c r="BG19" s="302"/>
      <c r="BH19" s="302">
        <v>0.15</v>
      </c>
      <c r="BI19" s="302">
        <v>0.24</v>
      </c>
      <c r="BJ19" s="304">
        <v>0.19</v>
      </c>
      <c r="BL19" s="424" t="s">
        <v>18</v>
      </c>
      <c r="BM19" s="424" t="s">
        <v>2090</v>
      </c>
      <c r="BN19" s="275" t="str">
        <f>IF(BP19="","",MAX(BN$2:BN18)+1)</f>
        <v/>
      </c>
      <c r="BP19" s="114" t="str">
        <f>IF('1_geral'!$D$1=apoio!BL19,apoio!BM19,"")</f>
        <v/>
      </c>
      <c r="BQ19" s="114">
        <v>18</v>
      </c>
      <c r="BR19" s="114" t="str">
        <f t="shared" si="0"/>
        <v/>
      </c>
      <c r="BS19" s="114" t="str">
        <f>IFERROR(VLOOKUP(BQ19,agregado!D:K,8,0),"")</f>
        <v/>
      </c>
      <c r="BX19" s="114">
        <f>IF('1_geral'!$D$1=AL19,1,0)</f>
        <v>0</v>
      </c>
      <c r="BY19" s="114">
        <f>IF(BX19=1,SUM($BX$2:$BX18)+1,0)</f>
        <v>0</v>
      </c>
      <c r="BZ19" s="114" t="str">
        <f t="shared" si="1"/>
        <v/>
      </c>
      <c r="CA19" s="114" t="str">
        <f t="shared" si="2"/>
        <v/>
      </c>
    </row>
    <row r="20" spans="4:79" ht="15" customHeight="1" x14ac:dyDescent="0.2">
      <c r="D20" s="134" t="s">
        <v>12</v>
      </c>
      <c r="E20" s="128" t="s">
        <v>104</v>
      </c>
      <c r="F20" s="135" t="s">
        <v>35</v>
      </c>
      <c r="G20" s="129" t="s">
        <v>222</v>
      </c>
      <c r="J20" s="126" t="s">
        <v>3331</v>
      </c>
      <c r="P20" s="128" t="s">
        <v>165</v>
      </c>
      <c r="Q20" s="128" t="s">
        <v>117</v>
      </c>
      <c r="R20" s="128" t="s">
        <v>151</v>
      </c>
      <c r="S20" s="129" t="s">
        <v>191</v>
      </c>
      <c r="T20" s="130">
        <f t="shared" si="7"/>
        <v>0.16666666666666666</v>
      </c>
      <c r="U20" s="131">
        <v>1</v>
      </c>
      <c r="V20" s="130">
        <v>1</v>
      </c>
      <c r="W20" s="132">
        <f t="shared" si="3"/>
        <v>12</v>
      </c>
      <c r="X20" s="133">
        <f t="shared" si="6"/>
        <v>12</v>
      </c>
      <c r="Y20" s="134"/>
      <c r="Z20" s="89"/>
      <c r="AA20" s="89"/>
      <c r="AB20" s="89"/>
      <c r="AC20" s="89" t="s">
        <v>145</v>
      </c>
      <c r="AD20" s="89"/>
      <c r="AE20" s="89"/>
      <c r="AF20" s="89"/>
      <c r="AG20" s="89"/>
      <c r="AH20" s="89"/>
      <c r="AI20" s="89" t="s">
        <v>129</v>
      </c>
      <c r="AJ20" s="135"/>
      <c r="AL20" s="271" t="str">
        <f t="shared" si="5"/>
        <v>SGP</v>
      </c>
      <c r="AM20" s="477" t="s">
        <v>3501</v>
      </c>
      <c r="AN20" s="269" t="s">
        <v>278</v>
      </c>
      <c r="AO20" s="269" t="s">
        <v>24</v>
      </c>
      <c r="AP20" s="269" t="s">
        <v>222</v>
      </c>
      <c r="AR20" s="232">
        <v>19</v>
      </c>
      <c r="AS20" s="184" t="s">
        <v>1823</v>
      </c>
      <c r="AT20" s="173" t="s">
        <v>1827</v>
      </c>
      <c r="AU20" s="173" t="s">
        <v>1724</v>
      </c>
      <c r="AV20" s="261" t="s">
        <v>1729</v>
      </c>
      <c r="AW20" s="172"/>
      <c r="BE20" s="302"/>
      <c r="BF20" s="302"/>
      <c r="BG20" s="302"/>
      <c r="BH20" s="302">
        <v>0.16</v>
      </c>
      <c r="BI20" s="302">
        <v>0.25</v>
      </c>
      <c r="BJ20" s="304">
        <v>0.2</v>
      </c>
      <c r="BL20" s="424" t="s">
        <v>18</v>
      </c>
      <c r="BM20" s="424" t="s">
        <v>2110</v>
      </c>
      <c r="BN20" s="275" t="str">
        <f>IF(BP20="","",MAX(BN$2:BN19)+1)</f>
        <v/>
      </c>
      <c r="BP20" s="114" t="str">
        <f>IF('1_geral'!$D$1=apoio!BL20,apoio!BM20,"")</f>
        <v/>
      </c>
      <c r="BQ20" s="114">
        <v>19</v>
      </c>
      <c r="BR20" s="114" t="str">
        <f t="shared" si="0"/>
        <v/>
      </c>
      <c r="BS20" s="114" t="str">
        <f>IFERROR(VLOOKUP(BQ20,agregado!D:K,8,0),"")</f>
        <v/>
      </c>
      <c r="BX20" s="114">
        <f>IF('1_geral'!$D$1=AL20,1,0)</f>
        <v>0</v>
      </c>
      <c r="BY20" s="114">
        <f>IF(BX20=1,SUM($BX$2:$BX19)+1,0)</f>
        <v>0</v>
      </c>
      <c r="BZ20" s="114" t="str">
        <f t="shared" si="1"/>
        <v/>
      </c>
      <c r="CA20" s="114" t="str">
        <f t="shared" si="2"/>
        <v/>
      </c>
    </row>
    <row r="21" spans="4:79" ht="15" customHeight="1" x14ac:dyDescent="0.2">
      <c r="D21" s="134" t="s">
        <v>1839</v>
      </c>
      <c r="E21" s="128" t="s">
        <v>100</v>
      </c>
      <c r="F21" s="135" t="s">
        <v>35</v>
      </c>
      <c r="G21" s="129" t="s">
        <v>223</v>
      </c>
      <c r="J21" s="129" t="s">
        <v>3332</v>
      </c>
      <c r="P21" s="128" t="s">
        <v>166</v>
      </c>
      <c r="Q21" s="128" t="s">
        <v>117</v>
      </c>
      <c r="R21" s="128" t="s">
        <v>150</v>
      </c>
      <c r="S21" s="129" t="s">
        <v>192</v>
      </c>
      <c r="T21" s="130">
        <f t="shared" si="7"/>
        <v>0.16666666666666666</v>
      </c>
      <c r="U21" s="131">
        <v>1</v>
      </c>
      <c r="V21" s="130">
        <v>1</v>
      </c>
      <c r="W21" s="132">
        <f t="shared" si="3"/>
        <v>12</v>
      </c>
      <c r="X21" s="133">
        <f t="shared" si="6"/>
        <v>12</v>
      </c>
      <c r="Y21" s="134"/>
      <c r="Z21" s="89"/>
      <c r="AA21" s="89"/>
      <c r="AB21" s="89"/>
      <c r="AC21" s="89"/>
      <c r="AD21" s="89" t="s">
        <v>127</v>
      </c>
      <c r="AE21" s="89"/>
      <c r="AF21" s="89"/>
      <c r="AG21" s="89"/>
      <c r="AH21" s="89"/>
      <c r="AI21" s="89"/>
      <c r="AJ21" s="135" t="s">
        <v>149</v>
      </c>
      <c r="AL21" s="271" t="str">
        <f t="shared" si="5"/>
        <v>SFI</v>
      </c>
      <c r="AM21" s="477" t="s">
        <v>3502</v>
      </c>
      <c r="AN21" s="269" t="s">
        <v>279</v>
      </c>
      <c r="AO21" s="269" t="s">
        <v>1836</v>
      </c>
      <c r="AP21" s="269" t="s">
        <v>222</v>
      </c>
      <c r="AR21" s="232">
        <v>20</v>
      </c>
      <c r="AS21" s="184" t="s">
        <v>1738</v>
      </c>
      <c r="AT21" s="173" t="s">
        <v>1743</v>
      </c>
      <c r="AU21" s="173" t="s">
        <v>1748</v>
      </c>
      <c r="AV21" s="261" t="s">
        <v>1753</v>
      </c>
      <c r="AW21" s="172"/>
      <c r="BE21" s="302"/>
      <c r="BF21" s="302"/>
      <c r="BG21" s="302"/>
      <c r="BH21" s="302">
        <v>0.17</v>
      </c>
      <c r="BI21" s="302"/>
      <c r="BJ21" s="304">
        <v>0.21</v>
      </c>
      <c r="BL21" s="424" t="s">
        <v>18</v>
      </c>
      <c r="BM21" s="424" t="s">
        <v>2123</v>
      </c>
      <c r="BN21" s="275" t="str">
        <f>IF(BP21="","",MAX(BN$2:BN20)+1)</f>
        <v/>
      </c>
      <c r="BP21" s="114" t="str">
        <f>IF('1_geral'!$D$1=apoio!BL21,apoio!BM21,"")</f>
        <v/>
      </c>
      <c r="BQ21" s="114">
        <v>20</v>
      </c>
      <c r="BR21" s="114" t="str">
        <f t="shared" si="0"/>
        <v/>
      </c>
      <c r="BS21" s="114" t="str">
        <f>IFERROR(VLOOKUP(BQ21,agregado!D:K,8,0),"")</f>
        <v/>
      </c>
      <c r="BX21" s="114">
        <f>IF('1_geral'!$D$1=AL21,1,0)</f>
        <v>0</v>
      </c>
      <c r="BY21" s="114">
        <f>IF(BX21=1,SUM($BX$2:$BX20)+1,0)</f>
        <v>0</v>
      </c>
      <c r="BZ21" s="114" t="str">
        <f t="shared" si="1"/>
        <v/>
      </c>
      <c r="CA21" s="114" t="str">
        <f t="shared" si="2"/>
        <v/>
      </c>
    </row>
    <row r="22" spans="4:79" ht="15" customHeight="1" x14ac:dyDescent="0.2">
      <c r="D22" s="134" t="s">
        <v>13</v>
      </c>
      <c r="E22" s="128" t="s">
        <v>102</v>
      </c>
      <c r="F22" s="135" t="s">
        <v>32</v>
      </c>
      <c r="G22" s="129" t="s">
        <v>1833</v>
      </c>
      <c r="J22" s="129" t="s">
        <v>1833</v>
      </c>
      <c r="P22" s="128" t="s">
        <v>167</v>
      </c>
      <c r="Q22" s="128" t="s">
        <v>118</v>
      </c>
      <c r="R22" s="128" t="s">
        <v>125</v>
      </c>
      <c r="S22" s="129" t="s">
        <v>193</v>
      </c>
      <c r="T22" s="130">
        <f>1/12</f>
        <v>8.3333333333333329E-2</v>
      </c>
      <c r="U22" s="131">
        <v>1</v>
      </c>
      <c r="V22" s="130">
        <v>1</v>
      </c>
      <c r="W22" s="132">
        <f t="shared" si="3"/>
        <v>12</v>
      </c>
      <c r="X22" s="133">
        <f t="shared" si="6"/>
        <v>12</v>
      </c>
      <c r="Y22" s="134" t="s">
        <v>125</v>
      </c>
      <c r="Z22" s="89"/>
      <c r="AA22" s="89"/>
      <c r="AB22" s="89"/>
      <c r="AC22" s="89"/>
      <c r="AD22" s="89"/>
      <c r="AE22" s="89"/>
      <c r="AF22" s="89"/>
      <c r="AG22" s="89"/>
      <c r="AH22" s="89"/>
      <c r="AI22" s="89"/>
      <c r="AJ22" s="135"/>
      <c r="AL22" s="271" t="str">
        <f t="shared" si="5"/>
        <v>NDF</v>
      </c>
      <c r="AM22" s="477" t="s">
        <v>3503</v>
      </c>
      <c r="AN22" s="269" t="s">
        <v>280</v>
      </c>
      <c r="AO22" s="269" t="s">
        <v>1837</v>
      </c>
      <c r="AP22" s="269" t="s">
        <v>223</v>
      </c>
      <c r="AR22" s="232">
        <v>21</v>
      </c>
      <c r="AS22" s="184" t="s">
        <v>1760</v>
      </c>
      <c r="AT22" s="173" t="s">
        <v>1764</v>
      </c>
      <c r="AU22" s="173" t="s">
        <v>1768</v>
      </c>
      <c r="AV22" s="261" t="s">
        <v>1773</v>
      </c>
      <c r="AW22" s="172"/>
      <c r="BE22" s="302"/>
      <c r="BF22" s="302"/>
      <c r="BG22" s="302"/>
      <c r="BH22" s="302">
        <v>0.18</v>
      </c>
      <c r="BI22" s="302"/>
      <c r="BJ22" s="304">
        <v>0.22</v>
      </c>
      <c r="BL22" s="424" t="s">
        <v>18</v>
      </c>
      <c r="BM22" s="424" t="s">
        <v>2137</v>
      </c>
      <c r="BN22" s="275" t="str">
        <f>IF(BP22="","",MAX(BN$2:BN21)+1)</f>
        <v/>
      </c>
      <c r="BP22" s="114" t="str">
        <f>IF('1_geral'!$D$1=apoio!BL22,apoio!BM22,"")</f>
        <v/>
      </c>
      <c r="BQ22" s="114">
        <v>21</v>
      </c>
      <c r="BS22" s="114" t="str">
        <f>IFERROR(VLOOKUP(BQ22,agregado!D:K,8,0),"")</f>
        <v/>
      </c>
      <c r="BX22" s="114">
        <f>IF('1_geral'!$D$1=AL22,1,0)</f>
        <v>0</v>
      </c>
      <c r="BY22" s="114">
        <f>IF(BX22=1,SUM($BX$2:$BX21)+1,0)</f>
        <v>0</v>
      </c>
      <c r="BZ22" s="114" t="str">
        <f t="shared" si="1"/>
        <v/>
      </c>
      <c r="CA22" s="114" t="str">
        <f t="shared" si="2"/>
        <v/>
      </c>
    </row>
    <row r="23" spans="4:79" ht="15" customHeight="1" x14ac:dyDescent="0.2">
      <c r="D23" s="134" t="s">
        <v>14</v>
      </c>
      <c r="E23" s="128" t="s">
        <v>101</v>
      </c>
      <c r="F23" s="135" t="s">
        <v>32</v>
      </c>
      <c r="G23" s="129" t="s">
        <v>225</v>
      </c>
      <c r="J23" s="129" t="s">
        <v>3333</v>
      </c>
      <c r="P23" s="128" t="s">
        <v>168</v>
      </c>
      <c r="Q23" s="128" t="s">
        <v>118</v>
      </c>
      <c r="R23" s="128" t="s">
        <v>143</v>
      </c>
      <c r="S23" s="129" t="s">
        <v>194</v>
      </c>
      <c r="T23" s="130">
        <f>1/12</f>
        <v>8.3333333333333329E-2</v>
      </c>
      <c r="U23" s="131">
        <v>1</v>
      </c>
      <c r="V23" s="130">
        <v>1</v>
      </c>
      <c r="W23" s="132">
        <f t="shared" si="3"/>
        <v>12</v>
      </c>
      <c r="X23" s="133">
        <f t="shared" si="6"/>
        <v>12</v>
      </c>
      <c r="Y23" s="134"/>
      <c r="Z23" s="89" t="s">
        <v>143</v>
      </c>
      <c r="AA23" s="89"/>
      <c r="AB23" s="89"/>
      <c r="AC23" s="89"/>
      <c r="AD23" s="89"/>
      <c r="AE23" s="89"/>
      <c r="AF23" s="89"/>
      <c r="AG23" s="89"/>
      <c r="AH23" s="89"/>
      <c r="AI23" s="89"/>
      <c r="AJ23" s="135"/>
      <c r="AL23" s="271" t="str">
        <f t="shared" si="5"/>
        <v>NBH</v>
      </c>
      <c r="AM23" s="477" t="s">
        <v>3504</v>
      </c>
      <c r="AN23" s="269" t="s">
        <v>281</v>
      </c>
      <c r="AO23" s="269" t="s">
        <v>1838</v>
      </c>
      <c r="AP23" s="269" t="s">
        <v>224</v>
      </c>
      <c r="AR23" s="232">
        <v>22</v>
      </c>
      <c r="AS23" s="184" t="s">
        <v>1780</v>
      </c>
      <c r="AT23" s="173" t="s">
        <v>1784</v>
      </c>
      <c r="AU23" s="173" t="s">
        <v>1788</v>
      </c>
      <c r="AV23" s="261" t="s">
        <v>1793</v>
      </c>
      <c r="BE23" s="302"/>
      <c r="BF23" s="302"/>
      <c r="BG23" s="302"/>
      <c r="BH23" s="302">
        <v>0.19</v>
      </c>
      <c r="BI23" s="302"/>
      <c r="BJ23" s="304">
        <v>0.23</v>
      </c>
      <c r="BL23" s="424" t="s">
        <v>19</v>
      </c>
      <c r="BM23" s="424" t="s">
        <v>2149</v>
      </c>
      <c r="BN23" s="275" t="str">
        <f>IF(BP23="","",MAX(BN$2:BN22)+1)</f>
        <v/>
      </c>
      <c r="BP23" s="114" t="str">
        <f>IF('1_geral'!$D$1=apoio!BL23,apoio!BM23,"")</f>
        <v/>
      </c>
      <c r="BQ23" s="114">
        <v>22</v>
      </c>
      <c r="BS23" s="114" t="str">
        <f>IFERROR(VLOOKUP(BQ23,agregado!D:K,8,0),"")</f>
        <v/>
      </c>
      <c r="BX23" s="114">
        <f>IF('1_geral'!$D$1=AL23,1,0)</f>
        <v>0</v>
      </c>
      <c r="BY23" s="114">
        <f>IF(BX23=1,SUM($BX$2:$BX22)+1,0)</f>
        <v>0</v>
      </c>
      <c r="BZ23" s="114" t="str">
        <f t="shared" si="1"/>
        <v/>
      </c>
      <c r="CA23" s="114" t="str">
        <f t="shared" si="2"/>
        <v/>
      </c>
    </row>
    <row r="24" spans="4:79" ht="15" customHeight="1" x14ac:dyDescent="0.2">
      <c r="D24" s="134" t="s">
        <v>46</v>
      </c>
      <c r="E24" s="128" t="s">
        <v>102</v>
      </c>
      <c r="F24" s="135" t="s">
        <v>32</v>
      </c>
      <c r="G24" s="129" t="s">
        <v>222</v>
      </c>
      <c r="J24" s="129" t="s">
        <v>3334</v>
      </c>
      <c r="P24" s="128" t="s">
        <v>169</v>
      </c>
      <c r="Q24" s="128" t="s">
        <v>118</v>
      </c>
      <c r="R24" s="128" t="s">
        <v>126</v>
      </c>
      <c r="S24" s="129" t="s">
        <v>195</v>
      </c>
      <c r="T24" s="130">
        <f t="shared" ref="T24:T33" si="8">1/12</f>
        <v>8.3333333333333329E-2</v>
      </c>
      <c r="U24" s="131">
        <v>1</v>
      </c>
      <c r="V24" s="130">
        <v>1</v>
      </c>
      <c r="W24" s="132">
        <f t="shared" si="3"/>
        <v>12</v>
      </c>
      <c r="X24" s="133">
        <f t="shared" si="6"/>
        <v>12</v>
      </c>
      <c r="Y24" s="134"/>
      <c r="Z24" s="89"/>
      <c r="AA24" s="89" t="s">
        <v>126</v>
      </c>
      <c r="AB24" s="89"/>
      <c r="AC24" s="89"/>
      <c r="AD24" s="89"/>
      <c r="AE24" s="89"/>
      <c r="AF24" s="89"/>
      <c r="AG24" s="89"/>
      <c r="AH24" s="89"/>
      <c r="AI24" s="89"/>
      <c r="AJ24" s="135"/>
      <c r="AL24" s="271" t="str">
        <f t="shared" si="5"/>
        <v>NDF</v>
      </c>
      <c r="AM24" s="477" t="s">
        <v>3505</v>
      </c>
      <c r="AN24" s="269" t="s">
        <v>282</v>
      </c>
      <c r="AO24" s="269" t="s">
        <v>1837</v>
      </c>
      <c r="AP24" s="269" t="s">
        <v>223</v>
      </c>
      <c r="AR24" s="232">
        <v>23</v>
      </c>
      <c r="AS24" s="184" t="s">
        <v>1800</v>
      </c>
      <c r="AT24" s="173" t="s">
        <v>1804</v>
      </c>
      <c r="AU24" s="173" t="s">
        <v>1808</v>
      </c>
      <c r="AV24" s="261" t="s">
        <v>1813</v>
      </c>
      <c r="BE24" s="302"/>
      <c r="BF24" s="302"/>
      <c r="BG24" s="302"/>
      <c r="BH24" s="302">
        <v>0.2</v>
      </c>
      <c r="BI24" s="302"/>
      <c r="BJ24" s="304">
        <v>0.24</v>
      </c>
      <c r="BL24" s="424" t="s">
        <v>19</v>
      </c>
      <c r="BM24" s="424" t="s">
        <v>2159</v>
      </c>
      <c r="BN24" s="275" t="str">
        <f>IF(BP24="","",MAX(BN$2:BN23)+1)</f>
        <v/>
      </c>
      <c r="BP24" s="114" t="str">
        <f>IF('1_geral'!$D$1=apoio!BL24,apoio!BM24,"")</f>
        <v/>
      </c>
      <c r="BQ24" s="114">
        <v>23</v>
      </c>
      <c r="BS24" s="114" t="str">
        <f>IFERROR(VLOOKUP(BQ24,agregado!D:K,8,0),"")</f>
        <v/>
      </c>
      <c r="BX24" s="114">
        <f>IF('1_geral'!$D$1=AL24,1,0)</f>
        <v>0</v>
      </c>
      <c r="BY24" s="114">
        <f>IF(BX24=1,SUM($BX$2:$BX23)+1,0)</f>
        <v>0</v>
      </c>
      <c r="BZ24" s="114" t="str">
        <f t="shared" si="1"/>
        <v/>
      </c>
      <c r="CA24" s="114" t="str">
        <f t="shared" si="2"/>
        <v/>
      </c>
    </row>
    <row r="25" spans="4:79" ht="15" customHeight="1" x14ac:dyDescent="0.2">
      <c r="D25" s="134" t="s">
        <v>15</v>
      </c>
      <c r="E25" s="128" t="s">
        <v>102</v>
      </c>
      <c r="F25" s="135" t="s">
        <v>32</v>
      </c>
      <c r="G25" s="129" t="s">
        <v>227</v>
      </c>
      <c r="J25" s="129" t="s">
        <v>3335</v>
      </c>
      <c r="P25" s="128" t="s">
        <v>170</v>
      </c>
      <c r="Q25" s="128" t="s">
        <v>118</v>
      </c>
      <c r="R25" s="128" t="s">
        <v>144</v>
      </c>
      <c r="S25" s="129" t="s">
        <v>196</v>
      </c>
      <c r="T25" s="130">
        <f t="shared" si="8"/>
        <v>8.3333333333333329E-2</v>
      </c>
      <c r="U25" s="131">
        <v>1</v>
      </c>
      <c r="V25" s="130">
        <v>1</v>
      </c>
      <c r="W25" s="132">
        <f t="shared" si="3"/>
        <v>12</v>
      </c>
      <c r="X25" s="133">
        <f t="shared" si="6"/>
        <v>12</v>
      </c>
      <c r="Y25" s="134"/>
      <c r="Z25" s="89"/>
      <c r="AA25" s="89"/>
      <c r="AB25" s="89" t="s">
        <v>144</v>
      </c>
      <c r="AC25" s="89"/>
      <c r="AD25" s="89"/>
      <c r="AE25" s="89"/>
      <c r="AF25" s="89"/>
      <c r="AG25" s="89"/>
      <c r="AH25" s="89"/>
      <c r="AI25" s="89"/>
      <c r="AJ25" s="135"/>
      <c r="AL25" s="271" t="str">
        <f t="shared" si="5"/>
        <v>SIM</v>
      </c>
      <c r="AM25" s="477" t="s">
        <v>3506</v>
      </c>
      <c r="AN25" s="269" t="s">
        <v>283</v>
      </c>
      <c r="AO25" s="269" t="s">
        <v>25</v>
      </c>
      <c r="AP25" s="269" t="s">
        <v>222</v>
      </c>
      <c r="AR25" s="232">
        <v>24</v>
      </c>
      <c r="AS25" s="184" t="s">
        <v>1820</v>
      </c>
      <c r="AT25" s="173" t="s">
        <v>1824</v>
      </c>
      <c r="AU25" s="173" t="s">
        <v>1828</v>
      </c>
      <c r="AV25" s="261" t="s">
        <v>1725</v>
      </c>
      <c r="BE25" s="305"/>
      <c r="BF25" s="305"/>
      <c r="BG25" s="305"/>
      <c r="BH25" s="305">
        <v>0.21</v>
      </c>
      <c r="BI25" s="305"/>
      <c r="BJ25" s="306">
        <v>0.25</v>
      </c>
      <c r="BL25" s="424" t="s">
        <v>3397</v>
      </c>
      <c r="BM25" s="424" t="s">
        <v>2395</v>
      </c>
      <c r="BN25" s="275" t="str">
        <f>IF(BP25="","",MAX(BN$2:BN24)+1)</f>
        <v/>
      </c>
      <c r="BP25" s="114" t="str">
        <f>IF('1_geral'!$D$1=apoio!BL25,apoio!BM25,"")</f>
        <v/>
      </c>
      <c r="BQ25" s="114">
        <v>24</v>
      </c>
      <c r="BS25" s="114" t="str">
        <f>IFERROR(VLOOKUP(BQ25,agregado!D:K,8,0),"")</f>
        <v/>
      </c>
      <c r="BX25" s="114">
        <f>IF('1_geral'!$D$1=AL25,1,0)</f>
        <v>0</v>
      </c>
      <c r="BY25" s="114">
        <f>IF(BX25=1,SUM($BX$2:$BX24)+1,0)</f>
        <v>0</v>
      </c>
      <c r="BZ25" s="114" t="str">
        <f t="shared" si="1"/>
        <v/>
      </c>
      <c r="CA25" s="114" t="str">
        <f t="shared" si="2"/>
        <v/>
      </c>
    </row>
    <row r="26" spans="4:79" ht="15" customHeight="1" x14ac:dyDescent="0.2">
      <c r="D26" s="134" t="s">
        <v>16</v>
      </c>
      <c r="E26" s="128" t="s">
        <v>102</v>
      </c>
      <c r="F26" s="135" t="s">
        <v>32</v>
      </c>
      <c r="G26" s="129" t="s">
        <v>226</v>
      </c>
      <c r="J26" s="129" t="s">
        <v>3336</v>
      </c>
      <c r="P26" s="128" t="s">
        <v>171</v>
      </c>
      <c r="Q26" s="128" t="s">
        <v>118</v>
      </c>
      <c r="R26" s="128" t="s">
        <v>145</v>
      </c>
      <c r="S26" s="129" t="s">
        <v>197</v>
      </c>
      <c r="T26" s="130">
        <f t="shared" si="8"/>
        <v>8.3333333333333329E-2</v>
      </c>
      <c r="U26" s="131">
        <v>1</v>
      </c>
      <c r="V26" s="130">
        <v>1</v>
      </c>
      <c r="W26" s="132">
        <f t="shared" si="3"/>
        <v>12</v>
      </c>
      <c r="X26" s="133">
        <f t="shared" si="6"/>
        <v>12</v>
      </c>
      <c r="Y26" s="134"/>
      <c r="Z26" s="89"/>
      <c r="AA26" s="89"/>
      <c r="AB26" s="89"/>
      <c r="AC26" s="89" t="s">
        <v>145</v>
      </c>
      <c r="AD26" s="89"/>
      <c r="AE26" s="89"/>
      <c r="AF26" s="89"/>
      <c r="AG26" s="89"/>
      <c r="AH26" s="89"/>
      <c r="AI26" s="89"/>
      <c r="AJ26" s="135"/>
      <c r="AL26" s="271" t="str">
        <f t="shared" si="5"/>
        <v>NSP</v>
      </c>
      <c r="AM26" s="477" t="s">
        <v>3507</v>
      </c>
      <c r="AN26" s="269" t="s">
        <v>284</v>
      </c>
      <c r="AO26" s="269" t="s">
        <v>16</v>
      </c>
      <c r="AP26" s="269" t="s">
        <v>226</v>
      </c>
      <c r="AR26" s="232">
        <v>25</v>
      </c>
      <c r="AS26" s="184" t="s">
        <v>1734</v>
      </c>
      <c r="AT26" s="173" t="s">
        <v>1739</v>
      </c>
      <c r="AU26" s="173" t="s">
        <v>1744</v>
      </c>
      <c r="AV26" s="261" t="s">
        <v>1749</v>
      </c>
      <c r="BL26" s="424" t="s">
        <v>3397</v>
      </c>
      <c r="BM26" s="424" t="s">
        <v>2407</v>
      </c>
      <c r="BN26" s="275" t="str">
        <f>IF(BP26="","",MAX(BN$2:BN25)+1)</f>
        <v/>
      </c>
      <c r="BP26" s="114" t="str">
        <f>IF('1_geral'!$D$1=apoio!BL26,apoio!BM26,"")</f>
        <v/>
      </c>
      <c r="BQ26" s="114">
        <v>25</v>
      </c>
      <c r="BS26" s="114" t="str">
        <f>IFERROR(VLOOKUP(BQ26,agregado!D:K,8,0),"")</f>
        <v/>
      </c>
      <c r="BX26" s="114">
        <f>IF('1_geral'!$D$1=AL26,1,0)</f>
        <v>0</v>
      </c>
      <c r="BY26" s="114">
        <f>IF(BX26=1,SUM($BX$2:$BX25)+1,0)</f>
        <v>0</v>
      </c>
      <c r="BZ26" s="114" t="str">
        <f t="shared" si="1"/>
        <v/>
      </c>
      <c r="CA26" s="114" t="str">
        <f t="shared" si="2"/>
        <v/>
      </c>
    </row>
    <row r="27" spans="4:79" ht="15" customHeight="1" x14ac:dyDescent="0.2">
      <c r="D27" s="134" t="s">
        <v>47</v>
      </c>
      <c r="E27" s="128" t="s">
        <v>48</v>
      </c>
      <c r="F27" s="135" t="s">
        <v>33</v>
      </c>
      <c r="G27" s="129" t="s">
        <v>222</v>
      </c>
      <c r="J27" s="129" t="s">
        <v>3337</v>
      </c>
      <c r="P27" s="128" t="s">
        <v>172</v>
      </c>
      <c r="Q27" s="128" t="s">
        <v>118</v>
      </c>
      <c r="R27" s="128" t="s">
        <v>127</v>
      </c>
      <c r="S27" s="129" t="s">
        <v>198</v>
      </c>
      <c r="T27" s="130">
        <f t="shared" si="8"/>
        <v>8.3333333333333329E-2</v>
      </c>
      <c r="U27" s="131">
        <v>1</v>
      </c>
      <c r="V27" s="130">
        <v>1</v>
      </c>
      <c r="W27" s="132">
        <f t="shared" si="3"/>
        <v>12</v>
      </c>
      <c r="X27" s="133">
        <f t="shared" si="6"/>
        <v>12</v>
      </c>
      <c r="Y27" s="134"/>
      <c r="Z27" s="89"/>
      <c r="AA27" s="89"/>
      <c r="AB27" s="89"/>
      <c r="AC27" s="89"/>
      <c r="AD27" s="89" t="s">
        <v>127</v>
      </c>
      <c r="AE27" s="89"/>
      <c r="AF27" s="89"/>
      <c r="AG27" s="89"/>
      <c r="AH27" s="89"/>
      <c r="AI27" s="89"/>
      <c r="AJ27" s="135"/>
      <c r="AL27" s="271" t="str">
        <f t="shared" si="5"/>
        <v>APOIO</v>
      </c>
      <c r="AM27" s="477" t="s">
        <v>3508</v>
      </c>
      <c r="AN27" s="269" t="s">
        <v>285</v>
      </c>
      <c r="AO27" s="269" t="s">
        <v>40</v>
      </c>
      <c r="AP27" s="269" t="s">
        <v>222</v>
      </c>
      <c r="AR27" s="232">
        <v>26</v>
      </c>
      <c r="AS27" s="184" t="s">
        <v>1757</v>
      </c>
      <c r="AT27" s="173" t="s">
        <v>1761</v>
      </c>
      <c r="AU27" s="173" t="s">
        <v>1765</v>
      </c>
      <c r="AV27" s="261" t="s">
        <v>1769</v>
      </c>
      <c r="BL27" s="424" t="s">
        <v>3397</v>
      </c>
      <c r="BM27" s="424" t="s">
        <v>2035</v>
      </c>
      <c r="BN27" s="275" t="str">
        <f>IF(BP27="","",MAX(BN$2:BN26)+1)</f>
        <v/>
      </c>
      <c r="BP27" s="114" t="str">
        <f>IF('1_geral'!$D$1=apoio!BL27,apoio!BM27,"")</f>
        <v/>
      </c>
      <c r="BQ27" s="114">
        <v>26</v>
      </c>
      <c r="BS27" s="114" t="str">
        <f>IFERROR(VLOOKUP(BQ27,agregado!D:K,8,0),"")</f>
        <v/>
      </c>
      <c r="BX27" s="114">
        <f>IF('1_geral'!$D$1=AL27,1,0)</f>
        <v>0</v>
      </c>
      <c r="BY27" s="114">
        <f>IF(BX27=1,SUM($BX$2:$BX26)+1,0)</f>
        <v>0</v>
      </c>
      <c r="BZ27" s="114" t="str">
        <f t="shared" si="1"/>
        <v/>
      </c>
      <c r="CA27" s="114" t="str">
        <f t="shared" si="2"/>
        <v/>
      </c>
    </row>
    <row r="28" spans="4:79" ht="15" customHeight="1" x14ac:dyDescent="0.2">
      <c r="D28" s="134" t="s">
        <v>1835</v>
      </c>
      <c r="E28" s="128" t="s">
        <v>58</v>
      </c>
      <c r="F28" s="135" t="s">
        <v>33</v>
      </c>
      <c r="G28" s="129" t="s">
        <v>223</v>
      </c>
      <c r="J28" s="129" t="s">
        <v>3338</v>
      </c>
      <c r="P28" s="128" t="s">
        <v>173</v>
      </c>
      <c r="Q28" s="128" t="s">
        <v>118</v>
      </c>
      <c r="R28" s="128" t="s">
        <v>128</v>
      </c>
      <c r="S28" s="129" t="s">
        <v>199</v>
      </c>
      <c r="T28" s="130">
        <f t="shared" si="8"/>
        <v>8.3333333333333329E-2</v>
      </c>
      <c r="U28" s="131">
        <v>1</v>
      </c>
      <c r="V28" s="130">
        <v>1</v>
      </c>
      <c r="W28" s="132">
        <f t="shared" si="3"/>
        <v>12</v>
      </c>
      <c r="X28" s="133">
        <f t="shared" si="6"/>
        <v>12</v>
      </c>
      <c r="Y28" s="134"/>
      <c r="Z28" s="89"/>
      <c r="AA28" s="89"/>
      <c r="AB28" s="89"/>
      <c r="AC28" s="89"/>
      <c r="AD28" s="89"/>
      <c r="AE28" s="89" t="s">
        <v>128</v>
      </c>
      <c r="AF28" s="89"/>
      <c r="AG28" s="89"/>
      <c r="AH28" s="89"/>
      <c r="AI28" s="89"/>
      <c r="AJ28" s="135"/>
      <c r="AL28" s="271" t="str">
        <f t="shared" si="5"/>
        <v>STI</v>
      </c>
      <c r="AM28" s="477" t="s">
        <v>5044</v>
      </c>
      <c r="AN28" s="269" t="s">
        <v>5005</v>
      </c>
      <c r="AO28" s="269" t="s">
        <v>31</v>
      </c>
      <c r="AP28" s="269" t="s">
        <v>224</v>
      </c>
      <c r="AR28" s="232">
        <v>27</v>
      </c>
      <c r="AS28" s="184" t="s">
        <v>1777</v>
      </c>
      <c r="AT28" s="173" t="s">
        <v>1781</v>
      </c>
      <c r="AU28" s="173" t="s">
        <v>1785</v>
      </c>
      <c r="AV28" s="261" t="s">
        <v>1789</v>
      </c>
      <c r="BL28" s="424" t="s">
        <v>3397</v>
      </c>
      <c r="BM28" s="424" t="s">
        <v>2434</v>
      </c>
      <c r="BN28" s="275" t="str">
        <f>IF(BP28="","",MAX(BN$2:BN27)+1)</f>
        <v/>
      </c>
      <c r="BP28" s="114" t="str">
        <f>IF('1_geral'!$D$1=apoio!BL28,apoio!BM28,"")</f>
        <v/>
      </c>
      <c r="BQ28" s="114">
        <v>27</v>
      </c>
      <c r="BS28" s="114" t="str">
        <f>IFERROR(VLOOKUP(BQ28,agregado!D:K,8,0),"")</f>
        <v/>
      </c>
      <c r="BX28" s="114">
        <f>IF('1_geral'!$D$1=AL28,1,0)</f>
        <v>0</v>
      </c>
      <c r="BY28" s="114">
        <f>IF(BX28=1,SUM($BX$2:$BX27)+1,0)</f>
        <v>0</v>
      </c>
      <c r="BZ28" s="114" t="str">
        <f t="shared" si="1"/>
        <v/>
      </c>
      <c r="CA28" s="114" t="str">
        <f t="shared" si="2"/>
        <v/>
      </c>
    </row>
    <row r="29" spans="4:79" ht="15" customHeight="1" x14ac:dyDescent="0.2">
      <c r="D29" s="134" t="s">
        <v>1835</v>
      </c>
      <c r="E29" s="128" t="s">
        <v>58</v>
      </c>
      <c r="F29" s="135" t="s">
        <v>33</v>
      </c>
      <c r="G29" s="129" t="s">
        <v>222</v>
      </c>
      <c r="J29" s="129" t="s">
        <v>3339</v>
      </c>
      <c r="P29" s="128" t="s">
        <v>174</v>
      </c>
      <c r="Q29" s="128" t="s">
        <v>118</v>
      </c>
      <c r="R29" s="128" t="s">
        <v>146</v>
      </c>
      <c r="S29" s="129" t="s">
        <v>200</v>
      </c>
      <c r="T29" s="130">
        <f t="shared" si="8"/>
        <v>8.3333333333333329E-2</v>
      </c>
      <c r="U29" s="131">
        <v>1</v>
      </c>
      <c r="V29" s="130">
        <v>1</v>
      </c>
      <c r="W29" s="132">
        <f t="shared" si="3"/>
        <v>12</v>
      </c>
      <c r="X29" s="133">
        <f t="shared" si="6"/>
        <v>12</v>
      </c>
      <c r="Y29" s="134"/>
      <c r="Z29" s="89"/>
      <c r="AA29" s="89"/>
      <c r="AB29" s="89"/>
      <c r="AC29" s="89"/>
      <c r="AD29" s="89"/>
      <c r="AE29" s="89"/>
      <c r="AF29" s="89" t="s">
        <v>146</v>
      </c>
      <c r="AG29" s="89"/>
      <c r="AH29" s="89"/>
      <c r="AI29" s="89"/>
      <c r="AJ29" s="135"/>
      <c r="AL29" s="271" t="str">
        <f t="shared" si="5"/>
        <v>STI</v>
      </c>
      <c r="AM29" s="477" t="s">
        <v>3509</v>
      </c>
      <c r="AN29" s="269" t="s">
        <v>286</v>
      </c>
      <c r="AO29" s="269" t="s">
        <v>31</v>
      </c>
      <c r="AP29" s="269" t="s">
        <v>222</v>
      </c>
      <c r="AR29" s="232">
        <v>28</v>
      </c>
      <c r="AS29" s="184" t="s">
        <v>1797</v>
      </c>
      <c r="AT29" s="173" t="s">
        <v>1801</v>
      </c>
      <c r="AU29" s="173" t="s">
        <v>1805</v>
      </c>
      <c r="AV29" s="261" t="s">
        <v>1809</v>
      </c>
      <c r="BL29" s="424" t="s">
        <v>20</v>
      </c>
      <c r="BM29" s="424" t="s">
        <v>2199</v>
      </c>
      <c r="BN29" s="275" t="str">
        <f>IF(BP29="","",MAX(BN$2:BN28)+1)</f>
        <v/>
      </c>
      <c r="BP29" s="114" t="str">
        <f>IF('1_geral'!$D$1=apoio!BL29,apoio!BM29,"")</f>
        <v/>
      </c>
      <c r="BQ29" s="114">
        <v>28</v>
      </c>
      <c r="BS29" s="114" t="str">
        <f>IFERROR(VLOOKUP(BQ29,agregado!D:K,8,0),"")</f>
        <v/>
      </c>
      <c r="BX29" s="114">
        <f>IF('1_geral'!$D$1=AL29,1,0)</f>
        <v>0</v>
      </c>
      <c r="BY29" s="114">
        <f>IF(BX29=1,SUM($BX$2:$BX28)+1,0)</f>
        <v>0</v>
      </c>
      <c r="BZ29" s="114" t="str">
        <f t="shared" si="1"/>
        <v/>
      </c>
      <c r="CA29" s="114" t="str">
        <f t="shared" si="2"/>
        <v/>
      </c>
    </row>
    <row r="30" spans="4:79" ht="15" customHeight="1" x14ac:dyDescent="0.2">
      <c r="D30" s="134" t="s">
        <v>17</v>
      </c>
      <c r="E30" s="128" t="s">
        <v>97</v>
      </c>
      <c r="F30" s="135" t="s">
        <v>32</v>
      </c>
      <c r="G30" s="129" t="s">
        <v>222</v>
      </c>
      <c r="J30" s="129" t="s">
        <v>3340</v>
      </c>
      <c r="P30" s="128" t="s">
        <v>175</v>
      </c>
      <c r="Q30" s="128" t="s">
        <v>118</v>
      </c>
      <c r="R30" s="128" t="s">
        <v>147</v>
      </c>
      <c r="S30" s="129" t="s">
        <v>201</v>
      </c>
      <c r="T30" s="130">
        <f t="shared" si="8"/>
        <v>8.3333333333333329E-2</v>
      </c>
      <c r="U30" s="131">
        <v>1</v>
      </c>
      <c r="V30" s="130">
        <v>1</v>
      </c>
      <c r="W30" s="132">
        <f t="shared" si="3"/>
        <v>12</v>
      </c>
      <c r="X30" s="133">
        <f t="shared" si="6"/>
        <v>12</v>
      </c>
      <c r="Y30" s="134"/>
      <c r="Z30" s="89"/>
      <c r="AA30" s="89"/>
      <c r="AB30" s="89"/>
      <c r="AC30" s="89"/>
      <c r="AD30" s="89"/>
      <c r="AE30" s="89"/>
      <c r="AF30" s="89"/>
      <c r="AG30" s="89" t="s">
        <v>147</v>
      </c>
      <c r="AH30" s="89"/>
      <c r="AI30" s="89"/>
      <c r="AJ30" s="135"/>
      <c r="AL30" s="271" t="str">
        <f t="shared" si="5"/>
        <v>SGP</v>
      </c>
      <c r="AM30" s="477" t="s">
        <v>3510</v>
      </c>
      <c r="AN30" s="269" t="s">
        <v>287</v>
      </c>
      <c r="AO30" s="269" t="s">
        <v>24</v>
      </c>
      <c r="AP30" s="269" t="s">
        <v>222</v>
      </c>
      <c r="AR30" s="232">
        <v>29</v>
      </c>
      <c r="AS30" s="184" t="s">
        <v>1817</v>
      </c>
      <c r="AT30" s="173" t="s">
        <v>1821</v>
      </c>
      <c r="AU30" s="173" t="s">
        <v>1825</v>
      </c>
      <c r="AV30" s="261" t="s">
        <v>1829</v>
      </c>
      <c r="BL30" s="424" t="s">
        <v>20</v>
      </c>
      <c r="BM30" s="424" t="s">
        <v>2207</v>
      </c>
      <c r="BN30" s="275" t="str">
        <f>IF(BP30="","",MAX(BN$2:BN29)+1)</f>
        <v/>
      </c>
      <c r="BP30" s="114" t="str">
        <f>IF('1_geral'!$D$1=apoio!BL30,apoio!BM30,"")</f>
        <v/>
      </c>
      <c r="BQ30" s="114">
        <v>29</v>
      </c>
      <c r="BS30" s="114" t="str">
        <f>IFERROR(VLOOKUP(BQ30,agregado!D:K,8,0),"")</f>
        <v/>
      </c>
      <c r="BX30" s="114">
        <f>IF('1_geral'!$D$1=AL30,1,0)</f>
        <v>0</v>
      </c>
      <c r="BY30" s="114">
        <f>IF(BX30=1,SUM($BX$2:$BX29)+1,0)</f>
        <v>0</v>
      </c>
      <c r="BZ30" s="114" t="str">
        <f t="shared" si="1"/>
        <v/>
      </c>
      <c r="CA30" s="114" t="str">
        <f t="shared" si="2"/>
        <v/>
      </c>
    </row>
    <row r="31" spans="4:79" ht="15" customHeight="1" x14ac:dyDescent="0.2">
      <c r="D31" s="134" t="s">
        <v>18</v>
      </c>
      <c r="E31" s="128" t="s">
        <v>92</v>
      </c>
      <c r="F31" s="135" t="s">
        <v>33</v>
      </c>
      <c r="G31" s="129" t="s">
        <v>222</v>
      </c>
      <c r="J31" s="129" t="s">
        <v>3341</v>
      </c>
      <c r="P31" s="128" t="s">
        <v>176</v>
      </c>
      <c r="Q31" s="128" t="s">
        <v>118</v>
      </c>
      <c r="R31" s="128" t="s">
        <v>148</v>
      </c>
      <c r="S31" s="129" t="s">
        <v>202</v>
      </c>
      <c r="T31" s="130">
        <f t="shared" si="8"/>
        <v>8.3333333333333329E-2</v>
      </c>
      <c r="U31" s="131">
        <v>1</v>
      </c>
      <c r="V31" s="130">
        <v>1</v>
      </c>
      <c r="W31" s="132">
        <f t="shared" si="3"/>
        <v>12</v>
      </c>
      <c r="X31" s="133">
        <f t="shared" si="6"/>
        <v>12</v>
      </c>
      <c r="Y31" s="134"/>
      <c r="Z31" s="89"/>
      <c r="AA31" s="89"/>
      <c r="AB31" s="89"/>
      <c r="AC31" s="89"/>
      <c r="AD31" s="89"/>
      <c r="AE31" s="89"/>
      <c r="AF31" s="89"/>
      <c r="AG31" s="89"/>
      <c r="AH31" s="89" t="s">
        <v>148</v>
      </c>
      <c r="AI31" s="89"/>
      <c r="AJ31" s="135"/>
      <c r="AL31" s="271" t="str">
        <f t="shared" si="5"/>
        <v>NSP</v>
      </c>
      <c r="AM31" s="477" t="s">
        <v>3511</v>
      </c>
      <c r="AN31" s="269" t="s">
        <v>288</v>
      </c>
      <c r="AO31" s="269" t="s">
        <v>16</v>
      </c>
      <c r="AP31" s="269" t="s">
        <v>226</v>
      </c>
      <c r="AR31" s="175">
        <v>30</v>
      </c>
      <c r="AS31" s="200" t="s">
        <v>1730</v>
      </c>
      <c r="AT31" s="262" t="s">
        <v>1735</v>
      </c>
      <c r="AU31" s="262" t="s">
        <v>1740</v>
      </c>
      <c r="AV31" s="263" t="s">
        <v>1745</v>
      </c>
      <c r="BL31" s="424" t="s">
        <v>20</v>
      </c>
      <c r="BM31" s="424" t="s">
        <v>2227</v>
      </c>
      <c r="BN31" s="275" t="str">
        <f>IF(BP31="","",MAX(BN$2:BN30)+1)</f>
        <v/>
      </c>
      <c r="BP31" s="114" t="str">
        <f>IF('1_geral'!$D$1=apoio!BL31,apoio!BM31,"")</f>
        <v/>
      </c>
      <c r="BQ31" s="114">
        <v>30</v>
      </c>
      <c r="BS31" s="114" t="str">
        <f>IFERROR(VLOOKUP(BQ31,agregado!D:K,8,0),"")</f>
        <v/>
      </c>
      <c r="BX31" s="114">
        <f>IF('1_geral'!$D$1=AL31,1,0)</f>
        <v>0</v>
      </c>
      <c r="BY31" s="114">
        <f>IF(BX31=1,SUM($BX$2:$BX30)+1,0)</f>
        <v>0</v>
      </c>
      <c r="BZ31" s="114" t="str">
        <f t="shared" si="1"/>
        <v/>
      </c>
      <c r="CA31" s="114" t="str">
        <f t="shared" si="2"/>
        <v/>
      </c>
    </row>
    <row r="32" spans="4:79" ht="15" customHeight="1" x14ac:dyDescent="0.2">
      <c r="D32" s="134" t="s">
        <v>19</v>
      </c>
      <c r="E32" s="128" t="s">
        <v>103</v>
      </c>
      <c r="F32" s="135" t="s">
        <v>35</v>
      </c>
      <c r="G32" s="129" t="s">
        <v>222</v>
      </c>
      <c r="J32" s="129" t="s">
        <v>3342</v>
      </c>
      <c r="P32" s="128" t="s">
        <v>177</v>
      </c>
      <c r="Q32" s="128" t="s">
        <v>118</v>
      </c>
      <c r="R32" s="128" t="s">
        <v>129</v>
      </c>
      <c r="S32" s="129" t="s">
        <v>203</v>
      </c>
      <c r="T32" s="130">
        <f t="shared" si="8"/>
        <v>8.3333333333333329E-2</v>
      </c>
      <c r="U32" s="131">
        <v>1</v>
      </c>
      <c r="V32" s="130">
        <v>1</v>
      </c>
      <c r="W32" s="132">
        <f t="shared" si="3"/>
        <v>12</v>
      </c>
      <c r="X32" s="133">
        <f t="shared" si="6"/>
        <v>12</v>
      </c>
      <c r="Y32" s="134"/>
      <c r="Z32" s="89"/>
      <c r="AA32" s="89"/>
      <c r="AB32" s="89"/>
      <c r="AC32" s="89"/>
      <c r="AD32" s="89"/>
      <c r="AE32" s="89"/>
      <c r="AF32" s="89"/>
      <c r="AG32" s="89"/>
      <c r="AH32" s="89"/>
      <c r="AI32" s="89" t="s">
        <v>129</v>
      </c>
      <c r="AJ32" s="135"/>
      <c r="AL32" s="271" t="str">
        <f t="shared" si="5"/>
        <v>NSA</v>
      </c>
      <c r="AM32" s="477" t="s">
        <v>3512</v>
      </c>
      <c r="AN32" s="269" t="s">
        <v>289</v>
      </c>
      <c r="AO32" s="269" t="s">
        <v>15</v>
      </c>
      <c r="AP32" s="269" t="s">
        <v>227</v>
      </c>
      <c r="BL32" s="424" t="s">
        <v>20</v>
      </c>
      <c r="BM32" s="424" t="s">
        <v>2255</v>
      </c>
      <c r="BN32" s="275" t="str">
        <f>IF(BP32="","",MAX(BN$2:BN31)+1)</f>
        <v/>
      </c>
      <c r="BP32" s="114" t="str">
        <f>IF('1_geral'!$D$1=apoio!BL32,apoio!BM32,"")</f>
        <v/>
      </c>
      <c r="BQ32" s="114">
        <v>31</v>
      </c>
      <c r="BS32" s="114" t="str">
        <f>IFERROR(VLOOKUP(BQ32,agregado!D:K,8,0),"")</f>
        <v/>
      </c>
      <c r="BX32" s="114">
        <f>IF('1_geral'!$D$1=AL32,1,0)</f>
        <v>0</v>
      </c>
      <c r="BY32" s="114">
        <f>IF(BX32=1,SUM($BX$2:$BX31)+1,0)</f>
        <v>0</v>
      </c>
      <c r="BZ32" s="114" t="str">
        <f t="shared" si="1"/>
        <v/>
      </c>
      <c r="CA32" s="114" t="str">
        <f t="shared" si="2"/>
        <v/>
      </c>
    </row>
    <row r="33" spans="4:79" ht="15" customHeight="1" x14ac:dyDescent="0.2">
      <c r="D33" s="134" t="s">
        <v>3364</v>
      </c>
      <c r="E33" s="451" t="s">
        <v>3365</v>
      </c>
      <c r="F33" s="135" t="s">
        <v>35</v>
      </c>
      <c r="G33" s="129" t="s">
        <v>222</v>
      </c>
      <c r="J33" s="129" t="s">
        <v>3343</v>
      </c>
      <c r="P33" s="128" t="s">
        <v>178</v>
      </c>
      <c r="Q33" s="128" t="s">
        <v>118</v>
      </c>
      <c r="R33" s="128" t="s">
        <v>149</v>
      </c>
      <c r="S33" s="129" t="s">
        <v>204</v>
      </c>
      <c r="T33" s="130">
        <f t="shared" si="8"/>
        <v>8.3333333333333329E-2</v>
      </c>
      <c r="U33" s="131">
        <v>1</v>
      </c>
      <c r="V33" s="130">
        <v>1</v>
      </c>
      <c r="W33" s="132">
        <f t="shared" si="3"/>
        <v>12</v>
      </c>
      <c r="X33" s="133">
        <f t="shared" si="6"/>
        <v>12</v>
      </c>
      <c r="Y33" s="134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135" t="s">
        <v>149</v>
      </c>
      <c r="AL33" s="271" t="str">
        <f t="shared" si="5"/>
        <v>SSM</v>
      </c>
      <c r="AM33" s="477" t="s">
        <v>3513</v>
      </c>
      <c r="AN33" s="269" t="s">
        <v>290</v>
      </c>
      <c r="AO33" s="269" t="s">
        <v>30</v>
      </c>
      <c r="AP33" s="269" t="s">
        <v>227</v>
      </c>
      <c r="BL33" s="424" t="s">
        <v>20</v>
      </c>
      <c r="BM33" s="424" t="s">
        <v>2274</v>
      </c>
      <c r="BN33" s="275" t="str">
        <f>IF(BP33="","",MAX(BN$2:BN32)+1)</f>
        <v/>
      </c>
      <c r="BP33" s="114" t="str">
        <f>IF('1_geral'!$D$1=apoio!BL33,apoio!BM33,"")</f>
        <v/>
      </c>
      <c r="BQ33" s="114">
        <v>32</v>
      </c>
      <c r="BS33" s="114" t="str">
        <f>IFERROR(VLOOKUP(BQ33,agregado!D:K,8,0),"")</f>
        <v/>
      </c>
      <c r="BX33" s="114">
        <f>IF('1_geral'!$D$1=AL33,1,0)</f>
        <v>0</v>
      </c>
      <c r="BY33" s="114">
        <f>IF(BX33=1,SUM($BX$2:$BX32)+1,0)</f>
        <v>0</v>
      </c>
      <c r="BZ33" s="114" t="str">
        <f t="shared" si="1"/>
        <v/>
      </c>
      <c r="CA33" s="114" t="str">
        <f t="shared" si="2"/>
        <v/>
      </c>
    </row>
    <row r="34" spans="4:79" ht="15" customHeight="1" x14ac:dyDescent="0.2">
      <c r="D34" s="134" t="s">
        <v>20</v>
      </c>
      <c r="E34" s="128" t="s">
        <v>98</v>
      </c>
      <c r="F34" s="135" t="s">
        <v>32</v>
      </c>
      <c r="G34" s="129" t="s">
        <v>222</v>
      </c>
      <c r="J34" s="129" t="s">
        <v>3344</v>
      </c>
      <c r="P34" s="498" t="s">
        <v>5182</v>
      </c>
      <c r="Q34" s="128" t="s">
        <v>114</v>
      </c>
      <c r="R34" s="269" t="s">
        <v>5183</v>
      </c>
      <c r="S34" s="499" t="s">
        <v>5184</v>
      </c>
      <c r="T34" s="130">
        <f t="shared" ref="T34:T39" si="9">6/12</f>
        <v>0.5</v>
      </c>
      <c r="U34" s="131">
        <v>1</v>
      </c>
      <c r="V34" s="130">
        <v>1</v>
      </c>
      <c r="W34" s="132">
        <f t="shared" si="3"/>
        <v>12</v>
      </c>
      <c r="X34" s="133">
        <f t="shared" si="6"/>
        <v>12</v>
      </c>
      <c r="Y34" s="500" t="s">
        <v>125</v>
      </c>
      <c r="Z34" s="501" t="s">
        <v>143</v>
      </c>
      <c r="AA34" s="501"/>
      <c r="AB34" s="501"/>
      <c r="AC34" s="501"/>
      <c r="AD34" s="501"/>
      <c r="AE34" s="501"/>
      <c r="AF34" s="501"/>
      <c r="AG34" s="501"/>
      <c r="AH34" s="501"/>
      <c r="AI34" s="501"/>
      <c r="AJ34" s="502"/>
      <c r="AL34" s="271" t="str">
        <f t="shared" si="5"/>
        <v>SDL</v>
      </c>
      <c r="AM34" s="477" t="s">
        <v>3514</v>
      </c>
      <c r="AN34" s="269" t="s">
        <v>291</v>
      </c>
      <c r="AO34" s="269" t="s">
        <v>20</v>
      </c>
      <c r="AP34" s="269" t="s">
        <v>222</v>
      </c>
      <c r="BL34" s="424" t="s">
        <v>20</v>
      </c>
      <c r="BM34" s="424" t="s">
        <v>2328</v>
      </c>
      <c r="BN34" s="275" t="str">
        <f>IF(BP34="","",MAX(BN$2:BN33)+1)</f>
        <v/>
      </c>
      <c r="BP34" s="114" t="str">
        <f>IF('1_geral'!$D$1=apoio!BL34,apoio!BM34,"")</f>
        <v/>
      </c>
      <c r="BQ34" s="114">
        <v>33</v>
      </c>
      <c r="BS34" s="114" t="str">
        <f>IFERROR(VLOOKUP(BQ34,agregado!D:K,8,0),"")</f>
        <v/>
      </c>
      <c r="BX34" s="114">
        <f>IF('1_geral'!$D$1=AL34,1,0)</f>
        <v>0</v>
      </c>
      <c r="BY34" s="114">
        <f>IF(BX34=1,SUM($BX$2:$BX33)+1,0)</f>
        <v>0</v>
      </c>
      <c r="BZ34" s="114" t="str">
        <f t="shared" si="1"/>
        <v/>
      </c>
      <c r="CA34" s="114" t="str">
        <f t="shared" si="2"/>
        <v/>
      </c>
    </row>
    <row r="35" spans="4:79" ht="15" customHeight="1" x14ac:dyDescent="0.2">
      <c r="D35" s="134" t="s">
        <v>21</v>
      </c>
      <c r="E35" s="128" t="s">
        <v>86</v>
      </c>
      <c r="F35" s="135" t="s">
        <v>35</v>
      </c>
      <c r="G35" s="129" t="s">
        <v>222</v>
      </c>
      <c r="J35" s="129" t="s">
        <v>227</v>
      </c>
      <c r="P35" s="498" t="s">
        <v>5185</v>
      </c>
      <c r="Q35" s="128" t="s">
        <v>114</v>
      </c>
      <c r="R35" s="269" t="s">
        <v>5186</v>
      </c>
      <c r="S35" s="499" t="s">
        <v>5187</v>
      </c>
      <c r="T35" s="130">
        <f t="shared" si="9"/>
        <v>0.5</v>
      </c>
      <c r="U35" s="131">
        <v>1</v>
      </c>
      <c r="V35" s="130">
        <v>1</v>
      </c>
      <c r="W35" s="132">
        <f t="shared" si="3"/>
        <v>12</v>
      </c>
      <c r="X35" s="133">
        <f t="shared" si="6"/>
        <v>12</v>
      </c>
      <c r="Y35" s="500"/>
      <c r="Z35" s="501"/>
      <c r="AA35" s="501" t="s">
        <v>126</v>
      </c>
      <c r="AB35" s="501" t="s">
        <v>144</v>
      </c>
      <c r="AC35" s="501"/>
      <c r="AD35" s="501"/>
      <c r="AE35" s="501"/>
      <c r="AF35" s="501"/>
      <c r="AG35" s="501"/>
      <c r="AH35" s="501"/>
      <c r="AI35" s="501"/>
      <c r="AJ35" s="502"/>
      <c r="AL35" s="271" t="str">
        <f t="shared" si="5"/>
        <v>OUV</v>
      </c>
      <c r="AM35" s="477" t="s">
        <v>3515</v>
      </c>
      <c r="AN35" s="269" t="s">
        <v>292</v>
      </c>
      <c r="AO35" s="269" t="s">
        <v>47</v>
      </c>
      <c r="AP35" s="269" t="s">
        <v>222</v>
      </c>
      <c r="BL35" s="424" t="s">
        <v>2332</v>
      </c>
      <c r="BM35" s="424" t="s">
        <v>2207</v>
      </c>
      <c r="BN35" s="275" t="str">
        <f>IF(BP35="","",MAX(BN$2:BN34)+1)</f>
        <v/>
      </c>
      <c r="BP35" s="114" t="str">
        <f>IF('1_geral'!$D$1=apoio!BL35,apoio!BM35,"")</f>
        <v/>
      </c>
      <c r="BQ35" s="114">
        <v>34</v>
      </c>
      <c r="BS35" s="114" t="str">
        <f>IFERROR(VLOOKUP(BQ35,agregado!D:K,8,0),"")</f>
        <v/>
      </c>
      <c r="BX35" s="114">
        <f>IF('1_geral'!$D$1=AL35,1,0)</f>
        <v>0</v>
      </c>
      <c r="BY35" s="114">
        <f>IF(BX35=1,SUM($BX$2:$BX34)+1,0)</f>
        <v>0</v>
      </c>
      <c r="BZ35" s="114" t="str">
        <f t="shared" si="1"/>
        <v/>
      </c>
      <c r="CA35" s="114" t="str">
        <f t="shared" si="2"/>
        <v/>
      </c>
    </row>
    <row r="36" spans="4:79" ht="15" customHeight="1" x14ac:dyDescent="0.2">
      <c r="D36" s="134" t="s">
        <v>3397</v>
      </c>
      <c r="E36" s="128" t="s">
        <v>3398</v>
      </c>
      <c r="F36" s="135" t="s">
        <v>32</v>
      </c>
      <c r="G36" s="129" t="s">
        <v>222</v>
      </c>
      <c r="J36" s="129" t="s">
        <v>224</v>
      </c>
      <c r="P36" s="498" t="s">
        <v>5188</v>
      </c>
      <c r="Q36" s="128" t="s">
        <v>114</v>
      </c>
      <c r="R36" s="269" t="s">
        <v>5189</v>
      </c>
      <c r="S36" s="499" t="s">
        <v>5190</v>
      </c>
      <c r="T36" s="130">
        <f t="shared" si="9"/>
        <v>0.5</v>
      </c>
      <c r="U36" s="131">
        <v>1</v>
      </c>
      <c r="V36" s="130">
        <v>1</v>
      </c>
      <c r="W36" s="132">
        <f t="shared" si="3"/>
        <v>12</v>
      </c>
      <c r="X36" s="133">
        <f t="shared" si="6"/>
        <v>12</v>
      </c>
      <c r="Y36" s="500"/>
      <c r="Z36" s="501"/>
      <c r="AA36" s="501"/>
      <c r="AB36" s="501"/>
      <c r="AC36" s="501" t="s">
        <v>145</v>
      </c>
      <c r="AD36" s="501" t="s">
        <v>127</v>
      </c>
      <c r="AE36" s="501"/>
      <c r="AF36" s="501"/>
      <c r="AG36" s="501"/>
      <c r="AH36" s="501"/>
      <c r="AI36" s="501"/>
      <c r="AJ36" s="502"/>
      <c r="AL36" s="271" t="str">
        <f t="shared" si="5"/>
        <v>SDT</v>
      </c>
      <c r="AM36" s="477" t="s">
        <v>3516</v>
      </c>
      <c r="AN36" s="269" t="s">
        <v>293</v>
      </c>
      <c r="AO36" s="269" t="s">
        <v>22</v>
      </c>
      <c r="AP36" s="269" t="s">
        <v>222</v>
      </c>
      <c r="BL36" s="424" t="s">
        <v>21</v>
      </c>
      <c r="BM36" s="424" t="s">
        <v>2347</v>
      </c>
      <c r="BN36" s="275" t="str">
        <f>IF(BP36="","",MAX(BN$2:BN35)+1)</f>
        <v/>
      </c>
      <c r="BP36" s="114" t="str">
        <f>IF('1_geral'!$D$1=apoio!BL36,apoio!BM36,"")</f>
        <v/>
      </c>
      <c r="BQ36" s="114">
        <v>35</v>
      </c>
      <c r="BS36" s="114" t="str">
        <f>IFERROR(VLOOKUP(BQ36,agregado!D:K,8,0),"")</f>
        <v/>
      </c>
      <c r="BX36" s="114">
        <f>IF('1_geral'!$D$1=AL36,1,0)</f>
        <v>0</v>
      </c>
      <c r="BY36" s="114">
        <f>IF(BX36=1,SUM($BX$2:$BX35)+1,0)</f>
        <v>0</v>
      </c>
      <c r="BZ36" s="114" t="str">
        <f t="shared" si="1"/>
        <v/>
      </c>
      <c r="CA36" s="114" t="str">
        <f t="shared" si="2"/>
        <v/>
      </c>
    </row>
    <row r="37" spans="4:79" ht="15" customHeight="1" x14ac:dyDescent="0.2">
      <c r="D37" s="134" t="s">
        <v>22</v>
      </c>
      <c r="E37" s="128" t="s">
        <v>96</v>
      </c>
      <c r="F37" s="135" t="s">
        <v>35</v>
      </c>
      <c r="G37" s="129" t="s">
        <v>222</v>
      </c>
      <c r="J37" s="129" t="s">
        <v>3345</v>
      </c>
      <c r="P37" s="498" t="s">
        <v>5191</v>
      </c>
      <c r="Q37" s="128" t="s">
        <v>114</v>
      </c>
      <c r="R37" s="269" t="s">
        <v>5192</v>
      </c>
      <c r="S37" s="499" t="s">
        <v>5193</v>
      </c>
      <c r="T37" s="130">
        <f t="shared" si="9"/>
        <v>0.5</v>
      </c>
      <c r="U37" s="131">
        <v>1</v>
      </c>
      <c r="V37" s="130">
        <v>1</v>
      </c>
      <c r="W37" s="132">
        <f t="shared" si="3"/>
        <v>12</v>
      </c>
      <c r="X37" s="133">
        <f t="shared" si="6"/>
        <v>12</v>
      </c>
      <c r="Y37" s="500"/>
      <c r="Z37" s="501"/>
      <c r="AA37" s="501"/>
      <c r="AB37" s="501"/>
      <c r="AC37" s="501"/>
      <c r="AD37" s="501"/>
      <c r="AE37" s="501" t="s">
        <v>128</v>
      </c>
      <c r="AF37" s="501" t="s">
        <v>146</v>
      </c>
      <c r="AG37" s="501"/>
      <c r="AH37" s="501"/>
      <c r="AI37" s="501"/>
      <c r="AJ37" s="502"/>
      <c r="AL37" s="271" t="str">
        <f t="shared" si="5"/>
        <v>SFI</v>
      </c>
      <c r="AM37" s="477" t="s">
        <v>3517</v>
      </c>
      <c r="AN37" s="269" t="s">
        <v>294</v>
      </c>
      <c r="AO37" s="269" t="s">
        <v>1836</v>
      </c>
      <c r="AP37" s="269" t="s">
        <v>222</v>
      </c>
      <c r="BL37" s="424" t="s">
        <v>21</v>
      </c>
      <c r="BM37" s="424" t="s">
        <v>2355</v>
      </c>
      <c r="BN37" s="275" t="str">
        <f>IF(BP37="","",MAX(BN$2:BN36)+1)</f>
        <v/>
      </c>
      <c r="BP37" s="114" t="str">
        <f>IF('1_geral'!$D$1=apoio!BL37,apoio!BM37,"")</f>
        <v/>
      </c>
      <c r="BQ37" s="114">
        <v>36</v>
      </c>
      <c r="BS37" s="114" t="str">
        <f>IFERROR(VLOOKUP(BQ37,agregado!D:K,8,0),"")</f>
        <v/>
      </c>
      <c r="BX37" s="114">
        <f>IF('1_geral'!$D$1=AL37,1,0)</f>
        <v>0</v>
      </c>
      <c r="BY37" s="114">
        <f>IF(BX37=1,SUM($BX$2:$BX36)+1,0)</f>
        <v>0</v>
      </c>
      <c r="BZ37" s="114" t="str">
        <f t="shared" si="1"/>
        <v/>
      </c>
      <c r="CA37" s="114" t="str">
        <f t="shared" si="2"/>
        <v/>
      </c>
    </row>
    <row r="38" spans="4:79" ht="15" customHeight="1" x14ac:dyDescent="0.2">
      <c r="D38" s="134" t="s">
        <v>3363</v>
      </c>
      <c r="E38" s="128" t="s">
        <v>3366</v>
      </c>
      <c r="F38" s="135" t="s">
        <v>33</v>
      </c>
      <c r="G38" s="129" t="s">
        <v>222</v>
      </c>
      <c r="J38" s="129" t="s">
        <v>222</v>
      </c>
      <c r="P38" s="498" t="s">
        <v>5194</v>
      </c>
      <c r="Q38" s="128" t="s">
        <v>114</v>
      </c>
      <c r="R38" s="269" t="s">
        <v>5195</v>
      </c>
      <c r="S38" s="499" t="s">
        <v>5196</v>
      </c>
      <c r="T38" s="130">
        <f t="shared" si="9"/>
        <v>0.5</v>
      </c>
      <c r="U38" s="131">
        <v>1</v>
      </c>
      <c r="V38" s="130">
        <v>1</v>
      </c>
      <c r="W38" s="132">
        <f t="shared" si="3"/>
        <v>12</v>
      </c>
      <c r="X38" s="133">
        <f t="shared" si="6"/>
        <v>12</v>
      </c>
      <c r="Y38" s="500"/>
      <c r="Z38" s="501"/>
      <c r="AA38" s="501"/>
      <c r="AB38" s="501"/>
      <c r="AC38" s="501"/>
      <c r="AD38" s="501"/>
      <c r="AE38" s="501"/>
      <c r="AF38" s="501"/>
      <c r="AG38" s="501" t="s">
        <v>147</v>
      </c>
      <c r="AH38" s="501" t="s">
        <v>148</v>
      </c>
      <c r="AI38" s="501"/>
      <c r="AJ38" s="502"/>
      <c r="AL38" s="271" t="str">
        <f t="shared" si="5"/>
        <v>AUD</v>
      </c>
      <c r="AM38" s="477" t="s">
        <v>3518</v>
      </c>
      <c r="AN38" s="269" t="s">
        <v>295</v>
      </c>
      <c r="AO38" s="269" t="s">
        <v>41</v>
      </c>
      <c r="AP38" s="269" t="s">
        <v>222</v>
      </c>
      <c r="BL38" s="424" t="s">
        <v>21</v>
      </c>
      <c r="BM38" s="424" t="s">
        <v>2384</v>
      </c>
      <c r="BN38" s="275" t="str">
        <f>IF(BP38="","",MAX(BN$2:BN37)+1)</f>
        <v/>
      </c>
      <c r="BP38" s="114" t="str">
        <f>IF('1_geral'!$D$1=apoio!BL38,apoio!BM38,"")</f>
        <v/>
      </c>
      <c r="BQ38" s="114">
        <v>37</v>
      </c>
      <c r="BS38" s="114" t="str">
        <f>IFERROR(VLOOKUP(BQ38,agregado!D:K,8,0),"")</f>
        <v/>
      </c>
      <c r="BX38" s="114">
        <f>IF('1_geral'!$D$1=AL38,1,0)</f>
        <v>0</v>
      </c>
      <c r="BY38" s="114">
        <f>IF(BX38=1,SUM($BX$2:$BX37)+1,0)</f>
        <v>0</v>
      </c>
      <c r="BZ38" s="114" t="str">
        <f t="shared" si="1"/>
        <v/>
      </c>
      <c r="CA38" s="114" t="str">
        <f t="shared" si="2"/>
        <v/>
      </c>
    </row>
    <row r="39" spans="4:79" ht="15" customHeight="1" x14ac:dyDescent="0.2">
      <c r="D39" s="134" t="s">
        <v>5</v>
      </c>
      <c r="E39" s="128" t="s">
        <v>87</v>
      </c>
      <c r="F39" s="135" t="s">
        <v>35</v>
      </c>
      <c r="G39" s="129" t="s">
        <v>222</v>
      </c>
      <c r="J39" s="129" t="s">
        <v>226</v>
      </c>
      <c r="P39" s="498" t="s">
        <v>5197</v>
      </c>
      <c r="Q39" s="128" t="s">
        <v>114</v>
      </c>
      <c r="R39" s="269" t="s">
        <v>5198</v>
      </c>
      <c r="S39" s="499" t="s">
        <v>5199</v>
      </c>
      <c r="T39" s="130">
        <f t="shared" si="9"/>
        <v>0.5</v>
      </c>
      <c r="U39" s="131">
        <v>1</v>
      </c>
      <c r="V39" s="130">
        <v>1</v>
      </c>
      <c r="W39" s="132">
        <f t="shared" si="3"/>
        <v>12</v>
      </c>
      <c r="X39" s="133">
        <f t="shared" si="6"/>
        <v>12</v>
      </c>
      <c r="Y39" s="500"/>
      <c r="Z39" s="501"/>
      <c r="AA39" s="501"/>
      <c r="AB39" s="501"/>
      <c r="AC39" s="501"/>
      <c r="AD39" s="501"/>
      <c r="AE39" s="501"/>
      <c r="AF39" s="501"/>
      <c r="AG39" s="501"/>
      <c r="AH39" s="501"/>
      <c r="AI39" s="501" t="s">
        <v>129</v>
      </c>
      <c r="AJ39" s="502" t="s">
        <v>149</v>
      </c>
      <c r="AL39" s="271" t="str">
        <f t="shared" si="5"/>
        <v>STI</v>
      </c>
      <c r="AM39" s="477" t="s">
        <v>3519</v>
      </c>
      <c r="AN39" s="269" t="s">
        <v>3400</v>
      </c>
      <c r="AO39" s="269" t="s">
        <v>31</v>
      </c>
      <c r="AP39" s="269" t="s">
        <v>222</v>
      </c>
      <c r="BL39" s="424" t="s">
        <v>21</v>
      </c>
      <c r="BM39" s="424" t="s">
        <v>2385</v>
      </c>
      <c r="BN39" s="275" t="str">
        <f>IF(BP39="","",MAX(BN$2:BN38)+1)</f>
        <v/>
      </c>
      <c r="BP39" s="114" t="str">
        <f>IF('1_geral'!$D$1=apoio!BL39,apoio!BM39,"")</f>
        <v/>
      </c>
      <c r="BQ39" s="114">
        <v>38</v>
      </c>
      <c r="BS39" s="114" t="str">
        <f>IFERROR(VLOOKUP(BQ39,agregado!D:K,8,0),"")</f>
        <v/>
      </c>
      <c r="BX39" s="114">
        <f>IF('1_geral'!$D$1=AL39,1,0)</f>
        <v>0</v>
      </c>
      <c r="BY39" s="114">
        <f>IF(BX39=1,SUM($BX$2:$BX38)+1,0)</f>
        <v>0</v>
      </c>
      <c r="BZ39" s="114" t="str">
        <f t="shared" si="1"/>
        <v/>
      </c>
      <c r="CA39" s="114" t="str">
        <f t="shared" si="2"/>
        <v/>
      </c>
    </row>
    <row r="40" spans="4:79" ht="15" customHeight="1" x14ac:dyDescent="0.2">
      <c r="D40" s="134" t="s">
        <v>1836</v>
      </c>
      <c r="E40" s="128" t="s">
        <v>88</v>
      </c>
      <c r="F40" s="135" t="s">
        <v>32</v>
      </c>
      <c r="G40" s="129" t="s">
        <v>227</v>
      </c>
      <c r="J40" s="129" t="s">
        <v>3346</v>
      </c>
      <c r="P40" s="498" t="s">
        <v>5200</v>
      </c>
      <c r="Q40" s="128" t="s">
        <v>115</v>
      </c>
      <c r="R40" s="269" t="s">
        <v>5201</v>
      </c>
      <c r="S40" s="499" t="s">
        <v>5202</v>
      </c>
      <c r="T40" s="130">
        <f>3/12</f>
        <v>0.25</v>
      </c>
      <c r="U40" s="131">
        <v>1</v>
      </c>
      <c r="V40" s="130">
        <v>1</v>
      </c>
      <c r="W40" s="132">
        <f t="shared" si="3"/>
        <v>12</v>
      </c>
      <c r="X40" s="133">
        <f t="shared" si="6"/>
        <v>12</v>
      </c>
      <c r="Y40" s="500" t="s">
        <v>125</v>
      </c>
      <c r="Z40" s="501" t="s">
        <v>143</v>
      </c>
      <c r="AA40" s="501" t="s">
        <v>126</v>
      </c>
      <c r="AB40" s="501"/>
      <c r="AC40" s="501"/>
      <c r="AD40" s="501"/>
      <c r="AE40" s="501"/>
      <c r="AF40" s="501"/>
      <c r="AG40" s="501"/>
      <c r="AH40" s="501"/>
      <c r="AI40" s="501"/>
      <c r="AJ40" s="502"/>
      <c r="AL40" s="271" t="str">
        <f t="shared" si="5"/>
        <v>SDC</v>
      </c>
      <c r="AM40" s="477" t="s">
        <v>3520</v>
      </c>
      <c r="AN40" s="269" t="s">
        <v>296</v>
      </c>
      <c r="AO40" s="269" t="s">
        <v>3397</v>
      </c>
      <c r="AP40" s="269" t="s">
        <v>222</v>
      </c>
      <c r="BL40" s="424" t="s">
        <v>22</v>
      </c>
      <c r="BM40" s="424" t="s">
        <v>2455</v>
      </c>
      <c r="BN40" s="275" t="str">
        <f>IF(BP40="","",MAX(BN$2:BN39)+1)</f>
        <v/>
      </c>
      <c r="BP40" s="114" t="str">
        <f>IF('1_geral'!$D$1=apoio!BL40,apoio!BM40,"")</f>
        <v/>
      </c>
      <c r="BQ40" s="114">
        <v>39</v>
      </c>
      <c r="BS40" s="114" t="str">
        <f>IFERROR(VLOOKUP(BQ40,agregado!D:K,8,0),"")</f>
        <v/>
      </c>
      <c r="BX40" s="114">
        <f>IF('1_geral'!$D$1=AL40,1,0)</f>
        <v>0</v>
      </c>
      <c r="BY40" s="114">
        <f>IF(BX40=1,SUM($BX$2:$BX39)+1,0)</f>
        <v>0</v>
      </c>
      <c r="BZ40" s="114" t="str">
        <f t="shared" si="1"/>
        <v/>
      </c>
      <c r="CA40" s="114" t="str">
        <f t="shared" si="2"/>
        <v/>
      </c>
    </row>
    <row r="41" spans="4:79" ht="15" customHeight="1" x14ac:dyDescent="0.2">
      <c r="D41" s="134" t="s">
        <v>1836</v>
      </c>
      <c r="E41" s="128" t="s">
        <v>88</v>
      </c>
      <c r="F41" s="135" t="s">
        <v>32</v>
      </c>
      <c r="G41" s="129" t="s">
        <v>223</v>
      </c>
      <c r="J41" s="129" t="s">
        <v>3347</v>
      </c>
      <c r="P41" s="498" t="s">
        <v>5203</v>
      </c>
      <c r="Q41" s="128" t="s">
        <v>115</v>
      </c>
      <c r="R41" s="269" t="s">
        <v>5204</v>
      </c>
      <c r="S41" s="499" t="s">
        <v>5205</v>
      </c>
      <c r="T41" s="130">
        <f>3/12</f>
        <v>0.25</v>
      </c>
      <c r="U41" s="131">
        <v>1</v>
      </c>
      <c r="V41" s="130">
        <v>1</v>
      </c>
      <c r="W41" s="132">
        <f t="shared" si="3"/>
        <v>12</v>
      </c>
      <c r="X41" s="133">
        <f t="shared" si="6"/>
        <v>12</v>
      </c>
      <c r="Y41" s="500"/>
      <c r="Z41" s="501"/>
      <c r="AA41" s="501"/>
      <c r="AB41" s="501" t="s">
        <v>144</v>
      </c>
      <c r="AC41" s="501" t="s">
        <v>145</v>
      </c>
      <c r="AD41" s="501" t="s">
        <v>127</v>
      </c>
      <c r="AE41" s="501"/>
      <c r="AF41" s="501"/>
      <c r="AG41" s="501"/>
      <c r="AH41" s="501"/>
      <c r="AI41" s="501"/>
      <c r="AJ41" s="502"/>
      <c r="AL41" s="271" t="str">
        <f t="shared" si="5"/>
        <v>NGC</v>
      </c>
      <c r="AM41" s="477" t="s">
        <v>3521</v>
      </c>
      <c r="AN41" s="269" t="s">
        <v>297</v>
      </c>
      <c r="AO41" s="269" t="s">
        <v>1839</v>
      </c>
      <c r="AP41" s="269" t="s">
        <v>223</v>
      </c>
      <c r="BL41" s="424" t="s">
        <v>22</v>
      </c>
      <c r="BM41" s="424" t="s">
        <v>2484</v>
      </c>
      <c r="BN41" s="275" t="str">
        <f>IF(BP41="","",MAX(BN$2:BN40)+1)</f>
        <v/>
      </c>
      <c r="BP41" s="114" t="str">
        <f>IF('1_geral'!$D$1=apoio!BL41,apoio!BM41,"")</f>
        <v/>
      </c>
      <c r="BQ41" s="114">
        <v>40</v>
      </c>
      <c r="BS41" s="114" t="str">
        <f>IFERROR(VLOOKUP(BQ41,agregado!D:K,8,0),"")</f>
        <v/>
      </c>
      <c r="BX41" s="114">
        <f>IF('1_geral'!$D$1=AL41,1,0)</f>
        <v>0</v>
      </c>
      <c r="BY41" s="114">
        <f>IF(BX41=1,SUM($BX$2:$BX40)+1,0)</f>
        <v>0</v>
      </c>
      <c r="BZ41" s="114" t="str">
        <f t="shared" si="1"/>
        <v/>
      </c>
      <c r="CA41" s="114" t="str">
        <f t="shared" si="2"/>
        <v/>
      </c>
    </row>
    <row r="42" spans="4:79" ht="15" customHeight="1" x14ac:dyDescent="0.2">
      <c r="D42" s="134" t="s">
        <v>1836</v>
      </c>
      <c r="E42" s="128" t="s">
        <v>88</v>
      </c>
      <c r="F42" s="135" t="s">
        <v>32</v>
      </c>
      <c r="G42" s="129" t="s">
        <v>222</v>
      </c>
      <c r="J42" s="129" t="s">
        <v>225</v>
      </c>
      <c r="P42" s="498" t="s">
        <v>5206</v>
      </c>
      <c r="Q42" s="128" t="s">
        <v>115</v>
      </c>
      <c r="R42" s="269" t="s">
        <v>5207</v>
      </c>
      <c r="S42" s="499" t="s">
        <v>5208</v>
      </c>
      <c r="T42" s="130">
        <f>3/12</f>
        <v>0.25</v>
      </c>
      <c r="U42" s="131">
        <v>1</v>
      </c>
      <c r="V42" s="130">
        <v>1</v>
      </c>
      <c r="W42" s="132">
        <f t="shared" si="3"/>
        <v>12</v>
      </c>
      <c r="X42" s="133">
        <f t="shared" si="6"/>
        <v>12</v>
      </c>
      <c r="Y42" s="500"/>
      <c r="Z42" s="501"/>
      <c r="AA42" s="501"/>
      <c r="AB42" s="501"/>
      <c r="AC42" s="501"/>
      <c r="AD42" s="501"/>
      <c r="AE42" s="501" t="s">
        <v>128</v>
      </c>
      <c r="AF42" s="501" t="s">
        <v>146</v>
      </c>
      <c r="AG42" s="501" t="s">
        <v>147</v>
      </c>
      <c r="AH42" s="501"/>
      <c r="AI42" s="501"/>
      <c r="AJ42" s="502"/>
      <c r="AL42" s="271" t="str">
        <f t="shared" si="5"/>
        <v>STI</v>
      </c>
      <c r="AM42" s="477" t="s">
        <v>3522</v>
      </c>
      <c r="AN42" s="269" t="s">
        <v>298</v>
      </c>
      <c r="AO42" s="269" t="s">
        <v>31</v>
      </c>
      <c r="AP42" s="269" t="s">
        <v>222</v>
      </c>
      <c r="BL42" s="424" t="s">
        <v>22</v>
      </c>
      <c r="BM42" s="424" t="s">
        <v>2490</v>
      </c>
      <c r="BN42" s="275" t="str">
        <f>IF(BP42="","",MAX(BN$2:BN41)+1)</f>
        <v/>
      </c>
      <c r="BP42" s="114" t="str">
        <f>IF('1_geral'!$D$1=apoio!BL42,apoio!BM42,"")</f>
        <v/>
      </c>
      <c r="BQ42" s="114">
        <v>41</v>
      </c>
      <c r="BS42" s="114" t="str">
        <f>IFERROR(VLOOKUP(BQ42,agregado!D:K,8,0),"")</f>
        <v/>
      </c>
      <c r="BX42" s="114">
        <f>IF('1_geral'!$D$1=AL42,1,0)</f>
        <v>0</v>
      </c>
      <c r="BY42" s="114">
        <f>IF(BX42=1,SUM($BX$2:$BX41)+1,0)</f>
        <v>0</v>
      </c>
      <c r="BZ42" s="114" t="str">
        <f t="shared" si="1"/>
        <v/>
      </c>
      <c r="CA42" s="114" t="str">
        <f t="shared" si="2"/>
        <v/>
      </c>
    </row>
    <row r="43" spans="4:79" ht="15" customHeight="1" x14ac:dyDescent="0.2">
      <c r="D43" s="134" t="s">
        <v>1836</v>
      </c>
      <c r="E43" s="128" t="s">
        <v>88</v>
      </c>
      <c r="F43" s="135" t="s">
        <v>32</v>
      </c>
      <c r="G43" s="129" t="s">
        <v>226</v>
      </c>
      <c r="J43" s="129" t="s">
        <v>3348</v>
      </c>
      <c r="P43" s="498" t="s">
        <v>5209</v>
      </c>
      <c r="Q43" s="128" t="s">
        <v>115</v>
      </c>
      <c r="R43" s="269" t="s">
        <v>5210</v>
      </c>
      <c r="S43" s="499" t="s">
        <v>5211</v>
      </c>
      <c r="T43" s="130">
        <f>3/12</f>
        <v>0.25</v>
      </c>
      <c r="U43" s="131">
        <v>1</v>
      </c>
      <c r="V43" s="130">
        <v>1</v>
      </c>
      <c r="W43" s="132">
        <f t="shared" si="3"/>
        <v>12</v>
      </c>
      <c r="X43" s="133">
        <f t="shared" si="6"/>
        <v>12</v>
      </c>
      <c r="Y43" s="500"/>
      <c r="Z43" s="501"/>
      <c r="AA43" s="501"/>
      <c r="AB43" s="501"/>
      <c r="AC43" s="501"/>
      <c r="AD43" s="501"/>
      <c r="AE43" s="501"/>
      <c r="AF43" s="501"/>
      <c r="AG43" s="501"/>
      <c r="AH43" s="501" t="s">
        <v>148</v>
      </c>
      <c r="AI43" s="501" t="s">
        <v>129</v>
      </c>
      <c r="AJ43" s="502" t="s">
        <v>149</v>
      </c>
      <c r="AL43" s="271" t="str">
        <f t="shared" si="5"/>
        <v>SPD</v>
      </c>
      <c r="AM43" s="477" t="s">
        <v>3523</v>
      </c>
      <c r="AN43" s="269" t="s">
        <v>299</v>
      </c>
      <c r="AO43" s="269" t="s">
        <v>27</v>
      </c>
      <c r="AP43" s="269" t="s">
        <v>222</v>
      </c>
      <c r="BL43" s="424" t="s">
        <v>22</v>
      </c>
      <c r="BM43" s="424" t="s">
        <v>2527</v>
      </c>
      <c r="BN43" s="275" t="str">
        <f>IF(BP43="","",MAX(BN$2:BN42)+1)</f>
        <v/>
      </c>
      <c r="BP43" s="114" t="str">
        <f>IF('1_geral'!$D$1=apoio!BL43,apoio!BM43,"")</f>
        <v/>
      </c>
      <c r="BQ43" s="114">
        <v>42</v>
      </c>
      <c r="BS43" s="114" t="str">
        <f>IFERROR(VLOOKUP(BQ43,agregado!D:K,8,0),"")</f>
        <v/>
      </c>
      <c r="BX43" s="114">
        <f>IF('1_geral'!$D$1=AL43,1,0)</f>
        <v>0</v>
      </c>
      <c r="BY43" s="114">
        <f>IF(BX43=1,SUM($BX$2:$BX42)+1,0)</f>
        <v>0</v>
      </c>
      <c r="BZ43" s="114" t="str">
        <f t="shared" si="1"/>
        <v/>
      </c>
      <c r="CA43" s="114" t="str">
        <f t="shared" si="2"/>
        <v/>
      </c>
    </row>
    <row r="44" spans="4:79" ht="15" customHeight="1" x14ac:dyDescent="0.2">
      <c r="D44" s="134" t="s">
        <v>1840</v>
      </c>
      <c r="E44" s="128" t="s">
        <v>105</v>
      </c>
      <c r="F44" s="135" t="s">
        <v>33</v>
      </c>
      <c r="G44" s="129" t="s">
        <v>223</v>
      </c>
      <c r="J44" s="129" t="s">
        <v>3349</v>
      </c>
      <c r="P44" s="498" t="s">
        <v>5212</v>
      </c>
      <c r="Q44" s="128" t="s">
        <v>116</v>
      </c>
      <c r="R44" s="269" t="s">
        <v>5213</v>
      </c>
      <c r="S44" s="499" t="s">
        <v>5214</v>
      </c>
      <c r="T44" s="130">
        <f>4/12</f>
        <v>0.33333333333333331</v>
      </c>
      <c r="U44" s="131">
        <v>1</v>
      </c>
      <c r="V44" s="130">
        <v>1</v>
      </c>
      <c r="W44" s="132">
        <f t="shared" si="3"/>
        <v>12</v>
      </c>
      <c r="X44" s="133">
        <f t="shared" si="6"/>
        <v>12</v>
      </c>
      <c r="Y44" s="500" t="s">
        <v>125</v>
      </c>
      <c r="Z44" s="501" t="s">
        <v>143</v>
      </c>
      <c r="AA44" s="501" t="s">
        <v>126</v>
      </c>
      <c r="AB44" s="501" t="s">
        <v>144</v>
      </c>
      <c r="AC44" s="501"/>
      <c r="AD44" s="501"/>
      <c r="AE44" s="501"/>
      <c r="AF44" s="501"/>
      <c r="AG44" s="501"/>
      <c r="AH44" s="501"/>
      <c r="AI44" s="501"/>
      <c r="AJ44" s="502"/>
      <c r="AL44" s="271" t="str">
        <f t="shared" si="5"/>
        <v>SGP</v>
      </c>
      <c r="AM44" s="477" t="s">
        <v>3524</v>
      </c>
      <c r="AN44" s="269" t="s">
        <v>300</v>
      </c>
      <c r="AO44" s="269" t="s">
        <v>24</v>
      </c>
      <c r="AP44" s="269" t="s">
        <v>222</v>
      </c>
      <c r="BL44" s="424" t="s">
        <v>5</v>
      </c>
      <c r="BM44" s="424" t="s">
        <v>2600</v>
      </c>
      <c r="BN44" s="275" t="str">
        <f>IF(BP44="","",MAX(BN$2:BN43)+1)</f>
        <v/>
      </c>
      <c r="BP44" s="114" t="str">
        <f>IF('1_geral'!$D$1=apoio!BL44,apoio!BM44,"")</f>
        <v/>
      </c>
      <c r="BQ44" s="114">
        <v>43</v>
      </c>
      <c r="BS44" s="114" t="str">
        <f>IFERROR(VLOOKUP(BQ44,agregado!D:K,8,0),"")</f>
        <v/>
      </c>
      <c r="BX44" s="114">
        <f>IF('1_geral'!$D$1=AL44,1,0)</f>
        <v>0</v>
      </c>
      <c r="BY44" s="114">
        <f>IF(BX44=1,SUM($BX$2:$BX43)+1,0)</f>
        <v>0</v>
      </c>
      <c r="BZ44" s="114" t="str">
        <f t="shared" si="1"/>
        <v/>
      </c>
      <c r="CA44" s="114" t="str">
        <f t="shared" si="2"/>
        <v/>
      </c>
    </row>
    <row r="45" spans="4:79" ht="15" customHeight="1" x14ac:dyDescent="0.2">
      <c r="D45" s="134" t="s">
        <v>1840</v>
      </c>
      <c r="E45" s="128" t="s">
        <v>105</v>
      </c>
      <c r="F45" s="135" t="s">
        <v>33</v>
      </c>
      <c r="G45" s="129" t="s">
        <v>222</v>
      </c>
      <c r="J45" s="129" t="s">
        <v>3350</v>
      </c>
      <c r="P45" s="498" t="s">
        <v>5215</v>
      </c>
      <c r="Q45" s="128" t="s">
        <v>116</v>
      </c>
      <c r="R45" s="269" t="s">
        <v>5216</v>
      </c>
      <c r="S45" s="499" t="s">
        <v>5217</v>
      </c>
      <c r="T45" s="130">
        <f>4/12</f>
        <v>0.33333333333333331</v>
      </c>
      <c r="U45" s="131">
        <v>1</v>
      </c>
      <c r="V45" s="130">
        <v>1</v>
      </c>
      <c r="W45" s="132">
        <f t="shared" si="3"/>
        <v>12</v>
      </c>
      <c r="X45" s="133">
        <f t="shared" si="6"/>
        <v>12</v>
      </c>
      <c r="Y45" s="500"/>
      <c r="Z45" s="501"/>
      <c r="AA45" s="501"/>
      <c r="AB45" s="501"/>
      <c r="AC45" s="501" t="s">
        <v>145</v>
      </c>
      <c r="AD45" s="501" t="s">
        <v>127</v>
      </c>
      <c r="AE45" s="501" t="s">
        <v>128</v>
      </c>
      <c r="AF45" s="501" t="s">
        <v>146</v>
      </c>
      <c r="AG45" s="501"/>
      <c r="AH45" s="501"/>
      <c r="AI45" s="501"/>
      <c r="AJ45" s="502"/>
      <c r="AL45" s="271" t="str">
        <f t="shared" si="5"/>
        <v>SGA</v>
      </c>
      <c r="AM45" s="477" t="s">
        <v>3525</v>
      </c>
      <c r="AN45" s="269" t="s">
        <v>301</v>
      </c>
      <c r="AO45" s="269" t="s">
        <v>23</v>
      </c>
      <c r="AP45" s="269" t="s">
        <v>222</v>
      </c>
      <c r="BL45" s="424" t="s">
        <v>5</v>
      </c>
      <c r="BM45" s="424" t="s">
        <v>2607</v>
      </c>
      <c r="BN45" s="275" t="str">
        <f>IF(BP45="","",MAX(BN$2:BN44)+1)</f>
        <v/>
      </c>
      <c r="BP45" s="114" t="str">
        <f>IF('1_geral'!$D$1=apoio!BL45,apoio!BM45,"")</f>
        <v/>
      </c>
      <c r="BQ45" s="114">
        <v>44</v>
      </c>
      <c r="BS45" s="114" t="str">
        <f>IFERROR(VLOOKUP(BQ45,agregado!D:K,8,0),"")</f>
        <v/>
      </c>
      <c r="BX45" s="114">
        <f>IF('1_geral'!$D$1=AL45,1,0)</f>
        <v>0</v>
      </c>
      <c r="BY45" s="114">
        <f>IF(BX45=1,SUM($BX$2:$BX44)+1,0)</f>
        <v>0</v>
      </c>
      <c r="BZ45" s="114" t="str">
        <f t="shared" si="1"/>
        <v/>
      </c>
      <c r="CA45" s="114" t="str">
        <f t="shared" si="2"/>
        <v/>
      </c>
    </row>
    <row r="46" spans="4:79" ht="15" customHeight="1" x14ac:dyDescent="0.2">
      <c r="D46" s="134" t="s">
        <v>23</v>
      </c>
      <c r="E46" s="128" t="s">
        <v>93</v>
      </c>
      <c r="F46" s="135" t="s">
        <v>33</v>
      </c>
      <c r="G46" s="129" t="s">
        <v>223</v>
      </c>
      <c r="J46" s="445" t="s">
        <v>223</v>
      </c>
      <c r="P46" s="498" t="s">
        <v>5218</v>
      </c>
      <c r="Q46" s="128" t="s">
        <v>116</v>
      </c>
      <c r="R46" s="269" t="s">
        <v>5219</v>
      </c>
      <c r="S46" s="499" t="s">
        <v>5220</v>
      </c>
      <c r="T46" s="130">
        <f>4/12</f>
        <v>0.33333333333333331</v>
      </c>
      <c r="U46" s="131">
        <v>1</v>
      </c>
      <c r="V46" s="130">
        <v>1</v>
      </c>
      <c r="W46" s="132">
        <f t="shared" si="3"/>
        <v>12</v>
      </c>
      <c r="X46" s="133">
        <f t="shared" si="6"/>
        <v>12</v>
      </c>
      <c r="Y46" s="500"/>
      <c r="Z46" s="501"/>
      <c r="AA46" s="501"/>
      <c r="AB46" s="501"/>
      <c r="AC46" s="501"/>
      <c r="AD46" s="501"/>
      <c r="AE46" s="501"/>
      <c r="AF46" s="501"/>
      <c r="AG46" s="501" t="s">
        <v>147</v>
      </c>
      <c r="AH46" s="501" t="s">
        <v>148</v>
      </c>
      <c r="AI46" s="501" t="s">
        <v>129</v>
      </c>
      <c r="AJ46" s="502" t="s">
        <v>149</v>
      </c>
      <c r="AL46" s="271" t="str">
        <f t="shared" si="5"/>
        <v>STI</v>
      </c>
      <c r="AM46" s="477" t="s">
        <v>3526</v>
      </c>
      <c r="AN46" s="269" t="s">
        <v>302</v>
      </c>
      <c r="AO46" s="269" t="s">
        <v>31</v>
      </c>
      <c r="AP46" s="269" t="s">
        <v>222</v>
      </c>
      <c r="BL46" s="424" t="s">
        <v>1836</v>
      </c>
      <c r="BM46" s="424" t="s">
        <v>2628</v>
      </c>
      <c r="BN46" s="275" t="str">
        <f>IF(BP46="","",MAX(BN$2:BN45)+1)</f>
        <v/>
      </c>
      <c r="BP46" s="114" t="str">
        <f>IF('1_geral'!$D$1=apoio!BL46,apoio!BM46,"")</f>
        <v/>
      </c>
      <c r="BQ46" s="114">
        <v>45</v>
      </c>
      <c r="BS46" s="114" t="str">
        <f>IFERROR(VLOOKUP(BQ46,agregado!D:K,8,0),"")</f>
        <v/>
      </c>
      <c r="BX46" s="114">
        <f>IF('1_geral'!$D$1=AL46,1,0)</f>
        <v>0</v>
      </c>
      <c r="BY46" s="114">
        <f>IF(BX46=1,SUM($BX$2:$BX45)+1,0)</f>
        <v>0</v>
      </c>
      <c r="BZ46" s="114" t="str">
        <f t="shared" si="1"/>
        <v/>
      </c>
      <c r="CA46" s="114" t="str">
        <f t="shared" si="2"/>
        <v/>
      </c>
    </row>
    <row r="47" spans="4:79" ht="15" customHeight="1" x14ac:dyDescent="0.2">
      <c r="D47" s="134" t="s">
        <v>23</v>
      </c>
      <c r="E47" s="128" t="s">
        <v>93</v>
      </c>
      <c r="F47" s="135" t="s">
        <v>33</v>
      </c>
      <c r="G47" s="129" t="s">
        <v>222</v>
      </c>
      <c r="P47" s="498" t="s">
        <v>5221</v>
      </c>
      <c r="Q47" s="128" t="s">
        <v>117</v>
      </c>
      <c r="R47" s="269" t="s">
        <v>5222</v>
      </c>
      <c r="S47" s="499" t="s">
        <v>5223</v>
      </c>
      <c r="T47" s="130">
        <f>6/12</f>
        <v>0.5</v>
      </c>
      <c r="U47" s="131">
        <v>1</v>
      </c>
      <c r="V47" s="130">
        <v>1</v>
      </c>
      <c r="W47" s="132">
        <f t="shared" si="3"/>
        <v>12</v>
      </c>
      <c r="X47" s="133">
        <f>12*V47</f>
        <v>12</v>
      </c>
      <c r="Y47" s="500" t="s">
        <v>125</v>
      </c>
      <c r="Z47" s="501" t="s">
        <v>143</v>
      </c>
      <c r="AA47" s="501" t="s">
        <v>126</v>
      </c>
      <c r="AB47" s="501" t="s">
        <v>144</v>
      </c>
      <c r="AC47" s="501" t="s">
        <v>145</v>
      </c>
      <c r="AD47" s="501" t="s">
        <v>127</v>
      </c>
      <c r="AE47" s="501"/>
      <c r="AF47" s="501"/>
      <c r="AG47" s="501"/>
      <c r="AH47" s="501"/>
      <c r="AI47" s="501"/>
      <c r="AJ47" s="502"/>
      <c r="AL47" s="271" t="str">
        <f t="shared" si="5"/>
        <v>CPT</v>
      </c>
      <c r="AM47" s="477" t="s">
        <v>3527</v>
      </c>
      <c r="AN47" s="269" t="s">
        <v>303</v>
      </c>
      <c r="AO47" s="269" t="s">
        <v>1834</v>
      </c>
      <c r="AP47" s="269" t="s">
        <v>223</v>
      </c>
      <c r="BL47" s="424" t="s">
        <v>1836</v>
      </c>
      <c r="BM47" s="424" t="s">
        <v>2649</v>
      </c>
      <c r="BN47" s="275" t="str">
        <f>IF(BP47="","",MAX(BN$2:BN46)+1)</f>
        <v/>
      </c>
      <c r="BP47" s="114" t="str">
        <f>IF('1_geral'!$D$1=apoio!BL47,apoio!BM47,"")</f>
        <v/>
      </c>
      <c r="BQ47" s="114">
        <v>46</v>
      </c>
      <c r="BS47" s="114" t="str">
        <f>IFERROR(VLOOKUP(BQ47,agregado!D:K,8,0),"")</f>
        <v/>
      </c>
      <c r="BX47" s="114">
        <f>IF('1_geral'!$D$1=AL47,1,0)</f>
        <v>0</v>
      </c>
      <c r="BY47" s="114">
        <f>IF(BX47=1,SUM($BX$2:$BX46)+1,0)</f>
        <v>0</v>
      </c>
      <c r="BZ47" s="114" t="str">
        <f t="shared" si="1"/>
        <v/>
      </c>
      <c r="CA47" s="114" t="str">
        <f t="shared" si="2"/>
        <v/>
      </c>
    </row>
    <row r="48" spans="4:79" ht="15" customHeight="1" x14ac:dyDescent="0.2">
      <c r="D48" s="134" t="s">
        <v>24</v>
      </c>
      <c r="E48" s="128" t="s">
        <v>85</v>
      </c>
      <c r="F48" s="135" t="s">
        <v>33</v>
      </c>
      <c r="G48" s="129" t="s">
        <v>223</v>
      </c>
      <c r="P48" s="498" t="s">
        <v>5224</v>
      </c>
      <c r="Q48" s="128" t="s">
        <v>117</v>
      </c>
      <c r="R48" s="269" t="s">
        <v>5225</v>
      </c>
      <c r="S48" s="499" t="s">
        <v>5226</v>
      </c>
      <c r="T48" s="130">
        <f>6/12</f>
        <v>0.5</v>
      </c>
      <c r="U48" s="131">
        <v>1</v>
      </c>
      <c r="V48" s="130">
        <v>1</v>
      </c>
      <c r="W48" s="132">
        <f t="shared" si="3"/>
        <v>12</v>
      </c>
      <c r="X48" s="133">
        <f t="shared" ref="X48:X49" si="10">12*V48</f>
        <v>12</v>
      </c>
      <c r="Y48" s="500"/>
      <c r="Z48" s="501"/>
      <c r="AA48" s="501"/>
      <c r="AB48" s="501"/>
      <c r="AC48" s="501"/>
      <c r="AD48" s="501"/>
      <c r="AE48" s="501" t="s">
        <v>128</v>
      </c>
      <c r="AF48" s="501" t="s">
        <v>146</v>
      </c>
      <c r="AG48" s="501" t="s">
        <v>147</v>
      </c>
      <c r="AH48" s="501" t="s">
        <v>148</v>
      </c>
      <c r="AI48" s="501" t="s">
        <v>129</v>
      </c>
      <c r="AJ48" s="502" t="s">
        <v>149</v>
      </c>
      <c r="AL48" s="271" t="str">
        <f t="shared" si="5"/>
        <v>SPG</v>
      </c>
      <c r="AM48" s="477" t="s">
        <v>3528</v>
      </c>
      <c r="AN48" s="269" t="s">
        <v>304</v>
      </c>
      <c r="AO48" s="269" t="s">
        <v>28</v>
      </c>
      <c r="AP48" s="269" t="s">
        <v>222</v>
      </c>
      <c r="BL48" s="424" t="s">
        <v>1836</v>
      </c>
      <c r="BM48" s="424" t="s">
        <v>2684</v>
      </c>
      <c r="BN48" s="275" t="str">
        <f>IF(BP48="","",MAX(BN$2:BN47)+1)</f>
        <v/>
      </c>
      <c r="BP48" s="114" t="str">
        <f>IF('1_geral'!$D$1=apoio!BL48,apoio!BM48,"")</f>
        <v/>
      </c>
      <c r="BQ48" s="114">
        <v>47</v>
      </c>
      <c r="BS48" s="114" t="str">
        <f>IFERROR(VLOOKUP(BQ48,agregado!D:K,8,0),"")</f>
        <v/>
      </c>
      <c r="BX48" s="114">
        <f>IF('1_geral'!$D$1=AL48,1,0)</f>
        <v>0</v>
      </c>
      <c r="BY48" s="114">
        <f>IF(BX48=1,SUM($BX$2:$BX47)+1,0)</f>
        <v>0</v>
      </c>
      <c r="BZ48" s="114" t="str">
        <f t="shared" si="1"/>
        <v/>
      </c>
      <c r="CA48" s="114" t="str">
        <f t="shared" si="2"/>
        <v/>
      </c>
    </row>
    <row r="49" spans="4:79" ht="15" customHeight="1" x14ac:dyDescent="0.2">
      <c r="D49" s="134" t="s">
        <v>24</v>
      </c>
      <c r="E49" s="128" t="s">
        <v>85</v>
      </c>
      <c r="F49" s="135" t="s">
        <v>33</v>
      </c>
      <c r="G49" s="129" t="s">
        <v>222</v>
      </c>
      <c r="P49" s="498" t="s">
        <v>5227</v>
      </c>
      <c r="Q49" s="269" t="s">
        <v>114</v>
      </c>
      <c r="R49" s="269" t="s">
        <v>5227</v>
      </c>
      <c r="S49" s="499" t="s">
        <v>5228</v>
      </c>
      <c r="T49" s="130">
        <f t="shared" ref="T49:T54" si="11">6/12</f>
        <v>0.5</v>
      </c>
      <c r="U49" s="131">
        <v>1</v>
      </c>
      <c r="V49" s="130">
        <v>1</v>
      </c>
      <c r="W49" s="132">
        <f t="shared" ref="W49" si="12">V49*12</f>
        <v>12</v>
      </c>
      <c r="X49" s="133">
        <f t="shared" si="10"/>
        <v>12</v>
      </c>
      <c r="Y49" s="500" t="s">
        <v>125</v>
      </c>
      <c r="Z49" s="501"/>
      <c r="AA49" s="501"/>
      <c r="AB49" s="501"/>
      <c r="AC49" s="501"/>
      <c r="AD49" s="501"/>
      <c r="AE49" s="501"/>
      <c r="AF49" s="501"/>
      <c r="AG49" s="501"/>
      <c r="AH49" s="501"/>
      <c r="AI49" s="501"/>
      <c r="AJ49" s="502" t="s">
        <v>149</v>
      </c>
      <c r="AL49" s="271" t="str">
        <f t="shared" si="5"/>
        <v>NPA</v>
      </c>
      <c r="AM49" s="477" t="s">
        <v>3529</v>
      </c>
      <c r="AN49" s="269" t="s">
        <v>305</v>
      </c>
      <c r="AO49" s="269" t="s">
        <v>14</v>
      </c>
      <c r="AP49" s="269" t="s">
        <v>225</v>
      </c>
      <c r="BL49" s="424" t="s">
        <v>1836</v>
      </c>
      <c r="BM49" s="424" t="s">
        <v>2693</v>
      </c>
      <c r="BN49" s="275" t="str">
        <f>IF(BP49="","",MAX(BN$2:BN48)+1)</f>
        <v/>
      </c>
      <c r="BP49" s="114" t="str">
        <f>IF('1_geral'!$D$1=apoio!BL49,apoio!BM49,"")</f>
        <v/>
      </c>
      <c r="BQ49" s="114">
        <v>48</v>
      </c>
      <c r="BS49" s="114" t="str">
        <f>IFERROR(VLOOKUP(BQ49,agregado!D:K,8,0),"")</f>
        <v/>
      </c>
      <c r="BX49" s="114">
        <f>IF('1_geral'!$D$1=AL49,1,0)</f>
        <v>0</v>
      </c>
      <c r="BY49" s="114">
        <f>IF(BX49=1,SUM($BX$2:$BX48)+1,0)</f>
        <v>0</v>
      </c>
      <c r="BZ49" s="114" t="str">
        <f t="shared" si="1"/>
        <v/>
      </c>
      <c r="CA49" s="114" t="str">
        <f t="shared" si="2"/>
        <v/>
      </c>
    </row>
    <row r="50" spans="4:79" ht="15" customHeight="1" x14ac:dyDescent="0.2">
      <c r="D50" s="134" t="s">
        <v>25</v>
      </c>
      <c r="E50" s="128" t="s">
        <v>89</v>
      </c>
      <c r="F50" s="135" t="s">
        <v>36</v>
      </c>
      <c r="G50" s="129" t="s">
        <v>222</v>
      </c>
      <c r="P50" s="498" t="s">
        <v>5229</v>
      </c>
      <c r="Q50" s="269" t="s">
        <v>114</v>
      </c>
      <c r="R50" s="269" t="s">
        <v>5229</v>
      </c>
      <c r="S50" s="499" t="s">
        <v>5234</v>
      </c>
      <c r="T50" s="130">
        <f t="shared" si="11"/>
        <v>0.5</v>
      </c>
      <c r="U50" s="131">
        <v>1</v>
      </c>
      <c r="V50" s="130">
        <v>1</v>
      </c>
      <c r="W50" s="132">
        <f t="shared" ref="W50:W54" si="13">V50*12</f>
        <v>12</v>
      </c>
      <c r="X50" s="133">
        <f t="shared" ref="X50:X54" si="14">12*V50</f>
        <v>12</v>
      </c>
      <c r="Y50" s="500"/>
      <c r="Z50" s="501" t="s">
        <v>143</v>
      </c>
      <c r="AA50" s="501" t="s">
        <v>126</v>
      </c>
      <c r="AB50" s="501"/>
      <c r="AC50" s="501"/>
      <c r="AD50" s="501"/>
      <c r="AE50" s="501"/>
      <c r="AF50" s="501"/>
      <c r="AG50" s="501"/>
      <c r="AH50" s="501"/>
      <c r="AI50" s="501"/>
      <c r="AJ50" s="502"/>
      <c r="AL50" s="271" t="str">
        <f t="shared" si="5"/>
        <v>SBQ</v>
      </c>
      <c r="AM50" s="477" t="s">
        <v>3530</v>
      </c>
      <c r="AN50" s="269" t="s">
        <v>306</v>
      </c>
      <c r="AO50" s="269" t="s">
        <v>17</v>
      </c>
      <c r="AP50" s="269" t="s">
        <v>222</v>
      </c>
      <c r="BL50" s="424" t="s">
        <v>1840</v>
      </c>
      <c r="BM50" s="424" t="s">
        <v>2707</v>
      </c>
      <c r="BN50" s="275" t="str">
        <f>IF(BP50="","",MAX(BN$2:BN49)+1)</f>
        <v/>
      </c>
      <c r="BP50" s="114" t="str">
        <f>IF('1_geral'!$D$1=apoio!BL50,apoio!BM50,"")</f>
        <v/>
      </c>
      <c r="BQ50" s="114">
        <v>49</v>
      </c>
      <c r="BS50" s="114" t="str">
        <f>IFERROR(VLOOKUP(BQ50,agregado!D:K,8,0),"")</f>
        <v/>
      </c>
      <c r="BX50" s="114">
        <f>IF('1_geral'!$D$1=AL50,1,0)</f>
        <v>0</v>
      </c>
      <c r="BY50" s="114">
        <f>IF(BX50=1,SUM($BX$2:$BX49)+1,0)</f>
        <v>0</v>
      </c>
      <c r="BZ50" s="114" t="str">
        <f t="shared" si="1"/>
        <v/>
      </c>
      <c r="CA50" s="114" t="str">
        <f t="shared" si="2"/>
        <v/>
      </c>
    </row>
    <row r="51" spans="4:79" ht="15" customHeight="1" x14ac:dyDescent="0.2">
      <c r="D51" s="134" t="s">
        <v>26</v>
      </c>
      <c r="E51" s="128" t="s">
        <v>99</v>
      </c>
      <c r="F51" s="135" t="s">
        <v>36</v>
      </c>
      <c r="G51" s="129" t="s">
        <v>222</v>
      </c>
      <c r="P51" s="498" t="s">
        <v>5230</v>
      </c>
      <c r="Q51" s="269" t="s">
        <v>114</v>
      </c>
      <c r="R51" s="269" t="s">
        <v>5230</v>
      </c>
      <c r="S51" s="499" t="s">
        <v>5235</v>
      </c>
      <c r="T51" s="130">
        <f t="shared" si="11"/>
        <v>0.5</v>
      </c>
      <c r="U51" s="131">
        <v>1</v>
      </c>
      <c r="V51" s="130">
        <v>1</v>
      </c>
      <c r="W51" s="132">
        <f t="shared" si="13"/>
        <v>12</v>
      </c>
      <c r="X51" s="133">
        <f t="shared" si="14"/>
        <v>12</v>
      </c>
      <c r="Y51" s="500"/>
      <c r="Z51" s="501"/>
      <c r="AA51" s="501"/>
      <c r="AB51" s="501" t="s">
        <v>144</v>
      </c>
      <c r="AC51" s="501" t="s">
        <v>145</v>
      </c>
      <c r="AD51" s="501"/>
      <c r="AE51" s="501"/>
      <c r="AF51" s="501"/>
      <c r="AG51" s="501"/>
      <c r="AH51" s="501"/>
      <c r="AI51" s="501"/>
      <c r="AJ51" s="502"/>
      <c r="AL51" s="271" t="str">
        <f t="shared" si="5"/>
        <v>SDP</v>
      </c>
      <c r="AM51" s="477" t="s">
        <v>3531</v>
      </c>
      <c r="AN51" s="269" t="s">
        <v>307</v>
      </c>
      <c r="AO51" s="269" t="s">
        <v>21</v>
      </c>
      <c r="AP51" s="269" t="s">
        <v>222</v>
      </c>
      <c r="BL51" s="424" t="s">
        <v>1840</v>
      </c>
      <c r="BM51" s="424" t="s">
        <v>2714</v>
      </c>
      <c r="BN51" s="275" t="str">
        <f>IF(BP51="","",MAX(BN$2:BN50)+1)</f>
        <v/>
      </c>
      <c r="BP51" s="114" t="str">
        <f>IF('1_geral'!$D$1=apoio!BL51,apoio!BM51,"")</f>
        <v/>
      </c>
      <c r="BQ51" s="114">
        <v>50</v>
      </c>
      <c r="BS51" s="114" t="str">
        <f>IFERROR(VLOOKUP(BQ51,agregado!D:K,8,0),"")</f>
        <v/>
      </c>
      <c r="BX51" s="114">
        <f>IF('1_geral'!$D$1=AL51,1,0)</f>
        <v>0</v>
      </c>
      <c r="BY51" s="114">
        <f>IF(BX51=1,SUM($BX$2:$BX50)+1,0)</f>
        <v>0</v>
      </c>
      <c r="BZ51" s="114" t="str">
        <f t="shared" si="1"/>
        <v/>
      </c>
      <c r="CA51" s="114" t="str">
        <f t="shared" si="2"/>
        <v/>
      </c>
    </row>
    <row r="52" spans="4:79" ht="15" customHeight="1" x14ac:dyDescent="0.2">
      <c r="D52" s="134" t="s">
        <v>27</v>
      </c>
      <c r="E52" s="128" t="s">
        <v>83</v>
      </c>
      <c r="F52" s="135" t="s">
        <v>35</v>
      </c>
      <c r="G52" s="129" t="s">
        <v>222</v>
      </c>
      <c r="P52" s="498" t="s">
        <v>5231</v>
      </c>
      <c r="Q52" s="269" t="s">
        <v>114</v>
      </c>
      <c r="R52" s="269" t="s">
        <v>5231</v>
      </c>
      <c r="S52" s="499" t="s">
        <v>5236</v>
      </c>
      <c r="T52" s="130">
        <f t="shared" si="11"/>
        <v>0.5</v>
      </c>
      <c r="U52" s="131">
        <v>1</v>
      </c>
      <c r="V52" s="130">
        <v>1</v>
      </c>
      <c r="W52" s="132">
        <f t="shared" si="13"/>
        <v>12</v>
      </c>
      <c r="X52" s="133">
        <f t="shared" si="14"/>
        <v>12</v>
      </c>
      <c r="Y52" s="500"/>
      <c r="Z52" s="501"/>
      <c r="AA52" s="501"/>
      <c r="AB52" s="501"/>
      <c r="AC52" s="501"/>
      <c r="AD52" s="501" t="s">
        <v>127</v>
      </c>
      <c r="AE52" s="501" t="s">
        <v>128</v>
      </c>
      <c r="AF52" s="501"/>
      <c r="AG52" s="501"/>
      <c r="AH52" s="501"/>
      <c r="AI52" s="501"/>
      <c r="AJ52" s="502"/>
      <c r="AL52" s="271" t="str">
        <f t="shared" si="5"/>
        <v>APOIO</v>
      </c>
      <c r="AM52" s="477" t="s">
        <v>3532</v>
      </c>
      <c r="AN52" s="269" t="s">
        <v>308</v>
      </c>
      <c r="AO52" s="269" t="s">
        <v>40</v>
      </c>
      <c r="AP52" s="269" t="s">
        <v>222</v>
      </c>
      <c r="BL52" s="424" t="s">
        <v>1840</v>
      </c>
      <c r="BM52" s="424" t="s">
        <v>2723</v>
      </c>
      <c r="BN52" s="275" t="str">
        <f>IF(BP52="","",MAX(BN$2:BN51)+1)</f>
        <v/>
      </c>
      <c r="BP52" s="114" t="str">
        <f>IF('1_geral'!$D$1=apoio!BL52,apoio!BM52,"")</f>
        <v/>
      </c>
      <c r="BS52" s="114" t="str">
        <f>IFERROR(VLOOKUP(BQ52,agregado!D:K,8,0),"")</f>
        <v/>
      </c>
      <c r="BX52" s="114">
        <f>IF('1_geral'!$D$1=AL52,1,0)</f>
        <v>0</v>
      </c>
      <c r="BY52" s="114">
        <f>IF(BX52=1,SUM($BX$2:$BX51)+1,0)</f>
        <v>0</v>
      </c>
      <c r="BZ52" s="114" t="str">
        <f t="shared" si="1"/>
        <v/>
      </c>
      <c r="CA52" s="114" t="str">
        <f t="shared" si="2"/>
        <v/>
      </c>
    </row>
    <row r="53" spans="4:79" ht="15" customHeight="1" x14ac:dyDescent="0.2">
      <c r="D53" s="134" t="s">
        <v>28</v>
      </c>
      <c r="E53" s="128" t="s">
        <v>94</v>
      </c>
      <c r="F53" s="135" t="s">
        <v>35</v>
      </c>
      <c r="G53" s="129" t="s">
        <v>222</v>
      </c>
      <c r="P53" s="498" t="s">
        <v>5232</v>
      </c>
      <c r="Q53" s="269" t="s">
        <v>114</v>
      </c>
      <c r="R53" s="269" t="s">
        <v>5232</v>
      </c>
      <c r="S53" s="499" t="s">
        <v>5237</v>
      </c>
      <c r="T53" s="130">
        <f t="shared" si="11"/>
        <v>0.5</v>
      </c>
      <c r="U53" s="131">
        <v>1</v>
      </c>
      <c r="V53" s="130">
        <v>1</v>
      </c>
      <c r="W53" s="132">
        <f t="shared" si="13"/>
        <v>12</v>
      </c>
      <c r="X53" s="133">
        <f t="shared" si="14"/>
        <v>12</v>
      </c>
      <c r="Y53" s="500"/>
      <c r="Z53" s="501"/>
      <c r="AA53" s="501"/>
      <c r="AB53" s="501"/>
      <c r="AC53" s="501"/>
      <c r="AD53" s="501"/>
      <c r="AE53" s="501"/>
      <c r="AF53" s="501" t="s">
        <v>146</v>
      </c>
      <c r="AG53" s="501" t="s">
        <v>147</v>
      </c>
      <c r="AH53" s="501"/>
      <c r="AI53" s="501"/>
      <c r="AJ53" s="502"/>
      <c r="AL53" s="271" t="str">
        <f t="shared" si="5"/>
        <v>SCL</v>
      </c>
      <c r="AM53" s="477" t="s">
        <v>3533</v>
      </c>
      <c r="AN53" s="269" t="s">
        <v>309</v>
      </c>
      <c r="AO53" s="269" t="s">
        <v>19</v>
      </c>
      <c r="AP53" s="269" t="s">
        <v>222</v>
      </c>
      <c r="BL53" s="424" t="s">
        <v>1840</v>
      </c>
      <c r="BM53" s="424" t="s">
        <v>2734</v>
      </c>
      <c r="BN53" s="275" t="str">
        <f>IF(BP53="","",MAX(BN$2:BN52)+1)</f>
        <v/>
      </c>
      <c r="BP53" s="114" t="str">
        <f>IF('1_geral'!$D$1=apoio!BL53,apoio!BM53,"")</f>
        <v/>
      </c>
      <c r="BS53" s="114" t="str">
        <f>IFERROR(VLOOKUP(BQ53,agregado!D:K,8,0),"")</f>
        <v/>
      </c>
      <c r="BX53" s="114">
        <f>IF('1_geral'!$D$1=AL53,1,0)</f>
        <v>0</v>
      </c>
      <c r="BY53" s="114">
        <f>IF(BX53=1,SUM($BX$2:$BX52)+1,0)</f>
        <v>0</v>
      </c>
      <c r="BZ53" s="114" t="str">
        <f t="shared" si="1"/>
        <v/>
      </c>
      <c r="CA53" s="114" t="str">
        <f t="shared" si="2"/>
        <v/>
      </c>
    </row>
    <row r="54" spans="4:79" ht="15" customHeight="1" x14ac:dyDescent="0.2">
      <c r="D54" s="134" t="s">
        <v>29</v>
      </c>
      <c r="E54" s="128" t="s">
        <v>95</v>
      </c>
      <c r="F54" s="135" t="s">
        <v>35</v>
      </c>
      <c r="G54" s="129" t="s">
        <v>222</v>
      </c>
      <c r="P54" s="498" t="s">
        <v>5233</v>
      </c>
      <c r="Q54" s="269" t="s">
        <v>114</v>
      </c>
      <c r="R54" s="269" t="s">
        <v>5233</v>
      </c>
      <c r="S54" s="499" t="s">
        <v>5238</v>
      </c>
      <c r="T54" s="130">
        <f t="shared" si="11"/>
        <v>0.5</v>
      </c>
      <c r="U54" s="131">
        <v>1</v>
      </c>
      <c r="V54" s="130">
        <v>1</v>
      </c>
      <c r="W54" s="132">
        <f t="shared" si="13"/>
        <v>12</v>
      </c>
      <c r="X54" s="133">
        <f t="shared" si="14"/>
        <v>12</v>
      </c>
      <c r="Y54" s="500"/>
      <c r="Z54" s="501"/>
      <c r="AA54" s="501"/>
      <c r="AB54" s="501"/>
      <c r="AC54" s="501"/>
      <c r="AD54" s="501"/>
      <c r="AE54" s="501"/>
      <c r="AF54" s="501"/>
      <c r="AG54" s="501"/>
      <c r="AH54" s="501" t="s">
        <v>148</v>
      </c>
      <c r="AI54" s="501" t="s">
        <v>129</v>
      </c>
      <c r="AJ54" s="502"/>
      <c r="AL54" s="271" t="str">
        <f t="shared" si="5"/>
        <v>SFO</v>
      </c>
      <c r="AM54" s="477" t="s">
        <v>3534</v>
      </c>
      <c r="AN54" s="269" t="s">
        <v>310</v>
      </c>
      <c r="AO54" s="269" t="s">
        <v>1840</v>
      </c>
      <c r="AP54" s="269" t="s">
        <v>222</v>
      </c>
      <c r="BL54" s="424" t="s">
        <v>1840</v>
      </c>
      <c r="BM54" s="424" t="s">
        <v>2743</v>
      </c>
      <c r="BN54" s="275" t="str">
        <f>IF(BP54="","",MAX(BN$2:BN53)+1)</f>
        <v/>
      </c>
      <c r="BP54" s="114" t="str">
        <f>IF('1_geral'!$D$1=apoio!BL54,apoio!BM54,"")</f>
        <v/>
      </c>
      <c r="BS54" s="114" t="str">
        <f>IFERROR(VLOOKUP(BQ54,agregado!D:K,8,0),"")</f>
        <v/>
      </c>
      <c r="BX54" s="114">
        <f>IF('1_geral'!$D$1=AL54,1,0)</f>
        <v>0</v>
      </c>
      <c r="BY54" s="114">
        <f>IF(BX54=1,SUM($BX$2:$BX53)+1,0)</f>
        <v>0</v>
      </c>
      <c r="BZ54" s="114" t="str">
        <f t="shared" si="1"/>
        <v/>
      </c>
      <c r="CA54" s="114" t="str">
        <f t="shared" si="2"/>
        <v/>
      </c>
    </row>
    <row r="55" spans="4:79" ht="15" customHeight="1" x14ac:dyDescent="0.2">
      <c r="D55" s="134" t="s">
        <v>30</v>
      </c>
      <c r="E55" s="128" t="s">
        <v>90</v>
      </c>
      <c r="F55" s="135" t="s">
        <v>35</v>
      </c>
      <c r="G55" s="129" t="s">
        <v>227</v>
      </c>
      <c r="P55" s="498"/>
      <c r="Q55" s="269"/>
      <c r="R55" s="269"/>
      <c r="S55" s="499"/>
      <c r="T55" s="503"/>
      <c r="U55" s="504"/>
      <c r="V55" s="503" t="str">
        <f t="shared" ref="V55:V57" si="15">IF(U55="","",T55*U55)</f>
        <v/>
      </c>
      <c r="W55" s="505" t="str">
        <f>IF(U55="","",V55*12)</f>
        <v/>
      </c>
      <c r="X55" s="506"/>
      <c r="Y55" s="500"/>
      <c r="Z55" s="501"/>
      <c r="AA55" s="501"/>
      <c r="AB55" s="501"/>
      <c r="AC55" s="501"/>
      <c r="AD55" s="501"/>
      <c r="AE55" s="501"/>
      <c r="AF55" s="501"/>
      <c r="AG55" s="501"/>
      <c r="AH55" s="501"/>
      <c r="AI55" s="501"/>
      <c r="AJ55" s="502"/>
      <c r="AL55" s="271" t="str">
        <f t="shared" si="5"/>
        <v>GAB</v>
      </c>
      <c r="AM55" s="477" t="s">
        <v>3535</v>
      </c>
      <c r="AN55" s="269" t="s">
        <v>311</v>
      </c>
      <c r="AO55" s="269" t="s">
        <v>11</v>
      </c>
      <c r="AP55" s="269" t="s">
        <v>222</v>
      </c>
      <c r="BL55" s="424" t="s">
        <v>23</v>
      </c>
      <c r="BM55" s="424" t="s">
        <v>2755</v>
      </c>
      <c r="BN55" s="275" t="str">
        <f>IF(BP55="","",MAX(BN$2:BN54)+1)</f>
        <v/>
      </c>
      <c r="BP55" s="114" t="str">
        <f>IF('1_geral'!$D$1=apoio!BL55,apoio!BM55,"")</f>
        <v/>
      </c>
      <c r="BS55" s="114" t="str">
        <f>IFERROR(VLOOKUP(BQ55,agregado!D:K,8,0),"")</f>
        <v/>
      </c>
      <c r="BX55" s="114">
        <f>IF('1_geral'!$D$1=AL55,1,0)</f>
        <v>0</v>
      </c>
      <c r="BY55" s="114">
        <f>IF(BX55=1,SUM($BX$2:$BX54)+1,0)</f>
        <v>0</v>
      </c>
      <c r="BZ55" s="114" t="str">
        <f t="shared" si="1"/>
        <v/>
      </c>
      <c r="CA55" s="114" t="str">
        <f t="shared" si="2"/>
        <v/>
      </c>
    </row>
    <row r="56" spans="4:79" ht="15" customHeight="1" x14ac:dyDescent="0.2">
      <c r="D56" s="134" t="s">
        <v>30</v>
      </c>
      <c r="E56" s="128" t="s">
        <v>90</v>
      </c>
      <c r="F56" s="135" t="s">
        <v>35</v>
      </c>
      <c r="G56" s="129" t="s">
        <v>222</v>
      </c>
      <c r="P56" s="498"/>
      <c r="Q56" s="269"/>
      <c r="R56" s="269"/>
      <c r="S56" s="499"/>
      <c r="T56" s="503"/>
      <c r="U56" s="504"/>
      <c r="V56" s="503" t="str">
        <f t="shared" si="15"/>
        <v/>
      </c>
      <c r="W56" s="505" t="str">
        <f>IF(U56="","",V56*12)</f>
        <v/>
      </c>
      <c r="X56" s="506"/>
      <c r="Y56" s="500"/>
      <c r="Z56" s="501"/>
      <c r="AA56" s="501"/>
      <c r="AB56" s="501"/>
      <c r="AC56" s="501"/>
      <c r="AD56" s="501"/>
      <c r="AE56" s="501"/>
      <c r="AF56" s="501"/>
      <c r="AG56" s="501"/>
      <c r="AH56" s="501"/>
      <c r="AI56" s="501"/>
      <c r="AJ56" s="502"/>
      <c r="AL56" s="271" t="str">
        <f t="shared" si="5"/>
        <v>SIM</v>
      </c>
      <c r="AM56" s="477" t="s">
        <v>3536</v>
      </c>
      <c r="AN56" s="269" t="s">
        <v>312</v>
      </c>
      <c r="AO56" s="269" t="s">
        <v>25</v>
      </c>
      <c r="AP56" s="269" t="s">
        <v>222</v>
      </c>
      <c r="BL56" s="424" t="s">
        <v>23</v>
      </c>
      <c r="BM56" s="424" t="s">
        <v>2762</v>
      </c>
      <c r="BN56" s="275" t="str">
        <f>IF(BP56="","",MAX(BN$2:BN55)+1)</f>
        <v/>
      </c>
      <c r="BP56" s="114" t="str">
        <f>IF('1_geral'!$D$1=apoio!BL56,apoio!BM56,"")</f>
        <v/>
      </c>
      <c r="BS56" s="114" t="str">
        <f>IFERROR(VLOOKUP(BQ56,agregado!D:K,8,0),"")</f>
        <v/>
      </c>
      <c r="BX56" s="114">
        <f>IF('1_geral'!$D$1=AL56,1,0)</f>
        <v>0</v>
      </c>
      <c r="BY56" s="114">
        <f>IF(BX56=1,SUM($BX$2:$BX55)+1,0)</f>
        <v>0</v>
      </c>
      <c r="BZ56" s="114" t="str">
        <f t="shared" si="1"/>
        <v/>
      </c>
      <c r="CA56" s="114" t="str">
        <f t="shared" si="2"/>
        <v/>
      </c>
    </row>
    <row r="57" spans="4:79" ht="15" customHeight="1" x14ac:dyDescent="0.2">
      <c r="D57" s="134" t="s">
        <v>31</v>
      </c>
      <c r="E57" s="128" t="s">
        <v>91</v>
      </c>
      <c r="F57" s="135" t="s">
        <v>33</v>
      </c>
      <c r="G57" s="129" t="s">
        <v>227</v>
      </c>
      <c r="P57" s="507"/>
      <c r="Q57" s="270"/>
      <c r="R57" s="270"/>
      <c r="S57" s="508"/>
      <c r="T57" s="509"/>
      <c r="U57" s="510"/>
      <c r="V57" s="509" t="str">
        <f t="shared" si="15"/>
        <v/>
      </c>
      <c r="W57" s="511" t="str">
        <f>IF(U57="","",V57*12)</f>
        <v/>
      </c>
      <c r="X57" s="512"/>
      <c r="Y57" s="513"/>
      <c r="Z57" s="514"/>
      <c r="AA57" s="514"/>
      <c r="AB57" s="514"/>
      <c r="AC57" s="514"/>
      <c r="AD57" s="514"/>
      <c r="AE57" s="514"/>
      <c r="AF57" s="514"/>
      <c r="AG57" s="514"/>
      <c r="AH57" s="514"/>
      <c r="AI57" s="514"/>
      <c r="AJ57" s="515"/>
      <c r="AL57" s="271" t="str">
        <f t="shared" si="5"/>
        <v>SPC</v>
      </c>
      <c r="AM57" s="477" t="s">
        <v>3537</v>
      </c>
      <c r="AN57" s="269" t="s">
        <v>313</v>
      </c>
      <c r="AO57" s="269" t="s">
        <v>26</v>
      </c>
      <c r="AP57" s="269" t="s">
        <v>222</v>
      </c>
      <c r="BL57" s="424" t="s">
        <v>23</v>
      </c>
      <c r="BM57" s="424" t="s">
        <v>2774</v>
      </c>
      <c r="BN57" s="275" t="str">
        <f>IF(BP57="","",MAX(BN$2:BN56)+1)</f>
        <v/>
      </c>
      <c r="BP57" s="114" t="str">
        <f>IF('1_geral'!$D$1=apoio!BL57,apoio!BM57,"")</f>
        <v/>
      </c>
      <c r="BS57" s="114" t="str">
        <f>IFERROR(VLOOKUP(BQ57,agregado!D:K,8,0),"")</f>
        <v/>
      </c>
      <c r="BX57" s="114">
        <f>IF('1_geral'!$D$1=AL57,1,0)</f>
        <v>0</v>
      </c>
      <c r="BY57" s="114">
        <f>IF(BX57=1,SUM($BX$2:$BX56)+1,0)</f>
        <v>0</v>
      </c>
      <c r="BZ57" s="114" t="str">
        <f t="shared" si="1"/>
        <v/>
      </c>
      <c r="CA57" s="114" t="str">
        <f t="shared" si="2"/>
        <v/>
      </c>
    </row>
    <row r="58" spans="4:79" ht="15" customHeight="1" x14ac:dyDescent="0.2">
      <c r="D58" s="134" t="s">
        <v>31</v>
      </c>
      <c r="E58" s="128" t="s">
        <v>91</v>
      </c>
      <c r="F58" s="135" t="s">
        <v>33</v>
      </c>
      <c r="G58" s="129" t="s">
        <v>223</v>
      </c>
      <c r="AL58" s="271" t="str">
        <f t="shared" si="5"/>
        <v>SFO</v>
      </c>
      <c r="AM58" s="477" t="s">
        <v>3538</v>
      </c>
      <c r="AN58" s="269" t="s">
        <v>314</v>
      </c>
      <c r="AO58" s="269" t="s">
        <v>1840</v>
      </c>
      <c r="AP58" s="269" t="s">
        <v>222</v>
      </c>
      <c r="BL58" s="424" t="s">
        <v>23</v>
      </c>
      <c r="BM58" s="424" t="s">
        <v>2789</v>
      </c>
      <c r="BN58" s="275" t="str">
        <f>IF(BP58="","",MAX(BN$2:BN57)+1)</f>
        <v/>
      </c>
      <c r="BP58" s="114" t="str">
        <f>IF('1_geral'!$D$1=apoio!BL58,apoio!BM58,"")</f>
        <v/>
      </c>
      <c r="BS58" s="114" t="str">
        <f>IFERROR(VLOOKUP(BQ58,agregado!D:K,8,0),"")</f>
        <v/>
      </c>
      <c r="BX58" s="114">
        <f>IF('1_geral'!$D$1=AL58,1,0)</f>
        <v>0</v>
      </c>
      <c r="BY58" s="114">
        <f>IF(BX58=1,SUM($BX$2:$BX57)+1,0)</f>
        <v>0</v>
      </c>
      <c r="BZ58" s="114" t="str">
        <f t="shared" si="1"/>
        <v/>
      </c>
      <c r="CA58" s="114" t="str">
        <f t="shared" si="2"/>
        <v/>
      </c>
    </row>
    <row r="59" spans="4:79" ht="15" customHeight="1" x14ac:dyDescent="0.2">
      <c r="D59" s="134" t="s">
        <v>31</v>
      </c>
      <c r="E59" s="128" t="s">
        <v>91</v>
      </c>
      <c r="F59" s="135" t="s">
        <v>33</v>
      </c>
      <c r="G59" s="129" t="s">
        <v>224</v>
      </c>
      <c r="AL59" s="271" t="str">
        <f t="shared" si="5"/>
        <v>SGP</v>
      </c>
      <c r="AM59" s="477" t="s">
        <v>3539</v>
      </c>
      <c r="AN59" s="269" t="s">
        <v>315</v>
      </c>
      <c r="AO59" s="269" t="s">
        <v>24</v>
      </c>
      <c r="AP59" s="269" t="s">
        <v>222</v>
      </c>
      <c r="BL59" s="424" t="s">
        <v>23</v>
      </c>
      <c r="BM59" s="424" t="s">
        <v>2814</v>
      </c>
      <c r="BN59" s="275" t="str">
        <f>IF(BP59="","",MAX(BN$2:BN58)+1)</f>
        <v/>
      </c>
      <c r="BP59" s="114" t="str">
        <f>IF('1_geral'!$D$1=apoio!BL59,apoio!BM59,"")</f>
        <v/>
      </c>
      <c r="BS59" s="114" t="str">
        <f>IFERROR(VLOOKUP(BQ59,agregado!D:K,8,0),"")</f>
        <v/>
      </c>
      <c r="BX59" s="114">
        <f>IF('1_geral'!$D$1=AL59,1,0)</f>
        <v>0</v>
      </c>
      <c r="BY59" s="114">
        <f>IF(BX59=1,SUM($BX$2:$BX58)+1,0)</f>
        <v>0</v>
      </c>
      <c r="BZ59" s="114" t="str">
        <f t="shared" si="1"/>
        <v/>
      </c>
      <c r="CA59" s="114" t="str">
        <f t="shared" si="2"/>
        <v/>
      </c>
    </row>
    <row r="60" spans="4:79" ht="15" customHeight="1" x14ac:dyDescent="0.2">
      <c r="D60" s="134" t="s">
        <v>31</v>
      </c>
      <c r="E60" s="128" t="s">
        <v>91</v>
      </c>
      <c r="F60" s="135" t="s">
        <v>33</v>
      </c>
      <c r="G60" s="129" t="s">
        <v>222</v>
      </c>
      <c r="AL60" s="271" t="str">
        <f t="shared" si="5"/>
        <v>SSM</v>
      </c>
      <c r="AM60" s="477" t="s">
        <v>3540</v>
      </c>
      <c r="AN60" s="269" t="s">
        <v>316</v>
      </c>
      <c r="AO60" s="269" t="s">
        <v>30</v>
      </c>
      <c r="AP60" s="269" t="s">
        <v>222</v>
      </c>
      <c r="BL60" s="424" t="s">
        <v>23</v>
      </c>
      <c r="BM60" s="424" t="s">
        <v>3461</v>
      </c>
      <c r="BN60" s="275" t="str">
        <f>IF(BP60="","",MAX(BN$2:BN59)+1)</f>
        <v/>
      </c>
      <c r="BP60" s="114" t="str">
        <f>IF('1_geral'!$D$1=apoio!BL60,apoio!BM60,"")</f>
        <v/>
      </c>
      <c r="BS60" s="114" t="str">
        <f>IFERROR(VLOOKUP(BQ60,agregado!D:K,8,0),"")</f>
        <v/>
      </c>
      <c r="BX60" s="114">
        <f>IF('1_geral'!$D$1=AL60,1,0)</f>
        <v>0</v>
      </c>
      <c r="BY60" s="114">
        <f>IF(BX60=1,SUM($BX$2:$BX59)+1,0)</f>
        <v>0</v>
      </c>
      <c r="BZ60" s="114" t="str">
        <f t="shared" si="1"/>
        <v/>
      </c>
      <c r="CA60" s="114" t="str">
        <f t="shared" si="2"/>
        <v/>
      </c>
    </row>
    <row r="61" spans="4:79" ht="15" customHeight="1" x14ac:dyDescent="0.2">
      <c r="D61" s="134" t="s">
        <v>31</v>
      </c>
      <c r="E61" s="128" t="s">
        <v>91</v>
      </c>
      <c r="F61" s="135" t="s">
        <v>33</v>
      </c>
      <c r="G61" s="129" t="s">
        <v>225</v>
      </c>
      <c r="AL61" s="271" t="str">
        <f t="shared" si="5"/>
        <v>STI</v>
      </c>
      <c r="AM61" s="477" t="s">
        <v>3541</v>
      </c>
      <c r="AN61" s="269" t="s">
        <v>4970</v>
      </c>
      <c r="AO61" s="269" t="s">
        <v>31</v>
      </c>
      <c r="AP61" s="269" t="s">
        <v>222</v>
      </c>
      <c r="BL61" s="424" t="s">
        <v>3363</v>
      </c>
      <c r="BM61" s="424" t="s">
        <v>2550</v>
      </c>
      <c r="BN61" s="275" t="str">
        <f>IF(BP61="","",MAX(BN$2:BN60)+1)</f>
        <v/>
      </c>
      <c r="BP61" s="114" t="str">
        <f>IF('1_geral'!$D$1=apoio!BL61,apoio!BM61,"")</f>
        <v/>
      </c>
      <c r="BS61" s="114" t="str">
        <f>IFERROR(VLOOKUP(BQ61,agregado!D:K,8,0),"")</f>
        <v/>
      </c>
      <c r="BX61" s="114">
        <f>IF('1_geral'!$D$1=AL61,1,0)</f>
        <v>0</v>
      </c>
      <c r="BY61" s="114">
        <f>IF(BX61=1,SUM($BX$2:$BX60)+1,0)</f>
        <v>0</v>
      </c>
      <c r="BZ61" s="114" t="str">
        <f t="shared" si="1"/>
        <v/>
      </c>
      <c r="CA61" s="114" t="str">
        <f t="shared" si="2"/>
        <v/>
      </c>
    </row>
    <row r="62" spans="4:79" ht="15" customHeight="1" x14ac:dyDescent="0.2">
      <c r="D62" s="134" t="s">
        <v>31</v>
      </c>
      <c r="E62" s="128" t="s">
        <v>91</v>
      </c>
      <c r="F62" s="135" t="s">
        <v>33</v>
      </c>
      <c r="G62" s="129" t="s">
        <v>226</v>
      </c>
      <c r="AL62" s="271" t="str">
        <f t="shared" si="5"/>
        <v>SFI</v>
      </c>
      <c r="AM62" s="477" t="s">
        <v>3542</v>
      </c>
      <c r="AN62" s="269" t="s">
        <v>317</v>
      </c>
      <c r="AO62" s="269" t="s">
        <v>1836</v>
      </c>
      <c r="AP62" s="269" t="s">
        <v>222</v>
      </c>
      <c r="BL62" s="424" t="s">
        <v>3363</v>
      </c>
      <c r="BM62" s="424" t="s">
        <v>2575</v>
      </c>
      <c r="BN62" s="275" t="str">
        <f>IF(BP62="","",MAX(BN$2:BN61)+1)</f>
        <v/>
      </c>
      <c r="BP62" s="114" t="str">
        <f>IF('1_geral'!$D$1=apoio!BL62,apoio!BM62,"")</f>
        <v/>
      </c>
      <c r="BS62" s="114" t="str">
        <f>IFERROR(VLOOKUP(BQ62,agregado!D:K,8,0),"")</f>
        <v/>
      </c>
      <c r="BX62" s="114">
        <f>IF('1_geral'!$D$1=AL62,1,0)</f>
        <v>0</v>
      </c>
      <c r="BY62" s="114">
        <f>IF(BX62=1,SUM($BX$2:$BX61)+1,0)</f>
        <v>0</v>
      </c>
      <c r="BZ62" s="114" t="str">
        <f t="shared" si="1"/>
        <v/>
      </c>
      <c r="CA62" s="114" t="str">
        <f t="shared" si="2"/>
        <v/>
      </c>
    </row>
    <row r="63" spans="4:79" ht="15" customHeight="1" x14ac:dyDescent="0.2">
      <c r="D63" s="23"/>
      <c r="E63" s="16"/>
      <c r="F63" s="24"/>
      <c r="G63" s="21"/>
      <c r="AL63" s="271" t="str">
        <f t="shared" si="5"/>
        <v>CRG</v>
      </c>
      <c r="AM63" s="477" t="s">
        <v>3543</v>
      </c>
      <c r="AN63" s="269" t="s">
        <v>318</v>
      </c>
      <c r="AO63" s="269" t="s">
        <v>6</v>
      </c>
      <c r="AP63" s="269" t="s">
        <v>222</v>
      </c>
      <c r="BL63" s="424" t="s">
        <v>3363</v>
      </c>
      <c r="BM63" s="424" t="s">
        <v>2586</v>
      </c>
      <c r="BN63" s="275" t="str">
        <f>IF(BP63="","",MAX(BN$2:BN62)+1)</f>
        <v/>
      </c>
      <c r="BP63" s="114" t="str">
        <f>IF('1_geral'!$D$1=apoio!BL63,apoio!BM63,"")</f>
        <v/>
      </c>
      <c r="BS63" s="114" t="str">
        <f>IFERROR(VLOOKUP(BQ63,agregado!D:K,8,0),"")</f>
        <v/>
      </c>
      <c r="BX63" s="114">
        <f>IF('1_geral'!$D$1=AL63,1,0)</f>
        <v>0</v>
      </c>
      <c r="BY63" s="114">
        <f>IF(BX63=1,SUM($BX$2:$BX62)+1,0)</f>
        <v>0</v>
      </c>
      <c r="BZ63" s="114" t="str">
        <f t="shared" si="1"/>
        <v/>
      </c>
      <c r="CA63" s="114" t="str">
        <f t="shared" si="2"/>
        <v/>
      </c>
    </row>
    <row r="64" spans="4:79" ht="15" customHeight="1" x14ac:dyDescent="0.2">
      <c r="D64" s="23"/>
      <c r="E64" s="16"/>
      <c r="F64" s="24"/>
      <c r="G64" s="21"/>
      <c r="AL64" s="271" t="str">
        <f t="shared" si="5"/>
        <v>SPD</v>
      </c>
      <c r="AM64" s="477" t="s">
        <v>3544</v>
      </c>
      <c r="AN64" s="269" t="s">
        <v>319</v>
      </c>
      <c r="AO64" s="269" t="s">
        <v>27</v>
      </c>
      <c r="AP64" s="269" t="s">
        <v>222</v>
      </c>
      <c r="BL64" s="424" t="s">
        <v>24</v>
      </c>
      <c r="BM64" s="424" t="s">
        <v>2824</v>
      </c>
      <c r="BN64" s="275" t="str">
        <f>IF(BP64="","",MAX(BN$2:BN63)+1)</f>
        <v/>
      </c>
      <c r="BP64" s="114" t="str">
        <f>IF('1_geral'!$D$1=apoio!BL64,apoio!BM64,"")</f>
        <v/>
      </c>
      <c r="BS64" s="114" t="str">
        <f>IFERROR(VLOOKUP(BQ64,agregado!D:K,8,0),"")</f>
        <v/>
      </c>
      <c r="BX64" s="114">
        <f>IF('1_geral'!$D$1=AL64,1,0)</f>
        <v>0</v>
      </c>
      <c r="BY64" s="114">
        <f>IF(BX64=1,SUM($BX$2:$BX63)+1,0)</f>
        <v>0</v>
      </c>
      <c r="BZ64" s="114" t="str">
        <f t="shared" si="1"/>
        <v/>
      </c>
      <c r="CA64" s="114" t="str">
        <f t="shared" si="2"/>
        <v/>
      </c>
    </row>
    <row r="65" spans="4:79" ht="15" customHeight="1" x14ac:dyDescent="0.2">
      <c r="D65" s="23"/>
      <c r="E65" s="16"/>
      <c r="F65" s="24"/>
      <c r="G65" s="21"/>
      <c r="AL65" s="271" t="str">
        <f t="shared" si="5"/>
        <v>CPT</v>
      </c>
      <c r="AM65" s="477" t="s">
        <v>3545</v>
      </c>
      <c r="AN65" s="269" t="s">
        <v>320</v>
      </c>
      <c r="AO65" s="269" t="s">
        <v>1834</v>
      </c>
      <c r="AP65" s="269" t="s">
        <v>223</v>
      </c>
      <c r="BL65" s="424" t="s">
        <v>24</v>
      </c>
      <c r="BM65" s="424" t="s">
        <v>2841</v>
      </c>
      <c r="BN65" s="275" t="str">
        <f>IF(BP65="","",MAX(BN$2:BN64)+1)</f>
        <v/>
      </c>
      <c r="BP65" s="114" t="str">
        <f>IF('1_geral'!$D$1=apoio!BL65,apoio!BM65,"")</f>
        <v/>
      </c>
      <c r="BS65" s="114" t="str">
        <f>IFERROR(VLOOKUP(BQ65,agregado!D:K,8,0),"")</f>
        <v/>
      </c>
      <c r="BX65" s="114">
        <f>IF('1_geral'!$D$1=AL65,1,0)</f>
        <v>0</v>
      </c>
      <c r="BY65" s="114">
        <f>IF(BX65=1,SUM($BX$2:$BX64)+1,0)</f>
        <v>0</v>
      </c>
      <c r="BZ65" s="114" t="str">
        <f t="shared" si="1"/>
        <v/>
      </c>
      <c r="CA65" s="114" t="str">
        <f t="shared" si="2"/>
        <v/>
      </c>
    </row>
    <row r="66" spans="4:79" ht="15" customHeight="1" x14ac:dyDescent="0.2">
      <c r="D66" s="23"/>
      <c r="E66" s="16"/>
      <c r="F66" s="24"/>
      <c r="G66" s="21"/>
      <c r="AL66" s="271" t="str">
        <f t="shared" si="5"/>
        <v>SGP</v>
      </c>
      <c r="AM66" s="477" t="s">
        <v>3546</v>
      </c>
      <c r="AN66" s="269" t="s">
        <v>321</v>
      </c>
      <c r="AO66" s="269" t="s">
        <v>24</v>
      </c>
      <c r="AP66" s="269" t="s">
        <v>222</v>
      </c>
      <c r="BL66" s="424" t="s">
        <v>24</v>
      </c>
      <c r="BM66" s="424" t="s">
        <v>2853</v>
      </c>
      <c r="BN66" s="275" t="str">
        <f>IF(BP66="","",MAX(BN$2:BN65)+1)</f>
        <v/>
      </c>
      <c r="BP66" s="114" t="str">
        <f>IF('1_geral'!$D$1=apoio!BL66,apoio!BM66,"")</f>
        <v/>
      </c>
      <c r="BS66" s="114" t="str">
        <f>IFERROR(VLOOKUP(BQ66,agregado!D:K,8,0),"")</f>
        <v/>
      </c>
      <c r="BX66" s="114">
        <f>IF('1_geral'!$D$1=AL66,1,0)</f>
        <v>0</v>
      </c>
      <c r="BY66" s="114">
        <f>IF(BX66=1,SUM($BX$2:$BX65)+1,0)</f>
        <v>0</v>
      </c>
      <c r="BZ66" s="114" t="str">
        <f t="shared" ref="BZ66:BZ129" si="16">IF($BX66=0,"",AM66)</f>
        <v/>
      </c>
      <c r="CA66" s="114" t="str">
        <f t="shared" ref="CA66:CA129" si="17">IF($BX66=0,"",AN66)</f>
        <v/>
      </c>
    </row>
    <row r="67" spans="4:79" ht="15" customHeight="1" x14ac:dyDescent="0.2">
      <c r="D67" s="23"/>
      <c r="E67" s="16"/>
      <c r="F67" s="24"/>
      <c r="G67" s="21"/>
      <c r="AL67" s="271" t="str">
        <f t="shared" si="5"/>
        <v>SDT</v>
      </c>
      <c r="AM67" s="477" t="s">
        <v>3547</v>
      </c>
      <c r="AN67" s="269" t="s">
        <v>322</v>
      </c>
      <c r="AO67" s="269" t="s">
        <v>22</v>
      </c>
      <c r="AP67" s="269" t="s">
        <v>222</v>
      </c>
      <c r="BL67" s="424" t="s">
        <v>24</v>
      </c>
      <c r="BM67" s="424" t="s">
        <v>1657</v>
      </c>
      <c r="BN67" s="275" t="str">
        <f>IF(BP67="","",MAX(BN$2:BN66)+1)</f>
        <v/>
      </c>
      <c r="BP67" s="114" t="str">
        <f>IF('1_geral'!$D$1=apoio!BL67,apoio!BM67,"")</f>
        <v/>
      </c>
      <c r="BS67" s="114" t="str">
        <f>IFERROR(VLOOKUP(BQ67,agregado!D:K,8,0),"")</f>
        <v/>
      </c>
      <c r="BX67" s="114">
        <f>IF('1_geral'!$D$1=AL67,1,0)</f>
        <v>0</v>
      </c>
      <c r="BY67" s="114">
        <f>IF(BX67=1,SUM($BX$2:$BX66)+1,0)</f>
        <v>0</v>
      </c>
      <c r="BZ67" s="114" t="str">
        <f t="shared" si="16"/>
        <v/>
      </c>
      <c r="CA67" s="114" t="str">
        <f t="shared" si="17"/>
        <v/>
      </c>
    </row>
    <row r="68" spans="4:79" ht="15" customHeight="1" x14ac:dyDescent="0.2">
      <c r="D68" s="23"/>
      <c r="E68" s="16"/>
      <c r="F68" s="24"/>
      <c r="G68" s="21"/>
      <c r="AL68" s="271" t="str">
        <f t="shared" ref="AL68:AL131" si="18">AO68</f>
        <v>SGP</v>
      </c>
      <c r="AM68" s="477" t="s">
        <v>3548</v>
      </c>
      <c r="AN68" s="269" t="s">
        <v>323</v>
      </c>
      <c r="AO68" s="269" t="s">
        <v>24</v>
      </c>
      <c r="AP68" s="269" t="s">
        <v>222</v>
      </c>
      <c r="BL68" s="424" t="s">
        <v>24</v>
      </c>
      <c r="BM68" s="424" t="s">
        <v>2580</v>
      </c>
      <c r="BN68" s="275" t="str">
        <f>IF(BP68="","",MAX(BN$2:BN67)+1)</f>
        <v/>
      </c>
      <c r="BP68" s="114" t="str">
        <f>IF('1_geral'!$D$1=apoio!BL68,apoio!BM68,"")</f>
        <v/>
      </c>
      <c r="BS68" s="114" t="str">
        <f>IFERROR(VLOOKUP(BQ68,agregado!D:K,8,0),"")</f>
        <v/>
      </c>
      <c r="BX68" s="114">
        <f>IF('1_geral'!$D$1=AL68,1,0)</f>
        <v>0</v>
      </c>
      <c r="BY68" s="114">
        <f>IF(BX68=1,SUM($BX$2:$BX67)+1,0)</f>
        <v>0</v>
      </c>
      <c r="BZ68" s="114" t="str">
        <f t="shared" si="16"/>
        <v/>
      </c>
      <c r="CA68" s="114" t="str">
        <f t="shared" si="17"/>
        <v/>
      </c>
    </row>
    <row r="69" spans="4:79" ht="15" customHeight="1" x14ac:dyDescent="0.2">
      <c r="D69" s="23"/>
      <c r="E69" s="16"/>
      <c r="F69" s="24"/>
      <c r="G69" s="21"/>
      <c r="AL69" s="271" t="str">
        <f t="shared" si="18"/>
        <v>SGA</v>
      </c>
      <c r="AM69" s="477" t="s">
        <v>3549</v>
      </c>
      <c r="AN69" s="269" t="s">
        <v>324</v>
      </c>
      <c r="AO69" s="269" t="s">
        <v>23</v>
      </c>
      <c r="AP69" s="269" t="s">
        <v>222</v>
      </c>
      <c r="BL69" s="424" t="s">
        <v>24</v>
      </c>
      <c r="BM69" s="424" t="s">
        <v>2911</v>
      </c>
      <c r="BN69" s="275" t="str">
        <f>IF(BP69="","",MAX(BN$2:BN68)+1)</f>
        <v/>
      </c>
      <c r="BP69" s="114" t="str">
        <f>IF('1_geral'!$D$1=apoio!BL69,apoio!BM69,"")</f>
        <v/>
      </c>
      <c r="BS69" s="114" t="str">
        <f>IFERROR(VLOOKUP(BQ69,agregado!D:K,8,0),"")</f>
        <v/>
      </c>
      <c r="BX69" s="114">
        <f>IF('1_geral'!$D$1=AL69,1,0)</f>
        <v>0</v>
      </c>
      <c r="BY69" s="114">
        <f>IF(BX69=1,SUM($BX$2:$BX68)+1,0)</f>
        <v>0</v>
      </c>
      <c r="BZ69" s="114" t="str">
        <f t="shared" si="16"/>
        <v/>
      </c>
      <c r="CA69" s="114" t="str">
        <f t="shared" si="17"/>
        <v/>
      </c>
    </row>
    <row r="70" spans="4:79" ht="15" customHeight="1" x14ac:dyDescent="0.2">
      <c r="D70" s="25"/>
      <c r="E70" s="19"/>
      <c r="F70" s="26"/>
      <c r="G70" s="22"/>
      <c r="AL70" s="271" t="str">
        <f t="shared" si="18"/>
        <v>SGP</v>
      </c>
      <c r="AM70" s="477" t="s">
        <v>5114</v>
      </c>
      <c r="AN70" s="269" t="s">
        <v>5115</v>
      </c>
      <c r="AO70" s="269" t="s">
        <v>24</v>
      </c>
      <c r="AP70" s="269" t="s">
        <v>222</v>
      </c>
      <c r="BL70" s="424" t="s">
        <v>25</v>
      </c>
      <c r="BM70" s="424" t="s">
        <v>2923</v>
      </c>
      <c r="BN70" s="275" t="str">
        <f>IF(BP70="","",MAX(BN$2:BN69)+1)</f>
        <v/>
      </c>
      <c r="BP70" s="114" t="str">
        <f>IF('1_geral'!$D$1=apoio!BL70,apoio!BM70,"")</f>
        <v/>
      </c>
      <c r="BS70" s="114" t="str">
        <f>IFERROR(VLOOKUP(BQ70,agregado!D:K,8,0),"")</f>
        <v/>
      </c>
      <c r="BX70" s="114">
        <f>IF('1_geral'!$D$1=AL70,1,0)</f>
        <v>0</v>
      </c>
      <c r="BY70" s="114">
        <f>IF(BX70=1,SUM($BX$2:$BX69)+1,0)</f>
        <v>0</v>
      </c>
      <c r="BZ70" s="114" t="str">
        <f t="shared" si="16"/>
        <v/>
      </c>
      <c r="CA70" s="114" t="str">
        <f t="shared" si="17"/>
        <v/>
      </c>
    </row>
    <row r="71" spans="4:79" ht="15" customHeight="1" x14ac:dyDescent="0.2">
      <c r="AL71" s="271" t="str">
        <f t="shared" si="18"/>
        <v>SGE</v>
      </c>
      <c r="AM71" s="477" t="s">
        <v>3550</v>
      </c>
      <c r="AN71" s="269" t="s">
        <v>4971</v>
      </c>
      <c r="AO71" s="269" t="s">
        <v>3363</v>
      </c>
      <c r="AP71" s="269" t="s">
        <v>222</v>
      </c>
      <c r="BL71" s="424" t="s">
        <v>25</v>
      </c>
      <c r="BM71" s="424" t="s">
        <v>2929</v>
      </c>
      <c r="BN71" s="275" t="str">
        <f>IF(BP71="","",MAX(BN$2:BN70)+1)</f>
        <v/>
      </c>
      <c r="BP71" s="114" t="str">
        <f>IF('1_geral'!$D$1=apoio!BL71,apoio!BM71,"")</f>
        <v/>
      </c>
      <c r="BS71" s="114" t="str">
        <f>IFERROR(VLOOKUP(BQ71,agregado!D:K,8,0),"")</f>
        <v/>
      </c>
      <c r="BX71" s="114">
        <f>IF('1_geral'!$D$1=AL71,1,0)</f>
        <v>0</v>
      </c>
      <c r="BY71" s="114">
        <f>IF(BX71=1,SUM($BX$2:$BX70)+1,0)</f>
        <v>0</v>
      </c>
      <c r="BZ71" s="114" t="str">
        <f t="shared" si="16"/>
        <v/>
      </c>
      <c r="CA71" s="114" t="str">
        <f t="shared" si="17"/>
        <v/>
      </c>
    </row>
    <row r="72" spans="4:79" ht="15" customHeight="1" x14ac:dyDescent="0.2">
      <c r="AL72" s="271" t="str">
        <f t="shared" si="18"/>
        <v>SSM</v>
      </c>
      <c r="AM72" s="477" t="s">
        <v>3551</v>
      </c>
      <c r="AN72" s="269" t="s">
        <v>325</v>
      </c>
      <c r="AO72" s="269" t="s">
        <v>30</v>
      </c>
      <c r="AP72" s="269" t="s">
        <v>222</v>
      </c>
      <c r="BL72" s="424" t="s">
        <v>25</v>
      </c>
      <c r="BM72" s="424" t="s">
        <v>2951</v>
      </c>
      <c r="BN72" s="275" t="str">
        <f>IF(BP72="","",MAX(BN$2:BN71)+1)</f>
        <v/>
      </c>
      <c r="BP72" s="114" t="str">
        <f>IF('1_geral'!$D$1=apoio!BL72,apoio!BM72,"")</f>
        <v/>
      </c>
      <c r="BS72" s="114" t="str">
        <f>IFERROR(VLOOKUP(BQ72,agregado!D:K,8,0),"")</f>
        <v/>
      </c>
      <c r="BX72" s="114">
        <f>IF('1_geral'!$D$1=AL72,1,0)</f>
        <v>0</v>
      </c>
      <c r="BY72" s="114">
        <f>IF(BX72=1,SUM($BX$2:$BX71)+1,0)</f>
        <v>0</v>
      </c>
      <c r="BZ72" s="114" t="str">
        <f t="shared" si="16"/>
        <v/>
      </c>
      <c r="CA72" s="114" t="str">
        <f t="shared" si="17"/>
        <v/>
      </c>
    </row>
    <row r="73" spans="4:79" ht="15" customHeight="1" x14ac:dyDescent="0.2">
      <c r="AL73" s="271" t="str">
        <f t="shared" si="18"/>
        <v>STI</v>
      </c>
      <c r="AM73" s="477" t="s">
        <v>5116</v>
      </c>
      <c r="AN73" s="269" t="s">
        <v>5117</v>
      </c>
      <c r="AO73" s="269" t="s">
        <v>31</v>
      </c>
      <c r="AP73" s="269" t="s">
        <v>222</v>
      </c>
      <c r="BL73" s="424" t="s">
        <v>25</v>
      </c>
      <c r="BM73" s="424" t="s">
        <v>2964</v>
      </c>
      <c r="BN73" s="275" t="str">
        <f>IF(BP73="","",MAX(BN$2:BN72)+1)</f>
        <v/>
      </c>
      <c r="BP73" s="114" t="str">
        <f>IF('1_geral'!$D$1=apoio!BL73,apoio!BM73,"")</f>
        <v/>
      </c>
      <c r="BS73" s="114" t="str">
        <f>IFERROR(VLOOKUP(BQ73,agregado!D:K,8,0),"")</f>
        <v/>
      </c>
      <c r="BX73" s="114">
        <f>IF('1_geral'!$D$1=AL73,1,0)</f>
        <v>0</v>
      </c>
      <c r="BY73" s="114">
        <f>IF(BX73=1,SUM($BX$2:$BX72)+1,0)</f>
        <v>0</v>
      </c>
      <c r="BZ73" s="114" t="str">
        <f t="shared" si="16"/>
        <v/>
      </c>
      <c r="CA73" s="114" t="str">
        <f t="shared" si="17"/>
        <v/>
      </c>
    </row>
    <row r="74" spans="4:79" ht="15" customHeight="1" x14ac:dyDescent="0.2">
      <c r="AL74" s="271" t="str">
        <f t="shared" si="18"/>
        <v>SIM</v>
      </c>
      <c r="AM74" s="477" t="s">
        <v>3552</v>
      </c>
      <c r="AN74" s="269" t="s">
        <v>326</v>
      </c>
      <c r="AO74" s="269" t="s">
        <v>25</v>
      </c>
      <c r="AP74" s="269" t="s">
        <v>222</v>
      </c>
      <c r="BL74" s="424" t="s">
        <v>25</v>
      </c>
      <c r="BM74" s="424" t="s">
        <v>2988</v>
      </c>
      <c r="BN74" s="275" t="str">
        <f>IF(BP74="","",MAX(BN$2:BN73)+1)</f>
        <v/>
      </c>
      <c r="BP74" s="114" t="str">
        <f>IF('1_geral'!$D$1=apoio!BL74,apoio!BM74,"")</f>
        <v/>
      </c>
      <c r="BS74" s="114" t="str">
        <f>IFERROR(VLOOKUP(BQ74,agregado!D:K,8,0),"")</f>
        <v/>
      </c>
      <c r="BX74" s="114">
        <f>IF('1_geral'!$D$1=AL74,1,0)</f>
        <v>0</v>
      </c>
      <c r="BY74" s="114">
        <f>IF(BX74=1,SUM($BX$2:$BX73)+1,0)</f>
        <v>0</v>
      </c>
      <c r="BZ74" s="114" t="str">
        <f t="shared" si="16"/>
        <v/>
      </c>
      <c r="CA74" s="114" t="str">
        <f t="shared" si="17"/>
        <v/>
      </c>
    </row>
    <row r="75" spans="4:79" ht="15" customHeight="1" x14ac:dyDescent="0.2">
      <c r="AL75" s="271" t="str">
        <f t="shared" si="18"/>
        <v>SCI</v>
      </c>
      <c r="AM75" s="477" t="s">
        <v>3553</v>
      </c>
      <c r="AN75" s="269" t="s">
        <v>327</v>
      </c>
      <c r="AO75" s="269" t="s">
        <v>18</v>
      </c>
      <c r="AP75" s="269" t="s">
        <v>222</v>
      </c>
      <c r="BL75" s="424" t="s">
        <v>26</v>
      </c>
      <c r="BM75" s="424" t="s">
        <v>3000</v>
      </c>
      <c r="BN75" s="275" t="str">
        <f>IF(BP75="","",MAX(BN$2:BN74)+1)</f>
        <v/>
      </c>
      <c r="BP75" s="114" t="str">
        <f>IF('1_geral'!$D$1=apoio!BL75,apoio!BM75,"")</f>
        <v/>
      </c>
      <c r="BS75" s="114" t="str">
        <f>IFERROR(VLOOKUP(BQ75,agregado!D:K,8,0),"")</f>
        <v/>
      </c>
      <c r="BX75" s="114">
        <f>IF('1_geral'!$D$1=AL75,1,0)</f>
        <v>0</v>
      </c>
      <c r="BY75" s="114">
        <f>IF(BX75=1,SUM($BX$2:$BX74)+1,0)</f>
        <v>0</v>
      </c>
      <c r="BZ75" s="114" t="str">
        <f t="shared" si="16"/>
        <v/>
      </c>
      <c r="CA75" s="114" t="str">
        <f t="shared" si="17"/>
        <v/>
      </c>
    </row>
    <row r="76" spans="4:79" ht="15" customHeight="1" x14ac:dyDescent="0.2">
      <c r="AL76" s="271" t="str">
        <f t="shared" si="18"/>
        <v>SDP</v>
      </c>
      <c r="AM76" s="477" t="s">
        <v>3554</v>
      </c>
      <c r="AN76" s="269" t="s">
        <v>328</v>
      </c>
      <c r="AO76" s="269" t="s">
        <v>21</v>
      </c>
      <c r="AP76" s="269" t="s">
        <v>222</v>
      </c>
      <c r="BL76" s="424" t="s">
        <v>26</v>
      </c>
      <c r="BM76" s="424" t="s">
        <v>3018</v>
      </c>
      <c r="BN76" s="275" t="str">
        <f>IF(BP76="","",MAX(BN$2:BN75)+1)</f>
        <v/>
      </c>
      <c r="BP76" s="114" t="str">
        <f>IF('1_geral'!$D$1=apoio!BL76,apoio!BM76,"")</f>
        <v/>
      </c>
      <c r="BS76" s="114" t="str">
        <f>IFERROR(VLOOKUP(BQ76,agregado!D:K,8,0),"")</f>
        <v/>
      </c>
      <c r="BX76" s="114">
        <f>IF('1_geral'!$D$1=AL76,1,0)</f>
        <v>0</v>
      </c>
      <c r="BY76" s="114">
        <f>IF(BX76=1,SUM($BX$2:$BX75)+1,0)</f>
        <v>0</v>
      </c>
      <c r="BZ76" s="114" t="str">
        <f t="shared" si="16"/>
        <v/>
      </c>
      <c r="CA76" s="114" t="str">
        <f t="shared" si="17"/>
        <v/>
      </c>
    </row>
    <row r="77" spans="4:79" ht="15" customHeight="1" x14ac:dyDescent="0.2">
      <c r="AL77" s="271" t="str">
        <f t="shared" si="18"/>
        <v>SCI</v>
      </c>
      <c r="AM77" s="477" t="s">
        <v>3555</v>
      </c>
      <c r="AN77" s="269" t="s">
        <v>329</v>
      </c>
      <c r="AO77" s="269" t="s">
        <v>18</v>
      </c>
      <c r="AP77" s="269" t="s">
        <v>222</v>
      </c>
      <c r="BL77" s="424" t="s">
        <v>26</v>
      </c>
      <c r="BM77" s="424" t="s">
        <v>1856</v>
      </c>
      <c r="BN77" s="275" t="str">
        <f>IF(BP77="","",MAX(BN$2:BN76)+1)</f>
        <v/>
      </c>
      <c r="BP77" s="114" t="str">
        <f>IF('1_geral'!$D$1=apoio!BL77,apoio!BM77,"")</f>
        <v/>
      </c>
      <c r="BS77" s="114" t="str">
        <f>IFERROR(VLOOKUP(BQ77,agregado!D:K,8,0),"")</f>
        <v/>
      </c>
      <c r="BX77" s="114">
        <f>IF('1_geral'!$D$1=AL77,1,0)</f>
        <v>0</v>
      </c>
      <c r="BY77" s="114">
        <f>IF(BX77=1,SUM($BX$2:$BX76)+1,0)</f>
        <v>0</v>
      </c>
      <c r="BZ77" s="114" t="str">
        <f t="shared" si="16"/>
        <v/>
      </c>
      <c r="CA77" s="114" t="str">
        <f t="shared" si="17"/>
        <v/>
      </c>
    </row>
    <row r="78" spans="4:79" ht="15" customHeight="1" x14ac:dyDescent="0.2">
      <c r="AL78" s="271" t="str">
        <f t="shared" si="18"/>
        <v>NGC</v>
      </c>
      <c r="AM78" s="477" t="s">
        <v>3556</v>
      </c>
      <c r="AN78" s="269" t="s">
        <v>330</v>
      </c>
      <c r="AO78" s="269" t="s">
        <v>1839</v>
      </c>
      <c r="AP78" s="269" t="s">
        <v>223</v>
      </c>
      <c r="BL78" s="424" t="s">
        <v>26</v>
      </c>
      <c r="BM78" s="424" t="s">
        <v>3045</v>
      </c>
      <c r="BN78" s="275" t="str">
        <f>IF(BP78="","",MAX(BN$2:BN77)+1)</f>
        <v/>
      </c>
      <c r="BP78" s="114" t="str">
        <f>IF('1_geral'!$D$1=apoio!BL78,apoio!BM78,"")</f>
        <v/>
      </c>
      <c r="BS78" s="114" t="str">
        <f>IFERROR(VLOOKUP(BQ78,agregado!D:K,8,0),"")</f>
        <v/>
      </c>
      <c r="BX78" s="114">
        <f>IF('1_geral'!$D$1=AL78,1,0)</f>
        <v>0</v>
      </c>
      <c r="BY78" s="114">
        <f>IF(BX78=1,SUM($BX$2:$BX77)+1,0)</f>
        <v>0</v>
      </c>
      <c r="BZ78" s="114" t="str">
        <f t="shared" si="16"/>
        <v/>
      </c>
      <c r="CA78" s="114" t="str">
        <f t="shared" si="17"/>
        <v/>
      </c>
    </row>
    <row r="79" spans="4:79" ht="15" customHeight="1" x14ac:dyDescent="0.2">
      <c r="AL79" s="271" t="str">
        <f t="shared" si="18"/>
        <v>NSP</v>
      </c>
      <c r="AM79" s="477" t="s">
        <v>5252</v>
      </c>
      <c r="AN79" s="269" t="s">
        <v>5253</v>
      </c>
      <c r="AO79" s="269" t="s">
        <v>16</v>
      </c>
      <c r="AP79" s="269" t="s">
        <v>226</v>
      </c>
      <c r="BL79" s="424" t="s">
        <v>27</v>
      </c>
      <c r="BM79" s="424" t="s">
        <v>3052</v>
      </c>
      <c r="BN79" s="275" t="str">
        <f>IF(BP79="","",MAX(BN$2:BN78)+1)</f>
        <v/>
      </c>
      <c r="BP79" s="114" t="str">
        <f>IF('1_geral'!$D$1=apoio!BL79,apoio!BM79,"")</f>
        <v/>
      </c>
      <c r="BS79" s="114" t="str">
        <f>IFERROR(VLOOKUP(BQ79,agregado!D:K,8,0),"")</f>
        <v/>
      </c>
      <c r="BX79" s="114">
        <f>IF('1_geral'!$D$1=AL79,1,0)</f>
        <v>0</v>
      </c>
      <c r="BY79" s="114">
        <f>IF(BX79=1,SUM($BX$2:$BX78)+1,0)</f>
        <v>0</v>
      </c>
      <c r="BZ79" s="114" t="str">
        <f t="shared" si="16"/>
        <v/>
      </c>
      <c r="CA79" s="114" t="str">
        <f t="shared" si="17"/>
        <v/>
      </c>
    </row>
    <row r="80" spans="4:79" ht="15" customHeight="1" x14ac:dyDescent="0.2">
      <c r="AL80" s="271" t="str">
        <f t="shared" si="18"/>
        <v>DIR-4</v>
      </c>
      <c r="AM80" s="477" t="s">
        <v>3557</v>
      </c>
      <c r="AN80" s="269" t="s">
        <v>331</v>
      </c>
      <c r="AO80" s="269" t="s">
        <v>10</v>
      </c>
      <c r="AP80" s="269" t="s">
        <v>222</v>
      </c>
      <c r="BL80" s="424" t="s">
        <v>27</v>
      </c>
      <c r="BM80" s="424" t="s">
        <v>3064</v>
      </c>
      <c r="BN80" s="275" t="str">
        <f>IF(BP80="","",MAX(BN$2:BN79)+1)</f>
        <v/>
      </c>
      <c r="BP80" s="114" t="str">
        <f>IF('1_geral'!$D$1=apoio!BL80,apoio!BM80,"")</f>
        <v/>
      </c>
      <c r="BS80" s="114" t="str">
        <f>IFERROR(VLOOKUP(BQ80,agregado!D:K,8,0),"")</f>
        <v/>
      </c>
      <c r="BX80" s="114">
        <f>IF('1_geral'!$D$1=AL80,1,0)</f>
        <v>0</v>
      </c>
      <c r="BY80" s="114">
        <f>IF(BX80=1,SUM($BX$2:$BX79)+1,0)</f>
        <v>0</v>
      </c>
      <c r="BZ80" s="114" t="str">
        <f t="shared" si="16"/>
        <v/>
      </c>
      <c r="CA80" s="114" t="str">
        <f t="shared" si="17"/>
        <v/>
      </c>
    </row>
    <row r="81" spans="38:79" ht="15" customHeight="1" x14ac:dyDescent="0.2">
      <c r="AL81" s="271" t="str">
        <f t="shared" si="18"/>
        <v>SGA</v>
      </c>
      <c r="AM81" s="477" t="s">
        <v>3558</v>
      </c>
      <c r="AN81" s="269" t="s">
        <v>332</v>
      </c>
      <c r="AO81" s="269" t="s">
        <v>23</v>
      </c>
      <c r="AP81" s="269" t="s">
        <v>222</v>
      </c>
      <c r="BL81" s="424" t="s">
        <v>27</v>
      </c>
      <c r="BM81" s="424" t="s">
        <v>3072</v>
      </c>
      <c r="BN81" s="275" t="str">
        <f>IF(BP81="","",MAX(BN$2:BN80)+1)</f>
        <v/>
      </c>
      <c r="BP81" s="114" t="str">
        <f>IF('1_geral'!$D$1=apoio!BL81,apoio!BM81,"")</f>
        <v/>
      </c>
      <c r="BS81" s="114" t="str">
        <f>IFERROR(VLOOKUP(BQ81,agregado!D:K,8,0),"")</f>
        <v/>
      </c>
      <c r="BX81" s="114">
        <f>IF('1_geral'!$D$1=AL81,1,0)</f>
        <v>0</v>
      </c>
      <c r="BY81" s="114">
        <f>IF(BX81=1,SUM($BX$2:$BX80)+1,0)</f>
        <v>0</v>
      </c>
      <c r="BZ81" s="114" t="str">
        <f t="shared" si="16"/>
        <v/>
      </c>
      <c r="CA81" s="114" t="str">
        <f t="shared" si="17"/>
        <v/>
      </c>
    </row>
    <row r="82" spans="38:79" ht="15" customHeight="1" x14ac:dyDescent="0.2">
      <c r="AL82" s="271" t="str">
        <f t="shared" si="18"/>
        <v>SAG</v>
      </c>
      <c r="AM82" s="477" t="s">
        <v>3559</v>
      </c>
      <c r="AN82" s="269" t="s">
        <v>333</v>
      </c>
      <c r="AO82" s="269" t="s">
        <v>3364</v>
      </c>
      <c r="AP82" s="269" t="s">
        <v>222</v>
      </c>
      <c r="BL82" s="424" t="s">
        <v>28</v>
      </c>
      <c r="BM82" s="424" t="s">
        <v>3079</v>
      </c>
      <c r="BN82" s="275" t="str">
        <f>IF(BP82="","",MAX(BN$2:BN81)+1)</f>
        <v/>
      </c>
      <c r="BP82" s="114" t="str">
        <f>IF('1_geral'!$D$1=apoio!BL82,apoio!BM82,"")</f>
        <v/>
      </c>
      <c r="BS82" s="114" t="str">
        <f>IFERROR(VLOOKUP(BQ82,agregado!D:K,8,0),"")</f>
        <v/>
      </c>
      <c r="BX82" s="114">
        <f>IF('1_geral'!$D$1=AL82,1,0)</f>
        <v>0</v>
      </c>
      <c r="BY82" s="114">
        <f>IF(BX82=1,SUM($BX$2:$BX81)+1,0)</f>
        <v>0</v>
      </c>
      <c r="BZ82" s="114" t="str">
        <f t="shared" si="16"/>
        <v/>
      </c>
      <c r="CA82" s="114" t="str">
        <f t="shared" si="17"/>
        <v/>
      </c>
    </row>
    <row r="83" spans="38:79" ht="15" customHeight="1" x14ac:dyDescent="0.2">
      <c r="AL83" s="271" t="str">
        <f t="shared" si="18"/>
        <v>SBQ</v>
      </c>
      <c r="AM83" s="477" t="s">
        <v>3560</v>
      </c>
      <c r="AN83" s="269" t="s">
        <v>334</v>
      </c>
      <c r="AO83" s="269" t="s">
        <v>17</v>
      </c>
      <c r="AP83" s="269" t="s">
        <v>222</v>
      </c>
      <c r="BL83" s="424" t="s">
        <v>28</v>
      </c>
      <c r="BM83" s="424" t="s">
        <v>3091</v>
      </c>
      <c r="BN83" s="275" t="str">
        <f>IF(BP83="","",MAX(BN$2:BN82)+1)</f>
        <v/>
      </c>
      <c r="BP83" s="114" t="str">
        <f>IF('1_geral'!$D$1=apoio!BL83,apoio!BM83,"")</f>
        <v/>
      </c>
      <c r="BS83" s="114" t="str">
        <f>IFERROR(VLOOKUP(BQ83,agregado!D:K,8,0),"")</f>
        <v/>
      </c>
      <c r="BX83" s="114">
        <f>IF('1_geral'!$D$1=AL83,1,0)</f>
        <v>0</v>
      </c>
      <c r="BY83" s="114">
        <f>IF(BX83=1,SUM($BX$2:$BX82)+1,0)</f>
        <v>0</v>
      </c>
      <c r="BZ83" s="114" t="str">
        <f t="shared" si="16"/>
        <v/>
      </c>
      <c r="CA83" s="114" t="str">
        <f t="shared" si="17"/>
        <v/>
      </c>
    </row>
    <row r="84" spans="38:79" ht="15" customHeight="1" x14ac:dyDescent="0.2">
      <c r="AL84" s="271" t="str">
        <f t="shared" si="18"/>
        <v>NDF</v>
      </c>
      <c r="AM84" s="477" t="s">
        <v>3561</v>
      </c>
      <c r="AN84" s="269" t="s">
        <v>335</v>
      </c>
      <c r="AO84" s="269" t="s">
        <v>1837</v>
      </c>
      <c r="AP84" s="269" t="s">
        <v>223</v>
      </c>
      <c r="BL84" s="424" t="s">
        <v>28</v>
      </c>
      <c r="BM84" s="424" t="s">
        <v>3102</v>
      </c>
      <c r="BN84" s="275" t="str">
        <f>IF(BP84="","",MAX(BN$2:BN83)+1)</f>
        <v/>
      </c>
      <c r="BP84" s="114" t="str">
        <f>IF('1_geral'!$D$1=apoio!BL84,apoio!BM84,"")</f>
        <v/>
      </c>
      <c r="BS84" s="114" t="str">
        <f>IFERROR(VLOOKUP(BQ84,agregado!D:K,8,0),"")</f>
        <v/>
      </c>
      <c r="BX84" s="114">
        <f>IF('1_geral'!$D$1=AL84,1,0)</f>
        <v>0</v>
      </c>
      <c r="BY84" s="114">
        <f>IF(BX84=1,SUM($BX$2:$BX83)+1,0)</f>
        <v>0</v>
      </c>
      <c r="BZ84" s="114" t="str">
        <f t="shared" si="16"/>
        <v/>
      </c>
      <c r="CA84" s="114" t="str">
        <f t="shared" si="17"/>
        <v/>
      </c>
    </row>
    <row r="85" spans="38:79" ht="15" customHeight="1" x14ac:dyDescent="0.2">
      <c r="AL85" s="271" t="str">
        <f t="shared" si="18"/>
        <v>SSM</v>
      </c>
      <c r="AM85" s="477" t="s">
        <v>3562</v>
      </c>
      <c r="AN85" s="269" t="s">
        <v>336</v>
      </c>
      <c r="AO85" s="269" t="s">
        <v>30</v>
      </c>
      <c r="AP85" s="269" t="s">
        <v>222</v>
      </c>
      <c r="BL85" s="424" t="s">
        <v>29</v>
      </c>
      <c r="BM85" s="424" t="s">
        <v>2923</v>
      </c>
      <c r="BN85" s="275" t="str">
        <f>IF(BP85="","",MAX(BN$2:BN84)+1)</f>
        <v/>
      </c>
      <c r="BP85" s="114" t="str">
        <f>IF('1_geral'!$D$1=apoio!BL85,apoio!BM85,"")</f>
        <v/>
      </c>
      <c r="BS85" s="114" t="str">
        <f>IFERROR(VLOOKUP(BQ85,agregado!D:K,8,0),"")</f>
        <v/>
      </c>
      <c r="BX85" s="114">
        <f>IF('1_geral'!$D$1=AL85,1,0)</f>
        <v>0</v>
      </c>
      <c r="BY85" s="114">
        <f>IF(BX85=1,SUM($BX$2:$BX84)+1,0)</f>
        <v>0</v>
      </c>
      <c r="BZ85" s="114" t="str">
        <f t="shared" si="16"/>
        <v/>
      </c>
      <c r="CA85" s="114" t="str">
        <f t="shared" si="17"/>
        <v/>
      </c>
    </row>
    <row r="86" spans="38:79" ht="15" customHeight="1" x14ac:dyDescent="0.2">
      <c r="AL86" s="271" t="str">
        <f t="shared" si="18"/>
        <v>STI</v>
      </c>
      <c r="AM86" s="477" t="s">
        <v>3563</v>
      </c>
      <c r="AN86" s="269" t="s">
        <v>337</v>
      </c>
      <c r="AO86" s="269" t="s">
        <v>31</v>
      </c>
      <c r="AP86" s="269" t="s">
        <v>222</v>
      </c>
      <c r="BL86" s="424" t="s">
        <v>29</v>
      </c>
      <c r="BM86" s="424" t="s">
        <v>3117</v>
      </c>
      <c r="BN86" s="275" t="str">
        <f>IF(BP86="","",MAX(BN$2:BN85)+1)</f>
        <v/>
      </c>
      <c r="BP86" s="114" t="str">
        <f>IF('1_geral'!$D$1=apoio!BL86,apoio!BM86,"")</f>
        <v/>
      </c>
      <c r="BS86" s="114" t="str">
        <f>IFERROR(VLOOKUP(BQ86,agregado!D:K,8,0),"")</f>
        <v/>
      </c>
      <c r="BX86" s="114">
        <f>IF('1_geral'!$D$1=AL86,1,0)</f>
        <v>0</v>
      </c>
      <c r="BY86" s="114">
        <f>IF(BX86=1,SUM($BX$2:$BX85)+1,0)</f>
        <v>0</v>
      </c>
      <c r="BZ86" s="114" t="str">
        <f t="shared" si="16"/>
        <v/>
      </c>
      <c r="CA86" s="114" t="str">
        <f t="shared" si="17"/>
        <v/>
      </c>
    </row>
    <row r="87" spans="38:79" ht="15" customHeight="1" x14ac:dyDescent="0.2">
      <c r="AL87" s="271" t="str">
        <f t="shared" si="18"/>
        <v>DG</v>
      </c>
      <c r="AM87" s="477" t="s">
        <v>3564</v>
      </c>
      <c r="AN87" s="269" t="s">
        <v>338</v>
      </c>
      <c r="AO87" s="269" t="s">
        <v>7</v>
      </c>
      <c r="AP87" s="269" t="s">
        <v>222</v>
      </c>
      <c r="BL87" s="424" t="s">
        <v>29</v>
      </c>
      <c r="BM87" s="424" t="s">
        <v>3127</v>
      </c>
      <c r="BN87" s="275" t="str">
        <f>IF(BP87="","",MAX(BN$2:BN86)+1)</f>
        <v/>
      </c>
      <c r="BP87" s="114" t="str">
        <f>IF('1_geral'!$D$1=apoio!BL87,apoio!BM87,"")</f>
        <v/>
      </c>
      <c r="BS87" s="114" t="str">
        <f>IFERROR(VLOOKUP(BQ87,agregado!D:K,8,0),"")</f>
        <v/>
      </c>
      <c r="BX87" s="114">
        <f>IF('1_geral'!$D$1=AL87,1,0)</f>
        <v>0</v>
      </c>
      <c r="BY87" s="114">
        <f>IF(BX87=1,SUM($BX$2:$BX86)+1,0)</f>
        <v>0</v>
      </c>
      <c r="BZ87" s="114" t="str">
        <f t="shared" si="16"/>
        <v/>
      </c>
      <c r="CA87" s="114" t="str">
        <f t="shared" si="17"/>
        <v/>
      </c>
    </row>
    <row r="88" spans="38:79" ht="15" customHeight="1" x14ac:dyDescent="0.2">
      <c r="AL88" s="271" t="str">
        <f t="shared" si="18"/>
        <v>NSP</v>
      </c>
      <c r="AM88" s="477" t="s">
        <v>3565</v>
      </c>
      <c r="AN88" s="269" t="s">
        <v>4972</v>
      </c>
      <c r="AO88" s="269" t="s">
        <v>16</v>
      </c>
      <c r="AP88" s="269" t="s">
        <v>226</v>
      </c>
      <c r="BL88" s="424" t="s">
        <v>29</v>
      </c>
      <c r="BM88" s="424" t="s">
        <v>3136</v>
      </c>
      <c r="BN88" s="275" t="str">
        <f>IF(BP88="","",MAX(BN$2:BN87)+1)</f>
        <v/>
      </c>
      <c r="BP88" s="114" t="str">
        <f>IF('1_geral'!$D$1=apoio!BL88,apoio!BM88,"")</f>
        <v/>
      </c>
      <c r="BS88" s="114" t="str">
        <f>IFERROR(VLOOKUP(BQ88,agregado!D:K,8,0),"")</f>
        <v/>
      </c>
      <c r="BX88" s="114">
        <f>IF('1_geral'!$D$1=AL88,1,0)</f>
        <v>0</v>
      </c>
      <c r="BY88" s="114">
        <f>IF(BX88=1,SUM($BX$2:$BX87)+1,0)</f>
        <v>0</v>
      </c>
      <c r="BZ88" s="114" t="str">
        <f t="shared" si="16"/>
        <v/>
      </c>
      <c r="CA88" s="114" t="str">
        <f t="shared" si="17"/>
        <v/>
      </c>
    </row>
    <row r="89" spans="38:79" ht="15" customHeight="1" x14ac:dyDescent="0.2">
      <c r="AL89" s="271" t="str">
        <f t="shared" si="18"/>
        <v>SGE</v>
      </c>
      <c r="AM89" s="477" t="s">
        <v>3566</v>
      </c>
      <c r="AN89" s="269" t="s">
        <v>339</v>
      </c>
      <c r="AO89" s="269" t="s">
        <v>3363</v>
      </c>
      <c r="AP89" s="269" t="s">
        <v>222</v>
      </c>
      <c r="BL89" s="424" t="s">
        <v>29</v>
      </c>
      <c r="BM89" s="424" t="s">
        <v>3158</v>
      </c>
      <c r="BN89" s="275" t="str">
        <f>IF(BP89="","",MAX(BN$2:BN88)+1)</f>
        <v/>
      </c>
      <c r="BP89" s="114" t="str">
        <f>IF('1_geral'!$D$1=apoio!BL89,apoio!BM89,"")</f>
        <v/>
      </c>
      <c r="BS89" s="114" t="str">
        <f>IFERROR(VLOOKUP(BQ89,agregado!D:K,8,0),"")</f>
        <v/>
      </c>
      <c r="BX89" s="114">
        <f>IF('1_geral'!$D$1=AL89,1,0)</f>
        <v>0</v>
      </c>
      <c r="BY89" s="114">
        <f>IF(BX89=1,SUM($BX$2:$BX88)+1,0)</f>
        <v>0</v>
      </c>
      <c r="BZ89" s="114" t="str">
        <f t="shared" si="16"/>
        <v/>
      </c>
      <c r="CA89" s="114" t="str">
        <f t="shared" si="17"/>
        <v/>
      </c>
    </row>
    <row r="90" spans="38:79" ht="15" customHeight="1" x14ac:dyDescent="0.2">
      <c r="AL90" s="271" t="str">
        <f t="shared" si="18"/>
        <v>NSA</v>
      </c>
      <c r="AM90" s="477" t="s">
        <v>3567</v>
      </c>
      <c r="AN90" s="269" t="s">
        <v>340</v>
      </c>
      <c r="AO90" s="269" t="s">
        <v>15</v>
      </c>
      <c r="AP90" s="269" t="s">
        <v>227</v>
      </c>
      <c r="BL90" s="424" t="s">
        <v>29</v>
      </c>
      <c r="BM90" s="424" t="s">
        <v>3166</v>
      </c>
      <c r="BN90" s="275" t="str">
        <f>IF(BP90="","",MAX(BN$2:BN89)+1)</f>
        <v/>
      </c>
      <c r="BP90" s="114" t="str">
        <f>IF('1_geral'!$D$1=apoio!BL90,apoio!BM90,"")</f>
        <v/>
      </c>
      <c r="BS90" s="114" t="str">
        <f>IFERROR(VLOOKUP(BQ90,agregado!D:K,8,0),"")</f>
        <v/>
      </c>
      <c r="BX90" s="114">
        <f>IF('1_geral'!$D$1=AL90,1,0)</f>
        <v>0</v>
      </c>
      <c r="BY90" s="114">
        <f>IF(BX90=1,SUM($BX$2:$BX89)+1,0)</f>
        <v>0</v>
      </c>
      <c r="BZ90" s="114" t="str">
        <f t="shared" si="16"/>
        <v/>
      </c>
      <c r="CA90" s="114" t="str">
        <f t="shared" si="17"/>
        <v/>
      </c>
    </row>
    <row r="91" spans="38:79" ht="15" customHeight="1" x14ac:dyDescent="0.2">
      <c r="AL91" s="271" t="str">
        <f t="shared" si="18"/>
        <v>SIM</v>
      </c>
      <c r="AM91" s="477" t="s">
        <v>3568</v>
      </c>
      <c r="AN91" s="269" t="s">
        <v>341</v>
      </c>
      <c r="AO91" s="269" t="s">
        <v>25</v>
      </c>
      <c r="AP91" s="269" t="s">
        <v>222</v>
      </c>
      <c r="BL91" s="424" t="s">
        <v>29</v>
      </c>
      <c r="BM91" s="424" t="s">
        <v>3177</v>
      </c>
      <c r="BN91" s="275" t="str">
        <f>IF(BP91="","",MAX(BN$2:BN90)+1)</f>
        <v/>
      </c>
      <c r="BP91" s="114" t="str">
        <f>IF('1_geral'!$D$1=apoio!BL91,apoio!BM91,"")</f>
        <v/>
      </c>
      <c r="BS91" s="114" t="str">
        <f>IFERROR(VLOOKUP(BQ91,agregado!D:K,8,0),"")</f>
        <v/>
      </c>
      <c r="BX91" s="114">
        <f>IF('1_geral'!$D$1=AL91,1,0)</f>
        <v>0</v>
      </c>
      <c r="BY91" s="114">
        <f>IF(BX91=1,SUM($BX$2:$BX90)+1,0)</f>
        <v>0</v>
      </c>
      <c r="BZ91" s="114" t="str">
        <f t="shared" si="16"/>
        <v/>
      </c>
      <c r="CA91" s="114" t="str">
        <f t="shared" si="17"/>
        <v/>
      </c>
    </row>
    <row r="92" spans="38:79" ht="15" customHeight="1" x14ac:dyDescent="0.2">
      <c r="AL92" s="271" t="str">
        <f t="shared" si="18"/>
        <v>NGC</v>
      </c>
      <c r="AM92" s="477" t="s">
        <v>3569</v>
      </c>
      <c r="AN92" s="269" t="s">
        <v>342</v>
      </c>
      <c r="AO92" s="269" t="s">
        <v>1839</v>
      </c>
      <c r="AP92" s="269" t="s">
        <v>223</v>
      </c>
      <c r="BL92" s="424" t="s">
        <v>30</v>
      </c>
      <c r="BM92" s="424" t="s">
        <v>3183</v>
      </c>
      <c r="BN92" s="275" t="str">
        <f>IF(BP92="","",MAX(BN$2:BN91)+1)</f>
        <v/>
      </c>
      <c r="BP92" s="114" t="str">
        <f>IF('1_geral'!$D$1=apoio!BL92,apoio!BM92,"")</f>
        <v/>
      </c>
      <c r="BS92" s="114" t="str">
        <f>IFERROR(VLOOKUP(BQ92,agregado!D:K,8,0),"")</f>
        <v/>
      </c>
      <c r="BX92" s="114">
        <f>IF('1_geral'!$D$1=AL92,1,0)</f>
        <v>0</v>
      </c>
      <c r="BY92" s="114">
        <f>IF(BX92=1,SUM($BX$2:$BX91)+1,0)</f>
        <v>0</v>
      </c>
      <c r="BZ92" s="114" t="str">
        <f t="shared" si="16"/>
        <v/>
      </c>
      <c r="CA92" s="114" t="str">
        <f t="shared" si="17"/>
        <v/>
      </c>
    </row>
    <row r="93" spans="38:79" ht="15" customHeight="1" x14ac:dyDescent="0.2">
      <c r="AL93" s="271" t="str">
        <f t="shared" si="18"/>
        <v>SSM</v>
      </c>
      <c r="AM93" s="477" t="s">
        <v>3570</v>
      </c>
      <c r="AN93" s="269" t="s">
        <v>343</v>
      </c>
      <c r="AO93" s="269" t="s">
        <v>30</v>
      </c>
      <c r="AP93" s="269" t="s">
        <v>222</v>
      </c>
      <c r="BL93" s="424" t="s">
        <v>30</v>
      </c>
      <c r="BM93" s="424" t="s">
        <v>3191</v>
      </c>
      <c r="BN93" s="275" t="str">
        <f>IF(BP93="","",MAX(BN$2:BN92)+1)</f>
        <v/>
      </c>
      <c r="BP93" s="114" t="str">
        <f>IF('1_geral'!$D$1=apoio!BL93,apoio!BM93,"")</f>
        <v/>
      </c>
      <c r="BS93" s="114" t="str">
        <f>IFERROR(VLOOKUP(BQ93,agregado!D:K,8,0),"")</f>
        <v/>
      </c>
      <c r="BX93" s="114">
        <f>IF('1_geral'!$D$1=AL93,1,0)</f>
        <v>0</v>
      </c>
      <c r="BY93" s="114">
        <f>IF(BX93=1,SUM($BX$2:$BX92)+1,0)</f>
        <v>0</v>
      </c>
      <c r="BZ93" s="114" t="str">
        <f t="shared" si="16"/>
        <v/>
      </c>
      <c r="CA93" s="114" t="str">
        <f t="shared" si="17"/>
        <v/>
      </c>
    </row>
    <row r="94" spans="38:79" ht="15" customHeight="1" x14ac:dyDescent="0.2">
      <c r="AL94" s="271" t="str">
        <f t="shared" si="18"/>
        <v>OUV</v>
      </c>
      <c r="AM94" s="477" t="s">
        <v>3571</v>
      </c>
      <c r="AN94" s="269" t="s">
        <v>344</v>
      </c>
      <c r="AO94" s="269" t="s">
        <v>47</v>
      </c>
      <c r="AP94" s="269" t="s">
        <v>222</v>
      </c>
      <c r="BL94" s="424" t="s">
        <v>30</v>
      </c>
      <c r="BM94" s="424" t="s">
        <v>3208</v>
      </c>
      <c r="BN94" s="275" t="str">
        <f>IF(BP94="","",MAX(BN$2:BN93)+1)</f>
        <v/>
      </c>
      <c r="BP94" s="114" t="str">
        <f>IF('1_geral'!$D$1=apoio!BL94,apoio!BM94,"")</f>
        <v/>
      </c>
      <c r="BS94" s="114" t="str">
        <f>IFERROR(VLOOKUP(BQ94,agregado!D:K,8,0),"")</f>
        <v/>
      </c>
      <c r="BX94" s="114">
        <f>IF('1_geral'!$D$1=AL94,1,0)</f>
        <v>0</v>
      </c>
      <c r="BY94" s="114">
        <f>IF(BX94=1,SUM($BX$2:$BX93)+1,0)</f>
        <v>0</v>
      </c>
      <c r="BZ94" s="114" t="str">
        <f t="shared" si="16"/>
        <v/>
      </c>
      <c r="CA94" s="114" t="str">
        <f t="shared" si="17"/>
        <v/>
      </c>
    </row>
    <row r="95" spans="38:79" ht="15" customHeight="1" x14ac:dyDescent="0.2">
      <c r="AL95" s="271" t="str">
        <f t="shared" si="18"/>
        <v>SFI</v>
      </c>
      <c r="AM95" s="477" t="s">
        <v>3572</v>
      </c>
      <c r="AN95" s="269" t="s">
        <v>345</v>
      </c>
      <c r="AO95" s="269" t="s">
        <v>1836</v>
      </c>
      <c r="AP95" s="269" t="s">
        <v>222</v>
      </c>
      <c r="BL95" s="424" t="s">
        <v>30</v>
      </c>
      <c r="BM95" s="424" t="s">
        <v>3223</v>
      </c>
      <c r="BN95" s="275" t="str">
        <f>IF(BP95="","",MAX(BN$2:BN94)+1)</f>
        <v/>
      </c>
      <c r="BP95" s="114" t="str">
        <f>IF('1_geral'!$D$1=apoio!BL95,apoio!BM95,"")</f>
        <v/>
      </c>
      <c r="BS95" s="114" t="str">
        <f>IFERROR(VLOOKUP(BQ95,agregado!D:K,8,0),"")</f>
        <v/>
      </c>
      <c r="BX95" s="114">
        <f>IF('1_geral'!$D$1=AL95,1,0)</f>
        <v>0</v>
      </c>
      <c r="BY95" s="114">
        <f>IF(BX95=1,SUM($BX$2:$BX94)+1,0)</f>
        <v>0</v>
      </c>
      <c r="BZ95" s="114" t="str">
        <f t="shared" si="16"/>
        <v/>
      </c>
      <c r="CA95" s="114" t="str">
        <f t="shared" si="17"/>
        <v/>
      </c>
    </row>
    <row r="96" spans="38:79" ht="15" customHeight="1" x14ac:dyDescent="0.2">
      <c r="AL96" s="271" t="str">
        <f t="shared" si="18"/>
        <v>SGA</v>
      </c>
      <c r="AM96" s="477" t="s">
        <v>3573</v>
      </c>
      <c r="AN96" s="269" t="s">
        <v>346</v>
      </c>
      <c r="AO96" s="269" t="s">
        <v>23</v>
      </c>
      <c r="AP96" s="269" t="s">
        <v>222</v>
      </c>
      <c r="BL96" s="424" t="s">
        <v>30</v>
      </c>
      <c r="BM96" s="424" t="s">
        <v>3228</v>
      </c>
      <c r="BN96" s="275" t="str">
        <f>IF(BP96="","",MAX(BN$2:BN95)+1)</f>
        <v/>
      </c>
      <c r="BP96" s="114" t="str">
        <f>IF('1_geral'!$D$1=apoio!BL96,apoio!BM96,"")</f>
        <v/>
      </c>
      <c r="BS96" s="114" t="str">
        <f>IFERROR(VLOOKUP(BQ96,agregado!D:K,8,0),"")</f>
        <v/>
      </c>
      <c r="BX96" s="114">
        <f>IF('1_geral'!$D$1=AL96,1,0)</f>
        <v>0</v>
      </c>
      <c r="BY96" s="114">
        <f>IF(BX96=1,SUM($BX$2:$BX95)+1,0)</f>
        <v>0</v>
      </c>
      <c r="BZ96" s="114" t="str">
        <f t="shared" si="16"/>
        <v/>
      </c>
      <c r="CA96" s="114" t="str">
        <f t="shared" si="17"/>
        <v/>
      </c>
    </row>
    <row r="97" spans="38:79" ht="15" customHeight="1" x14ac:dyDescent="0.2">
      <c r="AL97" s="271" t="str">
        <f t="shared" si="18"/>
        <v>SPL</v>
      </c>
      <c r="AM97" s="477" t="s">
        <v>3574</v>
      </c>
      <c r="AN97" s="269" t="s">
        <v>347</v>
      </c>
      <c r="AO97" s="269" t="s">
        <v>29</v>
      </c>
      <c r="AP97" s="269" t="s">
        <v>222</v>
      </c>
      <c r="BL97" s="424" t="s">
        <v>30</v>
      </c>
      <c r="BM97" s="424" t="s">
        <v>3238</v>
      </c>
      <c r="BN97" s="275" t="str">
        <f>IF(BP97="","",MAX(BN$2:BN96)+1)</f>
        <v/>
      </c>
      <c r="BP97" s="114" t="str">
        <f>IF('1_geral'!$D$1=apoio!BL97,apoio!BM97,"")</f>
        <v/>
      </c>
      <c r="BS97" s="114" t="str">
        <f>IFERROR(VLOOKUP(BQ97,agregado!D:K,8,0),"")</f>
        <v/>
      </c>
      <c r="BX97" s="114">
        <f>IF('1_geral'!$D$1=AL97,1,0)</f>
        <v>0</v>
      </c>
      <c r="BY97" s="114">
        <f>IF(BX97=1,SUM($BX$2:$BX96)+1,0)</f>
        <v>0</v>
      </c>
      <c r="BZ97" s="114" t="str">
        <f t="shared" si="16"/>
        <v/>
      </c>
      <c r="CA97" s="114" t="str">
        <f t="shared" si="17"/>
        <v/>
      </c>
    </row>
    <row r="98" spans="38:79" ht="15" customHeight="1" x14ac:dyDescent="0.2">
      <c r="AL98" s="271" t="str">
        <f t="shared" si="18"/>
        <v>SCL</v>
      </c>
      <c r="AM98" s="477" t="s">
        <v>3575</v>
      </c>
      <c r="AN98" s="269" t="s">
        <v>348</v>
      </c>
      <c r="AO98" s="269" t="s">
        <v>19</v>
      </c>
      <c r="AP98" s="269" t="s">
        <v>222</v>
      </c>
      <c r="BL98" s="424" t="s">
        <v>30</v>
      </c>
      <c r="BM98" s="424" t="s">
        <v>3250</v>
      </c>
      <c r="BN98" s="275" t="str">
        <f>IF(BP98="","",MAX(BN$2:BN97)+1)</f>
        <v/>
      </c>
      <c r="BP98" s="114" t="str">
        <f>IF('1_geral'!$D$1=apoio!BL98,apoio!BM98,"")</f>
        <v/>
      </c>
      <c r="BS98" s="114" t="str">
        <f>IFERROR(VLOOKUP(BQ98,agregado!D:K,8,0),"")</f>
        <v/>
      </c>
      <c r="BX98" s="114">
        <f>IF('1_geral'!$D$1=AL98,1,0)</f>
        <v>0</v>
      </c>
      <c r="BY98" s="114">
        <f>IF(BX98=1,SUM($BX$2:$BX97)+1,0)</f>
        <v>0</v>
      </c>
      <c r="BZ98" s="114" t="str">
        <f t="shared" si="16"/>
        <v/>
      </c>
      <c r="CA98" s="114" t="str">
        <f t="shared" si="17"/>
        <v/>
      </c>
    </row>
    <row r="99" spans="38:79" ht="15" customHeight="1" x14ac:dyDescent="0.2">
      <c r="AL99" s="271" t="str">
        <f t="shared" si="18"/>
        <v>NDF</v>
      </c>
      <c r="AM99" s="477" t="s">
        <v>3576</v>
      </c>
      <c r="AN99" s="269" t="s">
        <v>349</v>
      </c>
      <c r="AO99" s="269" t="s">
        <v>1837</v>
      </c>
      <c r="AP99" s="269" t="s">
        <v>223</v>
      </c>
      <c r="BL99" s="424" t="s">
        <v>30</v>
      </c>
      <c r="BM99" s="424" t="s">
        <v>3255</v>
      </c>
      <c r="BN99" s="275" t="str">
        <f>IF(BP99="","",MAX(BN$2:BN98)+1)</f>
        <v/>
      </c>
      <c r="BP99" s="114" t="str">
        <f>IF('1_geral'!$D$1=apoio!BL99,apoio!BM99,"")</f>
        <v/>
      </c>
      <c r="BS99" s="114" t="str">
        <f>IFERROR(VLOOKUP(BQ99,agregado!D:K,8,0),"")</f>
        <v/>
      </c>
      <c r="BX99" s="114">
        <f>IF('1_geral'!$D$1=AL99,1,0)</f>
        <v>0</v>
      </c>
      <c r="BY99" s="114">
        <f>IF(BX99=1,SUM($BX$2:$BX98)+1,0)</f>
        <v>0</v>
      </c>
      <c r="BZ99" s="114" t="str">
        <f t="shared" si="16"/>
        <v/>
      </c>
      <c r="CA99" s="114" t="str">
        <f t="shared" si="17"/>
        <v/>
      </c>
    </row>
    <row r="100" spans="38:79" ht="15" customHeight="1" x14ac:dyDescent="0.2">
      <c r="AL100" s="271" t="str">
        <f t="shared" si="18"/>
        <v>SSM</v>
      </c>
      <c r="AM100" s="477" t="s">
        <v>5149</v>
      </c>
      <c r="AN100" s="269" t="s">
        <v>5254</v>
      </c>
      <c r="AO100" s="269" t="s">
        <v>30</v>
      </c>
      <c r="AP100" s="269" t="s">
        <v>222</v>
      </c>
      <c r="BL100" s="424" t="s">
        <v>30</v>
      </c>
      <c r="BM100" s="424" t="s">
        <v>3270</v>
      </c>
      <c r="BN100" s="275" t="str">
        <f>IF(BP100="","",MAX(BN$2:BN99)+1)</f>
        <v/>
      </c>
      <c r="BP100" s="114" t="str">
        <f>IF('1_geral'!$D$1=apoio!BL100,apoio!BM100,"")</f>
        <v/>
      </c>
      <c r="BS100" s="114" t="str">
        <f>IFERROR(VLOOKUP(BQ100,agregado!D:K,8,0),"")</f>
        <v/>
      </c>
      <c r="BX100" s="114">
        <f>IF('1_geral'!$D$1=AL100,1,0)</f>
        <v>0</v>
      </c>
      <c r="BY100" s="114">
        <f>IF(BX100=1,SUM($BX$2:$BX99)+1,0)</f>
        <v>0</v>
      </c>
      <c r="BZ100" s="114" t="str">
        <f t="shared" si="16"/>
        <v/>
      </c>
      <c r="CA100" s="114" t="str">
        <f t="shared" si="17"/>
        <v/>
      </c>
    </row>
    <row r="101" spans="38:79" ht="15" customHeight="1" x14ac:dyDescent="0.2">
      <c r="AL101" s="271" t="str">
        <f t="shared" si="18"/>
        <v>NFP</v>
      </c>
      <c r="AM101" s="477" t="s">
        <v>3577</v>
      </c>
      <c r="AN101" s="269" t="s">
        <v>350</v>
      </c>
      <c r="AO101" s="269" t="s">
        <v>12</v>
      </c>
      <c r="AP101" s="269" t="s">
        <v>222</v>
      </c>
      <c r="BL101" s="424" t="s">
        <v>31</v>
      </c>
      <c r="BM101" s="424" t="s">
        <v>3272</v>
      </c>
      <c r="BN101" s="275" t="str">
        <f>IF(BP101="","",MAX(BN$2:BN100)+1)</f>
        <v/>
      </c>
      <c r="BP101" s="114" t="str">
        <f>IF('1_geral'!$D$1=apoio!BL101,apoio!BM101,"")</f>
        <v/>
      </c>
      <c r="BS101" s="114" t="str">
        <f>IFERROR(VLOOKUP(BQ101,agregado!D:K,8,0),"")</f>
        <v/>
      </c>
      <c r="BX101" s="114">
        <f>IF('1_geral'!$D$1=AL101,1,0)</f>
        <v>0</v>
      </c>
      <c r="BY101" s="114">
        <f>IF(BX101=1,SUM($BX$2:$BX100)+1,0)</f>
        <v>0</v>
      </c>
      <c r="BZ101" s="114" t="str">
        <f t="shared" si="16"/>
        <v/>
      </c>
      <c r="CA101" s="114" t="str">
        <f t="shared" si="17"/>
        <v/>
      </c>
    </row>
    <row r="102" spans="38:79" ht="15" customHeight="1" x14ac:dyDescent="0.2">
      <c r="AL102" s="271" t="str">
        <f t="shared" si="18"/>
        <v>SEP</v>
      </c>
      <c r="AM102" s="477" t="s">
        <v>3578</v>
      </c>
      <c r="AN102" s="269" t="s">
        <v>351</v>
      </c>
      <c r="AO102" s="269" t="s">
        <v>5</v>
      </c>
      <c r="AP102" s="269" t="s">
        <v>222</v>
      </c>
      <c r="BL102" s="424" t="s">
        <v>31</v>
      </c>
      <c r="BM102" s="424" t="s">
        <v>3274</v>
      </c>
      <c r="BN102" s="275" t="str">
        <f>IF(BP102="","",MAX(BN$2:BN101)+1)</f>
        <v/>
      </c>
      <c r="BP102" s="114" t="str">
        <f>IF('1_geral'!$D$1=apoio!BL102,apoio!BM102,"")</f>
        <v/>
      </c>
      <c r="BS102" s="114" t="str">
        <f>IFERROR(VLOOKUP(BQ102,agregado!D:K,8,0),"")</f>
        <v/>
      </c>
      <c r="BX102" s="114">
        <f>IF('1_geral'!$D$1=AL102,1,0)</f>
        <v>0</v>
      </c>
      <c r="BY102" s="114">
        <f>IF(BX102=1,SUM($BX$2:$BX101)+1,0)</f>
        <v>0</v>
      </c>
      <c r="BZ102" s="114" t="str">
        <f t="shared" si="16"/>
        <v/>
      </c>
      <c r="CA102" s="114" t="str">
        <f t="shared" si="17"/>
        <v/>
      </c>
    </row>
    <row r="103" spans="38:79" ht="15" customHeight="1" x14ac:dyDescent="0.2">
      <c r="AL103" s="271" t="str">
        <f t="shared" si="18"/>
        <v>STI</v>
      </c>
      <c r="AM103" s="477" t="s">
        <v>5045</v>
      </c>
      <c r="AN103" s="269" t="s">
        <v>5006</v>
      </c>
      <c r="AO103" s="269" t="s">
        <v>31</v>
      </c>
      <c r="AP103" s="269" t="s">
        <v>224</v>
      </c>
      <c r="BL103" s="424" t="s">
        <v>31</v>
      </c>
      <c r="BM103" s="424" t="s">
        <v>3280</v>
      </c>
      <c r="BN103" s="275" t="str">
        <f>IF(BP103="","",MAX(BN$2:BN102)+1)</f>
        <v/>
      </c>
      <c r="BP103" s="114" t="str">
        <f>IF('1_geral'!$D$1=apoio!BL103,apoio!BM103,"")</f>
        <v/>
      </c>
      <c r="BS103" s="114" t="str">
        <f>IFERROR(VLOOKUP(BQ103,agregado!D:K,8,0),"")</f>
        <v/>
      </c>
      <c r="BX103" s="114">
        <f>IF('1_geral'!$D$1=AL103,1,0)</f>
        <v>0</v>
      </c>
      <c r="BY103" s="114">
        <f>IF(BX103=1,SUM($BX$2:$BX102)+1,0)</f>
        <v>0</v>
      </c>
      <c r="BZ103" s="114" t="str">
        <f t="shared" si="16"/>
        <v/>
      </c>
      <c r="CA103" s="114" t="str">
        <f t="shared" si="17"/>
        <v/>
      </c>
    </row>
    <row r="104" spans="38:79" ht="15" customHeight="1" x14ac:dyDescent="0.2">
      <c r="AL104" s="271" t="str">
        <f t="shared" si="18"/>
        <v>SDL</v>
      </c>
      <c r="AM104" s="477" t="s">
        <v>5046</v>
      </c>
      <c r="AN104" s="269" t="s">
        <v>5007</v>
      </c>
      <c r="AO104" s="269" t="s">
        <v>20</v>
      </c>
      <c r="AP104" s="269" t="s">
        <v>222</v>
      </c>
      <c r="BL104" s="424" t="s">
        <v>31</v>
      </c>
      <c r="BM104" s="424" t="s">
        <v>3287</v>
      </c>
      <c r="BN104" s="275" t="str">
        <f>IF(BP104="","",MAX(BN$2:BN103)+1)</f>
        <v/>
      </c>
      <c r="BP104" s="114" t="str">
        <f>IF('1_geral'!$D$1=apoio!BL104,apoio!BM104,"")</f>
        <v/>
      </c>
      <c r="BS104" s="114" t="str">
        <f>IFERROR(VLOOKUP(BQ104,agregado!D:K,8,0),"")</f>
        <v/>
      </c>
      <c r="BX104" s="114">
        <f>IF('1_geral'!$D$1=AL104,1,0)</f>
        <v>0</v>
      </c>
      <c r="BY104" s="114">
        <f>IF(BX104=1,SUM($BX$2:$BX103)+1,0)</f>
        <v>0</v>
      </c>
      <c r="BZ104" s="114" t="str">
        <f t="shared" si="16"/>
        <v/>
      </c>
      <c r="CA104" s="114" t="str">
        <f t="shared" si="17"/>
        <v/>
      </c>
    </row>
    <row r="105" spans="38:79" ht="15" customHeight="1" x14ac:dyDescent="0.2">
      <c r="AL105" s="271" t="str">
        <f t="shared" si="18"/>
        <v>SGP</v>
      </c>
      <c r="AM105" s="477" t="s">
        <v>3579</v>
      </c>
      <c r="AN105" s="269" t="s">
        <v>352</v>
      </c>
      <c r="AO105" s="269" t="s">
        <v>24</v>
      </c>
      <c r="AP105" s="269" t="s">
        <v>222</v>
      </c>
      <c r="BL105" s="424" t="s">
        <v>31</v>
      </c>
      <c r="BM105" s="424" t="s">
        <v>3303</v>
      </c>
      <c r="BN105" s="275" t="str">
        <f>IF(BP105="","",MAX(BN$2:BN104)+1)</f>
        <v/>
      </c>
      <c r="BP105" s="114" t="str">
        <f>IF('1_geral'!$D$1=apoio!BL105,apoio!BM105,"")</f>
        <v/>
      </c>
      <c r="BS105" s="114" t="str">
        <f>IFERROR(VLOOKUP(BQ105,agregado!D:K,8,0),"")</f>
        <v/>
      </c>
      <c r="BX105" s="114">
        <f>IF('1_geral'!$D$1=AL105,1,0)</f>
        <v>0</v>
      </c>
      <c r="BY105" s="114">
        <f>IF(BX105=1,SUM($BX$2:$BX104)+1,0)</f>
        <v>0</v>
      </c>
      <c r="BZ105" s="114" t="str">
        <f t="shared" si="16"/>
        <v/>
      </c>
      <c r="CA105" s="114" t="str">
        <f t="shared" si="17"/>
        <v/>
      </c>
    </row>
    <row r="106" spans="38:79" ht="15" customHeight="1" x14ac:dyDescent="0.2">
      <c r="AL106" s="271" t="str">
        <f t="shared" si="18"/>
        <v>PRG</v>
      </c>
      <c r="AM106" s="477" t="s">
        <v>3580</v>
      </c>
      <c r="AN106" s="269" t="s">
        <v>353</v>
      </c>
      <c r="AO106" s="269" t="s">
        <v>1835</v>
      </c>
      <c r="AP106" s="269" t="s">
        <v>223</v>
      </c>
      <c r="BL106" s="424" t="s">
        <v>31</v>
      </c>
      <c r="BM106" s="424" t="s">
        <v>3314</v>
      </c>
      <c r="BN106" s="275" t="str">
        <f>IF(BP106="","",MAX(BN$2:BN105)+1)</f>
        <v/>
      </c>
      <c r="BP106" s="114" t="str">
        <f>IF('1_geral'!$D$1=apoio!BL106,apoio!BM106,"")</f>
        <v/>
      </c>
      <c r="BS106" s="114" t="str">
        <f>IFERROR(VLOOKUP(BQ106,agregado!D:K,8,0),"")</f>
        <v/>
      </c>
      <c r="BX106" s="114">
        <f>IF('1_geral'!$D$1=AL106,1,0)</f>
        <v>0</v>
      </c>
      <c r="BY106" s="114">
        <f>IF(BX106=1,SUM($BX$2:$BX105)+1,0)</f>
        <v>0</v>
      </c>
      <c r="BZ106" s="114" t="str">
        <f t="shared" si="16"/>
        <v/>
      </c>
      <c r="CA106" s="114" t="str">
        <f t="shared" si="17"/>
        <v/>
      </c>
    </row>
    <row r="107" spans="38:79" ht="15" customHeight="1" x14ac:dyDescent="0.2">
      <c r="AL107" s="271" t="str">
        <f t="shared" si="18"/>
        <v>SDP</v>
      </c>
      <c r="AM107" s="477" t="s">
        <v>3581</v>
      </c>
      <c r="AN107" s="269" t="s">
        <v>354</v>
      </c>
      <c r="AO107" s="269" t="s">
        <v>21</v>
      </c>
      <c r="AP107" s="269" t="s">
        <v>222</v>
      </c>
      <c r="BL107" s="424" t="s">
        <v>31</v>
      </c>
      <c r="BM107" s="424" t="s">
        <v>3315</v>
      </c>
      <c r="BN107" s="275" t="str">
        <f>IF(BP107="","",MAX(BN$2:BN106)+1)</f>
        <v/>
      </c>
      <c r="BP107" s="114" t="str">
        <f>IF('1_geral'!$D$1=apoio!BL107,apoio!BM107,"")</f>
        <v/>
      </c>
      <c r="BS107" s="114" t="str">
        <f>IFERROR(VLOOKUP(BQ107,agregado!D:K,8,0),"")</f>
        <v/>
      </c>
      <c r="BX107" s="114">
        <f>IF('1_geral'!$D$1=AL107,1,0)</f>
        <v>0</v>
      </c>
      <c r="BY107" s="114">
        <f>IF(BX107=1,SUM($BX$2:$BX106)+1,0)</f>
        <v>0</v>
      </c>
      <c r="BZ107" s="114" t="str">
        <f t="shared" si="16"/>
        <v/>
      </c>
      <c r="CA107" s="114" t="str">
        <f t="shared" si="17"/>
        <v/>
      </c>
    </row>
    <row r="108" spans="38:79" ht="15" customHeight="1" x14ac:dyDescent="0.2">
      <c r="AL108" s="271" t="str">
        <f t="shared" si="18"/>
        <v>APOIO</v>
      </c>
      <c r="AM108" s="477" t="s">
        <v>3582</v>
      </c>
      <c r="AN108" s="269" t="s">
        <v>355</v>
      </c>
      <c r="AO108" s="269" t="s">
        <v>40</v>
      </c>
      <c r="AP108" s="269" t="s">
        <v>222</v>
      </c>
      <c r="BL108" s="424" t="s">
        <v>31</v>
      </c>
      <c r="BM108" s="424" t="s">
        <v>3322</v>
      </c>
      <c r="BN108" s="275" t="str">
        <f>IF(BP108="","",MAX(BN$2:BN107)+1)</f>
        <v/>
      </c>
      <c r="BP108" s="114" t="str">
        <f>IF('1_geral'!$D$1=apoio!BL108,apoio!BM108,"")</f>
        <v/>
      </c>
      <c r="BS108" s="114" t="str">
        <f>IFERROR(VLOOKUP(BQ108,agregado!D:K,8,0),"")</f>
        <v/>
      </c>
      <c r="BX108" s="114">
        <f>IF('1_geral'!$D$1=AL108,1,0)</f>
        <v>0</v>
      </c>
      <c r="BY108" s="114">
        <f>IF(BX108=1,SUM($BX$2:$BX107)+1,0)</f>
        <v>0</v>
      </c>
      <c r="BZ108" s="114" t="str">
        <f t="shared" si="16"/>
        <v/>
      </c>
      <c r="CA108" s="114" t="str">
        <f t="shared" si="17"/>
        <v/>
      </c>
    </row>
    <row r="109" spans="38:79" ht="15" customHeight="1" x14ac:dyDescent="0.2">
      <c r="AL109" s="271" t="str">
        <f t="shared" si="18"/>
        <v>STI</v>
      </c>
      <c r="AM109" s="477" t="s">
        <v>3583</v>
      </c>
      <c r="AN109" s="269" t="s">
        <v>356</v>
      </c>
      <c r="AO109" s="269" t="s">
        <v>31</v>
      </c>
      <c r="AP109" s="269" t="s">
        <v>222</v>
      </c>
      <c r="BL109" s="424" t="s">
        <v>31</v>
      </c>
      <c r="BM109" s="424" t="s">
        <v>3323</v>
      </c>
      <c r="BN109" s="275" t="str">
        <f>IF(BP109="","",MAX(BN$2:BN108)+1)</f>
        <v/>
      </c>
      <c r="BP109" s="114" t="str">
        <f>IF('1_geral'!$D$1=apoio!BL109,apoio!BM109,"")</f>
        <v/>
      </c>
      <c r="BS109" s="114" t="str">
        <f>IFERROR(VLOOKUP(BQ109,agregado!D:K,8,0),"")</f>
        <v/>
      </c>
      <c r="BX109" s="114">
        <f>IF('1_geral'!$D$1=AL109,1,0)</f>
        <v>0</v>
      </c>
      <c r="BY109" s="114">
        <f>IF(BX109=1,SUM($BX$2:$BX108)+1,0)</f>
        <v>0</v>
      </c>
      <c r="BZ109" s="114" t="str">
        <f t="shared" si="16"/>
        <v/>
      </c>
      <c r="CA109" s="114" t="str">
        <f t="shared" si="17"/>
        <v/>
      </c>
    </row>
    <row r="110" spans="38:79" ht="15" customHeight="1" x14ac:dyDescent="0.25">
      <c r="AL110" s="271" t="str">
        <f t="shared" si="18"/>
        <v>STI</v>
      </c>
      <c r="AM110" s="477" t="s">
        <v>3584</v>
      </c>
      <c r="AN110" s="269" t="s">
        <v>357</v>
      </c>
      <c r="AO110" s="269" t="s">
        <v>31</v>
      </c>
      <c r="AP110" s="269" t="s">
        <v>222</v>
      </c>
      <c r="BX110" s="114">
        <f>IF('1_geral'!$D$1=AL110,1,0)</f>
        <v>0</v>
      </c>
      <c r="BY110" s="114">
        <f>IF(BX110=1,SUM($BX$2:$BX109)+1,0)</f>
        <v>0</v>
      </c>
      <c r="BZ110" s="114" t="str">
        <f t="shared" si="16"/>
        <v/>
      </c>
      <c r="CA110" s="114" t="str">
        <f t="shared" si="17"/>
        <v/>
      </c>
    </row>
    <row r="111" spans="38:79" ht="15" customHeight="1" x14ac:dyDescent="0.25">
      <c r="AL111" s="271" t="str">
        <f t="shared" si="18"/>
        <v>SGA</v>
      </c>
      <c r="AM111" s="477" t="s">
        <v>3585</v>
      </c>
      <c r="AN111" s="269" t="s">
        <v>358</v>
      </c>
      <c r="AO111" s="269" t="s">
        <v>23</v>
      </c>
      <c r="AP111" s="269" t="s">
        <v>222</v>
      </c>
      <c r="BX111" s="114">
        <f>IF('1_geral'!$D$1=AL111,1,0)</f>
        <v>0</v>
      </c>
      <c r="BY111" s="114">
        <f>IF(BX111=1,SUM($BX$2:$BX110)+1,0)</f>
        <v>0</v>
      </c>
      <c r="BZ111" s="114" t="str">
        <f t="shared" si="16"/>
        <v/>
      </c>
      <c r="CA111" s="114" t="str">
        <f t="shared" si="17"/>
        <v/>
      </c>
    </row>
    <row r="112" spans="38:79" ht="15" customHeight="1" x14ac:dyDescent="0.25">
      <c r="AL112" s="271" t="str">
        <f t="shared" si="18"/>
        <v>APOIO</v>
      </c>
      <c r="AM112" s="477" t="s">
        <v>3586</v>
      </c>
      <c r="AN112" s="269" t="s">
        <v>3401</v>
      </c>
      <c r="AO112" s="269" t="s">
        <v>40</v>
      </c>
      <c r="AP112" s="269" t="s">
        <v>222</v>
      </c>
      <c r="BX112" s="114">
        <f>IF('1_geral'!$D$1=AL112,1,0)</f>
        <v>0</v>
      </c>
      <c r="BY112" s="114">
        <f>IF(BX112=1,SUM($BX$2:$BX111)+1,0)</f>
        <v>0</v>
      </c>
      <c r="BZ112" s="114" t="str">
        <f t="shared" si="16"/>
        <v/>
      </c>
      <c r="CA112" s="114" t="str">
        <f t="shared" si="17"/>
        <v/>
      </c>
    </row>
    <row r="113" spans="38:79" ht="15" customHeight="1" x14ac:dyDescent="0.25">
      <c r="AL113" s="271" t="str">
        <f t="shared" si="18"/>
        <v>SGA</v>
      </c>
      <c r="AM113" s="477" t="s">
        <v>3587</v>
      </c>
      <c r="AN113" s="269" t="s">
        <v>359</v>
      </c>
      <c r="AO113" s="269" t="s">
        <v>23</v>
      </c>
      <c r="AP113" s="269" t="s">
        <v>223</v>
      </c>
      <c r="BX113" s="114">
        <f>IF('1_geral'!$D$1=AL113,1,0)</f>
        <v>0</v>
      </c>
      <c r="BY113" s="114">
        <f>IF(BX113=1,SUM($BX$2:$BX112)+1,0)</f>
        <v>0</v>
      </c>
      <c r="BZ113" s="114" t="str">
        <f t="shared" si="16"/>
        <v/>
      </c>
      <c r="CA113" s="114" t="str">
        <f t="shared" si="17"/>
        <v/>
      </c>
    </row>
    <row r="114" spans="38:79" ht="15" customHeight="1" x14ac:dyDescent="0.25">
      <c r="AL114" s="271" t="str">
        <f t="shared" si="18"/>
        <v>SPD</v>
      </c>
      <c r="AM114" s="477" t="s">
        <v>3588</v>
      </c>
      <c r="AN114" s="269" t="s">
        <v>360</v>
      </c>
      <c r="AO114" s="269" t="s">
        <v>27</v>
      </c>
      <c r="AP114" s="269" t="s">
        <v>222</v>
      </c>
      <c r="BX114" s="114">
        <f>IF('1_geral'!$D$1=AL114,1,0)</f>
        <v>0</v>
      </c>
      <c r="BY114" s="114">
        <f>IF(BX114=1,SUM($BX$2:$BX113)+1,0)</f>
        <v>0</v>
      </c>
      <c r="BZ114" s="114" t="str">
        <f t="shared" si="16"/>
        <v/>
      </c>
      <c r="CA114" s="114" t="str">
        <f t="shared" si="17"/>
        <v/>
      </c>
    </row>
    <row r="115" spans="38:79" ht="15" customHeight="1" x14ac:dyDescent="0.25">
      <c r="AL115" s="271" t="str">
        <f t="shared" si="18"/>
        <v>SGE</v>
      </c>
      <c r="AM115" s="477" t="s">
        <v>3589</v>
      </c>
      <c r="AN115" s="269" t="s">
        <v>361</v>
      </c>
      <c r="AO115" s="269" t="s">
        <v>3363</v>
      </c>
      <c r="AP115" s="269" t="s">
        <v>222</v>
      </c>
      <c r="BX115" s="114">
        <f>IF('1_geral'!$D$1=AL115,1,0)</f>
        <v>0</v>
      </c>
      <c r="BY115" s="114">
        <f>IF(BX115=1,SUM($BX$2:$BX114)+1,0)</f>
        <v>0</v>
      </c>
      <c r="BZ115" s="114" t="str">
        <f t="shared" si="16"/>
        <v/>
      </c>
      <c r="CA115" s="114" t="str">
        <f t="shared" si="17"/>
        <v/>
      </c>
    </row>
    <row r="116" spans="38:79" ht="15" customHeight="1" x14ac:dyDescent="0.25">
      <c r="AL116" s="271" t="str">
        <f t="shared" si="18"/>
        <v>SGA</v>
      </c>
      <c r="AM116" s="477" t="s">
        <v>3590</v>
      </c>
      <c r="AN116" s="269" t="s">
        <v>362</v>
      </c>
      <c r="AO116" s="269" t="s">
        <v>23</v>
      </c>
      <c r="AP116" s="269" t="s">
        <v>222</v>
      </c>
      <c r="BX116" s="114">
        <f>IF('1_geral'!$D$1=AL116,1,0)</f>
        <v>0</v>
      </c>
      <c r="BY116" s="114">
        <f>IF(BX116=1,SUM($BX$2:$BX115)+1,0)</f>
        <v>0</v>
      </c>
      <c r="BZ116" s="114" t="str">
        <f t="shared" si="16"/>
        <v/>
      </c>
      <c r="CA116" s="114" t="str">
        <f t="shared" si="17"/>
        <v/>
      </c>
    </row>
    <row r="117" spans="38:79" ht="15" customHeight="1" x14ac:dyDescent="0.25">
      <c r="AL117" s="271" t="str">
        <f t="shared" si="18"/>
        <v>NSA</v>
      </c>
      <c r="AM117" s="477" t="s">
        <v>3591</v>
      </c>
      <c r="AN117" s="269" t="s">
        <v>363</v>
      </c>
      <c r="AO117" s="269" t="s">
        <v>15</v>
      </c>
      <c r="AP117" s="269" t="s">
        <v>227</v>
      </c>
      <c r="BX117" s="114">
        <f>IF('1_geral'!$D$1=AL117,1,0)</f>
        <v>0</v>
      </c>
      <c r="BY117" s="114">
        <f>IF(BX117=1,SUM($BX$2:$BX116)+1,0)</f>
        <v>0</v>
      </c>
      <c r="BZ117" s="114" t="str">
        <f t="shared" si="16"/>
        <v/>
      </c>
      <c r="CA117" s="114" t="str">
        <f t="shared" si="17"/>
        <v/>
      </c>
    </row>
    <row r="118" spans="38:79" ht="15" customHeight="1" x14ac:dyDescent="0.25">
      <c r="AL118" s="271" t="str">
        <f t="shared" si="18"/>
        <v>STI</v>
      </c>
      <c r="AM118" s="477" t="s">
        <v>3592</v>
      </c>
      <c r="AN118" s="269" t="s">
        <v>364</v>
      </c>
      <c r="AO118" s="269" t="s">
        <v>31</v>
      </c>
      <c r="AP118" s="269" t="s">
        <v>222</v>
      </c>
      <c r="BX118" s="114">
        <f>IF('1_geral'!$D$1=AL118,1,0)</f>
        <v>0</v>
      </c>
      <c r="BY118" s="114">
        <f>IF(BX118=1,SUM($BX$2:$BX117)+1,0)</f>
        <v>0</v>
      </c>
      <c r="BZ118" s="114" t="str">
        <f t="shared" si="16"/>
        <v/>
      </c>
      <c r="CA118" s="114" t="str">
        <f t="shared" si="17"/>
        <v/>
      </c>
    </row>
    <row r="119" spans="38:79" ht="15" customHeight="1" x14ac:dyDescent="0.25">
      <c r="AL119" s="271" t="str">
        <f t="shared" si="18"/>
        <v>NSA</v>
      </c>
      <c r="AM119" s="477" t="s">
        <v>3593</v>
      </c>
      <c r="AN119" s="269" t="s">
        <v>365</v>
      </c>
      <c r="AO119" s="269" t="s">
        <v>15</v>
      </c>
      <c r="AP119" s="269" t="s">
        <v>227</v>
      </c>
      <c r="BX119" s="114">
        <f>IF('1_geral'!$D$1=AL119,1,0)</f>
        <v>0</v>
      </c>
      <c r="BY119" s="114">
        <f>IF(BX119=1,SUM($BX$2:$BX118)+1,0)</f>
        <v>0</v>
      </c>
      <c r="BZ119" s="114" t="str">
        <f t="shared" si="16"/>
        <v/>
      </c>
      <c r="CA119" s="114" t="str">
        <f t="shared" si="17"/>
        <v/>
      </c>
    </row>
    <row r="120" spans="38:79" ht="15" customHeight="1" x14ac:dyDescent="0.25">
      <c r="AL120" s="271" t="str">
        <f t="shared" si="18"/>
        <v>SDT</v>
      </c>
      <c r="AM120" s="477" t="s">
        <v>3594</v>
      </c>
      <c r="AN120" s="269" t="s">
        <v>366</v>
      </c>
      <c r="AO120" s="269" t="s">
        <v>22</v>
      </c>
      <c r="AP120" s="269" t="s">
        <v>222</v>
      </c>
      <c r="BX120" s="114">
        <f>IF('1_geral'!$D$1=AL120,1,0)</f>
        <v>0</v>
      </c>
      <c r="BY120" s="114">
        <f>IF(BX120=1,SUM($BX$2:$BX119)+1,0)</f>
        <v>0</v>
      </c>
      <c r="BZ120" s="114" t="str">
        <f t="shared" si="16"/>
        <v/>
      </c>
      <c r="CA120" s="114" t="str">
        <f t="shared" si="17"/>
        <v/>
      </c>
    </row>
    <row r="121" spans="38:79" ht="15" customHeight="1" x14ac:dyDescent="0.25">
      <c r="AL121" s="271" t="str">
        <f t="shared" si="18"/>
        <v>SDP</v>
      </c>
      <c r="AM121" s="477" t="s">
        <v>3595</v>
      </c>
      <c r="AN121" s="269" t="s">
        <v>367</v>
      </c>
      <c r="AO121" s="269" t="s">
        <v>21</v>
      </c>
      <c r="AP121" s="269" t="s">
        <v>222</v>
      </c>
      <c r="BX121" s="114">
        <f>IF('1_geral'!$D$1=AL121,1,0)</f>
        <v>0</v>
      </c>
      <c r="BY121" s="114">
        <f>IF(BX121=1,SUM($BX$2:$BX120)+1,0)</f>
        <v>0</v>
      </c>
      <c r="BZ121" s="114" t="str">
        <f t="shared" si="16"/>
        <v/>
      </c>
      <c r="CA121" s="114" t="str">
        <f t="shared" si="17"/>
        <v/>
      </c>
    </row>
    <row r="122" spans="38:79" ht="15" customHeight="1" x14ac:dyDescent="0.25">
      <c r="AL122" s="271" t="str">
        <f t="shared" si="18"/>
        <v>SGE</v>
      </c>
      <c r="AM122" s="477" t="s">
        <v>3596</v>
      </c>
      <c r="AN122" s="269" t="s">
        <v>368</v>
      </c>
      <c r="AO122" s="269" t="s">
        <v>3363</v>
      </c>
      <c r="AP122" s="269" t="s">
        <v>222</v>
      </c>
      <c r="BX122" s="114">
        <f>IF('1_geral'!$D$1=AL122,1,0)</f>
        <v>0</v>
      </c>
      <c r="BY122" s="114">
        <f>IF(BX122=1,SUM($BX$2:$BX121)+1,0)</f>
        <v>0</v>
      </c>
      <c r="BZ122" s="114" t="str">
        <f t="shared" si="16"/>
        <v/>
      </c>
      <c r="CA122" s="114" t="str">
        <f t="shared" si="17"/>
        <v/>
      </c>
    </row>
    <row r="123" spans="38:79" ht="15" customHeight="1" x14ac:dyDescent="0.25">
      <c r="AL123" s="271" t="str">
        <f t="shared" si="18"/>
        <v>APOIO</v>
      </c>
      <c r="AM123" s="477" t="s">
        <v>3597</v>
      </c>
      <c r="AN123" s="269" t="s">
        <v>369</v>
      </c>
      <c r="AO123" s="269" t="s">
        <v>40</v>
      </c>
      <c r="AP123" s="269" t="s">
        <v>222</v>
      </c>
      <c r="BX123" s="114">
        <f>IF('1_geral'!$D$1=AL123,1,0)</f>
        <v>0</v>
      </c>
      <c r="BY123" s="114">
        <f>IF(BX123=1,SUM($BX$2:$BX122)+1,0)</f>
        <v>0</v>
      </c>
      <c r="BZ123" s="114" t="str">
        <f t="shared" si="16"/>
        <v/>
      </c>
      <c r="CA123" s="114" t="str">
        <f t="shared" si="17"/>
        <v/>
      </c>
    </row>
    <row r="124" spans="38:79" ht="15" customHeight="1" x14ac:dyDescent="0.25">
      <c r="AL124" s="271" t="str">
        <f t="shared" si="18"/>
        <v>STI</v>
      </c>
      <c r="AM124" s="477" t="s">
        <v>3598</v>
      </c>
      <c r="AN124" s="269" t="s">
        <v>370</v>
      </c>
      <c r="AO124" s="269" t="s">
        <v>31</v>
      </c>
      <c r="AP124" s="269" t="s">
        <v>222</v>
      </c>
      <c r="BX124" s="114">
        <f>IF('1_geral'!$D$1=AL124,1,0)</f>
        <v>0</v>
      </c>
      <c r="BY124" s="114">
        <f>IF(BX124=1,SUM($BX$2:$BX123)+1,0)</f>
        <v>0</v>
      </c>
      <c r="BZ124" s="114" t="str">
        <f t="shared" si="16"/>
        <v/>
      </c>
      <c r="CA124" s="114" t="str">
        <f t="shared" si="17"/>
        <v/>
      </c>
    </row>
    <row r="125" spans="38:79" ht="15" customHeight="1" x14ac:dyDescent="0.25">
      <c r="AL125" s="271" t="str">
        <f t="shared" si="18"/>
        <v>DG</v>
      </c>
      <c r="AM125" s="477" t="s">
        <v>3599</v>
      </c>
      <c r="AN125" s="269" t="s">
        <v>371</v>
      </c>
      <c r="AO125" s="269" t="s">
        <v>7</v>
      </c>
      <c r="AP125" s="269" t="s">
        <v>222</v>
      </c>
      <c r="BX125" s="114">
        <f>IF('1_geral'!$D$1=AL125,1,0)</f>
        <v>0</v>
      </c>
      <c r="BY125" s="114">
        <f>IF(BX125=1,SUM($BX$2:$BX124)+1,0)</f>
        <v>0</v>
      </c>
      <c r="BZ125" s="114" t="str">
        <f t="shared" si="16"/>
        <v/>
      </c>
      <c r="CA125" s="114" t="str">
        <f t="shared" si="17"/>
        <v/>
      </c>
    </row>
    <row r="126" spans="38:79" ht="15" customHeight="1" x14ac:dyDescent="0.25">
      <c r="AL126" s="271" t="str">
        <f t="shared" si="18"/>
        <v>STI</v>
      </c>
      <c r="AM126" s="477" t="s">
        <v>5150</v>
      </c>
      <c r="AN126" s="269" t="s">
        <v>5151</v>
      </c>
      <c r="AO126" s="269" t="s">
        <v>31</v>
      </c>
      <c r="AP126" s="269" t="s">
        <v>222</v>
      </c>
      <c r="BX126" s="114">
        <f>IF('1_geral'!$D$1=AL126,1,0)</f>
        <v>0</v>
      </c>
      <c r="BY126" s="114">
        <f>IF(BX126=1,SUM($BX$2:$BX125)+1,0)</f>
        <v>0</v>
      </c>
      <c r="BZ126" s="114" t="str">
        <f t="shared" si="16"/>
        <v/>
      </c>
      <c r="CA126" s="114" t="str">
        <f t="shared" si="17"/>
        <v/>
      </c>
    </row>
    <row r="127" spans="38:79" ht="15" customHeight="1" x14ac:dyDescent="0.25">
      <c r="AL127" s="271" t="str">
        <f t="shared" si="18"/>
        <v>SSM</v>
      </c>
      <c r="AM127" s="477" t="s">
        <v>3600</v>
      </c>
      <c r="AN127" s="269" t="s">
        <v>372</v>
      </c>
      <c r="AO127" s="269" t="s">
        <v>30</v>
      </c>
      <c r="AP127" s="269" t="s">
        <v>226</v>
      </c>
      <c r="BX127" s="114">
        <f>IF('1_geral'!$D$1=AL127,1,0)</f>
        <v>0</v>
      </c>
      <c r="BY127" s="114">
        <f>IF(BX127=1,SUM($BX$2:$BX126)+1,0)</f>
        <v>0</v>
      </c>
      <c r="BZ127" s="114" t="str">
        <f t="shared" si="16"/>
        <v/>
      </c>
      <c r="CA127" s="114" t="str">
        <f t="shared" si="17"/>
        <v/>
      </c>
    </row>
    <row r="128" spans="38:79" ht="15" customHeight="1" x14ac:dyDescent="0.25">
      <c r="AL128" s="271" t="str">
        <f t="shared" si="18"/>
        <v>SGP</v>
      </c>
      <c r="AM128" s="477" t="s">
        <v>3601</v>
      </c>
      <c r="AN128" s="269" t="s">
        <v>373</v>
      </c>
      <c r="AO128" s="269" t="s">
        <v>24</v>
      </c>
      <c r="AP128" s="269" t="s">
        <v>222</v>
      </c>
      <c r="BX128" s="114">
        <f>IF('1_geral'!$D$1=AL128,1,0)</f>
        <v>0</v>
      </c>
      <c r="BY128" s="114">
        <f>IF(BX128=1,SUM($BX$2:$BX127)+1,0)</f>
        <v>0</v>
      </c>
      <c r="BZ128" s="114" t="str">
        <f t="shared" si="16"/>
        <v/>
      </c>
      <c r="CA128" s="114" t="str">
        <f t="shared" si="17"/>
        <v/>
      </c>
    </row>
    <row r="129" spans="38:79" ht="15" customHeight="1" x14ac:dyDescent="0.25">
      <c r="AL129" s="271" t="str">
        <f t="shared" si="18"/>
        <v>CPT</v>
      </c>
      <c r="AM129" s="477" t="s">
        <v>3602</v>
      </c>
      <c r="AN129" s="269" t="s">
        <v>374</v>
      </c>
      <c r="AO129" s="269" t="s">
        <v>1834</v>
      </c>
      <c r="AP129" s="269" t="s">
        <v>223</v>
      </c>
      <c r="BX129" s="114">
        <f>IF('1_geral'!$D$1=AL129,1,0)</f>
        <v>0</v>
      </c>
      <c r="BY129" s="114">
        <f>IF(BX129=1,SUM($BX$2:$BX128)+1,0)</f>
        <v>0</v>
      </c>
      <c r="BZ129" s="114" t="str">
        <f t="shared" si="16"/>
        <v/>
      </c>
      <c r="CA129" s="114" t="str">
        <f t="shared" si="17"/>
        <v/>
      </c>
    </row>
    <row r="130" spans="38:79" ht="15" customHeight="1" x14ac:dyDescent="0.25">
      <c r="AL130" s="271" t="str">
        <f t="shared" si="18"/>
        <v>SDL</v>
      </c>
      <c r="AM130" s="477" t="s">
        <v>3603</v>
      </c>
      <c r="AN130" s="269" t="s">
        <v>375</v>
      </c>
      <c r="AO130" s="269" t="s">
        <v>20</v>
      </c>
      <c r="AP130" s="269" t="s">
        <v>222</v>
      </c>
      <c r="BX130" s="114">
        <f>IF('1_geral'!$D$1=AL130,1,0)</f>
        <v>0</v>
      </c>
      <c r="BY130" s="114">
        <f>IF(BX130=1,SUM($BX$2:$BX129)+1,0)</f>
        <v>0</v>
      </c>
      <c r="BZ130" s="114" t="str">
        <f t="shared" ref="BZ130:BZ193" si="19">IF($BX130=0,"",AM130)</f>
        <v/>
      </c>
      <c r="CA130" s="114" t="str">
        <f t="shared" ref="CA130:CA193" si="20">IF($BX130=0,"",AN130)</f>
        <v/>
      </c>
    </row>
    <row r="131" spans="38:79" ht="15" customHeight="1" x14ac:dyDescent="0.25">
      <c r="AL131" s="271" t="str">
        <f t="shared" si="18"/>
        <v>SFO</v>
      </c>
      <c r="AM131" s="477" t="s">
        <v>3604</v>
      </c>
      <c r="AN131" s="269" t="s">
        <v>376</v>
      </c>
      <c r="AO131" s="269" t="s">
        <v>1840</v>
      </c>
      <c r="AP131" s="269" t="s">
        <v>222</v>
      </c>
      <c r="BX131" s="114">
        <f>IF('1_geral'!$D$1=AL131,1,0)</f>
        <v>0</v>
      </c>
      <c r="BY131" s="114">
        <f>IF(BX131=1,SUM($BX$2:$BX130)+1,0)</f>
        <v>0</v>
      </c>
      <c r="BZ131" s="114" t="str">
        <f t="shared" si="19"/>
        <v/>
      </c>
      <c r="CA131" s="114" t="str">
        <f t="shared" si="20"/>
        <v/>
      </c>
    </row>
    <row r="132" spans="38:79" ht="15" customHeight="1" x14ac:dyDescent="0.25">
      <c r="AL132" s="271" t="str">
        <f t="shared" ref="AL132:AL195" si="21">AO132</f>
        <v>SBQ</v>
      </c>
      <c r="AM132" s="477" t="s">
        <v>3605</v>
      </c>
      <c r="AN132" s="269" t="s">
        <v>377</v>
      </c>
      <c r="AO132" s="269" t="s">
        <v>17</v>
      </c>
      <c r="AP132" s="269" t="s">
        <v>222</v>
      </c>
      <c r="BX132" s="114">
        <f>IF('1_geral'!$D$1=AL132,1,0)</f>
        <v>0</v>
      </c>
      <c r="BY132" s="114">
        <f>IF(BX132=1,SUM($BX$2:$BX131)+1,0)</f>
        <v>0</v>
      </c>
      <c r="BZ132" s="114" t="str">
        <f t="shared" si="19"/>
        <v/>
      </c>
      <c r="CA132" s="114" t="str">
        <f t="shared" si="20"/>
        <v/>
      </c>
    </row>
    <row r="133" spans="38:79" ht="15" customHeight="1" x14ac:dyDescent="0.25">
      <c r="AL133" s="271" t="str">
        <f t="shared" si="21"/>
        <v>SDT</v>
      </c>
      <c r="AM133" s="477" t="s">
        <v>3606</v>
      </c>
      <c r="AN133" s="269" t="s">
        <v>378</v>
      </c>
      <c r="AO133" s="269" t="s">
        <v>22</v>
      </c>
      <c r="AP133" s="269" t="s">
        <v>222</v>
      </c>
      <c r="BX133" s="114">
        <f>IF('1_geral'!$D$1=AL133,1,0)</f>
        <v>0</v>
      </c>
      <c r="BY133" s="114">
        <f>IF(BX133=1,SUM($BX$2:$BX132)+1,0)</f>
        <v>0</v>
      </c>
      <c r="BZ133" s="114" t="str">
        <f t="shared" si="19"/>
        <v/>
      </c>
      <c r="CA133" s="114" t="str">
        <f t="shared" si="20"/>
        <v/>
      </c>
    </row>
    <row r="134" spans="38:79" ht="15" customHeight="1" x14ac:dyDescent="0.25">
      <c r="AL134" s="271" t="str">
        <f t="shared" si="21"/>
        <v>NGC</v>
      </c>
      <c r="AM134" s="477" t="s">
        <v>3607</v>
      </c>
      <c r="AN134" s="269" t="s">
        <v>379</v>
      </c>
      <c r="AO134" s="269" t="s">
        <v>1839</v>
      </c>
      <c r="AP134" s="269" t="s">
        <v>223</v>
      </c>
      <c r="BX134" s="114">
        <f>IF('1_geral'!$D$1=AL134,1,0)</f>
        <v>0</v>
      </c>
      <c r="BY134" s="114">
        <f>IF(BX134=1,SUM($BX$2:$BX133)+1,0)</f>
        <v>0</v>
      </c>
      <c r="BZ134" s="114" t="str">
        <f t="shared" si="19"/>
        <v/>
      </c>
      <c r="CA134" s="114" t="str">
        <f t="shared" si="20"/>
        <v/>
      </c>
    </row>
    <row r="135" spans="38:79" ht="15" customHeight="1" x14ac:dyDescent="0.25">
      <c r="AL135" s="271" t="str">
        <f t="shared" si="21"/>
        <v>STI</v>
      </c>
      <c r="AM135" s="477" t="s">
        <v>3608</v>
      </c>
      <c r="AN135" s="269" t="s">
        <v>380</v>
      </c>
      <c r="AO135" s="269" t="s">
        <v>31</v>
      </c>
      <c r="AP135" s="269" t="s">
        <v>222</v>
      </c>
      <c r="BX135" s="114">
        <f>IF('1_geral'!$D$1=AL135,1,0)</f>
        <v>0</v>
      </c>
      <c r="BY135" s="114">
        <f>IF(BX135=1,SUM($BX$2:$BX134)+1,0)</f>
        <v>0</v>
      </c>
      <c r="BZ135" s="114" t="str">
        <f t="shared" si="19"/>
        <v/>
      </c>
      <c r="CA135" s="114" t="str">
        <f t="shared" si="20"/>
        <v/>
      </c>
    </row>
    <row r="136" spans="38:79" ht="15" customHeight="1" x14ac:dyDescent="0.25">
      <c r="AL136" s="271" t="str">
        <f t="shared" si="21"/>
        <v>SIM</v>
      </c>
      <c r="AM136" s="477" t="s">
        <v>3609</v>
      </c>
      <c r="AN136" s="269" t="s">
        <v>381</v>
      </c>
      <c r="AO136" s="269" t="s">
        <v>25</v>
      </c>
      <c r="AP136" s="269" t="s">
        <v>222</v>
      </c>
      <c r="BX136" s="114">
        <f>IF('1_geral'!$D$1=AL136,1,0)</f>
        <v>0</v>
      </c>
      <c r="BY136" s="114">
        <f>IF(BX136=1,SUM($BX$2:$BX135)+1,0)</f>
        <v>0</v>
      </c>
      <c r="BZ136" s="114" t="str">
        <f t="shared" si="19"/>
        <v/>
      </c>
      <c r="CA136" s="114" t="str">
        <f t="shared" si="20"/>
        <v/>
      </c>
    </row>
    <row r="137" spans="38:79" ht="15" customHeight="1" x14ac:dyDescent="0.25">
      <c r="AL137" s="271" t="str">
        <f t="shared" si="21"/>
        <v>SCL</v>
      </c>
      <c r="AM137" s="477" t="s">
        <v>3610</v>
      </c>
      <c r="AN137" s="269" t="s">
        <v>382</v>
      </c>
      <c r="AO137" s="269" t="s">
        <v>19</v>
      </c>
      <c r="AP137" s="269" t="s">
        <v>222</v>
      </c>
      <c r="BX137" s="114">
        <f>IF('1_geral'!$D$1=AL137,1,0)</f>
        <v>0</v>
      </c>
      <c r="BY137" s="114">
        <f>IF(BX137=1,SUM($BX$2:$BX136)+1,0)</f>
        <v>0</v>
      </c>
      <c r="BZ137" s="114" t="str">
        <f t="shared" si="19"/>
        <v/>
      </c>
      <c r="CA137" s="114" t="str">
        <f t="shared" si="20"/>
        <v/>
      </c>
    </row>
    <row r="138" spans="38:79" ht="15" customHeight="1" x14ac:dyDescent="0.25">
      <c r="AL138" s="271" t="str">
        <f t="shared" si="21"/>
        <v>SGA</v>
      </c>
      <c r="AM138" s="477" t="s">
        <v>3611</v>
      </c>
      <c r="AN138" s="269" t="s">
        <v>383</v>
      </c>
      <c r="AO138" s="269" t="s">
        <v>23</v>
      </c>
      <c r="AP138" s="269" t="s">
        <v>222</v>
      </c>
      <c r="BX138" s="114">
        <f>IF('1_geral'!$D$1=AL138,1,0)</f>
        <v>0</v>
      </c>
      <c r="BY138" s="114">
        <f>IF(BX138=1,SUM($BX$2:$BX137)+1,0)</f>
        <v>0</v>
      </c>
      <c r="BZ138" s="114" t="str">
        <f t="shared" si="19"/>
        <v/>
      </c>
      <c r="CA138" s="114" t="str">
        <f t="shared" si="20"/>
        <v/>
      </c>
    </row>
    <row r="139" spans="38:79" ht="15" customHeight="1" x14ac:dyDescent="0.25">
      <c r="AL139" s="271" t="str">
        <f t="shared" si="21"/>
        <v>STI</v>
      </c>
      <c r="AM139" s="477" t="s">
        <v>3612</v>
      </c>
      <c r="AN139" s="269" t="s">
        <v>384</v>
      </c>
      <c r="AO139" s="269" t="s">
        <v>31</v>
      </c>
      <c r="AP139" s="269" t="s">
        <v>222</v>
      </c>
      <c r="BX139" s="114">
        <f>IF('1_geral'!$D$1=AL139,1,0)</f>
        <v>0</v>
      </c>
      <c r="BY139" s="114">
        <f>IF(BX139=1,SUM($BX$2:$BX138)+1,0)</f>
        <v>0</v>
      </c>
      <c r="BZ139" s="114" t="str">
        <f t="shared" si="19"/>
        <v/>
      </c>
      <c r="CA139" s="114" t="str">
        <f t="shared" si="20"/>
        <v/>
      </c>
    </row>
    <row r="140" spans="38:79" ht="15" customHeight="1" x14ac:dyDescent="0.25">
      <c r="AL140" s="271" t="str">
        <f t="shared" si="21"/>
        <v>NMA</v>
      </c>
      <c r="AM140" s="477" t="s">
        <v>3613</v>
      </c>
      <c r="AN140" s="269" t="s">
        <v>3402</v>
      </c>
      <c r="AO140" s="269" t="s">
        <v>13</v>
      </c>
      <c r="AP140" s="269" t="s">
        <v>1833</v>
      </c>
      <c r="BX140" s="114">
        <f>IF('1_geral'!$D$1=AL140,1,0)</f>
        <v>0</v>
      </c>
      <c r="BY140" s="114">
        <f>IF(BX140=1,SUM($BX$2:$BX139)+1,0)</f>
        <v>0</v>
      </c>
      <c r="BZ140" s="114" t="str">
        <f t="shared" si="19"/>
        <v/>
      </c>
      <c r="CA140" s="114" t="str">
        <f t="shared" si="20"/>
        <v/>
      </c>
    </row>
    <row r="141" spans="38:79" ht="15" customHeight="1" x14ac:dyDescent="0.25">
      <c r="AL141" s="271" t="str">
        <f t="shared" si="21"/>
        <v>SGE</v>
      </c>
      <c r="AM141" s="477" t="s">
        <v>3614</v>
      </c>
      <c r="AN141" s="269" t="s">
        <v>385</v>
      </c>
      <c r="AO141" s="269" t="s">
        <v>3363</v>
      </c>
      <c r="AP141" s="269" t="s">
        <v>222</v>
      </c>
      <c r="BX141" s="114">
        <f>IF('1_geral'!$D$1=AL141,1,0)</f>
        <v>0</v>
      </c>
      <c r="BY141" s="114">
        <f>IF(BX141=1,SUM($BX$2:$BX140)+1,0)</f>
        <v>0</v>
      </c>
      <c r="BZ141" s="114" t="str">
        <f t="shared" si="19"/>
        <v/>
      </c>
      <c r="CA141" s="114" t="str">
        <f t="shared" si="20"/>
        <v/>
      </c>
    </row>
    <row r="142" spans="38:79" ht="15" customHeight="1" x14ac:dyDescent="0.25">
      <c r="AL142" s="271" t="str">
        <f t="shared" si="21"/>
        <v>SIM</v>
      </c>
      <c r="AM142" s="477" t="s">
        <v>3615</v>
      </c>
      <c r="AN142" s="269" t="s">
        <v>386</v>
      </c>
      <c r="AO142" s="269" t="s">
        <v>25</v>
      </c>
      <c r="AP142" s="269" t="s">
        <v>222</v>
      </c>
      <c r="BX142" s="114">
        <f>IF('1_geral'!$D$1=AL142,1,0)</f>
        <v>0</v>
      </c>
      <c r="BY142" s="114">
        <f>IF(BX142=1,SUM($BX$2:$BX141)+1,0)</f>
        <v>0</v>
      </c>
      <c r="BZ142" s="114" t="str">
        <f t="shared" si="19"/>
        <v/>
      </c>
      <c r="CA142" s="114" t="str">
        <f t="shared" si="20"/>
        <v/>
      </c>
    </row>
    <row r="143" spans="38:79" ht="15" customHeight="1" x14ac:dyDescent="0.25">
      <c r="AL143" s="271" t="str">
        <f t="shared" si="21"/>
        <v>SDT</v>
      </c>
      <c r="AM143" s="477" t="s">
        <v>3616</v>
      </c>
      <c r="AN143" s="269" t="s">
        <v>3435</v>
      </c>
      <c r="AO143" s="269" t="s">
        <v>22</v>
      </c>
      <c r="AP143" s="269" t="s">
        <v>222</v>
      </c>
      <c r="BX143" s="114">
        <f>IF('1_geral'!$D$1=AL143,1,0)</f>
        <v>0</v>
      </c>
      <c r="BY143" s="114">
        <f>IF(BX143=1,SUM($BX$2:$BX142)+1,0)</f>
        <v>0</v>
      </c>
      <c r="BZ143" s="114" t="str">
        <f t="shared" si="19"/>
        <v/>
      </c>
      <c r="CA143" s="114" t="str">
        <f t="shared" si="20"/>
        <v/>
      </c>
    </row>
    <row r="144" spans="38:79" ht="15" customHeight="1" x14ac:dyDescent="0.25">
      <c r="AL144" s="271" t="str">
        <f t="shared" si="21"/>
        <v>DG</v>
      </c>
      <c r="AM144" s="477" t="s">
        <v>3617</v>
      </c>
      <c r="AN144" s="269" t="s">
        <v>387</v>
      </c>
      <c r="AO144" s="269" t="s">
        <v>7</v>
      </c>
      <c r="AP144" s="269" t="s">
        <v>222</v>
      </c>
      <c r="BX144" s="114">
        <f>IF('1_geral'!$D$1=AL144,1,0)</f>
        <v>0</v>
      </c>
      <c r="BY144" s="114">
        <f>IF(BX144=1,SUM($BX$2:$BX143)+1,0)</f>
        <v>0</v>
      </c>
      <c r="BZ144" s="114" t="str">
        <f t="shared" si="19"/>
        <v/>
      </c>
      <c r="CA144" s="114" t="str">
        <f t="shared" si="20"/>
        <v/>
      </c>
    </row>
    <row r="145" spans="38:79" ht="15" customHeight="1" x14ac:dyDescent="0.25">
      <c r="AL145" s="271" t="str">
        <f t="shared" si="21"/>
        <v>SPD</v>
      </c>
      <c r="AM145" s="477" t="s">
        <v>3618</v>
      </c>
      <c r="AN145" s="269" t="s">
        <v>388</v>
      </c>
      <c r="AO145" s="269" t="s">
        <v>27</v>
      </c>
      <c r="AP145" s="269" t="s">
        <v>222</v>
      </c>
      <c r="BX145" s="114">
        <f>IF('1_geral'!$D$1=AL145,1,0)</f>
        <v>0</v>
      </c>
      <c r="BY145" s="114">
        <f>IF(BX145=1,SUM($BX$2:$BX144)+1,0)</f>
        <v>0</v>
      </c>
      <c r="BZ145" s="114" t="str">
        <f t="shared" si="19"/>
        <v/>
      </c>
      <c r="CA145" s="114" t="str">
        <f t="shared" si="20"/>
        <v/>
      </c>
    </row>
    <row r="146" spans="38:79" ht="15" customHeight="1" x14ac:dyDescent="0.25">
      <c r="AL146" s="271" t="str">
        <f t="shared" si="21"/>
        <v>SGA</v>
      </c>
      <c r="AM146" s="477" t="s">
        <v>3619</v>
      </c>
      <c r="AN146" s="269" t="s">
        <v>389</v>
      </c>
      <c r="AO146" s="269" t="s">
        <v>23</v>
      </c>
      <c r="AP146" s="269" t="s">
        <v>222</v>
      </c>
      <c r="BX146" s="114">
        <f>IF('1_geral'!$D$1=AL146,1,0)</f>
        <v>0</v>
      </c>
      <c r="BY146" s="114">
        <f>IF(BX146=1,SUM($BX$2:$BX145)+1,0)</f>
        <v>0</v>
      </c>
      <c r="BZ146" s="114" t="str">
        <f t="shared" si="19"/>
        <v/>
      </c>
      <c r="CA146" s="114" t="str">
        <f t="shared" si="20"/>
        <v/>
      </c>
    </row>
    <row r="147" spans="38:79" ht="15" customHeight="1" x14ac:dyDescent="0.25">
      <c r="AL147" s="271" t="str">
        <f t="shared" si="21"/>
        <v>SGP</v>
      </c>
      <c r="AM147" s="477" t="s">
        <v>3620</v>
      </c>
      <c r="AN147" s="269" t="s">
        <v>390</v>
      </c>
      <c r="AO147" s="269" t="s">
        <v>24</v>
      </c>
      <c r="AP147" s="269" t="s">
        <v>222</v>
      </c>
      <c r="BX147" s="114">
        <f>IF('1_geral'!$D$1=AL147,1,0)</f>
        <v>0</v>
      </c>
      <c r="BY147" s="114">
        <f>IF(BX147=1,SUM($BX$2:$BX146)+1,0)</f>
        <v>0</v>
      </c>
      <c r="BZ147" s="114" t="str">
        <f t="shared" si="19"/>
        <v/>
      </c>
      <c r="CA147" s="114" t="str">
        <f t="shared" si="20"/>
        <v/>
      </c>
    </row>
    <row r="148" spans="38:79" ht="15" customHeight="1" x14ac:dyDescent="0.25">
      <c r="AL148" s="271" t="str">
        <f t="shared" si="21"/>
        <v>NRJ</v>
      </c>
      <c r="AM148" s="477" t="s">
        <v>3621</v>
      </c>
      <c r="AN148" s="269" t="s">
        <v>391</v>
      </c>
      <c r="AO148" s="269" t="s">
        <v>46</v>
      </c>
      <c r="AP148" s="269" t="s">
        <v>222</v>
      </c>
      <c r="BX148" s="114">
        <f>IF('1_geral'!$D$1=AL148,1,0)</f>
        <v>0</v>
      </c>
      <c r="BY148" s="114">
        <f>IF(BX148=1,SUM($BX$2:$BX147)+1,0)</f>
        <v>0</v>
      </c>
      <c r="BZ148" s="114" t="str">
        <f t="shared" si="19"/>
        <v/>
      </c>
      <c r="CA148" s="114" t="str">
        <f t="shared" si="20"/>
        <v/>
      </c>
    </row>
    <row r="149" spans="38:79" ht="15" customHeight="1" x14ac:dyDescent="0.25">
      <c r="AL149" s="271" t="str">
        <f t="shared" si="21"/>
        <v>SCI</v>
      </c>
      <c r="AM149" s="477" t="s">
        <v>3622</v>
      </c>
      <c r="AN149" s="269" t="s">
        <v>392</v>
      </c>
      <c r="AO149" s="269" t="s">
        <v>18</v>
      </c>
      <c r="AP149" s="269" t="s">
        <v>222</v>
      </c>
      <c r="BX149" s="114">
        <f>IF('1_geral'!$D$1=AL149,1,0)</f>
        <v>0</v>
      </c>
      <c r="BY149" s="114">
        <f>IF(BX149=1,SUM($BX$2:$BX148)+1,0)</f>
        <v>0</v>
      </c>
      <c r="BZ149" s="114" t="str">
        <f t="shared" si="19"/>
        <v/>
      </c>
      <c r="CA149" s="114" t="str">
        <f t="shared" si="20"/>
        <v/>
      </c>
    </row>
    <row r="150" spans="38:79" ht="15" customHeight="1" x14ac:dyDescent="0.25">
      <c r="AL150" s="271" t="str">
        <f t="shared" si="21"/>
        <v>SGA</v>
      </c>
      <c r="AM150" s="477" t="s">
        <v>3623</v>
      </c>
      <c r="AN150" s="269" t="s">
        <v>393</v>
      </c>
      <c r="AO150" s="269" t="s">
        <v>23</v>
      </c>
      <c r="AP150" s="269" t="s">
        <v>223</v>
      </c>
      <c r="BX150" s="114">
        <f>IF('1_geral'!$D$1=AL150,1,0)</f>
        <v>0</v>
      </c>
      <c r="BY150" s="114">
        <f>IF(BX150=1,SUM($BX$2:$BX149)+1,0)</f>
        <v>0</v>
      </c>
      <c r="BZ150" s="114" t="str">
        <f t="shared" si="19"/>
        <v/>
      </c>
      <c r="CA150" s="114" t="str">
        <f t="shared" si="20"/>
        <v/>
      </c>
    </row>
    <row r="151" spans="38:79" ht="15" customHeight="1" x14ac:dyDescent="0.25">
      <c r="AL151" s="271" t="str">
        <f t="shared" si="21"/>
        <v>SGE</v>
      </c>
      <c r="AM151" s="477" t="s">
        <v>3624</v>
      </c>
      <c r="AN151" s="269" t="s">
        <v>394</v>
      </c>
      <c r="AO151" s="269" t="s">
        <v>3363</v>
      </c>
      <c r="AP151" s="269" t="s">
        <v>222</v>
      </c>
      <c r="BX151" s="114">
        <f>IF('1_geral'!$D$1=AL151,1,0)</f>
        <v>0</v>
      </c>
      <c r="BY151" s="114">
        <f>IF(BX151=1,SUM($BX$2:$BX150)+1,0)</f>
        <v>0</v>
      </c>
      <c r="BZ151" s="114" t="str">
        <f t="shared" si="19"/>
        <v/>
      </c>
      <c r="CA151" s="114" t="str">
        <f t="shared" si="20"/>
        <v/>
      </c>
    </row>
    <row r="152" spans="38:79" ht="15" customHeight="1" x14ac:dyDescent="0.25">
      <c r="AL152" s="271" t="str">
        <f t="shared" si="21"/>
        <v>SGP</v>
      </c>
      <c r="AM152" s="477" t="s">
        <v>3625</v>
      </c>
      <c r="AN152" s="269" t="s">
        <v>395</v>
      </c>
      <c r="AO152" s="269" t="s">
        <v>24</v>
      </c>
      <c r="AP152" s="269" t="s">
        <v>222</v>
      </c>
      <c r="BX152" s="114">
        <f>IF('1_geral'!$D$1=AL152,1,0)</f>
        <v>0</v>
      </c>
      <c r="BY152" s="114">
        <f>IF(BX152=1,SUM($BX$2:$BX151)+1,0)</f>
        <v>0</v>
      </c>
      <c r="BZ152" s="114" t="str">
        <f t="shared" si="19"/>
        <v/>
      </c>
      <c r="CA152" s="114" t="str">
        <f t="shared" si="20"/>
        <v/>
      </c>
    </row>
    <row r="153" spans="38:79" ht="15" customHeight="1" x14ac:dyDescent="0.25">
      <c r="AL153" s="271" t="str">
        <f t="shared" si="21"/>
        <v>NGC</v>
      </c>
      <c r="AM153" s="477" t="s">
        <v>3626</v>
      </c>
      <c r="AN153" s="269" t="s">
        <v>396</v>
      </c>
      <c r="AO153" s="269" t="s">
        <v>1839</v>
      </c>
      <c r="AP153" s="269" t="s">
        <v>223</v>
      </c>
      <c r="BX153" s="114">
        <f>IF('1_geral'!$D$1=AL153,1,0)</f>
        <v>0</v>
      </c>
      <c r="BY153" s="114">
        <f>IF(BX153=1,SUM($BX$2:$BX152)+1,0)</f>
        <v>0</v>
      </c>
      <c r="BZ153" s="114" t="str">
        <f t="shared" si="19"/>
        <v/>
      </c>
      <c r="CA153" s="114" t="str">
        <f t="shared" si="20"/>
        <v/>
      </c>
    </row>
    <row r="154" spans="38:79" ht="15" customHeight="1" x14ac:dyDescent="0.25">
      <c r="AL154" s="271" t="str">
        <f t="shared" si="21"/>
        <v>SDT</v>
      </c>
      <c r="AM154" s="477" t="s">
        <v>3627</v>
      </c>
      <c r="AN154" s="269" t="s">
        <v>397</v>
      </c>
      <c r="AO154" s="269" t="s">
        <v>22</v>
      </c>
      <c r="AP154" s="269" t="s">
        <v>222</v>
      </c>
      <c r="BX154" s="114">
        <f>IF('1_geral'!$D$1=AL154,1,0)</f>
        <v>0</v>
      </c>
      <c r="BY154" s="114">
        <f>IF(BX154=1,SUM($BX$2:$BX153)+1,0)</f>
        <v>0</v>
      </c>
      <c r="BZ154" s="114" t="str">
        <f t="shared" si="19"/>
        <v/>
      </c>
      <c r="CA154" s="114" t="str">
        <f t="shared" si="20"/>
        <v/>
      </c>
    </row>
    <row r="155" spans="38:79" ht="15" customHeight="1" x14ac:dyDescent="0.25">
      <c r="AL155" s="271" t="str">
        <f t="shared" si="21"/>
        <v>CPT</v>
      </c>
      <c r="AM155" s="477" t="s">
        <v>3628</v>
      </c>
      <c r="AN155" s="269" t="s">
        <v>398</v>
      </c>
      <c r="AO155" s="269" t="s">
        <v>1834</v>
      </c>
      <c r="AP155" s="269" t="s">
        <v>223</v>
      </c>
      <c r="BX155" s="114">
        <f>IF('1_geral'!$D$1=AL155,1,0)</f>
        <v>0</v>
      </c>
      <c r="BY155" s="114">
        <f>IF(BX155=1,SUM($BX$2:$BX154)+1,0)</f>
        <v>0</v>
      </c>
      <c r="BZ155" s="114" t="str">
        <f t="shared" si="19"/>
        <v/>
      </c>
      <c r="CA155" s="114" t="str">
        <f t="shared" si="20"/>
        <v/>
      </c>
    </row>
    <row r="156" spans="38:79" ht="15" customHeight="1" x14ac:dyDescent="0.25">
      <c r="AL156" s="271" t="str">
        <f t="shared" si="21"/>
        <v>SPD</v>
      </c>
      <c r="AM156" s="477" t="s">
        <v>3629</v>
      </c>
      <c r="AN156" s="269" t="s">
        <v>399</v>
      </c>
      <c r="AO156" s="269" t="s">
        <v>27</v>
      </c>
      <c r="AP156" s="269" t="s">
        <v>222</v>
      </c>
      <c r="BX156" s="114">
        <f>IF('1_geral'!$D$1=AL156,1,0)</f>
        <v>0</v>
      </c>
      <c r="BY156" s="114">
        <f>IF(BX156=1,SUM($BX$2:$BX155)+1,0)</f>
        <v>0</v>
      </c>
      <c r="BZ156" s="114" t="str">
        <f t="shared" si="19"/>
        <v/>
      </c>
      <c r="CA156" s="114" t="str">
        <f t="shared" si="20"/>
        <v/>
      </c>
    </row>
    <row r="157" spans="38:79" ht="15" customHeight="1" x14ac:dyDescent="0.25">
      <c r="AL157" s="271" t="str">
        <f t="shared" si="21"/>
        <v>SAG</v>
      </c>
      <c r="AM157" s="477" t="s">
        <v>3630</v>
      </c>
      <c r="AN157" s="269" t="s">
        <v>400</v>
      </c>
      <c r="AO157" s="269" t="s">
        <v>3364</v>
      </c>
      <c r="AP157" s="269" t="s">
        <v>222</v>
      </c>
      <c r="BX157" s="114">
        <f>IF('1_geral'!$D$1=AL157,1,0)</f>
        <v>0</v>
      </c>
      <c r="BY157" s="114">
        <f>IF(BX157=1,SUM($BX$2:$BX156)+1,0)</f>
        <v>0</v>
      </c>
      <c r="BZ157" s="114" t="str">
        <f t="shared" si="19"/>
        <v/>
      </c>
      <c r="CA157" s="114" t="str">
        <f t="shared" si="20"/>
        <v/>
      </c>
    </row>
    <row r="158" spans="38:79" ht="15" customHeight="1" x14ac:dyDescent="0.25">
      <c r="AL158" s="271" t="str">
        <f t="shared" si="21"/>
        <v>STI</v>
      </c>
      <c r="AM158" s="477" t="s">
        <v>5047</v>
      </c>
      <c r="AN158" s="269" t="s">
        <v>5008</v>
      </c>
      <c r="AO158" s="269" t="s">
        <v>31</v>
      </c>
      <c r="AP158" s="269" t="s">
        <v>227</v>
      </c>
      <c r="BX158" s="114">
        <f>IF('1_geral'!$D$1=AL158,1,0)</f>
        <v>0</v>
      </c>
      <c r="BY158" s="114">
        <f>IF(BX158=1,SUM($BX$2:$BX157)+1,0)</f>
        <v>0</v>
      </c>
      <c r="BZ158" s="114" t="str">
        <f t="shared" si="19"/>
        <v/>
      </c>
      <c r="CA158" s="114" t="str">
        <f t="shared" si="20"/>
        <v/>
      </c>
    </row>
    <row r="159" spans="38:79" ht="15" customHeight="1" x14ac:dyDescent="0.25">
      <c r="AL159" s="271" t="str">
        <f t="shared" si="21"/>
        <v>SSM</v>
      </c>
      <c r="AM159" s="477" t="s">
        <v>3631</v>
      </c>
      <c r="AN159" s="269" t="s">
        <v>401</v>
      </c>
      <c r="AO159" s="269" t="s">
        <v>30</v>
      </c>
      <c r="AP159" s="269" t="s">
        <v>222</v>
      </c>
      <c r="BX159" s="114">
        <f>IF('1_geral'!$D$1=AL159,1,0)</f>
        <v>0</v>
      </c>
      <c r="BY159" s="114">
        <f>IF(BX159=1,SUM($BX$2:$BX158)+1,0)</f>
        <v>0</v>
      </c>
      <c r="BZ159" s="114" t="str">
        <f t="shared" si="19"/>
        <v/>
      </c>
      <c r="CA159" s="114" t="str">
        <f t="shared" si="20"/>
        <v/>
      </c>
    </row>
    <row r="160" spans="38:79" ht="15" customHeight="1" x14ac:dyDescent="0.25">
      <c r="AL160" s="271" t="str">
        <f t="shared" si="21"/>
        <v>PRG</v>
      </c>
      <c r="AM160" s="477" t="s">
        <v>3632</v>
      </c>
      <c r="AN160" s="269" t="s">
        <v>402</v>
      </c>
      <c r="AO160" s="269" t="s">
        <v>1835</v>
      </c>
      <c r="AP160" s="269" t="s">
        <v>222</v>
      </c>
      <c r="BX160" s="114">
        <f>IF('1_geral'!$D$1=AL160,1,0)</f>
        <v>0</v>
      </c>
      <c r="BY160" s="114">
        <f>IF(BX160=1,SUM($BX$2:$BX159)+1,0)</f>
        <v>0</v>
      </c>
      <c r="BZ160" s="114" t="str">
        <f t="shared" si="19"/>
        <v/>
      </c>
      <c r="CA160" s="114" t="str">
        <f t="shared" si="20"/>
        <v/>
      </c>
    </row>
    <row r="161" spans="38:79" ht="15" customHeight="1" x14ac:dyDescent="0.25">
      <c r="AL161" s="271" t="str">
        <f t="shared" si="21"/>
        <v>SFI</v>
      </c>
      <c r="AM161" s="477" t="s">
        <v>3633</v>
      </c>
      <c r="AN161" s="269" t="s">
        <v>3403</v>
      </c>
      <c r="AO161" s="269" t="s">
        <v>1836</v>
      </c>
      <c r="AP161" s="269" t="s">
        <v>222</v>
      </c>
      <c r="BX161" s="114">
        <f>IF('1_geral'!$D$1=AL161,1,0)</f>
        <v>0</v>
      </c>
      <c r="BY161" s="114">
        <f>IF(BX161=1,SUM($BX$2:$BX160)+1,0)</f>
        <v>0</v>
      </c>
      <c r="BZ161" s="114" t="str">
        <f t="shared" si="19"/>
        <v/>
      </c>
      <c r="CA161" s="114" t="str">
        <f t="shared" si="20"/>
        <v/>
      </c>
    </row>
    <row r="162" spans="38:79" ht="15" customHeight="1" x14ac:dyDescent="0.25">
      <c r="AL162" s="271" t="str">
        <f t="shared" si="21"/>
        <v>SAG</v>
      </c>
      <c r="AM162" s="477" t="s">
        <v>3634</v>
      </c>
      <c r="AN162" s="269" t="s">
        <v>403</v>
      </c>
      <c r="AO162" s="269" t="s">
        <v>3364</v>
      </c>
      <c r="AP162" s="269" t="s">
        <v>222</v>
      </c>
      <c r="BX162" s="114">
        <f>IF('1_geral'!$D$1=AL162,1,0)</f>
        <v>0</v>
      </c>
      <c r="BY162" s="114">
        <f>IF(BX162=1,SUM($BX$2:$BX161)+1,0)</f>
        <v>0</v>
      </c>
      <c r="BZ162" s="114" t="str">
        <f t="shared" si="19"/>
        <v/>
      </c>
      <c r="CA162" s="114" t="str">
        <f t="shared" si="20"/>
        <v/>
      </c>
    </row>
    <row r="163" spans="38:79" ht="15" customHeight="1" x14ac:dyDescent="0.25">
      <c r="AL163" s="271" t="str">
        <f t="shared" si="21"/>
        <v>SGP</v>
      </c>
      <c r="AM163" s="477" t="s">
        <v>3635</v>
      </c>
      <c r="AN163" s="269" t="s">
        <v>404</v>
      </c>
      <c r="AO163" s="269" t="s">
        <v>24</v>
      </c>
      <c r="AP163" s="269" t="s">
        <v>222</v>
      </c>
      <c r="BX163" s="114">
        <f>IF('1_geral'!$D$1=AL163,1,0)</f>
        <v>0</v>
      </c>
      <c r="BY163" s="114">
        <f>IF(BX163=1,SUM($BX$2:$BX162)+1,0)</f>
        <v>0</v>
      </c>
      <c r="BZ163" s="114" t="str">
        <f t="shared" si="19"/>
        <v/>
      </c>
      <c r="CA163" s="114" t="str">
        <f t="shared" si="20"/>
        <v/>
      </c>
    </row>
    <row r="164" spans="38:79" ht="15" customHeight="1" x14ac:dyDescent="0.25">
      <c r="AL164" s="271" t="str">
        <f t="shared" si="21"/>
        <v>DIR-1</v>
      </c>
      <c r="AM164" s="477" t="s">
        <v>3636</v>
      </c>
      <c r="AN164" s="269" t="s">
        <v>405</v>
      </c>
      <c r="AO164" s="269" t="s">
        <v>8</v>
      </c>
      <c r="AP164" s="269" t="s">
        <v>222</v>
      </c>
      <c r="BX164" s="114">
        <f>IF('1_geral'!$D$1=AL164,1,0)</f>
        <v>0</v>
      </c>
      <c r="BY164" s="114">
        <f>IF(BX164=1,SUM($BX$2:$BX163)+1,0)</f>
        <v>0</v>
      </c>
      <c r="BZ164" s="114" t="str">
        <f t="shared" si="19"/>
        <v/>
      </c>
      <c r="CA164" s="114" t="str">
        <f t="shared" si="20"/>
        <v/>
      </c>
    </row>
    <row r="165" spans="38:79" ht="15" customHeight="1" x14ac:dyDescent="0.25">
      <c r="AL165" s="271" t="str">
        <f t="shared" si="21"/>
        <v>SCL</v>
      </c>
      <c r="AM165" s="477" t="s">
        <v>3637</v>
      </c>
      <c r="AN165" s="269" t="s">
        <v>406</v>
      </c>
      <c r="AO165" s="269" t="s">
        <v>19</v>
      </c>
      <c r="AP165" s="269" t="s">
        <v>222</v>
      </c>
      <c r="BX165" s="114">
        <f>IF('1_geral'!$D$1=AL165,1,0)</f>
        <v>0</v>
      </c>
      <c r="BY165" s="114">
        <f>IF(BX165=1,SUM($BX$2:$BX164)+1,0)</f>
        <v>0</v>
      </c>
      <c r="BZ165" s="114" t="str">
        <f t="shared" si="19"/>
        <v/>
      </c>
      <c r="CA165" s="114" t="str">
        <f t="shared" si="20"/>
        <v/>
      </c>
    </row>
    <row r="166" spans="38:79" ht="15" customHeight="1" x14ac:dyDescent="0.25">
      <c r="AL166" s="271" t="str">
        <f t="shared" si="21"/>
        <v>APOIO</v>
      </c>
      <c r="AM166" s="477" t="s">
        <v>3638</v>
      </c>
      <c r="AN166" s="269" t="s">
        <v>407</v>
      </c>
      <c r="AO166" s="269" t="s">
        <v>40</v>
      </c>
      <c r="AP166" s="269" t="s">
        <v>222</v>
      </c>
      <c r="BX166" s="114">
        <f>IF('1_geral'!$D$1=AL166,1,0)</f>
        <v>0</v>
      </c>
      <c r="BY166" s="114">
        <f>IF(BX166=1,SUM($BX$2:$BX165)+1,0)</f>
        <v>0</v>
      </c>
      <c r="BZ166" s="114" t="str">
        <f t="shared" si="19"/>
        <v/>
      </c>
      <c r="CA166" s="114" t="str">
        <f t="shared" si="20"/>
        <v/>
      </c>
    </row>
    <row r="167" spans="38:79" ht="15" customHeight="1" x14ac:dyDescent="0.25">
      <c r="AL167" s="271" t="str">
        <f t="shared" si="21"/>
        <v>OUV</v>
      </c>
      <c r="AM167" s="477" t="s">
        <v>3639</v>
      </c>
      <c r="AN167" s="269" t="s">
        <v>408</v>
      </c>
      <c r="AO167" s="269" t="s">
        <v>47</v>
      </c>
      <c r="AP167" s="269" t="s">
        <v>222</v>
      </c>
      <c r="BX167" s="114">
        <f>IF('1_geral'!$D$1=AL167,1,0)</f>
        <v>0</v>
      </c>
      <c r="BY167" s="114">
        <f>IF(BX167=1,SUM($BX$2:$BX166)+1,0)</f>
        <v>0</v>
      </c>
      <c r="BZ167" s="114" t="str">
        <f t="shared" si="19"/>
        <v/>
      </c>
      <c r="CA167" s="114" t="str">
        <f t="shared" si="20"/>
        <v/>
      </c>
    </row>
    <row r="168" spans="38:79" ht="15" customHeight="1" x14ac:dyDescent="0.25">
      <c r="AL168" s="271" t="str">
        <f t="shared" si="21"/>
        <v>SEP</v>
      </c>
      <c r="AM168" s="477" t="s">
        <v>3640</v>
      </c>
      <c r="AN168" s="269" t="s">
        <v>409</v>
      </c>
      <c r="AO168" s="269" t="s">
        <v>5</v>
      </c>
      <c r="AP168" s="269" t="s">
        <v>222</v>
      </c>
      <c r="BX168" s="114">
        <f>IF('1_geral'!$D$1=AL168,1,0)</f>
        <v>0</v>
      </c>
      <c r="BY168" s="114">
        <f>IF(BX168=1,SUM($BX$2:$BX167)+1,0)</f>
        <v>0</v>
      </c>
      <c r="BZ168" s="114" t="str">
        <f t="shared" si="19"/>
        <v/>
      </c>
      <c r="CA168" s="114" t="str">
        <f t="shared" si="20"/>
        <v/>
      </c>
    </row>
    <row r="169" spans="38:79" ht="15" customHeight="1" x14ac:dyDescent="0.25">
      <c r="AL169" s="271" t="str">
        <f t="shared" si="21"/>
        <v>SDT</v>
      </c>
      <c r="AM169" s="477" t="s">
        <v>3641</v>
      </c>
      <c r="AN169" s="269" t="s">
        <v>410</v>
      </c>
      <c r="AO169" s="269" t="s">
        <v>22</v>
      </c>
      <c r="AP169" s="269" t="s">
        <v>222</v>
      </c>
      <c r="BX169" s="114">
        <f>IF('1_geral'!$D$1=AL169,1,0)</f>
        <v>0</v>
      </c>
      <c r="BY169" s="114">
        <f>IF(BX169=1,SUM($BX$2:$BX168)+1,0)</f>
        <v>0</v>
      </c>
      <c r="BZ169" s="114" t="str">
        <f t="shared" si="19"/>
        <v/>
      </c>
      <c r="CA169" s="114" t="str">
        <f t="shared" si="20"/>
        <v/>
      </c>
    </row>
    <row r="170" spans="38:79" ht="15" customHeight="1" x14ac:dyDescent="0.25">
      <c r="AL170" s="271" t="str">
        <f t="shared" si="21"/>
        <v>NDF</v>
      </c>
      <c r="AM170" s="477" t="s">
        <v>3642</v>
      </c>
      <c r="AN170" s="269" t="s">
        <v>411</v>
      </c>
      <c r="AO170" s="269" t="s">
        <v>1837</v>
      </c>
      <c r="AP170" s="269" t="s">
        <v>223</v>
      </c>
      <c r="BX170" s="114">
        <f>IF('1_geral'!$D$1=AL170,1,0)</f>
        <v>0</v>
      </c>
      <c r="BY170" s="114">
        <f>IF(BX170=1,SUM($BX$2:$BX169)+1,0)</f>
        <v>0</v>
      </c>
      <c r="BZ170" s="114" t="str">
        <f t="shared" si="19"/>
        <v/>
      </c>
      <c r="CA170" s="114" t="str">
        <f t="shared" si="20"/>
        <v/>
      </c>
    </row>
    <row r="171" spans="38:79" ht="15" customHeight="1" x14ac:dyDescent="0.25">
      <c r="AL171" s="271" t="str">
        <f t="shared" si="21"/>
        <v>SDL</v>
      </c>
      <c r="AM171" s="477" t="s">
        <v>3643</v>
      </c>
      <c r="AN171" s="269" t="s">
        <v>412</v>
      </c>
      <c r="AO171" s="269" t="s">
        <v>20</v>
      </c>
      <c r="AP171" s="269" t="s">
        <v>222</v>
      </c>
      <c r="BX171" s="114">
        <f>IF('1_geral'!$D$1=AL171,1,0)</f>
        <v>0</v>
      </c>
      <c r="BY171" s="114">
        <f>IF(BX171=1,SUM($BX$2:$BX170)+1,0)</f>
        <v>0</v>
      </c>
      <c r="BZ171" s="114" t="str">
        <f t="shared" si="19"/>
        <v/>
      </c>
      <c r="CA171" s="114" t="str">
        <f t="shared" si="20"/>
        <v/>
      </c>
    </row>
    <row r="172" spans="38:79" ht="15" customHeight="1" x14ac:dyDescent="0.25">
      <c r="AL172" s="271" t="str">
        <f t="shared" si="21"/>
        <v>NPA</v>
      </c>
      <c r="AM172" s="477" t="s">
        <v>3644</v>
      </c>
      <c r="AN172" s="269" t="s">
        <v>413</v>
      </c>
      <c r="AO172" s="269" t="s">
        <v>14</v>
      </c>
      <c r="AP172" s="269" t="s">
        <v>225</v>
      </c>
      <c r="BX172" s="114">
        <f>IF('1_geral'!$D$1=AL172,1,0)</f>
        <v>0</v>
      </c>
      <c r="BY172" s="114">
        <f>IF(BX172=1,SUM($BX$2:$BX171)+1,0)</f>
        <v>0</v>
      </c>
      <c r="BZ172" s="114" t="str">
        <f t="shared" si="19"/>
        <v/>
      </c>
      <c r="CA172" s="114" t="str">
        <f t="shared" si="20"/>
        <v/>
      </c>
    </row>
    <row r="173" spans="38:79" ht="15" customHeight="1" x14ac:dyDescent="0.25">
      <c r="AL173" s="271" t="str">
        <f t="shared" si="21"/>
        <v>SFI</v>
      </c>
      <c r="AM173" s="477" t="s">
        <v>3645</v>
      </c>
      <c r="AN173" s="269" t="s">
        <v>414</v>
      </c>
      <c r="AO173" s="269" t="s">
        <v>1836</v>
      </c>
      <c r="AP173" s="269" t="s">
        <v>222</v>
      </c>
      <c r="BX173" s="114">
        <f>IF('1_geral'!$D$1=AL173,1,0)</f>
        <v>0</v>
      </c>
      <c r="BY173" s="114">
        <f>IF(BX173=1,SUM($BX$2:$BX172)+1,0)</f>
        <v>0</v>
      </c>
      <c r="BZ173" s="114" t="str">
        <f t="shared" si="19"/>
        <v/>
      </c>
      <c r="CA173" s="114" t="str">
        <f t="shared" si="20"/>
        <v/>
      </c>
    </row>
    <row r="174" spans="38:79" ht="15" customHeight="1" x14ac:dyDescent="0.25">
      <c r="AL174" s="271" t="str">
        <f t="shared" si="21"/>
        <v>STI</v>
      </c>
      <c r="AM174" s="477" t="s">
        <v>3646</v>
      </c>
      <c r="AN174" s="269" t="s">
        <v>415</v>
      </c>
      <c r="AO174" s="269" t="s">
        <v>31</v>
      </c>
      <c r="AP174" s="269" t="s">
        <v>222</v>
      </c>
      <c r="BX174" s="114">
        <f>IF('1_geral'!$D$1=AL174,1,0)</f>
        <v>0</v>
      </c>
      <c r="BY174" s="114">
        <f>IF(BX174=1,SUM($BX$2:$BX173)+1,0)</f>
        <v>0</v>
      </c>
      <c r="BZ174" s="114" t="str">
        <f t="shared" si="19"/>
        <v/>
      </c>
      <c r="CA174" s="114" t="str">
        <f t="shared" si="20"/>
        <v/>
      </c>
    </row>
    <row r="175" spans="38:79" ht="15" customHeight="1" x14ac:dyDescent="0.25">
      <c r="AL175" s="271" t="str">
        <f t="shared" si="21"/>
        <v>SFI</v>
      </c>
      <c r="AM175" s="477" t="s">
        <v>3647</v>
      </c>
      <c r="AN175" s="269" t="s">
        <v>416</v>
      </c>
      <c r="AO175" s="269" t="s">
        <v>1836</v>
      </c>
      <c r="AP175" s="269" t="s">
        <v>222</v>
      </c>
      <c r="BX175" s="114">
        <f>IF('1_geral'!$D$1=AL175,1,0)</f>
        <v>0</v>
      </c>
      <c r="BY175" s="114">
        <f>IF(BX175=1,SUM($BX$2:$BX174)+1,0)</f>
        <v>0</v>
      </c>
      <c r="BZ175" s="114" t="str">
        <f t="shared" si="19"/>
        <v/>
      </c>
      <c r="CA175" s="114" t="str">
        <f t="shared" si="20"/>
        <v/>
      </c>
    </row>
    <row r="176" spans="38:79" ht="15" customHeight="1" x14ac:dyDescent="0.25">
      <c r="AL176" s="271" t="str">
        <f t="shared" si="21"/>
        <v>SDT</v>
      </c>
      <c r="AM176" s="477" t="s">
        <v>3648</v>
      </c>
      <c r="AN176" s="269" t="s">
        <v>3404</v>
      </c>
      <c r="AO176" s="269" t="s">
        <v>22</v>
      </c>
      <c r="AP176" s="269" t="s">
        <v>222</v>
      </c>
      <c r="BX176" s="114">
        <f>IF('1_geral'!$D$1=AL176,1,0)</f>
        <v>0</v>
      </c>
      <c r="BY176" s="114">
        <f>IF(BX176=1,SUM($BX$2:$BX175)+1,0)</f>
        <v>0</v>
      </c>
      <c r="BZ176" s="114" t="str">
        <f t="shared" si="19"/>
        <v/>
      </c>
      <c r="CA176" s="114" t="str">
        <f t="shared" si="20"/>
        <v/>
      </c>
    </row>
    <row r="177" spans="38:79" ht="15" customHeight="1" x14ac:dyDescent="0.25">
      <c r="AL177" s="271" t="str">
        <f t="shared" si="21"/>
        <v>NSP</v>
      </c>
      <c r="AM177" s="477" t="s">
        <v>3649</v>
      </c>
      <c r="AN177" s="269" t="s">
        <v>417</v>
      </c>
      <c r="AO177" s="269" t="s">
        <v>16</v>
      </c>
      <c r="AP177" s="269" t="s">
        <v>226</v>
      </c>
      <c r="BX177" s="114">
        <f>IF('1_geral'!$D$1=AL177,1,0)</f>
        <v>0</v>
      </c>
      <c r="BY177" s="114">
        <f>IF(BX177=1,SUM($BX$2:$BX176)+1,0)</f>
        <v>0</v>
      </c>
      <c r="BZ177" s="114" t="str">
        <f t="shared" si="19"/>
        <v/>
      </c>
      <c r="CA177" s="114" t="str">
        <f t="shared" si="20"/>
        <v/>
      </c>
    </row>
    <row r="178" spans="38:79" ht="15" customHeight="1" x14ac:dyDescent="0.25">
      <c r="AL178" s="271" t="str">
        <f t="shared" si="21"/>
        <v>SSM</v>
      </c>
      <c r="AM178" s="477" t="s">
        <v>3650</v>
      </c>
      <c r="AN178" s="269" t="s">
        <v>418</v>
      </c>
      <c r="AO178" s="269" t="s">
        <v>30</v>
      </c>
      <c r="AP178" s="269" t="s">
        <v>222</v>
      </c>
      <c r="BX178" s="114">
        <f>IF('1_geral'!$D$1=AL178,1,0)</f>
        <v>0</v>
      </c>
      <c r="BY178" s="114">
        <f>IF(BX178=1,SUM($BX$2:$BX177)+1,0)</f>
        <v>0</v>
      </c>
      <c r="BZ178" s="114" t="str">
        <f t="shared" si="19"/>
        <v/>
      </c>
      <c r="CA178" s="114" t="str">
        <f t="shared" si="20"/>
        <v/>
      </c>
    </row>
    <row r="179" spans="38:79" ht="15" customHeight="1" x14ac:dyDescent="0.25">
      <c r="AL179" s="271" t="str">
        <f t="shared" si="21"/>
        <v>STI</v>
      </c>
      <c r="AM179" s="477" t="s">
        <v>5152</v>
      </c>
      <c r="AN179" s="269" t="s">
        <v>5153</v>
      </c>
      <c r="AO179" s="269" t="s">
        <v>31</v>
      </c>
      <c r="AP179" s="269" t="s">
        <v>223</v>
      </c>
      <c r="BX179" s="114">
        <f>IF('1_geral'!$D$1=AL179,1,0)</f>
        <v>0</v>
      </c>
      <c r="BY179" s="114">
        <f>IF(BX179=1,SUM($BX$2:$BX178)+1,0)</f>
        <v>0</v>
      </c>
      <c r="BZ179" s="114" t="str">
        <f t="shared" si="19"/>
        <v/>
      </c>
      <c r="CA179" s="114" t="str">
        <f t="shared" si="20"/>
        <v/>
      </c>
    </row>
    <row r="180" spans="38:79" ht="15" customHeight="1" x14ac:dyDescent="0.25">
      <c r="AL180" s="271" t="str">
        <f t="shared" si="21"/>
        <v>STI</v>
      </c>
      <c r="AM180" s="477" t="s">
        <v>5048</v>
      </c>
      <c r="AN180" s="269" t="s">
        <v>5009</v>
      </c>
      <c r="AO180" s="269" t="s">
        <v>31</v>
      </c>
      <c r="AP180" s="269" t="s">
        <v>227</v>
      </c>
      <c r="BX180" s="114">
        <f>IF('1_geral'!$D$1=AL180,1,0)</f>
        <v>0</v>
      </c>
      <c r="BY180" s="114">
        <f>IF(BX180=1,SUM($BX$2:$BX179)+1,0)</f>
        <v>0</v>
      </c>
      <c r="BZ180" s="114" t="str">
        <f t="shared" si="19"/>
        <v/>
      </c>
      <c r="CA180" s="114" t="str">
        <f t="shared" si="20"/>
        <v/>
      </c>
    </row>
    <row r="181" spans="38:79" ht="15" customHeight="1" x14ac:dyDescent="0.25">
      <c r="AL181" s="271" t="str">
        <f t="shared" si="21"/>
        <v>CRG</v>
      </c>
      <c r="AM181" s="477" t="s">
        <v>3651</v>
      </c>
      <c r="AN181" s="269" t="s">
        <v>419</v>
      </c>
      <c r="AO181" s="269" t="s">
        <v>6</v>
      </c>
      <c r="AP181" s="269" t="s">
        <v>222</v>
      </c>
      <c r="BX181" s="114">
        <f>IF('1_geral'!$D$1=AL181,1,0)</f>
        <v>0</v>
      </c>
      <c r="BY181" s="114">
        <f>IF(BX181=1,SUM($BX$2:$BX180)+1,0)</f>
        <v>0</v>
      </c>
      <c r="BZ181" s="114" t="str">
        <f t="shared" si="19"/>
        <v/>
      </c>
      <c r="CA181" s="114" t="str">
        <f t="shared" si="20"/>
        <v/>
      </c>
    </row>
    <row r="182" spans="38:79" ht="15" customHeight="1" x14ac:dyDescent="0.25">
      <c r="AL182" s="271" t="str">
        <f t="shared" si="21"/>
        <v>EDF</v>
      </c>
      <c r="AM182" s="477" t="s">
        <v>3652</v>
      </c>
      <c r="AN182" s="269" t="s">
        <v>420</v>
      </c>
      <c r="AO182" s="269" t="s">
        <v>43</v>
      </c>
      <c r="AP182" s="269" t="s">
        <v>223</v>
      </c>
      <c r="BX182" s="114">
        <f>IF('1_geral'!$D$1=AL182,1,0)</f>
        <v>0</v>
      </c>
      <c r="BY182" s="114">
        <f>IF(BX182=1,SUM($BX$2:$BX181)+1,0)</f>
        <v>0</v>
      </c>
      <c r="BZ182" s="114" t="str">
        <f t="shared" si="19"/>
        <v/>
      </c>
      <c r="CA182" s="114" t="str">
        <f t="shared" si="20"/>
        <v/>
      </c>
    </row>
    <row r="183" spans="38:79" ht="15" customHeight="1" x14ac:dyDescent="0.25">
      <c r="AL183" s="271" t="str">
        <f t="shared" si="21"/>
        <v>SDL</v>
      </c>
      <c r="AM183" s="477" t="s">
        <v>3653</v>
      </c>
      <c r="AN183" s="269" t="s">
        <v>421</v>
      </c>
      <c r="AO183" s="269" t="s">
        <v>20</v>
      </c>
      <c r="AP183" s="269" t="s">
        <v>222</v>
      </c>
      <c r="BX183" s="114">
        <f>IF('1_geral'!$D$1=AL183,1,0)</f>
        <v>0</v>
      </c>
      <c r="BY183" s="114">
        <f>IF(BX183=1,SUM($BX$2:$BX182)+1,0)</f>
        <v>0</v>
      </c>
      <c r="BZ183" s="114" t="str">
        <f t="shared" si="19"/>
        <v/>
      </c>
      <c r="CA183" s="114" t="str">
        <f t="shared" si="20"/>
        <v/>
      </c>
    </row>
    <row r="184" spans="38:79" ht="15" customHeight="1" x14ac:dyDescent="0.25">
      <c r="AL184" s="271" t="str">
        <f t="shared" si="21"/>
        <v>SPL</v>
      </c>
      <c r="AM184" s="477" t="s">
        <v>3654</v>
      </c>
      <c r="AN184" s="269" t="s">
        <v>422</v>
      </c>
      <c r="AO184" s="269" t="s">
        <v>29</v>
      </c>
      <c r="AP184" s="269" t="s">
        <v>222</v>
      </c>
      <c r="BX184" s="114">
        <f>IF('1_geral'!$D$1=AL184,1,0)</f>
        <v>0</v>
      </c>
      <c r="BY184" s="114">
        <f>IF(BX184=1,SUM($BX$2:$BX183)+1,0)</f>
        <v>0</v>
      </c>
      <c r="BZ184" s="114" t="str">
        <f t="shared" si="19"/>
        <v/>
      </c>
      <c r="CA184" s="114" t="str">
        <f t="shared" si="20"/>
        <v/>
      </c>
    </row>
    <row r="185" spans="38:79" ht="15" customHeight="1" x14ac:dyDescent="0.25">
      <c r="AL185" s="271" t="str">
        <f t="shared" si="21"/>
        <v>STI</v>
      </c>
      <c r="AM185" s="477" t="s">
        <v>3655</v>
      </c>
      <c r="AN185" s="269" t="s">
        <v>423</v>
      </c>
      <c r="AO185" s="269" t="s">
        <v>31</v>
      </c>
      <c r="AP185" s="269" t="s">
        <v>222</v>
      </c>
      <c r="BX185" s="114">
        <f>IF('1_geral'!$D$1=AL185,1,0)</f>
        <v>0</v>
      </c>
      <c r="BY185" s="114">
        <f>IF(BX185=1,SUM($BX$2:$BX184)+1,0)</f>
        <v>0</v>
      </c>
      <c r="BZ185" s="114" t="str">
        <f t="shared" si="19"/>
        <v/>
      </c>
      <c r="CA185" s="114" t="str">
        <f t="shared" si="20"/>
        <v/>
      </c>
    </row>
    <row r="186" spans="38:79" ht="15" customHeight="1" x14ac:dyDescent="0.25">
      <c r="AL186" s="271" t="str">
        <f t="shared" si="21"/>
        <v>NBH</v>
      </c>
      <c r="AM186" s="477" t="s">
        <v>3656</v>
      </c>
      <c r="AN186" s="269" t="s">
        <v>424</v>
      </c>
      <c r="AO186" s="269" t="s">
        <v>1838</v>
      </c>
      <c r="AP186" s="269" t="s">
        <v>224</v>
      </c>
      <c r="BX186" s="114">
        <f>IF('1_geral'!$D$1=AL186,1,0)</f>
        <v>0</v>
      </c>
      <c r="BY186" s="114">
        <f>IF(BX186=1,SUM($BX$2:$BX185)+1,0)</f>
        <v>0</v>
      </c>
      <c r="BZ186" s="114" t="str">
        <f t="shared" si="19"/>
        <v/>
      </c>
      <c r="CA186" s="114" t="str">
        <f t="shared" si="20"/>
        <v/>
      </c>
    </row>
    <row r="187" spans="38:79" ht="15" customHeight="1" x14ac:dyDescent="0.25">
      <c r="AL187" s="271" t="str">
        <f t="shared" si="21"/>
        <v>NSP</v>
      </c>
      <c r="AM187" s="477" t="s">
        <v>3657</v>
      </c>
      <c r="AN187" s="269" t="s">
        <v>425</v>
      </c>
      <c r="AO187" s="269" t="s">
        <v>16</v>
      </c>
      <c r="AP187" s="269" t="s">
        <v>226</v>
      </c>
      <c r="BX187" s="114">
        <f>IF('1_geral'!$D$1=AL187,1,0)</f>
        <v>0</v>
      </c>
      <c r="BY187" s="114">
        <f>IF(BX187=1,SUM($BX$2:$BX186)+1,0)</f>
        <v>0</v>
      </c>
      <c r="BZ187" s="114" t="str">
        <f t="shared" si="19"/>
        <v/>
      </c>
      <c r="CA187" s="114" t="str">
        <f t="shared" si="20"/>
        <v/>
      </c>
    </row>
    <row r="188" spans="38:79" ht="15" customHeight="1" x14ac:dyDescent="0.25">
      <c r="AL188" s="271" t="str">
        <f t="shared" si="21"/>
        <v>NGC</v>
      </c>
      <c r="AM188" s="477" t="s">
        <v>3658</v>
      </c>
      <c r="AN188" s="269" t="s">
        <v>3405</v>
      </c>
      <c r="AO188" s="269" t="s">
        <v>1839</v>
      </c>
      <c r="AP188" s="269" t="s">
        <v>223</v>
      </c>
      <c r="BX188" s="114">
        <f>IF('1_geral'!$D$1=AL188,1,0)</f>
        <v>0</v>
      </c>
      <c r="BY188" s="114">
        <f>IF(BX188=1,SUM($BX$2:$BX187)+1,0)</f>
        <v>0</v>
      </c>
      <c r="BZ188" s="114" t="str">
        <f t="shared" si="19"/>
        <v/>
      </c>
      <c r="CA188" s="114" t="str">
        <f t="shared" si="20"/>
        <v/>
      </c>
    </row>
    <row r="189" spans="38:79" ht="15" customHeight="1" x14ac:dyDescent="0.25">
      <c r="AL189" s="271" t="str">
        <f t="shared" si="21"/>
        <v>SEP</v>
      </c>
      <c r="AM189" s="477" t="s">
        <v>3659</v>
      </c>
      <c r="AN189" s="269" t="s">
        <v>426</v>
      </c>
      <c r="AO189" s="269" t="s">
        <v>5</v>
      </c>
      <c r="AP189" s="269" t="s">
        <v>222</v>
      </c>
      <c r="BX189" s="114">
        <f>IF('1_geral'!$D$1=AL189,1,0)</f>
        <v>0</v>
      </c>
      <c r="BY189" s="114">
        <f>IF(BX189=1,SUM($BX$2:$BX188)+1,0)</f>
        <v>0</v>
      </c>
      <c r="BZ189" s="114" t="str">
        <f t="shared" si="19"/>
        <v/>
      </c>
      <c r="CA189" s="114" t="str">
        <f t="shared" si="20"/>
        <v/>
      </c>
    </row>
    <row r="190" spans="38:79" ht="15" customHeight="1" x14ac:dyDescent="0.25">
      <c r="AL190" s="271" t="str">
        <f t="shared" si="21"/>
        <v>EDF</v>
      </c>
      <c r="AM190" s="477" t="s">
        <v>3660</v>
      </c>
      <c r="AN190" s="269" t="s">
        <v>427</v>
      </c>
      <c r="AO190" s="269" t="s">
        <v>43</v>
      </c>
      <c r="AP190" s="269" t="s">
        <v>223</v>
      </c>
      <c r="BX190" s="114">
        <f>IF('1_geral'!$D$1=AL190,1,0)</f>
        <v>0</v>
      </c>
      <c r="BY190" s="114">
        <f>IF(BX190=1,SUM($BX$2:$BX189)+1,0)</f>
        <v>0</v>
      </c>
      <c r="BZ190" s="114" t="str">
        <f t="shared" si="19"/>
        <v/>
      </c>
      <c r="CA190" s="114" t="str">
        <f t="shared" si="20"/>
        <v/>
      </c>
    </row>
    <row r="191" spans="38:79" ht="15" customHeight="1" x14ac:dyDescent="0.25">
      <c r="AL191" s="271" t="str">
        <f t="shared" si="21"/>
        <v>PRG</v>
      </c>
      <c r="AM191" s="477" t="s">
        <v>3661</v>
      </c>
      <c r="AN191" s="269" t="s">
        <v>428</v>
      </c>
      <c r="AO191" s="269" t="s">
        <v>1835</v>
      </c>
      <c r="AP191" s="269" t="s">
        <v>222</v>
      </c>
      <c r="BX191" s="114">
        <f>IF('1_geral'!$D$1=AL191,1,0)</f>
        <v>0</v>
      </c>
      <c r="BY191" s="114">
        <f>IF(BX191=1,SUM($BX$2:$BX190)+1,0)</f>
        <v>0</v>
      </c>
      <c r="BZ191" s="114" t="str">
        <f t="shared" si="19"/>
        <v/>
      </c>
      <c r="CA191" s="114" t="str">
        <f t="shared" si="20"/>
        <v/>
      </c>
    </row>
    <row r="192" spans="38:79" ht="15" customHeight="1" x14ac:dyDescent="0.25">
      <c r="AL192" s="271" t="str">
        <f t="shared" si="21"/>
        <v>SBQ</v>
      </c>
      <c r="AM192" s="477" t="s">
        <v>3662</v>
      </c>
      <c r="AN192" s="269" t="s">
        <v>429</v>
      </c>
      <c r="AO192" s="269" t="s">
        <v>17</v>
      </c>
      <c r="AP192" s="269" t="s">
        <v>222</v>
      </c>
      <c r="BX192" s="114">
        <f>IF('1_geral'!$D$1=AL192,1,0)</f>
        <v>0</v>
      </c>
      <c r="BY192" s="114">
        <f>IF(BX192=1,SUM($BX$2:$BX191)+1,0)</f>
        <v>0</v>
      </c>
      <c r="BZ192" s="114" t="str">
        <f t="shared" si="19"/>
        <v/>
      </c>
      <c r="CA192" s="114" t="str">
        <f t="shared" si="20"/>
        <v/>
      </c>
    </row>
    <row r="193" spans="38:79" ht="15" customHeight="1" x14ac:dyDescent="0.25">
      <c r="AL193" s="271" t="str">
        <f t="shared" si="21"/>
        <v>SDP</v>
      </c>
      <c r="AM193" s="477" t="s">
        <v>3663</v>
      </c>
      <c r="AN193" s="269" t="s">
        <v>430</v>
      </c>
      <c r="AO193" s="269" t="s">
        <v>21</v>
      </c>
      <c r="AP193" s="269" t="s">
        <v>222</v>
      </c>
      <c r="BX193" s="114">
        <f>IF('1_geral'!$D$1=AL193,1,0)</f>
        <v>0</v>
      </c>
      <c r="BY193" s="114">
        <f>IF(BX193=1,SUM($BX$2:$BX192)+1,0)</f>
        <v>0</v>
      </c>
      <c r="BZ193" s="114" t="str">
        <f t="shared" si="19"/>
        <v/>
      </c>
      <c r="CA193" s="114" t="str">
        <f t="shared" si="20"/>
        <v/>
      </c>
    </row>
    <row r="194" spans="38:79" ht="15" customHeight="1" x14ac:dyDescent="0.25">
      <c r="AL194" s="271" t="str">
        <f t="shared" si="21"/>
        <v>SDP</v>
      </c>
      <c r="AM194" s="477" t="s">
        <v>3664</v>
      </c>
      <c r="AN194" s="269" t="s">
        <v>431</v>
      </c>
      <c r="AO194" s="269" t="s">
        <v>21</v>
      </c>
      <c r="AP194" s="269" t="s">
        <v>222</v>
      </c>
      <c r="BX194" s="114">
        <f>IF('1_geral'!$D$1=AL194,1,0)</f>
        <v>0</v>
      </c>
      <c r="BY194" s="114">
        <f>IF(BX194=1,SUM($BX$2:$BX193)+1,0)</f>
        <v>0</v>
      </c>
      <c r="BZ194" s="114" t="str">
        <f t="shared" ref="BZ194:BZ257" si="22">IF($BX194=0,"",AM194)</f>
        <v/>
      </c>
      <c r="CA194" s="114" t="str">
        <f t="shared" ref="CA194:CA257" si="23">IF($BX194=0,"",AN194)</f>
        <v/>
      </c>
    </row>
    <row r="195" spans="38:79" ht="15" customHeight="1" x14ac:dyDescent="0.25">
      <c r="AL195" s="271" t="str">
        <f t="shared" si="21"/>
        <v>SSM</v>
      </c>
      <c r="AM195" s="477" t="s">
        <v>3665</v>
      </c>
      <c r="AN195" s="269" t="s">
        <v>432</v>
      </c>
      <c r="AO195" s="269" t="s">
        <v>30</v>
      </c>
      <c r="AP195" s="269" t="s">
        <v>222</v>
      </c>
      <c r="BX195" s="114">
        <f>IF('1_geral'!$D$1=AL195,1,0)</f>
        <v>0</v>
      </c>
      <c r="BY195" s="114">
        <f>IF(BX195=1,SUM($BX$2:$BX194)+1,0)</f>
        <v>0</v>
      </c>
      <c r="BZ195" s="114" t="str">
        <f t="shared" si="22"/>
        <v/>
      </c>
      <c r="CA195" s="114" t="str">
        <f t="shared" si="23"/>
        <v/>
      </c>
    </row>
    <row r="196" spans="38:79" ht="15" customHeight="1" x14ac:dyDescent="0.25">
      <c r="AL196" s="271" t="str">
        <f t="shared" ref="AL196:AL259" si="24">AO196</f>
        <v>PRG</v>
      </c>
      <c r="AM196" s="477" t="s">
        <v>3666</v>
      </c>
      <c r="AN196" s="269" t="s">
        <v>433</v>
      </c>
      <c r="AO196" s="269" t="s">
        <v>1835</v>
      </c>
      <c r="AP196" s="269" t="s">
        <v>222</v>
      </c>
      <c r="BX196" s="114">
        <f>IF('1_geral'!$D$1=AL196,1,0)</f>
        <v>0</v>
      </c>
      <c r="BY196" s="114">
        <f>IF(BX196=1,SUM($BX$2:$BX195)+1,0)</f>
        <v>0</v>
      </c>
      <c r="BZ196" s="114" t="str">
        <f t="shared" si="22"/>
        <v/>
      </c>
      <c r="CA196" s="114" t="str">
        <f t="shared" si="23"/>
        <v/>
      </c>
    </row>
    <row r="197" spans="38:79" ht="15" customHeight="1" x14ac:dyDescent="0.25">
      <c r="AL197" s="271" t="str">
        <f t="shared" si="24"/>
        <v>NSP</v>
      </c>
      <c r="AM197" s="477" t="s">
        <v>3667</v>
      </c>
      <c r="AN197" s="269" t="s">
        <v>434</v>
      </c>
      <c r="AO197" s="269" t="s">
        <v>16</v>
      </c>
      <c r="AP197" s="269" t="s">
        <v>226</v>
      </c>
      <c r="BX197" s="114">
        <f>IF('1_geral'!$D$1=AL197,1,0)</f>
        <v>0</v>
      </c>
      <c r="BY197" s="114">
        <f>IF(BX197=1,SUM($BX$2:$BX196)+1,0)</f>
        <v>0</v>
      </c>
      <c r="BZ197" s="114" t="str">
        <f t="shared" si="22"/>
        <v/>
      </c>
      <c r="CA197" s="114" t="str">
        <f t="shared" si="23"/>
        <v/>
      </c>
    </row>
    <row r="198" spans="38:79" ht="15" customHeight="1" x14ac:dyDescent="0.25">
      <c r="AL198" s="271" t="str">
        <f t="shared" si="24"/>
        <v>NRJ</v>
      </c>
      <c r="AM198" s="477" t="s">
        <v>3668</v>
      </c>
      <c r="AN198" s="269" t="s">
        <v>435</v>
      </c>
      <c r="AO198" s="269" t="s">
        <v>46</v>
      </c>
      <c r="AP198" s="269" t="s">
        <v>222</v>
      </c>
      <c r="BX198" s="114">
        <f>IF('1_geral'!$D$1=AL198,1,0)</f>
        <v>0</v>
      </c>
      <c r="BY198" s="114">
        <f>IF(BX198=1,SUM($BX$2:$BX197)+1,0)</f>
        <v>0</v>
      </c>
      <c r="BZ198" s="114" t="str">
        <f t="shared" si="22"/>
        <v/>
      </c>
      <c r="CA198" s="114" t="str">
        <f t="shared" si="23"/>
        <v/>
      </c>
    </row>
    <row r="199" spans="38:79" ht="15" customHeight="1" x14ac:dyDescent="0.25">
      <c r="AL199" s="271" t="str">
        <f t="shared" si="24"/>
        <v>SGP</v>
      </c>
      <c r="AM199" s="477" t="s">
        <v>3669</v>
      </c>
      <c r="AN199" s="269" t="s">
        <v>436</v>
      </c>
      <c r="AO199" s="269" t="s">
        <v>24</v>
      </c>
      <c r="AP199" s="269" t="s">
        <v>223</v>
      </c>
      <c r="BX199" s="114">
        <f>IF('1_geral'!$D$1=AL199,1,0)</f>
        <v>0</v>
      </c>
      <c r="BY199" s="114">
        <f>IF(BX199=1,SUM($BX$2:$BX198)+1,0)</f>
        <v>0</v>
      </c>
      <c r="BZ199" s="114" t="str">
        <f t="shared" si="22"/>
        <v/>
      </c>
      <c r="CA199" s="114" t="str">
        <f t="shared" si="23"/>
        <v/>
      </c>
    </row>
    <row r="200" spans="38:79" ht="15" customHeight="1" x14ac:dyDescent="0.25">
      <c r="AL200" s="271" t="str">
        <f t="shared" si="24"/>
        <v>NSA</v>
      </c>
      <c r="AM200" s="477" t="s">
        <v>3670</v>
      </c>
      <c r="AN200" s="269" t="s">
        <v>437</v>
      </c>
      <c r="AO200" s="269" t="s">
        <v>15</v>
      </c>
      <c r="AP200" s="269" t="s">
        <v>227</v>
      </c>
      <c r="BX200" s="114">
        <f>IF('1_geral'!$D$1=AL200,1,0)</f>
        <v>0</v>
      </c>
      <c r="BY200" s="114">
        <f>IF(BX200=1,SUM($BX$2:$BX199)+1,0)</f>
        <v>0</v>
      </c>
      <c r="BZ200" s="114" t="str">
        <f t="shared" si="22"/>
        <v/>
      </c>
      <c r="CA200" s="114" t="str">
        <f t="shared" si="23"/>
        <v/>
      </c>
    </row>
    <row r="201" spans="38:79" ht="15" customHeight="1" x14ac:dyDescent="0.25">
      <c r="AL201" s="271" t="str">
        <f t="shared" si="24"/>
        <v>SCI</v>
      </c>
      <c r="AM201" s="477" t="s">
        <v>3671</v>
      </c>
      <c r="AN201" s="269" t="s">
        <v>438</v>
      </c>
      <c r="AO201" s="269" t="s">
        <v>18</v>
      </c>
      <c r="AP201" s="269" t="s">
        <v>222</v>
      </c>
      <c r="BX201" s="114">
        <f>IF('1_geral'!$D$1=AL201,1,0)</f>
        <v>0</v>
      </c>
      <c r="BY201" s="114">
        <f>IF(BX201=1,SUM($BX$2:$BX200)+1,0)</f>
        <v>0</v>
      </c>
      <c r="BZ201" s="114" t="str">
        <f t="shared" si="22"/>
        <v/>
      </c>
      <c r="CA201" s="114" t="str">
        <f t="shared" si="23"/>
        <v/>
      </c>
    </row>
    <row r="202" spans="38:79" ht="15" customHeight="1" x14ac:dyDescent="0.25">
      <c r="AL202" s="271" t="str">
        <f t="shared" si="24"/>
        <v>SAG</v>
      </c>
      <c r="AM202" s="477" t="s">
        <v>3672</v>
      </c>
      <c r="AN202" s="269" t="s">
        <v>439</v>
      </c>
      <c r="AO202" s="269" t="s">
        <v>3364</v>
      </c>
      <c r="AP202" s="269" t="s">
        <v>222</v>
      </c>
      <c r="BX202" s="114">
        <f>IF('1_geral'!$D$1=AL202,1,0)</f>
        <v>0</v>
      </c>
      <c r="BY202" s="114">
        <f>IF(BX202=1,SUM($BX$2:$BX201)+1,0)</f>
        <v>0</v>
      </c>
      <c r="BZ202" s="114" t="str">
        <f t="shared" si="22"/>
        <v/>
      </c>
      <c r="CA202" s="114" t="str">
        <f t="shared" si="23"/>
        <v/>
      </c>
    </row>
    <row r="203" spans="38:79" ht="15" customHeight="1" x14ac:dyDescent="0.25">
      <c r="AL203" s="271" t="str">
        <f t="shared" si="24"/>
        <v>AUD</v>
      </c>
      <c r="AM203" s="477" t="s">
        <v>5255</v>
      </c>
      <c r="AN203" s="269" t="s">
        <v>5256</v>
      </c>
      <c r="AO203" s="269" t="s">
        <v>41</v>
      </c>
      <c r="AP203" s="269" t="s">
        <v>222</v>
      </c>
      <c r="BX203" s="114">
        <f>IF('1_geral'!$D$1=AL203,1,0)</f>
        <v>0</v>
      </c>
      <c r="BY203" s="114">
        <f>IF(BX203=1,SUM($BX$2:$BX202)+1,0)</f>
        <v>0</v>
      </c>
      <c r="BZ203" s="114" t="str">
        <f t="shared" si="22"/>
        <v/>
      </c>
      <c r="CA203" s="114" t="str">
        <f t="shared" si="23"/>
        <v/>
      </c>
    </row>
    <row r="204" spans="38:79" ht="15" customHeight="1" x14ac:dyDescent="0.25">
      <c r="AL204" s="271" t="str">
        <f t="shared" si="24"/>
        <v>SGP</v>
      </c>
      <c r="AM204" s="477" t="s">
        <v>5154</v>
      </c>
      <c r="AN204" s="269" t="s">
        <v>5155</v>
      </c>
      <c r="AO204" s="269" t="s">
        <v>24</v>
      </c>
      <c r="AP204" s="269" t="s">
        <v>222</v>
      </c>
      <c r="BX204" s="114">
        <f>IF('1_geral'!$D$1=AL204,1,0)</f>
        <v>0</v>
      </c>
      <c r="BY204" s="114">
        <f>IF(BX204=1,SUM($BX$2:$BX203)+1,0)</f>
        <v>0</v>
      </c>
      <c r="BZ204" s="114" t="str">
        <f t="shared" si="22"/>
        <v/>
      </c>
      <c r="CA204" s="114" t="str">
        <f t="shared" si="23"/>
        <v/>
      </c>
    </row>
    <row r="205" spans="38:79" ht="15" customHeight="1" x14ac:dyDescent="0.25">
      <c r="AL205" s="271" t="str">
        <f t="shared" si="24"/>
        <v>PRG</v>
      </c>
      <c r="AM205" s="477" t="s">
        <v>3673</v>
      </c>
      <c r="AN205" s="269" t="s">
        <v>440</v>
      </c>
      <c r="AO205" s="269" t="s">
        <v>1835</v>
      </c>
      <c r="AP205" s="269" t="s">
        <v>223</v>
      </c>
      <c r="BX205" s="114">
        <f>IF('1_geral'!$D$1=AL205,1,0)</f>
        <v>0</v>
      </c>
      <c r="BY205" s="114">
        <f>IF(BX205=1,SUM($BX$2:$BX204)+1,0)</f>
        <v>0</v>
      </c>
      <c r="BZ205" s="114" t="str">
        <f t="shared" si="22"/>
        <v/>
      </c>
      <c r="CA205" s="114" t="str">
        <f t="shared" si="23"/>
        <v/>
      </c>
    </row>
    <row r="206" spans="38:79" ht="15" customHeight="1" x14ac:dyDescent="0.25">
      <c r="AL206" s="271" t="str">
        <f t="shared" si="24"/>
        <v>SPC</v>
      </c>
      <c r="AM206" s="477" t="s">
        <v>3674</v>
      </c>
      <c r="AN206" s="269" t="s">
        <v>441</v>
      </c>
      <c r="AO206" s="269" t="s">
        <v>26</v>
      </c>
      <c r="AP206" s="269" t="s">
        <v>222</v>
      </c>
      <c r="BX206" s="114">
        <f>IF('1_geral'!$D$1=AL206,1,0)</f>
        <v>0</v>
      </c>
      <c r="BY206" s="114">
        <f>IF(BX206=1,SUM($BX$2:$BX205)+1,0)</f>
        <v>0</v>
      </c>
      <c r="BZ206" s="114" t="str">
        <f t="shared" si="22"/>
        <v/>
      </c>
      <c r="CA206" s="114" t="str">
        <f t="shared" si="23"/>
        <v/>
      </c>
    </row>
    <row r="207" spans="38:79" ht="15" customHeight="1" x14ac:dyDescent="0.25">
      <c r="AL207" s="271" t="str">
        <f t="shared" si="24"/>
        <v>SEP</v>
      </c>
      <c r="AM207" s="477" t="s">
        <v>3675</v>
      </c>
      <c r="AN207" s="269" t="s">
        <v>442</v>
      </c>
      <c r="AO207" s="269" t="s">
        <v>5</v>
      </c>
      <c r="AP207" s="269" t="s">
        <v>222</v>
      </c>
      <c r="BX207" s="114">
        <f>IF('1_geral'!$D$1=AL207,1,0)</f>
        <v>0</v>
      </c>
      <c r="BY207" s="114">
        <f>IF(BX207=1,SUM($BX$2:$BX206)+1,0)</f>
        <v>0</v>
      </c>
      <c r="BZ207" s="114" t="str">
        <f t="shared" si="22"/>
        <v/>
      </c>
      <c r="CA207" s="114" t="str">
        <f t="shared" si="23"/>
        <v/>
      </c>
    </row>
    <row r="208" spans="38:79" ht="15" customHeight="1" x14ac:dyDescent="0.25">
      <c r="AL208" s="271" t="str">
        <f t="shared" si="24"/>
        <v>SDT</v>
      </c>
      <c r="AM208" s="477" t="s">
        <v>3676</v>
      </c>
      <c r="AN208" s="269" t="s">
        <v>3368</v>
      </c>
      <c r="AO208" s="269" t="s">
        <v>22</v>
      </c>
      <c r="AP208" s="269" t="s">
        <v>222</v>
      </c>
      <c r="BX208" s="114">
        <f>IF('1_geral'!$D$1=AL208,1,0)</f>
        <v>0</v>
      </c>
      <c r="BY208" s="114">
        <f>IF(BX208=1,SUM($BX$2:$BX207)+1,0)</f>
        <v>0</v>
      </c>
      <c r="BZ208" s="114" t="str">
        <f t="shared" si="22"/>
        <v/>
      </c>
      <c r="CA208" s="114" t="str">
        <f t="shared" si="23"/>
        <v/>
      </c>
    </row>
    <row r="209" spans="38:79" ht="15" customHeight="1" x14ac:dyDescent="0.25">
      <c r="AL209" s="271" t="str">
        <f t="shared" si="24"/>
        <v>SGP</v>
      </c>
      <c r="AM209" s="477" t="s">
        <v>3677</v>
      </c>
      <c r="AN209" s="269" t="s">
        <v>443</v>
      </c>
      <c r="AO209" s="269" t="s">
        <v>24</v>
      </c>
      <c r="AP209" s="269" t="s">
        <v>222</v>
      </c>
      <c r="BX209" s="114">
        <f>IF('1_geral'!$D$1=AL209,1,0)</f>
        <v>0</v>
      </c>
      <c r="BY209" s="114">
        <f>IF(BX209=1,SUM($BX$2:$BX208)+1,0)</f>
        <v>0</v>
      </c>
      <c r="BZ209" s="114" t="str">
        <f t="shared" si="22"/>
        <v/>
      </c>
      <c r="CA209" s="114" t="str">
        <f t="shared" si="23"/>
        <v/>
      </c>
    </row>
    <row r="210" spans="38:79" ht="15" customHeight="1" x14ac:dyDescent="0.25">
      <c r="AL210" s="271" t="str">
        <f t="shared" si="24"/>
        <v>STI</v>
      </c>
      <c r="AM210" s="477" t="s">
        <v>3678</v>
      </c>
      <c r="AN210" s="269" t="s">
        <v>444</v>
      </c>
      <c r="AO210" s="269" t="s">
        <v>31</v>
      </c>
      <c r="AP210" s="269" t="s">
        <v>222</v>
      </c>
      <c r="BX210" s="114">
        <f>IF('1_geral'!$D$1=AL210,1,0)</f>
        <v>0</v>
      </c>
      <c r="BY210" s="114">
        <f>IF(BX210=1,SUM($BX$2:$BX209)+1,0)</f>
        <v>0</v>
      </c>
      <c r="BZ210" s="114" t="str">
        <f t="shared" si="22"/>
        <v/>
      </c>
      <c r="CA210" s="114" t="str">
        <f t="shared" si="23"/>
        <v/>
      </c>
    </row>
    <row r="211" spans="38:79" ht="15" customHeight="1" x14ac:dyDescent="0.25">
      <c r="AL211" s="271" t="str">
        <f t="shared" si="24"/>
        <v>DIR-2</v>
      </c>
      <c r="AM211" s="477" t="s">
        <v>3679</v>
      </c>
      <c r="AN211" s="269" t="s">
        <v>445</v>
      </c>
      <c r="AO211" s="269" t="s">
        <v>42</v>
      </c>
      <c r="AP211" s="269" t="s">
        <v>222</v>
      </c>
      <c r="BX211" s="114">
        <f>IF('1_geral'!$D$1=AL211,1,0)</f>
        <v>0</v>
      </c>
      <c r="BY211" s="114">
        <f>IF(BX211=1,SUM($BX$2:$BX210)+1,0)</f>
        <v>0</v>
      </c>
      <c r="BZ211" s="114" t="str">
        <f t="shared" si="22"/>
        <v/>
      </c>
      <c r="CA211" s="114" t="str">
        <f t="shared" si="23"/>
        <v/>
      </c>
    </row>
    <row r="212" spans="38:79" ht="15" customHeight="1" x14ac:dyDescent="0.25">
      <c r="AL212" s="271" t="str">
        <f t="shared" si="24"/>
        <v>STI</v>
      </c>
      <c r="AM212" s="477" t="s">
        <v>3680</v>
      </c>
      <c r="AN212" s="269" t="s">
        <v>446</v>
      </c>
      <c r="AO212" s="269" t="s">
        <v>31</v>
      </c>
      <c r="AP212" s="269" t="s">
        <v>222</v>
      </c>
      <c r="BX212" s="114">
        <f>IF('1_geral'!$D$1=AL212,1,0)</f>
        <v>0</v>
      </c>
      <c r="BY212" s="114">
        <f>IF(BX212=1,SUM($BX$2:$BX211)+1,0)</f>
        <v>0</v>
      </c>
      <c r="BZ212" s="114" t="str">
        <f t="shared" si="22"/>
        <v/>
      </c>
      <c r="CA212" s="114" t="str">
        <f t="shared" si="23"/>
        <v/>
      </c>
    </row>
    <row r="213" spans="38:79" ht="15" customHeight="1" x14ac:dyDescent="0.25">
      <c r="AL213" s="271" t="str">
        <f t="shared" si="24"/>
        <v>SCL</v>
      </c>
      <c r="AM213" s="477" t="s">
        <v>3681</v>
      </c>
      <c r="AN213" s="269" t="s">
        <v>447</v>
      </c>
      <c r="AO213" s="269" t="s">
        <v>19</v>
      </c>
      <c r="AP213" s="269" t="s">
        <v>222</v>
      </c>
      <c r="BX213" s="114">
        <f>IF('1_geral'!$D$1=AL213,1,0)</f>
        <v>0</v>
      </c>
      <c r="BY213" s="114">
        <f>IF(BX213=1,SUM($BX$2:$BX212)+1,0)</f>
        <v>0</v>
      </c>
      <c r="BZ213" s="114" t="str">
        <f t="shared" si="22"/>
        <v/>
      </c>
      <c r="CA213" s="114" t="str">
        <f t="shared" si="23"/>
        <v/>
      </c>
    </row>
    <row r="214" spans="38:79" ht="15" customHeight="1" x14ac:dyDescent="0.25">
      <c r="AL214" s="271" t="str">
        <f t="shared" si="24"/>
        <v>SEP</v>
      </c>
      <c r="AM214" s="477" t="s">
        <v>3682</v>
      </c>
      <c r="AN214" s="269" t="s">
        <v>448</v>
      </c>
      <c r="AO214" s="269" t="s">
        <v>5</v>
      </c>
      <c r="AP214" s="269" t="s">
        <v>222</v>
      </c>
      <c r="BX214" s="114">
        <f>IF('1_geral'!$D$1=AL214,1,0)</f>
        <v>0</v>
      </c>
      <c r="BY214" s="114">
        <f>IF(BX214=1,SUM($BX$2:$BX213)+1,0)</f>
        <v>0</v>
      </c>
      <c r="BZ214" s="114" t="str">
        <f t="shared" si="22"/>
        <v/>
      </c>
      <c r="CA214" s="114" t="str">
        <f t="shared" si="23"/>
        <v/>
      </c>
    </row>
    <row r="215" spans="38:79" ht="15" customHeight="1" x14ac:dyDescent="0.25">
      <c r="AL215" s="271" t="str">
        <f t="shared" si="24"/>
        <v>SDT</v>
      </c>
      <c r="AM215" s="477" t="s">
        <v>5097</v>
      </c>
      <c r="AN215" s="269" t="s">
        <v>5098</v>
      </c>
      <c r="AO215" s="269" t="s">
        <v>22</v>
      </c>
      <c r="AP215" s="269" t="s">
        <v>222</v>
      </c>
      <c r="BX215" s="114">
        <f>IF('1_geral'!$D$1=AL215,1,0)</f>
        <v>0</v>
      </c>
      <c r="BY215" s="114">
        <f>IF(BX215=1,SUM($BX$2:$BX214)+1,0)</f>
        <v>0</v>
      </c>
      <c r="BZ215" s="114" t="str">
        <f t="shared" si="22"/>
        <v/>
      </c>
      <c r="CA215" s="114" t="str">
        <f t="shared" si="23"/>
        <v/>
      </c>
    </row>
    <row r="216" spans="38:79" ht="15" customHeight="1" x14ac:dyDescent="0.25">
      <c r="AL216" s="271" t="str">
        <f t="shared" si="24"/>
        <v>SDT</v>
      </c>
      <c r="AM216" s="477" t="s">
        <v>3683</v>
      </c>
      <c r="AN216" s="269" t="s">
        <v>449</v>
      </c>
      <c r="AO216" s="269" t="s">
        <v>22</v>
      </c>
      <c r="AP216" s="269" t="s">
        <v>222</v>
      </c>
      <c r="BX216" s="114">
        <f>IF('1_geral'!$D$1=AL216,1,0)</f>
        <v>0</v>
      </c>
      <c r="BY216" s="114">
        <f>IF(BX216=1,SUM($BX$2:$BX215)+1,0)</f>
        <v>0</v>
      </c>
      <c r="BZ216" s="114" t="str">
        <f t="shared" si="22"/>
        <v/>
      </c>
      <c r="CA216" s="114" t="str">
        <f t="shared" si="23"/>
        <v/>
      </c>
    </row>
    <row r="217" spans="38:79" ht="15" customHeight="1" x14ac:dyDescent="0.25">
      <c r="AL217" s="271" t="str">
        <f t="shared" si="24"/>
        <v>NSA</v>
      </c>
      <c r="AM217" s="477" t="s">
        <v>3684</v>
      </c>
      <c r="AN217" s="269" t="s">
        <v>450</v>
      </c>
      <c r="AO217" s="269" t="s">
        <v>15</v>
      </c>
      <c r="AP217" s="269" t="s">
        <v>227</v>
      </c>
      <c r="BX217" s="114">
        <f>IF('1_geral'!$D$1=AL217,1,0)</f>
        <v>0</v>
      </c>
      <c r="BY217" s="114">
        <f>IF(BX217=1,SUM($BX$2:$BX216)+1,0)</f>
        <v>0</v>
      </c>
      <c r="BZ217" s="114" t="str">
        <f t="shared" si="22"/>
        <v/>
      </c>
      <c r="CA217" s="114" t="str">
        <f t="shared" si="23"/>
        <v/>
      </c>
    </row>
    <row r="218" spans="38:79" ht="15" customHeight="1" x14ac:dyDescent="0.25">
      <c r="AL218" s="271" t="str">
        <f t="shared" si="24"/>
        <v>SDT</v>
      </c>
      <c r="AM218" s="477" t="s">
        <v>3685</v>
      </c>
      <c r="AN218" s="269" t="s">
        <v>451</v>
      </c>
      <c r="AO218" s="269" t="s">
        <v>22</v>
      </c>
      <c r="AP218" s="269" t="s">
        <v>222</v>
      </c>
      <c r="BX218" s="114">
        <f>IF('1_geral'!$D$1=AL218,1,0)</f>
        <v>0</v>
      </c>
      <c r="BY218" s="114">
        <f>IF(BX218=1,SUM($BX$2:$BX217)+1,0)</f>
        <v>0</v>
      </c>
      <c r="BZ218" s="114" t="str">
        <f t="shared" si="22"/>
        <v/>
      </c>
      <c r="CA218" s="114" t="str">
        <f t="shared" si="23"/>
        <v/>
      </c>
    </row>
    <row r="219" spans="38:79" ht="15" customHeight="1" x14ac:dyDescent="0.25">
      <c r="AL219" s="271" t="str">
        <f t="shared" si="24"/>
        <v>SSM</v>
      </c>
      <c r="AM219" s="477" t="s">
        <v>3686</v>
      </c>
      <c r="AN219" s="269" t="s">
        <v>452</v>
      </c>
      <c r="AO219" s="269" t="s">
        <v>30</v>
      </c>
      <c r="AP219" s="269" t="s">
        <v>222</v>
      </c>
      <c r="BX219" s="114">
        <f>IF('1_geral'!$D$1=AL219,1,0)</f>
        <v>0</v>
      </c>
      <c r="BY219" s="114">
        <f>IF(BX219=1,SUM($BX$2:$BX218)+1,0)</f>
        <v>0</v>
      </c>
      <c r="BZ219" s="114" t="str">
        <f t="shared" si="22"/>
        <v/>
      </c>
      <c r="CA219" s="114" t="str">
        <f t="shared" si="23"/>
        <v/>
      </c>
    </row>
    <row r="220" spans="38:79" ht="15" customHeight="1" x14ac:dyDescent="0.25">
      <c r="AL220" s="271" t="str">
        <f t="shared" si="24"/>
        <v>NSP</v>
      </c>
      <c r="AM220" s="477" t="s">
        <v>3687</v>
      </c>
      <c r="AN220" s="269" t="s">
        <v>453</v>
      </c>
      <c r="AO220" s="269" t="s">
        <v>16</v>
      </c>
      <c r="AP220" s="269" t="s">
        <v>226</v>
      </c>
      <c r="BX220" s="114">
        <f>IF('1_geral'!$D$1=AL220,1,0)</f>
        <v>0</v>
      </c>
      <c r="BY220" s="114">
        <f>IF(BX220=1,SUM($BX$2:$BX219)+1,0)</f>
        <v>0</v>
      </c>
      <c r="BZ220" s="114" t="str">
        <f t="shared" si="22"/>
        <v/>
      </c>
      <c r="CA220" s="114" t="str">
        <f t="shared" si="23"/>
        <v/>
      </c>
    </row>
    <row r="221" spans="38:79" ht="15" customHeight="1" x14ac:dyDescent="0.25">
      <c r="AL221" s="271" t="str">
        <f t="shared" si="24"/>
        <v>GAB</v>
      </c>
      <c r="AM221" s="477" t="s">
        <v>3688</v>
      </c>
      <c r="AN221" s="269" t="s">
        <v>454</v>
      </c>
      <c r="AO221" s="269" t="s">
        <v>11</v>
      </c>
      <c r="AP221" s="269" t="s">
        <v>222</v>
      </c>
      <c r="BX221" s="114">
        <f>IF('1_geral'!$D$1=AL221,1,0)</f>
        <v>0</v>
      </c>
      <c r="BY221" s="114">
        <f>IF(BX221=1,SUM($BX$2:$BX220)+1,0)</f>
        <v>0</v>
      </c>
      <c r="BZ221" s="114" t="str">
        <f t="shared" si="22"/>
        <v/>
      </c>
      <c r="CA221" s="114" t="str">
        <f t="shared" si="23"/>
        <v/>
      </c>
    </row>
    <row r="222" spans="38:79" ht="15" customHeight="1" x14ac:dyDescent="0.25">
      <c r="AL222" s="271" t="str">
        <f t="shared" si="24"/>
        <v>STI</v>
      </c>
      <c r="AM222" s="477" t="s">
        <v>3689</v>
      </c>
      <c r="AN222" s="269" t="s">
        <v>455</v>
      </c>
      <c r="AO222" s="269" t="s">
        <v>31</v>
      </c>
      <c r="AP222" s="269" t="s">
        <v>222</v>
      </c>
      <c r="BX222" s="114">
        <f>IF('1_geral'!$D$1=AL222,1,0)</f>
        <v>0</v>
      </c>
      <c r="BY222" s="114">
        <f>IF(BX222=1,SUM($BX$2:$BX221)+1,0)</f>
        <v>0</v>
      </c>
      <c r="BZ222" s="114" t="str">
        <f t="shared" si="22"/>
        <v/>
      </c>
      <c r="CA222" s="114" t="str">
        <f t="shared" si="23"/>
        <v/>
      </c>
    </row>
    <row r="223" spans="38:79" ht="15" customHeight="1" x14ac:dyDescent="0.25">
      <c r="AL223" s="271" t="str">
        <f t="shared" si="24"/>
        <v>NPA</v>
      </c>
      <c r="AM223" s="477" t="s">
        <v>3690</v>
      </c>
      <c r="AN223" s="269" t="s">
        <v>456</v>
      </c>
      <c r="AO223" s="269" t="s">
        <v>14</v>
      </c>
      <c r="AP223" s="269" t="s">
        <v>225</v>
      </c>
      <c r="BX223" s="114">
        <f>IF('1_geral'!$D$1=AL223,1,0)</f>
        <v>0</v>
      </c>
      <c r="BY223" s="114">
        <f>IF(BX223=1,SUM($BX$2:$BX222)+1,0)</f>
        <v>0</v>
      </c>
      <c r="BZ223" s="114" t="str">
        <f t="shared" si="22"/>
        <v/>
      </c>
      <c r="CA223" s="114" t="str">
        <f t="shared" si="23"/>
        <v/>
      </c>
    </row>
    <row r="224" spans="38:79" ht="15" customHeight="1" x14ac:dyDescent="0.25">
      <c r="AL224" s="271" t="str">
        <f t="shared" si="24"/>
        <v>SDP</v>
      </c>
      <c r="AM224" s="477" t="s">
        <v>3691</v>
      </c>
      <c r="AN224" s="269" t="s">
        <v>3406</v>
      </c>
      <c r="AO224" s="269" t="s">
        <v>21</v>
      </c>
      <c r="AP224" s="269" t="s">
        <v>222</v>
      </c>
      <c r="BX224" s="114">
        <f>IF('1_geral'!$D$1=AL224,1,0)</f>
        <v>0</v>
      </c>
      <c r="BY224" s="114">
        <f>IF(BX224=1,SUM($BX$2:$BX223)+1,0)</f>
        <v>0</v>
      </c>
      <c r="BZ224" s="114" t="str">
        <f t="shared" si="22"/>
        <v/>
      </c>
      <c r="CA224" s="114" t="str">
        <f t="shared" si="23"/>
        <v/>
      </c>
    </row>
    <row r="225" spans="38:79" ht="15" customHeight="1" x14ac:dyDescent="0.25">
      <c r="AL225" s="271" t="str">
        <f t="shared" si="24"/>
        <v>SDT</v>
      </c>
      <c r="AM225" s="477" t="s">
        <v>3692</v>
      </c>
      <c r="AN225" s="269" t="s">
        <v>457</v>
      </c>
      <c r="AO225" s="269" t="s">
        <v>22</v>
      </c>
      <c r="AP225" s="269" t="s">
        <v>222</v>
      </c>
      <c r="BX225" s="114">
        <f>IF('1_geral'!$D$1=AL225,1,0)</f>
        <v>0</v>
      </c>
      <c r="BY225" s="114">
        <f>IF(BX225=1,SUM($BX$2:$BX224)+1,0)</f>
        <v>0</v>
      </c>
      <c r="BZ225" s="114" t="str">
        <f t="shared" si="22"/>
        <v/>
      </c>
      <c r="CA225" s="114" t="str">
        <f t="shared" si="23"/>
        <v/>
      </c>
    </row>
    <row r="226" spans="38:79" ht="15" customHeight="1" x14ac:dyDescent="0.25">
      <c r="AL226" s="271" t="str">
        <f t="shared" si="24"/>
        <v>DG</v>
      </c>
      <c r="AM226" s="477" t="s">
        <v>3693</v>
      </c>
      <c r="AN226" s="269" t="s">
        <v>458</v>
      </c>
      <c r="AO226" s="269" t="s">
        <v>7</v>
      </c>
      <c r="AP226" s="269" t="s">
        <v>222</v>
      </c>
      <c r="BX226" s="114">
        <f>IF('1_geral'!$D$1=AL226,1,0)</f>
        <v>0</v>
      </c>
      <c r="BY226" s="114">
        <f>IF(BX226=1,SUM($BX$2:$BX225)+1,0)</f>
        <v>0</v>
      </c>
      <c r="BZ226" s="114" t="str">
        <f t="shared" si="22"/>
        <v/>
      </c>
      <c r="CA226" s="114" t="str">
        <f t="shared" si="23"/>
        <v/>
      </c>
    </row>
    <row r="227" spans="38:79" ht="15" customHeight="1" x14ac:dyDescent="0.25">
      <c r="AL227" s="271" t="str">
        <f t="shared" si="24"/>
        <v>SSM</v>
      </c>
      <c r="AM227" s="477" t="s">
        <v>3694</v>
      </c>
      <c r="AN227" s="269" t="s">
        <v>459</v>
      </c>
      <c r="AO227" s="269" t="s">
        <v>30</v>
      </c>
      <c r="AP227" s="269" t="s">
        <v>222</v>
      </c>
      <c r="BX227" s="114">
        <f>IF('1_geral'!$D$1=AL227,1,0)</f>
        <v>0</v>
      </c>
      <c r="BY227" s="114">
        <f>IF(BX227=1,SUM($BX$2:$BX226)+1,0)</f>
        <v>0</v>
      </c>
      <c r="BZ227" s="114" t="str">
        <f t="shared" si="22"/>
        <v/>
      </c>
      <c r="CA227" s="114" t="str">
        <f t="shared" si="23"/>
        <v/>
      </c>
    </row>
    <row r="228" spans="38:79" ht="15" customHeight="1" x14ac:dyDescent="0.25">
      <c r="AL228" s="271" t="str">
        <f t="shared" si="24"/>
        <v>APOIO</v>
      </c>
      <c r="AM228" s="477" t="s">
        <v>3695</v>
      </c>
      <c r="AN228" s="269" t="s">
        <v>460</v>
      </c>
      <c r="AO228" s="269" t="s">
        <v>40</v>
      </c>
      <c r="AP228" s="269" t="s">
        <v>222</v>
      </c>
      <c r="BX228" s="114">
        <f>IF('1_geral'!$D$1=AL228,1,0)</f>
        <v>0</v>
      </c>
      <c r="BY228" s="114">
        <f>IF(BX228=1,SUM($BX$2:$BX227)+1,0)</f>
        <v>0</v>
      </c>
      <c r="BZ228" s="114" t="str">
        <f t="shared" si="22"/>
        <v/>
      </c>
      <c r="CA228" s="114" t="str">
        <f t="shared" si="23"/>
        <v/>
      </c>
    </row>
    <row r="229" spans="38:79" ht="15" customHeight="1" x14ac:dyDescent="0.25">
      <c r="AL229" s="271" t="str">
        <f t="shared" si="24"/>
        <v>SDP</v>
      </c>
      <c r="AM229" s="477" t="s">
        <v>3696</v>
      </c>
      <c r="AN229" s="269" t="s">
        <v>461</v>
      </c>
      <c r="AO229" s="269" t="s">
        <v>21</v>
      </c>
      <c r="AP229" s="269" t="s">
        <v>222</v>
      </c>
      <c r="BX229" s="114">
        <f>IF('1_geral'!$D$1=AL229,1,0)</f>
        <v>0</v>
      </c>
      <c r="BY229" s="114">
        <f>IF(BX229=1,SUM($BX$2:$BX228)+1,0)</f>
        <v>0</v>
      </c>
      <c r="BZ229" s="114" t="str">
        <f t="shared" si="22"/>
        <v/>
      </c>
      <c r="CA229" s="114" t="str">
        <f t="shared" si="23"/>
        <v/>
      </c>
    </row>
    <row r="230" spans="38:79" ht="15" customHeight="1" x14ac:dyDescent="0.25">
      <c r="AL230" s="271" t="str">
        <f t="shared" si="24"/>
        <v>SSM</v>
      </c>
      <c r="AM230" s="477" t="s">
        <v>3697</v>
      </c>
      <c r="AN230" s="269" t="s">
        <v>462</v>
      </c>
      <c r="AO230" s="269" t="s">
        <v>30</v>
      </c>
      <c r="AP230" s="269" t="s">
        <v>222</v>
      </c>
      <c r="BX230" s="114">
        <f>IF('1_geral'!$D$1=AL230,1,0)</f>
        <v>0</v>
      </c>
      <c r="BY230" s="114">
        <f>IF(BX230=1,SUM($BX$2:$BX229)+1,0)</f>
        <v>0</v>
      </c>
      <c r="BZ230" s="114" t="str">
        <f t="shared" si="22"/>
        <v/>
      </c>
      <c r="CA230" s="114" t="str">
        <f t="shared" si="23"/>
        <v/>
      </c>
    </row>
    <row r="231" spans="38:79" ht="15" customHeight="1" x14ac:dyDescent="0.25">
      <c r="AL231" s="271" t="str">
        <f t="shared" si="24"/>
        <v>SGA</v>
      </c>
      <c r="AM231" s="477" t="s">
        <v>3698</v>
      </c>
      <c r="AN231" s="269" t="s">
        <v>463</v>
      </c>
      <c r="AO231" s="269" t="s">
        <v>23</v>
      </c>
      <c r="AP231" s="269" t="s">
        <v>222</v>
      </c>
      <c r="BX231" s="114">
        <f>IF('1_geral'!$D$1=AL231,1,0)</f>
        <v>0</v>
      </c>
      <c r="BY231" s="114">
        <f>IF(BX231=1,SUM($BX$2:$BX230)+1,0)</f>
        <v>0</v>
      </c>
      <c r="BZ231" s="114" t="str">
        <f t="shared" si="22"/>
        <v/>
      </c>
      <c r="CA231" s="114" t="str">
        <f t="shared" si="23"/>
        <v/>
      </c>
    </row>
    <row r="232" spans="38:79" ht="15" customHeight="1" x14ac:dyDescent="0.25">
      <c r="AL232" s="271" t="str">
        <f t="shared" si="24"/>
        <v>SDC</v>
      </c>
      <c r="AM232" s="477" t="s">
        <v>3699</v>
      </c>
      <c r="AN232" s="269" t="s">
        <v>464</v>
      </c>
      <c r="AO232" s="269" t="s">
        <v>3397</v>
      </c>
      <c r="AP232" s="269" t="s">
        <v>222</v>
      </c>
      <c r="BX232" s="114">
        <f>IF('1_geral'!$D$1=AL232,1,0)</f>
        <v>0</v>
      </c>
      <c r="BY232" s="114">
        <f>IF(BX232=1,SUM($BX$2:$BX231)+1,0)</f>
        <v>0</v>
      </c>
      <c r="BZ232" s="114" t="str">
        <f t="shared" si="22"/>
        <v/>
      </c>
      <c r="CA232" s="114" t="str">
        <f t="shared" si="23"/>
        <v/>
      </c>
    </row>
    <row r="233" spans="38:79" ht="15" customHeight="1" x14ac:dyDescent="0.25">
      <c r="AL233" s="271" t="str">
        <f t="shared" si="24"/>
        <v>SFO</v>
      </c>
      <c r="AM233" s="477" t="s">
        <v>3700</v>
      </c>
      <c r="AN233" s="269" t="s">
        <v>465</v>
      </c>
      <c r="AO233" s="269" t="s">
        <v>1840</v>
      </c>
      <c r="AP233" s="269" t="s">
        <v>222</v>
      </c>
      <c r="BX233" s="114">
        <f>IF('1_geral'!$D$1=AL233,1,0)</f>
        <v>0</v>
      </c>
      <c r="BY233" s="114">
        <f>IF(BX233=1,SUM($BX$2:$BX232)+1,0)</f>
        <v>0</v>
      </c>
      <c r="BZ233" s="114" t="str">
        <f t="shared" si="22"/>
        <v/>
      </c>
      <c r="CA233" s="114" t="str">
        <f t="shared" si="23"/>
        <v/>
      </c>
    </row>
    <row r="234" spans="38:79" ht="15" customHeight="1" x14ac:dyDescent="0.25">
      <c r="AL234" s="271" t="str">
        <f t="shared" si="24"/>
        <v>APOIO</v>
      </c>
      <c r="AM234" s="477" t="s">
        <v>3701</v>
      </c>
      <c r="AN234" s="269" t="s">
        <v>466</v>
      </c>
      <c r="AO234" s="269" t="s">
        <v>40</v>
      </c>
      <c r="AP234" s="269" t="s">
        <v>222</v>
      </c>
      <c r="BX234" s="114">
        <f>IF('1_geral'!$D$1=AL234,1,0)</f>
        <v>0</v>
      </c>
      <c r="BY234" s="114">
        <f>IF(BX234=1,SUM($BX$2:$BX233)+1,0)</f>
        <v>0</v>
      </c>
      <c r="BZ234" s="114" t="str">
        <f t="shared" si="22"/>
        <v/>
      </c>
      <c r="CA234" s="114" t="str">
        <f t="shared" si="23"/>
        <v/>
      </c>
    </row>
    <row r="235" spans="38:79" ht="15" customHeight="1" x14ac:dyDescent="0.25">
      <c r="AL235" s="271" t="str">
        <f t="shared" si="24"/>
        <v>NDF</v>
      </c>
      <c r="AM235" s="477" t="s">
        <v>3702</v>
      </c>
      <c r="AN235" s="269" t="s">
        <v>467</v>
      </c>
      <c r="AO235" s="269" t="s">
        <v>1837</v>
      </c>
      <c r="AP235" s="269" t="s">
        <v>223</v>
      </c>
      <c r="BX235" s="114">
        <f>IF('1_geral'!$D$1=AL235,1,0)</f>
        <v>0</v>
      </c>
      <c r="BY235" s="114">
        <f>IF(BX235=1,SUM($BX$2:$BX234)+1,0)</f>
        <v>0</v>
      </c>
      <c r="BZ235" s="114" t="str">
        <f t="shared" si="22"/>
        <v/>
      </c>
      <c r="CA235" s="114" t="str">
        <f t="shared" si="23"/>
        <v/>
      </c>
    </row>
    <row r="236" spans="38:79" ht="15" customHeight="1" x14ac:dyDescent="0.25">
      <c r="AL236" s="271" t="str">
        <f t="shared" si="24"/>
        <v>SGA</v>
      </c>
      <c r="AM236" s="477" t="s">
        <v>3703</v>
      </c>
      <c r="AN236" s="269" t="s">
        <v>4973</v>
      </c>
      <c r="AO236" s="269" t="s">
        <v>23</v>
      </c>
      <c r="AP236" s="269" t="s">
        <v>222</v>
      </c>
      <c r="BX236" s="114">
        <f>IF('1_geral'!$D$1=AL236,1,0)</f>
        <v>0</v>
      </c>
      <c r="BY236" s="114">
        <f>IF(BX236=1,SUM($BX$2:$BX235)+1,0)</f>
        <v>0</v>
      </c>
      <c r="BZ236" s="114" t="str">
        <f t="shared" si="22"/>
        <v/>
      </c>
      <c r="CA236" s="114" t="str">
        <f t="shared" si="23"/>
        <v/>
      </c>
    </row>
    <row r="237" spans="38:79" ht="15" customHeight="1" x14ac:dyDescent="0.25">
      <c r="AL237" s="271" t="str">
        <f t="shared" si="24"/>
        <v>SCI</v>
      </c>
      <c r="AM237" s="477" t="s">
        <v>3704</v>
      </c>
      <c r="AN237" s="269" t="s">
        <v>468</v>
      </c>
      <c r="AO237" s="269" t="s">
        <v>18</v>
      </c>
      <c r="AP237" s="269" t="s">
        <v>222</v>
      </c>
      <c r="BX237" s="114">
        <f>IF('1_geral'!$D$1=AL237,1,0)</f>
        <v>0</v>
      </c>
      <c r="BY237" s="114">
        <f>IF(BX237=1,SUM($BX$2:$BX236)+1,0)</f>
        <v>0</v>
      </c>
      <c r="BZ237" s="114" t="str">
        <f t="shared" si="22"/>
        <v/>
      </c>
      <c r="CA237" s="114" t="str">
        <f t="shared" si="23"/>
        <v/>
      </c>
    </row>
    <row r="238" spans="38:79" ht="15" customHeight="1" x14ac:dyDescent="0.25">
      <c r="AL238" s="271" t="str">
        <f t="shared" si="24"/>
        <v>STI</v>
      </c>
      <c r="AM238" s="477" t="s">
        <v>3705</v>
      </c>
      <c r="AN238" s="269" t="s">
        <v>469</v>
      </c>
      <c r="AO238" s="269" t="s">
        <v>31</v>
      </c>
      <c r="AP238" s="269" t="s">
        <v>227</v>
      </c>
      <c r="BX238" s="114">
        <f>IF('1_geral'!$D$1=AL238,1,0)</f>
        <v>0</v>
      </c>
      <c r="BY238" s="114">
        <f>IF(BX238=1,SUM($BX$2:$BX237)+1,0)</f>
        <v>0</v>
      </c>
      <c r="BZ238" s="114" t="str">
        <f t="shared" si="22"/>
        <v/>
      </c>
      <c r="CA238" s="114" t="str">
        <f t="shared" si="23"/>
        <v/>
      </c>
    </row>
    <row r="239" spans="38:79" ht="15" customHeight="1" x14ac:dyDescent="0.25">
      <c r="AL239" s="271" t="str">
        <f t="shared" si="24"/>
        <v>SFI</v>
      </c>
      <c r="AM239" s="477" t="s">
        <v>3706</v>
      </c>
      <c r="AN239" s="269" t="s">
        <v>3369</v>
      </c>
      <c r="AO239" s="269" t="s">
        <v>1836</v>
      </c>
      <c r="AP239" s="269" t="s">
        <v>222</v>
      </c>
      <c r="BX239" s="114">
        <f>IF('1_geral'!$D$1=AL239,1,0)</f>
        <v>0</v>
      </c>
      <c r="BY239" s="114">
        <f>IF(BX239=1,SUM($BX$2:$BX238)+1,0)</f>
        <v>0</v>
      </c>
      <c r="BZ239" s="114" t="str">
        <f t="shared" si="22"/>
        <v/>
      </c>
      <c r="CA239" s="114" t="str">
        <f t="shared" si="23"/>
        <v/>
      </c>
    </row>
    <row r="240" spans="38:79" ht="15" customHeight="1" x14ac:dyDescent="0.25">
      <c r="AL240" s="271" t="str">
        <f t="shared" si="24"/>
        <v>SIM</v>
      </c>
      <c r="AM240" s="477" t="s">
        <v>3707</v>
      </c>
      <c r="AN240" s="269" t="s">
        <v>470</v>
      </c>
      <c r="AO240" s="269" t="s">
        <v>25</v>
      </c>
      <c r="AP240" s="269" t="s">
        <v>222</v>
      </c>
      <c r="BX240" s="114">
        <f>IF('1_geral'!$D$1=AL240,1,0)</f>
        <v>0</v>
      </c>
      <c r="BY240" s="114">
        <f>IF(BX240=1,SUM($BX$2:$BX239)+1,0)</f>
        <v>0</v>
      </c>
      <c r="BZ240" s="114" t="str">
        <f t="shared" si="22"/>
        <v/>
      </c>
      <c r="CA240" s="114" t="str">
        <f t="shared" si="23"/>
        <v/>
      </c>
    </row>
    <row r="241" spans="38:79" ht="15" customHeight="1" x14ac:dyDescent="0.25">
      <c r="AL241" s="271" t="str">
        <f t="shared" si="24"/>
        <v>SPG</v>
      </c>
      <c r="AM241" s="477" t="s">
        <v>3708</v>
      </c>
      <c r="AN241" s="269" t="s">
        <v>471</v>
      </c>
      <c r="AO241" s="269" t="s">
        <v>28</v>
      </c>
      <c r="AP241" s="269" t="s">
        <v>222</v>
      </c>
      <c r="BX241" s="114">
        <f>IF('1_geral'!$D$1=AL241,1,0)</f>
        <v>0</v>
      </c>
      <c r="BY241" s="114">
        <f>IF(BX241=1,SUM($BX$2:$BX240)+1,0)</f>
        <v>0</v>
      </c>
      <c r="BZ241" s="114" t="str">
        <f t="shared" si="22"/>
        <v/>
      </c>
      <c r="CA241" s="114" t="str">
        <f t="shared" si="23"/>
        <v/>
      </c>
    </row>
    <row r="242" spans="38:79" ht="15" customHeight="1" x14ac:dyDescent="0.25">
      <c r="AL242" s="271" t="str">
        <f t="shared" si="24"/>
        <v>SGP</v>
      </c>
      <c r="AM242" s="477" t="s">
        <v>3709</v>
      </c>
      <c r="AN242" s="269" t="s">
        <v>472</v>
      </c>
      <c r="AO242" s="269" t="s">
        <v>24</v>
      </c>
      <c r="AP242" s="269" t="s">
        <v>222</v>
      </c>
      <c r="BX242" s="114">
        <f>IF('1_geral'!$D$1=AL242,1,0)</f>
        <v>0</v>
      </c>
      <c r="BY242" s="114">
        <f>IF(BX242=1,SUM($BX$2:$BX241)+1,0)</f>
        <v>0</v>
      </c>
      <c r="BZ242" s="114" t="str">
        <f t="shared" si="22"/>
        <v/>
      </c>
      <c r="CA242" s="114" t="str">
        <f t="shared" si="23"/>
        <v/>
      </c>
    </row>
    <row r="243" spans="38:79" ht="15" customHeight="1" x14ac:dyDescent="0.25">
      <c r="AL243" s="271" t="str">
        <f t="shared" si="24"/>
        <v>STI</v>
      </c>
      <c r="AM243" s="477" t="s">
        <v>3710</v>
      </c>
      <c r="AN243" s="269" t="s">
        <v>3407</v>
      </c>
      <c r="AO243" s="269" t="s">
        <v>31</v>
      </c>
      <c r="AP243" s="269" t="s">
        <v>222</v>
      </c>
      <c r="BX243" s="114">
        <f>IF('1_geral'!$D$1=AL243,1,0)</f>
        <v>0</v>
      </c>
      <c r="BY243" s="114">
        <f>IF(BX243=1,SUM($BX$2:$BX242)+1,0)</f>
        <v>0</v>
      </c>
      <c r="BZ243" s="114" t="str">
        <f t="shared" si="22"/>
        <v/>
      </c>
      <c r="CA243" s="114" t="str">
        <f t="shared" si="23"/>
        <v/>
      </c>
    </row>
    <row r="244" spans="38:79" ht="15" customHeight="1" x14ac:dyDescent="0.25">
      <c r="AL244" s="271" t="str">
        <f t="shared" si="24"/>
        <v>SPD</v>
      </c>
      <c r="AM244" s="477" t="s">
        <v>3711</v>
      </c>
      <c r="AN244" s="269" t="s">
        <v>473</v>
      </c>
      <c r="AO244" s="269" t="s">
        <v>27</v>
      </c>
      <c r="AP244" s="269" t="s">
        <v>222</v>
      </c>
      <c r="BX244" s="114">
        <f>IF('1_geral'!$D$1=AL244,1,0)</f>
        <v>0</v>
      </c>
      <c r="BY244" s="114">
        <f>IF(BX244=1,SUM($BX$2:$BX243)+1,0)</f>
        <v>0</v>
      </c>
      <c r="BZ244" s="114" t="str">
        <f t="shared" si="22"/>
        <v/>
      </c>
      <c r="CA244" s="114" t="str">
        <f t="shared" si="23"/>
        <v/>
      </c>
    </row>
    <row r="245" spans="38:79" ht="15" customHeight="1" x14ac:dyDescent="0.25">
      <c r="AL245" s="271" t="str">
        <f t="shared" si="24"/>
        <v>SGP</v>
      </c>
      <c r="AM245" s="477" t="s">
        <v>3712</v>
      </c>
      <c r="AN245" s="269" t="s">
        <v>474</v>
      </c>
      <c r="AO245" s="269" t="s">
        <v>24</v>
      </c>
      <c r="AP245" s="269" t="s">
        <v>222</v>
      </c>
      <c r="BX245" s="114">
        <f>IF('1_geral'!$D$1=AL245,1,0)</f>
        <v>0</v>
      </c>
      <c r="BY245" s="114">
        <f>IF(BX245=1,SUM($BX$2:$BX244)+1,0)</f>
        <v>0</v>
      </c>
      <c r="BZ245" s="114" t="str">
        <f t="shared" si="22"/>
        <v/>
      </c>
      <c r="CA245" s="114" t="str">
        <f t="shared" si="23"/>
        <v/>
      </c>
    </row>
    <row r="246" spans="38:79" ht="15" customHeight="1" x14ac:dyDescent="0.25">
      <c r="AL246" s="271" t="str">
        <f t="shared" si="24"/>
        <v>SCI</v>
      </c>
      <c r="AM246" s="477" t="s">
        <v>3713</v>
      </c>
      <c r="AN246" s="269" t="s">
        <v>475</v>
      </c>
      <c r="AO246" s="269" t="s">
        <v>18</v>
      </c>
      <c r="AP246" s="269" t="s">
        <v>222</v>
      </c>
      <c r="BX246" s="114">
        <f>IF('1_geral'!$D$1=AL246,1,0)</f>
        <v>0</v>
      </c>
      <c r="BY246" s="114">
        <f>IF(BX246=1,SUM($BX$2:$BX245)+1,0)</f>
        <v>0</v>
      </c>
      <c r="BZ246" s="114" t="str">
        <f t="shared" si="22"/>
        <v/>
      </c>
      <c r="CA246" s="114" t="str">
        <f t="shared" si="23"/>
        <v/>
      </c>
    </row>
    <row r="247" spans="38:79" ht="15" customHeight="1" x14ac:dyDescent="0.25">
      <c r="AL247" s="271" t="str">
        <f t="shared" si="24"/>
        <v>CPT</v>
      </c>
      <c r="AM247" s="477" t="s">
        <v>3714</v>
      </c>
      <c r="AN247" s="269" t="s">
        <v>476</v>
      </c>
      <c r="AO247" s="269" t="s">
        <v>1834</v>
      </c>
      <c r="AP247" s="269" t="s">
        <v>223</v>
      </c>
      <c r="BX247" s="114">
        <f>IF('1_geral'!$D$1=AL247,1,0)</f>
        <v>0</v>
      </c>
      <c r="BY247" s="114">
        <f>IF(BX247=1,SUM($BX$2:$BX246)+1,0)</f>
        <v>0</v>
      </c>
      <c r="BZ247" s="114" t="str">
        <f t="shared" si="22"/>
        <v/>
      </c>
      <c r="CA247" s="114" t="str">
        <f t="shared" si="23"/>
        <v/>
      </c>
    </row>
    <row r="248" spans="38:79" ht="15" customHeight="1" x14ac:dyDescent="0.25">
      <c r="AL248" s="271" t="str">
        <f t="shared" si="24"/>
        <v>SBQ</v>
      </c>
      <c r="AM248" s="477" t="s">
        <v>3715</v>
      </c>
      <c r="AN248" s="269" t="s">
        <v>477</v>
      </c>
      <c r="AO248" s="269" t="s">
        <v>17</v>
      </c>
      <c r="AP248" s="269" t="s">
        <v>222</v>
      </c>
      <c r="BX248" s="114">
        <f>IF('1_geral'!$D$1=AL248,1,0)</f>
        <v>0</v>
      </c>
      <c r="BY248" s="114">
        <f>IF(BX248=1,SUM($BX$2:$BX247)+1,0)</f>
        <v>0</v>
      </c>
      <c r="BZ248" s="114" t="str">
        <f t="shared" si="22"/>
        <v/>
      </c>
      <c r="CA248" s="114" t="str">
        <f t="shared" si="23"/>
        <v/>
      </c>
    </row>
    <row r="249" spans="38:79" ht="15" customHeight="1" x14ac:dyDescent="0.25">
      <c r="AL249" s="271" t="str">
        <f t="shared" si="24"/>
        <v>STI</v>
      </c>
      <c r="AM249" s="477" t="s">
        <v>3716</v>
      </c>
      <c r="AN249" s="269" t="s">
        <v>478</v>
      </c>
      <c r="AO249" s="269" t="s">
        <v>31</v>
      </c>
      <c r="AP249" s="269" t="s">
        <v>222</v>
      </c>
      <c r="BX249" s="114">
        <f>IF('1_geral'!$D$1=AL249,1,0)</f>
        <v>0</v>
      </c>
      <c r="BY249" s="114">
        <f>IF(BX249=1,SUM($BX$2:$BX248)+1,0)</f>
        <v>0</v>
      </c>
      <c r="BZ249" s="114" t="str">
        <f t="shared" si="22"/>
        <v/>
      </c>
      <c r="CA249" s="114" t="str">
        <f t="shared" si="23"/>
        <v/>
      </c>
    </row>
    <row r="250" spans="38:79" ht="15" customHeight="1" x14ac:dyDescent="0.25">
      <c r="AL250" s="271" t="str">
        <f t="shared" si="24"/>
        <v>PRG</v>
      </c>
      <c r="AM250" s="477" t="s">
        <v>3717</v>
      </c>
      <c r="AN250" s="269" t="s">
        <v>479</v>
      </c>
      <c r="AO250" s="269" t="s">
        <v>1835</v>
      </c>
      <c r="AP250" s="269" t="s">
        <v>223</v>
      </c>
      <c r="BX250" s="114">
        <f>IF('1_geral'!$D$1=AL250,1,0)</f>
        <v>0</v>
      </c>
      <c r="BY250" s="114">
        <f>IF(BX250=1,SUM($BX$2:$BX249)+1,0)</f>
        <v>0</v>
      </c>
      <c r="BZ250" s="114" t="str">
        <f t="shared" si="22"/>
        <v/>
      </c>
      <c r="CA250" s="114" t="str">
        <f t="shared" si="23"/>
        <v/>
      </c>
    </row>
    <row r="251" spans="38:79" ht="15" customHeight="1" x14ac:dyDescent="0.25">
      <c r="AL251" s="271" t="str">
        <f t="shared" si="24"/>
        <v>STI</v>
      </c>
      <c r="AM251" s="477" t="s">
        <v>3718</v>
      </c>
      <c r="AN251" s="269" t="s">
        <v>480</v>
      </c>
      <c r="AO251" s="269" t="s">
        <v>31</v>
      </c>
      <c r="AP251" s="269" t="s">
        <v>222</v>
      </c>
      <c r="BX251" s="114">
        <f>IF('1_geral'!$D$1=AL251,1,0)</f>
        <v>0</v>
      </c>
      <c r="BY251" s="114">
        <f>IF(BX251=1,SUM($BX$2:$BX250)+1,0)</f>
        <v>0</v>
      </c>
      <c r="BZ251" s="114" t="str">
        <f t="shared" si="22"/>
        <v/>
      </c>
      <c r="CA251" s="114" t="str">
        <f t="shared" si="23"/>
        <v/>
      </c>
    </row>
    <row r="252" spans="38:79" ht="15" customHeight="1" x14ac:dyDescent="0.25">
      <c r="AL252" s="271" t="str">
        <f t="shared" si="24"/>
        <v>CPT</v>
      </c>
      <c r="AM252" s="477" t="s">
        <v>3719</v>
      </c>
      <c r="AN252" s="269" t="s">
        <v>481</v>
      </c>
      <c r="AO252" s="269" t="s">
        <v>1834</v>
      </c>
      <c r="AP252" s="269" t="s">
        <v>223</v>
      </c>
      <c r="BX252" s="114">
        <f>IF('1_geral'!$D$1=AL252,1,0)</f>
        <v>0</v>
      </c>
      <c r="BY252" s="114">
        <f>IF(BX252=1,SUM($BX$2:$BX251)+1,0)</f>
        <v>0</v>
      </c>
      <c r="BZ252" s="114" t="str">
        <f t="shared" si="22"/>
        <v/>
      </c>
      <c r="CA252" s="114" t="str">
        <f t="shared" si="23"/>
        <v/>
      </c>
    </row>
    <row r="253" spans="38:79" ht="15" customHeight="1" x14ac:dyDescent="0.25">
      <c r="AL253" s="271" t="str">
        <f t="shared" si="24"/>
        <v>SFI</v>
      </c>
      <c r="AM253" s="477" t="s">
        <v>3720</v>
      </c>
      <c r="AN253" s="269" t="s">
        <v>482</v>
      </c>
      <c r="AO253" s="269" t="s">
        <v>1836</v>
      </c>
      <c r="AP253" s="269" t="s">
        <v>222</v>
      </c>
      <c r="BX253" s="114">
        <f>IF('1_geral'!$D$1=AL253,1,0)</f>
        <v>0</v>
      </c>
      <c r="BY253" s="114">
        <f>IF(BX253=1,SUM($BX$2:$BX252)+1,0)</f>
        <v>0</v>
      </c>
      <c r="BZ253" s="114" t="str">
        <f t="shared" si="22"/>
        <v/>
      </c>
      <c r="CA253" s="114" t="str">
        <f t="shared" si="23"/>
        <v/>
      </c>
    </row>
    <row r="254" spans="38:79" ht="15" customHeight="1" x14ac:dyDescent="0.25">
      <c r="AL254" s="271" t="str">
        <f t="shared" si="24"/>
        <v>SDP</v>
      </c>
      <c r="AM254" s="477" t="s">
        <v>3721</v>
      </c>
      <c r="AN254" s="269" t="s">
        <v>483</v>
      </c>
      <c r="AO254" s="269" t="s">
        <v>21</v>
      </c>
      <c r="AP254" s="269" t="s">
        <v>222</v>
      </c>
      <c r="BX254" s="114">
        <f>IF('1_geral'!$D$1=AL254,1,0)</f>
        <v>0</v>
      </c>
      <c r="BY254" s="114">
        <f>IF(BX254=1,SUM($BX$2:$BX253)+1,0)</f>
        <v>0</v>
      </c>
      <c r="BZ254" s="114" t="str">
        <f t="shared" si="22"/>
        <v/>
      </c>
      <c r="CA254" s="114" t="str">
        <f t="shared" si="23"/>
        <v/>
      </c>
    </row>
    <row r="255" spans="38:79" ht="15" customHeight="1" x14ac:dyDescent="0.25">
      <c r="AL255" s="271" t="str">
        <f t="shared" si="24"/>
        <v>SDC</v>
      </c>
      <c r="AM255" s="477" t="s">
        <v>3722</v>
      </c>
      <c r="AN255" s="269" t="s">
        <v>484</v>
      </c>
      <c r="AO255" s="269" t="s">
        <v>3397</v>
      </c>
      <c r="AP255" s="269" t="s">
        <v>222</v>
      </c>
      <c r="BX255" s="114">
        <f>IF('1_geral'!$D$1=AL255,1,0)</f>
        <v>0</v>
      </c>
      <c r="BY255" s="114">
        <f>IF(BX255=1,SUM($BX$2:$BX254)+1,0)</f>
        <v>0</v>
      </c>
      <c r="BZ255" s="114" t="str">
        <f t="shared" si="22"/>
        <v/>
      </c>
      <c r="CA255" s="114" t="str">
        <f t="shared" si="23"/>
        <v/>
      </c>
    </row>
    <row r="256" spans="38:79" ht="15" customHeight="1" x14ac:dyDescent="0.25">
      <c r="AL256" s="271" t="str">
        <f t="shared" si="24"/>
        <v>SDP</v>
      </c>
      <c r="AM256" s="477" t="s">
        <v>3723</v>
      </c>
      <c r="AN256" s="269" t="s">
        <v>485</v>
      </c>
      <c r="AO256" s="269" t="s">
        <v>21</v>
      </c>
      <c r="AP256" s="269" t="s">
        <v>222</v>
      </c>
      <c r="BX256" s="114">
        <f>IF('1_geral'!$D$1=AL256,1,0)</f>
        <v>0</v>
      </c>
      <c r="BY256" s="114">
        <f>IF(BX256=1,SUM($BX$2:$BX255)+1,0)</f>
        <v>0</v>
      </c>
      <c r="BZ256" s="114" t="str">
        <f t="shared" si="22"/>
        <v/>
      </c>
      <c r="CA256" s="114" t="str">
        <f t="shared" si="23"/>
        <v/>
      </c>
    </row>
    <row r="257" spans="38:79" ht="15" customHeight="1" x14ac:dyDescent="0.25">
      <c r="AL257" s="271" t="str">
        <f t="shared" si="24"/>
        <v>NSP</v>
      </c>
      <c r="AM257" s="477" t="s">
        <v>3724</v>
      </c>
      <c r="AN257" s="269" t="s">
        <v>486</v>
      </c>
      <c r="AO257" s="269" t="s">
        <v>16</v>
      </c>
      <c r="AP257" s="269" t="s">
        <v>226</v>
      </c>
      <c r="BX257" s="114">
        <f>IF('1_geral'!$D$1=AL257,1,0)</f>
        <v>0</v>
      </c>
      <c r="BY257" s="114">
        <f>IF(BX257=1,SUM($BX$2:$BX256)+1,0)</f>
        <v>0</v>
      </c>
      <c r="BZ257" s="114" t="str">
        <f t="shared" si="22"/>
        <v/>
      </c>
      <c r="CA257" s="114" t="str">
        <f t="shared" si="23"/>
        <v/>
      </c>
    </row>
    <row r="258" spans="38:79" ht="15" customHeight="1" x14ac:dyDescent="0.25">
      <c r="AL258" s="271" t="str">
        <f t="shared" si="24"/>
        <v>NGC</v>
      </c>
      <c r="AM258" s="477" t="s">
        <v>3725</v>
      </c>
      <c r="AN258" s="269" t="s">
        <v>487</v>
      </c>
      <c r="AO258" s="269" t="s">
        <v>1839</v>
      </c>
      <c r="AP258" s="269" t="s">
        <v>223</v>
      </c>
      <c r="BX258" s="114">
        <f>IF('1_geral'!$D$1=AL258,1,0)</f>
        <v>0</v>
      </c>
      <c r="BY258" s="114">
        <f>IF(BX258=1,SUM($BX$2:$BX257)+1,0)</f>
        <v>0</v>
      </c>
      <c r="BZ258" s="114" t="str">
        <f t="shared" ref="BZ258:BZ321" si="25">IF($BX258=0,"",AM258)</f>
        <v/>
      </c>
      <c r="CA258" s="114" t="str">
        <f t="shared" ref="CA258:CA321" si="26">IF($BX258=0,"",AN258)</f>
        <v/>
      </c>
    </row>
    <row r="259" spans="38:79" ht="15" customHeight="1" x14ac:dyDescent="0.25">
      <c r="AL259" s="271" t="str">
        <f t="shared" si="24"/>
        <v>SPL</v>
      </c>
      <c r="AM259" s="477" t="s">
        <v>3726</v>
      </c>
      <c r="AN259" s="269" t="s">
        <v>488</v>
      </c>
      <c r="AO259" s="269" t="s">
        <v>29</v>
      </c>
      <c r="AP259" s="269" t="s">
        <v>222</v>
      </c>
      <c r="BX259" s="114">
        <f>IF('1_geral'!$D$1=AL259,1,0)</f>
        <v>0</v>
      </c>
      <c r="BY259" s="114">
        <f>IF(BX259=1,SUM($BX$2:$BX258)+1,0)</f>
        <v>0</v>
      </c>
      <c r="BZ259" s="114" t="str">
        <f t="shared" si="25"/>
        <v/>
      </c>
      <c r="CA259" s="114" t="str">
        <f t="shared" si="26"/>
        <v/>
      </c>
    </row>
    <row r="260" spans="38:79" ht="15" customHeight="1" x14ac:dyDescent="0.25">
      <c r="AL260" s="271" t="str">
        <f t="shared" ref="AL260:AL323" si="27">AO260</f>
        <v>SCI</v>
      </c>
      <c r="AM260" s="477" t="s">
        <v>3727</v>
      </c>
      <c r="AN260" s="269" t="s">
        <v>489</v>
      </c>
      <c r="AO260" s="269" t="s">
        <v>18</v>
      </c>
      <c r="AP260" s="269" t="s">
        <v>222</v>
      </c>
      <c r="BX260" s="114">
        <f>IF('1_geral'!$D$1=AL260,1,0)</f>
        <v>0</v>
      </c>
      <c r="BY260" s="114">
        <f>IF(BX260=1,SUM($BX$2:$BX259)+1,0)</f>
        <v>0</v>
      </c>
      <c r="BZ260" s="114" t="str">
        <f t="shared" si="25"/>
        <v/>
      </c>
      <c r="CA260" s="114" t="str">
        <f t="shared" si="26"/>
        <v/>
      </c>
    </row>
    <row r="261" spans="38:79" ht="15" customHeight="1" x14ac:dyDescent="0.25">
      <c r="AL261" s="271" t="str">
        <f t="shared" si="27"/>
        <v>SEP</v>
      </c>
      <c r="AM261" s="477" t="s">
        <v>3728</v>
      </c>
      <c r="AN261" s="269" t="s">
        <v>490</v>
      </c>
      <c r="AO261" s="269" t="s">
        <v>5</v>
      </c>
      <c r="AP261" s="269" t="s">
        <v>222</v>
      </c>
      <c r="BX261" s="114">
        <f>IF('1_geral'!$D$1=AL261,1,0)</f>
        <v>0</v>
      </c>
      <c r="BY261" s="114">
        <f>IF(BX261=1,SUM($BX$2:$BX260)+1,0)</f>
        <v>0</v>
      </c>
      <c r="BZ261" s="114" t="str">
        <f t="shared" si="25"/>
        <v/>
      </c>
      <c r="CA261" s="114" t="str">
        <f t="shared" si="26"/>
        <v/>
      </c>
    </row>
    <row r="262" spans="38:79" ht="15" customHeight="1" x14ac:dyDescent="0.25">
      <c r="AL262" s="271" t="str">
        <f t="shared" si="27"/>
        <v>NSP</v>
      </c>
      <c r="AM262" s="477" t="s">
        <v>3729</v>
      </c>
      <c r="AN262" s="269" t="s">
        <v>491</v>
      </c>
      <c r="AO262" s="269" t="s">
        <v>16</v>
      </c>
      <c r="AP262" s="269" t="s">
        <v>226</v>
      </c>
      <c r="BX262" s="114">
        <f>IF('1_geral'!$D$1=AL262,1,0)</f>
        <v>0</v>
      </c>
      <c r="BY262" s="114">
        <f>IF(BX262=1,SUM($BX$2:$BX261)+1,0)</f>
        <v>0</v>
      </c>
      <c r="BZ262" s="114" t="str">
        <f t="shared" si="25"/>
        <v/>
      </c>
      <c r="CA262" s="114" t="str">
        <f t="shared" si="26"/>
        <v/>
      </c>
    </row>
    <row r="263" spans="38:79" ht="15" customHeight="1" x14ac:dyDescent="0.25">
      <c r="AL263" s="271" t="str">
        <f t="shared" si="27"/>
        <v>SDT</v>
      </c>
      <c r="AM263" s="477" t="s">
        <v>3730</v>
      </c>
      <c r="AN263" s="269" t="s">
        <v>492</v>
      </c>
      <c r="AO263" s="269" t="s">
        <v>22</v>
      </c>
      <c r="AP263" s="269" t="s">
        <v>222</v>
      </c>
      <c r="BX263" s="114">
        <f>IF('1_geral'!$D$1=AL263,1,0)</f>
        <v>0</v>
      </c>
      <c r="BY263" s="114">
        <f>IF(BX263=1,SUM($BX$2:$BX262)+1,0)</f>
        <v>0</v>
      </c>
      <c r="BZ263" s="114" t="str">
        <f t="shared" si="25"/>
        <v/>
      </c>
      <c r="CA263" s="114" t="str">
        <f t="shared" si="26"/>
        <v/>
      </c>
    </row>
    <row r="264" spans="38:79" ht="15" customHeight="1" x14ac:dyDescent="0.25">
      <c r="AL264" s="271" t="str">
        <f t="shared" si="27"/>
        <v>NSP</v>
      </c>
      <c r="AM264" s="477" t="s">
        <v>3731</v>
      </c>
      <c r="AN264" s="269" t="s">
        <v>493</v>
      </c>
      <c r="AO264" s="269" t="s">
        <v>16</v>
      </c>
      <c r="AP264" s="269" t="s">
        <v>226</v>
      </c>
      <c r="BX264" s="114">
        <f>IF('1_geral'!$D$1=AL264,1,0)</f>
        <v>0</v>
      </c>
      <c r="BY264" s="114">
        <f>IF(BX264=1,SUM($BX$2:$BX263)+1,0)</f>
        <v>0</v>
      </c>
      <c r="BZ264" s="114" t="str">
        <f t="shared" si="25"/>
        <v/>
      </c>
      <c r="CA264" s="114" t="str">
        <f t="shared" si="26"/>
        <v/>
      </c>
    </row>
    <row r="265" spans="38:79" ht="15" customHeight="1" x14ac:dyDescent="0.25">
      <c r="AL265" s="271" t="str">
        <f t="shared" si="27"/>
        <v>OUV</v>
      </c>
      <c r="AM265" s="477" t="s">
        <v>3732</v>
      </c>
      <c r="AN265" s="269" t="s">
        <v>494</v>
      </c>
      <c r="AO265" s="269" t="s">
        <v>47</v>
      </c>
      <c r="AP265" s="269" t="s">
        <v>222</v>
      </c>
      <c r="BX265" s="114">
        <f>IF('1_geral'!$D$1=AL265,1,0)</f>
        <v>0</v>
      </c>
      <c r="BY265" s="114">
        <f>IF(BX265=1,SUM($BX$2:$BX264)+1,0)</f>
        <v>0</v>
      </c>
      <c r="BZ265" s="114" t="str">
        <f t="shared" si="25"/>
        <v/>
      </c>
      <c r="CA265" s="114" t="str">
        <f t="shared" si="26"/>
        <v/>
      </c>
    </row>
    <row r="266" spans="38:79" ht="15" customHeight="1" x14ac:dyDescent="0.25">
      <c r="AL266" s="271" t="str">
        <f t="shared" si="27"/>
        <v>SDT</v>
      </c>
      <c r="AM266" s="477" t="s">
        <v>3733</v>
      </c>
      <c r="AN266" s="269" t="s">
        <v>495</v>
      </c>
      <c r="AO266" s="269" t="s">
        <v>22</v>
      </c>
      <c r="AP266" s="269" t="s">
        <v>222</v>
      </c>
      <c r="BX266" s="114">
        <f>IF('1_geral'!$D$1=AL266,1,0)</f>
        <v>0</v>
      </c>
      <c r="BY266" s="114">
        <f>IF(BX266=1,SUM($BX$2:$BX265)+1,0)</f>
        <v>0</v>
      </c>
      <c r="BZ266" s="114" t="str">
        <f t="shared" si="25"/>
        <v/>
      </c>
      <c r="CA266" s="114" t="str">
        <f t="shared" si="26"/>
        <v/>
      </c>
    </row>
    <row r="267" spans="38:79" ht="15" customHeight="1" x14ac:dyDescent="0.25">
      <c r="AL267" s="271" t="str">
        <f t="shared" si="27"/>
        <v>SDL</v>
      </c>
      <c r="AM267" s="477" t="s">
        <v>3734</v>
      </c>
      <c r="AN267" s="269" t="s">
        <v>496</v>
      </c>
      <c r="AO267" s="269" t="s">
        <v>20</v>
      </c>
      <c r="AP267" s="269" t="s">
        <v>222</v>
      </c>
      <c r="BX267" s="114">
        <f>IF('1_geral'!$D$1=AL267,1,0)</f>
        <v>0</v>
      </c>
      <c r="BY267" s="114">
        <f>IF(BX267=1,SUM($BX$2:$BX266)+1,0)</f>
        <v>0</v>
      </c>
      <c r="BZ267" s="114" t="str">
        <f t="shared" si="25"/>
        <v/>
      </c>
      <c r="CA267" s="114" t="str">
        <f t="shared" si="26"/>
        <v/>
      </c>
    </row>
    <row r="268" spans="38:79" ht="15" customHeight="1" x14ac:dyDescent="0.25">
      <c r="AL268" s="271" t="str">
        <f t="shared" si="27"/>
        <v>SPG</v>
      </c>
      <c r="AM268" s="477" t="s">
        <v>3735</v>
      </c>
      <c r="AN268" s="269" t="s">
        <v>3408</v>
      </c>
      <c r="AO268" s="269" t="s">
        <v>28</v>
      </c>
      <c r="AP268" s="269" t="s">
        <v>222</v>
      </c>
      <c r="BX268" s="114">
        <f>IF('1_geral'!$D$1=AL268,1,0)</f>
        <v>0</v>
      </c>
      <c r="BY268" s="114">
        <f>IF(BX268=1,SUM($BX$2:$BX267)+1,0)</f>
        <v>0</v>
      </c>
      <c r="BZ268" s="114" t="str">
        <f t="shared" si="25"/>
        <v/>
      </c>
      <c r="CA268" s="114" t="str">
        <f t="shared" si="26"/>
        <v/>
      </c>
    </row>
    <row r="269" spans="38:79" ht="15" customHeight="1" x14ac:dyDescent="0.25">
      <c r="AL269" s="271" t="str">
        <f t="shared" si="27"/>
        <v>SGP</v>
      </c>
      <c r="AM269" s="477" t="s">
        <v>3736</v>
      </c>
      <c r="AN269" s="269" t="s">
        <v>497</v>
      </c>
      <c r="AO269" s="269" t="s">
        <v>24</v>
      </c>
      <c r="AP269" s="269" t="s">
        <v>222</v>
      </c>
      <c r="BX269" s="114">
        <f>IF('1_geral'!$D$1=AL269,1,0)</f>
        <v>0</v>
      </c>
      <c r="BY269" s="114">
        <f>IF(BX269=1,SUM($BX$2:$BX268)+1,0)</f>
        <v>0</v>
      </c>
      <c r="BZ269" s="114" t="str">
        <f t="shared" si="25"/>
        <v/>
      </c>
      <c r="CA269" s="114" t="str">
        <f t="shared" si="26"/>
        <v/>
      </c>
    </row>
    <row r="270" spans="38:79" ht="15" customHeight="1" x14ac:dyDescent="0.25">
      <c r="AL270" s="271" t="str">
        <f t="shared" si="27"/>
        <v>NDF</v>
      </c>
      <c r="AM270" s="477" t="s">
        <v>3737</v>
      </c>
      <c r="AN270" s="269" t="s">
        <v>498</v>
      </c>
      <c r="AO270" s="269" t="s">
        <v>1837</v>
      </c>
      <c r="AP270" s="269" t="s">
        <v>223</v>
      </c>
      <c r="BX270" s="114">
        <f>IF('1_geral'!$D$1=AL270,1,0)</f>
        <v>0</v>
      </c>
      <c r="BY270" s="114">
        <f>IF(BX270=1,SUM($BX$2:$BX269)+1,0)</f>
        <v>0</v>
      </c>
      <c r="BZ270" s="114" t="str">
        <f t="shared" si="25"/>
        <v/>
      </c>
      <c r="CA270" s="114" t="str">
        <f t="shared" si="26"/>
        <v/>
      </c>
    </row>
    <row r="271" spans="38:79" ht="15" customHeight="1" x14ac:dyDescent="0.25">
      <c r="AL271" s="271" t="str">
        <f t="shared" si="27"/>
        <v>STI</v>
      </c>
      <c r="AM271" s="477" t="s">
        <v>3738</v>
      </c>
      <c r="AN271" s="269" t="s">
        <v>499</v>
      </c>
      <c r="AO271" s="269" t="s">
        <v>31</v>
      </c>
      <c r="AP271" s="269" t="s">
        <v>222</v>
      </c>
      <c r="BX271" s="114">
        <f>IF('1_geral'!$D$1=AL271,1,0)</f>
        <v>0</v>
      </c>
      <c r="BY271" s="114">
        <f>IF(BX271=1,SUM($BX$2:$BX270)+1,0)</f>
        <v>0</v>
      </c>
      <c r="BZ271" s="114" t="str">
        <f t="shared" si="25"/>
        <v/>
      </c>
      <c r="CA271" s="114" t="str">
        <f t="shared" si="26"/>
        <v/>
      </c>
    </row>
    <row r="272" spans="38:79" ht="15" customHeight="1" x14ac:dyDescent="0.25">
      <c r="AL272" s="271" t="str">
        <f t="shared" si="27"/>
        <v>SIM</v>
      </c>
      <c r="AM272" s="477" t="s">
        <v>3739</v>
      </c>
      <c r="AN272" s="269" t="s">
        <v>500</v>
      </c>
      <c r="AO272" s="269" t="s">
        <v>25</v>
      </c>
      <c r="AP272" s="269" t="s">
        <v>222</v>
      </c>
      <c r="BX272" s="114">
        <f>IF('1_geral'!$D$1=AL272,1,0)</f>
        <v>0</v>
      </c>
      <c r="BY272" s="114">
        <f>IF(BX272=1,SUM($BX$2:$BX271)+1,0)</f>
        <v>0</v>
      </c>
      <c r="BZ272" s="114" t="str">
        <f t="shared" si="25"/>
        <v/>
      </c>
      <c r="CA272" s="114" t="str">
        <f t="shared" si="26"/>
        <v/>
      </c>
    </row>
    <row r="273" spans="38:79" ht="15" customHeight="1" x14ac:dyDescent="0.25">
      <c r="AL273" s="271" t="str">
        <f t="shared" si="27"/>
        <v>SGA</v>
      </c>
      <c r="AM273" s="477" t="s">
        <v>3740</v>
      </c>
      <c r="AN273" s="269" t="s">
        <v>501</v>
      </c>
      <c r="AO273" s="269" t="s">
        <v>23</v>
      </c>
      <c r="AP273" s="269" t="s">
        <v>222</v>
      </c>
      <c r="BX273" s="114">
        <f>IF('1_geral'!$D$1=AL273,1,0)</f>
        <v>0</v>
      </c>
      <c r="BY273" s="114">
        <f>IF(BX273=1,SUM($BX$2:$BX272)+1,0)</f>
        <v>0</v>
      </c>
      <c r="BZ273" s="114" t="str">
        <f t="shared" si="25"/>
        <v/>
      </c>
      <c r="CA273" s="114" t="str">
        <f t="shared" si="26"/>
        <v/>
      </c>
    </row>
    <row r="274" spans="38:79" ht="15" customHeight="1" x14ac:dyDescent="0.25">
      <c r="AL274" s="271" t="str">
        <f t="shared" si="27"/>
        <v>SDC</v>
      </c>
      <c r="AM274" s="477" t="s">
        <v>3741</v>
      </c>
      <c r="AN274" s="269" t="s">
        <v>502</v>
      </c>
      <c r="AO274" s="269" t="s">
        <v>3397</v>
      </c>
      <c r="AP274" s="269" t="s">
        <v>222</v>
      </c>
      <c r="BX274" s="114">
        <f>IF('1_geral'!$D$1=AL274,1,0)</f>
        <v>0</v>
      </c>
      <c r="BY274" s="114">
        <f>IF(BX274=1,SUM($BX$2:$BX273)+1,0)</f>
        <v>0</v>
      </c>
      <c r="BZ274" s="114" t="str">
        <f t="shared" si="25"/>
        <v/>
      </c>
      <c r="CA274" s="114" t="str">
        <f t="shared" si="26"/>
        <v/>
      </c>
    </row>
    <row r="275" spans="38:79" ht="15" customHeight="1" x14ac:dyDescent="0.25">
      <c r="AL275" s="271" t="str">
        <f t="shared" si="27"/>
        <v>SGP</v>
      </c>
      <c r="AM275" s="477" t="s">
        <v>3742</v>
      </c>
      <c r="AN275" s="269" t="s">
        <v>503</v>
      </c>
      <c r="AO275" s="269" t="s">
        <v>24</v>
      </c>
      <c r="AP275" s="269" t="s">
        <v>222</v>
      </c>
      <c r="BX275" s="114">
        <f>IF('1_geral'!$D$1=AL275,1,0)</f>
        <v>0</v>
      </c>
      <c r="BY275" s="114">
        <f>IF(BX275=1,SUM($BX$2:$BX274)+1,0)</f>
        <v>0</v>
      </c>
      <c r="BZ275" s="114" t="str">
        <f t="shared" si="25"/>
        <v/>
      </c>
      <c r="CA275" s="114" t="str">
        <f t="shared" si="26"/>
        <v/>
      </c>
    </row>
    <row r="276" spans="38:79" ht="15" customHeight="1" x14ac:dyDescent="0.25">
      <c r="AL276" s="271" t="str">
        <f t="shared" si="27"/>
        <v>SFI</v>
      </c>
      <c r="AM276" s="477" t="s">
        <v>3743</v>
      </c>
      <c r="AN276" s="269" t="s">
        <v>3370</v>
      </c>
      <c r="AO276" s="269" t="s">
        <v>1836</v>
      </c>
      <c r="AP276" s="269" t="s">
        <v>222</v>
      </c>
      <c r="BX276" s="114">
        <f>IF('1_geral'!$D$1=AL276,1,0)</f>
        <v>0</v>
      </c>
      <c r="BY276" s="114">
        <f>IF(BX276=1,SUM($BX$2:$BX275)+1,0)</f>
        <v>0</v>
      </c>
      <c r="BZ276" s="114" t="str">
        <f t="shared" si="25"/>
        <v/>
      </c>
      <c r="CA276" s="114" t="str">
        <f t="shared" si="26"/>
        <v/>
      </c>
    </row>
    <row r="277" spans="38:79" ht="15" customHeight="1" x14ac:dyDescent="0.25">
      <c r="AL277" s="271" t="str">
        <f t="shared" si="27"/>
        <v>INT</v>
      </c>
      <c r="AM277" s="477" t="s">
        <v>3744</v>
      </c>
      <c r="AN277" s="269" t="s">
        <v>504</v>
      </c>
      <c r="AO277" s="269" t="s">
        <v>3361</v>
      </c>
      <c r="AP277" s="269" t="s">
        <v>222</v>
      </c>
      <c r="BX277" s="114">
        <f>IF('1_geral'!$D$1=AL277,1,0)</f>
        <v>0</v>
      </c>
      <c r="BY277" s="114">
        <f>IF(BX277=1,SUM($BX$2:$BX276)+1,0)</f>
        <v>0</v>
      </c>
      <c r="BZ277" s="114" t="str">
        <f t="shared" si="25"/>
        <v/>
      </c>
      <c r="CA277" s="114" t="str">
        <f t="shared" si="26"/>
        <v/>
      </c>
    </row>
    <row r="278" spans="38:79" ht="15" customHeight="1" x14ac:dyDescent="0.25">
      <c r="AL278" s="271" t="str">
        <f t="shared" si="27"/>
        <v>PRG</v>
      </c>
      <c r="AM278" s="477" t="s">
        <v>3745</v>
      </c>
      <c r="AN278" s="269" t="s">
        <v>505</v>
      </c>
      <c r="AO278" s="269" t="s">
        <v>1835</v>
      </c>
      <c r="AP278" s="269" t="s">
        <v>222</v>
      </c>
      <c r="BX278" s="114">
        <f>IF('1_geral'!$D$1=AL278,1,0)</f>
        <v>0</v>
      </c>
      <c r="BY278" s="114">
        <f>IF(BX278=1,SUM($BX$2:$BX277)+1,0)</f>
        <v>0</v>
      </c>
      <c r="BZ278" s="114" t="str">
        <f t="shared" si="25"/>
        <v/>
      </c>
      <c r="CA278" s="114" t="str">
        <f t="shared" si="26"/>
        <v/>
      </c>
    </row>
    <row r="279" spans="38:79" ht="15" customHeight="1" x14ac:dyDescent="0.25">
      <c r="AL279" s="271" t="str">
        <f t="shared" si="27"/>
        <v>NSP</v>
      </c>
      <c r="AM279" s="477" t="s">
        <v>3746</v>
      </c>
      <c r="AN279" s="269" t="s">
        <v>506</v>
      </c>
      <c r="AO279" s="269" t="s">
        <v>16</v>
      </c>
      <c r="AP279" s="269" t="s">
        <v>226</v>
      </c>
      <c r="BX279" s="114">
        <f>IF('1_geral'!$D$1=AL279,1,0)</f>
        <v>0</v>
      </c>
      <c r="BY279" s="114">
        <f>IF(BX279=1,SUM($BX$2:$BX278)+1,0)</f>
        <v>0</v>
      </c>
      <c r="BZ279" s="114" t="str">
        <f t="shared" si="25"/>
        <v/>
      </c>
      <c r="CA279" s="114" t="str">
        <f t="shared" si="26"/>
        <v/>
      </c>
    </row>
    <row r="280" spans="38:79" ht="15" customHeight="1" x14ac:dyDescent="0.25">
      <c r="AL280" s="271" t="str">
        <f t="shared" si="27"/>
        <v>STI</v>
      </c>
      <c r="AM280" s="477" t="s">
        <v>5049</v>
      </c>
      <c r="AN280" s="269" t="s">
        <v>5010</v>
      </c>
      <c r="AO280" s="269" t="s">
        <v>31</v>
      </c>
      <c r="AP280" s="269" t="s">
        <v>222</v>
      </c>
      <c r="BX280" s="114">
        <f>IF('1_geral'!$D$1=AL280,1,0)</f>
        <v>0</v>
      </c>
      <c r="BY280" s="114">
        <f>IF(BX280=1,SUM($BX$2:$BX279)+1,0)</f>
        <v>0</v>
      </c>
      <c r="BZ280" s="114" t="str">
        <f t="shared" si="25"/>
        <v/>
      </c>
      <c r="CA280" s="114" t="str">
        <f t="shared" si="26"/>
        <v/>
      </c>
    </row>
    <row r="281" spans="38:79" ht="15" customHeight="1" x14ac:dyDescent="0.25">
      <c r="AL281" s="271" t="str">
        <f t="shared" si="27"/>
        <v>PRG</v>
      </c>
      <c r="AM281" s="477" t="s">
        <v>3747</v>
      </c>
      <c r="AN281" s="269" t="s">
        <v>507</v>
      </c>
      <c r="AO281" s="269" t="s">
        <v>1835</v>
      </c>
      <c r="AP281" s="269" t="s">
        <v>223</v>
      </c>
      <c r="BX281" s="114">
        <f>IF('1_geral'!$D$1=AL281,1,0)</f>
        <v>0</v>
      </c>
      <c r="BY281" s="114">
        <f>IF(BX281=1,SUM($BX$2:$BX280)+1,0)</f>
        <v>0</v>
      </c>
      <c r="BZ281" s="114" t="str">
        <f t="shared" si="25"/>
        <v/>
      </c>
      <c r="CA281" s="114" t="str">
        <f t="shared" si="26"/>
        <v/>
      </c>
    </row>
    <row r="282" spans="38:79" ht="15" customHeight="1" x14ac:dyDescent="0.25">
      <c r="AL282" s="271" t="str">
        <f t="shared" si="27"/>
        <v>STI</v>
      </c>
      <c r="AM282" s="477" t="s">
        <v>3748</v>
      </c>
      <c r="AN282" s="269" t="s">
        <v>508</v>
      </c>
      <c r="AO282" s="269" t="s">
        <v>31</v>
      </c>
      <c r="AP282" s="269" t="s">
        <v>222</v>
      </c>
      <c r="BX282" s="114">
        <f>IF('1_geral'!$D$1=AL282,1,0)</f>
        <v>0</v>
      </c>
      <c r="BY282" s="114">
        <f>IF(BX282=1,SUM($BX$2:$BX281)+1,0)</f>
        <v>0</v>
      </c>
      <c r="BZ282" s="114" t="str">
        <f t="shared" si="25"/>
        <v/>
      </c>
      <c r="CA282" s="114" t="str">
        <f t="shared" si="26"/>
        <v/>
      </c>
    </row>
    <row r="283" spans="38:79" ht="15" customHeight="1" x14ac:dyDescent="0.25">
      <c r="AL283" s="271" t="str">
        <f t="shared" si="27"/>
        <v>STI</v>
      </c>
      <c r="AM283" s="477" t="s">
        <v>3749</v>
      </c>
      <c r="AN283" s="269" t="s">
        <v>509</v>
      </c>
      <c r="AO283" s="269" t="s">
        <v>31</v>
      </c>
      <c r="AP283" s="269" t="s">
        <v>222</v>
      </c>
      <c r="BX283" s="114">
        <f>IF('1_geral'!$D$1=AL283,1,0)</f>
        <v>0</v>
      </c>
      <c r="BY283" s="114">
        <f>IF(BX283=1,SUM($BX$2:$BX282)+1,0)</f>
        <v>0</v>
      </c>
      <c r="BZ283" s="114" t="str">
        <f t="shared" si="25"/>
        <v/>
      </c>
      <c r="CA283" s="114" t="str">
        <f t="shared" si="26"/>
        <v/>
      </c>
    </row>
    <row r="284" spans="38:79" ht="15" customHeight="1" x14ac:dyDescent="0.25">
      <c r="AL284" s="271" t="str">
        <f t="shared" si="27"/>
        <v>STI</v>
      </c>
      <c r="AM284" s="477" t="s">
        <v>3750</v>
      </c>
      <c r="AN284" s="269" t="s">
        <v>510</v>
      </c>
      <c r="AO284" s="269" t="s">
        <v>31</v>
      </c>
      <c r="AP284" s="269" t="s">
        <v>222</v>
      </c>
      <c r="BX284" s="114">
        <f>IF('1_geral'!$D$1=AL284,1,0)</f>
        <v>0</v>
      </c>
      <c r="BY284" s="114">
        <f>IF(BX284=1,SUM($BX$2:$BX283)+1,0)</f>
        <v>0</v>
      </c>
      <c r="BZ284" s="114" t="str">
        <f t="shared" si="25"/>
        <v/>
      </c>
      <c r="CA284" s="114" t="str">
        <f t="shared" si="26"/>
        <v/>
      </c>
    </row>
    <row r="285" spans="38:79" ht="15" customHeight="1" x14ac:dyDescent="0.25">
      <c r="AL285" s="271" t="str">
        <f t="shared" si="27"/>
        <v>SAG</v>
      </c>
      <c r="AM285" s="477" t="s">
        <v>3751</v>
      </c>
      <c r="AN285" s="269" t="s">
        <v>511</v>
      </c>
      <c r="AO285" s="269" t="s">
        <v>3364</v>
      </c>
      <c r="AP285" s="269" t="s">
        <v>222</v>
      </c>
      <c r="BX285" s="114">
        <f>IF('1_geral'!$D$1=AL285,1,0)</f>
        <v>0</v>
      </c>
      <c r="BY285" s="114">
        <f>IF(BX285=1,SUM($BX$2:$BX284)+1,0)</f>
        <v>0</v>
      </c>
      <c r="BZ285" s="114" t="str">
        <f t="shared" si="25"/>
        <v/>
      </c>
      <c r="CA285" s="114" t="str">
        <f t="shared" si="26"/>
        <v/>
      </c>
    </row>
    <row r="286" spans="38:79" ht="15" customHeight="1" x14ac:dyDescent="0.25">
      <c r="AL286" s="271" t="str">
        <f t="shared" si="27"/>
        <v>SBQ</v>
      </c>
      <c r="AM286" s="477" t="s">
        <v>3752</v>
      </c>
      <c r="AN286" s="269" t="s">
        <v>512</v>
      </c>
      <c r="AO286" s="269" t="s">
        <v>17</v>
      </c>
      <c r="AP286" s="269" t="s">
        <v>222</v>
      </c>
      <c r="BX286" s="114">
        <f>IF('1_geral'!$D$1=AL286,1,0)</f>
        <v>0</v>
      </c>
      <c r="BY286" s="114">
        <f>IF(BX286=1,SUM($BX$2:$BX285)+1,0)</f>
        <v>0</v>
      </c>
      <c r="BZ286" s="114" t="str">
        <f t="shared" si="25"/>
        <v/>
      </c>
      <c r="CA286" s="114" t="str">
        <f t="shared" si="26"/>
        <v/>
      </c>
    </row>
    <row r="287" spans="38:79" ht="15" customHeight="1" x14ac:dyDescent="0.25">
      <c r="AL287" s="271" t="str">
        <f t="shared" si="27"/>
        <v>NSA</v>
      </c>
      <c r="AM287" s="477" t="s">
        <v>3753</v>
      </c>
      <c r="AN287" s="269" t="s">
        <v>513</v>
      </c>
      <c r="AO287" s="269" t="s">
        <v>15</v>
      </c>
      <c r="AP287" s="269" t="s">
        <v>227</v>
      </c>
      <c r="BX287" s="114">
        <f>IF('1_geral'!$D$1=AL287,1,0)</f>
        <v>0</v>
      </c>
      <c r="BY287" s="114">
        <f>IF(BX287=1,SUM($BX$2:$BX286)+1,0)</f>
        <v>0</v>
      </c>
      <c r="BZ287" s="114" t="str">
        <f t="shared" si="25"/>
        <v/>
      </c>
      <c r="CA287" s="114" t="str">
        <f t="shared" si="26"/>
        <v/>
      </c>
    </row>
    <row r="288" spans="38:79" ht="15" customHeight="1" x14ac:dyDescent="0.25">
      <c r="AL288" s="271" t="str">
        <f t="shared" si="27"/>
        <v>NGC</v>
      </c>
      <c r="AM288" s="477" t="s">
        <v>3754</v>
      </c>
      <c r="AN288" s="269" t="s">
        <v>514</v>
      </c>
      <c r="AO288" s="269" t="s">
        <v>1839</v>
      </c>
      <c r="AP288" s="269" t="s">
        <v>223</v>
      </c>
      <c r="BX288" s="114">
        <f>IF('1_geral'!$D$1=AL288,1,0)</f>
        <v>0</v>
      </c>
      <c r="BY288" s="114">
        <f>IF(BX288=1,SUM($BX$2:$BX287)+1,0)</f>
        <v>0</v>
      </c>
      <c r="BZ288" s="114" t="str">
        <f t="shared" si="25"/>
        <v/>
      </c>
      <c r="CA288" s="114" t="str">
        <f t="shared" si="26"/>
        <v/>
      </c>
    </row>
    <row r="289" spans="38:79" ht="15" customHeight="1" x14ac:dyDescent="0.25">
      <c r="AL289" s="271" t="str">
        <f t="shared" si="27"/>
        <v>SDT</v>
      </c>
      <c r="AM289" s="477" t="s">
        <v>5118</v>
      </c>
      <c r="AN289" s="269" t="s">
        <v>5119</v>
      </c>
      <c r="AO289" s="269" t="s">
        <v>22</v>
      </c>
      <c r="AP289" s="269" t="s">
        <v>222</v>
      </c>
      <c r="BX289" s="114">
        <f>IF('1_geral'!$D$1=AL289,1,0)</f>
        <v>0</v>
      </c>
      <c r="BY289" s="114">
        <f>IF(BX289=1,SUM($BX$2:$BX288)+1,0)</f>
        <v>0</v>
      </c>
      <c r="BZ289" s="114" t="str">
        <f t="shared" si="25"/>
        <v/>
      </c>
      <c r="CA289" s="114" t="str">
        <f t="shared" si="26"/>
        <v/>
      </c>
    </row>
    <row r="290" spans="38:79" ht="15" customHeight="1" x14ac:dyDescent="0.25">
      <c r="AL290" s="271" t="str">
        <f t="shared" si="27"/>
        <v>SPG</v>
      </c>
      <c r="AM290" s="477" t="s">
        <v>3755</v>
      </c>
      <c r="AN290" s="269" t="s">
        <v>3371</v>
      </c>
      <c r="AO290" s="269" t="s">
        <v>28</v>
      </c>
      <c r="AP290" s="269" t="s">
        <v>222</v>
      </c>
      <c r="BX290" s="114">
        <f>IF('1_geral'!$D$1=AL290,1,0)</f>
        <v>0</v>
      </c>
      <c r="BY290" s="114">
        <f>IF(BX290=1,SUM($BX$2:$BX289)+1,0)</f>
        <v>0</v>
      </c>
      <c r="BZ290" s="114" t="str">
        <f t="shared" si="25"/>
        <v/>
      </c>
      <c r="CA290" s="114" t="str">
        <f t="shared" si="26"/>
        <v/>
      </c>
    </row>
    <row r="291" spans="38:79" ht="15" customHeight="1" x14ac:dyDescent="0.25">
      <c r="AL291" s="271" t="str">
        <f t="shared" si="27"/>
        <v>SBQ</v>
      </c>
      <c r="AM291" s="477" t="s">
        <v>5050</v>
      </c>
      <c r="AN291" s="269" t="s">
        <v>5011</v>
      </c>
      <c r="AO291" s="269" t="s">
        <v>17</v>
      </c>
      <c r="AP291" s="269" t="s">
        <v>222</v>
      </c>
      <c r="BX291" s="114">
        <f>IF('1_geral'!$D$1=AL291,1,0)</f>
        <v>0</v>
      </c>
      <c r="BY291" s="114">
        <f>IF(BX291=1,SUM($BX$2:$BX290)+1,0)</f>
        <v>0</v>
      </c>
      <c r="BZ291" s="114" t="str">
        <f t="shared" si="25"/>
        <v/>
      </c>
      <c r="CA291" s="114" t="str">
        <f t="shared" si="26"/>
        <v/>
      </c>
    </row>
    <row r="292" spans="38:79" ht="15" customHeight="1" x14ac:dyDescent="0.25">
      <c r="AL292" s="271" t="str">
        <f t="shared" si="27"/>
        <v>SPG</v>
      </c>
      <c r="AM292" s="477" t="s">
        <v>3756</v>
      </c>
      <c r="AN292" s="269" t="s">
        <v>515</v>
      </c>
      <c r="AO292" s="269" t="s">
        <v>28</v>
      </c>
      <c r="AP292" s="269" t="s">
        <v>222</v>
      </c>
      <c r="BX292" s="114">
        <f>IF('1_geral'!$D$1=AL292,1,0)</f>
        <v>0</v>
      </c>
      <c r="BY292" s="114">
        <f>IF(BX292=1,SUM($BX$2:$BX291)+1,0)</f>
        <v>0</v>
      </c>
      <c r="BZ292" s="114" t="str">
        <f t="shared" si="25"/>
        <v/>
      </c>
      <c r="CA292" s="114" t="str">
        <f t="shared" si="26"/>
        <v/>
      </c>
    </row>
    <row r="293" spans="38:79" ht="15" customHeight="1" x14ac:dyDescent="0.25">
      <c r="AL293" s="271" t="str">
        <f t="shared" si="27"/>
        <v>SFI</v>
      </c>
      <c r="AM293" s="477" t="s">
        <v>3757</v>
      </c>
      <c r="AN293" s="269" t="s">
        <v>516</v>
      </c>
      <c r="AO293" s="269" t="s">
        <v>1836</v>
      </c>
      <c r="AP293" s="269" t="s">
        <v>227</v>
      </c>
      <c r="BX293" s="114">
        <f>IF('1_geral'!$D$1=AL293,1,0)</f>
        <v>0</v>
      </c>
      <c r="BY293" s="114">
        <f>IF(BX293=1,SUM($BX$2:$BX292)+1,0)</f>
        <v>0</v>
      </c>
      <c r="BZ293" s="114" t="str">
        <f t="shared" si="25"/>
        <v/>
      </c>
      <c r="CA293" s="114" t="str">
        <f t="shared" si="26"/>
        <v/>
      </c>
    </row>
    <row r="294" spans="38:79" ht="15" customHeight="1" x14ac:dyDescent="0.25">
      <c r="AL294" s="271" t="str">
        <f t="shared" si="27"/>
        <v>SDT</v>
      </c>
      <c r="AM294" s="477" t="s">
        <v>3758</v>
      </c>
      <c r="AN294" s="269" t="s">
        <v>517</v>
      </c>
      <c r="AO294" s="269" t="s">
        <v>22</v>
      </c>
      <c r="AP294" s="269" t="s">
        <v>222</v>
      </c>
      <c r="BX294" s="114">
        <f>IF('1_geral'!$D$1=AL294,1,0)</f>
        <v>0</v>
      </c>
      <c r="BY294" s="114">
        <f>IF(BX294=1,SUM($BX$2:$BX293)+1,0)</f>
        <v>0</v>
      </c>
      <c r="BZ294" s="114" t="str">
        <f t="shared" si="25"/>
        <v/>
      </c>
      <c r="CA294" s="114" t="str">
        <f t="shared" si="26"/>
        <v/>
      </c>
    </row>
    <row r="295" spans="38:79" ht="15" customHeight="1" x14ac:dyDescent="0.25">
      <c r="AL295" s="271" t="str">
        <f t="shared" si="27"/>
        <v>SAG</v>
      </c>
      <c r="AM295" s="477" t="s">
        <v>3759</v>
      </c>
      <c r="AN295" s="269" t="s">
        <v>3436</v>
      </c>
      <c r="AO295" s="269" t="s">
        <v>3364</v>
      </c>
      <c r="AP295" s="269" t="s">
        <v>222</v>
      </c>
      <c r="BX295" s="114">
        <f>IF('1_geral'!$D$1=AL295,1,0)</f>
        <v>0</v>
      </c>
      <c r="BY295" s="114">
        <f>IF(BX295=1,SUM($BX$2:$BX294)+1,0)</f>
        <v>0</v>
      </c>
      <c r="BZ295" s="114" t="str">
        <f t="shared" si="25"/>
        <v/>
      </c>
      <c r="CA295" s="114" t="str">
        <f t="shared" si="26"/>
        <v/>
      </c>
    </row>
    <row r="296" spans="38:79" ht="15" customHeight="1" x14ac:dyDescent="0.25">
      <c r="AL296" s="271" t="str">
        <f t="shared" si="27"/>
        <v>SGP</v>
      </c>
      <c r="AM296" s="477" t="s">
        <v>3760</v>
      </c>
      <c r="AN296" s="269" t="s">
        <v>518</v>
      </c>
      <c r="AO296" s="269" t="s">
        <v>24</v>
      </c>
      <c r="AP296" s="269" t="s">
        <v>222</v>
      </c>
      <c r="BX296" s="114">
        <f>IF('1_geral'!$D$1=AL296,1,0)</f>
        <v>0</v>
      </c>
      <c r="BY296" s="114">
        <f>IF(BX296=1,SUM($BX$2:$BX295)+1,0)</f>
        <v>0</v>
      </c>
      <c r="BZ296" s="114" t="str">
        <f t="shared" si="25"/>
        <v/>
      </c>
      <c r="CA296" s="114" t="str">
        <f t="shared" si="26"/>
        <v/>
      </c>
    </row>
    <row r="297" spans="38:79" ht="15" customHeight="1" x14ac:dyDescent="0.25">
      <c r="AL297" s="271" t="str">
        <f t="shared" si="27"/>
        <v>SGP</v>
      </c>
      <c r="AM297" s="477" t="s">
        <v>3761</v>
      </c>
      <c r="AN297" s="269" t="s">
        <v>519</v>
      </c>
      <c r="AO297" s="269" t="s">
        <v>24</v>
      </c>
      <c r="AP297" s="269" t="s">
        <v>222</v>
      </c>
      <c r="BX297" s="114">
        <f>IF('1_geral'!$D$1=AL297,1,0)</f>
        <v>0</v>
      </c>
      <c r="BY297" s="114">
        <f>IF(BX297=1,SUM($BX$2:$BX296)+1,0)</f>
        <v>0</v>
      </c>
      <c r="BZ297" s="114" t="str">
        <f t="shared" si="25"/>
        <v/>
      </c>
      <c r="CA297" s="114" t="str">
        <f t="shared" si="26"/>
        <v/>
      </c>
    </row>
    <row r="298" spans="38:79" ht="15" customHeight="1" x14ac:dyDescent="0.25">
      <c r="AL298" s="271" t="str">
        <f t="shared" si="27"/>
        <v>SSM</v>
      </c>
      <c r="AM298" s="477" t="s">
        <v>3762</v>
      </c>
      <c r="AN298" s="269" t="s">
        <v>520</v>
      </c>
      <c r="AO298" s="269" t="s">
        <v>30</v>
      </c>
      <c r="AP298" s="269" t="s">
        <v>222</v>
      </c>
      <c r="BX298" s="114">
        <f>IF('1_geral'!$D$1=AL298,1,0)</f>
        <v>0</v>
      </c>
      <c r="BY298" s="114">
        <f>IF(BX298=1,SUM($BX$2:$BX297)+1,0)</f>
        <v>0</v>
      </c>
      <c r="BZ298" s="114" t="str">
        <f t="shared" si="25"/>
        <v/>
      </c>
      <c r="CA298" s="114" t="str">
        <f t="shared" si="26"/>
        <v/>
      </c>
    </row>
    <row r="299" spans="38:79" ht="15" customHeight="1" x14ac:dyDescent="0.25">
      <c r="AL299" s="271" t="str">
        <f t="shared" si="27"/>
        <v>SGP</v>
      </c>
      <c r="AM299" s="477" t="s">
        <v>3763</v>
      </c>
      <c r="AN299" s="269" t="s">
        <v>521</v>
      </c>
      <c r="AO299" s="269" t="s">
        <v>24</v>
      </c>
      <c r="AP299" s="269" t="s">
        <v>222</v>
      </c>
      <c r="BX299" s="114">
        <f>IF('1_geral'!$D$1=AL299,1,0)</f>
        <v>0</v>
      </c>
      <c r="BY299" s="114">
        <f>IF(BX299=1,SUM($BX$2:$BX298)+1,0)</f>
        <v>0</v>
      </c>
      <c r="BZ299" s="114" t="str">
        <f t="shared" si="25"/>
        <v/>
      </c>
      <c r="CA299" s="114" t="str">
        <f t="shared" si="26"/>
        <v/>
      </c>
    </row>
    <row r="300" spans="38:79" ht="15" customHeight="1" x14ac:dyDescent="0.25">
      <c r="AL300" s="271" t="str">
        <f t="shared" si="27"/>
        <v>CPT</v>
      </c>
      <c r="AM300" s="477" t="s">
        <v>3764</v>
      </c>
      <c r="AN300" s="269" t="s">
        <v>522</v>
      </c>
      <c r="AO300" s="269" t="s">
        <v>1834</v>
      </c>
      <c r="AP300" s="269" t="s">
        <v>223</v>
      </c>
      <c r="BX300" s="114">
        <f>IF('1_geral'!$D$1=AL300,1,0)</f>
        <v>0</v>
      </c>
      <c r="BY300" s="114">
        <f>IF(BX300=1,SUM($BX$2:$BX299)+1,0)</f>
        <v>0</v>
      </c>
      <c r="BZ300" s="114" t="str">
        <f t="shared" si="25"/>
        <v/>
      </c>
      <c r="CA300" s="114" t="str">
        <f t="shared" si="26"/>
        <v/>
      </c>
    </row>
    <row r="301" spans="38:79" ht="15" customHeight="1" x14ac:dyDescent="0.25">
      <c r="AL301" s="271" t="str">
        <f t="shared" si="27"/>
        <v>NGC</v>
      </c>
      <c r="AM301" s="477" t="s">
        <v>3765</v>
      </c>
      <c r="AN301" s="269" t="s">
        <v>523</v>
      </c>
      <c r="AO301" s="269" t="s">
        <v>1839</v>
      </c>
      <c r="AP301" s="269" t="s">
        <v>223</v>
      </c>
      <c r="BX301" s="114">
        <f>IF('1_geral'!$D$1=AL301,1,0)</f>
        <v>0</v>
      </c>
      <c r="BY301" s="114">
        <f>IF(BX301=1,SUM($BX$2:$BX300)+1,0)</f>
        <v>0</v>
      </c>
      <c r="BZ301" s="114" t="str">
        <f t="shared" si="25"/>
        <v/>
      </c>
      <c r="CA301" s="114" t="str">
        <f t="shared" si="26"/>
        <v/>
      </c>
    </row>
    <row r="302" spans="38:79" ht="15" customHeight="1" x14ac:dyDescent="0.25">
      <c r="AL302" s="271" t="str">
        <f t="shared" si="27"/>
        <v>SGA</v>
      </c>
      <c r="AM302" s="477" t="s">
        <v>3766</v>
      </c>
      <c r="AN302" s="269" t="s">
        <v>524</v>
      </c>
      <c r="AO302" s="269" t="s">
        <v>23</v>
      </c>
      <c r="AP302" s="269" t="s">
        <v>222</v>
      </c>
      <c r="BX302" s="114">
        <f>IF('1_geral'!$D$1=AL302,1,0)</f>
        <v>0</v>
      </c>
      <c r="BY302" s="114">
        <f>IF(BX302=1,SUM($BX$2:$BX301)+1,0)</f>
        <v>0</v>
      </c>
      <c r="BZ302" s="114" t="str">
        <f t="shared" si="25"/>
        <v/>
      </c>
      <c r="CA302" s="114" t="str">
        <f t="shared" si="26"/>
        <v/>
      </c>
    </row>
    <row r="303" spans="38:79" ht="15" customHeight="1" x14ac:dyDescent="0.25">
      <c r="AL303" s="271" t="str">
        <f t="shared" si="27"/>
        <v>NRJ</v>
      </c>
      <c r="AM303" s="477" t="s">
        <v>3767</v>
      </c>
      <c r="AN303" s="269" t="s">
        <v>525</v>
      </c>
      <c r="AO303" s="269" t="s">
        <v>46</v>
      </c>
      <c r="AP303" s="269" t="s">
        <v>222</v>
      </c>
      <c r="BX303" s="114">
        <f>IF('1_geral'!$D$1=AL303,1,0)</f>
        <v>0</v>
      </c>
      <c r="BY303" s="114">
        <f>IF(BX303=1,SUM($BX$2:$BX302)+1,0)</f>
        <v>0</v>
      </c>
      <c r="BZ303" s="114" t="str">
        <f t="shared" si="25"/>
        <v/>
      </c>
      <c r="CA303" s="114" t="str">
        <f t="shared" si="26"/>
        <v/>
      </c>
    </row>
    <row r="304" spans="38:79" ht="15" customHeight="1" x14ac:dyDescent="0.25">
      <c r="AL304" s="271" t="str">
        <f t="shared" si="27"/>
        <v>SFI</v>
      </c>
      <c r="AM304" s="477" t="s">
        <v>3768</v>
      </c>
      <c r="AN304" s="269" t="s">
        <v>526</v>
      </c>
      <c r="AO304" s="269" t="s">
        <v>1836</v>
      </c>
      <c r="AP304" s="269" t="s">
        <v>222</v>
      </c>
      <c r="BX304" s="114">
        <f>IF('1_geral'!$D$1=AL304,1,0)</f>
        <v>0</v>
      </c>
      <c r="BY304" s="114">
        <f>IF(BX304=1,SUM($BX$2:$BX303)+1,0)</f>
        <v>0</v>
      </c>
      <c r="BZ304" s="114" t="str">
        <f t="shared" si="25"/>
        <v/>
      </c>
      <c r="CA304" s="114" t="str">
        <f t="shared" si="26"/>
        <v/>
      </c>
    </row>
    <row r="305" spans="38:79" ht="15" customHeight="1" x14ac:dyDescent="0.25">
      <c r="AL305" s="271" t="str">
        <f t="shared" si="27"/>
        <v>DG</v>
      </c>
      <c r="AM305" s="477" t="s">
        <v>3769</v>
      </c>
      <c r="AN305" s="269" t="s">
        <v>527</v>
      </c>
      <c r="AO305" s="269" t="s">
        <v>7</v>
      </c>
      <c r="AP305" s="269" t="s">
        <v>222</v>
      </c>
      <c r="BX305" s="114">
        <f>IF('1_geral'!$D$1=AL305,1,0)</f>
        <v>0</v>
      </c>
      <c r="BY305" s="114">
        <f>IF(BX305=1,SUM($BX$2:$BX304)+1,0)</f>
        <v>0</v>
      </c>
      <c r="BZ305" s="114" t="str">
        <f t="shared" si="25"/>
        <v/>
      </c>
      <c r="CA305" s="114" t="str">
        <f t="shared" si="26"/>
        <v/>
      </c>
    </row>
    <row r="306" spans="38:79" ht="15" customHeight="1" x14ac:dyDescent="0.25">
      <c r="AL306" s="271" t="str">
        <f t="shared" si="27"/>
        <v>NDF</v>
      </c>
      <c r="AM306" s="477" t="s">
        <v>5120</v>
      </c>
      <c r="AN306" s="269" t="s">
        <v>5121</v>
      </c>
      <c r="AO306" s="269" t="s">
        <v>1837</v>
      </c>
      <c r="AP306" s="269" t="s">
        <v>223</v>
      </c>
      <c r="BX306" s="114">
        <f>IF('1_geral'!$D$1=AL306,1,0)</f>
        <v>0</v>
      </c>
      <c r="BY306" s="114">
        <f>IF(BX306=1,SUM($BX$2:$BX305)+1,0)</f>
        <v>0</v>
      </c>
      <c r="BZ306" s="114" t="str">
        <f t="shared" si="25"/>
        <v/>
      </c>
      <c r="CA306" s="114" t="str">
        <f t="shared" si="26"/>
        <v/>
      </c>
    </row>
    <row r="307" spans="38:79" ht="15" customHeight="1" x14ac:dyDescent="0.25">
      <c r="AL307" s="271" t="str">
        <f t="shared" si="27"/>
        <v>NGC</v>
      </c>
      <c r="AM307" s="477" t="s">
        <v>3770</v>
      </c>
      <c r="AN307" s="269" t="s">
        <v>528</v>
      </c>
      <c r="AO307" s="269" t="s">
        <v>1839</v>
      </c>
      <c r="AP307" s="269" t="s">
        <v>223</v>
      </c>
      <c r="BX307" s="114">
        <f>IF('1_geral'!$D$1=AL307,1,0)</f>
        <v>0</v>
      </c>
      <c r="BY307" s="114">
        <f>IF(BX307=1,SUM($BX$2:$BX306)+1,0)</f>
        <v>0</v>
      </c>
      <c r="BZ307" s="114" t="str">
        <f t="shared" si="25"/>
        <v/>
      </c>
      <c r="CA307" s="114" t="str">
        <f t="shared" si="26"/>
        <v/>
      </c>
    </row>
    <row r="308" spans="38:79" ht="15" customHeight="1" x14ac:dyDescent="0.25">
      <c r="AL308" s="271" t="str">
        <f t="shared" si="27"/>
        <v>NPA</v>
      </c>
      <c r="AM308" s="477" t="s">
        <v>3771</v>
      </c>
      <c r="AN308" s="269" t="s">
        <v>529</v>
      </c>
      <c r="AO308" s="269" t="s">
        <v>14</v>
      </c>
      <c r="AP308" s="269" t="s">
        <v>225</v>
      </c>
      <c r="BX308" s="114">
        <f>IF('1_geral'!$D$1=AL308,1,0)</f>
        <v>0</v>
      </c>
      <c r="BY308" s="114">
        <f>IF(BX308=1,SUM($BX$2:$BX307)+1,0)</f>
        <v>0</v>
      </c>
      <c r="BZ308" s="114" t="str">
        <f t="shared" si="25"/>
        <v/>
      </c>
      <c r="CA308" s="114" t="str">
        <f t="shared" si="26"/>
        <v/>
      </c>
    </row>
    <row r="309" spans="38:79" ht="15" customHeight="1" x14ac:dyDescent="0.25">
      <c r="AL309" s="271" t="str">
        <f t="shared" si="27"/>
        <v>SBQ</v>
      </c>
      <c r="AM309" s="477" t="s">
        <v>3772</v>
      </c>
      <c r="AN309" s="269" t="s">
        <v>530</v>
      </c>
      <c r="AO309" s="269" t="s">
        <v>17</v>
      </c>
      <c r="AP309" s="269" t="s">
        <v>222</v>
      </c>
      <c r="BX309" s="114">
        <f>IF('1_geral'!$D$1=AL309,1,0)</f>
        <v>0</v>
      </c>
      <c r="BY309" s="114">
        <f>IF(BX309=1,SUM($BX$2:$BX308)+1,0)</f>
        <v>0</v>
      </c>
      <c r="BZ309" s="114" t="str">
        <f t="shared" si="25"/>
        <v/>
      </c>
      <c r="CA309" s="114" t="str">
        <f t="shared" si="26"/>
        <v/>
      </c>
    </row>
    <row r="310" spans="38:79" ht="15" customHeight="1" x14ac:dyDescent="0.25">
      <c r="AL310" s="271" t="str">
        <f t="shared" si="27"/>
        <v>NFP</v>
      </c>
      <c r="AM310" s="477" t="s">
        <v>3773</v>
      </c>
      <c r="AN310" s="269" t="s">
        <v>531</v>
      </c>
      <c r="AO310" s="269" t="s">
        <v>12</v>
      </c>
      <c r="AP310" s="269" t="s">
        <v>222</v>
      </c>
      <c r="BX310" s="114">
        <f>IF('1_geral'!$D$1=AL310,1,0)</f>
        <v>0</v>
      </c>
      <c r="BY310" s="114">
        <f>IF(BX310=1,SUM($BX$2:$BX309)+1,0)</f>
        <v>0</v>
      </c>
      <c r="BZ310" s="114" t="str">
        <f t="shared" si="25"/>
        <v/>
      </c>
      <c r="CA310" s="114" t="str">
        <f t="shared" si="26"/>
        <v/>
      </c>
    </row>
    <row r="311" spans="38:79" ht="15" customHeight="1" x14ac:dyDescent="0.25">
      <c r="AL311" s="271" t="str">
        <f t="shared" si="27"/>
        <v>SFO</v>
      </c>
      <c r="AM311" s="477" t="s">
        <v>3774</v>
      </c>
      <c r="AN311" s="269" t="s">
        <v>532</v>
      </c>
      <c r="AO311" s="269" t="s">
        <v>1840</v>
      </c>
      <c r="AP311" s="269" t="s">
        <v>222</v>
      </c>
      <c r="BX311" s="114">
        <f>IF('1_geral'!$D$1=AL311,1,0)</f>
        <v>0</v>
      </c>
      <c r="BY311" s="114">
        <f>IF(BX311=1,SUM($BX$2:$BX310)+1,0)</f>
        <v>0</v>
      </c>
      <c r="BZ311" s="114" t="str">
        <f t="shared" si="25"/>
        <v/>
      </c>
      <c r="CA311" s="114" t="str">
        <f t="shared" si="26"/>
        <v/>
      </c>
    </row>
    <row r="312" spans="38:79" ht="15" customHeight="1" x14ac:dyDescent="0.25">
      <c r="AL312" s="271" t="str">
        <f t="shared" si="27"/>
        <v>STI</v>
      </c>
      <c r="AM312" s="477" t="s">
        <v>3775</v>
      </c>
      <c r="AN312" s="269" t="s">
        <v>3372</v>
      </c>
      <c r="AO312" s="269" t="s">
        <v>31</v>
      </c>
      <c r="AP312" s="269" t="s">
        <v>222</v>
      </c>
      <c r="BX312" s="114">
        <f>IF('1_geral'!$D$1=AL312,1,0)</f>
        <v>0</v>
      </c>
      <c r="BY312" s="114">
        <f>IF(BX312=1,SUM($BX$2:$BX311)+1,0)</f>
        <v>0</v>
      </c>
      <c r="BZ312" s="114" t="str">
        <f t="shared" si="25"/>
        <v/>
      </c>
      <c r="CA312" s="114" t="str">
        <f t="shared" si="26"/>
        <v/>
      </c>
    </row>
    <row r="313" spans="38:79" ht="15" customHeight="1" x14ac:dyDescent="0.25">
      <c r="AL313" s="271" t="str">
        <f t="shared" si="27"/>
        <v>SDL</v>
      </c>
      <c r="AM313" s="477" t="s">
        <v>3776</v>
      </c>
      <c r="AN313" s="269" t="s">
        <v>533</v>
      </c>
      <c r="AO313" s="269" t="s">
        <v>20</v>
      </c>
      <c r="AP313" s="269" t="s">
        <v>222</v>
      </c>
      <c r="BX313" s="114">
        <f>IF('1_geral'!$D$1=AL313,1,0)</f>
        <v>0</v>
      </c>
      <c r="BY313" s="114">
        <f>IF(BX313=1,SUM($BX$2:$BX312)+1,0)</f>
        <v>0</v>
      </c>
      <c r="BZ313" s="114" t="str">
        <f t="shared" si="25"/>
        <v/>
      </c>
      <c r="CA313" s="114" t="str">
        <f t="shared" si="26"/>
        <v/>
      </c>
    </row>
    <row r="314" spans="38:79" ht="15" customHeight="1" x14ac:dyDescent="0.25">
      <c r="AL314" s="271" t="str">
        <f t="shared" si="27"/>
        <v>SGP</v>
      </c>
      <c r="AM314" s="477" t="s">
        <v>3777</v>
      </c>
      <c r="AN314" s="269" t="s">
        <v>534</v>
      </c>
      <c r="AO314" s="269" t="s">
        <v>24</v>
      </c>
      <c r="AP314" s="269" t="s">
        <v>222</v>
      </c>
      <c r="BX314" s="114">
        <f>IF('1_geral'!$D$1=AL314,1,0)</f>
        <v>0</v>
      </c>
      <c r="BY314" s="114">
        <f>IF(BX314=1,SUM($BX$2:$BX313)+1,0)</f>
        <v>0</v>
      </c>
      <c r="BZ314" s="114" t="str">
        <f t="shared" si="25"/>
        <v/>
      </c>
      <c r="CA314" s="114" t="str">
        <f t="shared" si="26"/>
        <v/>
      </c>
    </row>
    <row r="315" spans="38:79" ht="15" customHeight="1" x14ac:dyDescent="0.25">
      <c r="AL315" s="271" t="str">
        <f t="shared" si="27"/>
        <v>SGA</v>
      </c>
      <c r="AM315" s="477" t="s">
        <v>3778</v>
      </c>
      <c r="AN315" s="269" t="s">
        <v>535</v>
      </c>
      <c r="AO315" s="269" t="s">
        <v>23</v>
      </c>
      <c r="AP315" s="269" t="s">
        <v>223</v>
      </c>
      <c r="BX315" s="114">
        <f>IF('1_geral'!$D$1=AL315,1,0)</f>
        <v>0</v>
      </c>
      <c r="BY315" s="114">
        <f>IF(BX315=1,SUM($BX$2:$BX314)+1,0)</f>
        <v>0</v>
      </c>
      <c r="BZ315" s="114" t="str">
        <f t="shared" si="25"/>
        <v/>
      </c>
      <c r="CA315" s="114" t="str">
        <f t="shared" si="26"/>
        <v/>
      </c>
    </row>
    <row r="316" spans="38:79" ht="15" customHeight="1" x14ac:dyDescent="0.25">
      <c r="AL316" s="271" t="str">
        <f t="shared" si="27"/>
        <v>APOIO</v>
      </c>
      <c r="AM316" s="477" t="s">
        <v>3779</v>
      </c>
      <c r="AN316" s="269" t="s">
        <v>536</v>
      </c>
      <c r="AO316" s="269" t="s">
        <v>40</v>
      </c>
      <c r="AP316" s="269" t="s">
        <v>222</v>
      </c>
      <c r="BX316" s="114">
        <f>IF('1_geral'!$D$1=AL316,1,0)</f>
        <v>0</v>
      </c>
      <c r="BY316" s="114">
        <f>IF(BX316=1,SUM($BX$2:$BX315)+1,0)</f>
        <v>0</v>
      </c>
      <c r="BZ316" s="114" t="str">
        <f t="shared" si="25"/>
        <v/>
      </c>
      <c r="CA316" s="114" t="str">
        <f t="shared" si="26"/>
        <v/>
      </c>
    </row>
    <row r="317" spans="38:79" ht="15" customHeight="1" x14ac:dyDescent="0.25">
      <c r="AL317" s="271" t="str">
        <f t="shared" si="27"/>
        <v>STI</v>
      </c>
      <c r="AM317" s="477" t="s">
        <v>3780</v>
      </c>
      <c r="AN317" s="269" t="s">
        <v>537</v>
      </c>
      <c r="AO317" s="269" t="s">
        <v>31</v>
      </c>
      <c r="AP317" s="269" t="s">
        <v>222</v>
      </c>
      <c r="BX317" s="114">
        <f>IF('1_geral'!$D$1=AL317,1,0)</f>
        <v>0</v>
      </c>
      <c r="BY317" s="114">
        <f>IF(BX317=1,SUM($BX$2:$BX316)+1,0)</f>
        <v>0</v>
      </c>
      <c r="BZ317" s="114" t="str">
        <f t="shared" si="25"/>
        <v/>
      </c>
      <c r="CA317" s="114" t="str">
        <f t="shared" si="26"/>
        <v/>
      </c>
    </row>
    <row r="318" spans="38:79" ht="15" customHeight="1" x14ac:dyDescent="0.25">
      <c r="AL318" s="271" t="str">
        <f t="shared" si="27"/>
        <v>DIR-2</v>
      </c>
      <c r="AM318" s="477" t="s">
        <v>3781</v>
      </c>
      <c r="AN318" s="269" t="s">
        <v>538</v>
      </c>
      <c r="AO318" s="269" t="s">
        <v>42</v>
      </c>
      <c r="AP318" s="269" t="s">
        <v>222</v>
      </c>
      <c r="BX318" s="114">
        <f>IF('1_geral'!$D$1=AL318,1,0)</f>
        <v>0</v>
      </c>
      <c r="BY318" s="114">
        <f>IF(BX318=1,SUM($BX$2:$BX317)+1,0)</f>
        <v>0</v>
      </c>
      <c r="BZ318" s="114" t="str">
        <f t="shared" si="25"/>
        <v/>
      </c>
      <c r="CA318" s="114" t="str">
        <f t="shared" si="26"/>
        <v/>
      </c>
    </row>
    <row r="319" spans="38:79" ht="15" customHeight="1" x14ac:dyDescent="0.25">
      <c r="AL319" s="271" t="str">
        <f t="shared" si="27"/>
        <v>SDP</v>
      </c>
      <c r="AM319" s="477" t="s">
        <v>3782</v>
      </c>
      <c r="AN319" s="269" t="s">
        <v>4974</v>
      </c>
      <c r="AO319" s="269" t="s">
        <v>21</v>
      </c>
      <c r="AP319" s="269" t="s">
        <v>222</v>
      </c>
      <c r="BX319" s="114">
        <f>IF('1_geral'!$D$1=AL319,1,0)</f>
        <v>0</v>
      </c>
      <c r="BY319" s="114">
        <f>IF(BX319=1,SUM($BX$2:$BX318)+1,0)</f>
        <v>0</v>
      </c>
      <c r="BZ319" s="114" t="str">
        <f t="shared" si="25"/>
        <v/>
      </c>
      <c r="CA319" s="114" t="str">
        <f t="shared" si="26"/>
        <v/>
      </c>
    </row>
    <row r="320" spans="38:79" ht="15" customHeight="1" x14ac:dyDescent="0.25">
      <c r="AL320" s="271" t="str">
        <f t="shared" si="27"/>
        <v>SAG</v>
      </c>
      <c r="AM320" s="477" t="s">
        <v>3783</v>
      </c>
      <c r="AN320" s="269" t="s">
        <v>539</v>
      </c>
      <c r="AO320" s="269" t="s">
        <v>3364</v>
      </c>
      <c r="AP320" s="269" t="s">
        <v>222</v>
      </c>
      <c r="BX320" s="114">
        <f>IF('1_geral'!$D$1=AL320,1,0)</f>
        <v>0</v>
      </c>
      <c r="BY320" s="114">
        <f>IF(BX320=1,SUM($BX$2:$BX319)+1,0)</f>
        <v>0</v>
      </c>
      <c r="BZ320" s="114" t="str">
        <f t="shared" si="25"/>
        <v/>
      </c>
      <c r="CA320" s="114" t="str">
        <f t="shared" si="26"/>
        <v/>
      </c>
    </row>
    <row r="321" spans="38:79" ht="15" customHeight="1" x14ac:dyDescent="0.25">
      <c r="AL321" s="271" t="str">
        <f t="shared" si="27"/>
        <v>SAG</v>
      </c>
      <c r="AM321" s="477" t="s">
        <v>3784</v>
      </c>
      <c r="AN321" s="269" t="s">
        <v>540</v>
      </c>
      <c r="AO321" s="269" t="s">
        <v>3364</v>
      </c>
      <c r="AP321" s="269" t="s">
        <v>222</v>
      </c>
      <c r="BX321" s="114">
        <f>IF('1_geral'!$D$1=AL321,1,0)</f>
        <v>0</v>
      </c>
      <c r="BY321" s="114">
        <f>IF(BX321=1,SUM($BX$2:$BX320)+1,0)</f>
        <v>0</v>
      </c>
      <c r="BZ321" s="114" t="str">
        <f t="shared" si="25"/>
        <v/>
      </c>
      <c r="CA321" s="114" t="str">
        <f t="shared" si="26"/>
        <v/>
      </c>
    </row>
    <row r="322" spans="38:79" ht="15" customHeight="1" x14ac:dyDescent="0.25">
      <c r="AL322" s="271" t="str">
        <f t="shared" si="27"/>
        <v>SGP</v>
      </c>
      <c r="AM322" s="477" t="s">
        <v>3785</v>
      </c>
      <c r="AN322" s="269" t="s">
        <v>541</v>
      </c>
      <c r="AO322" s="269" t="s">
        <v>24</v>
      </c>
      <c r="AP322" s="269" t="s">
        <v>222</v>
      </c>
      <c r="BX322" s="114">
        <f>IF('1_geral'!$D$1=AL322,1,0)</f>
        <v>0</v>
      </c>
      <c r="BY322" s="114">
        <f>IF(BX322=1,SUM($BX$2:$BX321)+1,0)</f>
        <v>0</v>
      </c>
      <c r="BZ322" s="114" t="str">
        <f t="shared" ref="BZ322:BZ385" si="28">IF($BX322=0,"",AM322)</f>
        <v/>
      </c>
      <c r="CA322" s="114" t="str">
        <f t="shared" ref="CA322:CA385" si="29">IF($BX322=0,"",AN322)</f>
        <v/>
      </c>
    </row>
    <row r="323" spans="38:79" ht="15" customHeight="1" x14ac:dyDescent="0.25">
      <c r="AL323" s="271" t="str">
        <f t="shared" si="27"/>
        <v>SGE</v>
      </c>
      <c r="AM323" s="477" t="s">
        <v>3786</v>
      </c>
      <c r="AN323" s="269" t="s">
        <v>542</v>
      </c>
      <c r="AO323" s="269" t="s">
        <v>3363</v>
      </c>
      <c r="AP323" s="269" t="s">
        <v>222</v>
      </c>
      <c r="BX323" s="114">
        <f>IF('1_geral'!$D$1=AL323,1,0)</f>
        <v>0</v>
      </c>
      <c r="BY323" s="114">
        <f>IF(BX323=1,SUM($BX$2:$BX322)+1,0)</f>
        <v>0</v>
      </c>
      <c r="BZ323" s="114" t="str">
        <f t="shared" si="28"/>
        <v/>
      </c>
      <c r="CA323" s="114" t="str">
        <f t="shared" si="29"/>
        <v/>
      </c>
    </row>
    <row r="324" spans="38:79" ht="15" customHeight="1" x14ac:dyDescent="0.25">
      <c r="AL324" s="271" t="str">
        <f t="shared" ref="AL324:AL387" si="30">AO324</f>
        <v>SCI</v>
      </c>
      <c r="AM324" s="477" t="s">
        <v>3787</v>
      </c>
      <c r="AN324" s="269" t="s">
        <v>543</v>
      </c>
      <c r="AO324" s="269" t="s">
        <v>18</v>
      </c>
      <c r="AP324" s="269" t="s">
        <v>222</v>
      </c>
      <c r="BX324" s="114">
        <f>IF('1_geral'!$D$1=AL324,1,0)</f>
        <v>0</v>
      </c>
      <c r="BY324" s="114">
        <f>IF(BX324=1,SUM($BX$2:$BX323)+1,0)</f>
        <v>0</v>
      </c>
      <c r="BZ324" s="114" t="str">
        <f t="shared" si="28"/>
        <v/>
      </c>
      <c r="CA324" s="114" t="str">
        <f t="shared" si="29"/>
        <v/>
      </c>
    </row>
    <row r="325" spans="38:79" ht="15" customHeight="1" x14ac:dyDescent="0.25">
      <c r="AL325" s="271" t="str">
        <f t="shared" si="30"/>
        <v>NFP</v>
      </c>
      <c r="AM325" s="477" t="s">
        <v>3788</v>
      </c>
      <c r="AN325" s="269" t="s">
        <v>544</v>
      </c>
      <c r="AO325" s="269" t="s">
        <v>12</v>
      </c>
      <c r="AP325" s="269" t="s">
        <v>222</v>
      </c>
      <c r="BX325" s="114">
        <f>IF('1_geral'!$D$1=AL325,1,0)</f>
        <v>0</v>
      </c>
      <c r="BY325" s="114">
        <f>IF(BX325=1,SUM($BX$2:$BX324)+1,0)</f>
        <v>0</v>
      </c>
      <c r="BZ325" s="114" t="str">
        <f t="shared" si="28"/>
        <v/>
      </c>
      <c r="CA325" s="114" t="str">
        <f t="shared" si="29"/>
        <v/>
      </c>
    </row>
    <row r="326" spans="38:79" ht="15" customHeight="1" x14ac:dyDescent="0.25">
      <c r="AL326" s="271" t="str">
        <f t="shared" si="30"/>
        <v>SFI</v>
      </c>
      <c r="AM326" s="477" t="s">
        <v>3789</v>
      </c>
      <c r="AN326" s="269" t="s">
        <v>545</v>
      </c>
      <c r="AO326" s="269" t="s">
        <v>1836</v>
      </c>
      <c r="AP326" s="269" t="s">
        <v>223</v>
      </c>
      <c r="BX326" s="114">
        <f>IF('1_geral'!$D$1=AL326,1,0)</f>
        <v>0</v>
      </c>
      <c r="BY326" s="114">
        <f>IF(BX326=1,SUM($BX$2:$BX325)+1,0)</f>
        <v>0</v>
      </c>
      <c r="BZ326" s="114" t="str">
        <f t="shared" si="28"/>
        <v/>
      </c>
      <c r="CA326" s="114" t="str">
        <f t="shared" si="29"/>
        <v/>
      </c>
    </row>
    <row r="327" spans="38:79" ht="15" customHeight="1" x14ac:dyDescent="0.25">
      <c r="AL327" s="271" t="str">
        <f t="shared" si="30"/>
        <v>SFO</v>
      </c>
      <c r="AM327" s="477" t="s">
        <v>3790</v>
      </c>
      <c r="AN327" s="269" t="s">
        <v>546</v>
      </c>
      <c r="AO327" s="269" t="s">
        <v>1840</v>
      </c>
      <c r="AP327" s="269" t="s">
        <v>222</v>
      </c>
      <c r="BX327" s="114">
        <f>IF('1_geral'!$D$1=AL327,1,0)</f>
        <v>0</v>
      </c>
      <c r="BY327" s="114">
        <f>IF(BX327=1,SUM($BX$2:$BX326)+1,0)</f>
        <v>0</v>
      </c>
      <c r="BZ327" s="114" t="str">
        <f t="shared" si="28"/>
        <v/>
      </c>
      <c r="CA327" s="114" t="str">
        <f t="shared" si="29"/>
        <v/>
      </c>
    </row>
    <row r="328" spans="38:79" ht="15" customHeight="1" x14ac:dyDescent="0.25">
      <c r="AL328" s="271" t="str">
        <f t="shared" si="30"/>
        <v>SDT</v>
      </c>
      <c r="AM328" s="477" t="s">
        <v>3791</v>
      </c>
      <c r="AN328" s="269" t="s">
        <v>547</v>
      </c>
      <c r="AO328" s="269" t="s">
        <v>22</v>
      </c>
      <c r="AP328" s="269" t="s">
        <v>222</v>
      </c>
      <c r="BX328" s="114">
        <f>IF('1_geral'!$D$1=AL328,1,0)</f>
        <v>0</v>
      </c>
      <c r="BY328" s="114">
        <f>IF(BX328=1,SUM($BX$2:$BX327)+1,0)</f>
        <v>0</v>
      </c>
      <c r="BZ328" s="114" t="str">
        <f t="shared" si="28"/>
        <v/>
      </c>
      <c r="CA328" s="114" t="str">
        <f t="shared" si="29"/>
        <v/>
      </c>
    </row>
    <row r="329" spans="38:79" ht="15" customHeight="1" x14ac:dyDescent="0.25">
      <c r="AL329" s="271" t="str">
        <f t="shared" si="30"/>
        <v>SGP</v>
      </c>
      <c r="AM329" s="477" t="s">
        <v>3792</v>
      </c>
      <c r="AN329" s="269" t="s">
        <v>548</v>
      </c>
      <c r="AO329" s="269" t="s">
        <v>24</v>
      </c>
      <c r="AP329" s="269" t="s">
        <v>222</v>
      </c>
      <c r="BX329" s="114">
        <f>IF('1_geral'!$D$1=AL329,1,0)</f>
        <v>0</v>
      </c>
      <c r="BY329" s="114">
        <f>IF(BX329=1,SUM($BX$2:$BX328)+1,0)</f>
        <v>0</v>
      </c>
      <c r="BZ329" s="114" t="str">
        <f t="shared" si="28"/>
        <v/>
      </c>
      <c r="CA329" s="114" t="str">
        <f t="shared" si="29"/>
        <v/>
      </c>
    </row>
    <row r="330" spans="38:79" ht="15" customHeight="1" x14ac:dyDescent="0.25">
      <c r="AL330" s="271" t="str">
        <f t="shared" si="30"/>
        <v>SGA</v>
      </c>
      <c r="AM330" s="477" t="s">
        <v>3793</v>
      </c>
      <c r="AN330" s="269" t="s">
        <v>549</v>
      </c>
      <c r="AO330" s="269" t="s">
        <v>23</v>
      </c>
      <c r="AP330" s="269" t="s">
        <v>222</v>
      </c>
      <c r="BX330" s="114">
        <f>IF('1_geral'!$D$1=AL330,1,0)</f>
        <v>0</v>
      </c>
      <c r="BY330" s="114">
        <f>IF(BX330=1,SUM($BX$2:$BX329)+1,0)</f>
        <v>0</v>
      </c>
      <c r="BZ330" s="114" t="str">
        <f t="shared" si="28"/>
        <v/>
      </c>
      <c r="CA330" s="114" t="str">
        <f t="shared" si="29"/>
        <v/>
      </c>
    </row>
    <row r="331" spans="38:79" ht="15" customHeight="1" x14ac:dyDescent="0.25">
      <c r="AL331" s="271" t="str">
        <f t="shared" si="30"/>
        <v>NSA</v>
      </c>
      <c r="AM331" s="477" t="s">
        <v>3794</v>
      </c>
      <c r="AN331" s="269" t="s">
        <v>550</v>
      </c>
      <c r="AO331" s="269" t="s">
        <v>15</v>
      </c>
      <c r="AP331" s="269" t="s">
        <v>227</v>
      </c>
      <c r="BX331" s="114">
        <f>IF('1_geral'!$D$1=AL331,1,0)</f>
        <v>0</v>
      </c>
      <c r="BY331" s="114">
        <f>IF(BX331=1,SUM($BX$2:$BX330)+1,0)</f>
        <v>0</v>
      </c>
      <c r="BZ331" s="114" t="str">
        <f t="shared" si="28"/>
        <v/>
      </c>
      <c r="CA331" s="114" t="str">
        <f t="shared" si="29"/>
        <v/>
      </c>
    </row>
    <row r="332" spans="38:79" ht="15" customHeight="1" x14ac:dyDescent="0.25">
      <c r="AL332" s="271" t="str">
        <f t="shared" si="30"/>
        <v>NGC</v>
      </c>
      <c r="AM332" s="477" t="s">
        <v>3795</v>
      </c>
      <c r="AN332" s="269" t="s">
        <v>551</v>
      </c>
      <c r="AO332" s="269" t="s">
        <v>1839</v>
      </c>
      <c r="AP332" s="269" t="s">
        <v>223</v>
      </c>
      <c r="BX332" s="114">
        <f>IF('1_geral'!$D$1=AL332,1,0)</f>
        <v>0</v>
      </c>
      <c r="BY332" s="114">
        <f>IF(BX332=1,SUM($BX$2:$BX331)+1,0)</f>
        <v>0</v>
      </c>
      <c r="BZ332" s="114" t="str">
        <f t="shared" si="28"/>
        <v/>
      </c>
      <c r="CA332" s="114" t="str">
        <f t="shared" si="29"/>
        <v/>
      </c>
    </row>
    <row r="333" spans="38:79" ht="15" customHeight="1" x14ac:dyDescent="0.25">
      <c r="AL333" s="271" t="str">
        <f t="shared" si="30"/>
        <v>STI</v>
      </c>
      <c r="AM333" s="477" t="s">
        <v>3796</v>
      </c>
      <c r="AN333" s="269" t="s">
        <v>552</v>
      </c>
      <c r="AO333" s="269" t="s">
        <v>31</v>
      </c>
      <c r="AP333" s="269" t="s">
        <v>227</v>
      </c>
      <c r="BX333" s="114">
        <f>IF('1_geral'!$D$1=AL333,1,0)</f>
        <v>0</v>
      </c>
      <c r="BY333" s="114">
        <f>IF(BX333=1,SUM($BX$2:$BX332)+1,0)</f>
        <v>0</v>
      </c>
      <c r="BZ333" s="114" t="str">
        <f t="shared" si="28"/>
        <v/>
      </c>
      <c r="CA333" s="114" t="str">
        <f t="shared" si="29"/>
        <v/>
      </c>
    </row>
    <row r="334" spans="38:79" ht="15" customHeight="1" x14ac:dyDescent="0.25">
      <c r="AL334" s="271" t="str">
        <f t="shared" si="30"/>
        <v>SBQ</v>
      </c>
      <c r="AM334" s="477" t="s">
        <v>3797</v>
      </c>
      <c r="AN334" s="269" t="s">
        <v>553</v>
      </c>
      <c r="AO334" s="269" t="s">
        <v>17</v>
      </c>
      <c r="AP334" s="269" t="s">
        <v>222</v>
      </c>
      <c r="BX334" s="114">
        <f>IF('1_geral'!$D$1=AL334,1,0)</f>
        <v>0</v>
      </c>
      <c r="BY334" s="114">
        <f>IF(BX334=1,SUM($BX$2:$BX333)+1,0)</f>
        <v>0</v>
      </c>
      <c r="BZ334" s="114" t="str">
        <f t="shared" si="28"/>
        <v/>
      </c>
      <c r="CA334" s="114" t="str">
        <f t="shared" si="29"/>
        <v/>
      </c>
    </row>
    <row r="335" spans="38:79" ht="15" customHeight="1" x14ac:dyDescent="0.25">
      <c r="AL335" s="271" t="str">
        <f t="shared" si="30"/>
        <v>SGE</v>
      </c>
      <c r="AM335" s="477" t="s">
        <v>3798</v>
      </c>
      <c r="AN335" s="269" t="s">
        <v>554</v>
      </c>
      <c r="AO335" s="269" t="s">
        <v>3363</v>
      </c>
      <c r="AP335" s="269" t="s">
        <v>222</v>
      </c>
      <c r="BX335" s="114">
        <f>IF('1_geral'!$D$1=AL335,1,0)</f>
        <v>0</v>
      </c>
      <c r="BY335" s="114">
        <f>IF(BX335=1,SUM($BX$2:$BX334)+1,0)</f>
        <v>0</v>
      </c>
      <c r="BZ335" s="114" t="str">
        <f t="shared" si="28"/>
        <v/>
      </c>
      <c r="CA335" s="114" t="str">
        <f t="shared" si="29"/>
        <v/>
      </c>
    </row>
    <row r="336" spans="38:79" ht="15" customHeight="1" x14ac:dyDescent="0.25">
      <c r="AL336" s="271" t="str">
        <f t="shared" si="30"/>
        <v>SFO</v>
      </c>
      <c r="AM336" s="477" t="s">
        <v>3799</v>
      </c>
      <c r="AN336" s="269" t="s">
        <v>555</v>
      </c>
      <c r="AO336" s="269" t="s">
        <v>1840</v>
      </c>
      <c r="AP336" s="269" t="s">
        <v>222</v>
      </c>
      <c r="BX336" s="114">
        <f>IF('1_geral'!$D$1=AL336,1,0)</f>
        <v>0</v>
      </c>
      <c r="BY336" s="114">
        <f>IF(BX336=1,SUM($BX$2:$BX335)+1,0)</f>
        <v>0</v>
      </c>
      <c r="BZ336" s="114" t="str">
        <f t="shared" si="28"/>
        <v/>
      </c>
      <c r="CA336" s="114" t="str">
        <f t="shared" si="29"/>
        <v/>
      </c>
    </row>
    <row r="337" spans="38:79" ht="15" customHeight="1" x14ac:dyDescent="0.25">
      <c r="AL337" s="271" t="str">
        <f t="shared" si="30"/>
        <v>SDT</v>
      </c>
      <c r="AM337" s="477" t="s">
        <v>3800</v>
      </c>
      <c r="AN337" s="269" t="s">
        <v>556</v>
      </c>
      <c r="AO337" s="269" t="s">
        <v>22</v>
      </c>
      <c r="AP337" s="269" t="s">
        <v>222</v>
      </c>
      <c r="BX337" s="114">
        <f>IF('1_geral'!$D$1=AL337,1,0)</f>
        <v>0</v>
      </c>
      <c r="BY337" s="114">
        <f>IF(BX337=1,SUM($BX$2:$BX336)+1,0)</f>
        <v>0</v>
      </c>
      <c r="BZ337" s="114" t="str">
        <f t="shared" si="28"/>
        <v/>
      </c>
      <c r="CA337" s="114" t="str">
        <f t="shared" si="29"/>
        <v/>
      </c>
    </row>
    <row r="338" spans="38:79" ht="15" customHeight="1" x14ac:dyDescent="0.25">
      <c r="AL338" s="271" t="str">
        <f t="shared" si="30"/>
        <v>SFO</v>
      </c>
      <c r="AM338" s="477" t="s">
        <v>3801</v>
      </c>
      <c r="AN338" s="269" t="s">
        <v>557</v>
      </c>
      <c r="AO338" s="269" t="s">
        <v>1840</v>
      </c>
      <c r="AP338" s="269" t="s">
        <v>222</v>
      </c>
      <c r="BX338" s="114">
        <f>IF('1_geral'!$D$1=AL338,1,0)</f>
        <v>0</v>
      </c>
      <c r="BY338" s="114">
        <f>IF(BX338=1,SUM($BX$2:$BX337)+1,0)</f>
        <v>0</v>
      </c>
      <c r="BZ338" s="114" t="str">
        <f t="shared" si="28"/>
        <v/>
      </c>
      <c r="CA338" s="114" t="str">
        <f t="shared" si="29"/>
        <v/>
      </c>
    </row>
    <row r="339" spans="38:79" ht="15" customHeight="1" x14ac:dyDescent="0.25">
      <c r="AL339" s="271" t="str">
        <f t="shared" si="30"/>
        <v>STI</v>
      </c>
      <c r="AM339" s="477" t="s">
        <v>3802</v>
      </c>
      <c r="AN339" s="269" t="s">
        <v>558</v>
      </c>
      <c r="AO339" s="269" t="s">
        <v>31</v>
      </c>
      <c r="AP339" s="269" t="s">
        <v>222</v>
      </c>
      <c r="BX339" s="114">
        <f>IF('1_geral'!$D$1=AL339,1,0)</f>
        <v>0</v>
      </c>
      <c r="BY339" s="114">
        <f>IF(BX339=1,SUM($BX$2:$BX338)+1,0)</f>
        <v>0</v>
      </c>
      <c r="BZ339" s="114" t="str">
        <f t="shared" si="28"/>
        <v/>
      </c>
      <c r="CA339" s="114" t="str">
        <f t="shared" si="29"/>
        <v/>
      </c>
    </row>
    <row r="340" spans="38:79" ht="15" customHeight="1" x14ac:dyDescent="0.25">
      <c r="AL340" s="271" t="str">
        <f t="shared" si="30"/>
        <v>STI</v>
      </c>
      <c r="AM340" s="477" t="s">
        <v>3803</v>
      </c>
      <c r="AN340" s="269" t="s">
        <v>559</v>
      </c>
      <c r="AO340" s="269" t="s">
        <v>31</v>
      </c>
      <c r="AP340" s="269" t="s">
        <v>222</v>
      </c>
      <c r="BX340" s="114">
        <f>IF('1_geral'!$D$1=AL340,1,0)</f>
        <v>0</v>
      </c>
      <c r="BY340" s="114">
        <f>IF(BX340=1,SUM($BX$2:$BX339)+1,0)</f>
        <v>0</v>
      </c>
      <c r="BZ340" s="114" t="str">
        <f t="shared" si="28"/>
        <v/>
      </c>
      <c r="CA340" s="114" t="str">
        <f t="shared" si="29"/>
        <v/>
      </c>
    </row>
    <row r="341" spans="38:79" ht="15" customHeight="1" x14ac:dyDescent="0.25">
      <c r="AL341" s="271" t="str">
        <f t="shared" si="30"/>
        <v>NSA</v>
      </c>
      <c r="AM341" s="477" t="s">
        <v>3804</v>
      </c>
      <c r="AN341" s="269" t="s">
        <v>560</v>
      </c>
      <c r="AO341" s="269" t="s">
        <v>15</v>
      </c>
      <c r="AP341" s="269" t="s">
        <v>227</v>
      </c>
      <c r="BX341" s="114">
        <f>IF('1_geral'!$D$1=AL341,1,0)</f>
        <v>0</v>
      </c>
      <c r="BY341" s="114">
        <f>IF(BX341=1,SUM($BX$2:$BX340)+1,0)</f>
        <v>0</v>
      </c>
      <c r="BZ341" s="114" t="str">
        <f t="shared" si="28"/>
        <v/>
      </c>
      <c r="CA341" s="114" t="str">
        <f t="shared" si="29"/>
        <v/>
      </c>
    </row>
    <row r="342" spans="38:79" ht="15" customHeight="1" x14ac:dyDescent="0.25">
      <c r="AL342" s="271" t="str">
        <f t="shared" si="30"/>
        <v>SGA</v>
      </c>
      <c r="AM342" s="477" t="s">
        <v>3805</v>
      </c>
      <c r="AN342" s="269" t="s">
        <v>3437</v>
      </c>
      <c r="AO342" s="269" t="s">
        <v>23</v>
      </c>
      <c r="AP342" s="269" t="s">
        <v>222</v>
      </c>
      <c r="BX342" s="114">
        <f>IF('1_geral'!$D$1=AL342,1,0)</f>
        <v>0</v>
      </c>
      <c r="BY342" s="114">
        <f>IF(BX342=1,SUM($BX$2:$BX341)+1,0)</f>
        <v>0</v>
      </c>
      <c r="BZ342" s="114" t="str">
        <f t="shared" si="28"/>
        <v/>
      </c>
      <c r="CA342" s="114" t="str">
        <f t="shared" si="29"/>
        <v/>
      </c>
    </row>
    <row r="343" spans="38:79" ht="15" customHeight="1" x14ac:dyDescent="0.25">
      <c r="AL343" s="271" t="str">
        <f t="shared" si="30"/>
        <v>SGP</v>
      </c>
      <c r="AM343" s="477" t="s">
        <v>3806</v>
      </c>
      <c r="AN343" s="269" t="s">
        <v>561</v>
      </c>
      <c r="AO343" s="269" t="s">
        <v>24</v>
      </c>
      <c r="AP343" s="269" t="s">
        <v>222</v>
      </c>
      <c r="BX343" s="114">
        <f>IF('1_geral'!$D$1=AL343,1,0)</f>
        <v>0</v>
      </c>
      <c r="BY343" s="114">
        <f>IF(BX343=1,SUM($BX$2:$BX342)+1,0)</f>
        <v>0</v>
      </c>
      <c r="BZ343" s="114" t="str">
        <f t="shared" si="28"/>
        <v/>
      </c>
      <c r="CA343" s="114" t="str">
        <f t="shared" si="29"/>
        <v/>
      </c>
    </row>
    <row r="344" spans="38:79" ht="15" customHeight="1" x14ac:dyDescent="0.25">
      <c r="AL344" s="271" t="str">
        <f t="shared" si="30"/>
        <v>STI</v>
      </c>
      <c r="AM344" s="477" t="s">
        <v>3807</v>
      </c>
      <c r="AN344" s="269" t="s">
        <v>562</v>
      </c>
      <c r="AO344" s="269" t="s">
        <v>31</v>
      </c>
      <c r="AP344" s="269" t="s">
        <v>222</v>
      </c>
      <c r="BX344" s="114">
        <f>IF('1_geral'!$D$1=AL344,1,0)</f>
        <v>0</v>
      </c>
      <c r="BY344" s="114">
        <f>IF(BX344=1,SUM($BX$2:$BX343)+1,0)</f>
        <v>0</v>
      </c>
      <c r="BZ344" s="114" t="str">
        <f t="shared" si="28"/>
        <v/>
      </c>
      <c r="CA344" s="114" t="str">
        <f t="shared" si="29"/>
        <v/>
      </c>
    </row>
    <row r="345" spans="38:79" ht="15" customHeight="1" x14ac:dyDescent="0.25">
      <c r="AL345" s="271" t="str">
        <f t="shared" si="30"/>
        <v>CPT</v>
      </c>
      <c r="AM345" s="477" t="s">
        <v>3808</v>
      </c>
      <c r="AN345" s="269" t="s">
        <v>563</v>
      </c>
      <c r="AO345" s="269" t="s">
        <v>1834</v>
      </c>
      <c r="AP345" s="269" t="s">
        <v>223</v>
      </c>
      <c r="BX345" s="114">
        <f>IF('1_geral'!$D$1=AL345,1,0)</f>
        <v>0</v>
      </c>
      <c r="BY345" s="114">
        <f>IF(BX345=1,SUM($BX$2:$BX344)+1,0)</f>
        <v>0</v>
      </c>
      <c r="BZ345" s="114" t="str">
        <f t="shared" si="28"/>
        <v/>
      </c>
      <c r="CA345" s="114" t="str">
        <f t="shared" si="29"/>
        <v/>
      </c>
    </row>
    <row r="346" spans="38:79" ht="15" customHeight="1" x14ac:dyDescent="0.25">
      <c r="AL346" s="271" t="str">
        <f t="shared" si="30"/>
        <v>INT</v>
      </c>
      <c r="AM346" s="477" t="s">
        <v>3809</v>
      </c>
      <c r="AN346" s="269" t="s">
        <v>564</v>
      </c>
      <c r="AO346" s="269" t="s">
        <v>3361</v>
      </c>
      <c r="AP346" s="269" t="s">
        <v>222</v>
      </c>
      <c r="BX346" s="114">
        <f>IF('1_geral'!$D$1=AL346,1,0)</f>
        <v>0</v>
      </c>
      <c r="BY346" s="114">
        <f>IF(BX346=1,SUM($BX$2:$BX345)+1,0)</f>
        <v>0</v>
      </c>
      <c r="BZ346" s="114" t="str">
        <f t="shared" si="28"/>
        <v/>
      </c>
      <c r="CA346" s="114" t="str">
        <f t="shared" si="29"/>
        <v/>
      </c>
    </row>
    <row r="347" spans="38:79" ht="15" customHeight="1" x14ac:dyDescent="0.25">
      <c r="AL347" s="271" t="str">
        <f t="shared" si="30"/>
        <v>SGP</v>
      </c>
      <c r="AM347" s="477" t="s">
        <v>3810</v>
      </c>
      <c r="AN347" s="269" t="s">
        <v>565</v>
      </c>
      <c r="AO347" s="269" t="s">
        <v>24</v>
      </c>
      <c r="AP347" s="269" t="s">
        <v>222</v>
      </c>
      <c r="BX347" s="114">
        <f>IF('1_geral'!$D$1=AL347,1,0)</f>
        <v>0</v>
      </c>
      <c r="BY347" s="114">
        <f>IF(BX347=1,SUM($BX$2:$BX346)+1,0)</f>
        <v>0</v>
      </c>
      <c r="BZ347" s="114" t="str">
        <f t="shared" si="28"/>
        <v/>
      </c>
      <c r="CA347" s="114" t="str">
        <f t="shared" si="29"/>
        <v/>
      </c>
    </row>
    <row r="348" spans="38:79" ht="15" customHeight="1" x14ac:dyDescent="0.25">
      <c r="AL348" s="271" t="str">
        <f t="shared" si="30"/>
        <v>GAB</v>
      </c>
      <c r="AM348" s="477" t="s">
        <v>3811</v>
      </c>
      <c r="AN348" s="269" t="s">
        <v>566</v>
      </c>
      <c r="AO348" s="269" t="s">
        <v>11</v>
      </c>
      <c r="AP348" s="269" t="s">
        <v>222</v>
      </c>
      <c r="BX348" s="114">
        <f>IF('1_geral'!$D$1=AL348,1,0)</f>
        <v>0</v>
      </c>
      <c r="BY348" s="114">
        <f>IF(BX348=1,SUM($BX$2:$BX347)+1,0)</f>
        <v>0</v>
      </c>
      <c r="BZ348" s="114" t="str">
        <f t="shared" si="28"/>
        <v/>
      </c>
      <c r="CA348" s="114" t="str">
        <f t="shared" si="29"/>
        <v/>
      </c>
    </row>
    <row r="349" spans="38:79" ht="15" customHeight="1" x14ac:dyDescent="0.25">
      <c r="AL349" s="271" t="str">
        <f t="shared" si="30"/>
        <v>SGA</v>
      </c>
      <c r="AM349" s="477" t="s">
        <v>3812</v>
      </c>
      <c r="AN349" s="269" t="s">
        <v>567</v>
      </c>
      <c r="AO349" s="269" t="s">
        <v>23</v>
      </c>
      <c r="AP349" s="269" t="s">
        <v>222</v>
      </c>
      <c r="BX349" s="114">
        <f>IF('1_geral'!$D$1=AL349,1,0)</f>
        <v>0</v>
      </c>
      <c r="BY349" s="114">
        <f>IF(BX349=1,SUM($BX$2:$BX348)+1,0)</f>
        <v>0</v>
      </c>
      <c r="BZ349" s="114" t="str">
        <f t="shared" si="28"/>
        <v/>
      </c>
      <c r="CA349" s="114" t="str">
        <f t="shared" si="29"/>
        <v/>
      </c>
    </row>
    <row r="350" spans="38:79" ht="15" customHeight="1" x14ac:dyDescent="0.25">
      <c r="AL350" s="271" t="str">
        <f t="shared" si="30"/>
        <v>SCI</v>
      </c>
      <c r="AM350" s="477" t="s">
        <v>3813</v>
      </c>
      <c r="AN350" s="269" t="s">
        <v>568</v>
      </c>
      <c r="AO350" s="269" t="s">
        <v>18</v>
      </c>
      <c r="AP350" s="269" t="s">
        <v>222</v>
      </c>
      <c r="BX350" s="114">
        <f>IF('1_geral'!$D$1=AL350,1,0)</f>
        <v>0</v>
      </c>
      <c r="BY350" s="114">
        <f>IF(BX350=1,SUM($BX$2:$BX349)+1,0)</f>
        <v>0</v>
      </c>
      <c r="BZ350" s="114" t="str">
        <f t="shared" si="28"/>
        <v/>
      </c>
      <c r="CA350" s="114" t="str">
        <f t="shared" si="29"/>
        <v/>
      </c>
    </row>
    <row r="351" spans="38:79" ht="15" customHeight="1" x14ac:dyDescent="0.25">
      <c r="AL351" s="271" t="str">
        <f t="shared" si="30"/>
        <v>SFI</v>
      </c>
      <c r="AM351" s="477" t="s">
        <v>3814</v>
      </c>
      <c r="AN351" s="269" t="s">
        <v>569</v>
      </c>
      <c r="AO351" s="269" t="s">
        <v>1836</v>
      </c>
      <c r="AP351" s="269" t="s">
        <v>223</v>
      </c>
      <c r="BX351" s="114">
        <f>IF('1_geral'!$D$1=AL351,1,0)</f>
        <v>0</v>
      </c>
      <c r="BY351" s="114">
        <f>IF(BX351=1,SUM($BX$2:$BX350)+1,0)</f>
        <v>0</v>
      </c>
      <c r="BZ351" s="114" t="str">
        <f t="shared" si="28"/>
        <v/>
      </c>
      <c r="CA351" s="114" t="str">
        <f t="shared" si="29"/>
        <v/>
      </c>
    </row>
    <row r="352" spans="38:79" ht="15" customHeight="1" x14ac:dyDescent="0.25">
      <c r="AL352" s="271" t="str">
        <f t="shared" si="30"/>
        <v>SGP</v>
      </c>
      <c r="AM352" s="477" t="s">
        <v>3815</v>
      </c>
      <c r="AN352" s="269" t="s">
        <v>3409</v>
      </c>
      <c r="AO352" s="269" t="s">
        <v>24</v>
      </c>
      <c r="AP352" s="269" t="s">
        <v>223</v>
      </c>
      <c r="BX352" s="114">
        <f>IF('1_geral'!$D$1=AL352,1,0)</f>
        <v>0</v>
      </c>
      <c r="BY352" s="114">
        <f>IF(BX352=1,SUM($BX$2:$BX351)+1,0)</f>
        <v>0</v>
      </c>
      <c r="BZ352" s="114" t="str">
        <f t="shared" si="28"/>
        <v/>
      </c>
      <c r="CA352" s="114" t="str">
        <f t="shared" si="29"/>
        <v/>
      </c>
    </row>
    <row r="353" spans="38:79" ht="15" customHeight="1" x14ac:dyDescent="0.25">
      <c r="AL353" s="271" t="str">
        <f t="shared" si="30"/>
        <v>SSM</v>
      </c>
      <c r="AM353" s="477" t="s">
        <v>5051</v>
      </c>
      <c r="AN353" s="269" t="s">
        <v>5012</v>
      </c>
      <c r="AO353" s="269" t="s">
        <v>30</v>
      </c>
      <c r="AP353" s="269" t="s">
        <v>222</v>
      </c>
      <c r="BX353" s="114">
        <f>IF('1_geral'!$D$1=AL353,1,0)</f>
        <v>0</v>
      </c>
      <c r="BY353" s="114">
        <f>IF(BX353=1,SUM($BX$2:$BX352)+1,0)</f>
        <v>0</v>
      </c>
      <c r="BZ353" s="114" t="str">
        <f t="shared" si="28"/>
        <v/>
      </c>
      <c r="CA353" s="114" t="str">
        <f t="shared" si="29"/>
        <v/>
      </c>
    </row>
    <row r="354" spans="38:79" ht="15" customHeight="1" x14ac:dyDescent="0.25">
      <c r="AL354" s="271" t="str">
        <f t="shared" si="30"/>
        <v>NSA</v>
      </c>
      <c r="AM354" s="477" t="s">
        <v>3816</v>
      </c>
      <c r="AN354" s="269" t="s">
        <v>570</v>
      </c>
      <c r="AO354" s="269" t="s">
        <v>15</v>
      </c>
      <c r="AP354" s="269" t="s">
        <v>227</v>
      </c>
      <c r="BX354" s="114">
        <f>IF('1_geral'!$D$1=AL354,1,0)</f>
        <v>0</v>
      </c>
      <c r="BY354" s="114">
        <f>IF(BX354=1,SUM($BX$2:$BX353)+1,0)</f>
        <v>0</v>
      </c>
      <c r="BZ354" s="114" t="str">
        <f t="shared" si="28"/>
        <v/>
      </c>
      <c r="CA354" s="114" t="str">
        <f t="shared" si="29"/>
        <v/>
      </c>
    </row>
    <row r="355" spans="38:79" ht="15" customHeight="1" x14ac:dyDescent="0.25">
      <c r="AL355" s="271" t="str">
        <f t="shared" si="30"/>
        <v>SDT</v>
      </c>
      <c r="AM355" s="477" t="s">
        <v>3817</v>
      </c>
      <c r="AN355" s="269" t="s">
        <v>571</v>
      </c>
      <c r="AO355" s="269" t="s">
        <v>22</v>
      </c>
      <c r="AP355" s="269" t="s">
        <v>222</v>
      </c>
      <c r="BX355" s="114">
        <f>IF('1_geral'!$D$1=AL355,1,0)</f>
        <v>0</v>
      </c>
      <c r="BY355" s="114">
        <f>IF(BX355=1,SUM($BX$2:$BX354)+1,0)</f>
        <v>0</v>
      </c>
      <c r="BZ355" s="114" t="str">
        <f t="shared" si="28"/>
        <v/>
      </c>
      <c r="CA355" s="114" t="str">
        <f t="shared" si="29"/>
        <v/>
      </c>
    </row>
    <row r="356" spans="38:79" ht="15" customHeight="1" x14ac:dyDescent="0.25">
      <c r="AL356" s="271" t="str">
        <f t="shared" si="30"/>
        <v>SPD</v>
      </c>
      <c r="AM356" s="477" t="s">
        <v>3818</v>
      </c>
      <c r="AN356" s="269" t="s">
        <v>572</v>
      </c>
      <c r="AO356" s="269" t="s">
        <v>27</v>
      </c>
      <c r="AP356" s="269" t="s">
        <v>222</v>
      </c>
      <c r="BX356" s="114">
        <f>IF('1_geral'!$D$1=AL356,1,0)</f>
        <v>0</v>
      </c>
      <c r="BY356" s="114">
        <f>IF(BX356=1,SUM($BX$2:$BX355)+1,0)</f>
        <v>0</v>
      </c>
      <c r="BZ356" s="114" t="str">
        <f t="shared" si="28"/>
        <v/>
      </c>
      <c r="CA356" s="114" t="str">
        <f t="shared" si="29"/>
        <v/>
      </c>
    </row>
    <row r="357" spans="38:79" ht="15" customHeight="1" x14ac:dyDescent="0.25">
      <c r="AL357" s="271" t="str">
        <f t="shared" si="30"/>
        <v>SPC</v>
      </c>
      <c r="AM357" s="477" t="s">
        <v>3819</v>
      </c>
      <c r="AN357" s="269" t="s">
        <v>573</v>
      </c>
      <c r="AO357" s="269" t="s">
        <v>26</v>
      </c>
      <c r="AP357" s="269" t="s">
        <v>222</v>
      </c>
      <c r="BX357" s="114">
        <f>IF('1_geral'!$D$1=AL357,1,0)</f>
        <v>0</v>
      </c>
      <c r="BY357" s="114">
        <f>IF(BX357=1,SUM($BX$2:$BX356)+1,0)</f>
        <v>0</v>
      </c>
      <c r="BZ357" s="114" t="str">
        <f t="shared" si="28"/>
        <v/>
      </c>
      <c r="CA357" s="114" t="str">
        <f t="shared" si="29"/>
        <v/>
      </c>
    </row>
    <row r="358" spans="38:79" ht="15" customHeight="1" x14ac:dyDescent="0.25">
      <c r="AL358" s="271" t="str">
        <f t="shared" si="30"/>
        <v>SDT</v>
      </c>
      <c r="AM358" s="477" t="s">
        <v>3820</v>
      </c>
      <c r="AN358" s="269" t="s">
        <v>574</v>
      </c>
      <c r="AO358" s="269" t="s">
        <v>22</v>
      </c>
      <c r="AP358" s="269" t="s">
        <v>222</v>
      </c>
      <c r="BX358" s="114">
        <f>IF('1_geral'!$D$1=AL358,1,0)</f>
        <v>0</v>
      </c>
      <c r="BY358" s="114">
        <f>IF(BX358=1,SUM($BX$2:$BX357)+1,0)</f>
        <v>0</v>
      </c>
      <c r="BZ358" s="114" t="str">
        <f t="shared" si="28"/>
        <v/>
      </c>
      <c r="CA358" s="114" t="str">
        <f t="shared" si="29"/>
        <v/>
      </c>
    </row>
    <row r="359" spans="38:79" ht="15" customHeight="1" x14ac:dyDescent="0.25">
      <c r="AL359" s="271" t="str">
        <f t="shared" si="30"/>
        <v>SGP</v>
      </c>
      <c r="AM359" s="477" t="s">
        <v>3821</v>
      </c>
      <c r="AN359" s="269" t="s">
        <v>3410</v>
      </c>
      <c r="AO359" s="269" t="s">
        <v>24</v>
      </c>
      <c r="AP359" s="269" t="s">
        <v>222</v>
      </c>
      <c r="BX359" s="114">
        <f>IF('1_geral'!$D$1=AL359,1,0)</f>
        <v>0</v>
      </c>
      <c r="BY359" s="114">
        <f>IF(BX359=1,SUM($BX$2:$BX358)+1,0)</f>
        <v>0</v>
      </c>
      <c r="BZ359" s="114" t="str">
        <f t="shared" si="28"/>
        <v/>
      </c>
      <c r="CA359" s="114" t="str">
        <f t="shared" si="29"/>
        <v/>
      </c>
    </row>
    <row r="360" spans="38:79" ht="15" customHeight="1" x14ac:dyDescent="0.25">
      <c r="AL360" s="271" t="str">
        <f t="shared" si="30"/>
        <v>STI</v>
      </c>
      <c r="AM360" s="477" t="s">
        <v>3822</v>
      </c>
      <c r="AN360" s="269" t="s">
        <v>575</v>
      </c>
      <c r="AO360" s="269" t="s">
        <v>31</v>
      </c>
      <c r="AP360" s="269" t="s">
        <v>222</v>
      </c>
      <c r="BX360" s="114">
        <f>IF('1_geral'!$D$1=AL360,1,0)</f>
        <v>0</v>
      </c>
      <c r="BY360" s="114">
        <f>IF(BX360=1,SUM($BX$2:$BX359)+1,0)</f>
        <v>0</v>
      </c>
      <c r="BZ360" s="114" t="str">
        <f t="shared" si="28"/>
        <v/>
      </c>
      <c r="CA360" s="114" t="str">
        <f t="shared" si="29"/>
        <v/>
      </c>
    </row>
    <row r="361" spans="38:79" ht="15" customHeight="1" x14ac:dyDescent="0.25">
      <c r="AL361" s="271" t="str">
        <f t="shared" si="30"/>
        <v>APOIO</v>
      </c>
      <c r="AM361" s="477" t="s">
        <v>3823</v>
      </c>
      <c r="AN361" s="269" t="s">
        <v>576</v>
      </c>
      <c r="AO361" s="269" t="s">
        <v>40</v>
      </c>
      <c r="AP361" s="269" t="s">
        <v>222</v>
      </c>
      <c r="BX361" s="114">
        <f>IF('1_geral'!$D$1=AL361,1,0)</f>
        <v>0</v>
      </c>
      <c r="BY361" s="114">
        <f>IF(BX361=1,SUM($BX$2:$BX360)+1,0)</f>
        <v>0</v>
      </c>
      <c r="BZ361" s="114" t="str">
        <f t="shared" si="28"/>
        <v/>
      </c>
      <c r="CA361" s="114" t="str">
        <f t="shared" si="29"/>
        <v/>
      </c>
    </row>
    <row r="362" spans="38:79" ht="15" customHeight="1" x14ac:dyDescent="0.25">
      <c r="AL362" s="271" t="str">
        <f t="shared" si="30"/>
        <v>APOIO</v>
      </c>
      <c r="AM362" s="477" t="s">
        <v>3824</v>
      </c>
      <c r="AN362" s="269" t="s">
        <v>577</v>
      </c>
      <c r="AO362" s="269" t="s">
        <v>40</v>
      </c>
      <c r="AP362" s="269" t="s">
        <v>222</v>
      </c>
      <c r="BX362" s="114">
        <f>IF('1_geral'!$D$1=AL362,1,0)</f>
        <v>0</v>
      </c>
      <c r="BY362" s="114">
        <f>IF(BX362=1,SUM($BX$2:$BX361)+1,0)</f>
        <v>0</v>
      </c>
      <c r="BZ362" s="114" t="str">
        <f t="shared" si="28"/>
        <v/>
      </c>
      <c r="CA362" s="114" t="str">
        <f t="shared" si="29"/>
        <v/>
      </c>
    </row>
    <row r="363" spans="38:79" ht="15" customHeight="1" x14ac:dyDescent="0.25">
      <c r="AL363" s="271" t="str">
        <f t="shared" si="30"/>
        <v>SFI</v>
      </c>
      <c r="AM363" s="477" t="s">
        <v>3825</v>
      </c>
      <c r="AN363" s="269" t="s">
        <v>578</v>
      </c>
      <c r="AO363" s="269" t="s">
        <v>1836</v>
      </c>
      <c r="AP363" s="269" t="s">
        <v>222</v>
      </c>
      <c r="BX363" s="114">
        <f>IF('1_geral'!$D$1=AL363,1,0)</f>
        <v>0</v>
      </c>
      <c r="BY363" s="114">
        <f>IF(BX363=1,SUM($BX$2:$BX362)+1,0)</f>
        <v>0</v>
      </c>
      <c r="BZ363" s="114" t="str">
        <f t="shared" si="28"/>
        <v/>
      </c>
      <c r="CA363" s="114" t="str">
        <f t="shared" si="29"/>
        <v/>
      </c>
    </row>
    <row r="364" spans="38:79" ht="15" customHeight="1" x14ac:dyDescent="0.25">
      <c r="AL364" s="271" t="str">
        <f t="shared" si="30"/>
        <v>GAB</v>
      </c>
      <c r="AM364" s="477" t="s">
        <v>3826</v>
      </c>
      <c r="AN364" s="269" t="s">
        <v>579</v>
      </c>
      <c r="AO364" s="269" t="s">
        <v>11</v>
      </c>
      <c r="AP364" s="269" t="s">
        <v>222</v>
      </c>
      <c r="BX364" s="114">
        <f>IF('1_geral'!$D$1=AL364,1,0)</f>
        <v>0</v>
      </c>
      <c r="BY364" s="114">
        <f>IF(BX364=1,SUM($BX$2:$BX363)+1,0)</f>
        <v>0</v>
      </c>
      <c r="BZ364" s="114" t="str">
        <f t="shared" si="28"/>
        <v/>
      </c>
      <c r="CA364" s="114" t="str">
        <f t="shared" si="29"/>
        <v/>
      </c>
    </row>
    <row r="365" spans="38:79" ht="15" customHeight="1" x14ac:dyDescent="0.25">
      <c r="AL365" s="271" t="str">
        <f t="shared" si="30"/>
        <v>SDL</v>
      </c>
      <c r="AM365" s="477" t="s">
        <v>3827</v>
      </c>
      <c r="AN365" s="269" t="s">
        <v>580</v>
      </c>
      <c r="AO365" s="269" t="s">
        <v>20</v>
      </c>
      <c r="AP365" s="269" t="s">
        <v>222</v>
      </c>
      <c r="BX365" s="114">
        <f>IF('1_geral'!$D$1=AL365,1,0)</f>
        <v>0</v>
      </c>
      <c r="BY365" s="114">
        <f>IF(BX365=1,SUM($BX$2:$BX364)+1,0)</f>
        <v>0</v>
      </c>
      <c r="BZ365" s="114" t="str">
        <f t="shared" si="28"/>
        <v/>
      </c>
      <c r="CA365" s="114" t="str">
        <f t="shared" si="29"/>
        <v/>
      </c>
    </row>
    <row r="366" spans="38:79" ht="15" customHeight="1" x14ac:dyDescent="0.25">
      <c r="AL366" s="271" t="str">
        <f t="shared" si="30"/>
        <v>SCI</v>
      </c>
      <c r="AM366" s="477" t="s">
        <v>3828</v>
      </c>
      <c r="AN366" s="269" t="s">
        <v>581</v>
      </c>
      <c r="AO366" s="269" t="s">
        <v>18</v>
      </c>
      <c r="AP366" s="269" t="s">
        <v>222</v>
      </c>
      <c r="BX366" s="114">
        <f>IF('1_geral'!$D$1=AL366,1,0)</f>
        <v>0</v>
      </c>
      <c r="BY366" s="114">
        <f>IF(BX366=1,SUM($BX$2:$BX365)+1,0)</f>
        <v>0</v>
      </c>
      <c r="BZ366" s="114" t="str">
        <f t="shared" si="28"/>
        <v/>
      </c>
      <c r="CA366" s="114" t="str">
        <f t="shared" si="29"/>
        <v/>
      </c>
    </row>
    <row r="367" spans="38:79" ht="15" customHeight="1" x14ac:dyDescent="0.25">
      <c r="AL367" s="271" t="str">
        <f t="shared" si="30"/>
        <v>NSP</v>
      </c>
      <c r="AM367" s="477" t="s">
        <v>3829</v>
      </c>
      <c r="AN367" s="269" t="s">
        <v>582</v>
      </c>
      <c r="AO367" s="269" t="s">
        <v>16</v>
      </c>
      <c r="AP367" s="269" t="s">
        <v>226</v>
      </c>
      <c r="BX367" s="114">
        <f>IF('1_geral'!$D$1=AL367,1,0)</f>
        <v>0</v>
      </c>
      <c r="BY367" s="114">
        <f>IF(BX367=1,SUM($BX$2:$BX366)+1,0)</f>
        <v>0</v>
      </c>
      <c r="BZ367" s="114" t="str">
        <f t="shared" si="28"/>
        <v/>
      </c>
      <c r="CA367" s="114" t="str">
        <f t="shared" si="29"/>
        <v/>
      </c>
    </row>
    <row r="368" spans="38:79" ht="15" customHeight="1" x14ac:dyDescent="0.25">
      <c r="AL368" s="271" t="str">
        <f t="shared" si="30"/>
        <v>SSM</v>
      </c>
      <c r="AM368" s="477" t="s">
        <v>3830</v>
      </c>
      <c r="AN368" s="269" t="s">
        <v>583</v>
      </c>
      <c r="AO368" s="269" t="s">
        <v>30</v>
      </c>
      <c r="AP368" s="269" t="s">
        <v>222</v>
      </c>
      <c r="BX368" s="114">
        <f>IF('1_geral'!$D$1=AL368,1,0)</f>
        <v>0</v>
      </c>
      <c r="BY368" s="114">
        <f>IF(BX368=1,SUM($BX$2:$BX367)+1,0)</f>
        <v>0</v>
      </c>
      <c r="BZ368" s="114" t="str">
        <f t="shared" si="28"/>
        <v/>
      </c>
      <c r="CA368" s="114" t="str">
        <f t="shared" si="29"/>
        <v/>
      </c>
    </row>
    <row r="369" spans="38:79" ht="15" customHeight="1" x14ac:dyDescent="0.25">
      <c r="AL369" s="271" t="str">
        <f t="shared" si="30"/>
        <v>SEP</v>
      </c>
      <c r="AM369" s="477" t="s">
        <v>3831</v>
      </c>
      <c r="AN369" s="269" t="s">
        <v>584</v>
      </c>
      <c r="AO369" s="269" t="s">
        <v>5</v>
      </c>
      <c r="AP369" s="269" t="s">
        <v>222</v>
      </c>
      <c r="BX369" s="114">
        <f>IF('1_geral'!$D$1=AL369,1,0)</f>
        <v>0</v>
      </c>
      <c r="BY369" s="114">
        <f>IF(BX369=1,SUM($BX$2:$BX368)+1,0)</f>
        <v>0</v>
      </c>
      <c r="BZ369" s="114" t="str">
        <f t="shared" si="28"/>
        <v/>
      </c>
      <c r="CA369" s="114" t="str">
        <f t="shared" si="29"/>
        <v/>
      </c>
    </row>
    <row r="370" spans="38:79" ht="15" customHeight="1" x14ac:dyDescent="0.25">
      <c r="AL370" s="271" t="str">
        <f t="shared" si="30"/>
        <v>STI</v>
      </c>
      <c r="AM370" s="477" t="s">
        <v>3832</v>
      </c>
      <c r="AN370" s="269" t="s">
        <v>585</v>
      </c>
      <c r="AO370" s="269" t="s">
        <v>31</v>
      </c>
      <c r="AP370" s="269" t="s">
        <v>222</v>
      </c>
      <c r="BX370" s="114">
        <f>IF('1_geral'!$D$1=AL370,1,0)</f>
        <v>0</v>
      </c>
      <c r="BY370" s="114">
        <f>IF(BX370=1,SUM($BX$2:$BX369)+1,0)</f>
        <v>0</v>
      </c>
      <c r="BZ370" s="114" t="str">
        <f t="shared" si="28"/>
        <v/>
      </c>
      <c r="CA370" s="114" t="str">
        <f t="shared" si="29"/>
        <v/>
      </c>
    </row>
    <row r="371" spans="38:79" ht="15" customHeight="1" x14ac:dyDescent="0.25">
      <c r="AL371" s="271" t="str">
        <f t="shared" si="30"/>
        <v>NSP</v>
      </c>
      <c r="AM371" s="477" t="s">
        <v>3833</v>
      </c>
      <c r="AN371" s="269" t="s">
        <v>586</v>
      </c>
      <c r="AO371" s="269" t="s">
        <v>16</v>
      </c>
      <c r="AP371" s="269" t="s">
        <v>226</v>
      </c>
      <c r="BX371" s="114">
        <f>IF('1_geral'!$D$1=AL371,1,0)</f>
        <v>0</v>
      </c>
      <c r="BY371" s="114">
        <f>IF(BX371=1,SUM($BX$2:$BX370)+1,0)</f>
        <v>0</v>
      </c>
      <c r="BZ371" s="114" t="str">
        <f t="shared" si="28"/>
        <v/>
      </c>
      <c r="CA371" s="114" t="str">
        <f t="shared" si="29"/>
        <v/>
      </c>
    </row>
    <row r="372" spans="38:79" ht="15" customHeight="1" x14ac:dyDescent="0.25">
      <c r="AL372" s="271" t="str">
        <f t="shared" si="30"/>
        <v>SFO</v>
      </c>
      <c r="AM372" s="477" t="s">
        <v>3834</v>
      </c>
      <c r="AN372" s="269" t="s">
        <v>587</v>
      </c>
      <c r="AO372" s="269" t="s">
        <v>1840</v>
      </c>
      <c r="AP372" s="269" t="s">
        <v>222</v>
      </c>
      <c r="BX372" s="114">
        <f>IF('1_geral'!$D$1=AL372,1,0)</f>
        <v>0</v>
      </c>
      <c r="BY372" s="114">
        <f>IF(BX372=1,SUM($BX$2:$BX371)+1,0)</f>
        <v>0</v>
      </c>
      <c r="BZ372" s="114" t="str">
        <f t="shared" si="28"/>
        <v/>
      </c>
      <c r="CA372" s="114" t="str">
        <f t="shared" si="29"/>
        <v/>
      </c>
    </row>
    <row r="373" spans="38:79" ht="15" customHeight="1" x14ac:dyDescent="0.25">
      <c r="AL373" s="271" t="str">
        <f t="shared" si="30"/>
        <v>STI</v>
      </c>
      <c r="AM373" s="477" t="s">
        <v>3835</v>
      </c>
      <c r="AN373" s="269" t="s">
        <v>588</v>
      </c>
      <c r="AO373" s="269" t="s">
        <v>31</v>
      </c>
      <c r="AP373" s="269" t="s">
        <v>222</v>
      </c>
      <c r="BX373" s="114">
        <f>IF('1_geral'!$D$1=AL373,1,0)</f>
        <v>0</v>
      </c>
      <c r="BY373" s="114">
        <f>IF(BX373=1,SUM($BX$2:$BX372)+1,0)</f>
        <v>0</v>
      </c>
      <c r="BZ373" s="114" t="str">
        <f t="shared" si="28"/>
        <v/>
      </c>
      <c r="CA373" s="114" t="str">
        <f t="shared" si="29"/>
        <v/>
      </c>
    </row>
    <row r="374" spans="38:79" ht="15" customHeight="1" x14ac:dyDescent="0.25">
      <c r="AL374" s="271" t="str">
        <f t="shared" si="30"/>
        <v>SSM</v>
      </c>
      <c r="AM374" s="477" t="s">
        <v>3836</v>
      </c>
      <c r="AN374" s="269" t="s">
        <v>589</v>
      </c>
      <c r="AO374" s="269" t="s">
        <v>30</v>
      </c>
      <c r="AP374" s="269" t="s">
        <v>222</v>
      </c>
      <c r="BX374" s="114">
        <f>IF('1_geral'!$D$1=AL374,1,0)</f>
        <v>0</v>
      </c>
      <c r="BY374" s="114">
        <f>IF(BX374=1,SUM($BX$2:$BX373)+1,0)</f>
        <v>0</v>
      </c>
      <c r="BZ374" s="114" t="str">
        <f t="shared" si="28"/>
        <v/>
      </c>
      <c r="CA374" s="114" t="str">
        <f t="shared" si="29"/>
        <v/>
      </c>
    </row>
    <row r="375" spans="38:79" ht="15" customHeight="1" x14ac:dyDescent="0.25">
      <c r="AL375" s="271" t="str">
        <f t="shared" si="30"/>
        <v>STI</v>
      </c>
      <c r="AM375" s="477" t="s">
        <v>5052</v>
      </c>
      <c r="AN375" s="269" t="s">
        <v>5013</v>
      </c>
      <c r="AO375" s="269" t="s">
        <v>31</v>
      </c>
      <c r="AP375" s="269" t="s">
        <v>222</v>
      </c>
      <c r="BX375" s="114">
        <f>IF('1_geral'!$D$1=AL375,1,0)</f>
        <v>0</v>
      </c>
      <c r="BY375" s="114">
        <f>IF(BX375=1,SUM($BX$2:$BX374)+1,0)</f>
        <v>0</v>
      </c>
      <c r="BZ375" s="114" t="str">
        <f t="shared" si="28"/>
        <v/>
      </c>
      <c r="CA375" s="114" t="str">
        <f t="shared" si="29"/>
        <v/>
      </c>
    </row>
    <row r="376" spans="38:79" ht="15" customHeight="1" x14ac:dyDescent="0.25">
      <c r="AL376" s="271" t="str">
        <f t="shared" si="30"/>
        <v>APOIO</v>
      </c>
      <c r="AM376" s="477" t="s">
        <v>3837</v>
      </c>
      <c r="AN376" s="269" t="s">
        <v>590</v>
      </c>
      <c r="AO376" s="269" t="s">
        <v>40</v>
      </c>
      <c r="AP376" s="269" t="s">
        <v>222</v>
      </c>
      <c r="BX376" s="114">
        <f>IF('1_geral'!$D$1=AL376,1,0)</f>
        <v>0</v>
      </c>
      <c r="BY376" s="114">
        <f>IF(BX376=1,SUM($BX$2:$BX375)+1,0)</f>
        <v>0</v>
      </c>
      <c r="BZ376" s="114" t="str">
        <f t="shared" si="28"/>
        <v/>
      </c>
      <c r="CA376" s="114" t="str">
        <f t="shared" si="29"/>
        <v/>
      </c>
    </row>
    <row r="377" spans="38:79" ht="15" customHeight="1" x14ac:dyDescent="0.25">
      <c r="AL377" s="271" t="str">
        <f t="shared" si="30"/>
        <v>SGP</v>
      </c>
      <c r="AM377" s="477" t="s">
        <v>3838</v>
      </c>
      <c r="AN377" s="269" t="s">
        <v>591</v>
      </c>
      <c r="AO377" s="269" t="s">
        <v>24</v>
      </c>
      <c r="AP377" s="269" t="s">
        <v>222</v>
      </c>
      <c r="BX377" s="114">
        <f>IF('1_geral'!$D$1=AL377,1,0)</f>
        <v>0</v>
      </c>
      <c r="BY377" s="114">
        <f>IF(BX377=1,SUM($BX$2:$BX376)+1,0)</f>
        <v>0</v>
      </c>
      <c r="BZ377" s="114" t="str">
        <f t="shared" si="28"/>
        <v/>
      </c>
      <c r="CA377" s="114" t="str">
        <f t="shared" si="29"/>
        <v/>
      </c>
    </row>
    <row r="378" spans="38:79" ht="15" customHeight="1" x14ac:dyDescent="0.25">
      <c r="AL378" s="271" t="str">
        <f t="shared" si="30"/>
        <v>SBQ</v>
      </c>
      <c r="AM378" s="477" t="s">
        <v>3839</v>
      </c>
      <c r="AN378" s="269" t="s">
        <v>592</v>
      </c>
      <c r="AO378" s="269" t="s">
        <v>17</v>
      </c>
      <c r="AP378" s="269" t="s">
        <v>222</v>
      </c>
      <c r="BX378" s="114">
        <f>IF('1_geral'!$D$1=AL378,1,0)</f>
        <v>0</v>
      </c>
      <c r="BY378" s="114">
        <f>IF(BX378=1,SUM($BX$2:$BX377)+1,0)</f>
        <v>0</v>
      </c>
      <c r="BZ378" s="114" t="str">
        <f t="shared" si="28"/>
        <v/>
      </c>
      <c r="CA378" s="114" t="str">
        <f t="shared" si="29"/>
        <v/>
      </c>
    </row>
    <row r="379" spans="38:79" ht="15" customHeight="1" x14ac:dyDescent="0.25">
      <c r="AL379" s="271" t="str">
        <f t="shared" si="30"/>
        <v>SDT</v>
      </c>
      <c r="AM379" s="477" t="s">
        <v>3840</v>
      </c>
      <c r="AN379" s="269" t="s">
        <v>593</v>
      </c>
      <c r="AO379" s="269" t="s">
        <v>22</v>
      </c>
      <c r="AP379" s="269" t="s">
        <v>222</v>
      </c>
      <c r="BX379" s="114">
        <f>IF('1_geral'!$D$1=AL379,1,0)</f>
        <v>0</v>
      </c>
      <c r="BY379" s="114">
        <f>IF(BX379=1,SUM($BX$2:$BX378)+1,0)</f>
        <v>0</v>
      </c>
      <c r="BZ379" s="114" t="str">
        <f t="shared" si="28"/>
        <v/>
      </c>
      <c r="CA379" s="114" t="str">
        <f t="shared" si="29"/>
        <v/>
      </c>
    </row>
    <row r="380" spans="38:79" ht="15" customHeight="1" x14ac:dyDescent="0.25">
      <c r="AL380" s="271" t="str">
        <f t="shared" si="30"/>
        <v>SGA</v>
      </c>
      <c r="AM380" s="477" t="s">
        <v>3841</v>
      </c>
      <c r="AN380" s="269" t="s">
        <v>594</v>
      </c>
      <c r="AO380" s="269" t="s">
        <v>23</v>
      </c>
      <c r="AP380" s="269" t="s">
        <v>222</v>
      </c>
      <c r="BX380" s="114">
        <f>IF('1_geral'!$D$1=AL380,1,0)</f>
        <v>0</v>
      </c>
      <c r="BY380" s="114">
        <f>IF(BX380=1,SUM($BX$2:$BX379)+1,0)</f>
        <v>0</v>
      </c>
      <c r="BZ380" s="114" t="str">
        <f t="shared" si="28"/>
        <v/>
      </c>
      <c r="CA380" s="114" t="str">
        <f t="shared" si="29"/>
        <v/>
      </c>
    </row>
    <row r="381" spans="38:79" ht="15" customHeight="1" x14ac:dyDescent="0.25">
      <c r="AL381" s="271" t="str">
        <f t="shared" si="30"/>
        <v>SGP</v>
      </c>
      <c r="AM381" s="477" t="s">
        <v>3842</v>
      </c>
      <c r="AN381" s="269" t="s">
        <v>595</v>
      </c>
      <c r="AO381" s="269" t="s">
        <v>24</v>
      </c>
      <c r="AP381" s="269" t="s">
        <v>222</v>
      </c>
      <c r="BX381" s="114">
        <f>IF('1_geral'!$D$1=AL381,1,0)</f>
        <v>0</v>
      </c>
      <c r="BY381" s="114">
        <f>IF(BX381=1,SUM($BX$2:$BX380)+1,0)</f>
        <v>0</v>
      </c>
      <c r="BZ381" s="114" t="str">
        <f t="shared" si="28"/>
        <v/>
      </c>
      <c r="CA381" s="114" t="str">
        <f t="shared" si="29"/>
        <v/>
      </c>
    </row>
    <row r="382" spans="38:79" ht="15" customHeight="1" x14ac:dyDescent="0.25">
      <c r="AL382" s="271" t="str">
        <f t="shared" si="30"/>
        <v>SGP</v>
      </c>
      <c r="AM382" s="477" t="s">
        <v>3843</v>
      </c>
      <c r="AN382" s="269" t="s">
        <v>596</v>
      </c>
      <c r="AO382" s="269" t="s">
        <v>24</v>
      </c>
      <c r="AP382" s="269" t="s">
        <v>223</v>
      </c>
      <c r="BX382" s="114">
        <f>IF('1_geral'!$D$1=AL382,1,0)</f>
        <v>0</v>
      </c>
      <c r="BY382" s="114">
        <f>IF(BX382=1,SUM($BX$2:$BX381)+1,0)</f>
        <v>0</v>
      </c>
      <c r="BZ382" s="114" t="str">
        <f t="shared" si="28"/>
        <v/>
      </c>
      <c r="CA382" s="114" t="str">
        <f t="shared" si="29"/>
        <v/>
      </c>
    </row>
    <row r="383" spans="38:79" ht="15" customHeight="1" x14ac:dyDescent="0.25">
      <c r="AL383" s="271" t="str">
        <f t="shared" si="30"/>
        <v>NSP</v>
      </c>
      <c r="AM383" s="477" t="s">
        <v>3844</v>
      </c>
      <c r="AN383" s="269" t="s">
        <v>597</v>
      </c>
      <c r="AO383" s="269" t="s">
        <v>16</v>
      </c>
      <c r="AP383" s="269" t="s">
        <v>226</v>
      </c>
      <c r="BX383" s="114">
        <f>IF('1_geral'!$D$1=AL383,1,0)</f>
        <v>0</v>
      </c>
      <c r="BY383" s="114">
        <f>IF(BX383=1,SUM($BX$2:$BX382)+1,0)</f>
        <v>0</v>
      </c>
      <c r="BZ383" s="114" t="str">
        <f t="shared" si="28"/>
        <v/>
      </c>
      <c r="CA383" s="114" t="str">
        <f t="shared" si="29"/>
        <v/>
      </c>
    </row>
    <row r="384" spans="38:79" ht="15" customHeight="1" x14ac:dyDescent="0.25">
      <c r="AL384" s="271" t="str">
        <f t="shared" si="30"/>
        <v>SCL</v>
      </c>
      <c r="AM384" s="477" t="s">
        <v>3845</v>
      </c>
      <c r="AN384" s="269" t="s">
        <v>598</v>
      </c>
      <c r="AO384" s="269" t="s">
        <v>19</v>
      </c>
      <c r="AP384" s="269" t="s">
        <v>222</v>
      </c>
      <c r="BX384" s="114">
        <f>IF('1_geral'!$D$1=AL384,1,0)</f>
        <v>0</v>
      </c>
      <c r="BY384" s="114">
        <f>IF(BX384=1,SUM($BX$2:$BX383)+1,0)</f>
        <v>0</v>
      </c>
      <c r="BZ384" s="114" t="str">
        <f t="shared" si="28"/>
        <v/>
      </c>
      <c r="CA384" s="114" t="str">
        <f t="shared" si="29"/>
        <v/>
      </c>
    </row>
    <row r="385" spans="38:79" ht="15" customHeight="1" x14ac:dyDescent="0.25">
      <c r="AL385" s="271" t="str">
        <f t="shared" si="30"/>
        <v>STI</v>
      </c>
      <c r="AM385" s="477" t="s">
        <v>3846</v>
      </c>
      <c r="AN385" s="269" t="s">
        <v>599</v>
      </c>
      <c r="AO385" s="269" t="s">
        <v>31</v>
      </c>
      <c r="AP385" s="269" t="s">
        <v>222</v>
      </c>
      <c r="BX385" s="114">
        <f>IF('1_geral'!$D$1=AL385,1,0)</f>
        <v>0</v>
      </c>
      <c r="BY385" s="114">
        <f>IF(BX385=1,SUM($BX$2:$BX384)+1,0)</f>
        <v>0</v>
      </c>
      <c r="BZ385" s="114" t="str">
        <f t="shared" si="28"/>
        <v/>
      </c>
      <c r="CA385" s="114" t="str">
        <f t="shared" si="29"/>
        <v/>
      </c>
    </row>
    <row r="386" spans="38:79" ht="15" customHeight="1" x14ac:dyDescent="0.25">
      <c r="AL386" s="271" t="str">
        <f t="shared" si="30"/>
        <v>NDF</v>
      </c>
      <c r="AM386" s="477" t="s">
        <v>3847</v>
      </c>
      <c r="AN386" s="269" t="s">
        <v>600</v>
      </c>
      <c r="AO386" s="269" t="s">
        <v>1837</v>
      </c>
      <c r="AP386" s="269" t="s">
        <v>223</v>
      </c>
      <c r="BX386" s="114">
        <f>IF('1_geral'!$D$1=AL386,1,0)</f>
        <v>0</v>
      </c>
      <c r="BY386" s="114">
        <f>IF(BX386=1,SUM($BX$2:$BX385)+1,0)</f>
        <v>0</v>
      </c>
      <c r="BZ386" s="114" t="str">
        <f t="shared" ref="BZ386:BZ449" si="31">IF($BX386=0,"",AM386)</f>
        <v/>
      </c>
      <c r="CA386" s="114" t="str">
        <f t="shared" ref="CA386:CA449" si="32">IF($BX386=0,"",AN386)</f>
        <v/>
      </c>
    </row>
    <row r="387" spans="38:79" ht="15" customHeight="1" x14ac:dyDescent="0.25">
      <c r="AL387" s="271" t="str">
        <f t="shared" si="30"/>
        <v>NBH</v>
      </c>
      <c r="AM387" s="477" t="s">
        <v>3848</v>
      </c>
      <c r="AN387" s="269" t="s">
        <v>601</v>
      </c>
      <c r="AO387" s="269" t="s">
        <v>1838</v>
      </c>
      <c r="AP387" s="269" t="s">
        <v>224</v>
      </c>
      <c r="BX387" s="114">
        <f>IF('1_geral'!$D$1=AL387,1,0)</f>
        <v>0</v>
      </c>
      <c r="BY387" s="114">
        <f>IF(BX387=1,SUM($BX$2:$BX386)+1,0)</f>
        <v>0</v>
      </c>
      <c r="BZ387" s="114" t="str">
        <f t="shared" si="31"/>
        <v/>
      </c>
      <c r="CA387" s="114" t="str">
        <f t="shared" si="32"/>
        <v/>
      </c>
    </row>
    <row r="388" spans="38:79" ht="15" customHeight="1" x14ac:dyDescent="0.25">
      <c r="AL388" s="271" t="str">
        <f t="shared" ref="AL388:AL451" si="33">AO388</f>
        <v>SGP</v>
      </c>
      <c r="AM388" s="477" t="s">
        <v>3849</v>
      </c>
      <c r="AN388" s="269" t="s">
        <v>602</v>
      </c>
      <c r="AO388" s="269" t="s">
        <v>24</v>
      </c>
      <c r="AP388" s="269" t="s">
        <v>222</v>
      </c>
      <c r="BX388" s="114">
        <f>IF('1_geral'!$D$1=AL388,1,0)</f>
        <v>0</v>
      </c>
      <c r="BY388" s="114">
        <f>IF(BX388=1,SUM($BX$2:$BX387)+1,0)</f>
        <v>0</v>
      </c>
      <c r="BZ388" s="114" t="str">
        <f t="shared" si="31"/>
        <v/>
      </c>
      <c r="CA388" s="114" t="str">
        <f t="shared" si="32"/>
        <v/>
      </c>
    </row>
    <row r="389" spans="38:79" ht="15" customHeight="1" x14ac:dyDescent="0.25">
      <c r="AL389" s="271" t="str">
        <f t="shared" si="33"/>
        <v>STI</v>
      </c>
      <c r="AM389" s="477" t="s">
        <v>3850</v>
      </c>
      <c r="AN389" s="269" t="s">
        <v>603</v>
      </c>
      <c r="AO389" s="269" t="s">
        <v>31</v>
      </c>
      <c r="AP389" s="269" t="s">
        <v>222</v>
      </c>
      <c r="BX389" s="114">
        <f>IF('1_geral'!$D$1=AL389,1,0)</f>
        <v>0</v>
      </c>
      <c r="BY389" s="114">
        <f>IF(BX389=1,SUM($BX$2:$BX388)+1,0)</f>
        <v>0</v>
      </c>
      <c r="BZ389" s="114" t="str">
        <f t="shared" si="31"/>
        <v/>
      </c>
      <c r="CA389" s="114" t="str">
        <f t="shared" si="32"/>
        <v/>
      </c>
    </row>
    <row r="390" spans="38:79" ht="15" customHeight="1" x14ac:dyDescent="0.25">
      <c r="AL390" s="271" t="str">
        <f t="shared" si="33"/>
        <v>SDC</v>
      </c>
      <c r="AM390" s="477" t="s">
        <v>3851</v>
      </c>
      <c r="AN390" s="269" t="s">
        <v>604</v>
      </c>
      <c r="AO390" s="269" t="s">
        <v>3397</v>
      </c>
      <c r="AP390" s="269" t="s">
        <v>222</v>
      </c>
      <c r="BX390" s="114">
        <f>IF('1_geral'!$D$1=AL390,1,0)</f>
        <v>0</v>
      </c>
      <c r="BY390" s="114">
        <f>IF(BX390=1,SUM($BX$2:$BX389)+1,0)</f>
        <v>0</v>
      </c>
      <c r="BZ390" s="114" t="str">
        <f t="shared" si="31"/>
        <v/>
      </c>
      <c r="CA390" s="114" t="str">
        <f t="shared" si="32"/>
        <v/>
      </c>
    </row>
    <row r="391" spans="38:79" ht="15" customHeight="1" x14ac:dyDescent="0.25">
      <c r="AL391" s="271" t="str">
        <f t="shared" si="33"/>
        <v>SDT</v>
      </c>
      <c r="AM391" s="477" t="s">
        <v>3852</v>
      </c>
      <c r="AN391" s="269" t="s">
        <v>605</v>
      </c>
      <c r="AO391" s="269" t="s">
        <v>22</v>
      </c>
      <c r="AP391" s="269" t="s">
        <v>222</v>
      </c>
      <c r="BX391" s="114">
        <f>IF('1_geral'!$D$1=AL391,1,0)</f>
        <v>0</v>
      </c>
      <c r="BY391" s="114">
        <f>IF(BX391=1,SUM($BX$2:$BX390)+1,0)</f>
        <v>0</v>
      </c>
      <c r="BZ391" s="114" t="str">
        <f t="shared" si="31"/>
        <v/>
      </c>
      <c r="CA391" s="114" t="str">
        <f t="shared" si="32"/>
        <v/>
      </c>
    </row>
    <row r="392" spans="38:79" ht="15" customHeight="1" x14ac:dyDescent="0.25">
      <c r="AL392" s="271" t="str">
        <f t="shared" si="33"/>
        <v>NMA</v>
      </c>
      <c r="AM392" s="477" t="s">
        <v>3853</v>
      </c>
      <c r="AN392" s="269" t="s">
        <v>3411</v>
      </c>
      <c r="AO392" s="269" t="s">
        <v>13</v>
      </c>
      <c r="AP392" s="269" t="s">
        <v>1833</v>
      </c>
      <c r="BX392" s="114">
        <f>IF('1_geral'!$D$1=AL392,1,0)</f>
        <v>0</v>
      </c>
      <c r="BY392" s="114">
        <f>IF(BX392=1,SUM($BX$2:$BX391)+1,0)</f>
        <v>0</v>
      </c>
      <c r="BZ392" s="114" t="str">
        <f t="shared" si="31"/>
        <v/>
      </c>
      <c r="CA392" s="114" t="str">
        <f t="shared" si="32"/>
        <v/>
      </c>
    </row>
    <row r="393" spans="38:79" ht="15" customHeight="1" x14ac:dyDescent="0.25">
      <c r="AL393" s="271" t="str">
        <f t="shared" si="33"/>
        <v>STI</v>
      </c>
      <c r="AM393" s="477" t="s">
        <v>5053</v>
      </c>
      <c r="AN393" s="269" t="s">
        <v>5014</v>
      </c>
      <c r="AO393" s="269" t="s">
        <v>31</v>
      </c>
      <c r="AP393" s="269" t="s">
        <v>224</v>
      </c>
      <c r="BX393" s="114">
        <f>IF('1_geral'!$D$1=AL393,1,0)</f>
        <v>0</v>
      </c>
      <c r="BY393" s="114">
        <f>IF(BX393=1,SUM($BX$2:$BX392)+1,0)</f>
        <v>0</v>
      </c>
      <c r="BZ393" s="114" t="str">
        <f t="shared" si="31"/>
        <v/>
      </c>
      <c r="CA393" s="114" t="str">
        <f t="shared" si="32"/>
        <v/>
      </c>
    </row>
    <row r="394" spans="38:79" ht="15" customHeight="1" x14ac:dyDescent="0.25">
      <c r="AL394" s="271" t="str">
        <f t="shared" si="33"/>
        <v>SGP</v>
      </c>
      <c r="AM394" s="477" t="s">
        <v>3854</v>
      </c>
      <c r="AN394" s="269" t="s">
        <v>606</v>
      </c>
      <c r="AO394" s="269" t="s">
        <v>24</v>
      </c>
      <c r="AP394" s="269" t="s">
        <v>222</v>
      </c>
      <c r="BX394" s="114">
        <f>IF('1_geral'!$D$1=AL394,1,0)</f>
        <v>0</v>
      </c>
      <c r="BY394" s="114">
        <f>IF(BX394=1,SUM($BX$2:$BX393)+1,0)</f>
        <v>0</v>
      </c>
      <c r="BZ394" s="114" t="str">
        <f t="shared" si="31"/>
        <v/>
      </c>
      <c r="CA394" s="114" t="str">
        <f t="shared" si="32"/>
        <v/>
      </c>
    </row>
    <row r="395" spans="38:79" ht="15" customHeight="1" x14ac:dyDescent="0.25">
      <c r="AL395" s="271" t="str">
        <f t="shared" si="33"/>
        <v>NGC</v>
      </c>
      <c r="AM395" s="477" t="s">
        <v>3855</v>
      </c>
      <c r="AN395" s="269" t="s">
        <v>607</v>
      </c>
      <c r="AO395" s="269" t="s">
        <v>1839</v>
      </c>
      <c r="AP395" s="269" t="s">
        <v>223</v>
      </c>
      <c r="BX395" s="114">
        <f>IF('1_geral'!$D$1=AL395,1,0)</f>
        <v>0</v>
      </c>
      <c r="BY395" s="114">
        <f>IF(BX395=1,SUM($BX$2:$BX394)+1,0)</f>
        <v>0</v>
      </c>
      <c r="BZ395" s="114" t="str">
        <f t="shared" si="31"/>
        <v/>
      </c>
      <c r="CA395" s="114" t="str">
        <f t="shared" si="32"/>
        <v/>
      </c>
    </row>
    <row r="396" spans="38:79" ht="15" customHeight="1" x14ac:dyDescent="0.25">
      <c r="AL396" s="271" t="str">
        <f t="shared" si="33"/>
        <v>SPD</v>
      </c>
      <c r="AM396" s="477" t="s">
        <v>3856</v>
      </c>
      <c r="AN396" s="269" t="s">
        <v>608</v>
      </c>
      <c r="AO396" s="269" t="s">
        <v>27</v>
      </c>
      <c r="AP396" s="269" t="s">
        <v>222</v>
      </c>
      <c r="BX396" s="114">
        <f>IF('1_geral'!$D$1=AL396,1,0)</f>
        <v>0</v>
      </c>
      <c r="BY396" s="114">
        <f>IF(BX396=1,SUM($BX$2:$BX395)+1,0)</f>
        <v>0</v>
      </c>
      <c r="BZ396" s="114" t="str">
        <f t="shared" si="31"/>
        <v/>
      </c>
      <c r="CA396" s="114" t="str">
        <f t="shared" si="32"/>
        <v/>
      </c>
    </row>
    <row r="397" spans="38:79" ht="15" customHeight="1" x14ac:dyDescent="0.25">
      <c r="AL397" s="271" t="str">
        <f t="shared" si="33"/>
        <v>NGC</v>
      </c>
      <c r="AM397" s="477" t="s">
        <v>3857</v>
      </c>
      <c r="AN397" s="269" t="s">
        <v>609</v>
      </c>
      <c r="AO397" s="269" t="s">
        <v>1839</v>
      </c>
      <c r="AP397" s="269" t="s">
        <v>223</v>
      </c>
      <c r="BX397" s="114">
        <f>IF('1_geral'!$D$1=AL397,1,0)</f>
        <v>0</v>
      </c>
      <c r="BY397" s="114">
        <f>IF(BX397=1,SUM($BX$2:$BX396)+1,0)</f>
        <v>0</v>
      </c>
      <c r="BZ397" s="114" t="str">
        <f t="shared" si="31"/>
        <v/>
      </c>
      <c r="CA397" s="114" t="str">
        <f t="shared" si="32"/>
        <v/>
      </c>
    </row>
    <row r="398" spans="38:79" ht="15" customHeight="1" x14ac:dyDescent="0.25">
      <c r="AL398" s="271" t="str">
        <f t="shared" si="33"/>
        <v>STI</v>
      </c>
      <c r="AM398" s="477" t="s">
        <v>3858</v>
      </c>
      <c r="AN398" s="269" t="s">
        <v>610</v>
      </c>
      <c r="AO398" s="269" t="s">
        <v>31</v>
      </c>
      <c r="AP398" s="269" t="s">
        <v>222</v>
      </c>
      <c r="BX398" s="114">
        <f>IF('1_geral'!$D$1=AL398,1,0)</f>
        <v>0</v>
      </c>
      <c r="BY398" s="114">
        <f>IF(BX398=1,SUM($BX$2:$BX397)+1,0)</f>
        <v>0</v>
      </c>
      <c r="BZ398" s="114" t="str">
        <f t="shared" si="31"/>
        <v/>
      </c>
      <c r="CA398" s="114" t="str">
        <f t="shared" si="32"/>
        <v/>
      </c>
    </row>
    <row r="399" spans="38:79" ht="15" customHeight="1" x14ac:dyDescent="0.25">
      <c r="AL399" s="271" t="str">
        <f t="shared" si="33"/>
        <v>SDL</v>
      </c>
      <c r="AM399" s="477" t="s">
        <v>3859</v>
      </c>
      <c r="AN399" s="269" t="s">
        <v>611</v>
      </c>
      <c r="AO399" s="269" t="s">
        <v>20</v>
      </c>
      <c r="AP399" s="269" t="s">
        <v>222</v>
      </c>
      <c r="BX399" s="114">
        <f>IF('1_geral'!$D$1=AL399,1,0)</f>
        <v>0</v>
      </c>
      <c r="BY399" s="114">
        <f>IF(BX399=1,SUM($BX$2:$BX398)+1,0)</f>
        <v>0</v>
      </c>
      <c r="BZ399" s="114" t="str">
        <f t="shared" si="31"/>
        <v/>
      </c>
      <c r="CA399" s="114" t="str">
        <f t="shared" si="32"/>
        <v/>
      </c>
    </row>
    <row r="400" spans="38:79" ht="15" customHeight="1" x14ac:dyDescent="0.25">
      <c r="AL400" s="271" t="str">
        <f t="shared" si="33"/>
        <v>CPT</v>
      </c>
      <c r="AM400" s="477" t="s">
        <v>3860</v>
      </c>
      <c r="AN400" s="269" t="s">
        <v>612</v>
      </c>
      <c r="AO400" s="269" t="s">
        <v>1834</v>
      </c>
      <c r="AP400" s="269" t="s">
        <v>223</v>
      </c>
      <c r="BX400" s="114">
        <f>IF('1_geral'!$D$1=AL400,1,0)</f>
        <v>0</v>
      </c>
      <c r="BY400" s="114">
        <f>IF(BX400=1,SUM($BX$2:$BX399)+1,0)</f>
        <v>0</v>
      </c>
      <c r="BZ400" s="114" t="str">
        <f t="shared" si="31"/>
        <v/>
      </c>
      <c r="CA400" s="114" t="str">
        <f t="shared" si="32"/>
        <v/>
      </c>
    </row>
    <row r="401" spans="38:79" ht="15" customHeight="1" x14ac:dyDescent="0.25">
      <c r="AL401" s="271" t="str">
        <f t="shared" si="33"/>
        <v>SPD</v>
      </c>
      <c r="AM401" s="477" t="s">
        <v>3861</v>
      </c>
      <c r="AN401" s="269" t="s">
        <v>613</v>
      </c>
      <c r="AO401" s="269" t="s">
        <v>27</v>
      </c>
      <c r="AP401" s="269" t="s">
        <v>222</v>
      </c>
      <c r="BX401" s="114">
        <f>IF('1_geral'!$D$1=AL401,1,0)</f>
        <v>0</v>
      </c>
      <c r="BY401" s="114">
        <f>IF(BX401=1,SUM($BX$2:$BX400)+1,0)</f>
        <v>0</v>
      </c>
      <c r="BZ401" s="114" t="str">
        <f t="shared" si="31"/>
        <v/>
      </c>
      <c r="CA401" s="114" t="str">
        <f t="shared" si="32"/>
        <v/>
      </c>
    </row>
    <row r="402" spans="38:79" ht="15" customHeight="1" x14ac:dyDescent="0.25">
      <c r="AL402" s="271" t="str">
        <f t="shared" si="33"/>
        <v>SDL</v>
      </c>
      <c r="AM402" s="477" t="s">
        <v>3862</v>
      </c>
      <c r="AN402" s="269" t="s">
        <v>614</v>
      </c>
      <c r="AO402" s="269" t="s">
        <v>20</v>
      </c>
      <c r="AP402" s="269" t="s">
        <v>222</v>
      </c>
      <c r="BX402" s="114">
        <f>IF('1_geral'!$D$1=AL402,1,0)</f>
        <v>0</v>
      </c>
      <c r="BY402" s="114">
        <f>IF(BX402=1,SUM($BX$2:$BX401)+1,0)</f>
        <v>0</v>
      </c>
      <c r="BZ402" s="114" t="str">
        <f t="shared" si="31"/>
        <v/>
      </c>
      <c r="CA402" s="114" t="str">
        <f t="shared" si="32"/>
        <v/>
      </c>
    </row>
    <row r="403" spans="38:79" ht="15" customHeight="1" x14ac:dyDescent="0.25">
      <c r="AL403" s="271" t="str">
        <f t="shared" si="33"/>
        <v>SDL</v>
      </c>
      <c r="AM403" s="477" t="s">
        <v>3863</v>
      </c>
      <c r="AN403" s="269" t="s">
        <v>615</v>
      </c>
      <c r="AO403" s="269" t="s">
        <v>20</v>
      </c>
      <c r="AP403" s="269" t="s">
        <v>222</v>
      </c>
      <c r="BX403" s="114">
        <f>IF('1_geral'!$D$1=AL403,1,0)</f>
        <v>0</v>
      </c>
      <c r="BY403" s="114">
        <f>IF(BX403=1,SUM($BX$2:$BX402)+1,0)</f>
        <v>0</v>
      </c>
      <c r="BZ403" s="114" t="str">
        <f t="shared" si="31"/>
        <v/>
      </c>
      <c r="CA403" s="114" t="str">
        <f t="shared" si="32"/>
        <v/>
      </c>
    </row>
    <row r="404" spans="38:79" ht="15" customHeight="1" x14ac:dyDescent="0.25">
      <c r="AL404" s="271" t="str">
        <f t="shared" si="33"/>
        <v>SGA</v>
      </c>
      <c r="AM404" s="477" t="s">
        <v>3864</v>
      </c>
      <c r="AN404" s="269" t="s">
        <v>616</v>
      </c>
      <c r="AO404" s="269" t="s">
        <v>23</v>
      </c>
      <c r="AP404" s="269" t="s">
        <v>222</v>
      </c>
      <c r="BX404" s="114">
        <f>IF('1_geral'!$D$1=AL404,1,0)</f>
        <v>0</v>
      </c>
      <c r="BY404" s="114">
        <f>IF(BX404=1,SUM($BX$2:$BX403)+1,0)</f>
        <v>0</v>
      </c>
      <c r="BZ404" s="114" t="str">
        <f t="shared" si="31"/>
        <v/>
      </c>
      <c r="CA404" s="114" t="str">
        <f t="shared" si="32"/>
        <v/>
      </c>
    </row>
    <row r="405" spans="38:79" ht="15" customHeight="1" x14ac:dyDescent="0.25">
      <c r="AL405" s="271" t="str">
        <f t="shared" si="33"/>
        <v>SGA</v>
      </c>
      <c r="AM405" s="477" t="s">
        <v>3865</v>
      </c>
      <c r="AN405" s="269" t="s">
        <v>617</v>
      </c>
      <c r="AO405" s="269" t="s">
        <v>23</v>
      </c>
      <c r="AP405" s="269" t="s">
        <v>222</v>
      </c>
      <c r="BX405" s="114">
        <f>IF('1_geral'!$D$1=AL405,1,0)</f>
        <v>0</v>
      </c>
      <c r="BY405" s="114">
        <f>IF(BX405=1,SUM($BX$2:$BX404)+1,0)</f>
        <v>0</v>
      </c>
      <c r="BZ405" s="114" t="str">
        <f t="shared" si="31"/>
        <v/>
      </c>
      <c r="CA405" s="114" t="str">
        <f t="shared" si="32"/>
        <v/>
      </c>
    </row>
    <row r="406" spans="38:79" ht="15" customHeight="1" x14ac:dyDescent="0.25">
      <c r="AL406" s="271" t="str">
        <f t="shared" si="33"/>
        <v>STI</v>
      </c>
      <c r="AM406" s="477" t="s">
        <v>3866</v>
      </c>
      <c r="AN406" s="269" t="s">
        <v>618</v>
      </c>
      <c r="AO406" s="269" t="s">
        <v>31</v>
      </c>
      <c r="AP406" s="269" t="s">
        <v>223</v>
      </c>
      <c r="BX406" s="114">
        <f>IF('1_geral'!$D$1=AL406,1,0)</f>
        <v>0</v>
      </c>
      <c r="BY406" s="114">
        <f>IF(BX406=1,SUM($BX$2:$BX405)+1,0)</f>
        <v>0</v>
      </c>
      <c r="BZ406" s="114" t="str">
        <f t="shared" si="31"/>
        <v/>
      </c>
      <c r="CA406" s="114" t="str">
        <f t="shared" si="32"/>
        <v/>
      </c>
    </row>
    <row r="407" spans="38:79" ht="15" customHeight="1" x14ac:dyDescent="0.25">
      <c r="AL407" s="271" t="str">
        <f t="shared" si="33"/>
        <v>SPC</v>
      </c>
      <c r="AM407" s="477" t="s">
        <v>3867</v>
      </c>
      <c r="AN407" s="269" t="s">
        <v>619</v>
      </c>
      <c r="AO407" s="269" t="s">
        <v>26</v>
      </c>
      <c r="AP407" s="269" t="s">
        <v>222</v>
      </c>
      <c r="BX407" s="114">
        <f>IF('1_geral'!$D$1=AL407,1,0)</f>
        <v>0</v>
      </c>
      <c r="BY407" s="114">
        <f>IF(BX407=1,SUM($BX$2:$BX406)+1,0)</f>
        <v>0</v>
      </c>
      <c r="BZ407" s="114" t="str">
        <f t="shared" si="31"/>
        <v/>
      </c>
      <c r="CA407" s="114" t="str">
        <f t="shared" si="32"/>
        <v/>
      </c>
    </row>
    <row r="408" spans="38:79" ht="15" customHeight="1" x14ac:dyDescent="0.25">
      <c r="AL408" s="271" t="str">
        <f t="shared" si="33"/>
        <v>SGP</v>
      </c>
      <c r="AM408" s="477" t="s">
        <v>3868</v>
      </c>
      <c r="AN408" s="269" t="s">
        <v>620</v>
      </c>
      <c r="AO408" s="269" t="s">
        <v>24</v>
      </c>
      <c r="AP408" s="269" t="s">
        <v>222</v>
      </c>
      <c r="BX408" s="114">
        <f>IF('1_geral'!$D$1=AL408,1,0)</f>
        <v>0</v>
      </c>
      <c r="BY408" s="114">
        <f>IF(BX408=1,SUM($BX$2:$BX407)+1,0)</f>
        <v>0</v>
      </c>
      <c r="BZ408" s="114" t="str">
        <f t="shared" si="31"/>
        <v/>
      </c>
      <c r="CA408" s="114" t="str">
        <f t="shared" si="32"/>
        <v/>
      </c>
    </row>
    <row r="409" spans="38:79" ht="15" customHeight="1" x14ac:dyDescent="0.25">
      <c r="AL409" s="271" t="str">
        <f t="shared" si="33"/>
        <v>APOIO</v>
      </c>
      <c r="AM409" s="477" t="s">
        <v>3869</v>
      </c>
      <c r="AN409" s="269" t="s">
        <v>621</v>
      </c>
      <c r="AO409" s="269" t="s">
        <v>40</v>
      </c>
      <c r="AP409" s="269" t="s">
        <v>222</v>
      </c>
      <c r="BX409" s="114">
        <f>IF('1_geral'!$D$1=AL409,1,0)</f>
        <v>0</v>
      </c>
      <c r="BY409" s="114">
        <f>IF(BX409=1,SUM($BX$2:$BX408)+1,0)</f>
        <v>0</v>
      </c>
      <c r="BZ409" s="114" t="str">
        <f t="shared" si="31"/>
        <v/>
      </c>
      <c r="CA409" s="114" t="str">
        <f t="shared" si="32"/>
        <v/>
      </c>
    </row>
    <row r="410" spans="38:79" ht="15" customHeight="1" x14ac:dyDescent="0.25">
      <c r="AL410" s="271" t="str">
        <f t="shared" si="33"/>
        <v>SIM</v>
      </c>
      <c r="AM410" s="477" t="s">
        <v>3870</v>
      </c>
      <c r="AN410" s="269" t="s">
        <v>622</v>
      </c>
      <c r="AO410" s="269" t="s">
        <v>25</v>
      </c>
      <c r="AP410" s="269" t="s">
        <v>222</v>
      </c>
      <c r="BX410" s="114">
        <f>IF('1_geral'!$D$1=AL410,1,0)</f>
        <v>0</v>
      </c>
      <c r="BY410" s="114">
        <f>IF(BX410=1,SUM($BX$2:$BX409)+1,0)</f>
        <v>0</v>
      </c>
      <c r="BZ410" s="114" t="str">
        <f t="shared" si="31"/>
        <v/>
      </c>
      <c r="CA410" s="114" t="str">
        <f t="shared" si="32"/>
        <v/>
      </c>
    </row>
    <row r="411" spans="38:79" ht="15" customHeight="1" x14ac:dyDescent="0.25">
      <c r="AL411" s="271" t="str">
        <f t="shared" si="33"/>
        <v>DIR-3</v>
      </c>
      <c r="AM411" s="477" t="s">
        <v>3871</v>
      </c>
      <c r="AN411" s="269" t="s">
        <v>623</v>
      </c>
      <c r="AO411" s="269" t="s">
        <v>9</v>
      </c>
      <c r="AP411" s="269" t="s">
        <v>222</v>
      </c>
      <c r="BX411" s="114">
        <f>IF('1_geral'!$D$1=AL411,1,0)</f>
        <v>0</v>
      </c>
      <c r="BY411" s="114">
        <f>IF(BX411=1,SUM($BX$2:$BX410)+1,0)</f>
        <v>0</v>
      </c>
      <c r="BZ411" s="114" t="str">
        <f t="shared" si="31"/>
        <v/>
      </c>
      <c r="CA411" s="114" t="str">
        <f t="shared" si="32"/>
        <v/>
      </c>
    </row>
    <row r="412" spans="38:79" ht="15" customHeight="1" x14ac:dyDescent="0.25">
      <c r="AL412" s="271" t="str">
        <f t="shared" si="33"/>
        <v>NSP</v>
      </c>
      <c r="AM412" s="477" t="s">
        <v>3872</v>
      </c>
      <c r="AN412" s="269" t="s">
        <v>624</v>
      </c>
      <c r="AO412" s="269" t="s">
        <v>16</v>
      </c>
      <c r="AP412" s="269" t="s">
        <v>226</v>
      </c>
      <c r="BX412" s="114">
        <f>IF('1_geral'!$D$1=AL412,1,0)</f>
        <v>0</v>
      </c>
      <c r="BY412" s="114">
        <f>IF(BX412=1,SUM($BX$2:$BX411)+1,0)</f>
        <v>0</v>
      </c>
      <c r="BZ412" s="114" t="str">
        <f t="shared" si="31"/>
        <v/>
      </c>
      <c r="CA412" s="114" t="str">
        <f t="shared" si="32"/>
        <v/>
      </c>
    </row>
    <row r="413" spans="38:79" ht="15" customHeight="1" x14ac:dyDescent="0.25">
      <c r="AL413" s="271" t="str">
        <f t="shared" si="33"/>
        <v>NGC</v>
      </c>
      <c r="AM413" s="477" t="s">
        <v>3873</v>
      </c>
      <c r="AN413" s="269" t="s">
        <v>625</v>
      </c>
      <c r="AO413" s="269" t="s">
        <v>1839</v>
      </c>
      <c r="AP413" s="269" t="s">
        <v>223</v>
      </c>
      <c r="BX413" s="114">
        <f>IF('1_geral'!$D$1=AL413,1,0)</f>
        <v>0</v>
      </c>
      <c r="BY413" s="114">
        <f>IF(BX413=1,SUM($BX$2:$BX412)+1,0)</f>
        <v>0</v>
      </c>
      <c r="BZ413" s="114" t="str">
        <f t="shared" si="31"/>
        <v/>
      </c>
      <c r="CA413" s="114" t="str">
        <f t="shared" si="32"/>
        <v/>
      </c>
    </row>
    <row r="414" spans="38:79" ht="15" customHeight="1" x14ac:dyDescent="0.25">
      <c r="AL414" s="271" t="str">
        <f t="shared" si="33"/>
        <v>NGC</v>
      </c>
      <c r="AM414" s="477" t="s">
        <v>3874</v>
      </c>
      <c r="AN414" s="269" t="s">
        <v>626</v>
      </c>
      <c r="AO414" s="269" t="s">
        <v>1839</v>
      </c>
      <c r="AP414" s="269" t="s">
        <v>223</v>
      </c>
      <c r="BX414" s="114">
        <f>IF('1_geral'!$D$1=AL414,1,0)</f>
        <v>0</v>
      </c>
      <c r="BY414" s="114">
        <f>IF(BX414=1,SUM($BX$2:$BX413)+1,0)</f>
        <v>0</v>
      </c>
      <c r="BZ414" s="114" t="str">
        <f t="shared" si="31"/>
        <v/>
      </c>
      <c r="CA414" s="114" t="str">
        <f t="shared" si="32"/>
        <v/>
      </c>
    </row>
    <row r="415" spans="38:79" ht="15" customHeight="1" x14ac:dyDescent="0.25">
      <c r="AL415" s="271" t="str">
        <f t="shared" si="33"/>
        <v>SGP</v>
      </c>
      <c r="AM415" s="477" t="s">
        <v>3875</v>
      </c>
      <c r="AN415" s="269" t="s">
        <v>627</v>
      </c>
      <c r="AO415" s="269" t="s">
        <v>24</v>
      </c>
      <c r="AP415" s="269" t="s">
        <v>222</v>
      </c>
      <c r="BX415" s="114">
        <f>IF('1_geral'!$D$1=AL415,1,0)</f>
        <v>0</v>
      </c>
      <c r="BY415" s="114">
        <f>IF(BX415=1,SUM($BX$2:$BX414)+1,0)</f>
        <v>0</v>
      </c>
      <c r="BZ415" s="114" t="str">
        <f t="shared" si="31"/>
        <v/>
      </c>
      <c r="CA415" s="114" t="str">
        <f t="shared" si="32"/>
        <v/>
      </c>
    </row>
    <row r="416" spans="38:79" ht="15" customHeight="1" x14ac:dyDescent="0.25">
      <c r="AL416" s="271" t="str">
        <f t="shared" si="33"/>
        <v>APOIO</v>
      </c>
      <c r="AM416" s="477" t="s">
        <v>3876</v>
      </c>
      <c r="AN416" s="269" t="s">
        <v>628</v>
      </c>
      <c r="AO416" s="269" t="s">
        <v>40</v>
      </c>
      <c r="AP416" s="269" t="s">
        <v>222</v>
      </c>
      <c r="BX416" s="114">
        <f>IF('1_geral'!$D$1=AL416,1,0)</f>
        <v>0</v>
      </c>
      <c r="BY416" s="114">
        <f>IF(BX416=1,SUM($BX$2:$BX415)+1,0)</f>
        <v>0</v>
      </c>
      <c r="BZ416" s="114" t="str">
        <f t="shared" si="31"/>
        <v/>
      </c>
      <c r="CA416" s="114" t="str">
        <f t="shared" si="32"/>
        <v/>
      </c>
    </row>
    <row r="417" spans="38:79" ht="15" customHeight="1" x14ac:dyDescent="0.25">
      <c r="AL417" s="271" t="str">
        <f t="shared" si="33"/>
        <v>SDT</v>
      </c>
      <c r="AM417" s="477" t="s">
        <v>3877</v>
      </c>
      <c r="AN417" s="269" t="s">
        <v>629</v>
      </c>
      <c r="AO417" s="269" t="s">
        <v>22</v>
      </c>
      <c r="AP417" s="269" t="s">
        <v>222</v>
      </c>
      <c r="BX417" s="114">
        <f>IF('1_geral'!$D$1=AL417,1,0)</f>
        <v>0</v>
      </c>
      <c r="BY417" s="114">
        <f>IF(BX417=1,SUM($BX$2:$BX416)+1,0)</f>
        <v>0</v>
      </c>
      <c r="BZ417" s="114" t="str">
        <f t="shared" si="31"/>
        <v/>
      </c>
      <c r="CA417" s="114" t="str">
        <f t="shared" si="32"/>
        <v/>
      </c>
    </row>
    <row r="418" spans="38:79" ht="15" customHeight="1" x14ac:dyDescent="0.25">
      <c r="AL418" s="271" t="str">
        <f t="shared" si="33"/>
        <v>NSP</v>
      </c>
      <c r="AM418" s="477" t="s">
        <v>3878</v>
      </c>
      <c r="AN418" s="269" t="s">
        <v>630</v>
      </c>
      <c r="AO418" s="269" t="s">
        <v>16</v>
      </c>
      <c r="AP418" s="269" t="s">
        <v>226</v>
      </c>
      <c r="BX418" s="114">
        <f>IF('1_geral'!$D$1=AL418,1,0)</f>
        <v>0</v>
      </c>
      <c r="BY418" s="114">
        <f>IF(BX418=1,SUM($BX$2:$BX417)+1,0)</f>
        <v>0</v>
      </c>
      <c r="BZ418" s="114" t="str">
        <f t="shared" si="31"/>
        <v/>
      </c>
      <c r="CA418" s="114" t="str">
        <f t="shared" si="32"/>
        <v/>
      </c>
    </row>
    <row r="419" spans="38:79" ht="15" customHeight="1" x14ac:dyDescent="0.25">
      <c r="AL419" s="271" t="str">
        <f t="shared" si="33"/>
        <v>NBH</v>
      </c>
      <c r="AM419" s="477" t="s">
        <v>3879</v>
      </c>
      <c r="AN419" s="269" t="s">
        <v>631</v>
      </c>
      <c r="AO419" s="269" t="s">
        <v>1838</v>
      </c>
      <c r="AP419" s="269" t="s">
        <v>224</v>
      </c>
      <c r="BX419" s="114">
        <f>IF('1_geral'!$D$1=AL419,1,0)</f>
        <v>0</v>
      </c>
      <c r="BY419" s="114">
        <f>IF(BX419=1,SUM($BX$2:$BX418)+1,0)</f>
        <v>0</v>
      </c>
      <c r="BZ419" s="114" t="str">
        <f t="shared" si="31"/>
        <v/>
      </c>
      <c r="CA419" s="114" t="str">
        <f t="shared" si="32"/>
        <v/>
      </c>
    </row>
    <row r="420" spans="38:79" ht="15" customHeight="1" x14ac:dyDescent="0.25">
      <c r="AL420" s="271" t="str">
        <f t="shared" si="33"/>
        <v>SCL</v>
      </c>
      <c r="AM420" s="477" t="s">
        <v>3880</v>
      </c>
      <c r="AN420" s="269" t="s">
        <v>632</v>
      </c>
      <c r="AO420" s="269" t="s">
        <v>19</v>
      </c>
      <c r="AP420" s="269" t="s">
        <v>222</v>
      </c>
      <c r="BX420" s="114">
        <f>IF('1_geral'!$D$1=AL420,1,0)</f>
        <v>0</v>
      </c>
      <c r="BY420" s="114">
        <f>IF(BX420=1,SUM($BX$2:$BX419)+1,0)</f>
        <v>0</v>
      </c>
      <c r="BZ420" s="114" t="str">
        <f t="shared" si="31"/>
        <v/>
      </c>
      <c r="CA420" s="114" t="str">
        <f t="shared" si="32"/>
        <v/>
      </c>
    </row>
    <row r="421" spans="38:79" ht="15" customHeight="1" x14ac:dyDescent="0.25">
      <c r="AL421" s="271" t="str">
        <f t="shared" si="33"/>
        <v>STI</v>
      </c>
      <c r="AM421" s="477" t="s">
        <v>3881</v>
      </c>
      <c r="AN421" s="269" t="s">
        <v>633</v>
      </c>
      <c r="AO421" s="269" t="s">
        <v>31</v>
      </c>
      <c r="AP421" s="269" t="s">
        <v>222</v>
      </c>
      <c r="BX421" s="114">
        <f>IF('1_geral'!$D$1=AL421,1,0)</f>
        <v>0</v>
      </c>
      <c r="BY421" s="114">
        <f>IF(BX421=1,SUM($BX$2:$BX420)+1,0)</f>
        <v>0</v>
      </c>
      <c r="BZ421" s="114" t="str">
        <f t="shared" si="31"/>
        <v/>
      </c>
      <c r="CA421" s="114" t="str">
        <f t="shared" si="32"/>
        <v/>
      </c>
    </row>
    <row r="422" spans="38:79" ht="15" customHeight="1" x14ac:dyDescent="0.25">
      <c r="AL422" s="271" t="str">
        <f t="shared" si="33"/>
        <v>STI</v>
      </c>
      <c r="AM422" s="477" t="s">
        <v>3882</v>
      </c>
      <c r="AN422" s="269" t="s">
        <v>3438</v>
      </c>
      <c r="AO422" s="269" t="s">
        <v>31</v>
      </c>
      <c r="AP422" s="269" t="s">
        <v>222</v>
      </c>
      <c r="BX422" s="114">
        <f>IF('1_geral'!$D$1=AL422,1,0)</f>
        <v>0</v>
      </c>
      <c r="BY422" s="114">
        <f>IF(BX422=1,SUM($BX$2:$BX421)+1,0)</f>
        <v>0</v>
      </c>
      <c r="BZ422" s="114" t="str">
        <f t="shared" si="31"/>
        <v/>
      </c>
      <c r="CA422" s="114" t="str">
        <f t="shared" si="32"/>
        <v/>
      </c>
    </row>
    <row r="423" spans="38:79" ht="15" customHeight="1" x14ac:dyDescent="0.25">
      <c r="AL423" s="271" t="str">
        <f t="shared" si="33"/>
        <v>CPT</v>
      </c>
      <c r="AM423" s="477" t="s">
        <v>3883</v>
      </c>
      <c r="AN423" s="269" t="s">
        <v>634</v>
      </c>
      <c r="AO423" s="269" t="s">
        <v>1834</v>
      </c>
      <c r="AP423" s="269" t="s">
        <v>223</v>
      </c>
      <c r="BX423" s="114">
        <f>IF('1_geral'!$D$1=AL423,1,0)</f>
        <v>0</v>
      </c>
      <c r="BY423" s="114">
        <f>IF(BX423=1,SUM($BX$2:$BX422)+1,0)</f>
        <v>0</v>
      </c>
      <c r="BZ423" s="114" t="str">
        <f t="shared" si="31"/>
        <v/>
      </c>
      <c r="CA423" s="114" t="str">
        <f t="shared" si="32"/>
        <v/>
      </c>
    </row>
    <row r="424" spans="38:79" ht="15" customHeight="1" x14ac:dyDescent="0.25">
      <c r="AL424" s="271" t="str">
        <f t="shared" si="33"/>
        <v>CPT</v>
      </c>
      <c r="AM424" s="477" t="s">
        <v>3884</v>
      </c>
      <c r="AN424" s="269" t="s">
        <v>635</v>
      </c>
      <c r="AO424" s="269" t="s">
        <v>1834</v>
      </c>
      <c r="AP424" s="269" t="s">
        <v>223</v>
      </c>
      <c r="BX424" s="114">
        <f>IF('1_geral'!$D$1=AL424,1,0)</f>
        <v>0</v>
      </c>
      <c r="BY424" s="114">
        <f>IF(BX424=1,SUM($BX$2:$BX423)+1,0)</f>
        <v>0</v>
      </c>
      <c r="BZ424" s="114" t="str">
        <f t="shared" si="31"/>
        <v/>
      </c>
      <c r="CA424" s="114" t="str">
        <f t="shared" si="32"/>
        <v/>
      </c>
    </row>
    <row r="425" spans="38:79" ht="15" customHeight="1" x14ac:dyDescent="0.25">
      <c r="AL425" s="271" t="str">
        <f t="shared" si="33"/>
        <v>SFO</v>
      </c>
      <c r="AM425" s="477" t="s">
        <v>3885</v>
      </c>
      <c r="AN425" s="269" t="s">
        <v>636</v>
      </c>
      <c r="AO425" s="269" t="s">
        <v>1840</v>
      </c>
      <c r="AP425" s="269" t="s">
        <v>222</v>
      </c>
      <c r="BX425" s="114">
        <f>IF('1_geral'!$D$1=AL425,1,0)</f>
        <v>0</v>
      </c>
      <c r="BY425" s="114">
        <f>IF(BX425=1,SUM($BX$2:$BX424)+1,0)</f>
        <v>0</v>
      </c>
      <c r="BZ425" s="114" t="str">
        <f t="shared" si="31"/>
        <v/>
      </c>
      <c r="CA425" s="114" t="str">
        <f t="shared" si="32"/>
        <v/>
      </c>
    </row>
    <row r="426" spans="38:79" ht="15" customHeight="1" x14ac:dyDescent="0.25">
      <c r="AL426" s="271" t="str">
        <f t="shared" si="33"/>
        <v>NSP</v>
      </c>
      <c r="AM426" s="477" t="s">
        <v>3886</v>
      </c>
      <c r="AN426" s="269" t="s">
        <v>4975</v>
      </c>
      <c r="AO426" s="269" t="s">
        <v>16</v>
      </c>
      <c r="AP426" s="269" t="s">
        <v>226</v>
      </c>
      <c r="BX426" s="114">
        <f>IF('1_geral'!$D$1=AL426,1,0)</f>
        <v>0</v>
      </c>
      <c r="BY426" s="114">
        <f>IF(BX426=1,SUM($BX$2:$BX425)+1,0)</f>
        <v>0</v>
      </c>
      <c r="BZ426" s="114" t="str">
        <f t="shared" si="31"/>
        <v/>
      </c>
      <c r="CA426" s="114" t="str">
        <f t="shared" si="32"/>
        <v/>
      </c>
    </row>
    <row r="427" spans="38:79" ht="15" customHeight="1" x14ac:dyDescent="0.25">
      <c r="AL427" s="271" t="str">
        <f t="shared" si="33"/>
        <v>SEP</v>
      </c>
      <c r="AM427" s="477" t="s">
        <v>3887</v>
      </c>
      <c r="AN427" s="269" t="s">
        <v>637</v>
      </c>
      <c r="AO427" s="269" t="s">
        <v>5</v>
      </c>
      <c r="AP427" s="269" t="s">
        <v>222</v>
      </c>
      <c r="BX427" s="114">
        <f>IF('1_geral'!$D$1=AL427,1,0)</f>
        <v>0</v>
      </c>
      <c r="BY427" s="114">
        <f>IF(BX427=1,SUM($BX$2:$BX426)+1,0)</f>
        <v>0</v>
      </c>
      <c r="BZ427" s="114" t="str">
        <f t="shared" si="31"/>
        <v/>
      </c>
      <c r="CA427" s="114" t="str">
        <f t="shared" si="32"/>
        <v/>
      </c>
    </row>
    <row r="428" spans="38:79" ht="15" customHeight="1" x14ac:dyDescent="0.25">
      <c r="AL428" s="271" t="str">
        <f t="shared" si="33"/>
        <v>NMA</v>
      </c>
      <c r="AM428" s="477" t="s">
        <v>3888</v>
      </c>
      <c r="AN428" s="269" t="s">
        <v>638</v>
      </c>
      <c r="AO428" s="269" t="s">
        <v>13</v>
      </c>
      <c r="AP428" s="269" t="s">
        <v>1833</v>
      </c>
      <c r="BX428" s="114">
        <f>IF('1_geral'!$D$1=AL428,1,0)</f>
        <v>0</v>
      </c>
      <c r="BY428" s="114">
        <f>IF(BX428=1,SUM($BX$2:$BX427)+1,0)</f>
        <v>0</v>
      </c>
      <c r="BZ428" s="114" t="str">
        <f t="shared" si="31"/>
        <v/>
      </c>
      <c r="CA428" s="114" t="str">
        <f t="shared" si="32"/>
        <v/>
      </c>
    </row>
    <row r="429" spans="38:79" ht="15" customHeight="1" x14ac:dyDescent="0.25">
      <c r="AL429" s="271" t="str">
        <f t="shared" si="33"/>
        <v>SBQ</v>
      </c>
      <c r="AM429" s="477" t="s">
        <v>3889</v>
      </c>
      <c r="AN429" s="269" t="s">
        <v>639</v>
      </c>
      <c r="AO429" s="269" t="s">
        <v>17</v>
      </c>
      <c r="AP429" s="269" t="s">
        <v>222</v>
      </c>
      <c r="BX429" s="114">
        <f>IF('1_geral'!$D$1=AL429,1,0)</f>
        <v>0</v>
      </c>
      <c r="BY429" s="114">
        <f>IF(BX429=1,SUM($BX$2:$BX428)+1,0)</f>
        <v>0</v>
      </c>
      <c r="BZ429" s="114" t="str">
        <f t="shared" si="31"/>
        <v/>
      </c>
      <c r="CA429" s="114" t="str">
        <f t="shared" si="32"/>
        <v/>
      </c>
    </row>
    <row r="430" spans="38:79" ht="15" customHeight="1" x14ac:dyDescent="0.25">
      <c r="AL430" s="271" t="str">
        <f t="shared" si="33"/>
        <v>SPC</v>
      </c>
      <c r="AM430" s="477" t="s">
        <v>3890</v>
      </c>
      <c r="AN430" s="269" t="s">
        <v>640</v>
      </c>
      <c r="AO430" s="269" t="s">
        <v>26</v>
      </c>
      <c r="AP430" s="269" t="s">
        <v>222</v>
      </c>
      <c r="BX430" s="114">
        <f>IF('1_geral'!$D$1=AL430,1,0)</f>
        <v>0</v>
      </c>
      <c r="BY430" s="114">
        <f>IF(BX430=1,SUM($BX$2:$BX429)+1,0)</f>
        <v>0</v>
      </c>
      <c r="BZ430" s="114" t="str">
        <f t="shared" si="31"/>
        <v/>
      </c>
      <c r="CA430" s="114" t="str">
        <f t="shared" si="32"/>
        <v/>
      </c>
    </row>
    <row r="431" spans="38:79" ht="15" customHeight="1" x14ac:dyDescent="0.25">
      <c r="AL431" s="271" t="str">
        <f t="shared" si="33"/>
        <v>SDT</v>
      </c>
      <c r="AM431" s="477" t="s">
        <v>3891</v>
      </c>
      <c r="AN431" s="269" t="s">
        <v>3412</v>
      </c>
      <c r="AO431" s="269" t="s">
        <v>22</v>
      </c>
      <c r="AP431" s="269" t="s">
        <v>222</v>
      </c>
      <c r="BX431" s="114">
        <f>IF('1_geral'!$D$1=AL431,1,0)</f>
        <v>0</v>
      </c>
      <c r="BY431" s="114">
        <f>IF(BX431=1,SUM($BX$2:$BX430)+1,0)</f>
        <v>0</v>
      </c>
      <c r="BZ431" s="114" t="str">
        <f t="shared" si="31"/>
        <v/>
      </c>
      <c r="CA431" s="114" t="str">
        <f t="shared" si="32"/>
        <v/>
      </c>
    </row>
    <row r="432" spans="38:79" ht="15" customHeight="1" x14ac:dyDescent="0.25">
      <c r="AL432" s="271" t="str">
        <f t="shared" si="33"/>
        <v>SPD</v>
      </c>
      <c r="AM432" s="477" t="s">
        <v>3892</v>
      </c>
      <c r="AN432" s="269" t="s">
        <v>641</v>
      </c>
      <c r="AO432" s="269" t="s">
        <v>27</v>
      </c>
      <c r="AP432" s="269" t="s">
        <v>222</v>
      </c>
      <c r="BX432" s="114">
        <f>IF('1_geral'!$D$1=AL432,1,0)</f>
        <v>0</v>
      </c>
      <c r="BY432" s="114">
        <f>IF(BX432=1,SUM($BX$2:$BX431)+1,0)</f>
        <v>0</v>
      </c>
      <c r="BZ432" s="114" t="str">
        <f t="shared" si="31"/>
        <v/>
      </c>
      <c r="CA432" s="114" t="str">
        <f t="shared" si="32"/>
        <v/>
      </c>
    </row>
    <row r="433" spans="38:79" ht="15" customHeight="1" x14ac:dyDescent="0.25">
      <c r="AL433" s="271" t="str">
        <f t="shared" si="33"/>
        <v>STI</v>
      </c>
      <c r="AM433" s="477" t="s">
        <v>3893</v>
      </c>
      <c r="AN433" s="269" t="s">
        <v>642</v>
      </c>
      <c r="AO433" s="269" t="s">
        <v>31</v>
      </c>
      <c r="AP433" s="269" t="s">
        <v>222</v>
      </c>
      <c r="BX433" s="114">
        <f>IF('1_geral'!$D$1=AL433,1,0)</f>
        <v>0</v>
      </c>
      <c r="BY433" s="114">
        <f>IF(BX433=1,SUM($BX$2:$BX432)+1,0)</f>
        <v>0</v>
      </c>
      <c r="BZ433" s="114" t="str">
        <f t="shared" si="31"/>
        <v/>
      </c>
      <c r="CA433" s="114" t="str">
        <f t="shared" si="32"/>
        <v/>
      </c>
    </row>
    <row r="434" spans="38:79" ht="15" customHeight="1" x14ac:dyDescent="0.25">
      <c r="AL434" s="271" t="str">
        <f t="shared" si="33"/>
        <v>STI</v>
      </c>
      <c r="AM434" s="477" t="s">
        <v>3894</v>
      </c>
      <c r="AN434" s="269" t="s">
        <v>643</v>
      </c>
      <c r="AO434" s="269" t="s">
        <v>31</v>
      </c>
      <c r="AP434" s="269" t="s">
        <v>222</v>
      </c>
      <c r="BX434" s="114">
        <f>IF('1_geral'!$D$1=AL434,1,0)</f>
        <v>0</v>
      </c>
      <c r="BY434" s="114">
        <f>IF(BX434=1,SUM($BX$2:$BX433)+1,0)</f>
        <v>0</v>
      </c>
      <c r="BZ434" s="114" t="str">
        <f t="shared" si="31"/>
        <v/>
      </c>
      <c r="CA434" s="114" t="str">
        <f t="shared" si="32"/>
        <v/>
      </c>
    </row>
    <row r="435" spans="38:79" ht="15" customHeight="1" x14ac:dyDescent="0.25">
      <c r="AL435" s="271" t="str">
        <f t="shared" si="33"/>
        <v>STI</v>
      </c>
      <c r="AM435" s="477" t="s">
        <v>3895</v>
      </c>
      <c r="AN435" s="269" t="s">
        <v>4976</v>
      </c>
      <c r="AO435" s="269" t="s">
        <v>31</v>
      </c>
      <c r="AP435" s="269" t="s">
        <v>222</v>
      </c>
      <c r="BX435" s="114">
        <f>IF('1_geral'!$D$1=AL435,1,0)</f>
        <v>0</v>
      </c>
      <c r="BY435" s="114">
        <f>IF(BX435=1,SUM($BX$2:$BX434)+1,0)</f>
        <v>0</v>
      </c>
      <c r="BZ435" s="114" t="str">
        <f t="shared" si="31"/>
        <v/>
      </c>
      <c r="CA435" s="114" t="str">
        <f t="shared" si="32"/>
        <v/>
      </c>
    </row>
    <row r="436" spans="38:79" ht="15" customHeight="1" x14ac:dyDescent="0.25">
      <c r="AL436" s="271" t="str">
        <f t="shared" si="33"/>
        <v>SDT</v>
      </c>
      <c r="AM436" s="477" t="s">
        <v>3896</v>
      </c>
      <c r="AN436" s="269" t="s">
        <v>644</v>
      </c>
      <c r="AO436" s="269" t="s">
        <v>22</v>
      </c>
      <c r="AP436" s="269" t="s">
        <v>222</v>
      </c>
      <c r="BX436" s="114">
        <f>IF('1_geral'!$D$1=AL436,1,0)</f>
        <v>0</v>
      </c>
      <c r="BY436" s="114">
        <f>IF(BX436=1,SUM($BX$2:$BX435)+1,0)</f>
        <v>0</v>
      </c>
      <c r="BZ436" s="114" t="str">
        <f t="shared" si="31"/>
        <v/>
      </c>
      <c r="CA436" s="114" t="str">
        <f t="shared" si="32"/>
        <v/>
      </c>
    </row>
    <row r="437" spans="38:79" ht="15" customHeight="1" x14ac:dyDescent="0.25">
      <c r="AL437" s="271" t="str">
        <f t="shared" si="33"/>
        <v>SDT</v>
      </c>
      <c r="AM437" s="477" t="s">
        <v>3897</v>
      </c>
      <c r="AN437" s="269" t="s">
        <v>644</v>
      </c>
      <c r="AO437" s="269" t="s">
        <v>22</v>
      </c>
      <c r="AP437" s="269" t="s">
        <v>222</v>
      </c>
      <c r="BX437" s="114">
        <f>IF('1_geral'!$D$1=AL437,1,0)</f>
        <v>0</v>
      </c>
      <c r="BY437" s="114">
        <f>IF(BX437=1,SUM($BX$2:$BX436)+1,0)</f>
        <v>0</v>
      </c>
      <c r="BZ437" s="114" t="str">
        <f t="shared" si="31"/>
        <v/>
      </c>
      <c r="CA437" s="114" t="str">
        <f t="shared" si="32"/>
        <v/>
      </c>
    </row>
    <row r="438" spans="38:79" ht="15" customHeight="1" x14ac:dyDescent="0.25">
      <c r="AL438" s="271" t="str">
        <f t="shared" si="33"/>
        <v>SDT</v>
      </c>
      <c r="AM438" s="477" t="s">
        <v>3898</v>
      </c>
      <c r="AN438" s="269" t="s">
        <v>645</v>
      </c>
      <c r="AO438" s="269" t="s">
        <v>22</v>
      </c>
      <c r="AP438" s="269" t="s">
        <v>222</v>
      </c>
      <c r="BX438" s="114">
        <f>IF('1_geral'!$D$1=AL438,1,0)</f>
        <v>0</v>
      </c>
      <c r="BY438" s="114">
        <f>IF(BX438=1,SUM($BX$2:$BX437)+1,0)</f>
        <v>0</v>
      </c>
      <c r="BZ438" s="114" t="str">
        <f t="shared" si="31"/>
        <v/>
      </c>
      <c r="CA438" s="114" t="str">
        <f t="shared" si="32"/>
        <v/>
      </c>
    </row>
    <row r="439" spans="38:79" ht="15" customHeight="1" x14ac:dyDescent="0.25">
      <c r="AL439" s="271" t="str">
        <f t="shared" si="33"/>
        <v>SPD</v>
      </c>
      <c r="AM439" s="477" t="s">
        <v>3899</v>
      </c>
      <c r="AN439" s="269" t="s">
        <v>646</v>
      </c>
      <c r="AO439" s="269" t="s">
        <v>27</v>
      </c>
      <c r="AP439" s="269" t="s">
        <v>222</v>
      </c>
      <c r="BX439" s="114">
        <f>IF('1_geral'!$D$1=AL439,1,0)</f>
        <v>0</v>
      </c>
      <c r="BY439" s="114">
        <f>IF(BX439=1,SUM($BX$2:$BX438)+1,0)</f>
        <v>0</v>
      </c>
      <c r="BZ439" s="114" t="str">
        <f t="shared" si="31"/>
        <v/>
      </c>
      <c r="CA439" s="114" t="str">
        <f t="shared" si="32"/>
        <v/>
      </c>
    </row>
    <row r="440" spans="38:79" ht="15" customHeight="1" x14ac:dyDescent="0.25">
      <c r="AL440" s="271" t="str">
        <f t="shared" si="33"/>
        <v>SDT</v>
      </c>
      <c r="AM440" s="477" t="s">
        <v>3900</v>
      </c>
      <c r="AN440" s="269" t="s">
        <v>647</v>
      </c>
      <c r="AO440" s="269" t="s">
        <v>22</v>
      </c>
      <c r="AP440" s="269" t="s">
        <v>222</v>
      </c>
      <c r="BX440" s="114">
        <f>IF('1_geral'!$D$1=AL440,1,0)</f>
        <v>0</v>
      </c>
      <c r="BY440" s="114">
        <f>IF(BX440=1,SUM($BX$2:$BX439)+1,0)</f>
        <v>0</v>
      </c>
      <c r="BZ440" s="114" t="str">
        <f t="shared" si="31"/>
        <v/>
      </c>
      <c r="CA440" s="114" t="str">
        <f t="shared" si="32"/>
        <v/>
      </c>
    </row>
    <row r="441" spans="38:79" ht="15" customHeight="1" x14ac:dyDescent="0.25">
      <c r="AL441" s="271" t="str">
        <f t="shared" si="33"/>
        <v>SDT</v>
      </c>
      <c r="AM441" s="477" t="s">
        <v>3901</v>
      </c>
      <c r="AN441" s="269" t="s">
        <v>648</v>
      </c>
      <c r="AO441" s="269" t="s">
        <v>22</v>
      </c>
      <c r="AP441" s="269" t="s">
        <v>222</v>
      </c>
      <c r="BX441" s="114">
        <f>IF('1_geral'!$D$1=AL441,1,0)</f>
        <v>0</v>
      </c>
      <c r="BY441" s="114">
        <f>IF(BX441=1,SUM($BX$2:$BX440)+1,0)</f>
        <v>0</v>
      </c>
      <c r="BZ441" s="114" t="str">
        <f t="shared" si="31"/>
        <v/>
      </c>
      <c r="CA441" s="114" t="str">
        <f t="shared" si="32"/>
        <v/>
      </c>
    </row>
    <row r="442" spans="38:79" ht="15" customHeight="1" x14ac:dyDescent="0.25">
      <c r="AL442" s="271" t="str">
        <f t="shared" si="33"/>
        <v>SBQ</v>
      </c>
      <c r="AM442" s="477" t="s">
        <v>3902</v>
      </c>
      <c r="AN442" s="269" t="s">
        <v>649</v>
      </c>
      <c r="AO442" s="269" t="s">
        <v>17</v>
      </c>
      <c r="AP442" s="269" t="s">
        <v>222</v>
      </c>
      <c r="BX442" s="114">
        <f>IF('1_geral'!$D$1=AL442,1,0)</f>
        <v>0</v>
      </c>
      <c r="BY442" s="114">
        <f>IF(BX442=1,SUM($BX$2:$BX441)+1,0)</f>
        <v>0</v>
      </c>
      <c r="BZ442" s="114" t="str">
        <f t="shared" si="31"/>
        <v/>
      </c>
      <c r="CA442" s="114" t="str">
        <f t="shared" si="32"/>
        <v/>
      </c>
    </row>
    <row r="443" spans="38:79" ht="15" customHeight="1" x14ac:dyDescent="0.25">
      <c r="AL443" s="271" t="str">
        <f t="shared" si="33"/>
        <v>SGP</v>
      </c>
      <c r="AM443" s="477" t="s">
        <v>3903</v>
      </c>
      <c r="AN443" s="269" t="s">
        <v>650</v>
      </c>
      <c r="AO443" s="269" t="s">
        <v>24</v>
      </c>
      <c r="AP443" s="269" t="s">
        <v>223</v>
      </c>
      <c r="BX443" s="114">
        <f>IF('1_geral'!$D$1=AL443,1,0)</f>
        <v>0</v>
      </c>
      <c r="BY443" s="114">
        <f>IF(BX443=1,SUM($BX$2:$BX442)+1,0)</f>
        <v>0</v>
      </c>
      <c r="BZ443" s="114" t="str">
        <f t="shared" si="31"/>
        <v/>
      </c>
      <c r="CA443" s="114" t="str">
        <f t="shared" si="32"/>
        <v/>
      </c>
    </row>
    <row r="444" spans="38:79" ht="15" customHeight="1" x14ac:dyDescent="0.25">
      <c r="AL444" s="271" t="str">
        <f t="shared" si="33"/>
        <v>STI</v>
      </c>
      <c r="AM444" s="477" t="s">
        <v>3904</v>
      </c>
      <c r="AN444" s="269" t="s">
        <v>651</v>
      </c>
      <c r="AO444" s="269" t="s">
        <v>31</v>
      </c>
      <c r="AP444" s="269" t="s">
        <v>222</v>
      </c>
      <c r="BX444" s="114">
        <f>IF('1_geral'!$D$1=AL444,1,0)</f>
        <v>0</v>
      </c>
      <c r="BY444" s="114">
        <f>IF(BX444=1,SUM($BX$2:$BX443)+1,0)</f>
        <v>0</v>
      </c>
      <c r="BZ444" s="114" t="str">
        <f t="shared" si="31"/>
        <v/>
      </c>
      <c r="CA444" s="114" t="str">
        <f t="shared" si="32"/>
        <v/>
      </c>
    </row>
    <row r="445" spans="38:79" ht="15" customHeight="1" x14ac:dyDescent="0.25">
      <c r="AL445" s="271" t="str">
        <f t="shared" si="33"/>
        <v>NFP</v>
      </c>
      <c r="AM445" s="477" t="s">
        <v>3905</v>
      </c>
      <c r="AN445" s="269" t="s">
        <v>652</v>
      </c>
      <c r="AO445" s="269" t="s">
        <v>12</v>
      </c>
      <c r="AP445" s="269" t="s">
        <v>222</v>
      </c>
      <c r="BX445" s="114">
        <f>IF('1_geral'!$D$1=AL445,1,0)</f>
        <v>0</v>
      </c>
      <c r="BY445" s="114">
        <f>IF(BX445=1,SUM($BX$2:$BX444)+1,0)</f>
        <v>0</v>
      </c>
      <c r="BZ445" s="114" t="str">
        <f t="shared" si="31"/>
        <v/>
      </c>
      <c r="CA445" s="114" t="str">
        <f t="shared" si="32"/>
        <v/>
      </c>
    </row>
    <row r="446" spans="38:79" ht="15" customHeight="1" x14ac:dyDescent="0.25">
      <c r="AL446" s="271" t="str">
        <f t="shared" si="33"/>
        <v>SEP</v>
      </c>
      <c r="AM446" s="477" t="s">
        <v>3906</v>
      </c>
      <c r="AN446" s="269" t="s">
        <v>653</v>
      </c>
      <c r="AO446" s="269" t="s">
        <v>5</v>
      </c>
      <c r="AP446" s="269" t="s">
        <v>222</v>
      </c>
      <c r="BX446" s="114">
        <f>IF('1_geral'!$D$1=AL446,1,0)</f>
        <v>0</v>
      </c>
      <c r="BY446" s="114">
        <f>IF(BX446=1,SUM($BX$2:$BX445)+1,0)</f>
        <v>0</v>
      </c>
      <c r="BZ446" s="114" t="str">
        <f t="shared" si="31"/>
        <v/>
      </c>
      <c r="CA446" s="114" t="str">
        <f t="shared" si="32"/>
        <v/>
      </c>
    </row>
    <row r="447" spans="38:79" ht="15" customHeight="1" x14ac:dyDescent="0.25">
      <c r="AL447" s="271" t="str">
        <f t="shared" si="33"/>
        <v>SPG</v>
      </c>
      <c r="AM447" s="477" t="s">
        <v>3907</v>
      </c>
      <c r="AN447" s="269" t="s">
        <v>654</v>
      </c>
      <c r="AO447" s="269" t="s">
        <v>28</v>
      </c>
      <c r="AP447" s="269" t="s">
        <v>222</v>
      </c>
      <c r="BX447" s="114">
        <f>IF('1_geral'!$D$1=AL447,1,0)</f>
        <v>0</v>
      </c>
      <c r="BY447" s="114">
        <f>IF(BX447=1,SUM($BX$2:$BX446)+1,0)</f>
        <v>0</v>
      </c>
      <c r="BZ447" s="114" t="str">
        <f t="shared" si="31"/>
        <v/>
      </c>
      <c r="CA447" s="114" t="str">
        <f t="shared" si="32"/>
        <v/>
      </c>
    </row>
    <row r="448" spans="38:79" ht="15" customHeight="1" x14ac:dyDescent="0.25">
      <c r="AL448" s="271" t="str">
        <f t="shared" si="33"/>
        <v>SDT</v>
      </c>
      <c r="AM448" s="477" t="s">
        <v>3908</v>
      </c>
      <c r="AN448" s="269" t="s">
        <v>655</v>
      </c>
      <c r="AO448" s="269" t="s">
        <v>22</v>
      </c>
      <c r="AP448" s="269" t="s">
        <v>222</v>
      </c>
      <c r="BX448" s="114">
        <f>IF('1_geral'!$D$1=AL448,1,0)</f>
        <v>0</v>
      </c>
      <c r="BY448" s="114">
        <f>IF(BX448=1,SUM($BX$2:$BX447)+1,0)</f>
        <v>0</v>
      </c>
      <c r="BZ448" s="114" t="str">
        <f t="shared" si="31"/>
        <v/>
      </c>
      <c r="CA448" s="114" t="str">
        <f t="shared" si="32"/>
        <v/>
      </c>
    </row>
    <row r="449" spans="38:79" ht="15" customHeight="1" x14ac:dyDescent="0.25">
      <c r="AL449" s="271" t="str">
        <f t="shared" si="33"/>
        <v>SGA</v>
      </c>
      <c r="AM449" s="477" t="s">
        <v>3909</v>
      </c>
      <c r="AN449" s="269" t="s">
        <v>656</v>
      </c>
      <c r="AO449" s="269" t="s">
        <v>23</v>
      </c>
      <c r="AP449" s="269" t="s">
        <v>222</v>
      </c>
      <c r="BX449" s="114">
        <f>IF('1_geral'!$D$1=AL449,1,0)</f>
        <v>0</v>
      </c>
      <c r="BY449" s="114">
        <f>IF(BX449=1,SUM($BX$2:$BX448)+1,0)</f>
        <v>0</v>
      </c>
      <c r="BZ449" s="114" t="str">
        <f t="shared" si="31"/>
        <v/>
      </c>
      <c r="CA449" s="114" t="str">
        <f t="shared" si="32"/>
        <v/>
      </c>
    </row>
    <row r="450" spans="38:79" ht="15" customHeight="1" x14ac:dyDescent="0.25">
      <c r="AL450" s="271" t="str">
        <f t="shared" si="33"/>
        <v>SDC</v>
      </c>
      <c r="AM450" s="477" t="s">
        <v>3910</v>
      </c>
      <c r="AN450" s="269" t="s">
        <v>657</v>
      </c>
      <c r="AO450" s="269" t="s">
        <v>3397</v>
      </c>
      <c r="AP450" s="269" t="s">
        <v>222</v>
      </c>
      <c r="BX450" s="114">
        <f>IF('1_geral'!$D$1=AL450,1,0)</f>
        <v>0</v>
      </c>
      <c r="BY450" s="114">
        <f>IF(BX450=1,SUM($BX$2:$BX449)+1,0)</f>
        <v>0</v>
      </c>
      <c r="BZ450" s="114" t="str">
        <f t="shared" ref="BZ450:BZ513" si="34">IF($BX450=0,"",AM450)</f>
        <v/>
      </c>
      <c r="CA450" s="114" t="str">
        <f t="shared" ref="CA450:CA513" si="35">IF($BX450=0,"",AN450)</f>
        <v/>
      </c>
    </row>
    <row r="451" spans="38:79" ht="15" customHeight="1" x14ac:dyDescent="0.25">
      <c r="AL451" s="271" t="str">
        <f t="shared" si="33"/>
        <v>SFI</v>
      </c>
      <c r="AM451" s="477" t="s">
        <v>3911</v>
      </c>
      <c r="AN451" s="269" t="s">
        <v>658</v>
      </c>
      <c r="AO451" s="269" t="s">
        <v>1836</v>
      </c>
      <c r="AP451" s="269" t="s">
        <v>223</v>
      </c>
      <c r="BX451" s="114">
        <f>IF('1_geral'!$D$1=AL451,1,0)</f>
        <v>0</v>
      </c>
      <c r="BY451" s="114">
        <f>IF(BX451=1,SUM($BX$2:$BX450)+1,0)</f>
        <v>0</v>
      </c>
      <c r="BZ451" s="114" t="str">
        <f t="shared" si="34"/>
        <v/>
      </c>
      <c r="CA451" s="114" t="str">
        <f t="shared" si="35"/>
        <v/>
      </c>
    </row>
    <row r="452" spans="38:79" ht="15" customHeight="1" x14ac:dyDescent="0.25">
      <c r="AL452" s="271" t="str">
        <f t="shared" ref="AL452:AL515" si="36">AO452</f>
        <v>NGC</v>
      </c>
      <c r="AM452" s="477" t="s">
        <v>3912</v>
      </c>
      <c r="AN452" s="269" t="s">
        <v>659</v>
      </c>
      <c r="AO452" s="269" t="s">
        <v>1839</v>
      </c>
      <c r="AP452" s="269" t="s">
        <v>223</v>
      </c>
      <c r="BX452" s="114">
        <f>IF('1_geral'!$D$1=AL452,1,0)</f>
        <v>0</v>
      </c>
      <c r="BY452" s="114">
        <f>IF(BX452=1,SUM($BX$2:$BX451)+1,0)</f>
        <v>0</v>
      </c>
      <c r="BZ452" s="114" t="str">
        <f t="shared" si="34"/>
        <v/>
      </c>
      <c r="CA452" s="114" t="str">
        <f t="shared" si="35"/>
        <v/>
      </c>
    </row>
    <row r="453" spans="38:79" ht="15" customHeight="1" x14ac:dyDescent="0.25">
      <c r="AL453" s="271" t="str">
        <f t="shared" si="36"/>
        <v>SAG</v>
      </c>
      <c r="AM453" s="477" t="s">
        <v>3913</v>
      </c>
      <c r="AN453" s="269" t="s">
        <v>660</v>
      </c>
      <c r="AO453" s="269" t="s">
        <v>3364</v>
      </c>
      <c r="AP453" s="269" t="s">
        <v>222</v>
      </c>
      <c r="BX453" s="114">
        <f>IF('1_geral'!$D$1=AL453,1,0)</f>
        <v>0</v>
      </c>
      <c r="BY453" s="114">
        <f>IF(BX453=1,SUM($BX$2:$BX452)+1,0)</f>
        <v>0</v>
      </c>
      <c r="BZ453" s="114" t="str">
        <f t="shared" si="34"/>
        <v/>
      </c>
      <c r="CA453" s="114" t="str">
        <f t="shared" si="35"/>
        <v/>
      </c>
    </row>
    <row r="454" spans="38:79" ht="15" customHeight="1" x14ac:dyDescent="0.25">
      <c r="AL454" s="271" t="str">
        <f t="shared" si="36"/>
        <v>SPG</v>
      </c>
      <c r="AM454" s="477" t="s">
        <v>3914</v>
      </c>
      <c r="AN454" s="269" t="s">
        <v>661</v>
      </c>
      <c r="AO454" s="269" t="s">
        <v>28</v>
      </c>
      <c r="AP454" s="269" t="s">
        <v>222</v>
      </c>
      <c r="BX454" s="114">
        <f>IF('1_geral'!$D$1=AL454,1,0)</f>
        <v>0</v>
      </c>
      <c r="BY454" s="114">
        <f>IF(BX454=1,SUM($BX$2:$BX453)+1,0)</f>
        <v>0</v>
      </c>
      <c r="BZ454" s="114" t="str">
        <f t="shared" si="34"/>
        <v/>
      </c>
      <c r="CA454" s="114" t="str">
        <f t="shared" si="35"/>
        <v/>
      </c>
    </row>
    <row r="455" spans="38:79" ht="15" customHeight="1" x14ac:dyDescent="0.25">
      <c r="AL455" s="271" t="str">
        <f t="shared" si="36"/>
        <v>PRG</v>
      </c>
      <c r="AM455" s="477" t="s">
        <v>3915</v>
      </c>
      <c r="AN455" s="269" t="s">
        <v>662</v>
      </c>
      <c r="AO455" s="269" t="s">
        <v>1835</v>
      </c>
      <c r="AP455" s="269" t="s">
        <v>223</v>
      </c>
      <c r="BX455" s="114">
        <f>IF('1_geral'!$D$1=AL455,1,0)</f>
        <v>0</v>
      </c>
      <c r="BY455" s="114">
        <f>IF(BX455=1,SUM($BX$2:$BX454)+1,0)</f>
        <v>0</v>
      </c>
      <c r="BZ455" s="114" t="str">
        <f t="shared" si="34"/>
        <v/>
      </c>
      <c r="CA455" s="114" t="str">
        <f t="shared" si="35"/>
        <v/>
      </c>
    </row>
    <row r="456" spans="38:79" ht="15" customHeight="1" x14ac:dyDescent="0.25">
      <c r="AL456" s="271" t="str">
        <f t="shared" si="36"/>
        <v>APOIO</v>
      </c>
      <c r="AM456" s="477" t="s">
        <v>3916</v>
      </c>
      <c r="AN456" s="269" t="s">
        <v>663</v>
      </c>
      <c r="AO456" s="269" t="s">
        <v>40</v>
      </c>
      <c r="AP456" s="269" t="s">
        <v>222</v>
      </c>
      <c r="BX456" s="114">
        <f>IF('1_geral'!$D$1=AL456,1,0)</f>
        <v>0</v>
      </c>
      <c r="BY456" s="114">
        <f>IF(BX456=1,SUM($BX$2:$BX455)+1,0)</f>
        <v>0</v>
      </c>
      <c r="BZ456" s="114" t="str">
        <f t="shared" si="34"/>
        <v/>
      </c>
      <c r="CA456" s="114" t="str">
        <f t="shared" si="35"/>
        <v/>
      </c>
    </row>
    <row r="457" spans="38:79" ht="15" customHeight="1" x14ac:dyDescent="0.25">
      <c r="AL457" s="271" t="str">
        <f t="shared" si="36"/>
        <v>DIR-4</v>
      </c>
      <c r="AM457" s="477" t="s">
        <v>3917</v>
      </c>
      <c r="AN457" s="269" t="s">
        <v>664</v>
      </c>
      <c r="AO457" s="269" t="s">
        <v>10</v>
      </c>
      <c r="AP457" s="269" t="s">
        <v>222</v>
      </c>
      <c r="BX457" s="114">
        <f>IF('1_geral'!$D$1=AL457,1,0)</f>
        <v>0</v>
      </c>
      <c r="BY457" s="114">
        <f>IF(BX457=1,SUM($BX$2:$BX456)+1,0)</f>
        <v>0</v>
      </c>
      <c r="BZ457" s="114" t="str">
        <f t="shared" si="34"/>
        <v/>
      </c>
      <c r="CA457" s="114" t="str">
        <f t="shared" si="35"/>
        <v/>
      </c>
    </row>
    <row r="458" spans="38:79" ht="15" customHeight="1" x14ac:dyDescent="0.25">
      <c r="AL458" s="271" t="str">
        <f t="shared" si="36"/>
        <v>SEP</v>
      </c>
      <c r="AM458" s="477" t="s">
        <v>3918</v>
      </c>
      <c r="AN458" s="269" t="s">
        <v>3439</v>
      </c>
      <c r="AO458" s="269" t="s">
        <v>5</v>
      </c>
      <c r="AP458" s="269" t="s">
        <v>222</v>
      </c>
      <c r="BX458" s="114">
        <f>IF('1_geral'!$D$1=AL458,1,0)</f>
        <v>0</v>
      </c>
      <c r="BY458" s="114">
        <f>IF(BX458=1,SUM($BX$2:$BX457)+1,0)</f>
        <v>0</v>
      </c>
      <c r="BZ458" s="114" t="str">
        <f t="shared" si="34"/>
        <v/>
      </c>
      <c r="CA458" s="114" t="str">
        <f t="shared" si="35"/>
        <v/>
      </c>
    </row>
    <row r="459" spans="38:79" ht="15" customHeight="1" x14ac:dyDescent="0.25">
      <c r="AL459" s="271" t="str">
        <f t="shared" si="36"/>
        <v>SDL</v>
      </c>
      <c r="AM459" s="477" t="s">
        <v>3919</v>
      </c>
      <c r="AN459" s="269" t="s">
        <v>665</v>
      </c>
      <c r="AO459" s="269" t="s">
        <v>20</v>
      </c>
      <c r="AP459" s="269" t="s">
        <v>222</v>
      </c>
      <c r="BX459" s="114">
        <f>IF('1_geral'!$D$1=AL459,1,0)</f>
        <v>0</v>
      </c>
      <c r="BY459" s="114">
        <f>IF(BX459=1,SUM($BX$2:$BX458)+1,0)</f>
        <v>0</v>
      </c>
      <c r="BZ459" s="114" t="str">
        <f t="shared" si="34"/>
        <v/>
      </c>
      <c r="CA459" s="114" t="str">
        <f t="shared" si="35"/>
        <v/>
      </c>
    </row>
    <row r="460" spans="38:79" ht="15" customHeight="1" x14ac:dyDescent="0.25">
      <c r="AL460" s="271" t="str">
        <f t="shared" si="36"/>
        <v>OUV</v>
      </c>
      <c r="AM460" s="477" t="s">
        <v>3920</v>
      </c>
      <c r="AN460" s="269" t="s">
        <v>4977</v>
      </c>
      <c r="AO460" s="269" t="s">
        <v>47</v>
      </c>
      <c r="AP460" s="269" t="s">
        <v>222</v>
      </c>
      <c r="BX460" s="114">
        <f>IF('1_geral'!$D$1=AL460,1,0)</f>
        <v>0</v>
      </c>
      <c r="BY460" s="114">
        <f>IF(BX460=1,SUM($BX$2:$BX459)+1,0)</f>
        <v>0</v>
      </c>
      <c r="BZ460" s="114" t="str">
        <f t="shared" si="34"/>
        <v/>
      </c>
      <c r="CA460" s="114" t="str">
        <f t="shared" si="35"/>
        <v/>
      </c>
    </row>
    <row r="461" spans="38:79" ht="15" customHeight="1" x14ac:dyDescent="0.25">
      <c r="AL461" s="271" t="str">
        <f t="shared" si="36"/>
        <v>SDT</v>
      </c>
      <c r="AM461" s="477" t="s">
        <v>3921</v>
      </c>
      <c r="AN461" s="269" t="s">
        <v>666</v>
      </c>
      <c r="AO461" s="269" t="s">
        <v>22</v>
      </c>
      <c r="AP461" s="269" t="s">
        <v>222</v>
      </c>
      <c r="BX461" s="114">
        <f>IF('1_geral'!$D$1=AL461,1,0)</f>
        <v>0</v>
      </c>
      <c r="BY461" s="114">
        <f>IF(BX461=1,SUM($BX$2:$BX460)+1,0)</f>
        <v>0</v>
      </c>
      <c r="BZ461" s="114" t="str">
        <f t="shared" si="34"/>
        <v/>
      </c>
      <c r="CA461" s="114" t="str">
        <f t="shared" si="35"/>
        <v/>
      </c>
    </row>
    <row r="462" spans="38:79" ht="15" customHeight="1" x14ac:dyDescent="0.25">
      <c r="AL462" s="271" t="str">
        <f t="shared" si="36"/>
        <v>SEP</v>
      </c>
      <c r="AM462" s="477" t="s">
        <v>3922</v>
      </c>
      <c r="AN462" s="269" t="s">
        <v>667</v>
      </c>
      <c r="AO462" s="269" t="s">
        <v>5</v>
      </c>
      <c r="AP462" s="269" t="s">
        <v>222</v>
      </c>
      <c r="BX462" s="114">
        <f>IF('1_geral'!$D$1=AL462,1,0)</f>
        <v>0</v>
      </c>
      <c r="BY462" s="114">
        <f>IF(BX462=1,SUM($BX$2:$BX461)+1,0)</f>
        <v>0</v>
      </c>
      <c r="BZ462" s="114" t="str">
        <f t="shared" si="34"/>
        <v/>
      </c>
      <c r="CA462" s="114" t="str">
        <f t="shared" si="35"/>
        <v/>
      </c>
    </row>
    <row r="463" spans="38:79" ht="15" customHeight="1" x14ac:dyDescent="0.25">
      <c r="AL463" s="271" t="str">
        <f t="shared" si="36"/>
        <v>SDP</v>
      </c>
      <c r="AM463" s="477" t="s">
        <v>3923</v>
      </c>
      <c r="AN463" s="269" t="s">
        <v>668</v>
      </c>
      <c r="AO463" s="269" t="s">
        <v>21</v>
      </c>
      <c r="AP463" s="269" t="s">
        <v>222</v>
      </c>
      <c r="BX463" s="114">
        <f>IF('1_geral'!$D$1=AL463,1,0)</f>
        <v>0</v>
      </c>
      <c r="BY463" s="114">
        <f>IF(BX463=1,SUM($BX$2:$BX462)+1,0)</f>
        <v>0</v>
      </c>
      <c r="BZ463" s="114" t="str">
        <f t="shared" si="34"/>
        <v/>
      </c>
      <c r="CA463" s="114" t="str">
        <f t="shared" si="35"/>
        <v/>
      </c>
    </row>
    <row r="464" spans="38:79" ht="15" customHeight="1" x14ac:dyDescent="0.25">
      <c r="AL464" s="271" t="str">
        <f t="shared" si="36"/>
        <v>SGP</v>
      </c>
      <c r="AM464" s="477" t="s">
        <v>3924</v>
      </c>
      <c r="AN464" s="269" t="s">
        <v>669</v>
      </c>
      <c r="AO464" s="269" t="s">
        <v>24</v>
      </c>
      <c r="AP464" s="269" t="s">
        <v>222</v>
      </c>
      <c r="BX464" s="114">
        <f>IF('1_geral'!$D$1=AL464,1,0)</f>
        <v>0</v>
      </c>
      <c r="BY464" s="114">
        <f>IF(BX464=1,SUM($BX$2:$BX463)+1,0)</f>
        <v>0</v>
      </c>
      <c r="BZ464" s="114" t="str">
        <f t="shared" si="34"/>
        <v/>
      </c>
      <c r="CA464" s="114" t="str">
        <f t="shared" si="35"/>
        <v/>
      </c>
    </row>
    <row r="465" spans="38:79" ht="15" customHeight="1" x14ac:dyDescent="0.25">
      <c r="AL465" s="271" t="str">
        <f t="shared" si="36"/>
        <v>NSA</v>
      </c>
      <c r="AM465" s="477" t="s">
        <v>3925</v>
      </c>
      <c r="AN465" s="269" t="s">
        <v>670</v>
      </c>
      <c r="AO465" s="269" t="s">
        <v>15</v>
      </c>
      <c r="AP465" s="269" t="s">
        <v>227</v>
      </c>
      <c r="BX465" s="114">
        <f>IF('1_geral'!$D$1=AL465,1,0)</f>
        <v>0</v>
      </c>
      <c r="BY465" s="114">
        <f>IF(BX465=1,SUM($BX$2:$BX464)+1,0)</f>
        <v>0</v>
      </c>
      <c r="BZ465" s="114" t="str">
        <f t="shared" si="34"/>
        <v/>
      </c>
      <c r="CA465" s="114" t="str">
        <f t="shared" si="35"/>
        <v/>
      </c>
    </row>
    <row r="466" spans="38:79" ht="15" customHeight="1" x14ac:dyDescent="0.25">
      <c r="AL466" s="271" t="str">
        <f t="shared" si="36"/>
        <v>STI</v>
      </c>
      <c r="AM466" s="477" t="s">
        <v>3926</v>
      </c>
      <c r="AN466" s="269" t="s">
        <v>671</v>
      </c>
      <c r="AO466" s="269" t="s">
        <v>31</v>
      </c>
      <c r="AP466" s="269" t="s">
        <v>222</v>
      </c>
      <c r="BX466" s="114">
        <f>IF('1_geral'!$D$1=AL466,1,0)</f>
        <v>0</v>
      </c>
      <c r="BY466" s="114">
        <f>IF(BX466=1,SUM($BX$2:$BX465)+1,0)</f>
        <v>0</v>
      </c>
      <c r="BZ466" s="114" t="str">
        <f t="shared" si="34"/>
        <v/>
      </c>
      <c r="CA466" s="114" t="str">
        <f t="shared" si="35"/>
        <v/>
      </c>
    </row>
    <row r="467" spans="38:79" ht="15" customHeight="1" x14ac:dyDescent="0.25">
      <c r="AL467" s="271" t="str">
        <f t="shared" si="36"/>
        <v>SGA</v>
      </c>
      <c r="AM467" s="477" t="s">
        <v>3927</v>
      </c>
      <c r="AN467" s="269" t="s">
        <v>672</v>
      </c>
      <c r="AO467" s="269" t="s">
        <v>23</v>
      </c>
      <c r="AP467" s="269" t="s">
        <v>222</v>
      </c>
      <c r="BX467" s="114">
        <f>IF('1_geral'!$D$1=AL467,1,0)</f>
        <v>0</v>
      </c>
      <c r="BY467" s="114">
        <f>IF(BX467=1,SUM($BX$2:$BX466)+1,0)</f>
        <v>0</v>
      </c>
      <c r="BZ467" s="114" t="str">
        <f t="shared" si="34"/>
        <v/>
      </c>
      <c r="CA467" s="114" t="str">
        <f t="shared" si="35"/>
        <v/>
      </c>
    </row>
    <row r="468" spans="38:79" ht="15" customHeight="1" x14ac:dyDescent="0.25">
      <c r="AL468" s="271" t="str">
        <f t="shared" si="36"/>
        <v>SDT</v>
      </c>
      <c r="AM468" s="477" t="s">
        <v>3928</v>
      </c>
      <c r="AN468" s="269" t="s">
        <v>673</v>
      </c>
      <c r="AO468" s="269" t="s">
        <v>22</v>
      </c>
      <c r="AP468" s="269" t="s">
        <v>222</v>
      </c>
      <c r="BX468" s="114">
        <f>IF('1_geral'!$D$1=AL468,1,0)</f>
        <v>0</v>
      </c>
      <c r="BY468" s="114">
        <f>IF(BX468=1,SUM($BX$2:$BX467)+1,0)</f>
        <v>0</v>
      </c>
      <c r="BZ468" s="114" t="str">
        <f t="shared" si="34"/>
        <v/>
      </c>
      <c r="CA468" s="114" t="str">
        <f t="shared" si="35"/>
        <v/>
      </c>
    </row>
    <row r="469" spans="38:79" ht="15" customHeight="1" x14ac:dyDescent="0.25">
      <c r="AL469" s="271" t="str">
        <f t="shared" si="36"/>
        <v>SGA</v>
      </c>
      <c r="AM469" s="477" t="s">
        <v>3929</v>
      </c>
      <c r="AN469" s="269" t="s">
        <v>674</v>
      </c>
      <c r="AO469" s="269" t="s">
        <v>23</v>
      </c>
      <c r="AP469" s="269" t="s">
        <v>222</v>
      </c>
      <c r="BX469" s="114">
        <f>IF('1_geral'!$D$1=AL469,1,0)</f>
        <v>0</v>
      </c>
      <c r="BY469" s="114">
        <f>IF(BX469=1,SUM($BX$2:$BX468)+1,0)</f>
        <v>0</v>
      </c>
      <c r="BZ469" s="114" t="str">
        <f t="shared" si="34"/>
        <v/>
      </c>
      <c r="CA469" s="114" t="str">
        <f t="shared" si="35"/>
        <v/>
      </c>
    </row>
    <row r="470" spans="38:79" ht="15" customHeight="1" x14ac:dyDescent="0.25">
      <c r="AL470" s="271" t="str">
        <f t="shared" si="36"/>
        <v>SSM</v>
      </c>
      <c r="AM470" s="477" t="s">
        <v>3930</v>
      </c>
      <c r="AN470" s="269" t="s">
        <v>675</v>
      </c>
      <c r="AO470" s="269" t="s">
        <v>30</v>
      </c>
      <c r="AP470" s="269" t="s">
        <v>227</v>
      </c>
      <c r="BX470" s="114">
        <f>IF('1_geral'!$D$1=AL470,1,0)</f>
        <v>0</v>
      </c>
      <c r="BY470" s="114">
        <f>IF(BX470=1,SUM($BX$2:$BX469)+1,0)</f>
        <v>0</v>
      </c>
      <c r="BZ470" s="114" t="str">
        <f t="shared" si="34"/>
        <v/>
      </c>
      <c r="CA470" s="114" t="str">
        <f t="shared" si="35"/>
        <v/>
      </c>
    </row>
    <row r="471" spans="38:79" ht="15" customHeight="1" x14ac:dyDescent="0.25">
      <c r="AL471" s="271" t="str">
        <f t="shared" si="36"/>
        <v>NSP</v>
      </c>
      <c r="AM471" s="477" t="s">
        <v>3931</v>
      </c>
      <c r="AN471" s="269" t="s">
        <v>676</v>
      </c>
      <c r="AO471" s="269" t="s">
        <v>16</v>
      </c>
      <c r="AP471" s="269" t="s">
        <v>226</v>
      </c>
      <c r="BX471" s="114">
        <f>IF('1_geral'!$D$1=AL471,1,0)</f>
        <v>0</v>
      </c>
      <c r="BY471" s="114">
        <f>IF(BX471=1,SUM($BX$2:$BX470)+1,0)</f>
        <v>0</v>
      </c>
      <c r="BZ471" s="114" t="str">
        <f t="shared" si="34"/>
        <v/>
      </c>
      <c r="CA471" s="114" t="str">
        <f t="shared" si="35"/>
        <v/>
      </c>
    </row>
    <row r="472" spans="38:79" ht="15" customHeight="1" x14ac:dyDescent="0.25">
      <c r="AL472" s="271" t="str">
        <f t="shared" si="36"/>
        <v>STI</v>
      </c>
      <c r="AM472" s="477" t="s">
        <v>3932</v>
      </c>
      <c r="AN472" s="269" t="s">
        <v>677</v>
      </c>
      <c r="AO472" s="269" t="s">
        <v>31</v>
      </c>
      <c r="AP472" s="269" t="s">
        <v>222</v>
      </c>
      <c r="BX472" s="114">
        <f>IF('1_geral'!$D$1=AL472,1,0)</f>
        <v>0</v>
      </c>
      <c r="BY472" s="114">
        <f>IF(BX472=1,SUM($BX$2:$BX471)+1,0)</f>
        <v>0</v>
      </c>
      <c r="BZ472" s="114" t="str">
        <f t="shared" si="34"/>
        <v/>
      </c>
      <c r="CA472" s="114" t="str">
        <f t="shared" si="35"/>
        <v/>
      </c>
    </row>
    <row r="473" spans="38:79" ht="15" customHeight="1" x14ac:dyDescent="0.25">
      <c r="AL473" s="271" t="str">
        <f t="shared" si="36"/>
        <v>SDT</v>
      </c>
      <c r="AM473" s="477" t="s">
        <v>3933</v>
      </c>
      <c r="AN473" s="269" t="s">
        <v>678</v>
      </c>
      <c r="AO473" s="269" t="s">
        <v>22</v>
      </c>
      <c r="AP473" s="269" t="s">
        <v>222</v>
      </c>
      <c r="BX473" s="114">
        <f>IF('1_geral'!$D$1=AL473,1,0)</f>
        <v>0</v>
      </c>
      <c r="BY473" s="114">
        <f>IF(BX473=1,SUM($BX$2:$BX472)+1,0)</f>
        <v>0</v>
      </c>
      <c r="BZ473" s="114" t="str">
        <f t="shared" si="34"/>
        <v/>
      </c>
      <c r="CA473" s="114" t="str">
        <f t="shared" si="35"/>
        <v/>
      </c>
    </row>
    <row r="474" spans="38:79" ht="15" customHeight="1" x14ac:dyDescent="0.25">
      <c r="AL474" s="271" t="str">
        <f t="shared" si="36"/>
        <v>SPC</v>
      </c>
      <c r="AM474" s="477" t="s">
        <v>3934</v>
      </c>
      <c r="AN474" s="269" t="s">
        <v>3373</v>
      </c>
      <c r="AO474" s="269" t="s">
        <v>26</v>
      </c>
      <c r="AP474" s="269" t="s">
        <v>222</v>
      </c>
      <c r="BX474" s="114">
        <f>IF('1_geral'!$D$1=AL474,1,0)</f>
        <v>0</v>
      </c>
      <c r="BY474" s="114">
        <f>IF(BX474=1,SUM($BX$2:$BX473)+1,0)</f>
        <v>0</v>
      </c>
      <c r="BZ474" s="114" t="str">
        <f t="shared" si="34"/>
        <v/>
      </c>
      <c r="CA474" s="114" t="str">
        <f t="shared" si="35"/>
        <v/>
      </c>
    </row>
    <row r="475" spans="38:79" ht="15" customHeight="1" x14ac:dyDescent="0.25">
      <c r="AL475" s="271" t="str">
        <f t="shared" si="36"/>
        <v>SFO</v>
      </c>
      <c r="AM475" s="477" t="s">
        <v>3935</v>
      </c>
      <c r="AN475" s="269" t="s">
        <v>679</v>
      </c>
      <c r="AO475" s="269" t="s">
        <v>1840</v>
      </c>
      <c r="AP475" s="269" t="s">
        <v>222</v>
      </c>
      <c r="BX475" s="114">
        <f>IF('1_geral'!$D$1=AL475,1,0)</f>
        <v>0</v>
      </c>
      <c r="BY475" s="114">
        <f>IF(BX475=1,SUM($BX$2:$BX474)+1,0)</f>
        <v>0</v>
      </c>
      <c r="BZ475" s="114" t="str">
        <f t="shared" si="34"/>
        <v/>
      </c>
      <c r="CA475" s="114" t="str">
        <f t="shared" si="35"/>
        <v/>
      </c>
    </row>
    <row r="476" spans="38:79" ht="15" customHeight="1" x14ac:dyDescent="0.25">
      <c r="AL476" s="271" t="str">
        <f t="shared" si="36"/>
        <v>SGA</v>
      </c>
      <c r="AM476" s="477" t="s">
        <v>3936</v>
      </c>
      <c r="AN476" s="269" t="s">
        <v>680</v>
      </c>
      <c r="AO476" s="269" t="s">
        <v>23</v>
      </c>
      <c r="AP476" s="269" t="s">
        <v>222</v>
      </c>
      <c r="BX476" s="114">
        <f>IF('1_geral'!$D$1=AL476,1,0)</f>
        <v>0</v>
      </c>
      <c r="BY476" s="114">
        <f>IF(BX476=1,SUM($BX$2:$BX475)+1,0)</f>
        <v>0</v>
      </c>
      <c r="BZ476" s="114" t="str">
        <f t="shared" si="34"/>
        <v/>
      </c>
      <c r="CA476" s="114" t="str">
        <f t="shared" si="35"/>
        <v/>
      </c>
    </row>
    <row r="477" spans="38:79" ht="15" customHeight="1" x14ac:dyDescent="0.25">
      <c r="AL477" s="271" t="str">
        <f t="shared" si="36"/>
        <v>SSM</v>
      </c>
      <c r="AM477" s="477" t="s">
        <v>3937</v>
      </c>
      <c r="AN477" s="269" t="s">
        <v>681</v>
      </c>
      <c r="AO477" s="269" t="s">
        <v>30</v>
      </c>
      <c r="AP477" s="269" t="s">
        <v>222</v>
      </c>
      <c r="BX477" s="114">
        <f>IF('1_geral'!$D$1=AL477,1,0)</f>
        <v>0</v>
      </c>
      <c r="BY477" s="114">
        <f>IF(BX477=1,SUM($BX$2:$BX476)+1,0)</f>
        <v>0</v>
      </c>
      <c r="BZ477" s="114" t="str">
        <f t="shared" si="34"/>
        <v/>
      </c>
      <c r="CA477" s="114" t="str">
        <f t="shared" si="35"/>
        <v/>
      </c>
    </row>
    <row r="478" spans="38:79" ht="15" customHeight="1" x14ac:dyDescent="0.25">
      <c r="AL478" s="271" t="str">
        <f t="shared" si="36"/>
        <v>STI</v>
      </c>
      <c r="AM478" s="477" t="s">
        <v>3938</v>
      </c>
      <c r="AN478" s="269" t="s">
        <v>682</v>
      </c>
      <c r="AO478" s="269" t="s">
        <v>31</v>
      </c>
      <c r="AP478" s="269" t="s">
        <v>222</v>
      </c>
      <c r="BX478" s="114">
        <f>IF('1_geral'!$D$1=AL478,1,0)</f>
        <v>0</v>
      </c>
      <c r="BY478" s="114">
        <f>IF(BX478=1,SUM($BX$2:$BX477)+1,0)</f>
        <v>0</v>
      </c>
      <c r="BZ478" s="114" t="str">
        <f t="shared" si="34"/>
        <v/>
      </c>
      <c r="CA478" s="114" t="str">
        <f t="shared" si="35"/>
        <v/>
      </c>
    </row>
    <row r="479" spans="38:79" ht="15" customHeight="1" x14ac:dyDescent="0.25">
      <c r="AL479" s="271" t="str">
        <f t="shared" si="36"/>
        <v>EDF</v>
      </c>
      <c r="AM479" s="477" t="s">
        <v>3939</v>
      </c>
      <c r="AN479" s="269" t="s">
        <v>683</v>
      </c>
      <c r="AO479" s="269" t="s">
        <v>43</v>
      </c>
      <c r="AP479" s="269" t="s">
        <v>223</v>
      </c>
      <c r="BX479" s="114">
        <f>IF('1_geral'!$D$1=AL479,1,0)</f>
        <v>0</v>
      </c>
      <c r="BY479" s="114">
        <f>IF(BX479=1,SUM($BX$2:$BX478)+1,0)</f>
        <v>0</v>
      </c>
      <c r="BZ479" s="114" t="str">
        <f t="shared" si="34"/>
        <v/>
      </c>
      <c r="CA479" s="114" t="str">
        <f t="shared" si="35"/>
        <v/>
      </c>
    </row>
    <row r="480" spans="38:79" ht="15" customHeight="1" x14ac:dyDescent="0.25">
      <c r="AL480" s="271" t="str">
        <f t="shared" si="36"/>
        <v>SIM</v>
      </c>
      <c r="AM480" s="477" t="s">
        <v>3940</v>
      </c>
      <c r="AN480" s="269" t="s">
        <v>684</v>
      </c>
      <c r="AO480" s="269" t="s">
        <v>25</v>
      </c>
      <c r="AP480" s="269" t="s">
        <v>222</v>
      </c>
      <c r="BX480" s="114">
        <f>IF('1_geral'!$D$1=AL480,1,0)</f>
        <v>0</v>
      </c>
      <c r="BY480" s="114">
        <f>IF(BX480=1,SUM($BX$2:$BX479)+1,0)</f>
        <v>0</v>
      </c>
      <c r="BZ480" s="114" t="str">
        <f t="shared" si="34"/>
        <v/>
      </c>
      <c r="CA480" s="114" t="str">
        <f t="shared" si="35"/>
        <v/>
      </c>
    </row>
    <row r="481" spans="38:79" ht="15" customHeight="1" x14ac:dyDescent="0.25">
      <c r="AL481" s="271" t="str">
        <f t="shared" si="36"/>
        <v>APOIO</v>
      </c>
      <c r="AM481" s="477" t="s">
        <v>3941</v>
      </c>
      <c r="AN481" s="269" t="s">
        <v>685</v>
      </c>
      <c r="AO481" s="269" t="s">
        <v>40</v>
      </c>
      <c r="AP481" s="269" t="s">
        <v>222</v>
      </c>
      <c r="BX481" s="114">
        <f>IF('1_geral'!$D$1=AL481,1,0)</f>
        <v>0</v>
      </c>
      <c r="BY481" s="114">
        <f>IF(BX481=1,SUM($BX$2:$BX480)+1,0)</f>
        <v>0</v>
      </c>
      <c r="BZ481" s="114" t="str">
        <f t="shared" si="34"/>
        <v/>
      </c>
      <c r="CA481" s="114" t="str">
        <f t="shared" si="35"/>
        <v/>
      </c>
    </row>
    <row r="482" spans="38:79" ht="15" customHeight="1" x14ac:dyDescent="0.25">
      <c r="AL482" s="271" t="str">
        <f t="shared" si="36"/>
        <v>SDL</v>
      </c>
      <c r="AM482" s="477" t="s">
        <v>3942</v>
      </c>
      <c r="AN482" s="269" t="s">
        <v>686</v>
      </c>
      <c r="AO482" s="269" t="s">
        <v>20</v>
      </c>
      <c r="AP482" s="269" t="s">
        <v>222</v>
      </c>
      <c r="BX482" s="114">
        <f>IF('1_geral'!$D$1=AL482,1,0)</f>
        <v>0</v>
      </c>
      <c r="BY482" s="114">
        <f>IF(BX482=1,SUM($BX$2:$BX481)+1,0)</f>
        <v>0</v>
      </c>
      <c r="BZ482" s="114" t="str">
        <f t="shared" si="34"/>
        <v/>
      </c>
      <c r="CA482" s="114" t="str">
        <f t="shared" si="35"/>
        <v/>
      </c>
    </row>
    <row r="483" spans="38:79" ht="15" customHeight="1" x14ac:dyDescent="0.25">
      <c r="AL483" s="271" t="str">
        <f t="shared" si="36"/>
        <v>SFI</v>
      </c>
      <c r="AM483" s="477" t="s">
        <v>3943</v>
      </c>
      <c r="AN483" s="269" t="s">
        <v>687</v>
      </c>
      <c r="AO483" s="269" t="s">
        <v>1836</v>
      </c>
      <c r="AP483" s="269" t="s">
        <v>222</v>
      </c>
      <c r="BX483" s="114">
        <f>IF('1_geral'!$D$1=AL483,1,0)</f>
        <v>0</v>
      </c>
      <c r="BY483" s="114">
        <f>IF(BX483=1,SUM($BX$2:$BX482)+1,0)</f>
        <v>0</v>
      </c>
      <c r="BZ483" s="114" t="str">
        <f t="shared" si="34"/>
        <v/>
      </c>
      <c r="CA483" s="114" t="str">
        <f t="shared" si="35"/>
        <v/>
      </c>
    </row>
    <row r="484" spans="38:79" ht="15" customHeight="1" x14ac:dyDescent="0.25">
      <c r="AL484" s="271" t="str">
        <f t="shared" si="36"/>
        <v>STI</v>
      </c>
      <c r="AM484" s="477" t="s">
        <v>3944</v>
      </c>
      <c r="AN484" s="269" t="s">
        <v>688</v>
      </c>
      <c r="AO484" s="269" t="s">
        <v>31</v>
      </c>
      <c r="AP484" s="269" t="s">
        <v>222</v>
      </c>
      <c r="BX484" s="114">
        <f>IF('1_geral'!$D$1=AL484,1,0)</f>
        <v>0</v>
      </c>
      <c r="BY484" s="114">
        <f>IF(BX484=1,SUM($BX$2:$BX483)+1,0)</f>
        <v>0</v>
      </c>
      <c r="BZ484" s="114" t="str">
        <f t="shared" si="34"/>
        <v/>
      </c>
      <c r="CA484" s="114" t="str">
        <f t="shared" si="35"/>
        <v/>
      </c>
    </row>
    <row r="485" spans="38:79" ht="15" customHeight="1" x14ac:dyDescent="0.25">
      <c r="AL485" s="271" t="str">
        <f t="shared" si="36"/>
        <v>SFI</v>
      </c>
      <c r="AM485" s="477" t="s">
        <v>3945</v>
      </c>
      <c r="AN485" s="269" t="s">
        <v>689</v>
      </c>
      <c r="AO485" s="269" t="s">
        <v>1836</v>
      </c>
      <c r="AP485" s="269" t="s">
        <v>222</v>
      </c>
      <c r="BX485" s="114">
        <f>IF('1_geral'!$D$1=AL485,1,0)</f>
        <v>0</v>
      </c>
      <c r="BY485" s="114">
        <f>IF(BX485=1,SUM($BX$2:$BX484)+1,0)</f>
        <v>0</v>
      </c>
      <c r="BZ485" s="114" t="str">
        <f t="shared" si="34"/>
        <v/>
      </c>
      <c r="CA485" s="114" t="str">
        <f t="shared" si="35"/>
        <v/>
      </c>
    </row>
    <row r="486" spans="38:79" ht="15" customHeight="1" x14ac:dyDescent="0.25">
      <c r="AL486" s="271" t="str">
        <f t="shared" si="36"/>
        <v>SDP</v>
      </c>
      <c r="AM486" s="477" t="s">
        <v>3946</v>
      </c>
      <c r="AN486" s="269" t="s">
        <v>690</v>
      </c>
      <c r="AO486" s="269" t="s">
        <v>21</v>
      </c>
      <c r="AP486" s="269" t="s">
        <v>222</v>
      </c>
      <c r="BX486" s="114">
        <f>IF('1_geral'!$D$1=AL486,1,0)</f>
        <v>0</v>
      </c>
      <c r="BY486" s="114">
        <f>IF(BX486=1,SUM($BX$2:$BX485)+1,0)</f>
        <v>0</v>
      </c>
      <c r="BZ486" s="114" t="str">
        <f t="shared" si="34"/>
        <v/>
      </c>
      <c r="CA486" s="114" t="str">
        <f t="shared" si="35"/>
        <v/>
      </c>
    </row>
    <row r="487" spans="38:79" ht="15" customHeight="1" x14ac:dyDescent="0.25">
      <c r="AL487" s="271" t="str">
        <f t="shared" si="36"/>
        <v>DG</v>
      </c>
      <c r="AM487" s="477" t="s">
        <v>3947</v>
      </c>
      <c r="AN487" s="269" t="s">
        <v>691</v>
      </c>
      <c r="AO487" s="269" t="s">
        <v>7</v>
      </c>
      <c r="AP487" s="269" t="s">
        <v>222</v>
      </c>
      <c r="BX487" s="114">
        <f>IF('1_geral'!$D$1=AL487,1,0)</f>
        <v>0</v>
      </c>
      <c r="BY487" s="114">
        <f>IF(BX487=1,SUM($BX$2:$BX486)+1,0)</f>
        <v>0</v>
      </c>
      <c r="BZ487" s="114" t="str">
        <f t="shared" si="34"/>
        <v/>
      </c>
      <c r="CA487" s="114" t="str">
        <f t="shared" si="35"/>
        <v/>
      </c>
    </row>
    <row r="488" spans="38:79" ht="15" customHeight="1" x14ac:dyDescent="0.25">
      <c r="AL488" s="271" t="str">
        <f t="shared" si="36"/>
        <v>CPT</v>
      </c>
      <c r="AM488" s="477" t="s">
        <v>3948</v>
      </c>
      <c r="AN488" s="269" t="s">
        <v>692</v>
      </c>
      <c r="AO488" s="269" t="s">
        <v>1834</v>
      </c>
      <c r="AP488" s="269" t="s">
        <v>223</v>
      </c>
      <c r="BX488" s="114">
        <f>IF('1_geral'!$D$1=AL488,1,0)</f>
        <v>0</v>
      </c>
      <c r="BY488" s="114">
        <f>IF(BX488=1,SUM($BX$2:$BX487)+1,0)</f>
        <v>0</v>
      </c>
      <c r="BZ488" s="114" t="str">
        <f t="shared" si="34"/>
        <v/>
      </c>
      <c r="CA488" s="114" t="str">
        <f t="shared" si="35"/>
        <v/>
      </c>
    </row>
    <row r="489" spans="38:79" ht="15" customHeight="1" x14ac:dyDescent="0.25">
      <c r="AL489" s="271" t="str">
        <f t="shared" si="36"/>
        <v>PRG</v>
      </c>
      <c r="AM489" s="477" t="s">
        <v>3949</v>
      </c>
      <c r="AN489" s="269" t="s">
        <v>693</v>
      </c>
      <c r="AO489" s="269" t="s">
        <v>1835</v>
      </c>
      <c r="AP489" s="269" t="s">
        <v>222</v>
      </c>
      <c r="BX489" s="114">
        <f>IF('1_geral'!$D$1=AL489,1,0)</f>
        <v>0</v>
      </c>
      <c r="BY489" s="114">
        <f>IF(BX489=1,SUM($BX$2:$BX488)+1,0)</f>
        <v>0</v>
      </c>
      <c r="BZ489" s="114" t="str">
        <f t="shared" si="34"/>
        <v/>
      </c>
      <c r="CA489" s="114" t="str">
        <f t="shared" si="35"/>
        <v/>
      </c>
    </row>
    <row r="490" spans="38:79" ht="15" customHeight="1" x14ac:dyDescent="0.25">
      <c r="AL490" s="271" t="str">
        <f t="shared" si="36"/>
        <v>NDF</v>
      </c>
      <c r="AM490" s="477" t="s">
        <v>3950</v>
      </c>
      <c r="AN490" s="269" t="s">
        <v>694</v>
      </c>
      <c r="AO490" s="269" t="s">
        <v>1837</v>
      </c>
      <c r="AP490" s="269" t="s">
        <v>223</v>
      </c>
      <c r="BX490" s="114">
        <f>IF('1_geral'!$D$1=AL490,1,0)</f>
        <v>0</v>
      </c>
      <c r="BY490" s="114">
        <f>IF(BX490=1,SUM($BX$2:$BX489)+1,0)</f>
        <v>0</v>
      </c>
      <c r="BZ490" s="114" t="str">
        <f t="shared" si="34"/>
        <v/>
      </c>
      <c r="CA490" s="114" t="str">
        <f t="shared" si="35"/>
        <v/>
      </c>
    </row>
    <row r="491" spans="38:79" ht="15" customHeight="1" x14ac:dyDescent="0.25">
      <c r="AL491" s="271" t="str">
        <f t="shared" si="36"/>
        <v>SDT</v>
      </c>
      <c r="AM491" s="477" t="s">
        <v>5054</v>
      </c>
      <c r="AN491" s="269" t="s">
        <v>5015</v>
      </c>
      <c r="AO491" s="269" t="s">
        <v>22</v>
      </c>
      <c r="AP491" s="269" t="s">
        <v>222</v>
      </c>
      <c r="BX491" s="114">
        <f>IF('1_geral'!$D$1=AL491,1,0)</f>
        <v>0</v>
      </c>
      <c r="BY491" s="114">
        <f>IF(BX491=1,SUM($BX$2:$BX490)+1,0)</f>
        <v>0</v>
      </c>
      <c r="BZ491" s="114" t="str">
        <f t="shared" si="34"/>
        <v/>
      </c>
      <c r="CA491" s="114" t="str">
        <f t="shared" si="35"/>
        <v/>
      </c>
    </row>
    <row r="492" spans="38:79" ht="15" customHeight="1" x14ac:dyDescent="0.25">
      <c r="AL492" s="271" t="str">
        <f t="shared" si="36"/>
        <v>STI</v>
      </c>
      <c r="AM492" s="477" t="s">
        <v>3951</v>
      </c>
      <c r="AN492" s="269" t="s">
        <v>695</v>
      </c>
      <c r="AO492" s="269" t="s">
        <v>31</v>
      </c>
      <c r="AP492" s="269" t="s">
        <v>227</v>
      </c>
      <c r="BX492" s="114">
        <f>IF('1_geral'!$D$1=AL492,1,0)</f>
        <v>0</v>
      </c>
      <c r="BY492" s="114">
        <f>IF(BX492=1,SUM($BX$2:$BX491)+1,0)</f>
        <v>0</v>
      </c>
      <c r="BZ492" s="114" t="str">
        <f t="shared" si="34"/>
        <v/>
      </c>
      <c r="CA492" s="114" t="str">
        <f t="shared" si="35"/>
        <v/>
      </c>
    </row>
    <row r="493" spans="38:79" ht="15" customHeight="1" x14ac:dyDescent="0.25">
      <c r="AL493" s="271" t="str">
        <f t="shared" si="36"/>
        <v>SSM</v>
      </c>
      <c r="AM493" s="477" t="s">
        <v>3952</v>
      </c>
      <c r="AN493" s="269" t="s">
        <v>696</v>
      </c>
      <c r="AO493" s="269" t="s">
        <v>30</v>
      </c>
      <c r="AP493" s="269" t="s">
        <v>222</v>
      </c>
      <c r="BX493" s="114">
        <f>IF('1_geral'!$D$1=AL493,1,0)</f>
        <v>0</v>
      </c>
      <c r="BY493" s="114">
        <f>IF(BX493=1,SUM($BX$2:$BX492)+1,0)</f>
        <v>0</v>
      </c>
      <c r="BZ493" s="114" t="str">
        <f t="shared" si="34"/>
        <v/>
      </c>
      <c r="CA493" s="114" t="str">
        <f t="shared" si="35"/>
        <v/>
      </c>
    </row>
    <row r="494" spans="38:79" ht="15" customHeight="1" x14ac:dyDescent="0.25">
      <c r="AL494" s="271" t="str">
        <f t="shared" si="36"/>
        <v>SGA</v>
      </c>
      <c r="AM494" s="477" t="s">
        <v>3953</v>
      </c>
      <c r="AN494" s="269" t="s">
        <v>697</v>
      </c>
      <c r="AO494" s="269" t="s">
        <v>23</v>
      </c>
      <c r="AP494" s="269" t="s">
        <v>223</v>
      </c>
      <c r="BX494" s="114">
        <f>IF('1_geral'!$D$1=AL494,1,0)</f>
        <v>0</v>
      </c>
      <c r="BY494" s="114">
        <f>IF(BX494=1,SUM($BX$2:$BX493)+1,0)</f>
        <v>0</v>
      </c>
      <c r="BZ494" s="114" t="str">
        <f t="shared" si="34"/>
        <v/>
      </c>
      <c r="CA494" s="114" t="str">
        <f t="shared" si="35"/>
        <v/>
      </c>
    </row>
    <row r="495" spans="38:79" ht="15" customHeight="1" x14ac:dyDescent="0.25">
      <c r="AL495" s="271" t="str">
        <f t="shared" si="36"/>
        <v>STI</v>
      </c>
      <c r="AM495" s="477" t="s">
        <v>3954</v>
      </c>
      <c r="AN495" s="269" t="s">
        <v>698</v>
      </c>
      <c r="AO495" s="269" t="s">
        <v>31</v>
      </c>
      <c r="AP495" s="269" t="s">
        <v>225</v>
      </c>
      <c r="BX495" s="114">
        <f>IF('1_geral'!$D$1=AL495,1,0)</f>
        <v>0</v>
      </c>
      <c r="BY495" s="114">
        <f>IF(BX495=1,SUM($BX$2:$BX494)+1,0)</f>
        <v>0</v>
      </c>
      <c r="BZ495" s="114" t="str">
        <f t="shared" si="34"/>
        <v/>
      </c>
      <c r="CA495" s="114" t="str">
        <f t="shared" si="35"/>
        <v/>
      </c>
    </row>
    <row r="496" spans="38:79" ht="15" customHeight="1" x14ac:dyDescent="0.25">
      <c r="AL496" s="271" t="str">
        <f t="shared" si="36"/>
        <v>STI</v>
      </c>
      <c r="AM496" s="477" t="s">
        <v>3955</v>
      </c>
      <c r="AN496" s="269" t="s">
        <v>699</v>
      </c>
      <c r="AO496" s="269" t="s">
        <v>31</v>
      </c>
      <c r="AP496" s="269" t="s">
        <v>222</v>
      </c>
      <c r="BX496" s="114">
        <f>IF('1_geral'!$D$1=AL496,1,0)</f>
        <v>0</v>
      </c>
      <c r="BY496" s="114">
        <f>IF(BX496=1,SUM($BX$2:$BX495)+1,0)</f>
        <v>0</v>
      </c>
      <c r="BZ496" s="114" t="str">
        <f t="shared" si="34"/>
        <v/>
      </c>
      <c r="CA496" s="114" t="str">
        <f t="shared" si="35"/>
        <v/>
      </c>
    </row>
    <row r="497" spans="38:79" ht="15" customHeight="1" x14ac:dyDescent="0.25">
      <c r="AL497" s="271" t="str">
        <f t="shared" si="36"/>
        <v>STI</v>
      </c>
      <c r="AM497" s="477" t="s">
        <v>3956</v>
      </c>
      <c r="AN497" s="269" t="s">
        <v>700</v>
      </c>
      <c r="AO497" s="269" t="s">
        <v>31</v>
      </c>
      <c r="AP497" s="269" t="s">
        <v>222</v>
      </c>
      <c r="BX497" s="114">
        <f>IF('1_geral'!$D$1=AL497,1,0)</f>
        <v>0</v>
      </c>
      <c r="BY497" s="114">
        <f>IF(BX497=1,SUM($BX$2:$BX496)+1,0)</f>
        <v>0</v>
      </c>
      <c r="BZ497" s="114" t="str">
        <f t="shared" si="34"/>
        <v/>
      </c>
      <c r="CA497" s="114" t="str">
        <f t="shared" si="35"/>
        <v/>
      </c>
    </row>
    <row r="498" spans="38:79" ht="15" customHeight="1" x14ac:dyDescent="0.25">
      <c r="AL498" s="271" t="str">
        <f t="shared" si="36"/>
        <v>NFP</v>
      </c>
      <c r="AM498" s="477" t="s">
        <v>5055</v>
      </c>
      <c r="AN498" s="269" t="s">
        <v>5016</v>
      </c>
      <c r="AO498" s="269" t="s">
        <v>12</v>
      </c>
      <c r="AP498" s="269" t="s">
        <v>222</v>
      </c>
      <c r="BX498" s="114">
        <f>IF('1_geral'!$D$1=AL498,1,0)</f>
        <v>0</v>
      </c>
      <c r="BY498" s="114">
        <f>IF(BX498=1,SUM($BX$2:$BX497)+1,0)</f>
        <v>0</v>
      </c>
      <c r="BZ498" s="114" t="str">
        <f t="shared" si="34"/>
        <v/>
      </c>
      <c r="CA498" s="114" t="str">
        <f t="shared" si="35"/>
        <v/>
      </c>
    </row>
    <row r="499" spans="38:79" ht="15" customHeight="1" x14ac:dyDescent="0.25">
      <c r="AL499" s="271" t="str">
        <f t="shared" si="36"/>
        <v>SCI</v>
      </c>
      <c r="AM499" s="477" t="s">
        <v>3957</v>
      </c>
      <c r="AN499" s="269" t="s">
        <v>701</v>
      </c>
      <c r="AO499" s="269" t="s">
        <v>18</v>
      </c>
      <c r="AP499" s="269" t="s">
        <v>222</v>
      </c>
      <c r="BX499" s="114">
        <f>IF('1_geral'!$D$1=AL499,1,0)</f>
        <v>0</v>
      </c>
      <c r="BY499" s="114">
        <f>IF(BX499=1,SUM($BX$2:$BX498)+1,0)</f>
        <v>0</v>
      </c>
      <c r="BZ499" s="114" t="str">
        <f t="shared" si="34"/>
        <v/>
      </c>
      <c r="CA499" s="114" t="str">
        <f t="shared" si="35"/>
        <v/>
      </c>
    </row>
    <row r="500" spans="38:79" ht="15" customHeight="1" x14ac:dyDescent="0.25">
      <c r="AL500" s="271" t="str">
        <f t="shared" si="36"/>
        <v>CPT</v>
      </c>
      <c r="AM500" s="477" t="s">
        <v>3958</v>
      </c>
      <c r="AN500" s="269" t="s">
        <v>702</v>
      </c>
      <c r="AO500" s="269" t="s">
        <v>1834</v>
      </c>
      <c r="AP500" s="269" t="s">
        <v>223</v>
      </c>
      <c r="BX500" s="114">
        <f>IF('1_geral'!$D$1=AL500,1,0)</f>
        <v>0</v>
      </c>
      <c r="BY500" s="114">
        <f>IF(BX500=1,SUM($BX$2:$BX499)+1,0)</f>
        <v>0</v>
      </c>
      <c r="BZ500" s="114" t="str">
        <f t="shared" si="34"/>
        <v/>
      </c>
      <c r="CA500" s="114" t="str">
        <f t="shared" si="35"/>
        <v/>
      </c>
    </row>
    <row r="501" spans="38:79" ht="15" customHeight="1" x14ac:dyDescent="0.25">
      <c r="AL501" s="271" t="str">
        <f t="shared" si="36"/>
        <v>SEP</v>
      </c>
      <c r="AM501" s="477" t="s">
        <v>3959</v>
      </c>
      <c r="AN501" s="269" t="s">
        <v>703</v>
      </c>
      <c r="AO501" s="269" t="s">
        <v>5</v>
      </c>
      <c r="AP501" s="269" t="s">
        <v>222</v>
      </c>
      <c r="BX501" s="114">
        <f>IF('1_geral'!$D$1=AL501,1,0)</f>
        <v>0</v>
      </c>
      <c r="BY501" s="114">
        <f>IF(BX501=1,SUM($BX$2:$BX500)+1,0)</f>
        <v>0</v>
      </c>
      <c r="BZ501" s="114" t="str">
        <f t="shared" si="34"/>
        <v/>
      </c>
      <c r="CA501" s="114" t="str">
        <f t="shared" si="35"/>
        <v/>
      </c>
    </row>
    <row r="502" spans="38:79" ht="15" customHeight="1" x14ac:dyDescent="0.25">
      <c r="AL502" s="271" t="str">
        <f t="shared" si="36"/>
        <v>SDL</v>
      </c>
      <c r="AM502" s="477" t="s">
        <v>3960</v>
      </c>
      <c r="AN502" s="269" t="s">
        <v>704</v>
      </c>
      <c r="AO502" s="269" t="s">
        <v>20</v>
      </c>
      <c r="AP502" s="269" t="s">
        <v>222</v>
      </c>
      <c r="BX502" s="114">
        <f>IF('1_geral'!$D$1=AL502,1,0)</f>
        <v>0</v>
      </c>
      <c r="BY502" s="114">
        <f>IF(BX502=1,SUM($BX$2:$BX501)+1,0)</f>
        <v>0</v>
      </c>
      <c r="BZ502" s="114" t="str">
        <f t="shared" si="34"/>
        <v/>
      </c>
      <c r="CA502" s="114" t="str">
        <f t="shared" si="35"/>
        <v/>
      </c>
    </row>
    <row r="503" spans="38:79" ht="15" customHeight="1" x14ac:dyDescent="0.25">
      <c r="AL503" s="271" t="str">
        <f t="shared" si="36"/>
        <v>NGC</v>
      </c>
      <c r="AM503" s="477" t="s">
        <v>3961</v>
      </c>
      <c r="AN503" s="269" t="s">
        <v>705</v>
      </c>
      <c r="AO503" s="269" t="s">
        <v>1839</v>
      </c>
      <c r="AP503" s="269" t="s">
        <v>223</v>
      </c>
      <c r="BX503" s="114">
        <f>IF('1_geral'!$D$1=AL503,1,0)</f>
        <v>0</v>
      </c>
      <c r="BY503" s="114">
        <f>IF(BX503=1,SUM($BX$2:$BX502)+1,0)</f>
        <v>0</v>
      </c>
      <c r="BZ503" s="114" t="str">
        <f t="shared" si="34"/>
        <v/>
      </c>
      <c r="CA503" s="114" t="str">
        <f t="shared" si="35"/>
        <v/>
      </c>
    </row>
    <row r="504" spans="38:79" ht="15" customHeight="1" x14ac:dyDescent="0.25">
      <c r="AL504" s="271" t="str">
        <f t="shared" si="36"/>
        <v>APOIO</v>
      </c>
      <c r="AM504" s="477" t="s">
        <v>3962</v>
      </c>
      <c r="AN504" s="269" t="s">
        <v>706</v>
      </c>
      <c r="AO504" s="269" t="s">
        <v>40</v>
      </c>
      <c r="AP504" s="269" t="s">
        <v>222</v>
      </c>
      <c r="BX504" s="114">
        <f>IF('1_geral'!$D$1=AL504,1,0)</f>
        <v>0</v>
      </c>
      <c r="BY504" s="114">
        <f>IF(BX504=1,SUM($BX$2:$BX503)+1,0)</f>
        <v>0</v>
      </c>
      <c r="BZ504" s="114" t="str">
        <f t="shared" si="34"/>
        <v/>
      </c>
      <c r="CA504" s="114" t="str">
        <f t="shared" si="35"/>
        <v/>
      </c>
    </row>
    <row r="505" spans="38:79" ht="15" customHeight="1" x14ac:dyDescent="0.25">
      <c r="AL505" s="271" t="str">
        <f t="shared" si="36"/>
        <v>SDL</v>
      </c>
      <c r="AM505" s="477" t="s">
        <v>3963</v>
      </c>
      <c r="AN505" s="269" t="s">
        <v>707</v>
      </c>
      <c r="AO505" s="269" t="s">
        <v>20</v>
      </c>
      <c r="AP505" s="269" t="s">
        <v>222</v>
      </c>
      <c r="BX505" s="114">
        <f>IF('1_geral'!$D$1=AL505,1,0)</f>
        <v>0</v>
      </c>
      <c r="BY505" s="114">
        <f>IF(BX505=1,SUM($BX$2:$BX504)+1,0)</f>
        <v>0</v>
      </c>
      <c r="BZ505" s="114" t="str">
        <f t="shared" si="34"/>
        <v/>
      </c>
      <c r="CA505" s="114" t="str">
        <f t="shared" si="35"/>
        <v/>
      </c>
    </row>
    <row r="506" spans="38:79" ht="15" customHeight="1" x14ac:dyDescent="0.25">
      <c r="AL506" s="271" t="str">
        <f t="shared" si="36"/>
        <v>SCI</v>
      </c>
      <c r="AM506" s="477" t="s">
        <v>3964</v>
      </c>
      <c r="AN506" s="269" t="s">
        <v>708</v>
      </c>
      <c r="AO506" s="269" t="s">
        <v>18</v>
      </c>
      <c r="AP506" s="269" t="s">
        <v>222</v>
      </c>
      <c r="BX506" s="114">
        <f>IF('1_geral'!$D$1=AL506,1,0)</f>
        <v>0</v>
      </c>
      <c r="BY506" s="114">
        <f>IF(BX506=1,SUM($BX$2:$BX505)+1,0)</f>
        <v>0</v>
      </c>
      <c r="BZ506" s="114" t="str">
        <f t="shared" si="34"/>
        <v/>
      </c>
      <c r="CA506" s="114" t="str">
        <f t="shared" si="35"/>
        <v/>
      </c>
    </row>
    <row r="507" spans="38:79" ht="15" customHeight="1" x14ac:dyDescent="0.25">
      <c r="AL507" s="271" t="str">
        <f t="shared" si="36"/>
        <v>STI</v>
      </c>
      <c r="AM507" s="477" t="s">
        <v>3965</v>
      </c>
      <c r="AN507" s="269" t="s">
        <v>709</v>
      </c>
      <c r="AO507" s="269" t="s">
        <v>31</v>
      </c>
      <c r="AP507" s="269" t="s">
        <v>222</v>
      </c>
      <c r="BX507" s="114">
        <f>IF('1_geral'!$D$1=AL507,1,0)</f>
        <v>0</v>
      </c>
      <c r="BY507" s="114">
        <f>IF(BX507=1,SUM($BX$2:$BX506)+1,0)</f>
        <v>0</v>
      </c>
      <c r="BZ507" s="114" t="str">
        <f t="shared" si="34"/>
        <v/>
      </c>
      <c r="CA507" s="114" t="str">
        <f t="shared" si="35"/>
        <v/>
      </c>
    </row>
    <row r="508" spans="38:79" ht="15" customHeight="1" x14ac:dyDescent="0.25">
      <c r="AL508" s="271" t="str">
        <f t="shared" si="36"/>
        <v>NSA</v>
      </c>
      <c r="AM508" s="477" t="s">
        <v>3966</v>
      </c>
      <c r="AN508" s="269" t="s">
        <v>710</v>
      </c>
      <c r="AO508" s="269" t="s">
        <v>15</v>
      </c>
      <c r="AP508" s="269" t="s">
        <v>227</v>
      </c>
      <c r="BX508" s="114">
        <f>IF('1_geral'!$D$1=AL508,1,0)</f>
        <v>0</v>
      </c>
      <c r="BY508" s="114">
        <f>IF(BX508=1,SUM($BX$2:$BX507)+1,0)</f>
        <v>0</v>
      </c>
      <c r="BZ508" s="114" t="str">
        <f t="shared" si="34"/>
        <v/>
      </c>
      <c r="CA508" s="114" t="str">
        <f t="shared" si="35"/>
        <v/>
      </c>
    </row>
    <row r="509" spans="38:79" ht="15" customHeight="1" x14ac:dyDescent="0.25">
      <c r="AL509" s="271" t="str">
        <f t="shared" si="36"/>
        <v>PRG</v>
      </c>
      <c r="AM509" s="477" t="s">
        <v>3967</v>
      </c>
      <c r="AN509" s="269" t="s">
        <v>711</v>
      </c>
      <c r="AO509" s="269" t="s">
        <v>1835</v>
      </c>
      <c r="AP509" s="269" t="s">
        <v>223</v>
      </c>
      <c r="BX509" s="114">
        <f>IF('1_geral'!$D$1=AL509,1,0)</f>
        <v>0</v>
      </c>
      <c r="BY509" s="114">
        <f>IF(BX509=1,SUM($BX$2:$BX508)+1,0)</f>
        <v>0</v>
      </c>
      <c r="BZ509" s="114" t="str">
        <f t="shared" si="34"/>
        <v/>
      </c>
      <c r="CA509" s="114" t="str">
        <f t="shared" si="35"/>
        <v/>
      </c>
    </row>
    <row r="510" spans="38:79" ht="15" customHeight="1" x14ac:dyDescent="0.25">
      <c r="AL510" s="271" t="str">
        <f t="shared" si="36"/>
        <v>SDP</v>
      </c>
      <c r="AM510" s="477" t="s">
        <v>3968</v>
      </c>
      <c r="AN510" s="269" t="s">
        <v>712</v>
      </c>
      <c r="AO510" s="269" t="s">
        <v>21</v>
      </c>
      <c r="AP510" s="269" t="s">
        <v>222</v>
      </c>
      <c r="BX510" s="114">
        <f>IF('1_geral'!$D$1=AL510,1,0)</f>
        <v>0</v>
      </c>
      <c r="BY510" s="114">
        <f>IF(BX510=1,SUM($BX$2:$BX509)+1,0)</f>
        <v>0</v>
      </c>
      <c r="BZ510" s="114" t="str">
        <f t="shared" si="34"/>
        <v/>
      </c>
      <c r="CA510" s="114" t="str">
        <f t="shared" si="35"/>
        <v/>
      </c>
    </row>
    <row r="511" spans="38:79" ht="15" customHeight="1" x14ac:dyDescent="0.25">
      <c r="AL511" s="271" t="str">
        <f t="shared" si="36"/>
        <v>SGP</v>
      </c>
      <c r="AM511" s="477" t="s">
        <v>3969</v>
      </c>
      <c r="AN511" s="269" t="s">
        <v>713</v>
      </c>
      <c r="AO511" s="269" t="s">
        <v>24</v>
      </c>
      <c r="AP511" s="269" t="s">
        <v>223</v>
      </c>
      <c r="BX511" s="114">
        <f>IF('1_geral'!$D$1=AL511,1,0)</f>
        <v>0</v>
      </c>
      <c r="BY511" s="114">
        <f>IF(BX511=1,SUM($BX$2:$BX510)+1,0)</f>
        <v>0</v>
      </c>
      <c r="BZ511" s="114" t="str">
        <f t="shared" si="34"/>
        <v/>
      </c>
      <c r="CA511" s="114" t="str">
        <f t="shared" si="35"/>
        <v/>
      </c>
    </row>
    <row r="512" spans="38:79" ht="15" customHeight="1" x14ac:dyDescent="0.25">
      <c r="AL512" s="271" t="str">
        <f t="shared" si="36"/>
        <v>SBQ</v>
      </c>
      <c r="AM512" s="477" t="s">
        <v>3970</v>
      </c>
      <c r="AN512" s="269" t="s">
        <v>714</v>
      </c>
      <c r="AO512" s="269" t="s">
        <v>17</v>
      </c>
      <c r="AP512" s="269" t="s">
        <v>222</v>
      </c>
      <c r="BX512" s="114">
        <f>IF('1_geral'!$D$1=AL512,1,0)</f>
        <v>0</v>
      </c>
      <c r="BY512" s="114">
        <f>IF(BX512=1,SUM($BX$2:$BX511)+1,0)</f>
        <v>0</v>
      </c>
      <c r="BZ512" s="114" t="str">
        <f t="shared" si="34"/>
        <v/>
      </c>
      <c r="CA512" s="114" t="str">
        <f t="shared" si="35"/>
        <v/>
      </c>
    </row>
    <row r="513" spans="38:79" ht="15" customHeight="1" x14ac:dyDescent="0.25">
      <c r="AL513" s="271" t="str">
        <f t="shared" si="36"/>
        <v>SPL</v>
      </c>
      <c r="AM513" s="477" t="s">
        <v>3971</v>
      </c>
      <c r="AN513" s="269" t="s">
        <v>715</v>
      </c>
      <c r="AO513" s="269" t="s">
        <v>29</v>
      </c>
      <c r="AP513" s="269" t="s">
        <v>222</v>
      </c>
      <c r="BX513" s="114">
        <f>IF('1_geral'!$D$1=AL513,1,0)</f>
        <v>0</v>
      </c>
      <c r="BY513" s="114">
        <f>IF(BX513=1,SUM($BX$2:$BX512)+1,0)</f>
        <v>0</v>
      </c>
      <c r="BZ513" s="114" t="str">
        <f t="shared" si="34"/>
        <v/>
      </c>
      <c r="CA513" s="114" t="str">
        <f t="shared" si="35"/>
        <v/>
      </c>
    </row>
    <row r="514" spans="38:79" ht="15" customHeight="1" x14ac:dyDescent="0.25">
      <c r="AL514" s="271" t="str">
        <f t="shared" si="36"/>
        <v>SGA</v>
      </c>
      <c r="AM514" s="477" t="s">
        <v>3972</v>
      </c>
      <c r="AN514" s="269" t="s">
        <v>716</v>
      </c>
      <c r="AO514" s="269" t="s">
        <v>23</v>
      </c>
      <c r="AP514" s="269" t="s">
        <v>222</v>
      </c>
      <c r="BX514" s="114">
        <f>IF('1_geral'!$D$1=AL514,1,0)</f>
        <v>0</v>
      </c>
      <c r="BY514" s="114">
        <f>IF(BX514=1,SUM($BX$2:$BX513)+1,0)</f>
        <v>0</v>
      </c>
      <c r="BZ514" s="114" t="str">
        <f t="shared" ref="BZ514:BZ577" si="37">IF($BX514=0,"",AM514)</f>
        <v/>
      </c>
      <c r="CA514" s="114" t="str">
        <f t="shared" ref="CA514:CA577" si="38">IF($BX514=0,"",AN514)</f>
        <v/>
      </c>
    </row>
    <row r="515" spans="38:79" ht="15" customHeight="1" x14ac:dyDescent="0.25">
      <c r="AL515" s="271" t="str">
        <f t="shared" si="36"/>
        <v>SFO</v>
      </c>
      <c r="AM515" s="477" t="s">
        <v>3973</v>
      </c>
      <c r="AN515" s="269" t="s">
        <v>717</v>
      </c>
      <c r="AO515" s="269" t="s">
        <v>1840</v>
      </c>
      <c r="AP515" s="269" t="s">
        <v>222</v>
      </c>
      <c r="BX515" s="114">
        <f>IF('1_geral'!$D$1=AL515,1,0)</f>
        <v>0</v>
      </c>
      <c r="BY515" s="114">
        <f>IF(BX515=1,SUM($BX$2:$BX514)+1,0)</f>
        <v>0</v>
      </c>
      <c r="BZ515" s="114" t="str">
        <f t="shared" si="37"/>
        <v/>
      </c>
      <c r="CA515" s="114" t="str">
        <f t="shared" si="38"/>
        <v/>
      </c>
    </row>
    <row r="516" spans="38:79" ht="15" customHeight="1" x14ac:dyDescent="0.25">
      <c r="AL516" s="271" t="str">
        <f t="shared" ref="AL516:AL579" si="39">AO516</f>
        <v>STI</v>
      </c>
      <c r="AM516" s="477" t="s">
        <v>3974</v>
      </c>
      <c r="AN516" s="269" t="s">
        <v>3374</v>
      </c>
      <c r="AO516" s="269" t="s">
        <v>31</v>
      </c>
      <c r="AP516" s="269" t="s">
        <v>222</v>
      </c>
      <c r="BX516" s="114">
        <f>IF('1_geral'!$D$1=AL516,1,0)</f>
        <v>0</v>
      </c>
      <c r="BY516" s="114">
        <f>IF(BX516=1,SUM($BX$2:$BX515)+1,0)</f>
        <v>0</v>
      </c>
      <c r="BZ516" s="114" t="str">
        <f t="shared" si="37"/>
        <v/>
      </c>
      <c r="CA516" s="114" t="str">
        <f t="shared" si="38"/>
        <v/>
      </c>
    </row>
    <row r="517" spans="38:79" ht="15" customHeight="1" x14ac:dyDescent="0.25">
      <c r="AL517" s="271" t="str">
        <f t="shared" si="39"/>
        <v>SGP</v>
      </c>
      <c r="AM517" s="477" t="s">
        <v>3975</v>
      </c>
      <c r="AN517" s="269" t="s">
        <v>718</v>
      </c>
      <c r="AO517" s="269" t="s">
        <v>24</v>
      </c>
      <c r="AP517" s="269" t="s">
        <v>222</v>
      </c>
      <c r="BX517" s="114">
        <f>IF('1_geral'!$D$1=AL517,1,0)</f>
        <v>0</v>
      </c>
      <c r="BY517" s="114">
        <f>IF(BX517=1,SUM($BX$2:$BX516)+1,0)</f>
        <v>0</v>
      </c>
      <c r="BZ517" s="114" t="str">
        <f t="shared" si="37"/>
        <v/>
      </c>
      <c r="CA517" s="114" t="str">
        <f t="shared" si="38"/>
        <v/>
      </c>
    </row>
    <row r="518" spans="38:79" ht="15" customHeight="1" x14ac:dyDescent="0.25">
      <c r="AL518" s="271" t="str">
        <f t="shared" si="39"/>
        <v>SIM</v>
      </c>
      <c r="AM518" s="477" t="s">
        <v>3976</v>
      </c>
      <c r="AN518" s="269" t="s">
        <v>719</v>
      </c>
      <c r="AO518" s="269" t="s">
        <v>25</v>
      </c>
      <c r="AP518" s="269" t="s">
        <v>222</v>
      </c>
      <c r="BX518" s="114">
        <f>IF('1_geral'!$D$1=AL518,1,0)</f>
        <v>0</v>
      </c>
      <c r="BY518" s="114">
        <f>IF(BX518=1,SUM($BX$2:$BX517)+1,0)</f>
        <v>0</v>
      </c>
      <c r="BZ518" s="114" t="str">
        <f t="shared" si="37"/>
        <v/>
      </c>
      <c r="CA518" s="114" t="str">
        <f t="shared" si="38"/>
        <v/>
      </c>
    </row>
    <row r="519" spans="38:79" ht="15" customHeight="1" x14ac:dyDescent="0.25">
      <c r="AL519" s="271" t="str">
        <f t="shared" si="39"/>
        <v>CRG</v>
      </c>
      <c r="AM519" s="477" t="s">
        <v>3977</v>
      </c>
      <c r="AN519" s="269" t="s">
        <v>720</v>
      </c>
      <c r="AO519" s="269" t="s">
        <v>6</v>
      </c>
      <c r="AP519" s="269" t="s">
        <v>222</v>
      </c>
      <c r="BX519" s="114">
        <f>IF('1_geral'!$D$1=AL519,1,0)</f>
        <v>0</v>
      </c>
      <c r="BY519" s="114">
        <f>IF(BX519=1,SUM($BX$2:$BX518)+1,0)</f>
        <v>0</v>
      </c>
      <c r="BZ519" s="114" t="str">
        <f t="shared" si="37"/>
        <v/>
      </c>
      <c r="CA519" s="114" t="str">
        <f t="shared" si="38"/>
        <v/>
      </c>
    </row>
    <row r="520" spans="38:79" ht="15" customHeight="1" x14ac:dyDescent="0.25">
      <c r="AL520" s="271" t="str">
        <f t="shared" si="39"/>
        <v>STI</v>
      </c>
      <c r="AM520" s="477" t="s">
        <v>3978</v>
      </c>
      <c r="AN520" s="269" t="s">
        <v>721</v>
      </c>
      <c r="AO520" s="269" t="s">
        <v>31</v>
      </c>
      <c r="AP520" s="269" t="s">
        <v>222</v>
      </c>
      <c r="BX520" s="114">
        <f>IF('1_geral'!$D$1=AL520,1,0)</f>
        <v>0</v>
      </c>
      <c r="BY520" s="114">
        <f>IF(BX520=1,SUM($BX$2:$BX519)+1,0)</f>
        <v>0</v>
      </c>
      <c r="BZ520" s="114" t="str">
        <f t="shared" si="37"/>
        <v/>
      </c>
      <c r="CA520" s="114" t="str">
        <f t="shared" si="38"/>
        <v/>
      </c>
    </row>
    <row r="521" spans="38:79" ht="15" customHeight="1" x14ac:dyDescent="0.25">
      <c r="AL521" s="271" t="str">
        <f t="shared" si="39"/>
        <v>SGA</v>
      </c>
      <c r="AM521" s="477" t="s">
        <v>3979</v>
      </c>
      <c r="AN521" s="269" t="s">
        <v>722</v>
      </c>
      <c r="AO521" s="269" t="s">
        <v>23</v>
      </c>
      <c r="AP521" s="269" t="s">
        <v>222</v>
      </c>
      <c r="BX521" s="114">
        <f>IF('1_geral'!$D$1=AL521,1,0)</f>
        <v>0</v>
      </c>
      <c r="BY521" s="114">
        <f>IF(BX521=1,SUM($BX$2:$BX520)+1,0)</f>
        <v>0</v>
      </c>
      <c r="BZ521" s="114" t="str">
        <f t="shared" si="37"/>
        <v/>
      </c>
      <c r="CA521" s="114" t="str">
        <f t="shared" si="38"/>
        <v/>
      </c>
    </row>
    <row r="522" spans="38:79" ht="15" customHeight="1" x14ac:dyDescent="0.25">
      <c r="AL522" s="271" t="str">
        <f t="shared" si="39"/>
        <v>SFI</v>
      </c>
      <c r="AM522" s="477" t="s">
        <v>3980</v>
      </c>
      <c r="AN522" s="269" t="s">
        <v>723</v>
      </c>
      <c r="AO522" s="269" t="s">
        <v>1836</v>
      </c>
      <c r="AP522" s="269" t="s">
        <v>222</v>
      </c>
      <c r="BX522" s="114">
        <f>IF('1_geral'!$D$1=AL522,1,0)</f>
        <v>0</v>
      </c>
      <c r="BY522" s="114">
        <f>IF(BX522=1,SUM($BX$2:$BX521)+1,0)</f>
        <v>0</v>
      </c>
      <c r="BZ522" s="114" t="str">
        <f t="shared" si="37"/>
        <v/>
      </c>
      <c r="CA522" s="114" t="str">
        <f t="shared" si="38"/>
        <v/>
      </c>
    </row>
    <row r="523" spans="38:79" ht="15" customHeight="1" x14ac:dyDescent="0.25">
      <c r="AL523" s="271" t="str">
        <f t="shared" si="39"/>
        <v>SPL</v>
      </c>
      <c r="AM523" s="477" t="s">
        <v>3981</v>
      </c>
      <c r="AN523" s="269" t="s">
        <v>724</v>
      </c>
      <c r="AO523" s="269" t="s">
        <v>29</v>
      </c>
      <c r="AP523" s="269" t="s">
        <v>222</v>
      </c>
      <c r="BX523" s="114">
        <f>IF('1_geral'!$D$1=AL523,1,0)</f>
        <v>0</v>
      </c>
      <c r="BY523" s="114">
        <f>IF(BX523=1,SUM($BX$2:$BX522)+1,0)</f>
        <v>0</v>
      </c>
      <c r="BZ523" s="114" t="str">
        <f t="shared" si="37"/>
        <v/>
      </c>
      <c r="CA523" s="114" t="str">
        <f t="shared" si="38"/>
        <v/>
      </c>
    </row>
    <row r="524" spans="38:79" ht="15" customHeight="1" x14ac:dyDescent="0.25">
      <c r="AL524" s="271" t="str">
        <f t="shared" si="39"/>
        <v>CPT</v>
      </c>
      <c r="AM524" s="477" t="s">
        <v>3982</v>
      </c>
      <c r="AN524" s="269" t="s">
        <v>725</v>
      </c>
      <c r="AO524" s="269" t="s">
        <v>1834</v>
      </c>
      <c r="AP524" s="269" t="s">
        <v>223</v>
      </c>
      <c r="BX524" s="114">
        <f>IF('1_geral'!$D$1=AL524,1,0)</f>
        <v>0</v>
      </c>
      <c r="BY524" s="114">
        <f>IF(BX524=1,SUM($BX$2:$BX523)+1,0)</f>
        <v>0</v>
      </c>
      <c r="BZ524" s="114" t="str">
        <f t="shared" si="37"/>
        <v/>
      </c>
      <c r="CA524" s="114" t="str">
        <f t="shared" si="38"/>
        <v/>
      </c>
    </row>
    <row r="525" spans="38:79" ht="15" customHeight="1" x14ac:dyDescent="0.25">
      <c r="AL525" s="271" t="str">
        <f t="shared" si="39"/>
        <v>PRG</v>
      </c>
      <c r="AM525" s="477" t="s">
        <v>3983</v>
      </c>
      <c r="AN525" s="269" t="s">
        <v>3413</v>
      </c>
      <c r="AO525" s="269" t="s">
        <v>1835</v>
      </c>
      <c r="AP525" s="269" t="s">
        <v>222</v>
      </c>
      <c r="BX525" s="114">
        <f>IF('1_geral'!$D$1=AL525,1,0)</f>
        <v>0</v>
      </c>
      <c r="BY525" s="114">
        <f>IF(BX525=1,SUM($BX$2:$BX524)+1,0)</f>
        <v>0</v>
      </c>
      <c r="BZ525" s="114" t="str">
        <f t="shared" si="37"/>
        <v/>
      </c>
      <c r="CA525" s="114" t="str">
        <f t="shared" si="38"/>
        <v/>
      </c>
    </row>
    <row r="526" spans="38:79" ht="15" customHeight="1" x14ac:dyDescent="0.25">
      <c r="AL526" s="271" t="str">
        <f t="shared" si="39"/>
        <v>SGA</v>
      </c>
      <c r="AM526" s="477" t="s">
        <v>3984</v>
      </c>
      <c r="AN526" s="269" t="s">
        <v>726</v>
      </c>
      <c r="AO526" s="269" t="s">
        <v>23</v>
      </c>
      <c r="AP526" s="269" t="s">
        <v>222</v>
      </c>
      <c r="BX526" s="114">
        <f>IF('1_geral'!$D$1=AL526,1,0)</f>
        <v>0</v>
      </c>
      <c r="BY526" s="114">
        <f>IF(BX526=1,SUM($BX$2:$BX525)+1,0)</f>
        <v>0</v>
      </c>
      <c r="BZ526" s="114" t="str">
        <f t="shared" si="37"/>
        <v/>
      </c>
      <c r="CA526" s="114" t="str">
        <f t="shared" si="38"/>
        <v/>
      </c>
    </row>
    <row r="527" spans="38:79" ht="15" customHeight="1" x14ac:dyDescent="0.25">
      <c r="AL527" s="271" t="str">
        <f t="shared" si="39"/>
        <v>SPC</v>
      </c>
      <c r="AM527" s="477" t="s">
        <v>3985</v>
      </c>
      <c r="AN527" s="269" t="s">
        <v>727</v>
      </c>
      <c r="AO527" s="269" t="s">
        <v>26</v>
      </c>
      <c r="AP527" s="269" t="s">
        <v>222</v>
      </c>
      <c r="BX527" s="114">
        <f>IF('1_geral'!$D$1=AL527,1,0)</f>
        <v>0</v>
      </c>
      <c r="BY527" s="114">
        <f>IF(BX527=1,SUM($BX$2:$BX526)+1,0)</f>
        <v>0</v>
      </c>
      <c r="BZ527" s="114" t="str">
        <f t="shared" si="37"/>
        <v/>
      </c>
      <c r="CA527" s="114" t="str">
        <f t="shared" si="38"/>
        <v/>
      </c>
    </row>
    <row r="528" spans="38:79" ht="15" customHeight="1" x14ac:dyDescent="0.25">
      <c r="AL528" s="271" t="str">
        <f t="shared" si="39"/>
        <v>SFI</v>
      </c>
      <c r="AM528" s="477" t="s">
        <v>3986</v>
      </c>
      <c r="AN528" s="269" t="s">
        <v>728</v>
      </c>
      <c r="AO528" s="269" t="s">
        <v>1836</v>
      </c>
      <c r="AP528" s="269" t="s">
        <v>222</v>
      </c>
      <c r="BX528" s="114">
        <f>IF('1_geral'!$D$1=AL528,1,0)</f>
        <v>0</v>
      </c>
      <c r="BY528" s="114">
        <f>IF(BX528=1,SUM($BX$2:$BX527)+1,0)</f>
        <v>0</v>
      </c>
      <c r="BZ528" s="114" t="str">
        <f t="shared" si="37"/>
        <v/>
      </c>
      <c r="CA528" s="114" t="str">
        <f t="shared" si="38"/>
        <v/>
      </c>
    </row>
    <row r="529" spans="38:79" ht="15" customHeight="1" x14ac:dyDescent="0.25">
      <c r="AL529" s="271" t="str">
        <f t="shared" si="39"/>
        <v>NBH</v>
      </c>
      <c r="AM529" s="477" t="s">
        <v>3987</v>
      </c>
      <c r="AN529" s="269" t="s">
        <v>729</v>
      </c>
      <c r="AO529" s="269" t="s">
        <v>1838</v>
      </c>
      <c r="AP529" s="269" t="s">
        <v>224</v>
      </c>
      <c r="BX529" s="114">
        <f>IF('1_geral'!$D$1=AL529,1,0)</f>
        <v>0</v>
      </c>
      <c r="BY529" s="114">
        <f>IF(BX529=1,SUM($BX$2:$BX528)+1,0)</f>
        <v>0</v>
      </c>
      <c r="BZ529" s="114" t="str">
        <f t="shared" si="37"/>
        <v/>
      </c>
      <c r="CA529" s="114" t="str">
        <f t="shared" si="38"/>
        <v/>
      </c>
    </row>
    <row r="530" spans="38:79" ht="15" customHeight="1" x14ac:dyDescent="0.25">
      <c r="AL530" s="271" t="str">
        <f t="shared" si="39"/>
        <v>SCL</v>
      </c>
      <c r="AM530" s="477" t="s">
        <v>3988</v>
      </c>
      <c r="AN530" s="269" t="s">
        <v>730</v>
      </c>
      <c r="AO530" s="269" t="s">
        <v>19</v>
      </c>
      <c r="AP530" s="269" t="s">
        <v>222</v>
      </c>
      <c r="BX530" s="114">
        <f>IF('1_geral'!$D$1=AL530,1,0)</f>
        <v>0</v>
      </c>
      <c r="BY530" s="114">
        <f>IF(BX530=1,SUM($BX$2:$BX529)+1,0)</f>
        <v>0</v>
      </c>
      <c r="BZ530" s="114" t="str">
        <f t="shared" si="37"/>
        <v/>
      </c>
      <c r="CA530" s="114" t="str">
        <f t="shared" si="38"/>
        <v/>
      </c>
    </row>
    <row r="531" spans="38:79" ht="15" customHeight="1" x14ac:dyDescent="0.25">
      <c r="AL531" s="271" t="str">
        <f t="shared" si="39"/>
        <v>AUD</v>
      </c>
      <c r="AM531" s="477" t="s">
        <v>3989</v>
      </c>
      <c r="AN531" s="269" t="s">
        <v>731</v>
      </c>
      <c r="AO531" s="269" t="s">
        <v>41</v>
      </c>
      <c r="AP531" s="269" t="s">
        <v>222</v>
      </c>
      <c r="BX531" s="114">
        <f>IF('1_geral'!$D$1=AL531,1,0)</f>
        <v>0</v>
      </c>
      <c r="BY531" s="114">
        <f>IF(BX531=1,SUM($BX$2:$BX530)+1,0)</f>
        <v>0</v>
      </c>
      <c r="BZ531" s="114" t="str">
        <f t="shared" si="37"/>
        <v/>
      </c>
      <c r="CA531" s="114" t="str">
        <f t="shared" si="38"/>
        <v/>
      </c>
    </row>
    <row r="532" spans="38:79" ht="15" customHeight="1" x14ac:dyDescent="0.25">
      <c r="AL532" s="271" t="str">
        <f t="shared" si="39"/>
        <v>SEP</v>
      </c>
      <c r="AM532" s="477" t="s">
        <v>3990</v>
      </c>
      <c r="AN532" s="269" t="s">
        <v>732</v>
      </c>
      <c r="AO532" s="269" t="s">
        <v>5</v>
      </c>
      <c r="AP532" s="269" t="s">
        <v>222</v>
      </c>
      <c r="BX532" s="114">
        <f>IF('1_geral'!$D$1=AL532,1,0)</f>
        <v>0</v>
      </c>
      <c r="BY532" s="114">
        <f>IF(BX532=1,SUM($BX$2:$BX531)+1,0)</f>
        <v>0</v>
      </c>
      <c r="BZ532" s="114" t="str">
        <f t="shared" si="37"/>
        <v/>
      </c>
      <c r="CA532" s="114" t="str">
        <f t="shared" si="38"/>
        <v/>
      </c>
    </row>
    <row r="533" spans="38:79" ht="15" customHeight="1" x14ac:dyDescent="0.25">
      <c r="AL533" s="271" t="str">
        <f t="shared" si="39"/>
        <v>SGP</v>
      </c>
      <c r="AM533" s="477" t="s">
        <v>3991</v>
      </c>
      <c r="AN533" s="269" t="s">
        <v>733</v>
      </c>
      <c r="AO533" s="269" t="s">
        <v>24</v>
      </c>
      <c r="AP533" s="269" t="s">
        <v>222</v>
      </c>
      <c r="BX533" s="114">
        <f>IF('1_geral'!$D$1=AL533,1,0)</f>
        <v>0</v>
      </c>
      <c r="BY533" s="114">
        <f>IF(BX533=1,SUM($BX$2:$BX532)+1,0)</f>
        <v>0</v>
      </c>
      <c r="BZ533" s="114" t="str">
        <f t="shared" si="37"/>
        <v/>
      </c>
      <c r="CA533" s="114" t="str">
        <f t="shared" si="38"/>
        <v/>
      </c>
    </row>
    <row r="534" spans="38:79" ht="15" customHeight="1" x14ac:dyDescent="0.25">
      <c r="AL534" s="271" t="str">
        <f t="shared" si="39"/>
        <v>SSM</v>
      </c>
      <c r="AM534" s="477" t="s">
        <v>3992</v>
      </c>
      <c r="AN534" s="269" t="s">
        <v>4978</v>
      </c>
      <c r="AO534" s="269" t="s">
        <v>30</v>
      </c>
      <c r="AP534" s="269" t="s">
        <v>222</v>
      </c>
      <c r="BX534" s="114">
        <f>IF('1_geral'!$D$1=AL534,1,0)</f>
        <v>0</v>
      </c>
      <c r="BY534" s="114">
        <f>IF(BX534=1,SUM($BX$2:$BX533)+1,0)</f>
        <v>0</v>
      </c>
      <c r="BZ534" s="114" t="str">
        <f t="shared" si="37"/>
        <v/>
      </c>
      <c r="CA534" s="114" t="str">
        <f t="shared" si="38"/>
        <v/>
      </c>
    </row>
    <row r="535" spans="38:79" ht="15" customHeight="1" x14ac:dyDescent="0.25">
      <c r="AL535" s="271" t="str">
        <f t="shared" si="39"/>
        <v>EDF</v>
      </c>
      <c r="AM535" s="477" t="s">
        <v>3993</v>
      </c>
      <c r="AN535" s="269" t="s">
        <v>734</v>
      </c>
      <c r="AO535" s="269" t="s">
        <v>43</v>
      </c>
      <c r="AP535" s="269" t="s">
        <v>223</v>
      </c>
      <c r="BX535" s="114">
        <f>IF('1_geral'!$D$1=AL535,1,0)</f>
        <v>0</v>
      </c>
      <c r="BY535" s="114">
        <f>IF(BX535=1,SUM($BX$2:$BX534)+1,0)</f>
        <v>0</v>
      </c>
      <c r="BZ535" s="114" t="str">
        <f t="shared" si="37"/>
        <v/>
      </c>
      <c r="CA535" s="114" t="str">
        <f t="shared" si="38"/>
        <v/>
      </c>
    </row>
    <row r="536" spans="38:79" ht="15" customHeight="1" x14ac:dyDescent="0.25">
      <c r="AL536" s="271" t="str">
        <f t="shared" si="39"/>
        <v>SPC</v>
      </c>
      <c r="AM536" s="477" t="s">
        <v>3994</v>
      </c>
      <c r="AN536" s="269" t="s">
        <v>735</v>
      </c>
      <c r="AO536" s="269" t="s">
        <v>26</v>
      </c>
      <c r="AP536" s="269" t="s">
        <v>222</v>
      </c>
      <c r="BX536" s="114">
        <f>IF('1_geral'!$D$1=AL536,1,0)</f>
        <v>0</v>
      </c>
      <c r="BY536" s="114">
        <f>IF(BX536=1,SUM($BX$2:$BX535)+1,0)</f>
        <v>0</v>
      </c>
      <c r="BZ536" s="114" t="str">
        <f t="shared" si="37"/>
        <v/>
      </c>
      <c r="CA536" s="114" t="str">
        <f t="shared" si="38"/>
        <v/>
      </c>
    </row>
    <row r="537" spans="38:79" ht="15" customHeight="1" x14ac:dyDescent="0.25">
      <c r="AL537" s="271" t="str">
        <f t="shared" si="39"/>
        <v>NGC</v>
      </c>
      <c r="AM537" s="477" t="s">
        <v>3995</v>
      </c>
      <c r="AN537" s="269" t="s">
        <v>736</v>
      </c>
      <c r="AO537" s="269" t="s">
        <v>1839</v>
      </c>
      <c r="AP537" s="269" t="s">
        <v>223</v>
      </c>
      <c r="BX537" s="114">
        <f>IF('1_geral'!$D$1=AL537,1,0)</f>
        <v>0</v>
      </c>
      <c r="BY537" s="114">
        <f>IF(BX537=1,SUM($BX$2:$BX536)+1,0)</f>
        <v>0</v>
      </c>
      <c r="BZ537" s="114" t="str">
        <f t="shared" si="37"/>
        <v/>
      </c>
      <c r="CA537" s="114" t="str">
        <f t="shared" si="38"/>
        <v/>
      </c>
    </row>
    <row r="538" spans="38:79" ht="15" customHeight="1" x14ac:dyDescent="0.25">
      <c r="AL538" s="271" t="str">
        <f t="shared" si="39"/>
        <v>SGP</v>
      </c>
      <c r="AM538" s="477" t="s">
        <v>3996</v>
      </c>
      <c r="AN538" s="269" t="s">
        <v>737</v>
      </c>
      <c r="AO538" s="269" t="s">
        <v>24</v>
      </c>
      <c r="AP538" s="269" t="s">
        <v>222</v>
      </c>
      <c r="BX538" s="114">
        <f>IF('1_geral'!$D$1=AL538,1,0)</f>
        <v>0</v>
      </c>
      <c r="BY538" s="114">
        <f>IF(BX538=1,SUM($BX$2:$BX537)+1,0)</f>
        <v>0</v>
      </c>
      <c r="BZ538" s="114" t="str">
        <f t="shared" si="37"/>
        <v/>
      </c>
      <c r="CA538" s="114" t="str">
        <f t="shared" si="38"/>
        <v/>
      </c>
    </row>
    <row r="539" spans="38:79" ht="15" customHeight="1" x14ac:dyDescent="0.25">
      <c r="AL539" s="271" t="str">
        <f t="shared" si="39"/>
        <v>SDT</v>
      </c>
      <c r="AM539" s="477" t="s">
        <v>3997</v>
      </c>
      <c r="AN539" s="269" t="s">
        <v>738</v>
      </c>
      <c r="AO539" s="269" t="s">
        <v>22</v>
      </c>
      <c r="AP539" s="269" t="s">
        <v>222</v>
      </c>
      <c r="BX539" s="114">
        <f>IF('1_geral'!$D$1=AL539,1,0)</f>
        <v>0</v>
      </c>
      <c r="BY539" s="114">
        <f>IF(BX539=1,SUM($BX$2:$BX538)+1,0)</f>
        <v>0</v>
      </c>
      <c r="BZ539" s="114" t="str">
        <f t="shared" si="37"/>
        <v/>
      </c>
      <c r="CA539" s="114" t="str">
        <f t="shared" si="38"/>
        <v/>
      </c>
    </row>
    <row r="540" spans="38:79" ht="15" customHeight="1" x14ac:dyDescent="0.25">
      <c r="AL540" s="271" t="str">
        <f t="shared" si="39"/>
        <v>SDL</v>
      </c>
      <c r="AM540" s="477" t="s">
        <v>3998</v>
      </c>
      <c r="AN540" s="269" t="s">
        <v>739</v>
      </c>
      <c r="AO540" s="269" t="s">
        <v>20</v>
      </c>
      <c r="AP540" s="269" t="s">
        <v>222</v>
      </c>
      <c r="BX540" s="114">
        <f>IF('1_geral'!$D$1=AL540,1,0)</f>
        <v>0</v>
      </c>
      <c r="BY540" s="114">
        <f>IF(BX540=1,SUM($BX$2:$BX539)+1,0)</f>
        <v>0</v>
      </c>
      <c r="BZ540" s="114" t="str">
        <f t="shared" si="37"/>
        <v/>
      </c>
      <c r="CA540" s="114" t="str">
        <f t="shared" si="38"/>
        <v/>
      </c>
    </row>
    <row r="541" spans="38:79" ht="15" customHeight="1" x14ac:dyDescent="0.25">
      <c r="AL541" s="271" t="str">
        <f t="shared" si="39"/>
        <v>SCL</v>
      </c>
      <c r="AM541" s="477" t="s">
        <v>3999</v>
      </c>
      <c r="AN541" s="269" t="s">
        <v>740</v>
      </c>
      <c r="AO541" s="269" t="s">
        <v>19</v>
      </c>
      <c r="AP541" s="269" t="s">
        <v>222</v>
      </c>
      <c r="BX541" s="114">
        <f>IF('1_geral'!$D$1=AL541,1,0)</f>
        <v>0</v>
      </c>
      <c r="BY541" s="114">
        <f>IF(BX541=1,SUM($BX$2:$BX540)+1,0)</f>
        <v>0</v>
      </c>
      <c r="BZ541" s="114" t="str">
        <f t="shared" si="37"/>
        <v/>
      </c>
      <c r="CA541" s="114" t="str">
        <f t="shared" si="38"/>
        <v/>
      </c>
    </row>
    <row r="542" spans="38:79" ht="15" customHeight="1" x14ac:dyDescent="0.25">
      <c r="AL542" s="271" t="str">
        <f t="shared" si="39"/>
        <v>STI</v>
      </c>
      <c r="AM542" s="477" t="s">
        <v>4000</v>
      </c>
      <c r="AN542" s="269" t="s">
        <v>4979</v>
      </c>
      <c r="AO542" s="269" t="s">
        <v>31</v>
      </c>
      <c r="AP542" s="269" t="s">
        <v>222</v>
      </c>
      <c r="BX542" s="114">
        <f>IF('1_geral'!$D$1=AL542,1,0)</f>
        <v>0</v>
      </c>
      <c r="BY542" s="114">
        <f>IF(BX542=1,SUM($BX$2:$BX541)+1,0)</f>
        <v>0</v>
      </c>
      <c r="BZ542" s="114" t="str">
        <f t="shared" si="37"/>
        <v/>
      </c>
      <c r="CA542" s="114" t="str">
        <f t="shared" si="38"/>
        <v/>
      </c>
    </row>
    <row r="543" spans="38:79" ht="15" customHeight="1" x14ac:dyDescent="0.25">
      <c r="AL543" s="271" t="str">
        <f t="shared" si="39"/>
        <v>NSP</v>
      </c>
      <c r="AM543" s="477" t="s">
        <v>4001</v>
      </c>
      <c r="AN543" s="269" t="s">
        <v>741</v>
      </c>
      <c r="AO543" s="269" t="s">
        <v>16</v>
      </c>
      <c r="AP543" s="269" t="s">
        <v>226</v>
      </c>
      <c r="BX543" s="114">
        <f>IF('1_geral'!$D$1=AL543,1,0)</f>
        <v>0</v>
      </c>
      <c r="BY543" s="114">
        <f>IF(BX543=1,SUM($BX$2:$BX542)+1,0)</f>
        <v>0</v>
      </c>
      <c r="BZ543" s="114" t="str">
        <f t="shared" si="37"/>
        <v/>
      </c>
      <c r="CA543" s="114" t="str">
        <f t="shared" si="38"/>
        <v/>
      </c>
    </row>
    <row r="544" spans="38:79" ht="15" customHeight="1" x14ac:dyDescent="0.25">
      <c r="AL544" s="271" t="str">
        <f t="shared" si="39"/>
        <v>SDT</v>
      </c>
      <c r="AM544" s="477" t="s">
        <v>4002</v>
      </c>
      <c r="AN544" s="269" t="s">
        <v>742</v>
      </c>
      <c r="AO544" s="269" t="s">
        <v>22</v>
      </c>
      <c r="AP544" s="269" t="s">
        <v>222</v>
      </c>
      <c r="BX544" s="114">
        <f>IF('1_geral'!$D$1=AL544,1,0)</f>
        <v>0</v>
      </c>
      <c r="BY544" s="114">
        <f>IF(BX544=1,SUM($BX$2:$BX543)+1,0)</f>
        <v>0</v>
      </c>
      <c r="BZ544" s="114" t="str">
        <f t="shared" si="37"/>
        <v/>
      </c>
      <c r="CA544" s="114" t="str">
        <f t="shared" si="38"/>
        <v/>
      </c>
    </row>
    <row r="545" spans="38:79" ht="15" customHeight="1" x14ac:dyDescent="0.25">
      <c r="AL545" s="271" t="str">
        <f t="shared" si="39"/>
        <v>APOIO</v>
      </c>
      <c r="AM545" s="477" t="s">
        <v>4003</v>
      </c>
      <c r="AN545" s="269" t="s">
        <v>743</v>
      </c>
      <c r="AO545" s="269" t="s">
        <v>40</v>
      </c>
      <c r="AP545" s="269" t="s">
        <v>222</v>
      </c>
      <c r="BX545" s="114">
        <f>IF('1_geral'!$D$1=AL545,1,0)</f>
        <v>0</v>
      </c>
      <c r="BY545" s="114">
        <f>IF(BX545=1,SUM($BX$2:$BX544)+1,0)</f>
        <v>0</v>
      </c>
      <c r="BZ545" s="114" t="str">
        <f t="shared" si="37"/>
        <v/>
      </c>
      <c r="CA545" s="114" t="str">
        <f t="shared" si="38"/>
        <v/>
      </c>
    </row>
    <row r="546" spans="38:79" ht="15" customHeight="1" x14ac:dyDescent="0.25">
      <c r="AL546" s="271" t="str">
        <f t="shared" si="39"/>
        <v>SGA</v>
      </c>
      <c r="AM546" s="477" t="s">
        <v>4004</v>
      </c>
      <c r="AN546" s="269" t="s">
        <v>744</v>
      </c>
      <c r="AO546" s="269" t="s">
        <v>23</v>
      </c>
      <c r="AP546" s="269" t="s">
        <v>222</v>
      </c>
      <c r="BX546" s="114">
        <f>IF('1_geral'!$D$1=AL546,1,0)</f>
        <v>0</v>
      </c>
      <c r="BY546" s="114">
        <f>IF(BX546=1,SUM($BX$2:$BX545)+1,0)</f>
        <v>0</v>
      </c>
      <c r="BZ546" s="114" t="str">
        <f t="shared" si="37"/>
        <v/>
      </c>
      <c r="CA546" s="114" t="str">
        <f t="shared" si="38"/>
        <v/>
      </c>
    </row>
    <row r="547" spans="38:79" ht="15" customHeight="1" x14ac:dyDescent="0.25">
      <c r="AL547" s="271" t="str">
        <f t="shared" si="39"/>
        <v>SDC</v>
      </c>
      <c r="AM547" s="477" t="s">
        <v>4005</v>
      </c>
      <c r="AN547" s="269" t="s">
        <v>745</v>
      </c>
      <c r="AO547" s="269" t="s">
        <v>3397</v>
      </c>
      <c r="AP547" s="269" t="s">
        <v>222</v>
      </c>
      <c r="BX547" s="114">
        <f>IF('1_geral'!$D$1=AL547,1,0)</f>
        <v>0</v>
      </c>
      <c r="BY547" s="114">
        <f>IF(BX547=1,SUM($BX$2:$BX546)+1,0)</f>
        <v>0</v>
      </c>
      <c r="BZ547" s="114" t="str">
        <f t="shared" si="37"/>
        <v/>
      </c>
      <c r="CA547" s="114" t="str">
        <f t="shared" si="38"/>
        <v/>
      </c>
    </row>
    <row r="548" spans="38:79" ht="15" customHeight="1" x14ac:dyDescent="0.25">
      <c r="AL548" s="271" t="str">
        <f t="shared" si="39"/>
        <v>APOIO</v>
      </c>
      <c r="AM548" s="477" t="s">
        <v>4006</v>
      </c>
      <c r="AN548" s="269" t="s">
        <v>746</v>
      </c>
      <c r="AO548" s="269" t="s">
        <v>40</v>
      </c>
      <c r="AP548" s="269" t="s">
        <v>222</v>
      </c>
      <c r="BX548" s="114">
        <f>IF('1_geral'!$D$1=AL548,1,0)</f>
        <v>0</v>
      </c>
      <c r="BY548" s="114">
        <f>IF(BX548=1,SUM($BX$2:$BX547)+1,0)</f>
        <v>0</v>
      </c>
      <c r="BZ548" s="114" t="str">
        <f t="shared" si="37"/>
        <v/>
      </c>
      <c r="CA548" s="114" t="str">
        <f t="shared" si="38"/>
        <v/>
      </c>
    </row>
    <row r="549" spans="38:79" ht="15" customHeight="1" x14ac:dyDescent="0.25">
      <c r="AL549" s="271" t="str">
        <f t="shared" si="39"/>
        <v>CPT</v>
      </c>
      <c r="AM549" s="477" t="s">
        <v>4007</v>
      </c>
      <c r="AN549" s="269" t="s">
        <v>747</v>
      </c>
      <c r="AO549" s="269" t="s">
        <v>1834</v>
      </c>
      <c r="AP549" s="269" t="s">
        <v>223</v>
      </c>
      <c r="BX549" s="114">
        <f>IF('1_geral'!$D$1=AL549,1,0)</f>
        <v>0</v>
      </c>
      <c r="BY549" s="114">
        <f>IF(BX549=1,SUM($BX$2:$BX548)+1,0)</f>
        <v>0</v>
      </c>
      <c r="BZ549" s="114" t="str">
        <f t="shared" si="37"/>
        <v/>
      </c>
      <c r="CA549" s="114" t="str">
        <f t="shared" si="38"/>
        <v/>
      </c>
    </row>
    <row r="550" spans="38:79" ht="15" customHeight="1" x14ac:dyDescent="0.25">
      <c r="AL550" s="271" t="str">
        <f t="shared" si="39"/>
        <v>SDT</v>
      </c>
      <c r="AM550" s="477" t="s">
        <v>5099</v>
      </c>
      <c r="AN550" s="269" t="s">
        <v>5100</v>
      </c>
      <c r="AO550" s="269" t="s">
        <v>22</v>
      </c>
      <c r="AP550" s="269" t="s">
        <v>222</v>
      </c>
      <c r="BX550" s="114">
        <f>IF('1_geral'!$D$1=AL550,1,0)</f>
        <v>0</v>
      </c>
      <c r="BY550" s="114">
        <f>IF(BX550=1,SUM($BX$2:$BX549)+1,0)</f>
        <v>0</v>
      </c>
      <c r="BZ550" s="114" t="str">
        <f t="shared" si="37"/>
        <v/>
      </c>
      <c r="CA550" s="114" t="str">
        <f t="shared" si="38"/>
        <v/>
      </c>
    </row>
    <row r="551" spans="38:79" ht="15" customHeight="1" x14ac:dyDescent="0.25">
      <c r="AL551" s="271" t="str">
        <f t="shared" si="39"/>
        <v>NFP</v>
      </c>
      <c r="AM551" s="477" t="s">
        <v>4008</v>
      </c>
      <c r="AN551" s="269" t="s">
        <v>748</v>
      </c>
      <c r="AO551" s="269" t="s">
        <v>12</v>
      </c>
      <c r="AP551" s="269" t="s">
        <v>222</v>
      </c>
      <c r="BX551" s="114">
        <f>IF('1_geral'!$D$1=AL551,1,0)</f>
        <v>0</v>
      </c>
      <c r="BY551" s="114">
        <f>IF(BX551=1,SUM($BX$2:$BX550)+1,0)</f>
        <v>0</v>
      </c>
      <c r="BZ551" s="114" t="str">
        <f t="shared" si="37"/>
        <v/>
      </c>
      <c r="CA551" s="114" t="str">
        <f t="shared" si="38"/>
        <v/>
      </c>
    </row>
    <row r="552" spans="38:79" ht="15" customHeight="1" x14ac:dyDescent="0.25">
      <c r="AL552" s="271" t="str">
        <f t="shared" si="39"/>
        <v>STI</v>
      </c>
      <c r="AM552" s="477" t="s">
        <v>5122</v>
      </c>
      <c r="AN552" s="269" t="s">
        <v>5123</v>
      </c>
      <c r="AO552" s="269" t="s">
        <v>31</v>
      </c>
      <c r="AP552" s="269" t="s">
        <v>222</v>
      </c>
      <c r="BX552" s="114">
        <f>IF('1_geral'!$D$1=AL552,1,0)</f>
        <v>0</v>
      </c>
      <c r="BY552" s="114">
        <f>IF(BX552=1,SUM($BX$2:$BX551)+1,0)</f>
        <v>0</v>
      </c>
      <c r="BZ552" s="114" t="str">
        <f t="shared" si="37"/>
        <v/>
      </c>
      <c r="CA552" s="114" t="str">
        <f t="shared" si="38"/>
        <v/>
      </c>
    </row>
    <row r="553" spans="38:79" ht="15" customHeight="1" x14ac:dyDescent="0.25">
      <c r="AL553" s="271" t="str">
        <f t="shared" si="39"/>
        <v>SGA</v>
      </c>
      <c r="AM553" s="477" t="s">
        <v>4009</v>
      </c>
      <c r="AN553" s="269" t="s">
        <v>749</v>
      </c>
      <c r="AO553" s="269" t="s">
        <v>23</v>
      </c>
      <c r="AP553" s="269" t="s">
        <v>222</v>
      </c>
      <c r="BX553" s="114">
        <f>IF('1_geral'!$D$1=AL553,1,0)</f>
        <v>0</v>
      </c>
      <c r="BY553" s="114">
        <f>IF(BX553=1,SUM($BX$2:$BX552)+1,0)</f>
        <v>0</v>
      </c>
      <c r="BZ553" s="114" t="str">
        <f t="shared" si="37"/>
        <v/>
      </c>
      <c r="CA553" s="114" t="str">
        <f t="shared" si="38"/>
        <v/>
      </c>
    </row>
    <row r="554" spans="38:79" ht="15" customHeight="1" x14ac:dyDescent="0.25">
      <c r="AL554" s="271" t="str">
        <f t="shared" si="39"/>
        <v>SSM</v>
      </c>
      <c r="AM554" s="477" t="s">
        <v>4010</v>
      </c>
      <c r="AN554" s="269" t="s">
        <v>750</v>
      </c>
      <c r="AO554" s="269" t="s">
        <v>30</v>
      </c>
      <c r="AP554" s="269" t="s">
        <v>222</v>
      </c>
      <c r="BX554" s="114">
        <f>IF('1_geral'!$D$1=AL554,1,0)</f>
        <v>0</v>
      </c>
      <c r="BY554" s="114">
        <f>IF(BX554=1,SUM($BX$2:$BX553)+1,0)</f>
        <v>0</v>
      </c>
      <c r="BZ554" s="114" t="str">
        <f t="shared" si="37"/>
        <v/>
      </c>
      <c r="CA554" s="114" t="str">
        <f t="shared" si="38"/>
        <v/>
      </c>
    </row>
    <row r="555" spans="38:79" ht="15" customHeight="1" x14ac:dyDescent="0.25">
      <c r="AL555" s="271" t="str">
        <f t="shared" si="39"/>
        <v>NRJ</v>
      </c>
      <c r="AM555" s="477" t="s">
        <v>4011</v>
      </c>
      <c r="AN555" s="269" t="s">
        <v>751</v>
      </c>
      <c r="AO555" s="269" t="s">
        <v>46</v>
      </c>
      <c r="AP555" s="269" t="s">
        <v>222</v>
      </c>
      <c r="BX555" s="114">
        <f>IF('1_geral'!$D$1=AL555,1,0)</f>
        <v>0</v>
      </c>
      <c r="BY555" s="114">
        <f>IF(BX555=1,SUM($BX$2:$BX554)+1,0)</f>
        <v>0</v>
      </c>
      <c r="BZ555" s="114" t="str">
        <f t="shared" si="37"/>
        <v/>
      </c>
      <c r="CA555" s="114" t="str">
        <f t="shared" si="38"/>
        <v/>
      </c>
    </row>
    <row r="556" spans="38:79" ht="15" customHeight="1" x14ac:dyDescent="0.25">
      <c r="AL556" s="271" t="str">
        <f t="shared" si="39"/>
        <v>PRG</v>
      </c>
      <c r="AM556" s="477" t="s">
        <v>4012</v>
      </c>
      <c r="AN556" s="269" t="s">
        <v>752</v>
      </c>
      <c r="AO556" s="269" t="s">
        <v>1835</v>
      </c>
      <c r="AP556" s="269" t="s">
        <v>222</v>
      </c>
      <c r="BX556" s="114">
        <f>IF('1_geral'!$D$1=AL556,1,0)</f>
        <v>0</v>
      </c>
      <c r="BY556" s="114">
        <f>IF(BX556=1,SUM($BX$2:$BX555)+1,0)</f>
        <v>0</v>
      </c>
      <c r="BZ556" s="114" t="str">
        <f t="shared" si="37"/>
        <v/>
      </c>
      <c r="CA556" s="114" t="str">
        <f t="shared" si="38"/>
        <v/>
      </c>
    </row>
    <row r="557" spans="38:79" ht="15" customHeight="1" x14ac:dyDescent="0.25">
      <c r="AL557" s="271" t="str">
        <f t="shared" si="39"/>
        <v>STI</v>
      </c>
      <c r="AM557" s="477" t="s">
        <v>5156</v>
      </c>
      <c r="AN557" s="269" t="s">
        <v>5157</v>
      </c>
      <c r="AO557" s="269" t="s">
        <v>31</v>
      </c>
      <c r="AP557" s="269" t="s">
        <v>223</v>
      </c>
      <c r="BX557" s="114">
        <f>IF('1_geral'!$D$1=AL557,1,0)</f>
        <v>0</v>
      </c>
      <c r="BY557" s="114">
        <f>IF(BX557=1,SUM($BX$2:$BX556)+1,0)</f>
        <v>0</v>
      </c>
      <c r="BZ557" s="114" t="str">
        <f t="shared" si="37"/>
        <v/>
      </c>
      <c r="CA557" s="114" t="str">
        <f t="shared" si="38"/>
        <v/>
      </c>
    </row>
    <row r="558" spans="38:79" ht="15" customHeight="1" x14ac:dyDescent="0.25">
      <c r="AL558" s="271" t="str">
        <f t="shared" si="39"/>
        <v>STI</v>
      </c>
      <c r="AM558" s="477" t="s">
        <v>4013</v>
      </c>
      <c r="AN558" s="269" t="s">
        <v>3375</v>
      </c>
      <c r="AO558" s="269" t="s">
        <v>31</v>
      </c>
      <c r="AP558" s="269" t="s">
        <v>222</v>
      </c>
      <c r="BX558" s="114">
        <f>IF('1_geral'!$D$1=AL558,1,0)</f>
        <v>0</v>
      </c>
      <c r="BY558" s="114">
        <f>IF(BX558=1,SUM($BX$2:$BX557)+1,0)</f>
        <v>0</v>
      </c>
      <c r="BZ558" s="114" t="str">
        <f t="shared" si="37"/>
        <v/>
      </c>
      <c r="CA558" s="114" t="str">
        <f t="shared" si="38"/>
        <v/>
      </c>
    </row>
    <row r="559" spans="38:79" ht="15" customHeight="1" x14ac:dyDescent="0.25">
      <c r="AL559" s="271" t="str">
        <f t="shared" si="39"/>
        <v>SSM</v>
      </c>
      <c r="AM559" s="477" t="s">
        <v>4014</v>
      </c>
      <c r="AN559" s="269" t="s">
        <v>753</v>
      </c>
      <c r="AO559" s="269" t="s">
        <v>30</v>
      </c>
      <c r="AP559" s="269" t="s">
        <v>222</v>
      </c>
      <c r="BX559" s="114">
        <f>IF('1_geral'!$D$1=AL559,1,0)</f>
        <v>0</v>
      </c>
      <c r="BY559" s="114">
        <f>IF(BX559=1,SUM($BX$2:$BX558)+1,0)</f>
        <v>0</v>
      </c>
      <c r="BZ559" s="114" t="str">
        <f t="shared" si="37"/>
        <v/>
      </c>
      <c r="CA559" s="114" t="str">
        <f t="shared" si="38"/>
        <v/>
      </c>
    </row>
    <row r="560" spans="38:79" ht="15" customHeight="1" x14ac:dyDescent="0.25">
      <c r="AL560" s="271" t="str">
        <f t="shared" si="39"/>
        <v>PRG</v>
      </c>
      <c r="AM560" s="477" t="s">
        <v>4015</v>
      </c>
      <c r="AN560" s="269" t="s">
        <v>754</v>
      </c>
      <c r="AO560" s="269" t="s">
        <v>1835</v>
      </c>
      <c r="AP560" s="269" t="s">
        <v>223</v>
      </c>
      <c r="BX560" s="114">
        <f>IF('1_geral'!$D$1=AL560,1,0)</f>
        <v>0</v>
      </c>
      <c r="BY560" s="114">
        <f>IF(BX560=1,SUM($BX$2:$BX559)+1,0)</f>
        <v>0</v>
      </c>
      <c r="BZ560" s="114" t="str">
        <f t="shared" si="37"/>
        <v/>
      </c>
      <c r="CA560" s="114" t="str">
        <f t="shared" si="38"/>
        <v/>
      </c>
    </row>
    <row r="561" spans="38:79" ht="15" customHeight="1" x14ac:dyDescent="0.25">
      <c r="AL561" s="271" t="str">
        <f t="shared" si="39"/>
        <v>SFI</v>
      </c>
      <c r="AM561" s="477" t="s">
        <v>4016</v>
      </c>
      <c r="AN561" s="269" t="s">
        <v>755</v>
      </c>
      <c r="AO561" s="269" t="s">
        <v>1836</v>
      </c>
      <c r="AP561" s="269" t="s">
        <v>222</v>
      </c>
      <c r="BX561" s="114">
        <f>IF('1_geral'!$D$1=AL561,1,0)</f>
        <v>0</v>
      </c>
      <c r="BY561" s="114">
        <f>IF(BX561=1,SUM($BX$2:$BX560)+1,0)</f>
        <v>0</v>
      </c>
      <c r="BZ561" s="114" t="str">
        <f t="shared" si="37"/>
        <v/>
      </c>
      <c r="CA561" s="114" t="str">
        <f t="shared" si="38"/>
        <v/>
      </c>
    </row>
    <row r="562" spans="38:79" ht="15" customHeight="1" x14ac:dyDescent="0.25">
      <c r="AL562" s="271" t="str">
        <f t="shared" si="39"/>
        <v>STI</v>
      </c>
      <c r="AM562" s="477" t="s">
        <v>4017</v>
      </c>
      <c r="AN562" s="269" t="s">
        <v>756</v>
      </c>
      <c r="AO562" s="269" t="s">
        <v>31</v>
      </c>
      <c r="AP562" s="269" t="s">
        <v>222</v>
      </c>
      <c r="BX562" s="114">
        <f>IF('1_geral'!$D$1=AL562,1,0)</f>
        <v>0</v>
      </c>
      <c r="BY562" s="114">
        <f>IF(BX562=1,SUM($BX$2:$BX561)+1,0)</f>
        <v>0</v>
      </c>
      <c r="BZ562" s="114" t="str">
        <f t="shared" si="37"/>
        <v/>
      </c>
      <c r="CA562" s="114" t="str">
        <f t="shared" si="38"/>
        <v/>
      </c>
    </row>
    <row r="563" spans="38:79" ht="15" customHeight="1" x14ac:dyDescent="0.25">
      <c r="AL563" s="271" t="str">
        <f t="shared" si="39"/>
        <v>EDF</v>
      </c>
      <c r="AM563" s="477" t="s">
        <v>4018</v>
      </c>
      <c r="AN563" s="269" t="s">
        <v>757</v>
      </c>
      <c r="AO563" s="269" t="s">
        <v>43</v>
      </c>
      <c r="AP563" s="269" t="s">
        <v>223</v>
      </c>
      <c r="BX563" s="114">
        <f>IF('1_geral'!$D$1=AL563,1,0)</f>
        <v>0</v>
      </c>
      <c r="BY563" s="114">
        <f>IF(BX563=1,SUM($BX$2:$BX562)+1,0)</f>
        <v>0</v>
      </c>
      <c r="BZ563" s="114" t="str">
        <f t="shared" si="37"/>
        <v/>
      </c>
      <c r="CA563" s="114" t="str">
        <f t="shared" si="38"/>
        <v/>
      </c>
    </row>
    <row r="564" spans="38:79" ht="15" customHeight="1" x14ac:dyDescent="0.25">
      <c r="AL564" s="271" t="str">
        <f t="shared" si="39"/>
        <v>NSA</v>
      </c>
      <c r="AM564" s="477" t="s">
        <v>4019</v>
      </c>
      <c r="AN564" s="269" t="s">
        <v>758</v>
      </c>
      <c r="AO564" s="269" t="s">
        <v>15</v>
      </c>
      <c r="AP564" s="269" t="s">
        <v>227</v>
      </c>
      <c r="BX564" s="114">
        <f>IF('1_geral'!$D$1=AL564,1,0)</f>
        <v>0</v>
      </c>
      <c r="BY564" s="114">
        <f>IF(BX564=1,SUM($BX$2:$BX563)+1,0)</f>
        <v>0</v>
      </c>
      <c r="BZ564" s="114" t="str">
        <f t="shared" si="37"/>
        <v/>
      </c>
      <c r="CA564" s="114" t="str">
        <f t="shared" si="38"/>
        <v/>
      </c>
    </row>
    <row r="565" spans="38:79" ht="15" customHeight="1" x14ac:dyDescent="0.25">
      <c r="AL565" s="271" t="str">
        <f t="shared" si="39"/>
        <v>STI</v>
      </c>
      <c r="AM565" s="477" t="s">
        <v>4020</v>
      </c>
      <c r="AN565" s="269" t="s">
        <v>759</v>
      </c>
      <c r="AO565" s="269" t="s">
        <v>31</v>
      </c>
      <c r="AP565" s="269" t="s">
        <v>222</v>
      </c>
      <c r="BX565" s="114">
        <f>IF('1_geral'!$D$1=AL565,1,0)</f>
        <v>0</v>
      </c>
      <c r="BY565" s="114">
        <f>IF(BX565=1,SUM($BX$2:$BX564)+1,0)</f>
        <v>0</v>
      </c>
      <c r="BZ565" s="114" t="str">
        <f t="shared" si="37"/>
        <v/>
      </c>
      <c r="CA565" s="114" t="str">
        <f t="shared" si="38"/>
        <v/>
      </c>
    </row>
    <row r="566" spans="38:79" ht="15" customHeight="1" x14ac:dyDescent="0.25">
      <c r="AL566" s="271" t="str">
        <f t="shared" si="39"/>
        <v>SDP</v>
      </c>
      <c r="AM566" s="477" t="s">
        <v>4021</v>
      </c>
      <c r="AN566" s="269" t="s">
        <v>760</v>
      </c>
      <c r="AO566" s="269" t="s">
        <v>21</v>
      </c>
      <c r="AP566" s="269" t="s">
        <v>222</v>
      </c>
      <c r="BX566" s="114">
        <f>IF('1_geral'!$D$1=AL566,1,0)</f>
        <v>0</v>
      </c>
      <c r="BY566" s="114">
        <f>IF(BX566=1,SUM($BX$2:$BX565)+1,0)</f>
        <v>0</v>
      </c>
      <c r="BZ566" s="114" t="str">
        <f t="shared" si="37"/>
        <v/>
      </c>
      <c r="CA566" s="114" t="str">
        <f t="shared" si="38"/>
        <v/>
      </c>
    </row>
    <row r="567" spans="38:79" ht="15" customHeight="1" x14ac:dyDescent="0.25">
      <c r="AL567" s="271" t="str">
        <f t="shared" si="39"/>
        <v>SEP</v>
      </c>
      <c r="AM567" s="477" t="s">
        <v>4022</v>
      </c>
      <c r="AN567" s="269" t="s">
        <v>761</v>
      </c>
      <c r="AO567" s="269" t="s">
        <v>5</v>
      </c>
      <c r="AP567" s="269" t="s">
        <v>222</v>
      </c>
      <c r="BX567" s="114">
        <f>IF('1_geral'!$D$1=AL567,1,0)</f>
        <v>0</v>
      </c>
      <c r="BY567" s="114">
        <f>IF(BX567=1,SUM($BX$2:$BX566)+1,0)</f>
        <v>0</v>
      </c>
      <c r="BZ567" s="114" t="str">
        <f t="shared" si="37"/>
        <v/>
      </c>
      <c r="CA567" s="114" t="str">
        <f t="shared" si="38"/>
        <v/>
      </c>
    </row>
    <row r="568" spans="38:79" ht="15" customHeight="1" x14ac:dyDescent="0.25">
      <c r="AL568" s="271" t="str">
        <f t="shared" si="39"/>
        <v>STI</v>
      </c>
      <c r="AM568" s="477" t="s">
        <v>4023</v>
      </c>
      <c r="AN568" s="269" t="s">
        <v>4980</v>
      </c>
      <c r="AO568" s="269" t="s">
        <v>31</v>
      </c>
      <c r="AP568" s="269" t="s">
        <v>227</v>
      </c>
      <c r="BX568" s="114">
        <f>IF('1_geral'!$D$1=AL568,1,0)</f>
        <v>0</v>
      </c>
      <c r="BY568" s="114">
        <f>IF(BX568=1,SUM($BX$2:$BX567)+1,0)</f>
        <v>0</v>
      </c>
      <c r="BZ568" s="114" t="str">
        <f t="shared" si="37"/>
        <v/>
      </c>
      <c r="CA568" s="114" t="str">
        <f t="shared" si="38"/>
        <v/>
      </c>
    </row>
    <row r="569" spans="38:79" ht="15" customHeight="1" x14ac:dyDescent="0.25">
      <c r="AL569" s="271" t="str">
        <f t="shared" si="39"/>
        <v>CPT</v>
      </c>
      <c r="AM569" s="477" t="s">
        <v>4024</v>
      </c>
      <c r="AN569" s="269" t="s">
        <v>762</v>
      </c>
      <c r="AO569" s="269" t="s">
        <v>1834</v>
      </c>
      <c r="AP569" s="269" t="s">
        <v>223</v>
      </c>
      <c r="BX569" s="114">
        <f>IF('1_geral'!$D$1=AL569,1,0)</f>
        <v>0</v>
      </c>
      <c r="BY569" s="114">
        <f>IF(BX569=1,SUM($BX$2:$BX568)+1,0)</f>
        <v>0</v>
      </c>
      <c r="BZ569" s="114" t="str">
        <f t="shared" si="37"/>
        <v/>
      </c>
      <c r="CA569" s="114" t="str">
        <f t="shared" si="38"/>
        <v/>
      </c>
    </row>
    <row r="570" spans="38:79" ht="15" customHeight="1" x14ac:dyDescent="0.25">
      <c r="AL570" s="271" t="str">
        <f t="shared" si="39"/>
        <v>NDF</v>
      </c>
      <c r="AM570" s="477" t="s">
        <v>4025</v>
      </c>
      <c r="AN570" s="269" t="s">
        <v>763</v>
      </c>
      <c r="AO570" s="269" t="s">
        <v>1837</v>
      </c>
      <c r="AP570" s="269" t="s">
        <v>223</v>
      </c>
      <c r="BX570" s="114">
        <f>IF('1_geral'!$D$1=AL570,1,0)</f>
        <v>0</v>
      </c>
      <c r="BY570" s="114">
        <f>IF(BX570=1,SUM($BX$2:$BX569)+1,0)</f>
        <v>0</v>
      </c>
      <c r="BZ570" s="114" t="str">
        <f t="shared" si="37"/>
        <v/>
      </c>
      <c r="CA570" s="114" t="str">
        <f t="shared" si="38"/>
        <v/>
      </c>
    </row>
    <row r="571" spans="38:79" ht="15" customHeight="1" x14ac:dyDescent="0.25">
      <c r="AL571" s="271" t="str">
        <f t="shared" si="39"/>
        <v>STI</v>
      </c>
      <c r="AM571" s="477" t="s">
        <v>4026</v>
      </c>
      <c r="AN571" s="269" t="s">
        <v>764</v>
      </c>
      <c r="AO571" s="269" t="s">
        <v>31</v>
      </c>
      <c r="AP571" s="269" t="s">
        <v>222</v>
      </c>
      <c r="BX571" s="114">
        <f>IF('1_geral'!$D$1=AL571,1,0)</f>
        <v>0</v>
      </c>
      <c r="BY571" s="114">
        <f>IF(BX571=1,SUM($BX$2:$BX570)+1,0)</f>
        <v>0</v>
      </c>
      <c r="BZ571" s="114" t="str">
        <f t="shared" si="37"/>
        <v/>
      </c>
      <c r="CA571" s="114" t="str">
        <f t="shared" si="38"/>
        <v/>
      </c>
    </row>
    <row r="572" spans="38:79" ht="15" customHeight="1" x14ac:dyDescent="0.25">
      <c r="AL572" s="271" t="str">
        <f t="shared" si="39"/>
        <v>SSM</v>
      </c>
      <c r="AM572" s="477" t="s">
        <v>4027</v>
      </c>
      <c r="AN572" s="269" t="s">
        <v>765</v>
      </c>
      <c r="AO572" s="269" t="s">
        <v>30</v>
      </c>
      <c r="AP572" s="269" t="s">
        <v>222</v>
      </c>
      <c r="BX572" s="114">
        <f>IF('1_geral'!$D$1=AL572,1,0)</f>
        <v>0</v>
      </c>
      <c r="BY572" s="114">
        <f>IF(BX572=1,SUM($BX$2:$BX571)+1,0)</f>
        <v>0</v>
      </c>
      <c r="BZ572" s="114" t="str">
        <f t="shared" si="37"/>
        <v/>
      </c>
      <c r="CA572" s="114" t="str">
        <f t="shared" si="38"/>
        <v/>
      </c>
    </row>
    <row r="573" spans="38:79" ht="15" customHeight="1" x14ac:dyDescent="0.25">
      <c r="AL573" s="271" t="str">
        <f t="shared" si="39"/>
        <v>NSA</v>
      </c>
      <c r="AM573" s="477" t="s">
        <v>4028</v>
      </c>
      <c r="AN573" s="269" t="s">
        <v>766</v>
      </c>
      <c r="AO573" s="269" t="s">
        <v>15</v>
      </c>
      <c r="AP573" s="269" t="s">
        <v>227</v>
      </c>
      <c r="BX573" s="114">
        <f>IF('1_geral'!$D$1=AL573,1,0)</f>
        <v>0</v>
      </c>
      <c r="BY573" s="114">
        <f>IF(BX573=1,SUM($BX$2:$BX572)+1,0)</f>
        <v>0</v>
      </c>
      <c r="BZ573" s="114" t="str">
        <f t="shared" si="37"/>
        <v/>
      </c>
      <c r="CA573" s="114" t="str">
        <f t="shared" si="38"/>
        <v/>
      </c>
    </row>
    <row r="574" spans="38:79" ht="15" customHeight="1" x14ac:dyDescent="0.25">
      <c r="AL574" s="271" t="str">
        <f t="shared" si="39"/>
        <v>CPT</v>
      </c>
      <c r="AM574" s="477" t="s">
        <v>5158</v>
      </c>
      <c r="AN574" s="269" t="s">
        <v>5159</v>
      </c>
      <c r="AO574" s="269" t="s">
        <v>1834</v>
      </c>
      <c r="AP574" s="269" t="s">
        <v>223</v>
      </c>
      <c r="BX574" s="114">
        <f>IF('1_geral'!$D$1=AL574,1,0)</f>
        <v>0</v>
      </c>
      <c r="BY574" s="114">
        <f>IF(BX574=1,SUM($BX$2:$BX573)+1,0)</f>
        <v>0</v>
      </c>
      <c r="BZ574" s="114" t="str">
        <f t="shared" si="37"/>
        <v/>
      </c>
      <c r="CA574" s="114" t="str">
        <f t="shared" si="38"/>
        <v/>
      </c>
    </row>
    <row r="575" spans="38:79" ht="15" customHeight="1" x14ac:dyDescent="0.25">
      <c r="AL575" s="271" t="str">
        <f t="shared" si="39"/>
        <v>SGA</v>
      </c>
      <c r="AM575" s="477" t="s">
        <v>4029</v>
      </c>
      <c r="AN575" s="269" t="s">
        <v>767</v>
      </c>
      <c r="AO575" s="269" t="s">
        <v>23</v>
      </c>
      <c r="AP575" s="269" t="s">
        <v>223</v>
      </c>
      <c r="BX575" s="114">
        <f>IF('1_geral'!$D$1=AL575,1,0)</f>
        <v>0</v>
      </c>
      <c r="BY575" s="114">
        <f>IF(BX575=1,SUM($BX$2:$BX574)+1,0)</f>
        <v>0</v>
      </c>
      <c r="BZ575" s="114" t="str">
        <f t="shared" si="37"/>
        <v/>
      </c>
      <c r="CA575" s="114" t="str">
        <f t="shared" si="38"/>
        <v/>
      </c>
    </row>
    <row r="576" spans="38:79" ht="15" customHeight="1" x14ac:dyDescent="0.25">
      <c r="AL576" s="271" t="str">
        <f t="shared" si="39"/>
        <v>SSM</v>
      </c>
      <c r="AM576" s="477" t="s">
        <v>4030</v>
      </c>
      <c r="AN576" s="269" t="s">
        <v>4981</v>
      </c>
      <c r="AO576" s="269" t="s">
        <v>30</v>
      </c>
      <c r="AP576" s="269" t="s">
        <v>222</v>
      </c>
      <c r="BX576" s="114">
        <f>IF('1_geral'!$D$1=AL576,1,0)</f>
        <v>0</v>
      </c>
      <c r="BY576" s="114">
        <f>IF(BX576=1,SUM($BX$2:$BX575)+1,0)</f>
        <v>0</v>
      </c>
      <c r="BZ576" s="114" t="str">
        <f t="shared" si="37"/>
        <v/>
      </c>
      <c r="CA576" s="114" t="str">
        <f t="shared" si="38"/>
        <v/>
      </c>
    </row>
    <row r="577" spans="38:79" ht="15" customHeight="1" x14ac:dyDescent="0.25">
      <c r="AL577" s="271" t="str">
        <f t="shared" si="39"/>
        <v>SDL</v>
      </c>
      <c r="AM577" s="477" t="s">
        <v>4031</v>
      </c>
      <c r="AN577" s="269" t="s">
        <v>768</v>
      </c>
      <c r="AO577" s="269" t="s">
        <v>20</v>
      </c>
      <c r="AP577" s="269" t="s">
        <v>222</v>
      </c>
      <c r="BX577" s="114">
        <f>IF('1_geral'!$D$1=AL577,1,0)</f>
        <v>0</v>
      </c>
      <c r="BY577" s="114">
        <f>IF(BX577=1,SUM($BX$2:$BX576)+1,0)</f>
        <v>0</v>
      </c>
      <c r="BZ577" s="114" t="str">
        <f t="shared" si="37"/>
        <v/>
      </c>
      <c r="CA577" s="114" t="str">
        <f t="shared" si="38"/>
        <v/>
      </c>
    </row>
    <row r="578" spans="38:79" ht="15" customHeight="1" x14ac:dyDescent="0.25">
      <c r="AL578" s="271" t="str">
        <f t="shared" si="39"/>
        <v>SDP</v>
      </c>
      <c r="AM578" s="477" t="s">
        <v>4032</v>
      </c>
      <c r="AN578" s="269" t="s">
        <v>769</v>
      </c>
      <c r="AO578" s="269" t="s">
        <v>21</v>
      </c>
      <c r="AP578" s="269" t="s">
        <v>222</v>
      </c>
      <c r="BX578" s="114">
        <f>IF('1_geral'!$D$1=AL578,1,0)</f>
        <v>0</v>
      </c>
      <c r="BY578" s="114">
        <f>IF(BX578=1,SUM($BX$2:$BX577)+1,0)</f>
        <v>0</v>
      </c>
      <c r="BZ578" s="114" t="str">
        <f t="shared" ref="BZ578:BZ641" si="40">IF($BX578=0,"",AM578)</f>
        <v/>
      </c>
      <c r="CA578" s="114" t="str">
        <f t="shared" ref="CA578:CA641" si="41">IF($BX578=0,"",AN578)</f>
        <v/>
      </c>
    </row>
    <row r="579" spans="38:79" ht="15" customHeight="1" x14ac:dyDescent="0.25">
      <c r="AL579" s="271" t="str">
        <f t="shared" si="39"/>
        <v>NSA</v>
      </c>
      <c r="AM579" s="477" t="s">
        <v>4033</v>
      </c>
      <c r="AN579" s="269" t="s">
        <v>770</v>
      </c>
      <c r="AO579" s="269" t="s">
        <v>15</v>
      </c>
      <c r="AP579" s="269" t="s">
        <v>227</v>
      </c>
      <c r="BX579" s="114">
        <f>IF('1_geral'!$D$1=AL579,1,0)</f>
        <v>0</v>
      </c>
      <c r="BY579" s="114">
        <f>IF(BX579=1,SUM($BX$2:$BX578)+1,0)</f>
        <v>0</v>
      </c>
      <c r="BZ579" s="114" t="str">
        <f t="shared" si="40"/>
        <v/>
      </c>
      <c r="CA579" s="114" t="str">
        <f t="shared" si="41"/>
        <v/>
      </c>
    </row>
    <row r="580" spans="38:79" ht="15" customHeight="1" x14ac:dyDescent="0.25">
      <c r="AL580" s="271" t="str">
        <f t="shared" ref="AL580:AL643" si="42">AO580</f>
        <v>SDL</v>
      </c>
      <c r="AM580" s="477" t="s">
        <v>4034</v>
      </c>
      <c r="AN580" s="269" t="s">
        <v>771</v>
      </c>
      <c r="AO580" s="269" t="s">
        <v>20</v>
      </c>
      <c r="AP580" s="269" t="s">
        <v>222</v>
      </c>
      <c r="BX580" s="114">
        <f>IF('1_geral'!$D$1=AL580,1,0)</f>
        <v>0</v>
      </c>
      <c r="BY580" s="114">
        <f>IF(BX580=1,SUM($BX$2:$BX579)+1,0)</f>
        <v>0</v>
      </c>
      <c r="BZ580" s="114" t="str">
        <f t="shared" si="40"/>
        <v/>
      </c>
      <c r="CA580" s="114" t="str">
        <f t="shared" si="41"/>
        <v/>
      </c>
    </row>
    <row r="581" spans="38:79" ht="15" customHeight="1" x14ac:dyDescent="0.25">
      <c r="AL581" s="271" t="str">
        <f t="shared" si="42"/>
        <v>SDT</v>
      </c>
      <c r="AM581" s="477" t="s">
        <v>4035</v>
      </c>
      <c r="AN581" s="269" t="s">
        <v>772</v>
      </c>
      <c r="AO581" s="269" t="s">
        <v>22</v>
      </c>
      <c r="AP581" s="269" t="s">
        <v>222</v>
      </c>
      <c r="BX581" s="114">
        <f>IF('1_geral'!$D$1=AL581,1,0)</f>
        <v>0</v>
      </c>
      <c r="BY581" s="114">
        <f>IF(BX581=1,SUM($BX$2:$BX580)+1,0)</f>
        <v>0</v>
      </c>
      <c r="BZ581" s="114" t="str">
        <f t="shared" si="40"/>
        <v/>
      </c>
      <c r="CA581" s="114" t="str">
        <f t="shared" si="41"/>
        <v/>
      </c>
    </row>
    <row r="582" spans="38:79" ht="15" customHeight="1" x14ac:dyDescent="0.25">
      <c r="AL582" s="271" t="str">
        <f t="shared" si="42"/>
        <v>SBQ</v>
      </c>
      <c r="AM582" s="477" t="s">
        <v>4036</v>
      </c>
      <c r="AN582" s="269" t="s">
        <v>773</v>
      </c>
      <c r="AO582" s="269" t="s">
        <v>17</v>
      </c>
      <c r="AP582" s="269" t="s">
        <v>222</v>
      </c>
      <c r="BX582" s="114">
        <f>IF('1_geral'!$D$1=AL582,1,0)</f>
        <v>0</v>
      </c>
      <c r="BY582" s="114">
        <f>IF(BX582=1,SUM($BX$2:$BX581)+1,0)</f>
        <v>0</v>
      </c>
      <c r="BZ582" s="114" t="str">
        <f t="shared" si="40"/>
        <v/>
      </c>
      <c r="CA582" s="114" t="str">
        <f t="shared" si="41"/>
        <v/>
      </c>
    </row>
    <row r="583" spans="38:79" ht="15" customHeight="1" x14ac:dyDescent="0.25">
      <c r="AL583" s="271" t="str">
        <f t="shared" si="42"/>
        <v>NSA</v>
      </c>
      <c r="AM583" s="477" t="s">
        <v>4037</v>
      </c>
      <c r="AN583" s="269" t="s">
        <v>774</v>
      </c>
      <c r="AO583" s="269" t="s">
        <v>15</v>
      </c>
      <c r="AP583" s="269" t="s">
        <v>227</v>
      </c>
      <c r="BX583" s="114">
        <f>IF('1_geral'!$D$1=AL583,1,0)</f>
        <v>0</v>
      </c>
      <c r="BY583" s="114">
        <f>IF(BX583=1,SUM($BX$2:$BX582)+1,0)</f>
        <v>0</v>
      </c>
      <c r="BZ583" s="114" t="str">
        <f t="shared" si="40"/>
        <v/>
      </c>
      <c r="CA583" s="114" t="str">
        <f t="shared" si="41"/>
        <v/>
      </c>
    </row>
    <row r="584" spans="38:79" ht="15" customHeight="1" x14ac:dyDescent="0.25">
      <c r="AL584" s="271" t="str">
        <f t="shared" si="42"/>
        <v>STI</v>
      </c>
      <c r="AM584" s="477" t="s">
        <v>4038</v>
      </c>
      <c r="AN584" s="269" t="s">
        <v>775</v>
      </c>
      <c r="AO584" s="269" t="s">
        <v>31</v>
      </c>
      <c r="AP584" s="269" t="s">
        <v>223</v>
      </c>
      <c r="BX584" s="114">
        <f>IF('1_geral'!$D$1=AL584,1,0)</f>
        <v>0</v>
      </c>
      <c r="BY584" s="114">
        <f>IF(BX584=1,SUM($BX$2:$BX583)+1,0)</f>
        <v>0</v>
      </c>
      <c r="BZ584" s="114" t="str">
        <f t="shared" si="40"/>
        <v/>
      </c>
      <c r="CA584" s="114" t="str">
        <f t="shared" si="41"/>
        <v/>
      </c>
    </row>
    <row r="585" spans="38:79" ht="15" customHeight="1" x14ac:dyDescent="0.25">
      <c r="AL585" s="271" t="str">
        <f t="shared" si="42"/>
        <v>STI</v>
      </c>
      <c r="AM585" s="477" t="s">
        <v>4039</v>
      </c>
      <c r="AN585" s="269" t="s">
        <v>776</v>
      </c>
      <c r="AO585" s="269" t="s">
        <v>31</v>
      </c>
      <c r="AP585" s="269" t="s">
        <v>224</v>
      </c>
      <c r="BX585" s="114">
        <f>IF('1_geral'!$D$1=AL585,1,0)</f>
        <v>0</v>
      </c>
      <c r="BY585" s="114">
        <f>IF(BX585=1,SUM($BX$2:$BX584)+1,0)</f>
        <v>0</v>
      </c>
      <c r="BZ585" s="114" t="str">
        <f t="shared" si="40"/>
        <v/>
      </c>
      <c r="CA585" s="114" t="str">
        <f t="shared" si="41"/>
        <v/>
      </c>
    </row>
    <row r="586" spans="38:79" ht="15" customHeight="1" x14ac:dyDescent="0.25">
      <c r="AL586" s="271" t="str">
        <f t="shared" si="42"/>
        <v>SGP</v>
      </c>
      <c r="AM586" s="477" t="s">
        <v>4040</v>
      </c>
      <c r="AN586" s="269" t="s">
        <v>777</v>
      </c>
      <c r="AO586" s="269" t="s">
        <v>24</v>
      </c>
      <c r="AP586" s="269" t="s">
        <v>222</v>
      </c>
      <c r="BX586" s="114">
        <f>IF('1_geral'!$D$1=AL586,1,0)</f>
        <v>0</v>
      </c>
      <c r="BY586" s="114">
        <f>IF(BX586=1,SUM($BX$2:$BX585)+1,0)</f>
        <v>0</v>
      </c>
      <c r="BZ586" s="114" t="str">
        <f t="shared" si="40"/>
        <v/>
      </c>
      <c r="CA586" s="114" t="str">
        <f t="shared" si="41"/>
        <v/>
      </c>
    </row>
    <row r="587" spans="38:79" ht="15" customHeight="1" x14ac:dyDescent="0.25">
      <c r="AL587" s="271" t="str">
        <f t="shared" si="42"/>
        <v>APOIO</v>
      </c>
      <c r="AM587" s="477" t="s">
        <v>4041</v>
      </c>
      <c r="AN587" s="269" t="s">
        <v>778</v>
      </c>
      <c r="AO587" s="269" t="s">
        <v>40</v>
      </c>
      <c r="AP587" s="269" t="s">
        <v>222</v>
      </c>
      <c r="BX587" s="114">
        <f>IF('1_geral'!$D$1=AL587,1,0)</f>
        <v>0</v>
      </c>
      <c r="BY587" s="114">
        <f>IF(BX587=1,SUM($BX$2:$BX586)+1,0)</f>
        <v>0</v>
      </c>
      <c r="BZ587" s="114" t="str">
        <f t="shared" si="40"/>
        <v/>
      </c>
      <c r="CA587" s="114" t="str">
        <f t="shared" si="41"/>
        <v/>
      </c>
    </row>
    <row r="588" spans="38:79" ht="15" customHeight="1" x14ac:dyDescent="0.25">
      <c r="AL588" s="271" t="str">
        <f t="shared" si="42"/>
        <v>STI</v>
      </c>
      <c r="AM588" s="477" t="s">
        <v>4042</v>
      </c>
      <c r="AN588" s="269" t="s">
        <v>779</v>
      </c>
      <c r="AO588" s="269" t="s">
        <v>31</v>
      </c>
      <c r="AP588" s="269" t="s">
        <v>222</v>
      </c>
      <c r="BX588" s="114">
        <f>IF('1_geral'!$D$1=AL588,1,0)</f>
        <v>0</v>
      </c>
      <c r="BY588" s="114">
        <f>IF(BX588=1,SUM($BX$2:$BX587)+1,0)</f>
        <v>0</v>
      </c>
      <c r="BZ588" s="114" t="str">
        <f t="shared" si="40"/>
        <v/>
      </c>
      <c r="CA588" s="114" t="str">
        <f t="shared" si="41"/>
        <v/>
      </c>
    </row>
    <row r="589" spans="38:79" ht="15" customHeight="1" x14ac:dyDescent="0.25">
      <c r="AL589" s="271" t="str">
        <f t="shared" si="42"/>
        <v>STI</v>
      </c>
      <c r="AM589" s="477" t="s">
        <v>4043</v>
      </c>
      <c r="AN589" s="269" t="s">
        <v>780</v>
      </c>
      <c r="AO589" s="269" t="s">
        <v>31</v>
      </c>
      <c r="AP589" s="269" t="s">
        <v>222</v>
      </c>
      <c r="BX589" s="114">
        <f>IF('1_geral'!$D$1=AL589,1,0)</f>
        <v>0</v>
      </c>
      <c r="BY589" s="114">
        <f>IF(BX589=1,SUM($BX$2:$BX588)+1,0)</f>
        <v>0</v>
      </c>
      <c r="BZ589" s="114" t="str">
        <f t="shared" si="40"/>
        <v/>
      </c>
      <c r="CA589" s="114" t="str">
        <f t="shared" si="41"/>
        <v/>
      </c>
    </row>
    <row r="590" spans="38:79" ht="15" customHeight="1" x14ac:dyDescent="0.25">
      <c r="AL590" s="271" t="str">
        <f t="shared" si="42"/>
        <v>SGA</v>
      </c>
      <c r="AM590" s="477" t="s">
        <v>4044</v>
      </c>
      <c r="AN590" s="269" t="s">
        <v>781</v>
      </c>
      <c r="AO590" s="269" t="s">
        <v>23</v>
      </c>
      <c r="AP590" s="269" t="s">
        <v>222</v>
      </c>
      <c r="BX590" s="114">
        <f>IF('1_geral'!$D$1=AL590,1,0)</f>
        <v>0</v>
      </c>
      <c r="BY590" s="114">
        <f>IF(BX590=1,SUM($BX$2:$BX589)+1,0)</f>
        <v>0</v>
      </c>
      <c r="BZ590" s="114" t="str">
        <f t="shared" si="40"/>
        <v/>
      </c>
      <c r="CA590" s="114" t="str">
        <f t="shared" si="41"/>
        <v/>
      </c>
    </row>
    <row r="591" spans="38:79" ht="15" customHeight="1" x14ac:dyDescent="0.25">
      <c r="AL591" s="271" t="str">
        <f t="shared" si="42"/>
        <v>STI</v>
      </c>
      <c r="AM591" s="477" t="s">
        <v>4045</v>
      </c>
      <c r="AN591" s="269" t="s">
        <v>3414</v>
      </c>
      <c r="AO591" s="269" t="s">
        <v>31</v>
      </c>
      <c r="AP591" s="269" t="s">
        <v>222</v>
      </c>
      <c r="BX591" s="114">
        <f>IF('1_geral'!$D$1=AL591,1,0)</f>
        <v>0</v>
      </c>
      <c r="BY591" s="114">
        <f>IF(BX591=1,SUM($BX$2:$BX590)+1,0)</f>
        <v>0</v>
      </c>
      <c r="BZ591" s="114" t="str">
        <f t="shared" si="40"/>
        <v/>
      </c>
      <c r="CA591" s="114" t="str">
        <f t="shared" si="41"/>
        <v/>
      </c>
    </row>
    <row r="592" spans="38:79" ht="15" customHeight="1" x14ac:dyDescent="0.25">
      <c r="AL592" s="271" t="str">
        <f t="shared" si="42"/>
        <v>SCI</v>
      </c>
      <c r="AM592" s="477" t="s">
        <v>4046</v>
      </c>
      <c r="AN592" s="269" t="s">
        <v>782</v>
      </c>
      <c r="AO592" s="269" t="s">
        <v>18</v>
      </c>
      <c r="AP592" s="269" t="s">
        <v>222</v>
      </c>
      <c r="BX592" s="114">
        <f>IF('1_geral'!$D$1=AL592,1,0)</f>
        <v>0</v>
      </c>
      <c r="BY592" s="114">
        <f>IF(BX592=1,SUM($BX$2:$BX591)+1,0)</f>
        <v>0</v>
      </c>
      <c r="BZ592" s="114" t="str">
        <f t="shared" si="40"/>
        <v/>
      </c>
      <c r="CA592" s="114" t="str">
        <f t="shared" si="41"/>
        <v/>
      </c>
    </row>
    <row r="593" spans="38:79" ht="15" customHeight="1" x14ac:dyDescent="0.25">
      <c r="AL593" s="271" t="str">
        <f t="shared" si="42"/>
        <v>STI</v>
      </c>
      <c r="AM593" s="477" t="s">
        <v>4047</v>
      </c>
      <c r="AN593" s="269" t="s">
        <v>783</v>
      </c>
      <c r="AO593" s="269" t="s">
        <v>31</v>
      </c>
      <c r="AP593" s="269" t="s">
        <v>222</v>
      </c>
      <c r="BX593" s="114">
        <f>IF('1_geral'!$D$1=AL593,1,0)</f>
        <v>0</v>
      </c>
      <c r="BY593" s="114">
        <f>IF(BX593=1,SUM($BX$2:$BX592)+1,0)</f>
        <v>0</v>
      </c>
      <c r="BZ593" s="114" t="str">
        <f t="shared" si="40"/>
        <v/>
      </c>
      <c r="CA593" s="114" t="str">
        <f t="shared" si="41"/>
        <v/>
      </c>
    </row>
    <row r="594" spans="38:79" ht="15" customHeight="1" x14ac:dyDescent="0.25">
      <c r="AL594" s="271" t="str">
        <f t="shared" si="42"/>
        <v>SIM</v>
      </c>
      <c r="AM594" s="477" t="s">
        <v>4048</v>
      </c>
      <c r="AN594" s="269" t="s">
        <v>784</v>
      </c>
      <c r="AO594" s="269" t="s">
        <v>25</v>
      </c>
      <c r="AP594" s="269" t="s">
        <v>222</v>
      </c>
      <c r="BX594" s="114">
        <f>IF('1_geral'!$D$1=AL594,1,0)</f>
        <v>0</v>
      </c>
      <c r="BY594" s="114">
        <f>IF(BX594=1,SUM($BX$2:$BX593)+1,0)</f>
        <v>0</v>
      </c>
      <c r="BZ594" s="114" t="str">
        <f t="shared" si="40"/>
        <v/>
      </c>
      <c r="CA594" s="114" t="str">
        <f t="shared" si="41"/>
        <v/>
      </c>
    </row>
    <row r="595" spans="38:79" ht="15" customHeight="1" x14ac:dyDescent="0.25">
      <c r="AL595" s="271" t="str">
        <f t="shared" si="42"/>
        <v>CPT</v>
      </c>
      <c r="AM595" s="477" t="s">
        <v>4049</v>
      </c>
      <c r="AN595" s="269" t="s">
        <v>785</v>
      </c>
      <c r="AO595" s="269" t="s">
        <v>1834</v>
      </c>
      <c r="AP595" s="269" t="s">
        <v>223</v>
      </c>
      <c r="BX595" s="114">
        <f>IF('1_geral'!$D$1=AL595,1,0)</f>
        <v>0</v>
      </c>
      <c r="BY595" s="114">
        <f>IF(BX595=1,SUM($BX$2:$BX594)+1,0)</f>
        <v>0</v>
      </c>
      <c r="BZ595" s="114" t="str">
        <f t="shared" si="40"/>
        <v/>
      </c>
      <c r="CA595" s="114" t="str">
        <f t="shared" si="41"/>
        <v/>
      </c>
    </row>
    <row r="596" spans="38:79" ht="15" customHeight="1" x14ac:dyDescent="0.25">
      <c r="AL596" s="271" t="str">
        <f t="shared" si="42"/>
        <v>NDF</v>
      </c>
      <c r="AM596" s="477" t="s">
        <v>4050</v>
      </c>
      <c r="AN596" s="269" t="s">
        <v>786</v>
      </c>
      <c r="AO596" s="269" t="s">
        <v>1837</v>
      </c>
      <c r="AP596" s="269" t="s">
        <v>223</v>
      </c>
      <c r="BX596" s="114">
        <f>IF('1_geral'!$D$1=AL596,1,0)</f>
        <v>0</v>
      </c>
      <c r="BY596" s="114">
        <f>IF(BX596=1,SUM($BX$2:$BX595)+1,0)</f>
        <v>0</v>
      </c>
      <c r="BZ596" s="114" t="str">
        <f t="shared" si="40"/>
        <v/>
      </c>
      <c r="CA596" s="114" t="str">
        <f t="shared" si="41"/>
        <v/>
      </c>
    </row>
    <row r="597" spans="38:79" ht="15" customHeight="1" x14ac:dyDescent="0.25">
      <c r="AL597" s="271" t="str">
        <f t="shared" si="42"/>
        <v>DIR-1</v>
      </c>
      <c r="AM597" s="477" t="s">
        <v>4051</v>
      </c>
      <c r="AN597" s="269" t="s">
        <v>787</v>
      </c>
      <c r="AO597" s="269" t="s">
        <v>8</v>
      </c>
      <c r="AP597" s="269" t="s">
        <v>222</v>
      </c>
      <c r="BX597" s="114">
        <f>IF('1_geral'!$D$1=AL597,1,0)</f>
        <v>0</v>
      </c>
      <c r="BY597" s="114">
        <f>IF(BX597=1,SUM($BX$2:$BX596)+1,0)</f>
        <v>0</v>
      </c>
      <c r="BZ597" s="114" t="str">
        <f t="shared" si="40"/>
        <v/>
      </c>
      <c r="CA597" s="114" t="str">
        <f t="shared" si="41"/>
        <v/>
      </c>
    </row>
    <row r="598" spans="38:79" ht="15" customHeight="1" x14ac:dyDescent="0.25">
      <c r="AL598" s="271" t="str">
        <f t="shared" si="42"/>
        <v>SEP</v>
      </c>
      <c r="AM598" s="477" t="s">
        <v>4052</v>
      </c>
      <c r="AN598" s="269" t="s">
        <v>788</v>
      </c>
      <c r="AO598" s="269" t="s">
        <v>5</v>
      </c>
      <c r="AP598" s="269" t="s">
        <v>222</v>
      </c>
      <c r="BX598" s="114">
        <f>IF('1_geral'!$D$1=AL598,1,0)</f>
        <v>0</v>
      </c>
      <c r="BY598" s="114">
        <f>IF(BX598=1,SUM($BX$2:$BX597)+1,0)</f>
        <v>0</v>
      </c>
      <c r="BZ598" s="114" t="str">
        <f t="shared" si="40"/>
        <v/>
      </c>
      <c r="CA598" s="114" t="str">
        <f t="shared" si="41"/>
        <v/>
      </c>
    </row>
    <row r="599" spans="38:79" ht="15" customHeight="1" x14ac:dyDescent="0.25">
      <c r="AL599" s="271" t="str">
        <f t="shared" si="42"/>
        <v>STI</v>
      </c>
      <c r="AM599" s="477" t="s">
        <v>4053</v>
      </c>
      <c r="AN599" s="269" t="s">
        <v>789</v>
      </c>
      <c r="AO599" s="269" t="s">
        <v>31</v>
      </c>
      <c r="AP599" s="269" t="s">
        <v>222</v>
      </c>
      <c r="BX599" s="114">
        <f>IF('1_geral'!$D$1=AL599,1,0)</f>
        <v>0</v>
      </c>
      <c r="BY599" s="114">
        <f>IF(BX599=1,SUM($BX$2:$BX598)+1,0)</f>
        <v>0</v>
      </c>
      <c r="BZ599" s="114" t="str">
        <f t="shared" si="40"/>
        <v/>
      </c>
      <c r="CA599" s="114" t="str">
        <f t="shared" si="41"/>
        <v/>
      </c>
    </row>
    <row r="600" spans="38:79" ht="15" customHeight="1" x14ac:dyDescent="0.25">
      <c r="AL600" s="271" t="str">
        <f t="shared" si="42"/>
        <v>STI</v>
      </c>
      <c r="AM600" s="477" t="s">
        <v>5056</v>
      </c>
      <c r="AN600" s="269" t="s">
        <v>790</v>
      </c>
      <c r="AO600" s="269" t="s">
        <v>31</v>
      </c>
      <c r="AP600" s="269" t="s">
        <v>223</v>
      </c>
      <c r="BX600" s="114">
        <f>IF('1_geral'!$D$1=AL600,1,0)</f>
        <v>0</v>
      </c>
      <c r="BY600" s="114">
        <f>IF(BX600=1,SUM($BX$2:$BX599)+1,0)</f>
        <v>0</v>
      </c>
      <c r="BZ600" s="114" t="str">
        <f t="shared" si="40"/>
        <v/>
      </c>
      <c r="CA600" s="114" t="str">
        <f t="shared" si="41"/>
        <v/>
      </c>
    </row>
    <row r="601" spans="38:79" ht="15" customHeight="1" x14ac:dyDescent="0.25">
      <c r="AL601" s="271" t="str">
        <f t="shared" si="42"/>
        <v>NSA</v>
      </c>
      <c r="AM601" s="477" t="s">
        <v>4054</v>
      </c>
      <c r="AN601" s="269" t="s">
        <v>791</v>
      </c>
      <c r="AO601" s="269" t="s">
        <v>15</v>
      </c>
      <c r="AP601" s="269" t="s">
        <v>227</v>
      </c>
      <c r="BX601" s="114">
        <f>IF('1_geral'!$D$1=AL601,1,0)</f>
        <v>0</v>
      </c>
      <c r="BY601" s="114">
        <f>IF(BX601=1,SUM($BX$2:$BX600)+1,0)</f>
        <v>0</v>
      </c>
      <c r="BZ601" s="114" t="str">
        <f t="shared" si="40"/>
        <v/>
      </c>
      <c r="CA601" s="114" t="str">
        <f t="shared" si="41"/>
        <v/>
      </c>
    </row>
    <row r="602" spans="38:79" ht="15" customHeight="1" x14ac:dyDescent="0.25">
      <c r="AL602" s="271" t="str">
        <f t="shared" si="42"/>
        <v>SSM</v>
      </c>
      <c r="AM602" s="477" t="s">
        <v>4055</v>
      </c>
      <c r="AN602" s="269" t="s">
        <v>792</v>
      </c>
      <c r="AO602" s="269" t="s">
        <v>30</v>
      </c>
      <c r="AP602" s="269" t="s">
        <v>222</v>
      </c>
      <c r="BX602" s="114">
        <f>IF('1_geral'!$D$1=AL602,1,0)</f>
        <v>0</v>
      </c>
      <c r="BY602" s="114">
        <f>IF(BX602=1,SUM($BX$2:$BX601)+1,0)</f>
        <v>0</v>
      </c>
      <c r="BZ602" s="114" t="str">
        <f t="shared" si="40"/>
        <v/>
      </c>
      <c r="CA602" s="114" t="str">
        <f t="shared" si="41"/>
        <v/>
      </c>
    </row>
    <row r="603" spans="38:79" ht="15" customHeight="1" x14ac:dyDescent="0.25">
      <c r="AL603" s="271" t="str">
        <f t="shared" si="42"/>
        <v>PRG</v>
      </c>
      <c r="AM603" s="477" t="s">
        <v>4056</v>
      </c>
      <c r="AN603" s="269" t="s">
        <v>793</v>
      </c>
      <c r="AO603" s="269" t="s">
        <v>1835</v>
      </c>
      <c r="AP603" s="269" t="s">
        <v>223</v>
      </c>
      <c r="BX603" s="114">
        <f>IF('1_geral'!$D$1=AL603,1,0)</f>
        <v>0</v>
      </c>
      <c r="BY603" s="114">
        <f>IF(BX603=1,SUM($BX$2:$BX602)+1,0)</f>
        <v>0</v>
      </c>
      <c r="BZ603" s="114" t="str">
        <f t="shared" si="40"/>
        <v/>
      </c>
      <c r="CA603" s="114" t="str">
        <f t="shared" si="41"/>
        <v/>
      </c>
    </row>
    <row r="604" spans="38:79" ht="15" customHeight="1" x14ac:dyDescent="0.25">
      <c r="AL604" s="271" t="str">
        <f t="shared" si="42"/>
        <v>SGA</v>
      </c>
      <c r="AM604" s="477" t="s">
        <v>4057</v>
      </c>
      <c r="AN604" s="269" t="s">
        <v>794</v>
      </c>
      <c r="AO604" s="269" t="s">
        <v>23</v>
      </c>
      <c r="AP604" s="269" t="s">
        <v>222</v>
      </c>
      <c r="BX604" s="114">
        <f>IF('1_geral'!$D$1=AL604,1,0)</f>
        <v>0</v>
      </c>
      <c r="BY604" s="114">
        <f>IF(BX604=1,SUM($BX$2:$BX603)+1,0)</f>
        <v>0</v>
      </c>
      <c r="BZ604" s="114" t="str">
        <f t="shared" si="40"/>
        <v/>
      </c>
      <c r="CA604" s="114" t="str">
        <f t="shared" si="41"/>
        <v/>
      </c>
    </row>
    <row r="605" spans="38:79" ht="15" customHeight="1" x14ac:dyDescent="0.25">
      <c r="AL605" s="271" t="str">
        <f t="shared" si="42"/>
        <v>SFI</v>
      </c>
      <c r="AM605" s="477" t="s">
        <v>4058</v>
      </c>
      <c r="AN605" s="269" t="s">
        <v>795</v>
      </c>
      <c r="AO605" s="269" t="s">
        <v>1836</v>
      </c>
      <c r="AP605" s="269" t="s">
        <v>223</v>
      </c>
      <c r="BX605" s="114">
        <f>IF('1_geral'!$D$1=AL605,1,0)</f>
        <v>0</v>
      </c>
      <c r="BY605" s="114">
        <f>IF(BX605=1,SUM($BX$2:$BX604)+1,0)</f>
        <v>0</v>
      </c>
      <c r="BZ605" s="114" t="str">
        <f t="shared" si="40"/>
        <v/>
      </c>
      <c r="CA605" s="114" t="str">
        <f t="shared" si="41"/>
        <v/>
      </c>
    </row>
    <row r="606" spans="38:79" ht="15" customHeight="1" x14ac:dyDescent="0.25">
      <c r="AL606" s="271" t="str">
        <f t="shared" si="42"/>
        <v>SGP</v>
      </c>
      <c r="AM606" s="477" t="s">
        <v>4059</v>
      </c>
      <c r="AN606" s="269" t="s">
        <v>796</v>
      </c>
      <c r="AO606" s="269" t="s">
        <v>24</v>
      </c>
      <c r="AP606" s="269" t="s">
        <v>224</v>
      </c>
      <c r="BX606" s="114">
        <f>IF('1_geral'!$D$1=AL606,1,0)</f>
        <v>0</v>
      </c>
      <c r="BY606" s="114">
        <f>IF(BX606=1,SUM($BX$2:$BX605)+1,0)</f>
        <v>0</v>
      </c>
      <c r="BZ606" s="114" t="str">
        <f t="shared" si="40"/>
        <v/>
      </c>
      <c r="CA606" s="114" t="str">
        <f t="shared" si="41"/>
        <v/>
      </c>
    </row>
    <row r="607" spans="38:79" ht="15" customHeight="1" x14ac:dyDescent="0.25">
      <c r="AL607" s="271" t="str">
        <f t="shared" si="42"/>
        <v>SGP</v>
      </c>
      <c r="AM607" s="477" t="s">
        <v>4060</v>
      </c>
      <c r="AN607" s="269" t="s">
        <v>797</v>
      </c>
      <c r="AO607" s="269" t="s">
        <v>24</v>
      </c>
      <c r="AP607" s="269" t="s">
        <v>222</v>
      </c>
      <c r="BX607" s="114">
        <f>IF('1_geral'!$D$1=AL607,1,0)</f>
        <v>0</v>
      </c>
      <c r="BY607" s="114">
        <f>IF(BX607=1,SUM($BX$2:$BX606)+1,0)</f>
        <v>0</v>
      </c>
      <c r="BZ607" s="114" t="str">
        <f t="shared" si="40"/>
        <v/>
      </c>
      <c r="CA607" s="114" t="str">
        <f t="shared" si="41"/>
        <v/>
      </c>
    </row>
    <row r="608" spans="38:79" ht="15" customHeight="1" x14ac:dyDescent="0.25">
      <c r="AL608" s="271" t="str">
        <f t="shared" si="42"/>
        <v>STI</v>
      </c>
      <c r="AM608" s="477" t="s">
        <v>4061</v>
      </c>
      <c r="AN608" s="269" t="s">
        <v>798</v>
      </c>
      <c r="AO608" s="269" t="s">
        <v>31</v>
      </c>
      <c r="AP608" s="269" t="s">
        <v>222</v>
      </c>
      <c r="BX608" s="114">
        <f>IF('1_geral'!$D$1=AL608,1,0)</f>
        <v>0</v>
      </c>
      <c r="BY608" s="114">
        <f>IF(BX608=1,SUM($BX$2:$BX607)+1,0)</f>
        <v>0</v>
      </c>
      <c r="BZ608" s="114" t="str">
        <f t="shared" si="40"/>
        <v/>
      </c>
      <c r="CA608" s="114" t="str">
        <f t="shared" si="41"/>
        <v/>
      </c>
    </row>
    <row r="609" spans="38:79" ht="15" customHeight="1" x14ac:dyDescent="0.25">
      <c r="AL609" s="271" t="str">
        <f t="shared" si="42"/>
        <v>SPL</v>
      </c>
      <c r="AM609" s="477" t="s">
        <v>4062</v>
      </c>
      <c r="AN609" s="269" t="s">
        <v>799</v>
      </c>
      <c r="AO609" s="269" t="s">
        <v>29</v>
      </c>
      <c r="AP609" s="269" t="s">
        <v>222</v>
      </c>
      <c r="BX609" s="114">
        <f>IF('1_geral'!$D$1=AL609,1,0)</f>
        <v>0</v>
      </c>
      <c r="BY609" s="114">
        <f>IF(BX609=1,SUM($BX$2:$BX608)+1,0)</f>
        <v>0</v>
      </c>
      <c r="BZ609" s="114" t="str">
        <f t="shared" si="40"/>
        <v/>
      </c>
      <c r="CA609" s="114" t="str">
        <f t="shared" si="41"/>
        <v/>
      </c>
    </row>
    <row r="610" spans="38:79" ht="15" customHeight="1" x14ac:dyDescent="0.25">
      <c r="AL610" s="271" t="str">
        <f t="shared" si="42"/>
        <v>SSM</v>
      </c>
      <c r="AM610" s="477" t="s">
        <v>4063</v>
      </c>
      <c r="AN610" s="269" t="s">
        <v>800</v>
      </c>
      <c r="AO610" s="269" t="s">
        <v>30</v>
      </c>
      <c r="AP610" s="269" t="s">
        <v>222</v>
      </c>
      <c r="BX610" s="114">
        <f>IF('1_geral'!$D$1=AL610,1,0)</f>
        <v>0</v>
      </c>
      <c r="BY610" s="114">
        <f>IF(BX610=1,SUM($BX$2:$BX609)+1,0)</f>
        <v>0</v>
      </c>
      <c r="BZ610" s="114" t="str">
        <f t="shared" si="40"/>
        <v/>
      </c>
      <c r="CA610" s="114" t="str">
        <f t="shared" si="41"/>
        <v/>
      </c>
    </row>
    <row r="611" spans="38:79" ht="15" customHeight="1" x14ac:dyDescent="0.25">
      <c r="AL611" s="271" t="str">
        <f t="shared" si="42"/>
        <v>GAB</v>
      </c>
      <c r="AM611" s="477" t="s">
        <v>4064</v>
      </c>
      <c r="AN611" s="269" t="s">
        <v>801</v>
      </c>
      <c r="AO611" s="269" t="s">
        <v>11</v>
      </c>
      <c r="AP611" s="269" t="s">
        <v>222</v>
      </c>
      <c r="BX611" s="114">
        <f>IF('1_geral'!$D$1=AL611,1,0)</f>
        <v>0</v>
      </c>
      <c r="BY611" s="114">
        <f>IF(BX611=1,SUM($BX$2:$BX610)+1,0)</f>
        <v>0</v>
      </c>
      <c r="BZ611" s="114" t="str">
        <f t="shared" si="40"/>
        <v/>
      </c>
      <c r="CA611" s="114" t="str">
        <f t="shared" si="41"/>
        <v/>
      </c>
    </row>
    <row r="612" spans="38:79" ht="15" customHeight="1" x14ac:dyDescent="0.25">
      <c r="AL612" s="271" t="str">
        <f t="shared" si="42"/>
        <v>SSM</v>
      </c>
      <c r="AM612" s="477" t="s">
        <v>4065</v>
      </c>
      <c r="AN612" s="269" t="s">
        <v>4982</v>
      </c>
      <c r="AO612" s="269" t="s">
        <v>30</v>
      </c>
      <c r="AP612" s="269" t="s">
        <v>222</v>
      </c>
      <c r="BX612" s="114">
        <f>IF('1_geral'!$D$1=AL612,1,0)</f>
        <v>0</v>
      </c>
      <c r="BY612" s="114">
        <f>IF(BX612=1,SUM($BX$2:$BX611)+1,0)</f>
        <v>0</v>
      </c>
      <c r="BZ612" s="114" t="str">
        <f t="shared" si="40"/>
        <v/>
      </c>
      <c r="CA612" s="114" t="str">
        <f t="shared" si="41"/>
        <v/>
      </c>
    </row>
    <row r="613" spans="38:79" ht="15" customHeight="1" x14ac:dyDescent="0.25">
      <c r="AL613" s="271" t="str">
        <f t="shared" si="42"/>
        <v>DIR-3</v>
      </c>
      <c r="AM613" s="477" t="s">
        <v>4066</v>
      </c>
      <c r="AN613" s="269" t="s">
        <v>802</v>
      </c>
      <c r="AO613" s="269" t="s">
        <v>9</v>
      </c>
      <c r="AP613" s="269" t="s">
        <v>222</v>
      </c>
      <c r="BX613" s="114">
        <f>IF('1_geral'!$D$1=AL613,1,0)</f>
        <v>0</v>
      </c>
      <c r="BY613" s="114">
        <f>IF(BX613=1,SUM($BX$2:$BX612)+1,0)</f>
        <v>0</v>
      </c>
      <c r="BZ613" s="114" t="str">
        <f t="shared" si="40"/>
        <v/>
      </c>
      <c r="CA613" s="114" t="str">
        <f t="shared" si="41"/>
        <v/>
      </c>
    </row>
    <row r="614" spans="38:79" ht="15" customHeight="1" x14ac:dyDescent="0.25">
      <c r="AL614" s="271" t="str">
        <f t="shared" si="42"/>
        <v>NDF</v>
      </c>
      <c r="AM614" s="477" t="s">
        <v>4067</v>
      </c>
      <c r="AN614" s="269" t="s">
        <v>803</v>
      </c>
      <c r="AO614" s="269" t="s">
        <v>1837</v>
      </c>
      <c r="AP614" s="269" t="s">
        <v>223</v>
      </c>
      <c r="BX614" s="114">
        <f>IF('1_geral'!$D$1=AL614,1,0)</f>
        <v>0</v>
      </c>
      <c r="BY614" s="114">
        <f>IF(BX614=1,SUM($BX$2:$BX613)+1,0)</f>
        <v>0</v>
      </c>
      <c r="BZ614" s="114" t="str">
        <f t="shared" si="40"/>
        <v/>
      </c>
      <c r="CA614" s="114" t="str">
        <f t="shared" si="41"/>
        <v/>
      </c>
    </row>
    <row r="615" spans="38:79" ht="15" customHeight="1" x14ac:dyDescent="0.25">
      <c r="AL615" s="271" t="str">
        <f t="shared" si="42"/>
        <v>STI</v>
      </c>
      <c r="AM615" s="477" t="s">
        <v>4068</v>
      </c>
      <c r="AN615" s="269" t="s">
        <v>804</v>
      </c>
      <c r="AO615" s="269" t="s">
        <v>31</v>
      </c>
      <c r="AP615" s="269" t="s">
        <v>222</v>
      </c>
      <c r="BX615" s="114">
        <f>IF('1_geral'!$D$1=AL615,1,0)</f>
        <v>0</v>
      </c>
      <c r="BY615" s="114">
        <f>IF(BX615=1,SUM($BX$2:$BX614)+1,0)</f>
        <v>0</v>
      </c>
      <c r="BZ615" s="114" t="str">
        <f t="shared" si="40"/>
        <v/>
      </c>
      <c r="CA615" s="114" t="str">
        <f t="shared" si="41"/>
        <v/>
      </c>
    </row>
    <row r="616" spans="38:79" ht="15" customHeight="1" x14ac:dyDescent="0.25">
      <c r="AL616" s="271" t="str">
        <f t="shared" si="42"/>
        <v>STI</v>
      </c>
      <c r="AM616" s="477" t="s">
        <v>4069</v>
      </c>
      <c r="AN616" s="269" t="s">
        <v>3376</v>
      </c>
      <c r="AO616" s="269" t="s">
        <v>31</v>
      </c>
      <c r="AP616" s="269" t="s">
        <v>222</v>
      </c>
      <c r="BX616" s="114">
        <f>IF('1_geral'!$D$1=AL616,1,0)</f>
        <v>0</v>
      </c>
      <c r="BY616" s="114">
        <f>IF(BX616=1,SUM($BX$2:$BX615)+1,0)</f>
        <v>0</v>
      </c>
      <c r="BZ616" s="114" t="str">
        <f t="shared" si="40"/>
        <v/>
      </c>
      <c r="CA616" s="114" t="str">
        <f t="shared" si="41"/>
        <v/>
      </c>
    </row>
    <row r="617" spans="38:79" ht="15" customHeight="1" x14ac:dyDescent="0.25">
      <c r="AL617" s="271" t="str">
        <f t="shared" si="42"/>
        <v>OUV</v>
      </c>
      <c r="AM617" s="477" t="s">
        <v>4070</v>
      </c>
      <c r="AN617" s="269" t="s">
        <v>805</v>
      </c>
      <c r="AO617" s="269" t="s">
        <v>47</v>
      </c>
      <c r="AP617" s="269" t="s">
        <v>222</v>
      </c>
      <c r="BX617" s="114">
        <f>IF('1_geral'!$D$1=AL617,1,0)</f>
        <v>0</v>
      </c>
      <c r="BY617" s="114">
        <f>IF(BX617=1,SUM($BX$2:$BX616)+1,0)</f>
        <v>0</v>
      </c>
      <c r="BZ617" s="114" t="str">
        <f t="shared" si="40"/>
        <v/>
      </c>
      <c r="CA617" s="114" t="str">
        <f t="shared" si="41"/>
        <v/>
      </c>
    </row>
    <row r="618" spans="38:79" ht="15" customHeight="1" x14ac:dyDescent="0.25">
      <c r="AL618" s="271" t="str">
        <f t="shared" si="42"/>
        <v>SGA</v>
      </c>
      <c r="AM618" s="477" t="s">
        <v>4071</v>
      </c>
      <c r="AN618" s="269" t="s">
        <v>806</v>
      </c>
      <c r="AO618" s="269" t="s">
        <v>23</v>
      </c>
      <c r="AP618" s="269" t="s">
        <v>222</v>
      </c>
      <c r="BX618" s="114">
        <f>IF('1_geral'!$D$1=AL618,1,0)</f>
        <v>0</v>
      </c>
      <c r="BY618" s="114">
        <f>IF(BX618=1,SUM($BX$2:$BX617)+1,0)</f>
        <v>0</v>
      </c>
      <c r="BZ618" s="114" t="str">
        <f t="shared" si="40"/>
        <v/>
      </c>
      <c r="CA618" s="114" t="str">
        <f t="shared" si="41"/>
        <v/>
      </c>
    </row>
    <row r="619" spans="38:79" ht="15" customHeight="1" x14ac:dyDescent="0.25">
      <c r="AL619" s="271" t="str">
        <f t="shared" si="42"/>
        <v>CPT</v>
      </c>
      <c r="AM619" s="477" t="s">
        <v>4072</v>
      </c>
      <c r="AN619" s="269" t="s">
        <v>807</v>
      </c>
      <c r="AO619" s="269" t="s">
        <v>1834</v>
      </c>
      <c r="AP619" s="269" t="s">
        <v>223</v>
      </c>
      <c r="BX619" s="114">
        <f>IF('1_geral'!$D$1=AL619,1,0)</f>
        <v>0</v>
      </c>
      <c r="BY619" s="114">
        <f>IF(BX619=1,SUM($BX$2:$BX618)+1,0)</f>
        <v>0</v>
      </c>
      <c r="BZ619" s="114" t="str">
        <f t="shared" si="40"/>
        <v/>
      </c>
      <c r="CA619" s="114" t="str">
        <f t="shared" si="41"/>
        <v/>
      </c>
    </row>
    <row r="620" spans="38:79" ht="15" customHeight="1" x14ac:dyDescent="0.25">
      <c r="AL620" s="271" t="str">
        <f t="shared" si="42"/>
        <v>SGP</v>
      </c>
      <c r="AM620" s="477" t="s">
        <v>4073</v>
      </c>
      <c r="AN620" s="269" t="s">
        <v>808</v>
      </c>
      <c r="AO620" s="269" t="s">
        <v>24</v>
      </c>
      <c r="AP620" s="269" t="s">
        <v>222</v>
      </c>
      <c r="BX620" s="114">
        <f>IF('1_geral'!$D$1=AL620,1,0)</f>
        <v>0</v>
      </c>
      <c r="BY620" s="114">
        <f>IF(BX620=1,SUM($BX$2:$BX619)+1,0)</f>
        <v>0</v>
      </c>
      <c r="BZ620" s="114" t="str">
        <f t="shared" si="40"/>
        <v/>
      </c>
      <c r="CA620" s="114" t="str">
        <f t="shared" si="41"/>
        <v/>
      </c>
    </row>
    <row r="621" spans="38:79" ht="15" customHeight="1" x14ac:dyDescent="0.25">
      <c r="AL621" s="271" t="str">
        <f t="shared" si="42"/>
        <v>SIM</v>
      </c>
      <c r="AM621" s="477" t="s">
        <v>4074</v>
      </c>
      <c r="AN621" s="269" t="s">
        <v>809</v>
      </c>
      <c r="AO621" s="269" t="s">
        <v>25</v>
      </c>
      <c r="AP621" s="269" t="s">
        <v>222</v>
      </c>
      <c r="BX621" s="114">
        <f>IF('1_geral'!$D$1=AL621,1,0)</f>
        <v>0</v>
      </c>
      <c r="BY621" s="114">
        <f>IF(BX621=1,SUM($BX$2:$BX620)+1,0)</f>
        <v>0</v>
      </c>
      <c r="BZ621" s="114" t="str">
        <f t="shared" si="40"/>
        <v/>
      </c>
      <c r="CA621" s="114" t="str">
        <f t="shared" si="41"/>
        <v/>
      </c>
    </row>
    <row r="622" spans="38:79" ht="15" customHeight="1" x14ac:dyDescent="0.25">
      <c r="AL622" s="271" t="str">
        <f t="shared" si="42"/>
        <v>SGA</v>
      </c>
      <c r="AM622" s="477" t="s">
        <v>4075</v>
      </c>
      <c r="AN622" s="269" t="s">
        <v>810</v>
      </c>
      <c r="AO622" s="269" t="s">
        <v>23</v>
      </c>
      <c r="AP622" s="269" t="s">
        <v>223</v>
      </c>
      <c r="BX622" s="114">
        <f>IF('1_geral'!$D$1=AL622,1,0)</f>
        <v>0</v>
      </c>
      <c r="BY622" s="114">
        <f>IF(BX622=1,SUM($BX$2:$BX621)+1,0)</f>
        <v>0</v>
      </c>
      <c r="BZ622" s="114" t="str">
        <f t="shared" si="40"/>
        <v/>
      </c>
      <c r="CA622" s="114" t="str">
        <f t="shared" si="41"/>
        <v/>
      </c>
    </row>
    <row r="623" spans="38:79" ht="15" customHeight="1" x14ac:dyDescent="0.25">
      <c r="AL623" s="271" t="str">
        <f t="shared" si="42"/>
        <v>STI</v>
      </c>
      <c r="AM623" s="477" t="s">
        <v>4076</v>
      </c>
      <c r="AN623" s="269" t="s">
        <v>811</v>
      </c>
      <c r="AO623" s="269" t="s">
        <v>31</v>
      </c>
      <c r="AP623" s="269" t="s">
        <v>222</v>
      </c>
      <c r="BX623" s="114">
        <f>IF('1_geral'!$D$1=AL623,1,0)</f>
        <v>0</v>
      </c>
      <c r="BY623" s="114">
        <f>IF(BX623=1,SUM($BX$2:$BX622)+1,0)</f>
        <v>0</v>
      </c>
      <c r="BZ623" s="114" t="str">
        <f t="shared" si="40"/>
        <v/>
      </c>
      <c r="CA623" s="114" t="str">
        <f t="shared" si="41"/>
        <v/>
      </c>
    </row>
    <row r="624" spans="38:79" ht="15" customHeight="1" x14ac:dyDescent="0.25">
      <c r="AL624" s="271" t="str">
        <f t="shared" si="42"/>
        <v>SEP</v>
      </c>
      <c r="AM624" s="477" t="s">
        <v>4077</v>
      </c>
      <c r="AN624" s="269" t="s">
        <v>812</v>
      </c>
      <c r="AO624" s="269" t="s">
        <v>5</v>
      </c>
      <c r="AP624" s="269" t="s">
        <v>222</v>
      </c>
      <c r="BX624" s="114">
        <f>IF('1_geral'!$D$1=AL624,1,0)</f>
        <v>0</v>
      </c>
      <c r="BY624" s="114">
        <f>IF(BX624=1,SUM($BX$2:$BX623)+1,0)</f>
        <v>0</v>
      </c>
      <c r="BZ624" s="114" t="str">
        <f t="shared" si="40"/>
        <v/>
      </c>
      <c r="CA624" s="114" t="str">
        <f t="shared" si="41"/>
        <v/>
      </c>
    </row>
    <row r="625" spans="38:79" ht="15" customHeight="1" x14ac:dyDescent="0.25">
      <c r="AL625" s="271" t="str">
        <f t="shared" si="42"/>
        <v>CPT</v>
      </c>
      <c r="AM625" s="477" t="s">
        <v>4078</v>
      </c>
      <c r="AN625" s="269" t="s">
        <v>813</v>
      </c>
      <c r="AO625" s="269" t="s">
        <v>1834</v>
      </c>
      <c r="AP625" s="269" t="s">
        <v>223</v>
      </c>
      <c r="BX625" s="114">
        <f>IF('1_geral'!$D$1=AL625,1,0)</f>
        <v>0</v>
      </c>
      <c r="BY625" s="114">
        <f>IF(BX625=1,SUM($BX$2:$BX624)+1,0)</f>
        <v>0</v>
      </c>
      <c r="BZ625" s="114" t="str">
        <f t="shared" si="40"/>
        <v/>
      </c>
      <c r="CA625" s="114" t="str">
        <f t="shared" si="41"/>
        <v/>
      </c>
    </row>
    <row r="626" spans="38:79" ht="15" customHeight="1" x14ac:dyDescent="0.25">
      <c r="AL626" s="271" t="str">
        <f t="shared" si="42"/>
        <v>STI</v>
      </c>
      <c r="AM626" s="477" t="s">
        <v>5160</v>
      </c>
      <c r="AN626" s="269" t="s">
        <v>5161</v>
      </c>
      <c r="AO626" s="269" t="s">
        <v>31</v>
      </c>
      <c r="AP626" s="269" t="s">
        <v>223</v>
      </c>
      <c r="BX626" s="114">
        <f>IF('1_geral'!$D$1=AL626,1,0)</f>
        <v>0</v>
      </c>
      <c r="BY626" s="114">
        <f>IF(BX626=1,SUM($BX$2:$BX625)+1,0)</f>
        <v>0</v>
      </c>
      <c r="BZ626" s="114" t="str">
        <f t="shared" si="40"/>
        <v/>
      </c>
      <c r="CA626" s="114" t="str">
        <f t="shared" si="41"/>
        <v/>
      </c>
    </row>
    <row r="627" spans="38:79" ht="15" customHeight="1" x14ac:dyDescent="0.25">
      <c r="AL627" s="271" t="str">
        <f t="shared" si="42"/>
        <v>SCL</v>
      </c>
      <c r="AM627" s="477" t="s">
        <v>4079</v>
      </c>
      <c r="AN627" s="269" t="s">
        <v>814</v>
      </c>
      <c r="AO627" s="269" t="s">
        <v>19</v>
      </c>
      <c r="AP627" s="269" t="s">
        <v>222</v>
      </c>
      <c r="BX627" s="114">
        <f>IF('1_geral'!$D$1=AL627,1,0)</f>
        <v>0</v>
      </c>
      <c r="BY627" s="114">
        <f>IF(BX627=1,SUM($BX$2:$BX626)+1,0)</f>
        <v>0</v>
      </c>
      <c r="BZ627" s="114" t="str">
        <f t="shared" si="40"/>
        <v/>
      </c>
      <c r="CA627" s="114" t="str">
        <f t="shared" si="41"/>
        <v/>
      </c>
    </row>
    <row r="628" spans="38:79" ht="15" customHeight="1" x14ac:dyDescent="0.25">
      <c r="AL628" s="271" t="str">
        <f t="shared" si="42"/>
        <v>SCL</v>
      </c>
      <c r="AM628" s="477" t="s">
        <v>4080</v>
      </c>
      <c r="AN628" s="269" t="s">
        <v>3377</v>
      </c>
      <c r="AO628" s="269" t="s">
        <v>19</v>
      </c>
      <c r="AP628" s="269" t="s">
        <v>222</v>
      </c>
      <c r="BX628" s="114">
        <f>IF('1_geral'!$D$1=AL628,1,0)</f>
        <v>0</v>
      </c>
      <c r="BY628" s="114">
        <f>IF(BX628=1,SUM($BX$2:$BX627)+1,0)</f>
        <v>0</v>
      </c>
      <c r="BZ628" s="114" t="str">
        <f t="shared" si="40"/>
        <v/>
      </c>
      <c r="CA628" s="114" t="str">
        <f t="shared" si="41"/>
        <v/>
      </c>
    </row>
    <row r="629" spans="38:79" ht="15" customHeight="1" x14ac:dyDescent="0.25">
      <c r="AL629" s="271" t="str">
        <f t="shared" si="42"/>
        <v>NRJ</v>
      </c>
      <c r="AM629" s="477" t="s">
        <v>4081</v>
      </c>
      <c r="AN629" s="269" t="s">
        <v>815</v>
      </c>
      <c r="AO629" s="269" t="s">
        <v>46</v>
      </c>
      <c r="AP629" s="269" t="s">
        <v>222</v>
      </c>
      <c r="BX629" s="114">
        <f>IF('1_geral'!$D$1=AL629,1,0)</f>
        <v>0</v>
      </c>
      <c r="BY629" s="114">
        <f>IF(BX629=1,SUM($BX$2:$BX628)+1,0)</f>
        <v>0</v>
      </c>
      <c r="BZ629" s="114" t="str">
        <f t="shared" si="40"/>
        <v/>
      </c>
      <c r="CA629" s="114" t="str">
        <f t="shared" si="41"/>
        <v/>
      </c>
    </row>
    <row r="630" spans="38:79" ht="15" customHeight="1" x14ac:dyDescent="0.25">
      <c r="AL630" s="271" t="str">
        <f t="shared" si="42"/>
        <v>SGP</v>
      </c>
      <c r="AM630" s="477" t="s">
        <v>4082</v>
      </c>
      <c r="AN630" s="269" t="s">
        <v>816</v>
      </c>
      <c r="AO630" s="269" t="s">
        <v>24</v>
      </c>
      <c r="AP630" s="269" t="s">
        <v>222</v>
      </c>
      <c r="BX630" s="114">
        <f>IF('1_geral'!$D$1=AL630,1,0)</f>
        <v>0</v>
      </c>
      <c r="BY630" s="114">
        <f>IF(BX630=1,SUM($BX$2:$BX629)+1,0)</f>
        <v>0</v>
      </c>
      <c r="BZ630" s="114" t="str">
        <f t="shared" si="40"/>
        <v/>
      </c>
      <c r="CA630" s="114" t="str">
        <f t="shared" si="41"/>
        <v/>
      </c>
    </row>
    <row r="631" spans="38:79" ht="15" customHeight="1" x14ac:dyDescent="0.25">
      <c r="AL631" s="271" t="str">
        <f t="shared" si="42"/>
        <v>SGA</v>
      </c>
      <c r="AM631" s="477" t="s">
        <v>4083</v>
      </c>
      <c r="AN631" s="269" t="s">
        <v>817</v>
      </c>
      <c r="AO631" s="269" t="s">
        <v>23</v>
      </c>
      <c r="AP631" s="269" t="s">
        <v>222</v>
      </c>
      <c r="BX631" s="114">
        <f>IF('1_geral'!$D$1=AL631,1,0)</f>
        <v>0</v>
      </c>
      <c r="BY631" s="114">
        <f>IF(BX631=1,SUM($BX$2:$BX630)+1,0)</f>
        <v>0</v>
      </c>
      <c r="BZ631" s="114" t="str">
        <f t="shared" si="40"/>
        <v/>
      </c>
      <c r="CA631" s="114" t="str">
        <f t="shared" si="41"/>
        <v/>
      </c>
    </row>
    <row r="632" spans="38:79" ht="15" customHeight="1" x14ac:dyDescent="0.25">
      <c r="AL632" s="271" t="str">
        <f t="shared" si="42"/>
        <v>SFO</v>
      </c>
      <c r="AM632" s="477" t="s">
        <v>4084</v>
      </c>
      <c r="AN632" s="269" t="s">
        <v>818</v>
      </c>
      <c r="AO632" s="269" t="s">
        <v>1840</v>
      </c>
      <c r="AP632" s="269" t="s">
        <v>222</v>
      </c>
      <c r="BX632" s="114">
        <f>IF('1_geral'!$D$1=AL632,1,0)</f>
        <v>0</v>
      </c>
      <c r="BY632" s="114">
        <f>IF(BX632=1,SUM($BX$2:$BX631)+1,0)</f>
        <v>0</v>
      </c>
      <c r="BZ632" s="114" t="str">
        <f t="shared" si="40"/>
        <v/>
      </c>
      <c r="CA632" s="114" t="str">
        <f t="shared" si="41"/>
        <v/>
      </c>
    </row>
    <row r="633" spans="38:79" ht="15" customHeight="1" x14ac:dyDescent="0.25">
      <c r="AL633" s="271" t="str">
        <f t="shared" si="42"/>
        <v>SBQ</v>
      </c>
      <c r="AM633" s="477" t="s">
        <v>4085</v>
      </c>
      <c r="AN633" s="269" t="s">
        <v>819</v>
      </c>
      <c r="AO633" s="269" t="s">
        <v>17</v>
      </c>
      <c r="AP633" s="269" t="s">
        <v>222</v>
      </c>
      <c r="BX633" s="114">
        <f>IF('1_geral'!$D$1=AL633,1,0)</f>
        <v>0</v>
      </c>
      <c r="BY633" s="114">
        <f>IF(BX633=1,SUM($BX$2:$BX632)+1,0)</f>
        <v>0</v>
      </c>
      <c r="BZ633" s="114" t="str">
        <f t="shared" si="40"/>
        <v/>
      </c>
      <c r="CA633" s="114" t="str">
        <f t="shared" si="41"/>
        <v/>
      </c>
    </row>
    <row r="634" spans="38:79" ht="15" customHeight="1" x14ac:dyDescent="0.25">
      <c r="AL634" s="271" t="str">
        <f t="shared" si="42"/>
        <v>NSP</v>
      </c>
      <c r="AM634" s="477" t="s">
        <v>4086</v>
      </c>
      <c r="AN634" s="269" t="s">
        <v>820</v>
      </c>
      <c r="AO634" s="269" t="s">
        <v>16</v>
      </c>
      <c r="AP634" s="269" t="s">
        <v>226</v>
      </c>
      <c r="BX634" s="114">
        <f>IF('1_geral'!$D$1=AL634,1,0)</f>
        <v>0</v>
      </c>
      <c r="BY634" s="114">
        <f>IF(BX634=1,SUM($BX$2:$BX633)+1,0)</f>
        <v>0</v>
      </c>
      <c r="BZ634" s="114" t="str">
        <f t="shared" si="40"/>
        <v/>
      </c>
      <c r="CA634" s="114" t="str">
        <f t="shared" si="41"/>
        <v/>
      </c>
    </row>
    <row r="635" spans="38:79" ht="15" customHeight="1" x14ac:dyDescent="0.25">
      <c r="AL635" s="271" t="str">
        <f t="shared" si="42"/>
        <v>SDT</v>
      </c>
      <c r="AM635" s="477" t="s">
        <v>4087</v>
      </c>
      <c r="AN635" s="269" t="s">
        <v>821</v>
      </c>
      <c r="AO635" s="269" t="s">
        <v>22</v>
      </c>
      <c r="AP635" s="269" t="s">
        <v>222</v>
      </c>
      <c r="BX635" s="114">
        <f>IF('1_geral'!$D$1=AL635,1,0)</f>
        <v>0</v>
      </c>
      <c r="BY635" s="114">
        <f>IF(BX635=1,SUM($BX$2:$BX634)+1,0)</f>
        <v>0</v>
      </c>
      <c r="BZ635" s="114" t="str">
        <f t="shared" si="40"/>
        <v/>
      </c>
      <c r="CA635" s="114" t="str">
        <f t="shared" si="41"/>
        <v/>
      </c>
    </row>
    <row r="636" spans="38:79" ht="15" customHeight="1" x14ac:dyDescent="0.25">
      <c r="AL636" s="271" t="str">
        <f t="shared" si="42"/>
        <v>NFP</v>
      </c>
      <c r="AM636" s="477" t="s">
        <v>4088</v>
      </c>
      <c r="AN636" s="269" t="s">
        <v>822</v>
      </c>
      <c r="AO636" s="269" t="s">
        <v>12</v>
      </c>
      <c r="AP636" s="269" t="s">
        <v>222</v>
      </c>
      <c r="BX636" s="114">
        <f>IF('1_geral'!$D$1=AL636,1,0)</f>
        <v>0</v>
      </c>
      <c r="BY636" s="114">
        <f>IF(BX636=1,SUM($BX$2:$BX635)+1,0)</f>
        <v>0</v>
      </c>
      <c r="BZ636" s="114" t="str">
        <f t="shared" si="40"/>
        <v/>
      </c>
      <c r="CA636" s="114" t="str">
        <f t="shared" si="41"/>
        <v/>
      </c>
    </row>
    <row r="637" spans="38:79" ht="15" customHeight="1" x14ac:dyDescent="0.25">
      <c r="AL637" s="271" t="str">
        <f t="shared" si="42"/>
        <v>NSA</v>
      </c>
      <c r="AM637" s="477" t="s">
        <v>4089</v>
      </c>
      <c r="AN637" s="269" t="s">
        <v>823</v>
      </c>
      <c r="AO637" s="269" t="s">
        <v>15</v>
      </c>
      <c r="AP637" s="269" t="s">
        <v>227</v>
      </c>
      <c r="BX637" s="114">
        <f>IF('1_geral'!$D$1=AL637,1,0)</f>
        <v>0</v>
      </c>
      <c r="BY637" s="114">
        <f>IF(BX637=1,SUM($BX$2:$BX636)+1,0)</f>
        <v>0</v>
      </c>
      <c r="BZ637" s="114" t="str">
        <f t="shared" si="40"/>
        <v/>
      </c>
      <c r="CA637" s="114" t="str">
        <f t="shared" si="41"/>
        <v/>
      </c>
    </row>
    <row r="638" spans="38:79" ht="15" customHeight="1" x14ac:dyDescent="0.25">
      <c r="AL638" s="271" t="str">
        <f t="shared" si="42"/>
        <v>SEP</v>
      </c>
      <c r="AM638" s="477" t="s">
        <v>4090</v>
      </c>
      <c r="AN638" s="269" t="s">
        <v>824</v>
      </c>
      <c r="AO638" s="269" t="s">
        <v>5</v>
      </c>
      <c r="AP638" s="269" t="s">
        <v>222</v>
      </c>
      <c r="BX638" s="114">
        <f>IF('1_geral'!$D$1=AL638,1,0)</f>
        <v>0</v>
      </c>
      <c r="BY638" s="114">
        <f>IF(BX638=1,SUM($BX$2:$BX637)+1,0)</f>
        <v>0</v>
      </c>
      <c r="BZ638" s="114" t="str">
        <f t="shared" si="40"/>
        <v/>
      </c>
      <c r="CA638" s="114" t="str">
        <f t="shared" si="41"/>
        <v/>
      </c>
    </row>
    <row r="639" spans="38:79" ht="15" customHeight="1" x14ac:dyDescent="0.25">
      <c r="AL639" s="271" t="str">
        <f t="shared" si="42"/>
        <v>NFP</v>
      </c>
      <c r="AM639" s="477" t="s">
        <v>4091</v>
      </c>
      <c r="AN639" s="269" t="s">
        <v>825</v>
      </c>
      <c r="AO639" s="269" t="s">
        <v>12</v>
      </c>
      <c r="AP639" s="269" t="s">
        <v>222</v>
      </c>
      <c r="BX639" s="114">
        <f>IF('1_geral'!$D$1=AL639,1,0)</f>
        <v>0</v>
      </c>
      <c r="BY639" s="114">
        <f>IF(BX639=1,SUM($BX$2:$BX638)+1,0)</f>
        <v>0</v>
      </c>
      <c r="BZ639" s="114" t="str">
        <f t="shared" si="40"/>
        <v/>
      </c>
      <c r="CA639" s="114" t="str">
        <f t="shared" si="41"/>
        <v/>
      </c>
    </row>
    <row r="640" spans="38:79" ht="15" customHeight="1" x14ac:dyDescent="0.25">
      <c r="AL640" s="271" t="str">
        <f t="shared" si="42"/>
        <v>EDF</v>
      </c>
      <c r="AM640" s="477" t="s">
        <v>4092</v>
      </c>
      <c r="AN640" s="269" t="s">
        <v>826</v>
      </c>
      <c r="AO640" s="269" t="s">
        <v>43</v>
      </c>
      <c r="AP640" s="269" t="s">
        <v>223</v>
      </c>
      <c r="BX640" s="114">
        <f>IF('1_geral'!$D$1=AL640,1,0)</f>
        <v>0</v>
      </c>
      <c r="BY640" s="114">
        <f>IF(BX640=1,SUM($BX$2:$BX639)+1,0)</f>
        <v>0</v>
      </c>
      <c r="BZ640" s="114" t="str">
        <f t="shared" si="40"/>
        <v/>
      </c>
      <c r="CA640" s="114" t="str">
        <f t="shared" si="41"/>
        <v/>
      </c>
    </row>
    <row r="641" spans="38:79" ht="15" customHeight="1" x14ac:dyDescent="0.25">
      <c r="AL641" s="271" t="str">
        <f t="shared" si="42"/>
        <v>STI</v>
      </c>
      <c r="AM641" s="477" t="s">
        <v>5057</v>
      </c>
      <c r="AN641" s="269" t="s">
        <v>5017</v>
      </c>
      <c r="AO641" s="269" t="s">
        <v>31</v>
      </c>
      <c r="AP641" s="269" t="s">
        <v>225</v>
      </c>
      <c r="BX641" s="114">
        <f>IF('1_geral'!$D$1=AL641,1,0)</f>
        <v>0</v>
      </c>
      <c r="BY641" s="114">
        <f>IF(BX641=1,SUM($BX$2:$BX640)+1,0)</f>
        <v>0</v>
      </c>
      <c r="BZ641" s="114" t="str">
        <f t="shared" si="40"/>
        <v/>
      </c>
      <c r="CA641" s="114" t="str">
        <f t="shared" si="41"/>
        <v/>
      </c>
    </row>
    <row r="642" spans="38:79" ht="15" customHeight="1" x14ac:dyDescent="0.25">
      <c r="AL642" s="271" t="str">
        <f t="shared" si="42"/>
        <v>NMA</v>
      </c>
      <c r="AM642" s="477" t="s">
        <v>4093</v>
      </c>
      <c r="AN642" s="269" t="s">
        <v>827</v>
      </c>
      <c r="AO642" s="269" t="s">
        <v>13</v>
      </c>
      <c r="AP642" s="269" t="s">
        <v>1833</v>
      </c>
      <c r="BX642" s="114">
        <f>IF('1_geral'!$D$1=AL642,1,0)</f>
        <v>0</v>
      </c>
      <c r="BY642" s="114">
        <f>IF(BX642=1,SUM($BX$2:$BX641)+1,0)</f>
        <v>0</v>
      </c>
      <c r="BZ642" s="114" t="str">
        <f t="shared" ref="BZ642:BZ705" si="43">IF($BX642=0,"",AM642)</f>
        <v/>
      </c>
      <c r="CA642" s="114" t="str">
        <f t="shared" ref="CA642:CA705" si="44">IF($BX642=0,"",AN642)</f>
        <v/>
      </c>
    </row>
    <row r="643" spans="38:79" ht="15" customHeight="1" x14ac:dyDescent="0.25">
      <c r="AL643" s="271" t="str">
        <f t="shared" si="42"/>
        <v>CPT</v>
      </c>
      <c r="AM643" s="477" t="s">
        <v>4094</v>
      </c>
      <c r="AN643" s="269" t="s">
        <v>828</v>
      </c>
      <c r="AO643" s="269" t="s">
        <v>1834</v>
      </c>
      <c r="AP643" s="269" t="s">
        <v>223</v>
      </c>
      <c r="BX643" s="114">
        <f>IF('1_geral'!$D$1=AL643,1,0)</f>
        <v>0</v>
      </c>
      <c r="BY643" s="114">
        <f>IF(BX643=1,SUM($BX$2:$BX642)+1,0)</f>
        <v>0</v>
      </c>
      <c r="BZ643" s="114" t="str">
        <f t="shared" si="43"/>
        <v/>
      </c>
      <c r="CA643" s="114" t="str">
        <f t="shared" si="44"/>
        <v/>
      </c>
    </row>
    <row r="644" spans="38:79" ht="15" customHeight="1" x14ac:dyDescent="0.25">
      <c r="AL644" s="271" t="str">
        <f t="shared" ref="AL644:AL707" si="45">AO644</f>
        <v>SFI</v>
      </c>
      <c r="AM644" s="477" t="s">
        <v>4095</v>
      </c>
      <c r="AN644" s="269" t="s">
        <v>829</v>
      </c>
      <c r="AO644" s="269" t="s">
        <v>1836</v>
      </c>
      <c r="AP644" s="269" t="s">
        <v>222</v>
      </c>
      <c r="BX644" s="114">
        <f>IF('1_geral'!$D$1=AL644,1,0)</f>
        <v>0</v>
      </c>
      <c r="BY644" s="114">
        <f>IF(BX644=1,SUM($BX$2:$BX643)+1,0)</f>
        <v>0</v>
      </c>
      <c r="BZ644" s="114" t="str">
        <f t="shared" si="43"/>
        <v/>
      </c>
      <c r="CA644" s="114" t="str">
        <f t="shared" si="44"/>
        <v/>
      </c>
    </row>
    <row r="645" spans="38:79" ht="15" customHeight="1" x14ac:dyDescent="0.25">
      <c r="AL645" s="271" t="str">
        <f t="shared" si="45"/>
        <v>SFO</v>
      </c>
      <c r="AM645" s="477" t="s">
        <v>4096</v>
      </c>
      <c r="AN645" s="269" t="s">
        <v>830</v>
      </c>
      <c r="AO645" s="269" t="s">
        <v>1840</v>
      </c>
      <c r="AP645" s="269" t="s">
        <v>222</v>
      </c>
      <c r="BX645" s="114">
        <f>IF('1_geral'!$D$1=AL645,1,0)</f>
        <v>0</v>
      </c>
      <c r="BY645" s="114">
        <f>IF(BX645=1,SUM($BX$2:$BX644)+1,0)</f>
        <v>0</v>
      </c>
      <c r="BZ645" s="114" t="str">
        <f t="shared" si="43"/>
        <v/>
      </c>
      <c r="CA645" s="114" t="str">
        <f t="shared" si="44"/>
        <v/>
      </c>
    </row>
    <row r="646" spans="38:79" ht="15" customHeight="1" x14ac:dyDescent="0.25">
      <c r="AL646" s="271" t="str">
        <f t="shared" si="45"/>
        <v>SIM</v>
      </c>
      <c r="AM646" s="477" t="s">
        <v>4097</v>
      </c>
      <c r="AN646" s="269" t="s">
        <v>831</v>
      </c>
      <c r="AO646" s="269" t="s">
        <v>25</v>
      </c>
      <c r="AP646" s="269" t="s">
        <v>222</v>
      </c>
      <c r="BX646" s="114">
        <f>IF('1_geral'!$D$1=AL646,1,0)</f>
        <v>0</v>
      </c>
      <c r="BY646" s="114">
        <f>IF(BX646=1,SUM($BX$2:$BX645)+1,0)</f>
        <v>0</v>
      </c>
      <c r="BZ646" s="114" t="str">
        <f t="shared" si="43"/>
        <v/>
      </c>
      <c r="CA646" s="114" t="str">
        <f t="shared" si="44"/>
        <v/>
      </c>
    </row>
    <row r="647" spans="38:79" ht="15" customHeight="1" x14ac:dyDescent="0.25">
      <c r="AL647" s="271" t="str">
        <f t="shared" si="45"/>
        <v>SIM</v>
      </c>
      <c r="AM647" s="477" t="s">
        <v>4098</v>
      </c>
      <c r="AN647" s="269" t="s">
        <v>832</v>
      </c>
      <c r="AO647" s="269" t="s">
        <v>25</v>
      </c>
      <c r="AP647" s="269" t="s">
        <v>222</v>
      </c>
      <c r="BX647" s="114">
        <f>IF('1_geral'!$D$1=AL647,1,0)</f>
        <v>0</v>
      </c>
      <c r="BY647" s="114">
        <f>IF(BX647=1,SUM($BX$2:$BX646)+1,0)</f>
        <v>0</v>
      </c>
      <c r="BZ647" s="114" t="str">
        <f t="shared" si="43"/>
        <v/>
      </c>
      <c r="CA647" s="114" t="str">
        <f t="shared" si="44"/>
        <v/>
      </c>
    </row>
    <row r="648" spans="38:79" ht="15" customHeight="1" x14ac:dyDescent="0.25">
      <c r="AL648" s="271" t="str">
        <f t="shared" si="45"/>
        <v>SPL</v>
      </c>
      <c r="AM648" s="477" t="s">
        <v>4099</v>
      </c>
      <c r="AN648" s="269" t="s">
        <v>833</v>
      </c>
      <c r="AO648" s="269" t="s">
        <v>29</v>
      </c>
      <c r="AP648" s="269" t="s">
        <v>222</v>
      </c>
      <c r="BX648" s="114">
        <f>IF('1_geral'!$D$1=AL648,1,0)</f>
        <v>0</v>
      </c>
      <c r="BY648" s="114">
        <f>IF(BX648=1,SUM($BX$2:$BX647)+1,0)</f>
        <v>0</v>
      </c>
      <c r="BZ648" s="114" t="str">
        <f t="shared" si="43"/>
        <v/>
      </c>
      <c r="CA648" s="114" t="str">
        <f t="shared" si="44"/>
        <v/>
      </c>
    </row>
    <row r="649" spans="38:79" ht="15" customHeight="1" x14ac:dyDescent="0.25">
      <c r="AL649" s="271" t="str">
        <f t="shared" si="45"/>
        <v>SGP</v>
      </c>
      <c r="AM649" s="477" t="s">
        <v>4100</v>
      </c>
      <c r="AN649" s="269" t="s">
        <v>834</v>
      </c>
      <c r="AO649" s="269" t="s">
        <v>24</v>
      </c>
      <c r="AP649" s="269" t="s">
        <v>222</v>
      </c>
      <c r="BX649" s="114">
        <f>IF('1_geral'!$D$1=AL649,1,0)</f>
        <v>0</v>
      </c>
      <c r="BY649" s="114">
        <f>IF(BX649=1,SUM($BX$2:$BX648)+1,0)</f>
        <v>0</v>
      </c>
      <c r="BZ649" s="114" t="str">
        <f t="shared" si="43"/>
        <v/>
      </c>
      <c r="CA649" s="114" t="str">
        <f t="shared" si="44"/>
        <v/>
      </c>
    </row>
    <row r="650" spans="38:79" ht="15" customHeight="1" x14ac:dyDescent="0.25">
      <c r="AL650" s="271" t="str">
        <f t="shared" si="45"/>
        <v>SPC</v>
      </c>
      <c r="AM650" s="477" t="s">
        <v>4101</v>
      </c>
      <c r="AN650" s="269" t="s">
        <v>835</v>
      </c>
      <c r="AO650" s="269" t="s">
        <v>26</v>
      </c>
      <c r="AP650" s="269" t="s">
        <v>222</v>
      </c>
      <c r="BX650" s="114">
        <f>IF('1_geral'!$D$1=AL650,1,0)</f>
        <v>0</v>
      </c>
      <c r="BY650" s="114">
        <f>IF(BX650=1,SUM($BX$2:$BX649)+1,0)</f>
        <v>0</v>
      </c>
      <c r="BZ650" s="114" t="str">
        <f t="shared" si="43"/>
        <v/>
      </c>
      <c r="CA650" s="114" t="str">
        <f t="shared" si="44"/>
        <v/>
      </c>
    </row>
    <row r="651" spans="38:79" ht="15" customHeight="1" x14ac:dyDescent="0.25">
      <c r="AL651" s="271" t="str">
        <f t="shared" si="45"/>
        <v>SAG</v>
      </c>
      <c r="AM651" s="477" t="s">
        <v>4102</v>
      </c>
      <c r="AN651" s="269" t="s">
        <v>836</v>
      </c>
      <c r="AO651" s="269" t="s">
        <v>3364</v>
      </c>
      <c r="AP651" s="269" t="s">
        <v>222</v>
      </c>
      <c r="BX651" s="114">
        <f>IF('1_geral'!$D$1=AL651,1,0)</f>
        <v>0</v>
      </c>
      <c r="BY651" s="114">
        <f>IF(BX651=1,SUM($BX$2:$BX650)+1,0)</f>
        <v>0</v>
      </c>
      <c r="BZ651" s="114" t="str">
        <f t="shared" si="43"/>
        <v/>
      </c>
      <c r="CA651" s="114" t="str">
        <f t="shared" si="44"/>
        <v/>
      </c>
    </row>
    <row r="652" spans="38:79" ht="15" customHeight="1" x14ac:dyDescent="0.25">
      <c r="AL652" s="271" t="str">
        <f t="shared" si="45"/>
        <v>SPL</v>
      </c>
      <c r="AM652" s="477" t="s">
        <v>4103</v>
      </c>
      <c r="AN652" s="269" t="s">
        <v>837</v>
      </c>
      <c r="AO652" s="269" t="s">
        <v>29</v>
      </c>
      <c r="AP652" s="269" t="s">
        <v>222</v>
      </c>
      <c r="BX652" s="114">
        <f>IF('1_geral'!$D$1=AL652,1,0)</f>
        <v>0</v>
      </c>
      <c r="BY652" s="114">
        <f>IF(BX652=1,SUM($BX$2:$BX651)+1,0)</f>
        <v>0</v>
      </c>
      <c r="BZ652" s="114" t="str">
        <f t="shared" si="43"/>
        <v/>
      </c>
      <c r="CA652" s="114" t="str">
        <f t="shared" si="44"/>
        <v/>
      </c>
    </row>
    <row r="653" spans="38:79" ht="15" customHeight="1" x14ac:dyDescent="0.25">
      <c r="AL653" s="271" t="str">
        <f t="shared" si="45"/>
        <v>SAG</v>
      </c>
      <c r="AM653" s="477" t="s">
        <v>4104</v>
      </c>
      <c r="AN653" s="269" t="s">
        <v>838</v>
      </c>
      <c r="AO653" s="269" t="s">
        <v>3364</v>
      </c>
      <c r="AP653" s="269" t="s">
        <v>222</v>
      </c>
      <c r="BX653" s="114">
        <f>IF('1_geral'!$D$1=AL653,1,0)</f>
        <v>0</v>
      </c>
      <c r="BY653" s="114">
        <f>IF(BX653=1,SUM($BX$2:$BX652)+1,0)</f>
        <v>0</v>
      </c>
      <c r="BZ653" s="114" t="str">
        <f t="shared" si="43"/>
        <v/>
      </c>
      <c r="CA653" s="114" t="str">
        <f t="shared" si="44"/>
        <v/>
      </c>
    </row>
    <row r="654" spans="38:79" ht="15" customHeight="1" x14ac:dyDescent="0.25">
      <c r="AL654" s="271" t="str">
        <f t="shared" si="45"/>
        <v>NSA</v>
      </c>
      <c r="AM654" s="477" t="s">
        <v>4105</v>
      </c>
      <c r="AN654" s="269" t="s">
        <v>839</v>
      </c>
      <c r="AO654" s="269" t="s">
        <v>15</v>
      </c>
      <c r="AP654" s="269" t="s">
        <v>227</v>
      </c>
      <c r="BX654" s="114">
        <f>IF('1_geral'!$D$1=AL654,1,0)</f>
        <v>0</v>
      </c>
      <c r="BY654" s="114">
        <f>IF(BX654=1,SUM($BX$2:$BX653)+1,0)</f>
        <v>0</v>
      </c>
      <c r="BZ654" s="114" t="str">
        <f t="shared" si="43"/>
        <v/>
      </c>
      <c r="CA654" s="114" t="str">
        <f t="shared" si="44"/>
        <v/>
      </c>
    </row>
    <row r="655" spans="38:79" ht="15" customHeight="1" x14ac:dyDescent="0.25">
      <c r="AL655" s="271" t="str">
        <f t="shared" si="45"/>
        <v>SGP</v>
      </c>
      <c r="AM655" s="477" t="s">
        <v>4106</v>
      </c>
      <c r="AN655" s="269" t="s">
        <v>840</v>
      </c>
      <c r="AO655" s="269" t="s">
        <v>24</v>
      </c>
      <c r="AP655" s="269" t="s">
        <v>222</v>
      </c>
      <c r="BX655" s="114">
        <f>IF('1_geral'!$D$1=AL655,1,0)</f>
        <v>0</v>
      </c>
      <c r="BY655" s="114">
        <f>IF(BX655=1,SUM($BX$2:$BX654)+1,0)</f>
        <v>0</v>
      </c>
      <c r="BZ655" s="114" t="str">
        <f t="shared" si="43"/>
        <v/>
      </c>
      <c r="CA655" s="114" t="str">
        <f t="shared" si="44"/>
        <v/>
      </c>
    </row>
    <row r="656" spans="38:79" ht="15" customHeight="1" x14ac:dyDescent="0.25">
      <c r="AL656" s="271" t="str">
        <f t="shared" si="45"/>
        <v>NRJ</v>
      </c>
      <c r="AM656" s="477" t="s">
        <v>4107</v>
      </c>
      <c r="AN656" s="269" t="s">
        <v>841</v>
      </c>
      <c r="AO656" s="269" t="s">
        <v>46</v>
      </c>
      <c r="AP656" s="269" t="s">
        <v>222</v>
      </c>
      <c r="BX656" s="114">
        <f>IF('1_geral'!$D$1=AL656,1,0)</f>
        <v>0</v>
      </c>
      <c r="BY656" s="114">
        <f>IF(BX656=1,SUM($BX$2:$BX655)+1,0)</f>
        <v>0</v>
      </c>
      <c r="BZ656" s="114" t="str">
        <f t="shared" si="43"/>
        <v/>
      </c>
      <c r="CA656" s="114" t="str">
        <f t="shared" si="44"/>
        <v/>
      </c>
    </row>
    <row r="657" spans="38:79" ht="15" customHeight="1" x14ac:dyDescent="0.25">
      <c r="AL657" s="271" t="str">
        <f t="shared" si="45"/>
        <v>SPC</v>
      </c>
      <c r="AM657" s="477" t="s">
        <v>4108</v>
      </c>
      <c r="AN657" s="269" t="s">
        <v>842</v>
      </c>
      <c r="AO657" s="269" t="s">
        <v>26</v>
      </c>
      <c r="AP657" s="269" t="s">
        <v>222</v>
      </c>
      <c r="BX657" s="114">
        <f>IF('1_geral'!$D$1=AL657,1,0)</f>
        <v>0</v>
      </c>
      <c r="BY657" s="114">
        <f>IF(BX657=1,SUM($BX$2:$BX656)+1,0)</f>
        <v>0</v>
      </c>
      <c r="BZ657" s="114" t="str">
        <f t="shared" si="43"/>
        <v/>
      </c>
      <c r="CA657" s="114" t="str">
        <f t="shared" si="44"/>
        <v/>
      </c>
    </row>
    <row r="658" spans="38:79" ht="15" customHeight="1" x14ac:dyDescent="0.25">
      <c r="AL658" s="271" t="str">
        <f t="shared" si="45"/>
        <v>PRG</v>
      </c>
      <c r="AM658" s="477" t="s">
        <v>4109</v>
      </c>
      <c r="AN658" s="269" t="s">
        <v>843</v>
      </c>
      <c r="AO658" s="269" t="s">
        <v>1835</v>
      </c>
      <c r="AP658" s="269" t="s">
        <v>222</v>
      </c>
      <c r="BX658" s="114">
        <f>IF('1_geral'!$D$1=AL658,1,0)</f>
        <v>0</v>
      </c>
      <c r="BY658" s="114">
        <f>IF(BX658=1,SUM($BX$2:$BX657)+1,0)</f>
        <v>0</v>
      </c>
      <c r="BZ658" s="114" t="str">
        <f t="shared" si="43"/>
        <v/>
      </c>
      <c r="CA658" s="114" t="str">
        <f t="shared" si="44"/>
        <v/>
      </c>
    </row>
    <row r="659" spans="38:79" ht="15" customHeight="1" x14ac:dyDescent="0.25">
      <c r="AL659" s="271" t="str">
        <f t="shared" si="45"/>
        <v>STI</v>
      </c>
      <c r="AM659" s="477" t="s">
        <v>4110</v>
      </c>
      <c r="AN659" s="269" t="s">
        <v>844</v>
      </c>
      <c r="AO659" s="269" t="s">
        <v>31</v>
      </c>
      <c r="AP659" s="269" t="s">
        <v>222</v>
      </c>
      <c r="BX659" s="114">
        <f>IF('1_geral'!$D$1=AL659,1,0)</f>
        <v>0</v>
      </c>
      <c r="BY659" s="114">
        <f>IF(BX659=1,SUM($BX$2:$BX658)+1,0)</f>
        <v>0</v>
      </c>
      <c r="BZ659" s="114" t="str">
        <f t="shared" si="43"/>
        <v/>
      </c>
      <c r="CA659" s="114" t="str">
        <f t="shared" si="44"/>
        <v/>
      </c>
    </row>
    <row r="660" spans="38:79" ht="15" customHeight="1" x14ac:dyDescent="0.25">
      <c r="AL660" s="271" t="str">
        <f t="shared" si="45"/>
        <v>SGA</v>
      </c>
      <c r="AM660" s="477" t="s">
        <v>4111</v>
      </c>
      <c r="AN660" s="269" t="s">
        <v>845</v>
      </c>
      <c r="AO660" s="269" t="s">
        <v>23</v>
      </c>
      <c r="AP660" s="269" t="s">
        <v>222</v>
      </c>
      <c r="BX660" s="114">
        <f>IF('1_geral'!$D$1=AL660,1,0)</f>
        <v>0</v>
      </c>
      <c r="BY660" s="114">
        <f>IF(BX660=1,SUM($BX$2:$BX659)+1,0)</f>
        <v>0</v>
      </c>
      <c r="BZ660" s="114" t="str">
        <f t="shared" si="43"/>
        <v/>
      </c>
      <c r="CA660" s="114" t="str">
        <f t="shared" si="44"/>
        <v/>
      </c>
    </row>
    <row r="661" spans="38:79" ht="15" customHeight="1" x14ac:dyDescent="0.25">
      <c r="AL661" s="271" t="str">
        <f t="shared" si="45"/>
        <v>SDL</v>
      </c>
      <c r="AM661" s="477" t="s">
        <v>4112</v>
      </c>
      <c r="AN661" s="269" t="s">
        <v>846</v>
      </c>
      <c r="AO661" s="269" t="s">
        <v>20</v>
      </c>
      <c r="AP661" s="269" t="s">
        <v>222</v>
      </c>
      <c r="BX661" s="114">
        <f>IF('1_geral'!$D$1=AL661,1,0)</f>
        <v>0</v>
      </c>
      <c r="BY661" s="114">
        <f>IF(BX661=1,SUM($BX$2:$BX660)+1,0)</f>
        <v>0</v>
      </c>
      <c r="BZ661" s="114" t="str">
        <f t="shared" si="43"/>
        <v/>
      </c>
      <c r="CA661" s="114" t="str">
        <f t="shared" si="44"/>
        <v/>
      </c>
    </row>
    <row r="662" spans="38:79" ht="15" customHeight="1" x14ac:dyDescent="0.25">
      <c r="AL662" s="271" t="str">
        <f t="shared" si="45"/>
        <v>STI</v>
      </c>
      <c r="AM662" s="477" t="s">
        <v>4113</v>
      </c>
      <c r="AN662" s="269" t="s">
        <v>3378</v>
      </c>
      <c r="AO662" s="269" t="s">
        <v>31</v>
      </c>
      <c r="AP662" s="269" t="s">
        <v>222</v>
      </c>
      <c r="BX662" s="114">
        <f>IF('1_geral'!$D$1=AL662,1,0)</f>
        <v>0</v>
      </c>
      <c r="BY662" s="114">
        <f>IF(BX662=1,SUM($BX$2:$BX661)+1,0)</f>
        <v>0</v>
      </c>
      <c r="BZ662" s="114" t="str">
        <f t="shared" si="43"/>
        <v/>
      </c>
      <c r="CA662" s="114" t="str">
        <f t="shared" si="44"/>
        <v/>
      </c>
    </row>
    <row r="663" spans="38:79" ht="15" customHeight="1" x14ac:dyDescent="0.25">
      <c r="AL663" s="271" t="str">
        <f t="shared" si="45"/>
        <v>SGA</v>
      </c>
      <c r="AM663" s="477" t="s">
        <v>4114</v>
      </c>
      <c r="AN663" s="269" t="s">
        <v>847</v>
      </c>
      <c r="AO663" s="269" t="s">
        <v>23</v>
      </c>
      <c r="AP663" s="269" t="s">
        <v>222</v>
      </c>
      <c r="BX663" s="114">
        <f>IF('1_geral'!$D$1=AL663,1,0)</f>
        <v>0</v>
      </c>
      <c r="BY663" s="114">
        <f>IF(BX663=1,SUM($BX$2:$BX662)+1,0)</f>
        <v>0</v>
      </c>
      <c r="BZ663" s="114" t="str">
        <f t="shared" si="43"/>
        <v/>
      </c>
      <c r="CA663" s="114" t="str">
        <f t="shared" si="44"/>
        <v/>
      </c>
    </row>
    <row r="664" spans="38:79" ht="15" customHeight="1" x14ac:dyDescent="0.25">
      <c r="AL664" s="271" t="str">
        <f t="shared" si="45"/>
        <v>SDL</v>
      </c>
      <c r="AM664" s="477" t="s">
        <v>4115</v>
      </c>
      <c r="AN664" s="269" t="s">
        <v>848</v>
      </c>
      <c r="AO664" s="269" t="s">
        <v>20</v>
      </c>
      <c r="AP664" s="269" t="s">
        <v>222</v>
      </c>
      <c r="BX664" s="114">
        <f>IF('1_geral'!$D$1=AL664,1,0)</f>
        <v>0</v>
      </c>
      <c r="BY664" s="114">
        <f>IF(BX664=1,SUM($BX$2:$BX663)+1,0)</f>
        <v>0</v>
      </c>
      <c r="BZ664" s="114" t="str">
        <f t="shared" si="43"/>
        <v/>
      </c>
      <c r="CA664" s="114" t="str">
        <f t="shared" si="44"/>
        <v/>
      </c>
    </row>
    <row r="665" spans="38:79" ht="15" customHeight="1" x14ac:dyDescent="0.25">
      <c r="AL665" s="271" t="str">
        <f t="shared" si="45"/>
        <v>NGC</v>
      </c>
      <c r="AM665" s="477" t="s">
        <v>4116</v>
      </c>
      <c r="AN665" s="269" t="s">
        <v>849</v>
      </c>
      <c r="AO665" s="269" t="s">
        <v>1839</v>
      </c>
      <c r="AP665" s="269" t="s">
        <v>223</v>
      </c>
      <c r="BX665" s="114">
        <f>IF('1_geral'!$D$1=AL665,1,0)</f>
        <v>0</v>
      </c>
      <c r="BY665" s="114">
        <f>IF(BX665=1,SUM($BX$2:$BX664)+1,0)</f>
        <v>0</v>
      </c>
      <c r="BZ665" s="114" t="str">
        <f t="shared" si="43"/>
        <v/>
      </c>
      <c r="CA665" s="114" t="str">
        <f t="shared" si="44"/>
        <v/>
      </c>
    </row>
    <row r="666" spans="38:79" ht="15" customHeight="1" x14ac:dyDescent="0.25">
      <c r="AL666" s="271" t="str">
        <f t="shared" si="45"/>
        <v>STI</v>
      </c>
      <c r="AM666" s="477" t="s">
        <v>4117</v>
      </c>
      <c r="AN666" s="269" t="s">
        <v>850</v>
      </c>
      <c r="AO666" s="269" t="s">
        <v>31</v>
      </c>
      <c r="AP666" s="269" t="s">
        <v>222</v>
      </c>
      <c r="BX666" s="114">
        <f>IF('1_geral'!$D$1=AL666,1,0)</f>
        <v>0</v>
      </c>
      <c r="BY666" s="114">
        <f>IF(BX666=1,SUM($BX$2:$BX665)+1,0)</f>
        <v>0</v>
      </c>
      <c r="BZ666" s="114" t="str">
        <f t="shared" si="43"/>
        <v/>
      </c>
      <c r="CA666" s="114" t="str">
        <f t="shared" si="44"/>
        <v/>
      </c>
    </row>
    <row r="667" spans="38:79" ht="15" customHeight="1" x14ac:dyDescent="0.25">
      <c r="AL667" s="271" t="str">
        <f t="shared" si="45"/>
        <v>SPL</v>
      </c>
      <c r="AM667" s="477" t="s">
        <v>4118</v>
      </c>
      <c r="AN667" s="269" t="s">
        <v>851</v>
      </c>
      <c r="AO667" s="269" t="s">
        <v>29</v>
      </c>
      <c r="AP667" s="269" t="s">
        <v>222</v>
      </c>
      <c r="BX667" s="114">
        <f>IF('1_geral'!$D$1=AL667,1,0)</f>
        <v>0</v>
      </c>
      <c r="BY667" s="114">
        <f>IF(BX667=1,SUM($BX$2:$BX666)+1,0)</f>
        <v>0</v>
      </c>
      <c r="BZ667" s="114" t="str">
        <f t="shared" si="43"/>
        <v/>
      </c>
      <c r="CA667" s="114" t="str">
        <f t="shared" si="44"/>
        <v/>
      </c>
    </row>
    <row r="668" spans="38:79" ht="15" customHeight="1" x14ac:dyDescent="0.25">
      <c r="AL668" s="271" t="str">
        <f t="shared" si="45"/>
        <v>DIR-1</v>
      </c>
      <c r="AM668" s="477" t="s">
        <v>4119</v>
      </c>
      <c r="AN668" s="269" t="s">
        <v>852</v>
      </c>
      <c r="AO668" s="269" t="s">
        <v>8</v>
      </c>
      <c r="AP668" s="269" t="s">
        <v>222</v>
      </c>
      <c r="BX668" s="114">
        <f>IF('1_geral'!$D$1=AL668,1,0)</f>
        <v>0</v>
      </c>
      <c r="BY668" s="114">
        <f>IF(BX668=1,SUM($BX$2:$BX667)+1,0)</f>
        <v>0</v>
      </c>
      <c r="BZ668" s="114" t="str">
        <f t="shared" si="43"/>
        <v/>
      </c>
      <c r="CA668" s="114" t="str">
        <f t="shared" si="44"/>
        <v/>
      </c>
    </row>
    <row r="669" spans="38:79" ht="15" customHeight="1" x14ac:dyDescent="0.25">
      <c r="AL669" s="271" t="str">
        <f t="shared" si="45"/>
        <v>STI</v>
      </c>
      <c r="AM669" s="477" t="s">
        <v>4120</v>
      </c>
      <c r="AN669" s="269" t="s">
        <v>853</v>
      </c>
      <c r="AO669" s="269" t="s">
        <v>31</v>
      </c>
      <c r="AP669" s="269" t="s">
        <v>222</v>
      </c>
      <c r="BX669" s="114">
        <f>IF('1_geral'!$D$1=AL669,1,0)</f>
        <v>0</v>
      </c>
      <c r="BY669" s="114">
        <f>IF(BX669=1,SUM($BX$2:$BX668)+1,0)</f>
        <v>0</v>
      </c>
      <c r="BZ669" s="114" t="str">
        <f t="shared" si="43"/>
        <v/>
      </c>
      <c r="CA669" s="114" t="str">
        <f t="shared" si="44"/>
        <v/>
      </c>
    </row>
    <row r="670" spans="38:79" ht="15" customHeight="1" x14ac:dyDescent="0.25">
      <c r="AL670" s="271" t="str">
        <f t="shared" si="45"/>
        <v>SGP</v>
      </c>
      <c r="AM670" s="477" t="s">
        <v>4121</v>
      </c>
      <c r="AN670" s="269" t="s">
        <v>854</v>
      </c>
      <c r="AO670" s="269" t="s">
        <v>24</v>
      </c>
      <c r="AP670" s="269" t="s">
        <v>223</v>
      </c>
      <c r="BX670" s="114">
        <f>IF('1_geral'!$D$1=AL670,1,0)</f>
        <v>0</v>
      </c>
      <c r="BY670" s="114">
        <f>IF(BX670=1,SUM($BX$2:$BX669)+1,0)</f>
        <v>0</v>
      </c>
      <c r="BZ670" s="114" t="str">
        <f t="shared" si="43"/>
        <v/>
      </c>
      <c r="CA670" s="114" t="str">
        <f t="shared" si="44"/>
        <v/>
      </c>
    </row>
    <row r="671" spans="38:79" ht="15" customHeight="1" x14ac:dyDescent="0.25">
      <c r="AL671" s="271" t="str">
        <f t="shared" si="45"/>
        <v>SEP</v>
      </c>
      <c r="AM671" s="477" t="s">
        <v>4122</v>
      </c>
      <c r="AN671" s="269" t="s">
        <v>855</v>
      </c>
      <c r="AO671" s="269" t="s">
        <v>5</v>
      </c>
      <c r="AP671" s="269" t="s">
        <v>222</v>
      </c>
      <c r="BX671" s="114">
        <f>IF('1_geral'!$D$1=AL671,1,0)</f>
        <v>0</v>
      </c>
      <c r="BY671" s="114">
        <f>IF(BX671=1,SUM($BX$2:$BX670)+1,0)</f>
        <v>0</v>
      </c>
      <c r="BZ671" s="114" t="str">
        <f t="shared" si="43"/>
        <v/>
      </c>
      <c r="CA671" s="114" t="str">
        <f t="shared" si="44"/>
        <v/>
      </c>
    </row>
    <row r="672" spans="38:79" ht="15" customHeight="1" x14ac:dyDescent="0.25">
      <c r="AL672" s="271" t="str">
        <f t="shared" si="45"/>
        <v>PRG</v>
      </c>
      <c r="AM672" s="477" t="s">
        <v>4123</v>
      </c>
      <c r="AN672" s="269" t="s">
        <v>856</v>
      </c>
      <c r="AO672" s="269" t="s">
        <v>1835</v>
      </c>
      <c r="AP672" s="269" t="s">
        <v>223</v>
      </c>
      <c r="BX672" s="114">
        <f>IF('1_geral'!$D$1=AL672,1,0)</f>
        <v>0</v>
      </c>
      <c r="BY672" s="114">
        <f>IF(BX672=1,SUM($BX$2:$BX671)+1,0)</f>
        <v>0</v>
      </c>
      <c r="BZ672" s="114" t="str">
        <f t="shared" si="43"/>
        <v/>
      </c>
      <c r="CA672" s="114" t="str">
        <f t="shared" si="44"/>
        <v/>
      </c>
    </row>
    <row r="673" spans="38:79" ht="15" customHeight="1" x14ac:dyDescent="0.25">
      <c r="AL673" s="271" t="str">
        <f t="shared" si="45"/>
        <v>STI</v>
      </c>
      <c r="AM673" s="477" t="s">
        <v>4124</v>
      </c>
      <c r="AN673" s="269" t="s">
        <v>857</v>
      </c>
      <c r="AO673" s="269" t="s">
        <v>31</v>
      </c>
      <c r="AP673" s="269" t="s">
        <v>222</v>
      </c>
      <c r="BX673" s="114">
        <f>IF('1_geral'!$D$1=AL673,1,0)</f>
        <v>0</v>
      </c>
      <c r="BY673" s="114">
        <f>IF(BX673=1,SUM($BX$2:$BX672)+1,0)</f>
        <v>0</v>
      </c>
      <c r="BZ673" s="114" t="str">
        <f t="shared" si="43"/>
        <v/>
      </c>
      <c r="CA673" s="114" t="str">
        <f t="shared" si="44"/>
        <v/>
      </c>
    </row>
    <row r="674" spans="38:79" ht="15" customHeight="1" x14ac:dyDescent="0.25">
      <c r="AL674" s="271" t="str">
        <f t="shared" si="45"/>
        <v>CPT</v>
      </c>
      <c r="AM674" s="477" t="s">
        <v>4125</v>
      </c>
      <c r="AN674" s="269" t="s">
        <v>858</v>
      </c>
      <c r="AO674" s="269" t="s">
        <v>1834</v>
      </c>
      <c r="AP674" s="269" t="s">
        <v>223</v>
      </c>
      <c r="BX674" s="114">
        <f>IF('1_geral'!$D$1=AL674,1,0)</f>
        <v>0</v>
      </c>
      <c r="BY674" s="114">
        <f>IF(BX674=1,SUM($BX$2:$BX673)+1,0)</f>
        <v>0</v>
      </c>
      <c r="BZ674" s="114" t="str">
        <f t="shared" si="43"/>
        <v/>
      </c>
      <c r="CA674" s="114" t="str">
        <f t="shared" si="44"/>
        <v/>
      </c>
    </row>
    <row r="675" spans="38:79" ht="15" customHeight="1" x14ac:dyDescent="0.25">
      <c r="AL675" s="271" t="str">
        <f t="shared" si="45"/>
        <v>STI</v>
      </c>
      <c r="AM675" s="477" t="s">
        <v>5058</v>
      </c>
      <c r="AN675" s="269" t="s">
        <v>859</v>
      </c>
      <c r="AO675" s="269" t="s">
        <v>31</v>
      </c>
      <c r="AP675" s="269" t="s">
        <v>223</v>
      </c>
      <c r="BX675" s="114">
        <f>IF('1_geral'!$D$1=AL675,1,0)</f>
        <v>0</v>
      </c>
      <c r="BY675" s="114">
        <f>IF(BX675=1,SUM($BX$2:$BX674)+1,0)</f>
        <v>0</v>
      </c>
      <c r="BZ675" s="114" t="str">
        <f t="shared" si="43"/>
        <v/>
      </c>
      <c r="CA675" s="114" t="str">
        <f t="shared" si="44"/>
        <v/>
      </c>
    </row>
    <row r="676" spans="38:79" ht="15" customHeight="1" x14ac:dyDescent="0.25">
      <c r="AL676" s="271" t="str">
        <f t="shared" si="45"/>
        <v>SDT</v>
      </c>
      <c r="AM676" s="477" t="s">
        <v>4126</v>
      </c>
      <c r="AN676" s="269" t="s">
        <v>860</v>
      </c>
      <c r="AO676" s="269" t="s">
        <v>22</v>
      </c>
      <c r="AP676" s="269" t="s">
        <v>222</v>
      </c>
      <c r="BX676" s="114">
        <f>IF('1_geral'!$D$1=AL676,1,0)</f>
        <v>0</v>
      </c>
      <c r="BY676" s="114">
        <f>IF(BX676=1,SUM($BX$2:$BX675)+1,0)</f>
        <v>0</v>
      </c>
      <c r="BZ676" s="114" t="str">
        <f t="shared" si="43"/>
        <v/>
      </c>
      <c r="CA676" s="114" t="str">
        <f t="shared" si="44"/>
        <v/>
      </c>
    </row>
    <row r="677" spans="38:79" ht="15" customHeight="1" x14ac:dyDescent="0.25">
      <c r="AL677" s="271" t="str">
        <f t="shared" si="45"/>
        <v>SPD</v>
      </c>
      <c r="AM677" s="477" t="s">
        <v>4127</v>
      </c>
      <c r="AN677" s="269" t="s">
        <v>861</v>
      </c>
      <c r="AO677" s="269" t="s">
        <v>27</v>
      </c>
      <c r="AP677" s="269" t="s">
        <v>222</v>
      </c>
      <c r="BX677" s="114">
        <f>IF('1_geral'!$D$1=AL677,1,0)</f>
        <v>0</v>
      </c>
      <c r="BY677" s="114">
        <f>IF(BX677=1,SUM($BX$2:$BX676)+1,0)</f>
        <v>0</v>
      </c>
      <c r="BZ677" s="114" t="str">
        <f t="shared" si="43"/>
        <v/>
      </c>
      <c r="CA677" s="114" t="str">
        <f t="shared" si="44"/>
        <v/>
      </c>
    </row>
    <row r="678" spans="38:79" ht="15" customHeight="1" x14ac:dyDescent="0.25">
      <c r="AL678" s="271" t="str">
        <f t="shared" si="45"/>
        <v>SGP</v>
      </c>
      <c r="AM678" s="477" t="s">
        <v>4128</v>
      </c>
      <c r="AN678" s="269" t="s">
        <v>862</v>
      </c>
      <c r="AO678" s="269" t="s">
        <v>24</v>
      </c>
      <c r="AP678" s="269" t="s">
        <v>222</v>
      </c>
      <c r="BX678" s="114">
        <f>IF('1_geral'!$D$1=AL678,1,0)</f>
        <v>0</v>
      </c>
      <c r="BY678" s="114">
        <f>IF(BX678=1,SUM($BX$2:$BX677)+1,0)</f>
        <v>0</v>
      </c>
      <c r="BZ678" s="114" t="str">
        <f t="shared" si="43"/>
        <v/>
      </c>
      <c r="CA678" s="114" t="str">
        <f t="shared" si="44"/>
        <v/>
      </c>
    </row>
    <row r="679" spans="38:79" ht="15" customHeight="1" x14ac:dyDescent="0.25">
      <c r="AL679" s="271" t="str">
        <f t="shared" si="45"/>
        <v>SBQ</v>
      </c>
      <c r="AM679" s="477" t="s">
        <v>4129</v>
      </c>
      <c r="AN679" s="269" t="s">
        <v>863</v>
      </c>
      <c r="AO679" s="269" t="s">
        <v>17</v>
      </c>
      <c r="AP679" s="269" t="s">
        <v>222</v>
      </c>
      <c r="BX679" s="114">
        <f>IF('1_geral'!$D$1=AL679,1,0)</f>
        <v>0</v>
      </c>
      <c r="BY679" s="114">
        <f>IF(BX679=1,SUM($BX$2:$BX678)+1,0)</f>
        <v>0</v>
      </c>
      <c r="BZ679" s="114" t="str">
        <f t="shared" si="43"/>
        <v/>
      </c>
      <c r="CA679" s="114" t="str">
        <f t="shared" si="44"/>
        <v/>
      </c>
    </row>
    <row r="680" spans="38:79" ht="15" customHeight="1" x14ac:dyDescent="0.25">
      <c r="AL680" s="271" t="str">
        <f t="shared" si="45"/>
        <v>STI</v>
      </c>
      <c r="AM680" s="477" t="s">
        <v>4130</v>
      </c>
      <c r="AN680" s="269" t="s">
        <v>864</v>
      </c>
      <c r="AO680" s="269" t="s">
        <v>31</v>
      </c>
      <c r="AP680" s="269" t="s">
        <v>222</v>
      </c>
      <c r="BX680" s="114">
        <f>IF('1_geral'!$D$1=AL680,1,0)</f>
        <v>0</v>
      </c>
      <c r="BY680" s="114">
        <f>IF(BX680=1,SUM($BX$2:$BX679)+1,0)</f>
        <v>0</v>
      </c>
      <c r="BZ680" s="114" t="str">
        <f t="shared" si="43"/>
        <v/>
      </c>
      <c r="CA680" s="114" t="str">
        <f t="shared" si="44"/>
        <v/>
      </c>
    </row>
    <row r="681" spans="38:79" ht="15" customHeight="1" x14ac:dyDescent="0.25">
      <c r="AL681" s="271" t="str">
        <f t="shared" si="45"/>
        <v>SGP</v>
      </c>
      <c r="AM681" s="477" t="s">
        <v>4131</v>
      </c>
      <c r="AN681" s="269" t="s">
        <v>865</v>
      </c>
      <c r="AO681" s="269" t="s">
        <v>24</v>
      </c>
      <c r="AP681" s="269" t="s">
        <v>222</v>
      </c>
      <c r="BX681" s="114">
        <f>IF('1_geral'!$D$1=AL681,1,0)</f>
        <v>0</v>
      </c>
      <c r="BY681" s="114">
        <f>IF(BX681=1,SUM($BX$2:$BX680)+1,0)</f>
        <v>0</v>
      </c>
      <c r="BZ681" s="114" t="str">
        <f t="shared" si="43"/>
        <v/>
      </c>
      <c r="CA681" s="114" t="str">
        <f t="shared" si="44"/>
        <v/>
      </c>
    </row>
    <row r="682" spans="38:79" ht="15" customHeight="1" x14ac:dyDescent="0.25">
      <c r="AL682" s="271" t="str">
        <f t="shared" si="45"/>
        <v>DG</v>
      </c>
      <c r="AM682" s="477" t="s">
        <v>4132</v>
      </c>
      <c r="AN682" s="269" t="s">
        <v>866</v>
      </c>
      <c r="AO682" s="269" t="s">
        <v>7</v>
      </c>
      <c r="AP682" s="269" t="s">
        <v>222</v>
      </c>
      <c r="BX682" s="114">
        <f>IF('1_geral'!$D$1=AL682,1,0)</f>
        <v>0</v>
      </c>
      <c r="BY682" s="114">
        <f>IF(BX682=1,SUM($BX$2:$BX681)+1,0)</f>
        <v>0</v>
      </c>
      <c r="BZ682" s="114" t="str">
        <f t="shared" si="43"/>
        <v/>
      </c>
      <c r="CA682" s="114" t="str">
        <f t="shared" si="44"/>
        <v/>
      </c>
    </row>
    <row r="683" spans="38:79" ht="15" customHeight="1" x14ac:dyDescent="0.25">
      <c r="AL683" s="271" t="str">
        <f t="shared" si="45"/>
        <v>SGP</v>
      </c>
      <c r="AM683" s="477" t="s">
        <v>4133</v>
      </c>
      <c r="AN683" s="269" t="s">
        <v>867</v>
      </c>
      <c r="AO683" s="269" t="s">
        <v>24</v>
      </c>
      <c r="AP683" s="269" t="s">
        <v>222</v>
      </c>
      <c r="BX683" s="114">
        <f>IF('1_geral'!$D$1=AL683,1,0)</f>
        <v>0</v>
      </c>
      <c r="BY683" s="114">
        <f>IF(BX683=1,SUM($BX$2:$BX682)+1,0)</f>
        <v>0</v>
      </c>
      <c r="BZ683" s="114" t="str">
        <f t="shared" si="43"/>
        <v/>
      </c>
      <c r="CA683" s="114" t="str">
        <f t="shared" si="44"/>
        <v/>
      </c>
    </row>
    <row r="684" spans="38:79" ht="15" customHeight="1" x14ac:dyDescent="0.25">
      <c r="AL684" s="271" t="str">
        <f t="shared" si="45"/>
        <v>PRG</v>
      </c>
      <c r="AM684" s="477" t="s">
        <v>4134</v>
      </c>
      <c r="AN684" s="269" t="s">
        <v>868</v>
      </c>
      <c r="AO684" s="269" t="s">
        <v>1835</v>
      </c>
      <c r="AP684" s="269" t="s">
        <v>222</v>
      </c>
      <c r="BX684" s="114">
        <f>IF('1_geral'!$D$1=AL684,1,0)</f>
        <v>0</v>
      </c>
      <c r="BY684" s="114">
        <f>IF(BX684=1,SUM($BX$2:$BX683)+1,0)</f>
        <v>0</v>
      </c>
      <c r="BZ684" s="114" t="str">
        <f t="shared" si="43"/>
        <v/>
      </c>
      <c r="CA684" s="114" t="str">
        <f t="shared" si="44"/>
        <v/>
      </c>
    </row>
    <row r="685" spans="38:79" ht="15" customHeight="1" x14ac:dyDescent="0.25">
      <c r="AL685" s="271" t="str">
        <f t="shared" si="45"/>
        <v>SSM</v>
      </c>
      <c r="AM685" s="477" t="s">
        <v>5162</v>
      </c>
      <c r="AN685" s="269" t="s">
        <v>4983</v>
      </c>
      <c r="AO685" s="269" t="s">
        <v>30</v>
      </c>
      <c r="AP685" s="269" t="s">
        <v>222</v>
      </c>
      <c r="BX685" s="114">
        <f>IF('1_geral'!$D$1=AL685,1,0)</f>
        <v>0</v>
      </c>
      <c r="BY685" s="114">
        <f>IF(BX685=1,SUM($BX$2:$BX684)+1,0)</f>
        <v>0</v>
      </c>
      <c r="BZ685" s="114" t="str">
        <f t="shared" si="43"/>
        <v/>
      </c>
      <c r="CA685" s="114" t="str">
        <f t="shared" si="44"/>
        <v/>
      </c>
    </row>
    <row r="686" spans="38:79" ht="15" customHeight="1" x14ac:dyDescent="0.25">
      <c r="AL686" s="271" t="str">
        <f t="shared" si="45"/>
        <v>SAG</v>
      </c>
      <c r="AM686" s="477" t="s">
        <v>4135</v>
      </c>
      <c r="AN686" s="269" t="s">
        <v>869</v>
      </c>
      <c r="AO686" s="269" t="s">
        <v>3364</v>
      </c>
      <c r="AP686" s="269" t="s">
        <v>222</v>
      </c>
      <c r="BX686" s="114">
        <f>IF('1_geral'!$D$1=AL686,1,0)</f>
        <v>0</v>
      </c>
      <c r="BY686" s="114">
        <f>IF(BX686=1,SUM($BX$2:$BX685)+1,0)</f>
        <v>0</v>
      </c>
      <c r="BZ686" s="114" t="str">
        <f t="shared" si="43"/>
        <v/>
      </c>
      <c r="CA686" s="114" t="str">
        <f t="shared" si="44"/>
        <v/>
      </c>
    </row>
    <row r="687" spans="38:79" ht="15" customHeight="1" x14ac:dyDescent="0.25">
      <c r="AL687" s="271" t="str">
        <f t="shared" si="45"/>
        <v>SAG</v>
      </c>
      <c r="AM687" s="477" t="s">
        <v>4136</v>
      </c>
      <c r="AN687" s="269" t="s">
        <v>4984</v>
      </c>
      <c r="AO687" s="269" t="s">
        <v>3364</v>
      </c>
      <c r="AP687" s="269" t="s">
        <v>222</v>
      </c>
      <c r="BX687" s="114">
        <f>IF('1_geral'!$D$1=AL687,1,0)</f>
        <v>0</v>
      </c>
      <c r="BY687" s="114">
        <f>IF(BX687=1,SUM($BX$2:$BX686)+1,0)</f>
        <v>0</v>
      </c>
      <c r="BZ687" s="114" t="str">
        <f t="shared" si="43"/>
        <v/>
      </c>
      <c r="CA687" s="114" t="str">
        <f t="shared" si="44"/>
        <v/>
      </c>
    </row>
    <row r="688" spans="38:79" ht="15" customHeight="1" x14ac:dyDescent="0.25">
      <c r="AL688" s="271" t="str">
        <f t="shared" si="45"/>
        <v>SDP</v>
      </c>
      <c r="AM688" s="477" t="s">
        <v>4137</v>
      </c>
      <c r="AN688" s="269" t="s">
        <v>870</v>
      </c>
      <c r="AO688" s="269" t="s">
        <v>21</v>
      </c>
      <c r="AP688" s="269" t="s">
        <v>222</v>
      </c>
      <c r="BX688" s="114">
        <f>IF('1_geral'!$D$1=AL688,1,0)</f>
        <v>0</v>
      </c>
      <c r="BY688" s="114">
        <f>IF(BX688=1,SUM($BX$2:$BX687)+1,0)</f>
        <v>0</v>
      </c>
      <c r="BZ688" s="114" t="str">
        <f t="shared" si="43"/>
        <v/>
      </c>
      <c r="CA688" s="114" t="str">
        <f t="shared" si="44"/>
        <v/>
      </c>
    </row>
    <row r="689" spans="38:79" ht="15" customHeight="1" x14ac:dyDescent="0.25">
      <c r="AL689" s="271" t="str">
        <f t="shared" si="45"/>
        <v>SGA</v>
      </c>
      <c r="AM689" s="477" t="s">
        <v>5257</v>
      </c>
      <c r="AN689" s="269" t="s">
        <v>5258</v>
      </c>
      <c r="AO689" s="269" t="s">
        <v>23</v>
      </c>
      <c r="AP689" s="269" t="s">
        <v>222</v>
      </c>
      <c r="BX689" s="114">
        <f>IF('1_geral'!$D$1=AL689,1,0)</f>
        <v>0</v>
      </c>
      <c r="BY689" s="114">
        <f>IF(BX689=1,SUM($BX$2:$BX688)+1,0)</f>
        <v>0</v>
      </c>
      <c r="BZ689" s="114" t="str">
        <f t="shared" si="43"/>
        <v/>
      </c>
      <c r="CA689" s="114" t="str">
        <f t="shared" si="44"/>
        <v/>
      </c>
    </row>
    <row r="690" spans="38:79" ht="15" customHeight="1" x14ac:dyDescent="0.25">
      <c r="AL690" s="271" t="str">
        <f t="shared" si="45"/>
        <v>SDL</v>
      </c>
      <c r="AM690" s="477" t="s">
        <v>4138</v>
      </c>
      <c r="AN690" s="269" t="s">
        <v>871</v>
      </c>
      <c r="AO690" s="269" t="s">
        <v>20</v>
      </c>
      <c r="AP690" s="269" t="s">
        <v>222</v>
      </c>
      <c r="BX690" s="114">
        <f>IF('1_geral'!$D$1=AL690,1,0)</f>
        <v>0</v>
      </c>
      <c r="BY690" s="114">
        <f>IF(BX690=1,SUM($BX$2:$BX689)+1,0)</f>
        <v>0</v>
      </c>
      <c r="BZ690" s="114" t="str">
        <f t="shared" si="43"/>
        <v/>
      </c>
      <c r="CA690" s="114" t="str">
        <f t="shared" si="44"/>
        <v/>
      </c>
    </row>
    <row r="691" spans="38:79" ht="15" customHeight="1" x14ac:dyDescent="0.25">
      <c r="AL691" s="271" t="str">
        <f t="shared" si="45"/>
        <v>NDF</v>
      </c>
      <c r="AM691" s="477" t="s">
        <v>4139</v>
      </c>
      <c r="AN691" s="269" t="s">
        <v>872</v>
      </c>
      <c r="AO691" s="269" t="s">
        <v>1837</v>
      </c>
      <c r="AP691" s="269" t="s">
        <v>223</v>
      </c>
      <c r="BX691" s="114">
        <f>IF('1_geral'!$D$1=AL691,1,0)</f>
        <v>0</v>
      </c>
      <c r="BY691" s="114">
        <f>IF(BX691=1,SUM($BX$2:$BX690)+1,0)</f>
        <v>0</v>
      </c>
      <c r="BZ691" s="114" t="str">
        <f t="shared" si="43"/>
        <v/>
      </c>
      <c r="CA691" s="114" t="str">
        <f t="shared" si="44"/>
        <v/>
      </c>
    </row>
    <row r="692" spans="38:79" ht="15" customHeight="1" x14ac:dyDescent="0.25">
      <c r="AL692" s="271" t="str">
        <f t="shared" si="45"/>
        <v>SGA</v>
      </c>
      <c r="AM692" s="477" t="s">
        <v>4140</v>
      </c>
      <c r="AN692" s="269" t="s">
        <v>873</v>
      </c>
      <c r="AO692" s="269" t="s">
        <v>23</v>
      </c>
      <c r="AP692" s="269" t="s">
        <v>222</v>
      </c>
      <c r="BX692" s="114">
        <f>IF('1_geral'!$D$1=AL692,1,0)</f>
        <v>0</v>
      </c>
      <c r="BY692" s="114">
        <f>IF(BX692=1,SUM($BX$2:$BX691)+1,0)</f>
        <v>0</v>
      </c>
      <c r="BZ692" s="114" t="str">
        <f t="shared" si="43"/>
        <v/>
      </c>
      <c r="CA692" s="114" t="str">
        <f t="shared" si="44"/>
        <v/>
      </c>
    </row>
    <row r="693" spans="38:79" ht="15" customHeight="1" x14ac:dyDescent="0.25">
      <c r="AL693" s="271" t="str">
        <f t="shared" si="45"/>
        <v>APOIO</v>
      </c>
      <c r="AM693" s="477" t="s">
        <v>4141</v>
      </c>
      <c r="AN693" s="269" t="s">
        <v>874</v>
      </c>
      <c r="AO693" s="269" t="s">
        <v>40</v>
      </c>
      <c r="AP693" s="269" t="s">
        <v>222</v>
      </c>
      <c r="BX693" s="114">
        <f>IF('1_geral'!$D$1=AL693,1,0)</f>
        <v>0</v>
      </c>
      <c r="BY693" s="114">
        <f>IF(BX693=1,SUM($BX$2:$BX692)+1,0)</f>
        <v>0</v>
      </c>
      <c r="BZ693" s="114" t="str">
        <f t="shared" si="43"/>
        <v/>
      </c>
      <c r="CA693" s="114" t="str">
        <f t="shared" si="44"/>
        <v/>
      </c>
    </row>
    <row r="694" spans="38:79" ht="15" customHeight="1" x14ac:dyDescent="0.25">
      <c r="AL694" s="271" t="str">
        <f t="shared" si="45"/>
        <v>SGP</v>
      </c>
      <c r="AM694" s="477" t="s">
        <v>4142</v>
      </c>
      <c r="AN694" s="269" t="s">
        <v>875</v>
      </c>
      <c r="AO694" s="269" t="s">
        <v>24</v>
      </c>
      <c r="AP694" s="269" t="s">
        <v>222</v>
      </c>
      <c r="BX694" s="114">
        <f>IF('1_geral'!$D$1=AL694,1,0)</f>
        <v>0</v>
      </c>
      <c r="BY694" s="114">
        <f>IF(BX694=1,SUM($BX$2:$BX693)+1,0)</f>
        <v>0</v>
      </c>
      <c r="BZ694" s="114" t="str">
        <f t="shared" si="43"/>
        <v/>
      </c>
      <c r="CA694" s="114" t="str">
        <f t="shared" si="44"/>
        <v/>
      </c>
    </row>
    <row r="695" spans="38:79" ht="15" customHeight="1" x14ac:dyDescent="0.25">
      <c r="AL695" s="271" t="str">
        <f t="shared" si="45"/>
        <v>SGA</v>
      </c>
      <c r="AM695" s="477" t="s">
        <v>4143</v>
      </c>
      <c r="AN695" s="269" t="s">
        <v>876</v>
      </c>
      <c r="AO695" s="269" t="s">
        <v>23</v>
      </c>
      <c r="AP695" s="269" t="s">
        <v>222</v>
      </c>
      <c r="BX695" s="114">
        <f>IF('1_geral'!$D$1=AL695,1,0)</f>
        <v>0</v>
      </c>
      <c r="BY695" s="114">
        <f>IF(BX695=1,SUM($BX$2:$BX694)+1,0)</f>
        <v>0</v>
      </c>
      <c r="BZ695" s="114" t="str">
        <f t="shared" si="43"/>
        <v/>
      </c>
      <c r="CA695" s="114" t="str">
        <f t="shared" si="44"/>
        <v/>
      </c>
    </row>
    <row r="696" spans="38:79" ht="15" customHeight="1" x14ac:dyDescent="0.25">
      <c r="AL696" s="271" t="str">
        <f t="shared" si="45"/>
        <v>EDF</v>
      </c>
      <c r="AM696" s="477" t="s">
        <v>4144</v>
      </c>
      <c r="AN696" s="269" t="s">
        <v>877</v>
      </c>
      <c r="AO696" s="269" t="s">
        <v>43</v>
      </c>
      <c r="AP696" s="269" t="s">
        <v>223</v>
      </c>
      <c r="BX696" s="114">
        <f>IF('1_geral'!$D$1=AL696,1,0)</f>
        <v>0</v>
      </c>
      <c r="BY696" s="114">
        <f>IF(BX696=1,SUM($BX$2:$BX695)+1,0)</f>
        <v>0</v>
      </c>
      <c r="BZ696" s="114" t="str">
        <f t="shared" si="43"/>
        <v/>
      </c>
      <c r="CA696" s="114" t="str">
        <f t="shared" si="44"/>
        <v/>
      </c>
    </row>
    <row r="697" spans="38:79" ht="15" customHeight="1" x14ac:dyDescent="0.25">
      <c r="AL697" s="271" t="str">
        <f t="shared" si="45"/>
        <v>SBQ</v>
      </c>
      <c r="AM697" s="477" t="s">
        <v>4145</v>
      </c>
      <c r="AN697" s="269" t="s">
        <v>878</v>
      </c>
      <c r="AO697" s="269" t="s">
        <v>17</v>
      </c>
      <c r="AP697" s="269" t="s">
        <v>222</v>
      </c>
      <c r="BX697" s="114">
        <f>IF('1_geral'!$D$1=AL697,1,0)</f>
        <v>0</v>
      </c>
      <c r="BY697" s="114">
        <f>IF(BX697=1,SUM($BX$2:$BX696)+1,0)</f>
        <v>0</v>
      </c>
      <c r="BZ697" s="114" t="str">
        <f t="shared" si="43"/>
        <v/>
      </c>
      <c r="CA697" s="114" t="str">
        <f t="shared" si="44"/>
        <v/>
      </c>
    </row>
    <row r="698" spans="38:79" ht="15" customHeight="1" x14ac:dyDescent="0.25">
      <c r="AL698" s="271" t="str">
        <f t="shared" si="45"/>
        <v>SGP</v>
      </c>
      <c r="AM698" s="477" t="s">
        <v>4146</v>
      </c>
      <c r="AN698" s="269" t="s">
        <v>879</v>
      </c>
      <c r="AO698" s="269" t="s">
        <v>24</v>
      </c>
      <c r="AP698" s="269" t="s">
        <v>222</v>
      </c>
      <c r="BX698" s="114">
        <f>IF('1_geral'!$D$1=AL698,1,0)</f>
        <v>0</v>
      </c>
      <c r="BY698" s="114">
        <f>IF(BX698=1,SUM($BX$2:$BX697)+1,0)</f>
        <v>0</v>
      </c>
      <c r="BZ698" s="114" t="str">
        <f t="shared" si="43"/>
        <v/>
      </c>
      <c r="CA698" s="114" t="str">
        <f t="shared" si="44"/>
        <v/>
      </c>
    </row>
    <row r="699" spans="38:79" ht="15" customHeight="1" x14ac:dyDescent="0.25">
      <c r="AL699" s="271" t="str">
        <f t="shared" si="45"/>
        <v>STI</v>
      </c>
      <c r="AM699" s="477" t="s">
        <v>4147</v>
      </c>
      <c r="AN699" s="269" t="s">
        <v>880</v>
      </c>
      <c r="AO699" s="269" t="s">
        <v>31</v>
      </c>
      <c r="AP699" s="269" t="s">
        <v>222</v>
      </c>
      <c r="BX699" s="114">
        <f>IF('1_geral'!$D$1=AL699,1,0)</f>
        <v>0</v>
      </c>
      <c r="BY699" s="114">
        <f>IF(BX699=1,SUM($BX$2:$BX698)+1,0)</f>
        <v>0</v>
      </c>
      <c r="BZ699" s="114" t="str">
        <f t="shared" si="43"/>
        <v/>
      </c>
      <c r="CA699" s="114" t="str">
        <f t="shared" si="44"/>
        <v/>
      </c>
    </row>
    <row r="700" spans="38:79" ht="15" customHeight="1" x14ac:dyDescent="0.25">
      <c r="AL700" s="271" t="str">
        <f t="shared" si="45"/>
        <v>CPT</v>
      </c>
      <c r="AM700" s="477" t="s">
        <v>4148</v>
      </c>
      <c r="AN700" s="269" t="s">
        <v>881</v>
      </c>
      <c r="AO700" s="269" t="s">
        <v>1834</v>
      </c>
      <c r="AP700" s="269" t="s">
        <v>223</v>
      </c>
      <c r="BX700" s="114">
        <f>IF('1_geral'!$D$1=AL700,1,0)</f>
        <v>0</v>
      </c>
      <c r="BY700" s="114">
        <f>IF(BX700=1,SUM($BX$2:$BX699)+1,0)</f>
        <v>0</v>
      </c>
      <c r="BZ700" s="114" t="str">
        <f t="shared" si="43"/>
        <v/>
      </c>
      <c r="CA700" s="114" t="str">
        <f t="shared" si="44"/>
        <v/>
      </c>
    </row>
    <row r="701" spans="38:79" ht="15" customHeight="1" x14ac:dyDescent="0.25">
      <c r="AL701" s="271" t="str">
        <f t="shared" si="45"/>
        <v>SPD</v>
      </c>
      <c r="AM701" s="477" t="s">
        <v>4149</v>
      </c>
      <c r="AN701" s="269" t="s">
        <v>882</v>
      </c>
      <c r="AO701" s="269" t="s">
        <v>27</v>
      </c>
      <c r="AP701" s="269" t="s">
        <v>222</v>
      </c>
      <c r="BX701" s="114">
        <f>IF('1_geral'!$D$1=AL701,1,0)</f>
        <v>0</v>
      </c>
      <c r="BY701" s="114">
        <f>IF(BX701=1,SUM($BX$2:$BX700)+1,0)</f>
        <v>0</v>
      </c>
      <c r="BZ701" s="114" t="str">
        <f t="shared" si="43"/>
        <v/>
      </c>
      <c r="CA701" s="114" t="str">
        <f t="shared" si="44"/>
        <v/>
      </c>
    </row>
    <row r="702" spans="38:79" ht="15" customHeight="1" x14ac:dyDescent="0.25">
      <c r="AL702" s="271" t="str">
        <f t="shared" si="45"/>
        <v>STI</v>
      </c>
      <c r="AM702" s="477" t="s">
        <v>4150</v>
      </c>
      <c r="AN702" s="269" t="s">
        <v>883</v>
      </c>
      <c r="AO702" s="269" t="s">
        <v>31</v>
      </c>
      <c r="AP702" s="269" t="s">
        <v>222</v>
      </c>
      <c r="BX702" s="114">
        <f>IF('1_geral'!$D$1=AL702,1,0)</f>
        <v>0</v>
      </c>
      <c r="BY702" s="114">
        <f>IF(BX702=1,SUM($BX$2:$BX701)+1,0)</f>
        <v>0</v>
      </c>
      <c r="BZ702" s="114" t="str">
        <f t="shared" si="43"/>
        <v/>
      </c>
      <c r="CA702" s="114" t="str">
        <f t="shared" si="44"/>
        <v/>
      </c>
    </row>
    <row r="703" spans="38:79" ht="15" customHeight="1" x14ac:dyDescent="0.25">
      <c r="AL703" s="271" t="str">
        <f t="shared" si="45"/>
        <v>SDL</v>
      </c>
      <c r="AM703" s="477" t="s">
        <v>4151</v>
      </c>
      <c r="AN703" s="269" t="s">
        <v>884</v>
      </c>
      <c r="AO703" s="269" t="s">
        <v>20</v>
      </c>
      <c r="AP703" s="269" t="s">
        <v>222</v>
      </c>
      <c r="BX703" s="114">
        <f>IF('1_geral'!$D$1=AL703,1,0)</f>
        <v>0</v>
      </c>
      <c r="BY703" s="114">
        <f>IF(BX703=1,SUM($BX$2:$BX702)+1,0)</f>
        <v>0</v>
      </c>
      <c r="BZ703" s="114" t="str">
        <f t="shared" si="43"/>
        <v/>
      </c>
      <c r="CA703" s="114" t="str">
        <f t="shared" si="44"/>
        <v/>
      </c>
    </row>
    <row r="704" spans="38:79" ht="15" customHeight="1" x14ac:dyDescent="0.25">
      <c r="AL704" s="271" t="str">
        <f t="shared" si="45"/>
        <v>SIM</v>
      </c>
      <c r="AM704" s="477" t="s">
        <v>4152</v>
      </c>
      <c r="AN704" s="269" t="s">
        <v>885</v>
      </c>
      <c r="AO704" s="269" t="s">
        <v>25</v>
      </c>
      <c r="AP704" s="269" t="s">
        <v>222</v>
      </c>
      <c r="BX704" s="114">
        <f>IF('1_geral'!$D$1=AL704,1,0)</f>
        <v>0</v>
      </c>
      <c r="BY704" s="114">
        <f>IF(BX704=1,SUM($BX$2:$BX703)+1,0)</f>
        <v>0</v>
      </c>
      <c r="BZ704" s="114" t="str">
        <f t="shared" si="43"/>
        <v/>
      </c>
      <c r="CA704" s="114" t="str">
        <f t="shared" si="44"/>
        <v/>
      </c>
    </row>
    <row r="705" spans="38:79" ht="15" customHeight="1" x14ac:dyDescent="0.25">
      <c r="AL705" s="271" t="str">
        <f t="shared" si="45"/>
        <v>SIM</v>
      </c>
      <c r="AM705" s="477" t="s">
        <v>4153</v>
      </c>
      <c r="AN705" s="269" t="s">
        <v>886</v>
      </c>
      <c r="AO705" s="269" t="s">
        <v>25</v>
      </c>
      <c r="AP705" s="269" t="s">
        <v>222</v>
      </c>
      <c r="BX705" s="114">
        <f>IF('1_geral'!$D$1=AL705,1,0)</f>
        <v>0</v>
      </c>
      <c r="BY705" s="114">
        <f>IF(BX705=1,SUM($BX$2:$BX704)+1,0)</f>
        <v>0</v>
      </c>
      <c r="BZ705" s="114" t="str">
        <f t="shared" si="43"/>
        <v/>
      </c>
      <c r="CA705" s="114" t="str">
        <f t="shared" si="44"/>
        <v/>
      </c>
    </row>
    <row r="706" spans="38:79" ht="15" customHeight="1" x14ac:dyDescent="0.25">
      <c r="AL706" s="271" t="str">
        <f t="shared" si="45"/>
        <v>NDF</v>
      </c>
      <c r="AM706" s="477" t="s">
        <v>4154</v>
      </c>
      <c r="AN706" s="269" t="s">
        <v>887</v>
      </c>
      <c r="AO706" s="269" t="s">
        <v>1837</v>
      </c>
      <c r="AP706" s="269" t="s">
        <v>223</v>
      </c>
      <c r="BX706" s="114">
        <f>IF('1_geral'!$D$1=AL706,1,0)</f>
        <v>0</v>
      </c>
      <c r="BY706" s="114">
        <f>IF(BX706=1,SUM($BX$2:$BX705)+1,0)</f>
        <v>0</v>
      </c>
      <c r="BZ706" s="114" t="str">
        <f t="shared" ref="BZ706:BZ769" si="46">IF($BX706=0,"",AM706)</f>
        <v/>
      </c>
      <c r="CA706" s="114" t="str">
        <f t="shared" ref="CA706:CA769" si="47">IF($BX706=0,"",AN706)</f>
        <v/>
      </c>
    </row>
    <row r="707" spans="38:79" ht="15" customHeight="1" x14ac:dyDescent="0.25">
      <c r="AL707" s="271" t="str">
        <f t="shared" si="45"/>
        <v>SDL</v>
      </c>
      <c r="AM707" s="477" t="s">
        <v>4155</v>
      </c>
      <c r="AN707" s="269" t="s">
        <v>888</v>
      </c>
      <c r="AO707" s="269" t="s">
        <v>20</v>
      </c>
      <c r="AP707" s="269" t="s">
        <v>222</v>
      </c>
      <c r="BX707" s="114">
        <f>IF('1_geral'!$D$1=AL707,1,0)</f>
        <v>0</v>
      </c>
      <c r="BY707" s="114">
        <f>IF(BX707=1,SUM($BX$2:$BX706)+1,0)</f>
        <v>0</v>
      </c>
      <c r="BZ707" s="114" t="str">
        <f t="shared" si="46"/>
        <v/>
      </c>
      <c r="CA707" s="114" t="str">
        <f t="shared" si="47"/>
        <v/>
      </c>
    </row>
    <row r="708" spans="38:79" ht="15" customHeight="1" x14ac:dyDescent="0.25">
      <c r="AL708" s="271" t="str">
        <f t="shared" ref="AL708:AL771" si="48">AO708</f>
        <v>SDT</v>
      </c>
      <c r="AM708" s="477" t="s">
        <v>4156</v>
      </c>
      <c r="AN708" s="269" t="s">
        <v>889</v>
      </c>
      <c r="AO708" s="269" t="s">
        <v>22</v>
      </c>
      <c r="AP708" s="269" t="s">
        <v>222</v>
      </c>
      <c r="BX708" s="114">
        <f>IF('1_geral'!$D$1=AL708,1,0)</f>
        <v>0</v>
      </c>
      <c r="BY708" s="114">
        <f>IF(BX708=1,SUM($BX$2:$BX707)+1,0)</f>
        <v>0</v>
      </c>
      <c r="BZ708" s="114" t="str">
        <f t="shared" si="46"/>
        <v/>
      </c>
      <c r="CA708" s="114" t="str">
        <f t="shared" si="47"/>
        <v/>
      </c>
    </row>
    <row r="709" spans="38:79" ht="15" customHeight="1" x14ac:dyDescent="0.25">
      <c r="AL709" s="271" t="str">
        <f t="shared" si="48"/>
        <v>SGP</v>
      </c>
      <c r="AM709" s="477" t="s">
        <v>4157</v>
      </c>
      <c r="AN709" s="269" t="s">
        <v>890</v>
      </c>
      <c r="AO709" s="269" t="s">
        <v>24</v>
      </c>
      <c r="AP709" s="269" t="s">
        <v>222</v>
      </c>
      <c r="BX709" s="114">
        <f>IF('1_geral'!$D$1=AL709,1,0)</f>
        <v>0</v>
      </c>
      <c r="BY709" s="114">
        <f>IF(BX709=1,SUM($BX$2:$BX708)+1,0)</f>
        <v>0</v>
      </c>
      <c r="BZ709" s="114" t="str">
        <f t="shared" si="46"/>
        <v/>
      </c>
      <c r="CA709" s="114" t="str">
        <f t="shared" si="47"/>
        <v/>
      </c>
    </row>
    <row r="710" spans="38:79" ht="15" customHeight="1" x14ac:dyDescent="0.25">
      <c r="AL710" s="271" t="str">
        <f t="shared" si="48"/>
        <v>PRG</v>
      </c>
      <c r="AM710" s="477" t="s">
        <v>4158</v>
      </c>
      <c r="AN710" s="269" t="s">
        <v>891</v>
      </c>
      <c r="AO710" s="269" t="s">
        <v>1835</v>
      </c>
      <c r="AP710" s="269" t="s">
        <v>222</v>
      </c>
      <c r="BX710" s="114">
        <f>IF('1_geral'!$D$1=AL710,1,0)</f>
        <v>0</v>
      </c>
      <c r="BY710" s="114">
        <f>IF(BX710=1,SUM($BX$2:$BX709)+1,0)</f>
        <v>0</v>
      </c>
      <c r="BZ710" s="114" t="str">
        <f t="shared" si="46"/>
        <v/>
      </c>
      <c r="CA710" s="114" t="str">
        <f t="shared" si="47"/>
        <v/>
      </c>
    </row>
    <row r="711" spans="38:79" ht="15" customHeight="1" x14ac:dyDescent="0.25">
      <c r="AL711" s="271" t="str">
        <f t="shared" si="48"/>
        <v>SIM</v>
      </c>
      <c r="AM711" s="477" t="s">
        <v>4159</v>
      </c>
      <c r="AN711" s="269" t="s">
        <v>892</v>
      </c>
      <c r="AO711" s="269" t="s">
        <v>25</v>
      </c>
      <c r="AP711" s="269" t="s">
        <v>222</v>
      </c>
      <c r="BX711" s="114">
        <f>IF('1_geral'!$D$1=AL711,1,0)</f>
        <v>0</v>
      </c>
      <c r="BY711" s="114">
        <f>IF(BX711=1,SUM($BX$2:$BX710)+1,0)</f>
        <v>0</v>
      </c>
      <c r="BZ711" s="114" t="str">
        <f t="shared" si="46"/>
        <v/>
      </c>
      <c r="CA711" s="114" t="str">
        <f t="shared" si="47"/>
        <v/>
      </c>
    </row>
    <row r="712" spans="38:79" ht="15" customHeight="1" x14ac:dyDescent="0.25">
      <c r="AL712" s="271" t="str">
        <f t="shared" si="48"/>
        <v>STI</v>
      </c>
      <c r="AM712" s="477" t="s">
        <v>5059</v>
      </c>
      <c r="AN712" s="269" t="s">
        <v>893</v>
      </c>
      <c r="AO712" s="269" t="s">
        <v>31</v>
      </c>
      <c r="AP712" s="269" t="s">
        <v>223</v>
      </c>
      <c r="BX712" s="114">
        <f>IF('1_geral'!$D$1=AL712,1,0)</f>
        <v>0</v>
      </c>
      <c r="BY712" s="114">
        <f>IF(BX712=1,SUM($BX$2:$BX711)+1,0)</f>
        <v>0</v>
      </c>
      <c r="BZ712" s="114" t="str">
        <f t="shared" si="46"/>
        <v/>
      </c>
      <c r="CA712" s="114" t="str">
        <f t="shared" si="47"/>
        <v/>
      </c>
    </row>
    <row r="713" spans="38:79" ht="15" customHeight="1" x14ac:dyDescent="0.25">
      <c r="AL713" s="271" t="str">
        <f t="shared" si="48"/>
        <v>SIM</v>
      </c>
      <c r="AM713" s="477" t="s">
        <v>4160</v>
      </c>
      <c r="AN713" s="269" t="s">
        <v>894</v>
      </c>
      <c r="AO713" s="269" t="s">
        <v>25</v>
      </c>
      <c r="AP713" s="269" t="s">
        <v>222</v>
      </c>
      <c r="BX713" s="114">
        <f>IF('1_geral'!$D$1=AL713,1,0)</f>
        <v>0</v>
      </c>
      <c r="BY713" s="114">
        <f>IF(BX713=1,SUM($BX$2:$BX712)+1,0)</f>
        <v>0</v>
      </c>
      <c r="BZ713" s="114" t="str">
        <f t="shared" si="46"/>
        <v/>
      </c>
      <c r="CA713" s="114" t="str">
        <f t="shared" si="47"/>
        <v/>
      </c>
    </row>
    <row r="714" spans="38:79" ht="15" customHeight="1" x14ac:dyDescent="0.25">
      <c r="AL714" s="271" t="str">
        <f t="shared" si="48"/>
        <v>STI</v>
      </c>
      <c r="AM714" s="477" t="s">
        <v>4161</v>
      </c>
      <c r="AN714" s="269" t="s">
        <v>895</v>
      </c>
      <c r="AO714" s="269" t="s">
        <v>31</v>
      </c>
      <c r="AP714" s="269" t="s">
        <v>222</v>
      </c>
      <c r="BX714" s="114">
        <f>IF('1_geral'!$D$1=AL714,1,0)</f>
        <v>0</v>
      </c>
      <c r="BY714" s="114">
        <f>IF(BX714=1,SUM($BX$2:$BX713)+1,0)</f>
        <v>0</v>
      </c>
      <c r="BZ714" s="114" t="str">
        <f t="shared" si="46"/>
        <v/>
      </c>
      <c r="CA714" s="114" t="str">
        <f t="shared" si="47"/>
        <v/>
      </c>
    </row>
    <row r="715" spans="38:79" ht="15" customHeight="1" x14ac:dyDescent="0.25">
      <c r="AL715" s="271" t="str">
        <f t="shared" si="48"/>
        <v>NBH</v>
      </c>
      <c r="AM715" s="477" t="s">
        <v>4162</v>
      </c>
      <c r="AN715" s="269" t="s">
        <v>896</v>
      </c>
      <c r="AO715" s="269" t="s">
        <v>1838</v>
      </c>
      <c r="AP715" s="269" t="s">
        <v>224</v>
      </c>
      <c r="BX715" s="114">
        <f>IF('1_geral'!$D$1=AL715,1,0)</f>
        <v>0</v>
      </c>
      <c r="BY715" s="114">
        <f>IF(BX715=1,SUM($BX$2:$BX714)+1,0)</f>
        <v>0</v>
      </c>
      <c r="BZ715" s="114" t="str">
        <f t="shared" si="46"/>
        <v/>
      </c>
      <c r="CA715" s="114" t="str">
        <f t="shared" si="47"/>
        <v/>
      </c>
    </row>
    <row r="716" spans="38:79" ht="15" customHeight="1" x14ac:dyDescent="0.25">
      <c r="AL716" s="271" t="str">
        <f t="shared" si="48"/>
        <v>SDT</v>
      </c>
      <c r="AM716" s="477" t="s">
        <v>4163</v>
      </c>
      <c r="AN716" s="269" t="s">
        <v>897</v>
      </c>
      <c r="AO716" s="269" t="s">
        <v>22</v>
      </c>
      <c r="AP716" s="269" t="s">
        <v>222</v>
      </c>
      <c r="BX716" s="114">
        <f>IF('1_geral'!$D$1=AL716,1,0)</f>
        <v>0</v>
      </c>
      <c r="BY716" s="114">
        <f>IF(BX716=1,SUM($BX$2:$BX715)+1,0)</f>
        <v>0</v>
      </c>
      <c r="BZ716" s="114" t="str">
        <f t="shared" si="46"/>
        <v/>
      </c>
      <c r="CA716" s="114" t="str">
        <f t="shared" si="47"/>
        <v/>
      </c>
    </row>
    <row r="717" spans="38:79" ht="15" customHeight="1" x14ac:dyDescent="0.25">
      <c r="AL717" s="271" t="str">
        <f t="shared" si="48"/>
        <v>SFI</v>
      </c>
      <c r="AM717" s="477" t="s">
        <v>4164</v>
      </c>
      <c r="AN717" s="269" t="s">
        <v>898</v>
      </c>
      <c r="AO717" s="269" t="s">
        <v>1836</v>
      </c>
      <c r="AP717" s="269" t="s">
        <v>222</v>
      </c>
      <c r="BX717" s="114">
        <f>IF('1_geral'!$D$1=AL717,1,0)</f>
        <v>0</v>
      </c>
      <c r="BY717" s="114">
        <f>IF(BX717=1,SUM($BX$2:$BX716)+1,0)</f>
        <v>0</v>
      </c>
      <c r="BZ717" s="114" t="str">
        <f t="shared" si="46"/>
        <v/>
      </c>
      <c r="CA717" s="114" t="str">
        <f t="shared" si="47"/>
        <v/>
      </c>
    </row>
    <row r="718" spans="38:79" ht="15" customHeight="1" x14ac:dyDescent="0.25">
      <c r="AL718" s="271" t="str">
        <f t="shared" si="48"/>
        <v>NSA</v>
      </c>
      <c r="AM718" s="477" t="s">
        <v>4165</v>
      </c>
      <c r="AN718" s="269" t="s">
        <v>899</v>
      </c>
      <c r="AO718" s="269" t="s">
        <v>15</v>
      </c>
      <c r="AP718" s="269" t="s">
        <v>227</v>
      </c>
      <c r="BX718" s="114">
        <f>IF('1_geral'!$D$1=AL718,1,0)</f>
        <v>0</v>
      </c>
      <c r="BY718" s="114">
        <f>IF(BX718=1,SUM($BX$2:$BX717)+1,0)</f>
        <v>0</v>
      </c>
      <c r="BZ718" s="114" t="str">
        <f t="shared" si="46"/>
        <v/>
      </c>
      <c r="CA718" s="114" t="str">
        <f t="shared" si="47"/>
        <v/>
      </c>
    </row>
    <row r="719" spans="38:79" ht="15" customHeight="1" x14ac:dyDescent="0.25">
      <c r="AL719" s="271" t="str">
        <f t="shared" si="48"/>
        <v>STI</v>
      </c>
      <c r="AM719" s="477" t="s">
        <v>4166</v>
      </c>
      <c r="AN719" s="269" t="s">
        <v>900</v>
      </c>
      <c r="AO719" s="269" t="s">
        <v>31</v>
      </c>
      <c r="AP719" s="269" t="s">
        <v>222</v>
      </c>
      <c r="BX719" s="114">
        <f>IF('1_geral'!$D$1=AL719,1,0)</f>
        <v>0</v>
      </c>
      <c r="BY719" s="114">
        <f>IF(BX719=1,SUM($BX$2:$BX718)+1,0)</f>
        <v>0</v>
      </c>
      <c r="BZ719" s="114" t="str">
        <f t="shared" si="46"/>
        <v/>
      </c>
      <c r="CA719" s="114" t="str">
        <f t="shared" si="47"/>
        <v/>
      </c>
    </row>
    <row r="720" spans="38:79" ht="15" customHeight="1" x14ac:dyDescent="0.25">
      <c r="AL720" s="271" t="str">
        <f t="shared" si="48"/>
        <v>SDT</v>
      </c>
      <c r="AM720" s="477" t="s">
        <v>4167</v>
      </c>
      <c r="AN720" s="269" t="s">
        <v>901</v>
      </c>
      <c r="AO720" s="269" t="s">
        <v>22</v>
      </c>
      <c r="AP720" s="269" t="s">
        <v>222</v>
      </c>
      <c r="BX720" s="114">
        <f>IF('1_geral'!$D$1=AL720,1,0)</f>
        <v>0</v>
      </c>
      <c r="BY720" s="114">
        <f>IF(BX720=1,SUM($BX$2:$BX719)+1,0)</f>
        <v>0</v>
      </c>
      <c r="BZ720" s="114" t="str">
        <f t="shared" si="46"/>
        <v/>
      </c>
      <c r="CA720" s="114" t="str">
        <f t="shared" si="47"/>
        <v/>
      </c>
    </row>
    <row r="721" spans="38:79" ht="15" customHeight="1" x14ac:dyDescent="0.25">
      <c r="AL721" s="271" t="str">
        <f t="shared" si="48"/>
        <v>STI</v>
      </c>
      <c r="AM721" s="477" t="s">
        <v>5060</v>
      </c>
      <c r="AN721" s="269" t="s">
        <v>5018</v>
      </c>
      <c r="AO721" s="269" t="s">
        <v>31</v>
      </c>
      <c r="AP721" s="269" t="s">
        <v>224</v>
      </c>
      <c r="BX721" s="114">
        <f>IF('1_geral'!$D$1=AL721,1,0)</f>
        <v>0</v>
      </c>
      <c r="BY721" s="114">
        <f>IF(BX721=1,SUM($BX$2:$BX720)+1,0)</f>
        <v>0</v>
      </c>
      <c r="BZ721" s="114" t="str">
        <f t="shared" si="46"/>
        <v/>
      </c>
      <c r="CA721" s="114" t="str">
        <f t="shared" si="47"/>
        <v/>
      </c>
    </row>
    <row r="722" spans="38:79" ht="15" customHeight="1" x14ac:dyDescent="0.25">
      <c r="AL722" s="271" t="str">
        <f t="shared" si="48"/>
        <v>STI</v>
      </c>
      <c r="AM722" s="477" t="s">
        <v>5061</v>
      </c>
      <c r="AN722" s="269" t="s">
        <v>5019</v>
      </c>
      <c r="AO722" s="269" t="s">
        <v>31</v>
      </c>
      <c r="AP722" s="269" t="s">
        <v>227</v>
      </c>
      <c r="BX722" s="114">
        <f>IF('1_geral'!$D$1=AL722,1,0)</f>
        <v>0</v>
      </c>
      <c r="BY722" s="114">
        <f>IF(BX722=1,SUM($BX$2:$BX721)+1,0)</f>
        <v>0</v>
      </c>
      <c r="BZ722" s="114" t="str">
        <f t="shared" si="46"/>
        <v/>
      </c>
      <c r="CA722" s="114" t="str">
        <f t="shared" si="47"/>
        <v/>
      </c>
    </row>
    <row r="723" spans="38:79" ht="15" customHeight="1" x14ac:dyDescent="0.25">
      <c r="AL723" s="271" t="str">
        <f t="shared" si="48"/>
        <v>SDL</v>
      </c>
      <c r="AM723" s="477" t="s">
        <v>4168</v>
      </c>
      <c r="AN723" s="269" t="s">
        <v>902</v>
      </c>
      <c r="AO723" s="269" t="s">
        <v>20</v>
      </c>
      <c r="AP723" s="269" t="s">
        <v>222</v>
      </c>
      <c r="BX723" s="114">
        <f>IF('1_geral'!$D$1=AL723,1,0)</f>
        <v>0</v>
      </c>
      <c r="BY723" s="114">
        <f>IF(BX723=1,SUM($BX$2:$BX722)+1,0)</f>
        <v>0</v>
      </c>
      <c r="BZ723" s="114" t="str">
        <f t="shared" si="46"/>
        <v/>
      </c>
      <c r="CA723" s="114" t="str">
        <f t="shared" si="47"/>
        <v/>
      </c>
    </row>
    <row r="724" spans="38:79" ht="15" customHeight="1" x14ac:dyDescent="0.25">
      <c r="AL724" s="271" t="str">
        <f t="shared" si="48"/>
        <v>SCI</v>
      </c>
      <c r="AM724" s="477" t="s">
        <v>4169</v>
      </c>
      <c r="AN724" s="269" t="s">
        <v>903</v>
      </c>
      <c r="AO724" s="269" t="s">
        <v>18</v>
      </c>
      <c r="AP724" s="269" t="s">
        <v>222</v>
      </c>
      <c r="BX724" s="114">
        <f>IF('1_geral'!$D$1=AL724,1,0)</f>
        <v>0</v>
      </c>
      <c r="BY724" s="114">
        <f>IF(BX724=1,SUM($BX$2:$BX723)+1,0)</f>
        <v>0</v>
      </c>
      <c r="BZ724" s="114" t="str">
        <f t="shared" si="46"/>
        <v/>
      </c>
      <c r="CA724" s="114" t="str">
        <f t="shared" si="47"/>
        <v/>
      </c>
    </row>
    <row r="725" spans="38:79" ht="15" customHeight="1" x14ac:dyDescent="0.25">
      <c r="AL725" s="271" t="str">
        <f t="shared" si="48"/>
        <v>APOIO</v>
      </c>
      <c r="AM725" s="477" t="s">
        <v>4170</v>
      </c>
      <c r="AN725" s="269" t="s">
        <v>904</v>
      </c>
      <c r="AO725" s="269" t="s">
        <v>40</v>
      </c>
      <c r="AP725" s="269" t="s">
        <v>222</v>
      </c>
      <c r="BX725" s="114">
        <f>IF('1_geral'!$D$1=AL725,1,0)</f>
        <v>0</v>
      </c>
      <c r="BY725" s="114">
        <f>IF(BX725=1,SUM($BX$2:$BX724)+1,0)</f>
        <v>0</v>
      </c>
      <c r="BZ725" s="114" t="str">
        <f t="shared" si="46"/>
        <v/>
      </c>
      <c r="CA725" s="114" t="str">
        <f t="shared" si="47"/>
        <v/>
      </c>
    </row>
    <row r="726" spans="38:79" ht="15" customHeight="1" x14ac:dyDescent="0.25">
      <c r="AL726" s="271" t="str">
        <f t="shared" si="48"/>
        <v>SPG</v>
      </c>
      <c r="AM726" s="477" t="s">
        <v>4171</v>
      </c>
      <c r="AN726" s="269" t="s">
        <v>905</v>
      </c>
      <c r="AO726" s="269" t="s">
        <v>28</v>
      </c>
      <c r="AP726" s="269" t="s">
        <v>222</v>
      </c>
      <c r="BX726" s="114">
        <f>IF('1_geral'!$D$1=AL726,1,0)</f>
        <v>0</v>
      </c>
      <c r="BY726" s="114">
        <f>IF(BX726=1,SUM($BX$2:$BX725)+1,0)</f>
        <v>0</v>
      </c>
      <c r="BZ726" s="114" t="str">
        <f t="shared" si="46"/>
        <v/>
      </c>
      <c r="CA726" s="114" t="str">
        <f t="shared" si="47"/>
        <v/>
      </c>
    </row>
    <row r="727" spans="38:79" ht="15" customHeight="1" x14ac:dyDescent="0.25">
      <c r="AL727" s="271" t="str">
        <f t="shared" si="48"/>
        <v>SSM</v>
      </c>
      <c r="AM727" s="477" t="s">
        <v>4172</v>
      </c>
      <c r="AN727" s="269" t="s">
        <v>906</v>
      </c>
      <c r="AO727" s="269" t="s">
        <v>30</v>
      </c>
      <c r="AP727" s="269" t="s">
        <v>222</v>
      </c>
      <c r="BX727" s="114">
        <f>IF('1_geral'!$D$1=AL727,1,0)</f>
        <v>0</v>
      </c>
      <c r="BY727" s="114">
        <f>IF(BX727=1,SUM($BX$2:$BX726)+1,0)</f>
        <v>0</v>
      </c>
      <c r="BZ727" s="114" t="str">
        <f t="shared" si="46"/>
        <v/>
      </c>
      <c r="CA727" s="114" t="str">
        <f t="shared" si="47"/>
        <v/>
      </c>
    </row>
    <row r="728" spans="38:79" ht="15" customHeight="1" x14ac:dyDescent="0.25">
      <c r="AL728" s="271" t="str">
        <f t="shared" si="48"/>
        <v>STI</v>
      </c>
      <c r="AM728" s="477" t="s">
        <v>4173</v>
      </c>
      <c r="AN728" s="269" t="s">
        <v>907</v>
      </c>
      <c r="AO728" s="269" t="s">
        <v>31</v>
      </c>
      <c r="AP728" s="269" t="s">
        <v>222</v>
      </c>
      <c r="BX728" s="114">
        <f>IF('1_geral'!$D$1=AL728,1,0)</f>
        <v>0</v>
      </c>
      <c r="BY728" s="114">
        <f>IF(BX728=1,SUM($BX$2:$BX727)+1,0)</f>
        <v>0</v>
      </c>
      <c r="BZ728" s="114" t="str">
        <f t="shared" si="46"/>
        <v/>
      </c>
      <c r="CA728" s="114" t="str">
        <f t="shared" si="47"/>
        <v/>
      </c>
    </row>
    <row r="729" spans="38:79" ht="15" customHeight="1" x14ac:dyDescent="0.25">
      <c r="AL729" s="271" t="str">
        <f t="shared" si="48"/>
        <v>SDL</v>
      </c>
      <c r="AM729" s="477" t="s">
        <v>4174</v>
      </c>
      <c r="AN729" s="269" t="s">
        <v>908</v>
      </c>
      <c r="AO729" s="269" t="s">
        <v>20</v>
      </c>
      <c r="AP729" s="269" t="s">
        <v>222</v>
      </c>
      <c r="BX729" s="114">
        <f>IF('1_geral'!$D$1=AL729,1,0)</f>
        <v>0</v>
      </c>
      <c r="BY729" s="114">
        <f>IF(BX729=1,SUM($BX$2:$BX728)+1,0)</f>
        <v>0</v>
      </c>
      <c r="BZ729" s="114" t="str">
        <f t="shared" si="46"/>
        <v/>
      </c>
      <c r="CA729" s="114" t="str">
        <f t="shared" si="47"/>
        <v/>
      </c>
    </row>
    <row r="730" spans="38:79" ht="15" customHeight="1" x14ac:dyDescent="0.25">
      <c r="AL730" s="271" t="str">
        <f t="shared" si="48"/>
        <v>SDT</v>
      </c>
      <c r="AM730" s="477" t="s">
        <v>4175</v>
      </c>
      <c r="AN730" s="269" t="s">
        <v>909</v>
      </c>
      <c r="AO730" s="269" t="s">
        <v>22</v>
      </c>
      <c r="AP730" s="269" t="s">
        <v>222</v>
      </c>
      <c r="BX730" s="114">
        <f>IF('1_geral'!$D$1=AL730,1,0)</f>
        <v>0</v>
      </c>
      <c r="BY730" s="114">
        <f>IF(BX730=1,SUM($BX$2:$BX729)+1,0)</f>
        <v>0</v>
      </c>
      <c r="BZ730" s="114" t="str">
        <f t="shared" si="46"/>
        <v/>
      </c>
      <c r="CA730" s="114" t="str">
        <f t="shared" si="47"/>
        <v/>
      </c>
    </row>
    <row r="731" spans="38:79" ht="15" customHeight="1" x14ac:dyDescent="0.25">
      <c r="AL731" s="271" t="str">
        <f t="shared" si="48"/>
        <v>SGA</v>
      </c>
      <c r="AM731" s="477" t="s">
        <v>4176</v>
      </c>
      <c r="AN731" s="269" t="s">
        <v>910</v>
      </c>
      <c r="AO731" s="269" t="s">
        <v>23</v>
      </c>
      <c r="AP731" s="269" t="s">
        <v>222</v>
      </c>
      <c r="BX731" s="114">
        <f>IF('1_geral'!$D$1=AL731,1,0)</f>
        <v>0</v>
      </c>
      <c r="BY731" s="114">
        <f>IF(BX731=1,SUM($BX$2:$BX730)+1,0)</f>
        <v>0</v>
      </c>
      <c r="BZ731" s="114" t="str">
        <f t="shared" si="46"/>
        <v/>
      </c>
      <c r="CA731" s="114" t="str">
        <f t="shared" si="47"/>
        <v/>
      </c>
    </row>
    <row r="732" spans="38:79" ht="15" customHeight="1" x14ac:dyDescent="0.25">
      <c r="AL732" s="271" t="str">
        <f t="shared" si="48"/>
        <v>SGA</v>
      </c>
      <c r="AM732" s="477" t="s">
        <v>4177</v>
      </c>
      <c r="AN732" s="269" t="s">
        <v>911</v>
      </c>
      <c r="AO732" s="269" t="s">
        <v>23</v>
      </c>
      <c r="AP732" s="269" t="s">
        <v>222</v>
      </c>
      <c r="BX732" s="114">
        <f>IF('1_geral'!$D$1=AL732,1,0)</f>
        <v>0</v>
      </c>
      <c r="BY732" s="114">
        <f>IF(BX732=1,SUM($BX$2:$BX731)+1,0)</f>
        <v>0</v>
      </c>
      <c r="BZ732" s="114" t="str">
        <f t="shared" si="46"/>
        <v/>
      </c>
      <c r="CA732" s="114" t="str">
        <f t="shared" si="47"/>
        <v/>
      </c>
    </row>
    <row r="733" spans="38:79" ht="15" customHeight="1" x14ac:dyDescent="0.25">
      <c r="AL733" s="271" t="str">
        <f t="shared" si="48"/>
        <v>STI</v>
      </c>
      <c r="AM733" s="477" t="s">
        <v>4178</v>
      </c>
      <c r="AN733" s="269" t="s">
        <v>912</v>
      </c>
      <c r="AO733" s="269" t="s">
        <v>31</v>
      </c>
      <c r="AP733" s="269" t="s">
        <v>222</v>
      </c>
      <c r="BX733" s="114">
        <f>IF('1_geral'!$D$1=AL733,1,0)</f>
        <v>0</v>
      </c>
      <c r="BY733" s="114">
        <f>IF(BX733=1,SUM($BX$2:$BX732)+1,0)</f>
        <v>0</v>
      </c>
      <c r="BZ733" s="114" t="str">
        <f t="shared" si="46"/>
        <v/>
      </c>
      <c r="CA733" s="114" t="str">
        <f t="shared" si="47"/>
        <v/>
      </c>
    </row>
    <row r="734" spans="38:79" ht="15" customHeight="1" x14ac:dyDescent="0.25">
      <c r="AL734" s="271" t="str">
        <f t="shared" si="48"/>
        <v>STI</v>
      </c>
      <c r="AM734" s="477" t="s">
        <v>5062</v>
      </c>
      <c r="AN734" s="269" t="s">
        <v>5020</v>
      </c>
      <c r="AO734" s="269" t="s">
        <v>31</v>
      </c>
      <c r="AP734" s="269" t="s">
        <v>222</v>
      </c>
      <c r="BX734" s="114">
        <f>IF('1_geral'!$D$1=AL734,1,0)</f>
        <v>0</v>
      </c>
      <c r="BY734" s="114">
        <f>IF(BX734=1,SUM($BX$2:$BX733)+1,0)</f>
        <v>0</v>
      </c>
      <c r="BZ734" s="114" t="str">
        <f t="shared" si="46"/>
        <v/>
      </c>
      <c r="CA734" s="114" t="str">
        <f t="shared" si="47"/>
        <v/>
      </c>
    </row>
    <row r="735" spans="38:79" ht="15" customHeight="1" x14ac:dyDescent="0.25">
      <c r="AL735" s="271" t="str">
        <f t="shared" si="48"/>
        <v>SBQ</v>
      </c>
      <c r="AM735" s="477" t="s">
        <v>4179</v>
      </c>
      <c r="AN735" s="269" t="s">
        <v>913</v>
      </c>
      <c r="AO735" s="269" t="s">
        <v>17</v>
      </c>
      <c r="AP735" s="269" t="s">
        <v>222</v>
      </c>
      <c r="BX735" s="114">
        <f>IF('1_geral'!$D$1=AL735,1,0)</f>
        <v>0</v>
      </c>
      <c r="BY735" s="114">
        <f>IF(BX735=1,SUM($BX$2:$BX734)+1,0)</f>
        <v>0</v>
      </c>
      <c r="BZ735" s="114" t="str">
        <f t="shared" si="46"/>
        <v/>
      </c>
      <c r="CA735" s="114" t="str">
        <f t="shared" si="47"/>
        <v/>
      </c>
    </row>
    <row r="736" spans="38:79" ht="15" customHeight="1" x14ac:dyDescent="0.25">
      <c r="AL736" s="271" t="str">
        <f t="shared" si="48"/>
        <v>SGP</v>
      </c>
      <c r="AM736" s="477" t="s">
        <v>4180</v>
      </c>
      <c r="AN736" s="269" t="s">
        <v>914</v>
      </c>
      <c r="AO736" s="269" t="s">
        <v>24</v>
      </c>
      <c r="AP736" s="269" t="s">
        <v>222</v>
      </c>
      <c r="BX736" s="114">
        <f>IF('1_geral'!$D$1=AL736,1,0)</f>
        <v>0</v>
      </c>
      <c r="BY736" s="114">
        <f>IF(BX736=1,SUM($BX$2:$BX735)+1,0)</f>
        <v>0</v>
      </c>
      <c r="BZ736" s="114" t="str">
        <f t="shared" si="46"/>
        <v/>
      </c>
      <c r="CA736" s="114" t="str">
        <f t="shared" si="47"/>
        <v/>
      </c>
    </row>
    <row r="737" spans="38:79" ht="15" customHeight="1" x14ac:dyDescent="0.25">
      <c r="AL737" s="271" t="str">
        <f t="shared" si="48"/>
        <v>NFP</v>
      </c>
      <c r="AM737" s="477" t="s">
        <v>4181</v>
      </c>
      <c r="AN737" s="269" t="s">
        <v>3440</v>
      </c>
      <c r="AO737" s="269" t="s">
        <v>12</v>
      </c>
      <c r="AP737" s="269" t="s">
        <v>222</v>
      </c>
      <c r="BX737" s="114">
        <f>IF('1_geral'!$D$1=AL737,1,0)</f>
        <v>0</v>
      </c>
      <c r="BY737" s="114">
        <f>IF(BX737=1,SUM($BX$2:$BX736)+1,0)</f>
        <v>0</v>
      </c>
      <c r="BZ737" s="114" t="str">
        <f t="shared" si="46"/>
        <v/>
      </c>
      <c r="CA737" s="114" t="str">
        <f t="shared" si="47"/>
        <v/>
      </c>
    </row>
    <row r="738" spans="38:79" ht="15" customHeight="1" x14ac:dyDescent="0.25">
      <c r="AL738" s="271" t="str">
        <f t="shared" si="48"/>
        <v>SGA</v>
      </c>
      <c r="AM738" s="477" t="s">
        <v>4182</v>
      </c>
      <c r="AN738" s="269" t="s">
        <v>915</v>
      </c>
      <c r="AO738" s="269" t="s">
        <v>23</v>
      </c>
      <c r="AP738" s="269" t="s">
        <v>223</v>
      </c>
      <c r="BX738" s="114">
        <f>IF('1_geral'!$D$1=AL738,1,0)</f>
        <v>0</v>
      </c>
      <c r="BY738" s="114">
        <f>IF(BX738=1,SUM($BX$2:$BX737)+1,0)</f>
        <v>0</v>
      </c>
      <c r="BZ738" s="114" t="str">
        <f t="shared" si="46"/>
        <v/>
      </c>
      <c r="CA738" s="114" t="str">
        <f t="shared" si="47"/>
        <v/>
      </c>
    </row>
    <row r="739" spans="38:79" ht="15" customHeight="1" x14ac:dyDescent="0.25">
      <c r="AL739" s="271" t="str">
        <f t="shared" si="48"/>
        <v>SBQ</v>
      </c>
      <c r="AM739" s="477" t="s">
        <v>4183</v>
      </c>
      <c r="AN739" s="269" t="s">
        <v>916</v>
      </c>
      <c r="AO739" s="269" t="s">
        <v>17</v>
      </c>
      <c r="AP739" s="269" t="s">
        <v>222</v>
      </c>
      <c r="BX739" s="114">
        <f>IF('1_geral'!$D$1=AL739,1,0)</f>
        <v>0</v>
      </c>
      <c r="BY739" s="114">
        <f>IF(BX739=1,SUM($BX$2:$BX738)+1,0)</f>
        <v>0</v>
      </c>
      <c r="BZ739" s="114" t="str">
        <f t="shared" si="46"/>
        <v/>
      </c>
      <c r="CA739" s="114" t="str">
        <f t="shared" si="47"/>
        <v/>
      </c>
    </row>
    <row r="740" spans="38:79" ht="15" customHeight="1" x14ac:dyDescent="0.25">
      <c r="AL740" s="271" t="str">
        <f t="shared" si="48"/>
        <v>SCI</v>
      </c>
      <c r="AM740" s="477" t="s">
        <v>4184</v>
      </c>
      <c r="AN740" s="269" t="s">
        <v>917</v>
      </c>
      <c r="AO740" s="269" t="s">
        <v>18</v>
      </c>
      <c r="AP740" s="269" t="s">
        <v>222</v>
      </c>
      <c r="BX740" s="114">
        <f>IF('1_geral'!$D$1=AL740,1,0)</f>
        <v>0</v>
      </c>
      <c r="BY740" s="114">
        <f>IF(BX740=1,SUM($BX$2:$BX739)+1,0)</f>
        <v>0</v>
      </c>
      <c r="BZ740" s="114" t="str">
        <f t="shared" si="46"/>
        <v/>
      </c>
      <c r="CA740" s="114" t="str">
        <f t="shared" si="47"/>
        <v/>
      </c>
    </row>
    <row r="741" spans="38:79" ht="15" customHeight="1" x14ac:dyDescent="0.25">
      <c r="AL741" s="271" t="str">
        <f t="shared" si="48"/>
        <v>NDF</v>
      </c>
      <c r="AM741" s="477" t="s">
        <v>4185</v>
      </c>
      <c r="AN741" s="269" t="s">
        <v>918</v>
      </c>
      <c r="AO741" s="269" t="s">
        <v>1837</v>
      </c>
      <c r="AP741" s="269" t="s">
        <v>223</v>
      </c>
      <c r="BX741" s="114">
        <f>IF('1_geral'!$D$1=AL741,1,0)</f>
        <v>0</v>
      </c>
      <c r="BY741" s="114">
        <f>IF(BX741=1,SUM($BX$2:$BX740)+1,0)</f>
        <v>0</v>
      </c>
      <c r="BZ741" s="114" t="str">
        <f t="shared" si="46"/>
        <v/>
      </c>
      <c r="CA741" s="114" t="str">
        <f t="shared" si="47"/>
        <v/>
      </c>
    </row>
    <row r="742" spans="38:79" ht="15" customHeight="1" x14ac:dyDescent="0.25">
      <c r="AL742" s="271" t="str">
        <f t="shared" si="48"/>
        <v>SDT</v>
      </c>
      <c r="AM742" s="477" t="s">
        <v>4186</v>
      </c>
      <c r="AN742" s="269" t="s">
        <v>919</v>
      </c>
      <c r="AO742" s="269" t="s">
        <v>22</v>
      </c>
      <c r="AP742" s="269" t="s">
        <v>222</v>
      </c>
      <c r="BX742" s="114">
        <f>IF('1_geral'!$D$1=AL742,1,0)</f>
        <v>0</v>
      </c>
      <c r="BY742" s="114">
        <f>IF(BX742=1,SUM($BX$2:$BX741)+1,0)</f>
        <v>0</v>
      </c>
      <c r="BZ742" s="114" t="str">
        <f t="shared" si="46"/>
        <v/>
      </c>
      <c r="CA742" s="114" t="str">
        <f t="shared" si="47"/>
        <v/>
      </c>
    </row>
    <row r="743" spans="38:79" ht="15" customHeight="1" x14ac:dyDescent="0.25">
      <c r="AL743" s="271" t="str">
        <f t="shared" si="48"/>
        <v>SPC</v>
      </c>
      <c r="AM743" s="477" t="s">
        <v>4187</v>
      </c>
      <c r="AN743" s="269" t="s">
        <v>920</v>
      </c>
      <c r="AO743" s="269" t="s">
        <v>26</v>
      </c>
      <c r="AP743" s="269" t="s">
        <v>222</v>
      </c>
      <c r="BX743" s="114">
        <f>IF('1_geral'!$D$1=AL743,1,0)</f>
        <v>0</v>
      </c>
      <c r="BY743" s="114">
        <f>IF(BX743=1,SUM($BX$2:$BX742)+1,0)</f>
        <v>0</v>
      </c>
      <c r="BZ743" s="114" t="str">
        <f t="shared" si="46"/>
        <v/>
      </c>
      <c r="CA743" s="114" t="str">
        <f t="shared" si="47"/>
        <v/>
      </c>
    </row>
    <row r="744" spans="38:79" ht="15" customHeight="1" x14ac:dyDescent="0.25">
      <c r="AL744" s="271" t="str">
        <f t="shared" si="48"/>
        <v>SPG</v>
      </c>
      <c r="AM744" s="477" t="s">
        <v>4188</v>
      </c>
      <c r="AN744" s="269" t="s">
        <v>921</v>
      </c>
      <c r="AO744" s="269" t="s">
        <v>28</v>
      </c>
      <c r="AP744" s="269" t="s">
        <v>222</v>
      </c>
      <c r="BX744" s="114">
        <f>IF('1_geral'!$D$1=AL744,1,0)</f>
        <v>0</v>
      </c>
      <c r="BY744" s="114">
        <f>IF(BX744=1,SUM($BX$2:$BX743)+1,0)</f>
        <v>0</v>
      </c>
      <c r="BZ744" s="114" t="str">
        <f t="shared" si="46"/>
        <v/>
      </c>
      <c r="CA744" s="114" t="str">
        <f t="shared" si="47"/>
        <v/>
      </c>
    </row>
    <row r="745" spans="38:79" ht="15" customHeight="1" x14ac:dyDescent="0.25">
      <c r="AL745" s="271" t="str">
        <f t="shared" si="48"/>
        <v>SFO</v>
      </c>
      <c r="AM745" s="477" t="s">
        <v>4189</v>
      </c>
      <c r="AN745" s="269" t="s">
        <v>922</v>
      </c>
      <c r="AO745" s="269" t="s">
        <v>1840</v>
      </c>
      <c r="AP745" s="269" t="s">
        <v>222</v>
      </c>
      <c r="BX745" s="114">
        <f>IF('1_geral'!$D$1=AL745,1,0)</f>
        <v>0</v>
      </c>
      <c r="BY745" s="114">
        <f>IF(BX745=1,SUM($BX$2:$BX744)+1,0)</f>
        <v>0</v>
      </c>
      <c r="BZ745" s="114" t="str">
        <f t="shared" si="46"/>
        <v/>
      </c>
      <c r="CA745" s="114" t="str">
        <f t="shared" si="47"/>
        <v/>
      </c>
    </row>
    <row r="746" spans="38:79" ht="15" customHeight="1" x14ac:dyDescent="0.25">
      <c r="AL746" s="271" t="str">
        <f t="shared" si="48"/>
        <v>STI</v>
      </c>
      <c r="AM746" s="477" t="s">
        <v>5124</v>
      </c>
      <c r="AN746" s="269" t="s">
        <v>5125</v>
      </c>
      <c r="AO746" s="269" t="s">
        <v>31</v>
      </c>
      <c r="AP746" s="269" t="s">
        <v>222</v>
      </c>
      <c r="BX746" s="114">
        <f>IF('1_geral'!$D$1=AL746,1,0)</f>
        <v>0</v>
      </c>
      <c r="BY746" s="114">
        <f>IF(BX746=1,SUM($BX$2:$BX745)+1,0)</f>
        <v>0</v>
      </c>
      <c r="BZ746" s="114" t="str">
        <f t="shared" si="46"/>
        <v/>
      </c>
      <c r="CA746" s="114" t="str">
        <f t="shared" si="47"/>
        <v/>
      </c>
    </row>
    <row r="747" spans="38:79" ht="15" customHeight="1" x14ac:dyDescent="0.25">
      <c r="AL747" s="271" t="str">
        <f t="shared" si="48"/>
        <v>NDF</v>
      </c>
      <c r="AM747" s="477" t="s">
        <v>4190</v>
      </c>
      <c r="AN747" s="269" t="s">
        <v>923</v>
      </c>
      <c r="AO747" s="269" t="s">
        <v>1837</v>
      </c>
      <c r="AP747" s="269" t="s">
        <v>223</v>
      </c>
      <c r="BX747" s="114">
        <f>IF('1_geral'!$D$1=AL747,1,0)</f>
        <v>0</v>
      </c>
      <c r="BY747" s="114">
        <f>IF(BX747=1,SUM($BX$2:$BX746)+1,0)</f>
        <v>0</v>
      </c>
      <c r="BZ747" s="114" t="str">
        <f t="shared" si="46"/>
        <v/>
      </c>
      <c r="CA747" s="114" t="str">
        <f t="shared" si="47"/>
        <v/>
      </c>
    </row>
    <row r="748" spans="38:79" ht="15" customHeight="1" x14ac:dyDescent="0.25">
      <c r="AL748" s="271" t="str">
        <f t="shared" si="48"/>
        <v>SDT</v>
      </c>
      <c r="AM748" s="477" t="s">
        <v>4191</v>
      </c>
      <c r="AN748" s="269" t="s">
        <v>924</v>
      </c>
      <c r="AO748" s="269" t="s">
        <v>22</v>
      </c>
      <c r="AP748" s="269" t="s">
        <v>222</v>
      </c>
      <c r="BX748" s="114">
        <f>IF('1_geral'!$D$1=AL748,1,0)</f>
        <v>0</v>
      </c>
      <c r="BY748" s="114">
        <f>IF(BX748=1,SUM($BX$2:$BX747)+1,0)</f>
        <v>0</v>
      </c>
      <c r="BZ748" s="114" t="str">
        <f t="shared" si="46"/>
        <v/>
      </c>
      <c r="CA748" s="114" t="str">
        <f t="shared" si="47"/>
        <v/>
      </c>
    </row>
    <row r="749" spans="38:79" ht="15" customHeight="1" x14ac:dyDescent="0.25">
      <c r="AL749" s="271" t="str">
        <f t="shared" si="48"/>
        <v>SGP</v>
      </c>
      <c r="AM749" s="477" t="s">
        <v>4192</v>
      </c>
      <c r="AN749" s="269" t="s">
        <v>925</v>
      </c>
      <c r="AO749" s="269" t="s">
        <v>24</v>
      </c>
      <c r="AP749" s="269" t="s">
        <v>222</v>
      </c>
      <c r="BX749" s="114">
        <f>IF('1_geral'!$D$1=AL749,1,0)</f>
        <v>0</v>
      </c>
      <c r="BY749" s="114">
        <f>IF(BX749=1,SUM($BX$2:$BX748)+1,0)</f>
        <v>0</v>
      </c>
      <c r="BZ749" s="114" t="str">
        <f t="shared" si="46"/>
        <v/>
      </c>
      <c r="CA749" s="114" t="str">
        <f t="shared" si="47"/>
        <v/>
      </c>
    </row>
    <row r="750" spans="38:79" ht="15" customHeight="1" x14ac:dyDescent="0.25">
      <c r="AL750" s="271" t="str">
        <f t="shared" si="48"/>
        <v>SCL</v>
      </c>
      <c r="AM750" s="477" t="s">
        <v>5259</v>
      </c>
      <c r="AN750" s="269" t="s">
        <v>5260</v>
      </c>
      <c r="AO750" s="269" t="s">
        <v>19</v>
      </c>
      <c r="AP750" s="269" t="s">
        <v>222</v>
      </c>
      <c r="BX750" s="114">
        <f>IF('1_geral'!$D$1=AL750,1,0)</f>
        <v>0</v>
      </c>
      <c r="BY750" s="114">
        <f>IF(BX750=1,SUM($BX$2:$BX749)+1,0)</f>
        <v>0</v>
      </c>
      <c r="BZ750" s="114" t="str">
        <f t="shared" si="46"/>
        <v/>
      </c>
      <c r="CA750" s="114" t="str">
        <f t="shared" si="47"/>
        <v/>
      </c>
    </row>
    <row r="751" spans="38:79" ht="15" customHeight="1" x14ac:dyDescent="0.25">
      <c r="AL751" s="271" t="str">
        <f t="shared" si="48"/>
        <v>SSM</v>
      </c>
      <c r="AM751" s="477" t="s">
        <v>4193</v>
      </c>
      <c r="AN751" s="269" t="s">
        <v>926</v>
      </c>
      <c r="AO751" s="269" t="s">
        <v>30</v>
      </c>
      <c r="AP751" s="269" t="s">
        <v>222</v>
      </c>
      <c r="BX751" s="114">
        <f>IF('1_geral'!$D$1=AL751,1,0)</f>
        <v>0</v>
      </c>
      <c r="BY751" s="114">
        <f>IF(BX751=1,SUM($BX$2:$BX750)+1,0)</f>
        <v>0</v>
      </c>
      <c r="BZ751" s="114" t="str">
        <f t="shared" si="46"/>
        <v/>
      </c>
      <c r="CA751" s="114" t="str">
        <f t="shared" si="47"/>
        <v/>
      </c>
    </row>
    <row r="752" spans="38:79" ht="15" customHeight="1" x14ac:dyDescent="0.25">
      <c r="AL752" s="271" t="str">
        <f t="shared" si="48"/>
        <v>SGE</v>
      </c>
      <c r="AM752" s="477" t="s">
        <v>4194</v>
      </c>
      <c r="AN752" s="269" t="s">
        <v>927</v>
      </c>
      <c r="AO752" s="269" t="s">
        <v>3363</v>
      </c>
      <c r="AP752" s="269" t="s">
        <v>222</v>
      </c>
      <c r="BX752" s="114">
        <f>IF('1_geral'!$D$1=AL752,1,0)</f>
        <v>0</v>
      </c>
      <c r="BY752" s="114">
        <f>IF(BX752=1,SUM($BX$2:$BX751)+1,0)</f>
        <v>0</v>
      </c>
      <c r="BZ752" s="114" t="str">
        <f t="shared" si="46"/>
        <v/>
      </c>
      <c r="CA752" s="114" t="str">
        <f t="shared" si="47"/>
        <v/>
      </c>
    </row>
    <row r="753" spans="38:79" ht="15" customHeight="1" x14ac:dyDescent="0.25">
      <c r="AL753" s="271" t="str">
        <f t="shared" si="48"/>
        <v>SDT</v>
      </c>
      <c r="AM753" s="477" t="s">
        <v>4195</v>
      </c>
      <c r="AN753" s="269" t="s">
        <v>928</v>
      </c>
      <c r="AO753" s="269" t="s">
        <v>22</v>
      </c>
      <c r="AP753" s="269" t="s">
        <v>222</v>
      </c>
      <c r="BX753" s="114">
        <f>IF('1_geral'!$D$1=AL753,1,0)</f>
        <v>0</v>
      </c>
      <c r="BY753" s="114">
        <f>IF(BX753=1,SUM($BX$2:$BX752)+1,0)</f>
        <v>0</v>
      </c>
      <c r="BZ753" s="114" t="str">
        <f t="shared" si="46"/>
        <v/>
      </c>
      <c r="CA753" s="114" t="str">
        <f t="shared" si="47"/>
        <v/>
      </c>
    </row>
    <row r="754" spans="38:79" ht="15" customHeight="1" x14ac:dyDescent="0.25">
      <c r="AL754" s="271" t="str">
        <f t="shared" si="48"/>
        <v>SFI</v>
      </c>
      <c r="AM754" s="477" t="s">
        <v>4196</v>
      </c>
      <c r="AN754" s="269" t="s">
        <v>929</v>
      </c>
      <c r="AO754" s="269" t="s">
        <v>1836</v>
      </c>
      <c r="AP754" s="269" t="s">
        <v>223</v>
      </c>
      <c r="BX754" s="114">
        <f>IF('1_geral'!$D$1=AL754,1,0)</f>
        <v>0</v>
      </c>
      <c r="BY754" s="114">
        <f>IF(BX754=1,SUM($BX$2:$BX753)+1,0)</f>
        <v>0</v>
      </c>
      <c r="BZ754" s="114" t="str">
        <f t="shared" si="46"/>
        <v/>
      </c>
      <c r="CA754" s="114" t="str">
        <f t="shared" si="47"/>
        <v/>
      </c>
    </row>
    <row r="755" spans="38:79" ht="15" customHeight="1" x14ac:dyDescent="0.25">
      <c r="AL755" s="271" t="str">
        <f t="shared" si="48"/>
        <v>NDF</v>
      </c>
      <c r="AM755" s="477" t="s">
        <v>4197</v>
      </c>
      <c r="AN755" s="269" t="s">
        <v>930</v>
      </c>
      <c r="AO755" s="269" t="s">
        <v>1837</v>
      </c>
      <c r="AP755" s="269" t="s">
        <v>223</v>
      </c>
      <c r="BX755" s="114">
        <f>IF('1_geral'!$D$1=AL755,1,0)</f>
        <v>0</v>
      </c>
      <c r="BY755" s="114">
        <f>IF(BX755=1,SUM($BX$2:$BX754)+1,0)</f>
        <v>0</v>
      </c>
      <c r="BZ755" s="114" t="str">
        <f t="shared" si="46"/>
        <v/>
      </c>
      <c r="CA755" s="114" t="str">
        <f t="shared" si="47"/>
        <v/>
      </c>
    </row>
    <row r="756" spans="38:79" ht="15" customHeight="1" x14ac:dyDescent="0.25">
      <c r="AL756" s="271" t="str">
        <f t="shared" si="48"/>
        <v>SPL</v>
      </c>
      <c r="AM756" s="477" t="s">
        <v>4198</v>
      </c>
      <c r="AN756" s="269" t="s">
        <v>931</v>
      </c>
      <c r="AO756" s="269" t="s">
        <v>29</v>
      </c>
      <c r="AP756" s="269" t="s">
        <v>222</v>
      </c>
      <c r="BX756" s="114">
        <f>IF('1_geral'!$D$1=AL756,1,0)</f>
        <v>0</v>
      </c>
      <c r="BY756" s="114">
        <f>IF(BX756=1,SUM($BX$2:$BX755)+1,0)</f>
        <v>0</v>
      </c>
      <c r="BZ756" s="114" t="str">
        <f t="shared" si="46"/>
        <v/>
      </c>
      <c r="CA756" s="114" t="str">
        <f t="shared" si="47"/>
        <v/>
      </c>
    </row>
    <row r="757" spans="38:79" ht="15" customHeight="1" x14ac:dyDescent="0.25">
      <c r="AL757" s="271" t="str">
        <f t="shared" si="48"/>
        <v>SPC</v>
      </c>
      <c r="AM757" s="477" t="s">
        <v>4199</v>
      </c>
      <c r="AN757" s="269" t="s">
        <v>932</v>
      </c>
      <c r="AO757" s="269" t="s">
        <v>26</v>
      </c>
      <c r="AP757" s="269" t="s">
        <v>222</v>
      </c>
      <c r="BX757" s="114">
        <f>IF('1_geral'!$D$1=AL757,1,0)</f>
        <v>0</v>
      </c>
      <c r="BY757" s="114">
        <f>IF(BX757=1,SUM($BX$2:$BX756)+1,0)</f>
        <v>0</v>
      </c>
      <c r="BZ757" s="114" t="str">
        <f t="shared" si="46"/>
        <v/>
      </c>
      <c r="CA757" s="114" t="str">
        <f t="shared" si="47"/>
        <v/>
      </c>
    </row>
    <row r="758" spans="38:79" ht="15" customHeight="1" x14ac:dyDescent="0.25">
      <c r="AL758" s="271" t="str">
        <f t="shared" si="48"/>
        <v>STI</v>
      </c>
      <c r="AM758" s="477" t="s">
        <v>4200</v>
      </c>
      <c r="AN758" s="269" t="s">
        <v>933</v>
      </c>
      <c r="AO758" s="269" t="s">
        <v>31</v>
      </c>
      <c r="AP758" s="269" t="s">
        <v>222</v>
      </c>
      <c r="BX758" s="114">
        <f>IF('1_geral'!$D$1=AL758,1,0)</f>
        <v>0</v>
      </c>
      <c r="BY758" s="114">
        <f>IF(BX758=1,SUM($BX$2:$BX757)+1,0)</f>
        <v>0</v>
      </c>
      <c r="BZ758" s="114" t="str">
        <f t="shared" si="46"/>
        <v/>
      </c>
      <c r="CA758" s="114" t="str">
        <f t="shared" si="47"/>
        <v/>
      </c>
    </row>
    <row r="759" spans="38:79" ht="15" customHeight="1" x14ac:dyDescent="0.25">
      <c r="AL759" s="271" t="str">
        <f t="shared" si="48"/>
        <v>SDT</v>
      </c>
      <c r="AM759" s="477" t="s">
        <v>4201</v>
      </c>
      <c r="AN759" s="269" t="s">
        <v>934</v>
      </c>
      <c r="AO759" s="269" t="s">
        <v>22</v>
      </c>
      <c r="AP759" s="269" t="s">
        <v>222</v>
      </c>
      <c r="BX759" s="114">
        <f>IF('1_geral'!$D$1=AL759,1,0)</f>
        <v>0</v>
      </c>
      <c r="BY759" s="114">
        <f>IF(BX759=1,SUM($BX$2:$BX758)+1,0)</f>
        <v>0</v>
      </c>
      <c r="BZ759" s="114" t="str">
        <f t="shared" si="46"/>
        <v/>
      </c>
      <c r="CA759" s="114" t="str">
        <f t="shared" si="47"/>
        <v/>
      </c>
    </row>
    <row r="760" spans="38:79" ht="15" customHeight="1" x14ac:dyDescent="0.25">
      <c r="AL760" s="271" t="str">
        <f t="shared" si="48"/>
        <v>SPL</v>
      </c>
      <c r="AM760" s="477" t="s">
        <v>4202</v>
      </c>
      <c r="AN760" s="269" t="s">
        <v>935</v>
      </c>
      <c r="AO760" s="269" t="s">
        <v>29</v>
      </c>
      <c r="AP760" s="269" t="s">
        <v>222</v>
      </c>
      <c r="BX760" s="114">
        <f>IF('1_geral'!$D$1=AL760,1,0)</f>
        <v>0</v>
      </c>
      <c r="BY760" s="114">
        <f>IF(BX760=1,SUM($BX$2:$BX759)+1,0)</f>
        <v>0</v>
      </c>
      <c r="BZ760" s="114" t="str">
        <f t="shared" si="46"/>
        <v/>
      </c>
      <c r="CA760" s="114" t="str">
        <f t="shared" si="47"/>
        <v/>
      </c>
    </row>
    <row r="761" spans="38:79" ht="15" customHeight="1" x14ac:dyDescent="0.25">
      <c r="AL761" s="271" t="str">
        <f t="shared" si="48"/>
        <v>NSP</v>
      </c>
      <c r="AM761" s="477" t="s">
        <v>4203</v>
      </c>
      <c r="AN761" s="269" t="s">
        <v>4985</v>
      </c>
      <c r="AO761" s="269" t="s">
        <v>16</v>
      </c>
      <c r="AP761" s="269" t="s">
        <v>226</v>
      </c>
      <c r="BX761" s="114">
        <f>IF('1_geral'!$D$1=AL761,1,0)</f>
        <v>0</v>
      </c>
      <c r="BY761" s="114">
        <f>IF(BX761=1,SUM($BX$2:$BX760)+1,0)</f>
        <v>0</v>
      </c>
      <c r="BZ761" s="114" t="str">
        <f t="shared" si="46"/>
        <v/>
      </c>
      <c r="CA761" s="114" t="str">
        <f t="shared" si="47"/>
        <v/>
      </c>
    </row>
    <row r="762" spans="38:79" ht="15" customHeight="1" x14ac:dyDescent="0.25">
      <c r="AL762" s="271" t="str">
        <f t="shared" si="48"/>
        <v>SGA</v>
      </c>
      <c r="AM762" s="477" t="s">
        <v>4204</v>
      </c>
      <c r="AN762" s="269" t="s">
        <v>936</v>
      </c>
      <c r="AO762" s="269" t="s">
        <v>23</v>
      </c>
      <c r="AP762" s="269" t="s">
        <v>222</v>
      </c>
      <c r="BX762" s="114">
        <f>IF('1_geral'!$D$1=AL762,1,0)</f>
        <v>0</v>
      </c>
      <c r="BY762" s="114">
        <f>IF(BX762=1,SUM($BX$2:$BX761)+1,0)</f>
        <v>0</v>
      </c>
      <c r="BZ762" s="114" t="str">
        <f t="shared" si="46"/>
        <v/>
      </c>
      <c r="CA762" s="114" t="str">
        <f t="shared" si="47"/>
        <v/>
      </c>
    </row>
    <row r="763" spans="38:79" ht="15" customHeight="1" x14ac:dyDescent="0.25">
      <c r="AL763" s="271" t="str">
        <f t="shared" si="48"/>
        <v>NSP</v>
      </c>
      <c r="AM763" s="477" t="s">
        <v>4205</v>
      </c>
      <c r="AN763" s="269" t="s">
        <v>937</v>
      </c>
      <c r="AO763" s="269" t="s">
        <v>16</v>
      </c>
      <c r="AP763" s="269" t="s">
        <v>226</v>
      </c>
      <c r="BX763" s="114">
        <f>IF('1_geral'!$D$1=AL763,1,0)</f>
        <v>0</v>
      </c>
      <c r="BY763" s="114">
        <f>IF(BX763=1,SUM($BX$2:$BX762)+1,0)</f>
        <v>0</v>
      </c>
      <c r="BZ763" s="114" t="str">
        <f t="shared" si="46"/>
        <v/>
      </c>
      <c r="CA763" s="114" t="str">
        <f t="shared" si="47"/>
        <v/>
      </c>
    </row>
    <row r="764" spans="38:79" ht="15" customHeight="1" x14ac:dyDescent="0.25">
      <c r="AL764" s="271" t="str">
        <f t="shared" si="48"/>
        <v>SGA</v>
      </c>
      <c r="AM764" s="477" t="s">
        <v>4206</v>
      </c>
      <c r="AN764" s="269" t="s">
        <v>938</v>
      </c>
      <c r="AO764" s="269" t="s">
        <v>23</v>
      </c>
      <c r="AP764" s="269" t="s">
        <v>222</v>
      </c>
      <c r="BX764" s="114">
        <f>IF('1_geral'!$D$1=AL764,1,0)</f>
        <v>0</v>
      </c>
      <c r="BY764" s="114">
        <f>IF(BX764=1,SUM($BX$2:$BX763)+1,0)</f>
        <v>0</v>
      </c>
      <c r="BZ764" s="114" t="str">
        <f t="shared" si="46"/>
        <v/>
      </c>
      <c r="CA764" s="114" t="str">
        <f t="shared" si="47"/>
        <v/>
      </c>
    </row>
    <row r="765" spans="38:79" ht="15" customHeight="1" x14ac:dyDescent="0.25">
      <c r="AL765" s="271" t="str">
        <f t="shared" si="48"/>
        <v>SGP</v>
      </c>
      <c r="AM765" s="477" t="s">
        <v>4207</v>
      </c>
      <c r="AN765" s="269" t="s">
        <v>939</v>
      </c>
      <c r="AO765" s="269" t="s">
        <v>24</v>
      </c>
      <c r="AP765" s="269" t="s">
        <v>222</v>
      </c>
      <c r="BX765" s="114">
        <f>IF('1_geral'!$D$1=AL765,1,0)</f>
        <v>0</v>
      </c>
      <c r="BY765" s="114">
        <f>IF(BX765=1,SUM($BX$2:$BX764)+1,0)</f>
        <v>0</v>
      </c>
      <c r="BZ765" s="114" t="str">
        <f t="shared" si="46"/>
        <v/>
      </c>
      <c r="CA765" s="114" t="str">
        <f t="shared" si="47"/>
        <v/>
      </c>
    </row>
    <row r="766" spans="38:79" ht="15" customHeight="1" x14ac:dyDescent="0.25">
      <c r="AL766" s="271" t="str">
        <f t="shared" si="48"/>
        <v>SDP</v>
      </c>
      <c r="AM766" s="477" t="s">
        <v>4208</v>
      </c>
      <c r="AN766" s="269" t="s">
        <v>940</v>
      </c>
      <c r="AO766" s="269" t="s">
        <v>21</v>
      </c>
      <c r="AP766" s="269" t="s">
        <v>222</v>
      </c>
      <c r="BX766" s="114">
        <f>IF('1_geral'!$D$1=AL766,1,0)</f>
        <v>0</v>
      </c>
      <c r="BY766" s="114">
        <f>IF(BX766=1,SUM($BX$2:$BX765)+1,0)</f>
        <v>0</v>
      </c>
      <c r="BZ766" s="114" t="str">
        <f t="shared" si="46"/>
        <v/>
      </c>
      <c r="CA766" s="114" t="str">
        <f t="shared" si="47"/>
        <v/>
      </c>
    </row>
    <row r="767" spans="38:79" ht="15" customHeight="1" x14ac:dyDescent="0.25">
      <c r="AL767" s="271" t="str">
        <f t="shared" si="48"/>
        <v>APOIO</v>
      </c>
      <c r="AM767" s="477" t="s">
        <v>4209</v>
      </c>
      <c r="AN767" s="269" t="s">
        <v>941</v>
      </c>
      <c r="AO767" s="269" t="s">
        <v>40</v>
      </c>
      <c r="AP767" s="269" t="s">
        <v>222</v>
      </c>
      <c r="BX767" s="114">
        <f>IF('1_geral'!$D$1=AL767,1,0)</f>
        <v>0</v>
      </c>
      <c r="BY767" s="114">
        <f>IF(BX767=1,SUM($BX$2:$BX766)+1,0)</f>
        <v>0</v>
      </c>
      <c r="BZ767" s="114" t="str">
        <f t="shared" si="46"/>
        <v/>
      </c>
      <c r="CA767" s="114" t="str">
        <f t="shared" si="47"/>
        <v/>
      </c>
    </row>
    <row r="768" spans="38:79" ht="15" customHeight="1" x14ac:dyDescent="0.25">
      <c r="AL768" s="271" t="str">
        <f t="shared" si="48"/>
        <v>SDL</v>
      </c>
      <c r="AM768" s="477" t="s">
        <v>4210</v>
      </c>
      <c r="AN768" s="269" t="s">
        <v>942</v>
      </c>
      <c r="AO768" s="269" t="s">
        <v>20</v>
      </c>
      <c r="AP768" s="269" t="s">
        <v>222</v>
      </c>
      <c r="BX768" s="114">
        <f>IF('1_geral'!$D$1=AL768,1,0)</f>
        <v>0</v>
      </c>
      <c r="BY768" s="114">
        <f>IF(BX768=1,SUM($BX$2:$BX767)+1,0)</f>
        <v>0</v>
      </c>
      <c r="BZ768" s="114" t="str">
        <f t="shared" si="46"/>
        <v/>
      </c>
      <c r="CA768" s="114" t="str">
        <f t="shared" si="47"/>
        <v/>
      </c>
    </row>
    <row r="769" spans="38:79" ht="15" customHeight="1" x14ac:dyDescent="0.25">
      <c r="AL769" s="271" t="str">
        <f t="shared" si="48"/>
        <v>APOIO</v>
      </c>
      <c r="AM769" s="477" t="s">
        <v>4211</v>
      </c>
      <c r="AN769" s="269" t="s">
        <v>943</v>
      </c>
      <c r="AO769" s="269" t="s">
        <v>40</v>
      </c>
      <c r="AP769" s="269" t="s">
        <v>222</v>
      </c>
      <c r="BX769" s="114">
        <f>IF('1_geral'!$D$1=AL769,1,0)</f>
        <v>0</v>
      </c>
      <c r="BY769" s="114">
        <f>IF(BX769=1,SUM($BX$2:$BX768)+1,0)</f>
        <v>0</v>
      </c>
      <c r="BZ769" s="114" t="str">
        <f t="shared" si="46"/>
        <v/>
      </c>
      <c r="CA769" s="114" t="str">
        <f t="shared" si="47"/>
        <v/>
      </c>
    </row>
    <row r="770" spans="38:79" ht="15" customHeight="1" x14ac:dyDescent="0.25">
      <c r="AL770" s="271" t="str">
        <f t="shared" si="48"/>
        <v>SGA</v>
      </c>
      <c r="AM770" s="477" t="s">
        <v>4212</v>
      </c>
      <c r="AN770" s="269" t="s">
        <v>944</v>
      </c>
      <c r="AO770" s="269" t="s">
        <v>23</v>
      </c>
      <c r="AP770" s="269" t="s">
        <v>222</v>
      </c>
      <c r="BX770" s="114">
        <f>IF('1_geral'!$D$1=AL770,1,0)</f>
        <v>0</v>
      </c>
      <c r="BY770" s="114">
        <f>IF(BX770=1,SUM($BX$2:$BX769)+1,0)</f>
        <v>0</v>
      </c>
      <c r="BZ770" s="114" t="str">
        <f t="shared" ref="BZ770:BZ833" si="49">IF($BX770=0,"",AM770)</f>
        <v/>
      </c>
      <c r="CA770" s="114" t="str">
        <f t="shared" ref="CA770:CA833" si="50">IF($BX770=0,"",AN770)</f>
        <v/>
      </c>
    </row>
    <row r="771" spans="38:79" ht="15" customHeight="1" x14ac:dyDescent="0.25">
      <c r="AL771" s="271" t="str">
        <f t="shared" si="48"/>
        <v>SPD</v>
      </c>
      <c r="AM771" s="477" t="s">
        <v>4213</v>
      </c>
      <c r="AN771" s="269" t="s">
        <v>945</v>
      </c>
      <c r="AO771" s="269" t="s">
        <v>27</v>
      </c>
      <c r="AP771" s="269" t="s">
        <v>222</v>
      </c>
      <c r="BX771" s="114">
        <f>IF('1_geral'!$D$1=AL771,1,0)</f>
        <v>0</v>
      </c>
      <c r="BY771" s="114">
        <f>IF(BX771=1,SUM($BX$2:$BX770)+1,0)</f>
        <v>0</v>
      </c>
      <c r="BZ771" s="114" t="str">
        <f t="shared" si="49"/>
        <v/>
      </c>
      <c r="CA771" s="114" t="str">
        <f t="shared" si="50"/>
        <v/>
      </c>
    </row>
    <row r="772" spans="38:79" ht="15" customHeight="1" x14ac:dyDescent="0.25">
      <c r="AL772" s="271" t="str">
        <f t="shared" ref="AL772:AL835" si="51">AO772</f>
        <v>DIR-2</v>
      </c>
      <c r="AM772" s="477" t="s">
        <v>4214</v>
      </c>
      <c r="AN772" s="269" t="s">
        <v>946</v>
      </c>
      <c r="AO772" s="269" t="s">
        <v>42</v>
      </c>
      <c r="AP772" s="269" t="s">
        <v>222</v>
      </c>
      <c r="BX772" s="114">
        <f>IF('1_geral'!$D$1=AL772,1,0)</f>
        <v>0</v>
      </c>
      <c r="BY772" s="114">
        <f>IF(BX772=1,SUM($BX$2:$BX771)+1,0)</f>
        <v>0</v>
      </c>
      <c r="BZ772" s="114" t="str">
        <f t="shared" si="49"/>
        <v/>
      </c>
      <c r="CA772" s="114" t="str">
        <f t="shared" si="50"/>
        <v/>
      </c>
    </row>
    <row r="773" spans="38:79" ht="15" customHeight="1" x14ac:dyDescent="0.25">
      <c r="AL773" s="271" t="str">
        <f t="shared" si="51"/>
        <v>NDF</v>
      </c>
      <c r="AM773" s="477" t="s">
        <v>4215</v>
      </c>
      <c r="AN773" s="269" t="s">
        <v>947</v>
      </c>
      <c r="AO773" s="269" t="s">
        <v>1837</v>
      </c>
      <c r="AP773" s="269" t="s">
        <v>223</v>
      </c>
      <c r="BX773" s="114">
        <f>IF('1_geral'!$D$1=AL773,1,0)</f>
        <v>0</v>
      </c>
      <c r="BY773" s="114">
        <f>IF(BX773=1,SUM($BX$2:$BX772)+1,0)</f>
        <v>0</v>
      </c>
      <c r="BZ773" s="114" t="str">
        <f t="shared" si="49"/>
        <v/>
      </c>
      <c r="CA773" s="114" t="str">
        <f t="shared" si="50"/>
        <v/>
      </c>
    </row>
    <row r="774" spans="38:79" ht="15" customHeight="1" x14ac:dyDescent="0.25">
      <c r="AL774" s="271" t="str">
        <f t="shared" si="51"/>
        <v>NDF</v>
      </c>
      <c r="AM774" s="477" t="s">
        <v>4216</v>
      </c>
      <c r="AN774" s="269" t="s">
        <v>948</v>
      </c>
      <c r="AO774" s="269" t="s">
        <v>1837</v>
      </c>
      <c r="AP774" s="269" t="s">
        <v>223</v>
      </c>
      <c r="BX774" s="114">
        <f>IF('1_geral'!$D$1=AL774,1,0)</f>
        <v>0</v>
      </c>
      <c r="BY774" s="114">
        <f>IF(BX774=1,SUM($BX$2:$BX773)+1,0)</f>
        <v>0</v>
      </c>
      <c r="BZ774" s="114" t="str">
        <f t="shared" si="49"/>
        <v/>
      </c>
      <c r="CA774" s="114" t="str">
        <f t="shared" si="50"/>
        <v/>
      </c>
    </row>
    <row r="775" spans="38:79" ht="15" customHeight="1" x14ac:dyDescent="0.25">
      <c r="AL775" s="271" t="str">
        <f t="shared" si="51"/>
        <v>SGP</v>
      </c>
      <c r="AM775" s="477" t="s">
        <v>4217</v>
      </c>
      <c r="AN775" s="269" t="s">
        <v>949</v>
      </c>
      <c r="AO775" s="269" t="s">
        <v>24</v>
      </c>
      <c r="AP775" s="269" t="s">
        <v>222</v>
      </c>
      <c r="BX775" s="114">
        <f>IF('1_geral'!$D$1=AL775,1,0)</f>
        <v>0</v>
      </c>
      <c r="BY775" s="114">
        <f>IF(BX775=1,SUM($BX$2:$BX774)+1,0)</f>
        <v>0</v>
      </c>
      <c r="BZ775" s="114" t="str">
        <f t="shared" si="49"/>
        <v/>
      </c>
      <c r="CA775" s="114" t="str">
        <f t="shared" si="50"/>
        <v/>
      </c>
    </row>
    <row r="776" spans="38:79" ht="15" customHeight="1" x14ac:dyDescent="0.25">
      <c r="AL776" s="271" t="str">
        <f t="shared" si="51"/>
        <v>STI</v>
      </c>
      <c r="AM776" s="477" t="s">
        <v>4218</v>
      </c>
      <c r="AN776" s="269" t="s">
        <v>950</v>
      </c>
      <c r="AO776" s="269" t="s">
        <v>31</v>
      </c>
      <c r="AP776" s="269" t="s">
        <v>222</v>
      </c>
      <c r="BX776" s="114">
        <f>IF('1_geral'!$D$1=AL776,1,0)</f>
        <v>0</v>
      </c>
      <c r="BY776" s="114">
        <f>IF(BX776=1,SUM($BX$2:$BX775)+1,0)</f>
        <v>0</v>
      </c>
      <c r="BZ776" s="114" t="str">
        <f t="shared" si="49"/>
        <v/>
      </c>
      <c r="CA776" s="114" t="str">
        <f t="shared" si="50"/>
        <v/>
      </c>
    </row>
    <row r="777" spans="38:79" ht="15" customHeight="1" x14ac:dyDescent="0.25">
      <c r="AL777" s="271" t="str">
        <f t="shared" si="51"/>
        <v>SFO</v>
      </c>
      <c r="AM777" s="477" t="s">
        <v>4219</v>
      </c>
      <c r="AN777" s="269" t="s">
        <v>951</v>
      </c>
      <c r="AO777" s="269" t="s">
        <v>1840</v>
      </c>
      <c r="AP777" s="269" t="s">
        <v>222</v>
      </c>
      <c r="BX777" s="114">
        <f>IF('1_geral'!$D$1=AL777,1,0)</f>
        <v>0</v>
      </c>
      <c r="BY777" s="114">
        <f>IF(BX777=1,SUM($BX$2:$BX776)+1,0)</f>
        <v>0</v>
      </c>
      <c r="BZ777" s="114" t="str">
        <f t="shared" si="49"/>
        <v/>
      </c>
      <c r="CA777" s="114" t="str">
        <f t="shared" si="50"/>
        <v/>
      </c>
    </row>
    <row r="778" spans="38:79" ht="15" customHeight="1" x14ac:dyDescent="0.25">
      <c r="AL778" s="271" t="str">
        <f t="shared" si="51"/>
        <v>SBQ</v>
      </c>
      <c r="AM778" s="477" t="s">
        <v>4220</v>
      </c>
      <c r="AN778" s="269" t="s">
        <v>952</v>
      </c>
      <c r="AO778" s="269" t="s">
        <v>17</v>
      </c>
      <c r="AP778" s="269" t="s">
        <v>223</v>
      </c>
      <c r="BX778" s="114">
        <f>IF('1_geral'!$D$1=AL778,1,0)</f>
        <v>0</v>
      </c>
      <c r="BY778" s="114">
        <f>IF(BX778=1,SUM($BX$2:$BX777)+1,0)</f>
        <v>0</v>
      </c>
      <c r="BZ778" s="114" t="str">
        <f t="shared" si="49"/>
        <v/>
      </c>
      <c r="CA778" s="114" t="str">
        <f t="shared" si="50"/>
        <v/>
      </c>
    </row>
    <row r="779" spans="38:79" ht="15" customHeight="1" x14ac:dyDescent="0.25">
      <c r="AL779" s="271" t="str">
        <f t="shared" si="51"/>
        <v>STI</v>
      </c>
      <c r="AM779" s="477" t="s">
        <v>5063</v>
      </c>
      <c r="AN779" s="269" t="s">
        <v>5021</v>
      </c>
      <c r="AO779" s="269" t="s">
        <v>31</v>
      </c>
      <c r="AP779" s="269" t="s">
        <v>224</v>
      </c>
      <c r="BX779" s="114">
        <f>IF('1_geral'!$D$1=AL779,1,0)</f>
        <v>0</v>
      </c>
      <c r="BY779" s="114">
        <f>IF(BX779=1,SUM($BX$2:$BX778)+1,0)</f>
        <v>0</v>
      </c>
      <c r="BZ779" s="114" t="str">
        <f t="shared" si="49"/>
        <v/>
      </c>
      <c r="CA779" s="114" t="str">
        <f t="shared" si="50"/>
        <v/>
      </c>
    </row>
    <row r="780" spans="38:79" ht="15" customHeight="1" x14ac:dyDescent="0.25">
      <c r="AL780" s="271" t="str">
        <f t="shared" si="51"/>
        <v>SGE</v>
      </c>
      <c r="AM780" s="477" t="s">
        <v>4221</v>
      </c>
      <c r="AN780" s="269" t="s">
        <v>953</v>
      </c>
      <c r="AO780" s="269" t="s">
        <v>3363</v>
      </c>
      <c r="AP780" s="269" t="s">
        <v>222</v>
      </c>
      <c r="BX780" s="114">
        <f>IF('1_geral'!$D$1=AL780,1,0)</f>
        <v>0</v>
      </c>
      <c r="BY780" s="114">
        <f>IF(BX780=1,SUM($BX$2:$BX779)+1,0)</f>
        <v>0</v>
      </c>
      <c r="BZ780" s="114" t="str">
        <f t="shared" si="49"/>
        <v/>
      </c>
      <c r="CA780" s="114" t="str">
        <f t="shared" si="50"/>
        <v/>
      </c>
    </row>
    <row r="781" spans="38:79" ht="15" customHeight="1" x14ac:dyDescent="0.25">
      <c r="AL781" s="271" t="str">
        <f t="shared" si="51"/>
        <v>SGA</v>
      </c>
      <c r="AM781" s="477" t="s">
        <v>4222</v>
      </c>
      <c r="AN781" s="269" t="s">
        <v>954</v>
      </c>
      <c r="AO781" s="269" t="s">
        <v>23</v>
      </c>
      <c r="AP781" s="269" t="s">
        <v>223</v>
      </c>
      <c r="BX781" s="114">
        <f>IF('1_geral'!$D$1=AL781,1,0)</f>
        <v>0</v>
      </c>
      <c r="BY781" s="114">
        <f>IF(BX781=1,SUM($BX$2:$BX780)+1,0)</f>
        <v>0</v>
      </c>
      <c r="BZ781" s="114" t="str">
        <f t="shared" si="49"/>
        <v/>
      </c>
      <c r="CA781" s="114" t="str">
        <f t="shared" si="50"/>
        <v/>
      </c>
    </row>
    <row r="782" spans="38:79" ht="15" customHeight="1" x14ac:dyDescent="0.25">
      <c r="AL782" s="271" t="str">
        <f t="shared" si="51"/>
        <v>SGP</v>
      </c>
      <c r="AM782" s="477" t="s">
        <v>4223</v>
      </c>
      <c r="AN782" s="269" t="s">
        <v>955</v>
      </c>
      <c r="AO782" s="269" t="s">
        <v>24</v>
      </c>
      <c r="AP782" s="269" t="s">
        <v>222</v>
      </c>
      <c r="BX782" s="114">
        <f>IF('1_geral'!$D$1=AL782,1,0)</f>
        <v>0</v>
      </c>
      <c r="BY782" s="114">
        <f>IF(BX782=1,SUM($BX$2:$BX781)+1,0)</f>
        <v>0</v>
      </c>
      <c r="BZ782" s="114" t="str">
        <f t="shared" si="49"/>
        <v/>
      </c>
      <c r="CA782" s="114" t="str">
        <f t="shared" si="50"/>
        <v/>
      </c>
    </row>
    <row r="783" spans="38:79" ht="15" customHeight="1" x14ac:dyDescent="0.25">
      <c r="AL783" s="271" t="str">
        <f t="shared" si="51"/>
        <v>SDC</v>
      </c>
      <c r="AM783" s="477" t="s">
        <v>4224</v>
      </c>
      <c r="AN783" s="269" t="s">
        <v>956</v>
      </c>
      <c r="AO783" s="269" t="s">
        <v>3397</v>
      </c>
      <c r="AP783" s="269" t="s">
        <v>222</v>
      </c>
      <c r="BX783" s="114">
        <f>IF('1_geral'!$D$1=AL783,1,0)</f>
        <v>0</v>
      </c>
      <c r="BY783" s="114">
        <f>IF(BX783=1,SUM($BX$2:$BX782)+1,0)</f>
        <v>0</v>
      </c>
      <c r="BZ783" s="114" t="str">
        <f t="shared" si="49"/>
        <v/>
      </c>
      <c r="CA783" s="114" t="str">
        <f t="shared" si="50"/>
        <v/>
      </c>
    </row>
    <row r="784" spans="38:79" ht="15" customHeight="1" x14ac:dyDescent="0.25">
      <c r="AL784" s="271" t="str">
        <f t="shared" si="51"/>
        <v>STI</v>
      </c>
      <c r="AM784" s="477" t="s">
        <v>4225</v>
      </c>
      <c r="AN784" s="269" t="s">
        <v>957</v>
      </c>
      <c r="AO784" s="269" t="s">
        <v>31</v>
      </c>
      <c r="AP784" s="269" t="s">
        <v>222</v>
      </c>
      <c r="BX784" s="114">
        <f>IF('1_geral'!$D$1=AL784,1,0)</f>
        <v>0</v>
      </c>
      <c r="BY784" s="114">
        <f>IF(BX784=1,SUM($BX$2:$BX783)+1,0)</f>
        <v>0</v>
      </c>
      <c r="BZ784" s="114" t="str">
        <f t="shared" si="49"/>
        <v/>
      </c>
      <c r="CA784" s="114" t="str">
        <f t="shared" si="50"/>
        <v/>
      </c>
    </row>
    <row r="785" spans="38:79" ht="15" customHeight="1" x14ac:dyDescent="0.25">
      <c r="AL785" s="271" t="str">
        <f t="shared" si="51"/>
        <v>NMA</v>
      </c>
      <c r="AM785" s="477" t="s">
        <v>4226</v>
      </c>
      <c r="AN785" s="269" t="s">
        <v>958</v>
      </c>
      <c r="AO785" s="269" t="s">
        <v>13</v>
      </c>
      <c r="AP785" s="269" t="s">
        <v>1833</v>
      </c>
      <c r="BX785" s="114">
        <f>IF('1_geral'!$D$1=AL785,1,0)</f>
        <v>0</v>
      </c>
      <c r="BY785" s="114">
        <f>IF(BX785=1,SUM($BX$2:$BX784)+1,0)</f>
        <v>0</v>
      </c>
      <c r="BZ785" s="114" t="str">
        <f t="shared" si="49"/>
        <v/>
      </c>
      <c r="CA785" s="114" t="str">
        <f t="shared" si="50"/>
        <v/>
      </c>
    </row>
    <row r="786" spans="38:79" ht="15" customHeight="1" x14ac:dyDescent="0.25">
      <c r="AL786" s="271" t="str">
        <f t="shared" si="51"/>
        <v>SDL</v>
      </c>
      <c r="AM786" s="477" t="s">
        <v>4227</v>
      </c>
      <c r="AN786" s="269" t="s">
        <v>959</v>
      </c>
      <c r="AO786" s="269" t="s">
        <v>20</v>
      </c>
      <c r="AP786" s="269" t="s">
        <v>222</v>
      </c>
      <c r="BX786" s="114">
        <f>IF('1_geral'!$D$1=AL786,1,0)</f>
        <v>0</v>
      </c>
      <c r="BY786" s="114">
        <f>IF(BX786=1,SUM($BX$2:$BX785)+1,0)</f>
        <v>0</v>
      </c>
      <c r="BZ786" s="114" t="str">
        <f t="shared" si="49"/>
        <v/>
      </c>
      <c r="CA786" s="114" t="str">
        <f t="shared" si="50"/>
        <v/>
      </c>
    </row>
    <row r="787" spans="38:79" ht="15" customHeight="1" x14ac:dyDescent="0.25">
      <c r="AL787" s="271" t="str">
        <f t="shared" si="51"/>
        <v>SGA</v>
      </c>
      <c r="AM787" s="477" t="s">
        <v>4228</v>
      </c>
      <c r="AN787" s="269" t="s">
        <v>960</v>
      </c>
      <c r="AO787" s="269" t="s">
        <v>23</v>
      </c>
      <c r="AP787" s="269" t="s">
        <v>223</v>
      </c>
      <c r="BX787" s="114">
        <f>IF('1_geral'!$D$1=AL787,1,0)</f>
        <v>0</v>
      </c>
      <c r="BY787" s="114">
        <f>IF(BX787=1,SUM($BX$2:$BX786)+1,0)</f>
        <v>0</v>
      </c>
      <c r="BZ787" s="114" t="str">
        <f t="shared" si="49"/>
        <v/>
      </c>
      <c r="CA787" s="114" t="str">
        <f t="shared" si="50"/>
        <v/>
      </c>
    </row>
    <row r="788" spans="38:79" ht="15" customHeight="1" x14ac:dyDescent="0.25">
      <c r="AL788" s="271" t="str">
        <f t="shared" si="51"/>
        <v>SDL</v>
      </c>
      <c r="AM788" s="477" t="s">
        <v>4229</v>
      </c>
      <c r="AN788" s="269" t="s">
        <v>961</v>
      </c>
      <c r="AO788" s="269" t="s">
        <v>20</v>
      </c>
      <c r="AP788" s="269" t="s">
        <v>222</v>
      </c>
      <c r="BX788" s="114">
        <f>IF('1_geral'!$D$1=AL788,1,0)</f>
        <v>0</v>
      </c>
      <c r="BY788" s="114">
        <f>IF(BX788=1,SUM($BX$2:$BX787)+1,0)</f>
        <v>0</v>
      </c>
      <c r="BZ788" s="114" t="str">
        <f t="shared" si="49"/>
        <v/>
      </c>
      <c r="CA788" s="114" t="str">
        <f t="shared" si="50"/>
        <v/>
      </c>
    </row>
    <row r="789" spans="38:79" ht="15" customHeight="1" x14ac:dyDescent="0.25">
      <c r="AL789" s="271" t="str">
        <f t="shared" si="51"/>
        <v>SPL</v>
      </c>
      <c r="AM789" s="477" t="s">
        <v>4230</v>
      </c>
      <c r="AN789" s="269" t="s">
        <v>962</v>
      </c>
      <c r="AO789" s="269" t="s">
        <v>29</v>
      </c>
      <c r="AP789" s="269" t="s">
        <v>222</v>
      </c>
      <c r="BX789" s="114">
        <f>IF('1_geral'!$D$1=AL789,1,0)</f>
        <v>0</v>
      </c>
      <c r="BY789" s="114">
        <f>IF(BX789=1,SUM($BX$2:$BX788)+1,0)</f>
        <v>0</v>
      </c>
      <c r="BZ789" s="114" t="str">
        <f t="shared" si="49"/>
        <v/>
      </c>
      <c r="CA789" s="114" t="str">
        <f t="shared" si="50"/>
        <v/>
      </c>
    </row>
    <row r="790" spans="38:79" ht="15" customHeight="1" x14ac:dyDescent="0.25">
      <c r="AL790" s="271" t="str">
        <f t="shared" si="51"/>
        <v>NSP</v>
      </c>
      <c r="AM790" s="477" t="s">
        <v>4231</v>
      </c>
      <c r="AN790" s="269" t="s">
        <v>963</v>
      </c>
      <c r="AO790" s="269" t="s">
        <v>16</v>
      </c>
      <c r="AP790" s="269" t="s">
        <v>226</v>
      </c>
      <c r="BX790" s="114">
        <f>IF('1_geral'!$D$1=AL790,1,0)</f>
        <v>0</v>
      </c>
      <c r="BY790" s="114">
        <f>IF(BX790=1,SUM($BX$2:$BX789)+1,0)</f>
        <v>0</v>
      </c>
      <c r="BZ790" s="114" t="str">
        <f t="shared" si="49"/>
        <v/>
      </c>
      <c r="CA790" s="114" t="str">
        <f t="shared" si="50"/>
        <v/>
      </c>
    </row>
    <row r="791" spans="38:79" ht="15" customHeight="1" x14ac:dyDescent="0.25">
      <c r="AL791" s="271" t="str">
        <f t="shared" si="51"/>
        <v>SCL</v>
      </c>
      <c r="AM791" s="477" t="s">
        <v>4232</v>
      </c>
      <c r="AN791" s="269" t="s">
        <v>3415</v>
      </c>
      <c r="AO791" s="269" t="s">
        <v>19</v>
      </c>
      <c r="AP791" s="269" t="s">
        <v>222</v>
      </c>
      <c r="BX791" s="114">
        <f>IF('1_geral'!$D$1=AL791,1,0)</f>
        <v>0</v>
      </c>
      <c r="BY791" s="114">
        <f>IF(BX791=1,SUM($BX$2:$BX790)+1,0)</f>
        <v>0</v>
      </c>
      <c r="BZ791" s="114" t="str">
        <f t="shared" si="49"/>
        <v/>
      </c>
      <c r="CA791" s="114" t="str">
        <f t="shared" si="50"/>
        <v/>
      </c>
    </row>
    <row r="792" spans="38:79" ht="15" customHeight="1" x14ac:dyDescent="0.25">
      <c r="AL792" s="271" t="str">
        <f t="shared" si="51"/>
        <v>NFP</v>
      </c>
      <c r="AM792" s="477" t="s">
        <v>4233</v>
      </c>
      <c r="AN792" s="269" t="s">
        <v>964</v>
      </c>
      <c r="AO792" s="269" t="s">
        <v>12</v>
      </c>
      <c r="AP792" s="269" t="s">
        <v>222</v>
      </c>
      <c r="BX792" s="114">
        <f>IF('1_geral'!$D$1=AL792,1,0)</f>
        <v>0</v>
      </c>
      <c r="BY792" s="114">
        <f>IF(BX792=1,SUM($BX$2:$BX791)+1,0)</f>
        <v>0</v>
      </c>
      <c r="BZ792" s="114" t="str">
        <f t="shared" si="49"/>
        <v/>
      </c>
      <c r="CA792" s="114" t="str">
        <f t="shared" si="50"/>
        <v/>
      </c>
    </row>
    <row r="793" spans="38:79" ht="15" customHeight="1" x14ac:dyDescent="0.25">
      <c r="AL793" s="271" t="str">
        <f t="shared" si="51"/>
        <v>SDP</v>
      </c>
      <c r="AM793" s="477" t="s">
        <v>4234</v>
      </c>
      <c r="AN793" s="269" t="s">
        <v>965</v>
      </c>
      <c r="AO793" s="269" t="s">
        <v>21</v>
      </c>
      <c r="AP793" s="269" t="s">
        <v>222</v>
      </c>
      <c r="BX793" s="114">
        <f>IF('1_geral'!$D$1=AL793,1,0)</f>
        <v>0</v>
      </c>
      <c r="BY793" s="114">
        <f>IF(BX793=1,SUM($BX$2:$BX792)+1,0)</f>
        <v>0</v>
      </c>
      <c r="BZ793" s="114" t="str">
        <f t="shared" si="49"/>
        <v/>
      </c>
      <c r="CA793" s="114" t="str">
        <f t="shared" si="50"/>
        <v/>
      </c>
    </row>
    <row r="794" spans="38:79" ht="15" customHeight="1" x14ac:dyDescent="0.25">
      <c r="AL794" s="271" t="str">
        <f t="shared" si="51"/>
        <v>PRG</v>
      </c>
      <c r="AM794" s="477" t="s">
        <v>4235</v>
      </c>
      <c r="AN794" s="269" t="s">
        <v>3416</v>
      </c>
      <c r="AO794" s="269" t="s">
        <v>1835</v>
      </c>
      <c r="AP794" s="269" t="s">
        <v>222</v>
      </c>
      <c r="BX794" s="114">
        <f>IF('1_geral'!$D$1=AL794,1,0)</f>
        <v>0</v>
      </c>
      <c r="BY794" s="114">
        <f>IF(BX794=1,SUM($BX$2:$BX793)+1,0)</f>
        <v>0</v>
      </c>
      <c r="BZ794" s="114" t="str">
        <f t="shared" si="49"/>
        <v/>
      </c>
      <c r="CA794" s="114" t="str">
        <f t="shared" si="50"/>
        <v/>
      </c>
    </row>
    <row r="795" spans="38:79" ht="15" customHeight="1" x14ac:dyDescent="0.25">
      <c r="AL795" s="271" t="str">
        <f t="shared" si="51"/>
        <v>SDC</v>
      </c>
      <c r="AM795" s="477" t="s">
        <v>4236</v>
      </c>
      <c r="AN795" s="269" t="s">
        <v>4986</v>
      </c>
      <c r="AO795" s="269" t="s">
        <v>3397</v>
      </c>
      <c r="AP795" s="269" t="s">
        <v>222</v>
      </c>
      <c r="BX795" s="114">
        <f>IF('1_geral'!$D$1=AL795,1,0)</f>
        <v>0</v>
      </c>
      <c r="BY795" s="114">
        <f>IF(BX795=1,SUM($BX$2:$BX794)+1,0)</f>
        <v>0</v>
      </c>
      <c r="BZ795" s="114" t="str">
        <f t="shared" si="49"/>
        <v/>
      </c>
      <c r="CA795" s="114" t="str">
        <f t="shared" si="50"/>
        <v/>
      </c>
    </row>
    <row r="796" spans="38:79" ht="15" customHeight="1" x14ac:dyDescent="0.25">
      <c r="AL796" s="271" t="str">
        <f t="shared" si="51"/>
        <v>SPG</v>
      </c>
      <c r="AM796" s="477" t="s">
        <v>4237</v>
      </c>
      <c r="AN796" s="269" t="s">
        <v>966</v>
      </c>
      <c r="AO796" s="269" t="s">
        <v>28</v>
      </c>
      <c r="AP796" s="269" t="s">
        <v>222</v>
      </c>
      <c r="BX796" s="114">
        <f>IF('1_geral'!$D$1=AL796,1,0)</f>
        <v>0</v>
      </c>
      <c r="BY796" s="114">
        <f>IF(BX796=1,SUM($BX$2:$BX795)+1,0)</f>
        <v>0</v>
      </c>
      <c r="BZ796" s="114" t="str">
        <f t="shared" si="49"/>
        <v/>
      </c>
      <c r="CA796" s="114" t="str">
        <f t="shared" si="50"/>
        <v/>
      </c>
    </row>
    <row r="797" spans="38:79" ht="15" customHeight="1" x14ac:dyDescent="0.25">
      <c r="AL797" s="271" t="str">
        <f t="shared" si="51"/>
        <v>SEP</v>
      </c>
      <c r="AM797" s="477" t="s">
        <v>4238</v>
      </c>
      <c r="AN797" s="269" t="s">
        <v>967</v>
      </c>
      <c r="AO797" s="269" t="s">
        <v>5</v>
      </c>
      <c r="AP797" s="269" t="s">
        <v>222</v>
      </c>
      <c r="BX797" s="114">
        <f>IF('1_geral'!$D$1=AL797,1,0)</f>
        <v>0</v>
      </c>
      <c r="BY797" s="114">
        <f>IF(BX797=1,SUM($BX$2:$BX796)+1,0)</f>
        <v>0</v>
      </c>
      <c r="BZ797" s="114" t="str">
        <f t="shared" si="49"/>
        <v/>
      </c>
      <c r="CA797" s="114" t="str">
        <f t="shared" si="50"/>
        <v/>
      </c>
    </row>
    <row r="798" spans="38:79" ht="15" customHeight="1" x14ac:dyDescent="0.25">
      <c r="AL798" s="271" t="str">
        <f t="shared" si="51"/>
        <v>SDP</v>
      </c>
      <c r="AM798" s="477" t="s">
        <v>4239</v>
      </c>
      <c r="AN798" s="269" t="s">
        <v>968</v>
      </c>
      <c r="AO798" s="269" t="s">
        <v>21</v>
      </c>
      <c r="AP798" s="269" t="s">
        <v>222</v>
      </c>
      <c r="BX798" s="114">
        <f>IF('1_geral'!$D$1=AL798,1,0)</f>
        <v>0</v>
      </c>
      <c r="BY798" s="114">
        <f>IF(BX798=1,SUM($BX$2:$BX797)+1,0)</f>
        <v>0</v>
      </c>
      <c r="BZ798" s="114" t="str">
        <f t="shared" si="49"/>
        <v/>
      </c>
      <c r="CA798" s="114" t="str">
        <f t="shared" si="50"/>
        <v/>
      </c>
    </row>
    <row r="799" spans="38:79" ht="15" customHeight="1" x14ac:dyDescent="0.25">
      <c r="AL799" s="271" t="str">
        <f t="shared" si="51"/>
        <v>SGA</v>
      </c>
      <c r="AM799" s="477" t="s">
        <v>4240</v>
      </c>
      <c r="AN799" s="269" t="s">
        <v>969</v>
      </c>
      <c r="AO799" s="269" t="s">
        <v>23</v>
      </c>
      <c r="AP799" s="269" t="s">
        <v>223</v>
      </c>
      <c r="BX799" s="114">
        <f>IF('1_geral'!$D$1=AL799,1,0)</f>
        <v>0</v>
      </c>
      <c r="BY799" s="114">
        <f>IF(BX799=1,SUM($BX$2:$BX798)+1,0)</f>
        <v>0</v>
      </c>
      <c r="BZ799" s="114" t="str">
        <f t="shared" si="49"/>
        <v/>
      </c>
      <c r="CA799" s="114" t="str">
        <f t="shared" si="50"/>
        <v/>
      </c>
    </row>
    <row r="800" spans="38:79" ht="15" customHeight="1" x14ac:dyDescent="0.25">
      <c r="AL800" s="271" t="str">
        <f t="shared" si="51"/>
        <v>SDT</v>
      </c>
      <c r="AM800" s="477" t="s">
        <v>4241</v>
      </c>
      <c r="AN800" s="269" t="s">
        <v>970</v>
      </c>
      <c r="AO800" s="269" t="s">
        <v>22</v>
      </c>
      <c r="AP800" s="269" t="s">
        <v>222</v>
      </c>
      <c r="BX800" s="114">
        <f>IF('1_geral'!$D$1=AL800,1,0)</f>
        <v>0</v>
      </c>
      <c r="BY800" s="114">
        <f>IF(BX800=1,SUM($BX$2:$BX799)+1,0)</f>
        <v>0</v>
      </c>
      <c r="BZ800" s="114" t="str">
        <f t="shared" si="49"/>
        <v/>
      </c>
      <c r="CA800" s="114" t="str">
        <f t="shared" si="50"/>
        <v/>
      </c>
    </row>
    <row r="801" spans="38:79" ht="15" customHeight="1" x14ac:dyDescent="0.25">
      <c r="AL801" s="271" t="str">
        <f t="shared" si="51"/>
        <v>SGA</v>
      </c>
      <c r="AM801" s="477" t="s">
        <v>4242</v>
      </c>
      <c r="AN801" s="269" t="s">
        <v>971</v>
      </c>
      <c r="AO801" s="269" t="s">
        <v>23</v>
      </c>
      <c r="AP801" s="269" t="s">
        <v>222</v>
      </c>
      <c r="BX801" s="114">
        <f>IF('1_geral'!$D$1=AL801,1,0)</f>
        <v>0</v>
      </c>
      <c r="BY801" s="114">
        <f>IF(BX801=1,SUM($BX$2:$BX800)+1,0)</f>
        <v>0</v>
      </c>
      <c r="BZ801" s="114" t="str">
        <f t="shared" si="49"/>
        <v/>
      </c>
      <c r="CA801" s="114" t="str">
        <f t="shared" si="50"/>
        <v/>
      </c>
    </row>
    <row r="802" spans="38:79" ht="15" customHeight="1" x14ac:dyDescent="0.25">
      <c r="AL802" s="271" t="str">
        <f t="shared" si="51"/>
        <v>CPT</v>
      </c>
      <c r="AM802" s="477" t="s">
        <v>4243</v>
      </c>
      <c r="AN802" s="269" t="s">
        <v>972</v>
      </c>
      <c r="AO802" s="269" t="s">
        <v>1834</v>
      </c>
      <c r="AP802" s="269" t="s">
        <v>223</v>
      </c>
      <c r="BX802" s="114">
        <f>IF('1_geral'!$D$1=AL802,1,0)</f>
        <v>0</v>
      </c>
      <c r="BY802" s="114">
        <f>IF(BX802=1,SUM($BX$2:$BX801)+1,0)</f>
        <v>0</v>
      </c>
      <c r="BZ802" s="114" t="str">
        <f t="shared" si="49"/>
        <v/>
      </c>
      <c r="CA802" s="114" t="str">
        <f t="shared" si="50"/>
        <v/>
      </c>
    </row>
    <row r="803" spans="38:79" ht="15" customHeight="1" x14ac:dyDescent="0.25">
      <c r="AL803" s="271" t="str">
        <f t="shared" si="51"/>
        <v>SAG</v>
      </c>
      <c r="AM803" s="477" t="s">
        <v>4244</v>
      </c>
      <c r="AN803" s="269" t="s">
        <v>973</v>
      </c>
      <c r="AO803" s="269" t="s">
        <v>3364</v>
      </c>
      <c r="AP803" s="269" t="s">
        <v>222</v>
      </c>
      <c r="BX803" s="114">
        <f>IF('1_geral'!$D$1=AL803,1,0)</f>
        <v>0</v>
      </c>
      <c r="BY803" s="114">
        <f>IF(BX803=1,SUM($BX$2:$BX802)+1,0)</f>
        <v>0</v>
      </c>
      <c r="BZ803" s="114" t="str">
        <f t="shared" si="49"/>
        <v/>
      </c>
      <c r="CA803" s="114" t="str">
        <f t="shared" si="50"/>
        <v/>
      </c>
    </row>
    <row r="804" spans="38:79" ht="15" customHeight="1" x14ac:dyDescent="0.25">
      <c r="AL804" s="271" t="str">
        <f t="shared" si="51"/>
        <v>SGP</v>
      </c>
      <c r="AM804" s="477" t="s">
        <v>4245</v>
      </c>
      <c r="AN804" s="269" t="s">
        <v>974</v>
      </c>
      <c r="AO804" s="269" t="s">
        <v>24</v>
      </c>
      <c r="AP804" s="269" t="s">
        <v>222</v>
      </c>
      <c r="BX804" s="114">
        <f>IF('1_geral'!$D$1=AL804,1,0)</f>
        <v>0</v>
      </c>
      <c r="BY804" s="114">
        <f>IF(BX804=1,SUM($BX$2:$BX803)+1,0)</f>
        <v>0</v>
      </c>
      <c r="BZ804" s="114" t="str">
        <f t="shared" si="49"/>
        <v/>
      </c>
      <c r="CA804" s="114" t="str">
        <f t="shared" si="50"/>
        <v/>
      </c>
    </row>
    <row r="805" spans="38:79" ht="15" customHeight="1" x14ac:dyDescent="0.25">
      <c r="AL805" s="271" t="str">
        <f t="shared" si="51"/>
        <v>SIM</v>
      </c>
      <c r="AM805" s="477" t="s">
        <v>4246</v>
      </c>
      <c r="AN805" s="269" t="s">
        <v>975</v>
      </c>
      <c r="AO805" s="269" t="s">
        <v>25</v>
      </c>
      <c r="AP805" s="269" t="s">
        <v>222</v>
      </c>
      <c r="BX805" s="114">
        <f>IF('1_geral'!$D$1=AL805,1,0)</f>
        <v>0</v>
      </c>
      <c r="BY805" s="114">
        <f>IF(BX805=1,SUM($BX$2:$BX804)+1,0)</f>
        <v>0</v>
      </c>
      <c r="BZ805" s="114" t="str">
        <f t="shared" si="49"/>
        <v/>
      </c>
      <c r="CA805" s="114" t="str">
        <f t="shared" si="50"/>
        <v/>
      </c>
    </row>
    <row r="806" spans="38:79" ht="15" customHeight="1" x14ac:dyDescent="0.25">
      <c r="AL806" s="271" t="str">
        <f t="shared" si="51"/>
        <v>NPA</v>
      </c>
      <c r="AM806" s="477" t="s">
        <v>4247</v>
      </c>
      <c r="AN806" s="269" t="s">
        <v>976</v>
      </c>
      <c r="AO806" s="269" t="s">
        <v>14</v>
      </c>
      <c r="AP806" s="269" t="s">
        <v>225</v>
      </c>
      <c r="BX806" s="114">
        <f>IF('1_geral'!$D$1=AL806,1,0)</f>
        <v>0</v>
      </c>
      <c r="BY806" s="114">
        <f>IF(BX806=1,SUM($BX$2:$BX805)+1,0)</f>
        <v>0</v>
      </c>
      <c r="BZ806" s="114" t="str">
        <f t="shared" si="49"/>
        <v/>
      </c>
      <c r="CA806" s="114" t="str">
        <f t="shared" si="50"/>
        <v/>
      </c>
    </row>
    <row r="807" spans="38:79" ht="15" customHeight="1" x14ac:dyDescent="0.25">
      <c r="AL807" s="271" t="str">
        <f t="shared" si="51"/>
        <v>NFP</v>
      </c>
      <c r="AM807" s="477" t="s">
        <v>4248</v>
      </c>
      <c r="AN807" s="269" t="s">
        <v>977</v>
      </c>
      <c r="AO807" s="269" t="s">
        <v>12</v>
      </c>
      <c r="AP807" s="269" t="s">
        <v>222</v>
      </c>
      <c r="BX807" s="114">
        <f>IF('1_geral'!$D$1=AL807,1,0)</f>
        <v>0</v>
      </c>
      <c r="BY807" s="114">
        <f>IF(BX807=1,SUM($BX$2:$BX806)+1,0)</f>
        <v>0</v>
      </c>
      <c r="BZ807" s="114" t="str">
        <f t="shared" si="49"/>
        <v/>
      </c>
      <c r="CA807" s="114" t="str">
        <f t="shared" si="50"/>
        <v/>
      </c>
    </row>
    <row r="808" spans="38:79" ht="15" customHeight="1" x14ac:dyDescent="0.25">
      <c r="AL808" s="271" t="str">
        <f t="shared" si="51"/>
        <v>NSP</v>
      </c>
      <c r="AM808" s="477" t="s">
        <v>4249</v>
      </c>
      <c r="AN808" s="269" t="s">
        <v>978</v>
      </c>
      <c r="AO808" s="269" t="s">
        <v>16</v>
      </c>
      <c r="AP808" s="269" t="s">
        <v>226</v>
      </c>
      <c r="BX808" s="114">
        <f>IF('1_geral'!$D$1=AL808,1,0)</f>
        <v>0</v>
      </c>
      <c r="BY808" s="114">
        <f>IF(BX808=1,SUM($BX$2:$BX807)+1,0)</f>
        <v>0</v>
      </c>
      <c r="BZ808" s="114" t="str">
        <f t="shared" si="49"/>
        <v/>
      </c>
      <c r="CA808" s="114" t="str">
        <f t="shared" si="50"/>
        <v/>
      </c>
    </row>
    <row r="809" spans="38:79" ht="15" customHeight="1" x14ac:dyDescent="0.25">
      <c r="AL809" s="271" t="str">
        <f t="shared" si="51"/>
        <v>SGA</v>
      </c>
      <c r="AM809" s="477" t="s">
        <v>4250</v>
      </c>
      <c r="AN809" s="269" t="s">
        <v>979</v>
      </c>
      <c r="AO809" s="269" t="s">
        <v>23</v>
      </c>
      <c r="AP809" s="269" t="s">
        <v>222</v>
      </c>
      <c r="BX809" s="114">
        <f>IF('1_geral'!$D$1=AL809,1,0)</f>
        <v>0</v>
      </c>
      <c r="BY809" s="114">
        <f>IF(BX809=1,SUM($BX$2:$BX808)+1,0)</f>
        <v>0</v>
      </c>
      <c r="BZ809" s="114" t="str">
        <f t="shared" si="49"/>
        <v/>
      </c>
      <c r="CA809" s="114" t="str">
        <f t="shared" si="50"/>
        <v/>
      </c>
    </row>
    <row r="810" spans="38:79" ht="15" customHeight="1" x14ac:dyDescent="0.25">
      <c r="AL810" s="271" t="str">
        <f t="shared" si="51"/>
        <v>SEP</v>
      </c>
      <c r="AM810" s="477" t="s">
        <v>4251</v>
      </c>
      <c r="AN810" s="269" t="s">
        <v>3379</v>
      </c>
      <c r="AO810" s="269" t="s">
        <v>5</v>
      </c>
      <c r="AP810" s="269" t="s">
        <v>222</v>
      </c>
      <c r="BX810" s="114">
        <f>IF('1_geral'!$D$1=AL810,1,0)</f>
        <v>0</v>
      </c>
      <c r="BY810" s="114">
        <f>IF(BX810=1,SUM($BX$2:$BX809)+1,0)</f>
        <v>0</v>
      </c>
      <c r="BZ810" s="114" t="str">
        <f t="shared" si="49"/>
        <v/>
      </c>
      <c r="CA810" s="114" t="str">
        <f t="shared" si="50"/>
        <v/>
      </c>
    </row>
    <row r="811" spans="38:79" ht="15" customHeight="1" x14ac:dyDescent="0.25">
      <c r="AL811" s="271" t="str">
        <f t="shared" si="51"/>
        <v>SAG</v>
      </c>
      <c r="AM811" s="477" t="s">
        <v>4252</v>
      </c>
      <c r="AN811" s="269" t="s">
        <v>980</v>
      </c>
      <c r="AO811" s="269" t="s">
        <v>3364</v>
      </c>
      <c r="AP811" s="269" t="s">
        <v>222</v>
      </c>
      <c r="BX811" s="114">
        <f>IF('1_geral'!$D$1=AL811,1,0)</f>
        <v>0</v>
      </c>
      <c r="BY811" s="114">
        <f>IF(BX811=1,SUM($BX$2:$BX810)+1,0)</f>
        <v>0</v>
      </c>
      <c r="BZ811" s="114" t="str">
        <f t="shared" si="49"/>
        <v/>
      </c>
      <c r="CA811" s="114" t="str">
        <f t="shared" si="50"/>
        <v/>
      </c>
    </row>
    <row r="812" spans="38:79" ht="15" customHeight="1" x14ac:dyDescent="0.25">
      <c r="AL812" s="271" t="str">
        <f t="shared" si="51"/>
        <v>NDF</v>
      </c>
      <c r="AM812" s="477" t="s">
        <v>4253</v>
      </c>
      <c r="AN812" s="269" t="s">
        <v>981</v>
      </c>
      <c r="AO812" s="269" t="s">
        <v>1837</v>
      </c>
      <c r="AP812" s="269" t="s">
        <v>223</v>
      </c>
      <c r="BX812" s="114">
        <f>IF('1_geral'!$D$1=AL812,1,0)</f>
        <v>0</v>
      </c>
      <c r="BY812" s="114">
        <f>IF(BX812=1,SUM($BX$2:$BX811)+1,0)</f>
        <v>0</v>
      </c>
      <c r="BZ812" s="114" t="str">
        <f t="shared" si="49"/>
        <v/>
      </c>
      <c r="CA812" s="114" t="str">
        <f t="shared" si="50"/>
        <v/>
      </c>
    </row>
    <row r="813" spans="38:79" ht="15" customHeight="1" x14ac:dyDescent="0.25">
      <c r="AL813" s="271" t="str">
        <f t="shared" si="51"/>
        <v>SEP</v>
      </c>
      <c r="AM813" s="477" t="s">
        <v>4254</v>
      </c>
      <c r="AN813" s="269" t="s">
        <v>3380</v>
      </c>
      <c r="AO813" s="269" t="s">
        <v>5</v>
      </c>
      <c r="AP813" s="269" t="s">
        <v>222</v>
      </c>
      <c r="BX813" s="114">
        <f>IF('1_geral'!$D$1=AL813,1,0)</f>
        <v>0</v>
      </c>
      <c r="BY813" s="114">
        <f>IF(BX813=1,SUM($BX$2:$BX812)+1,0)</f>
        <v>0</v>
      </c>
      <c r="BZ813" s="114" t="str">
        <f t="shared" si="49"/>
        <v/>
      </c>
      <c r="CA813" s="114" t="str">
        <f t="shared" si="50"/>
        <v/>
      </c>
    </row>
    <row r="814" spans="38:79" ht="15" customHeight="1" x14ac:dyDescent="0.25">
      <c r="AL814" s="271" t="str">
        <f t="shared" si="51"/>
        <v>NBH</v>
      </c>
      <c r="AM814" s="477" t="s">
        <v>4255</v>
      </c>
      <c r="AN814" s="269" t="s">
        <v>982</v>
      </c>
      <c r="AO814" s="269" t="s">
        <v>1838</v>
      </c>
      <c r="AP814" s="269" t="s">
        <v>224</v>
      </c>
      <c r="BX814" s="114">
        <f>IF('1_geral'!$D$1=AL814,1,0)</f>
        <v>0</v>
      </c>
      <c r="BY814" s="114">
        <f>IF(BX814=1,SUM($BX$2:$BX813)+1,0)</f>
        <v>0</v>
      </c>
      <c r="BZ814" s="114" t="str">
        <f t="shared" si="49"/>
        <v/>
      </c>
      <c r="CA814" s="114" t="str">
        <f t="shared" si="50"/>
        <v/>
      </c>
    </row>
    <row r="815" spans="38:79" ht="15" customHeight="1" x14ac:dyDescent="0.25">
      <c r="AL815" s="271" t="str">
        <f t="shared" si="51"/>
        <v>SCI</v>
      </c>
      <c r="AM815" s="477" t="s">
        <v>4256</v>
      </c>
      <c r="AN815" s="269" t="s">
        <v>983</v>
      </c>
      <c r="AO815" s="269" t="s">
        <v>18</v>
      </c>
      <c r="AP815" s="269" t="s">
        <v>222</v>
      </c>
      <c r="BX815" s="114">
        <f>IF('1_geral'!$D$1=AL815,1,0)</f>
        <v>0</v>
      </c>
      <c r="BY815" s="114">
        <f>IF(BX815=1,SUM($BX$2:$BX814)+1,0)</f>
        <v>0</v>
      </c>
      <c r="BZ815" s="114" t="str">
        <f t="shared" si="49"/>
        <v/>
      </c>
      <c r="CA815" s="114" t="str">
        <f t="shared" si="50"/>
        <v/>
      </c>
    </row>
    <row r="816" spans="38:79" ht="15" customHeight="1" x14ac:dyDescent="0.25">
      <c r="AL816" s="271" t="str">
        <f t="shared" si="51"/>
        <v>NDF</v>
      </c>
      <c r="AM816" s="477" t="s">
        <v>4257</v>
      </c>
      <c r="AN816" s="269" t="s">
        <v>984</v>
      </c>
      <c r="AO816" s="269" t="s">
        <v>1837</v>
      </c>
      <c r="AP816" s="269" t="s">
        <v>223</v>
      </c>
      <c r="BX816" s="114">
        <f>IF('1_geral'!$D$1=AL816,1,0)</f>
        <v>0</v>
      </c>
      <c r="BY816" s="114">
        <f>IF(BX816=1,SUM($BX$2:$BX815)+1,0)</f>
        <v>0</v>
      </c>
      <c r="BZ816" s="114" t="str">
        <f t="shared" si="49"/>
        <v/>
      </c>
      <c r="CA816" s="114" t="str">
        <f t="shared" si="50"/>
        <v/>
      </c>
    </row>
    <row r="817" spans="38:79" ht="15" customHeight="1" x14ac:dyDescent="0.25">
      <c r="AL817" s="271" t="str">
        <f t="shared" si="51"/>
        <v>SDC</v>
      </c>
      <c r="AM817" s="477" t="s">
        <v>4258</v>
      </c>
      <c r="AN817" s="269" t="s">
        <v>985</v>
      </c>
      <c r="AO817" s="269" t="s">
        <v>3397</v>
      </c>
      <c r="AP817" s="269" t="s">
        <v>222</v>
      </c>
      <c r="BX817" s="114">
        <f>IF('1_geral'!$D$1=AL817,1,0)</f>
        <v>0</v>
      </c>
      <c r="BY817" s="114">
        <f>IF(BX817=1,SUM($BX$2:$BX816)+1,0)</f>
        <v>0</v>
      </c>
      <c r="BZ817" s="114" t="str">
        <f t="shared" si="49"/>
        <v/>
      </c>
      <c r="CA817" s="114" t="str">
        <f t="shared" si="50"/>
        <v/>
      </c>
    </row>
    <row r="818" spans="38:79" ht="15" customHeight="1" x14ac:dyDescent="0.25">
      <c r="AL818" s="271" t="str">
        <f t="shared" si="51"/>
        <v>SDL</v>
      </c>
      <c r="AM818" s="477" t="s">
        <v>4259</v>
      </c>
      <c r="AN818" s="269" t="s">
        <v>986</v>
      </c>
      <c r="AO818" s="269" t="s">
        <v>20</v>
      </c>
      <c r="AP818" s="269" t="s">
        <v>222</v>
      </c>
      <c r="BX818" s="114">
        <f>IF('1_geral'!$D$1=AL818,1,0)</f>
        <v>0</v>
      </c>
      <c r="BY818" s="114">
        <f>IF(BX818=1,SUM($BX$2:$BX817)+1,0)</f>
        <v>0</v>
      </c>
      <c r="BZ818" s="114" t="str">
        <f t="shared" si="49"/>
        <v/>
      </c>
      <c r="CA818" s="114" t="str">
        <f t="shared" si="50"/>
        <v/>
      </c>
    </row>
    <row r="819" spans="38:79" ht="15" customHeight="1" x14ac:dyDescent="0.25">
      <c r="AL819" s="271" t="str">
        <f t="shared" si="51"/>
        <v>SSM</v>
      </c>
      <c r="AM819" s="477" t="s">
        <v>4260</v>
      </c>
      <c r="AN819" s="269" t="s">
        <v>987</v>
      </c>
      <c r="AO819" s="269" t="s">
        <v>30</v>
      </c>
      <c r="AP819" s="269" t="s">
        <v>222</v>
      </c>
      <c r="BX819" s="114">
        <f>IF('1_geral'!$D$1=AL819,1,0)</f>
        <v>0</v>
      </c>
      <c r="BY819" s="114">
        <f>IF(BX819=1,SUM($BX$2:$BX818)+1,0)</f>
        <v>0</v>
      </c>
      <c r="BZ819" s="114" t="str">
        <f t="shared" si="49"/>
        <v/>
      </c>
      <c r="CA819" s="114" t="str">
        <f t="shared" si="50"/>
        <v/>
      </c>
    </row>
    <row r="820" spans="38:79" ht="15" customHeight="1" x14ac:dyDescent="0.25">
      <c r="AL820" s="271" t="str">
        <f t="shared" si="51"/>
        <v>NBH</v>
      </c>
      <c r="AM820" s="477" t="s">
        <v>4261</v>
      </c>
      <c r="AN820" s="269" t="s">
        <v>988</v>
      </c>
      <c r="AO820" s="269" t="s">
        <v>1838</v>
      </c>
      <c r="AP820" s="269" t="s">
        <v>224</v>
      </c>
      <c r="BX820" s="114">
        <f>IF('1_geral'!$D$1=AL820,1,0)</f>
        <v>0</v>
      </c>
      <c r="BY820" s="114">
        <f>IF(BX820=1,SUM($BX$2:$BX819)+1,0)</f>
        <v>0</v>
      </c>
      <c r="BZ820" s="114" t="str">
        <f t="shared" si="49"/>
        <v/>
      </c>
      <c r="CA820" s="114" t="str">
        <f t="shared" si="50"/>
        <v/>
      </c>
    </row>
    <row r="821" spans="38:79" ht="15" customHeight="1" x14ac:dyDescent="0.25">
      <c r="AL821" s="271" t="str">
        <f t="shared" si="51"/>
        <v>SIM</v>
      </c>
      <c r="AM821" s="477" t="s">
        <v>4262</v>
      </c>
      <c r="AN821" s="269" t="s">
        <v>989</v>
      </c>
      <c r="AO821" s="269" t="s">
        <v>25</v>
      </c>
      <c r="AP821" s="269" t="s">
        <v>222</v>
      </c>
      <c r="BX821" s="114">
        <f>IF('1_geral'!$D$1=AL821,1,0)</f>
        <v>0</v>
      </c>
      <c r="BY821" s="114">
        <f>IF(BX821=1,SUM($BX$2:$BX820)+1,0)</f>
        <v>0</v>
      </c>
      <c r="BZ821" s="114" t="str">
        <f t="shared" si="49"/>
        <v/>
      </c>
      <c r="CA821" s="114" t="str">
        <f t="shared" si="50"/>
        <v/>
      </c>
    </row>
    <row r="822" spans="38:79" ht="15" customHeight="1" x14ac:dyDescent="0.25">
      <c r="AL822" s="271" t="str">
        <f t="shared" si="51"/>
        <v>SFO</v>
      </c>
      <c r="AM822" s="477" t="s">
        <v>5101</v>
      </c>
      <c r="AN822" s="269" t="s">
        <v>5102</v>
      </c>
      <c r="AO822" s="269" t="s">
        <v>1840</v>
      </c>
      <c r="AP822" s="269" t="s">
        <v>223</v>
      </c>
      <c r="BX822" s="114">
        <f>IF('1_geral'!$D$1=AL822,1,0)</f>
        <v>0</v>
      </c>
      <c r="BY822" s="114">
        <f>IF(BX822=1,SUM($BX$2:$BX821)+1,0)</f>
        <v>0</v>
      </c>
      <c r="BZ822" s="114" t="str">
        <f t="shared" si="49"/>
        <v/>
      </c>
      <c r="CA822" s="114" t="str">
        <f t="shared" si="50"/>
        <v/>
      </c>
    </row>
    <row r="823" spans="38:79" ht="15" customHeight="1" x14ac:dyDescent="0.25">
      <c r="AL823" s="271" t="str">
        <f t="shared" si="51"/>
        <v>SDT</v>
      </c>
      <c r="AM823" s="477" t="s">
        <v>4263</v>
      </c>
      <c r="AN823" s="269" t="s">
        <v>990</v>
      </c>
      <c r="AO823" s="269" t="s">
        <v>22</v>
      </c>
      <c r="AP823" s="269" t="s">
        <v>222</v>
      </c>
      <c r="BX823" s="114">
        <f>IF('1_geral'!$D$1=AL823,1,0)</f>
        <v>0</v>
      </c>
      <c r="BY823" s="114">
        <f>IF(BX823=1,SUM($BX$2:$BX822)+1,0)</f>
        <v>0</v>
      </c>
      <c r="BZ823" s="114" t="str">
        <f t="shared" si="49"/>
        <v/>
      </c>
      <c r="CA823" s="114" t="str">
        <f t="shared" si="50"/>
        <v/>
      </c>
    </row>
    <row r="824" spans="38:79" ht="15" customHeight="1" x14ac:dyDescent="0.25">
      <c r="AL824" s="271" t="str">
        <f t="shared" si="51"/>
        <v>SFI</v>
      </c>
      <c r="AM824" s="477" t="s">
        <v>4264</v>
      </c>
      <c r="AN824" s="269" t="s">
        <v>991</v>
      </c>
      <c r="AO824" s="269" t="s">
        <v>1836</v>
      </c>
      <c r="AP824" s="269" t="s">
        <v>222</v>
      </c>
      <c r="BX824" s="114">
        <f>IF('1_geral'!$D$1=AL824,1,0)</f>
        <v>0</v>
      </c>
      <c r="BY824" s="114">
        <f>IF(BX824=1,SUM($BX$2:$BX823)+1,0)</f>
        <v>0</v>
      </c>
      <c r="BZ824" s="114" t="str">
        <f t="shared" si="49"/>
        <v/>
      </c>
      <c r="CA824" s="114" t="str">
        <f t="shared" si="50"/>
        <v/>
      </c>
    </row>
    <row r="825" spans="38:79" ht="15" customHeight="1" x14ac:dyDescent="0.25">
      <c r="AL825" s="271" t="str">
        <f t="shared" si="51"/>
        <v>SPD</v>
      </c>
      <c r="AM825" s="477" t="s">
        <v>4265</v>
      </c>
      <c r="AN825" s="269" t="s">
        <v>992</v>
      </c>
      <c r="AO825" s="269" t="s">
        <v>27</v>
      </c>
      <c r="AP825" s="269" t="s">
        <v>222</v>
      </c>
      <c r="BX825" s="114">
        <f>IF('1_geral'!$D$1=AL825,1,0)</f>
        <v>0</v>
      </c>
      <c r="BY825" s="114">
        <f>IF(BX825=1,SUM($BX$2:$BX824)+1,0)</f>
        <v>0</v>
      </c>
      <c r="BZ825" s="114" t="str">
        <f t="shared" si="49"/>
        <v/>
      </c>
      <c r="CA825" s="114" t="str">
        <f t="shared" si="50"/>
        <v/>
      </c>
    </row>
    <row r="826" spans="38:79" ht="15" customHeight="1" x14ac:dyDescent="0.25">
      <c r="AL826" s="271" t="str">
        <f t="shared" si="51"/>
        <v>NSA</v>
      </c>
      <c r="AM826" s="477" t="s">
        <v>4266</v>
      </c>
      <c r="AN826" s="269" t="s">
        <v>993</v>
      </c>
      <c r="AO826" s="269" t="s">
        <v>15</v>
      </c>
      <c r="AP826" s="269" t="s">
        <v>227</v>
      </c>
      <c r="BX826" s="114">
        <f>IF('1_geral'!$D$1=AL826,1,0)</f>
        <v>0</v>
      </c>
      <c r="BY826" s="114">
        <f>IF(BX826=1,SUM($BX$2:$BX825)+1,0)</f>
        <v>0</v>
      </c>
      <c r="BZ826" s="114" t="str">
        <f t="shared" si="49"/>
        <v/>
      </c>
      <c r="CA826" s="114" t="str">
        <f t="shared" si="50"/>
        <v/>
      </c>
    </row>
    <row r="827" spans="38:79" ht="15" customHeight="1" x14ac:dyDescent="0.25">
      <c r="AL827" s="271" t="str">
        <f t="shared" si="51"/>
        <v>SDP</v>
      </c>
      <c r="AM827" s="477" t="s">
        <v>4267</v>
      </c>
      <c r="AN827" s="269" t="s">
        <v>994</v>
      </c>
      <c r="AO827" s="269" t="s">
        <v>21</v>
      </c>
      <c r="AP827" s="269" t="s">
        <v>222</v>
      </c>
      <c r="BX827" s="114">
        <f>IF('1_geral'!$D$1=AL827,1,0)</f>
        <v>0</v>
      </c>
      <c r="BY827" s="114">
        <f>IF(BX827=1,SUM($BX$2:$BX826)+1,0)</f>
        <v>0</v>
      </c>
      <c r="BZ827" s="114" t="str">
        <f t="shared" si="49"/>
        <v/>
      </c>
      <c r="CA827" s="114" t="str">
        <f t="shared" si="50"/>
        <v/>
      </c>
    </row>
    <row r="828" spans="38:79" ht="15" customHeight="1" x14ac:dyDescent="0.25">
      <c r="AL828" s="271" t="str">
        <f t="shared" si="51"/>
        <v>SPL</v>
      </c>
      <c r="AM828" s="477" t="s">
        <v>4268</v>
      </c>
      <c r="AN828" s="269" t="s">
        <v>995</v>
      </c>
      <c r="AO828" s="269" t="s">
        <v>29</v>
      </c>
      <c r="AP828" s="269" t="s">
        <v>222</v>
      </c>
      <c r="BX828" s="114">
        <f>IF('1_geral'!$D$1=AL828,1,0)</f>
        <v>0</v>
      </c>
      <c r="BY828" s="114">
        <f>IF(BX828=1,SUM($BX$2:$BX827)+1,0)</f>
        <v>0</v>
      </c>
      <c r="BZ828" s="114" t="str">
        <f t="shared" si="49"/>
        <v/>
      </c>
      <c r="CA828" s="114" t="str">
        <f t="shared" si="50"/>
        <v/>
      </c>
    </row>
    <row r="829" spans="38:79" ht="15" customHeight="1" x14ac:dyDescent="0.25">
      <c r="AL829" s="271" t="str">
        <f t="shared" si="51"/>
        <v>APOIO</v>
      </c>
      <c r="AM829" s="477" t="s">
        <v>4269</v>
      </c>
      <c r="AN829" s="269" t="s">
        <v>996</v>
      </c>
      <c r="AO829" s="269" t="s">
        <v>40</v>
      </c>
      <c r="AP829" s="269" t="s">
        <v>222</v>
      </c>
      <c r="BX829" s="114">
        <f>IF('1_geral'!$D$1=AL829,1,0)</f>
        <v>0</v>
      </c>
      <c r="BY829" s="114">
        <f>IF(BX829=1,SUM($BX$2:$BX828)+1,0)</f>
        <v>0</v>
      </c>
      <c r="BZ829" s="114" t="str">
        <f t="shared" si="49"/>
        <v/>
      </c>
      <c r="CA829" s="114" t="str">
        <f t="shared" si="50"/>
        <v/>
      </c>
    </row>
    <row r="830" spans="38:79" ht="15" customHeight="1" x14ac:dyDescent="0.25">
      <c r="AL830" s="271" t="str">
        <f t="shared" si="51"/>
        <v>STI</v>
      </c>
      <c r="AM830" s="477" t="s">
        <v>4270</v>
      </c>
      <c r="AN830" s="269" t="s">
        <v>997</v>
      </c>
      <c r="AO830" s="269" t="s">
        <v>31</v>
      </c>
      <c r="AP830" s="269" t="s">
        <v>222</v>
      </c>
      <c r="BX830" s="114">
        <f>IF('1_geral'!$D$1=AL830,1,0)</f>
        <v>0</v>
      </c>
      <c r="BY830" s="114">
        <f>IF(BX830=1,SUM($BX$2:$BX829)+1,0)</f>
        <v>0</v>
      </c>
      <c r="BZ830" s="114" t="str">
        <f t="shared" si="49"/>
        <v/>
      </c>
      <c r="CA830" s="114" t="str">
        <f t="shared" si="50"/>
        <v/>
      </c>
    </row>
    <row r="831" spans="38:79" ht="15" customHeight="1" x14ac:dyDescent="0.25">
      <c r="AL831" s="271" t="str">
        <f t="shared" si="51"/>
        <v>SFI</v>
      </c>
      <c r="AM831" s="477" t="s">
        <v>4271</v>
      </c>
      <c r="AN831" s="269" t="s">
        <v>998</v>
      </c>
      <c r="AO831" s="269" t="s">
        <v>1836</v>
      </c>
      <c r="AP831" s="269" t="s">
        <v>222</v>
      </c>
      <c r="BX831" s="114">
        <f>IF('1_geral'!$D$1=AL831,1,0)</f>
        <v>0</v>
      </c>
      <c r="BY831" s="114">
        <f>IF(BX831=1,SUM($BX$2:$BX830)+1,0)</f>
        <v>0</v>
      </c>
      <c r="BZ831" s="114" t="str">
        <f t="shared" si="49"/>
        <v/>
      </c>
      <c r="CA831" s="114" t="str">
        <f t="shared" si="50"/>
        <v/>
      </c>
    </row>
    <row r="832" spans="38:79" ht="15" customHeight="1" x14ac:dyDescent="0.25">
      <c r="AL832" s="271" t="str">
        <f t="shared" si="51"/>
        <v>NFP</v>
      </c>
      <c r="AM832" s="477" t="s">
        <v>4272</v>
      </c>
      <c r="AN832" s="269" t="s">
        <v>999</v>
      </c>
      <c r="AO832" s="269" t="s">
        <v>12</v>
      </c>
      <c r="AP832" s="269" t="s">
        <v>222</v>
      </c>
      <c r="BX832" s="114">
        <f>IF('1_geral'!$D$1=AL832,1,0)</f>
        <v>0</v>
      </c>
      <c r="BY832" s="114">
        <f>IF(BX832=1,SUM($BX$2:$BX831)+1,0)</f>
        <v>0</v>
      </c>
      <c r="BZ832" s="114" t="str">
        <f t="shared" si="49"/>
        <v/>
      </c>
      <c r="CA832" s="114" t="str">
        <f t="shared" si="50"/>
        <v/>
      </c>
    </row>
    <row r="833" spans="38:79" ht="15" customHeight="1" x14ac:dyDescent="0.25">
      <c r="AL833" s="271" t="str">
        <f t="shared" si="51"/>
        <v>NGC</v>
      </c>
      <c r="AM833" s="477" t="s">
        <v>4273</v>
      </c>
      <c r="AN833" s="269" t="s">
        <v>1000</v>
      </c>
      <c r="AO833" s="269" t="s">
        <v>1839</v>
      </c>
      <c r="AP833" s="269" t="s">
        <v>223</v>
      </c>
      <c r="BX833" s="114">
        <f>IF('1_geral'!$D$1=AL833,1,0)</f>
        <v>0</v>
      </c>
      <c r="BY833" s="114">
        <f>IF(BX833=1,SUM($BX$2:$BX832)+1,0)</f>
        <v>0</v>
      </c>
      <c r="BZ833" s="114" t="str">
        <f t="shared" si="49"/>
        <v/>
      </c>
      <c r="CA833" s="114" t="str">
        <f t="shared" si="50"/>
        <v/>
      </c>
    </row>
    <row r="834" spans="38:79" ht="15" customHeight="1" x14ac:dyDescent="0.25">
      <c r="AL834" s="271" t="str">
        <f t="shared" si="51"/>
        <v>SDC</v>
      </c>
      <c r="AM834" s="477" t="s">
        <v>4274</v>
      </c>
      <c r="AN834" s="269" t="s">
        <v>1001</v>
      </c>
      <c r="AO834" s="269" t="s">
        <v>3397</v>
      </c>
      <c r="AP834" s="269" t="s">
        <v>222</v>
      </c>
      <c r="BX834" s="114">
        <f>IF('1_geral'!$D$1=AL834,1,0)</f>
        <v>0</v>
      </c>
      <c r="BY834" s="114">
        <f>IF(BX834=1,SUM($BX$2:$BX833)+1,0)</f>
        <v>0</v>
      </c>
      <c r="BZ834" s="114" t="str">
        <f t="shared" ref="BZ834:BZ897" si="52">IF($BX834=0,"",AM834)</f>
        <v/>
      </c>
      <c r="CA834" s="114" t="str">
        <f t="shared" ref="CA834:CA897" si="53">IF($BX834=0,"",AN834)</f>
        <v/>
      </c>
    </row>
    <row r="835" spans="38:79" ht="15" customHeight="1" x14ac:dyDescent="0.25">
      <c r="AL835" s="271" t="str">
        <f t="shared" si="51"/>
        <v>NPA</v>
      </c>
      <c r="AM835" s="477" t="s">
        <v>5261</v>
      </c>
      <c r="AN835" s="269" t="s">
        <v>5262</v>
      </c>
      <c r="AO835" s="269" t="s">
        <v>14</v>
      </c>
      <c r="AP835" s="269" t="s">
        <v>225</v>
      </c>
      <c r="BX835" s="114">
        <f>IF('1_geral'!$D$1=AL835,1,0)</f>
        <v>0</v>
      </c>
      <c r="BY835" s="114">
        <f>IF(BX835=1,SUM($BX$2:$BX834)+1,0)</f>
        <v>0</v>
      </c>
      <c r="BZ835" s="114" t="str">
        <f t="shared" si="52"/>
        <v/>
      </c>
      <c r="CA835" s="114" t="str">
        <f t="shared" si="53"/>
        <v/>
      </c>
    </row>
    <row r="836" spans="38:79" ht="15" customHeight="1" x14ac:dyDescent="0.25">
      <c r="AL836" s="271" t="str">
        <f t="shared" ref="AL836:AL899" si="54">AO836</f>
        <v>SSM</v>
      </c>
      <c r="AM836" s="477" t="s">
        <v>4275</v>
      </c>
      <c r="AN836" s="269" t="s">
        <v>1002</v>
      </c>
      <c r="AO836" s="269" t="s">
        <v>30</v>
      </c>
      <c r="AP836" s="269" t="s">
        <v>226</v>
      </c>
      <c r="BX836" s="114">
        <f>IF('1_geral'!$D$1=AL836,1,0)</f>
        <v>0</v>
      </c>
      <c r="BY836" s="114">
        <f>IF(BX836=1,SUM($BX$2:$BX835)+1,0)</f>
        <v>0</v>
      </c>
      <c r="BZ836" s="114" t="str">
        <f t="shared" si="52"/>
        <v/>
      </c>
      <c r="CA836" s="114" t="str">
        <f t="shared" si="53"/>
        <v/>
      </c>
    </row>
    <row r="837" spans="38:79" ht="15" customHeight="1" x14ac:dyDescent="0.25">
      <c r="AL837" s="271" t="str">
        <f t="shared" si="54"/>
        <v>NSA</v>
      </c>
      <c r="AM837" s="477" t="s">
        <v>4276</v>
      </c>
      <c r="AN837" s="269" t="s">
        <v>1003</v>
      </c>
      <c r="AO837" s="269" t="s">
        <v>15</v>
      </c>
      <c r="AP837" s="269" t="s">
        <v>227</v>
      </c>
      <c r="BX837" s="114">
        <f>IF('1_geral'!$D$1=AL837,1,0)</f>
        <v>0</v>
      </c>
      <c r="BY837" s="114">
        <f>IF(BX837=1,SUM($BX$2:$BX836)+1,0)</f>
        <v>0</v>
      </c>
      <c r="BZ837" s="114" t="str">
        <f t="shared" si="52"/>
        <v/>
      </c>
      <c r="CA837" s="114" t="str">
        <f t="shared" si="53"/>
        <v/>
      </c>
    </row>
    <row r="838" spans="38:79" ht="15" customHeight="1" x14ac:dyDescent="0.25">
      <c r="AL838" s="271" t="str">
        <f t="shared" si="54"/>
        <v>NSA</v>
      </c>
      <c r="AM838" s="477" t="s">
        <v>4277</v>
      </c>
      <c r="AN838" s="269" t="s">
        <v>1004</v>
      </c>
      <c r="AO838" s="269" t="s">
        <v>15</v>
      </c>
      <c r="AP838" s="269" t="s">
        <v>227</v>
      </c>
      <c r="BX838" s="114">
        <f>IF('1_geral'!$D$1=AL838,1,0)</f>
        <v>0</v>
      </c>
      <c r="BY838" s="114">
        <f>IF(BX838=1,SUM($BX$2:$BX837)+1,0)</f>
        <v>0</v>
      </c>
      <c r="BZ838" s="114" t="str">
        <f t="shared" si="52"/>
        <v/>
      </c>
      <c r="CA838" s="114" t="str">
        <f t="shared" si="53"/>
        <v/>
      </c>
    </row>
    <row r="839" spans="38:79" ht="15" customHeight="1" x14ac:dyDescent="0.25">
      <c r="AL839" s="271" t="str">
        <f t="shared" si="54"/>
        <v>SGE</v>
      </c>
      <c r="AM839" s="477" t="s">
        <v>4278</v>
      </c>
      <c r="AN839" s="269" t="s">
        <v>1005</v>
      </c>
      <c r="AO839" s="269" t="s">
        <v>3363</v>
      </c>
      <c r="AP839" s="269" t="s">
        <v>222</v>
      </c>
      <c r="BX839" s="114">
        <f>IF('1_geral'!$D$1=AL839,1,0)</f>
        <v>0</v>
      </c>
      <c r="BY839" s="114">
        <f>IF(BX839=1,SUM($BX$2:$BX838)+1,0)</f>
        <v>0</v>
      </c>
      <c r="BZ839" s="114" t="str">
        <f t="shared" si="52"/>
        <v/>
      </c>
      <c r="CA839" s="114" t="str">
        <f t="shared" si="53"/>
        <v/>
      </c>
    </row>
    <row r="840" spans="38:79" ht="15" customHeight="1" x14ac:dyDescent="0.25">
      <c r="AL840" s="271" t="str">
        <f t="shared" si="54"/>
        <v>SPC</v>
      </c>
      <c r="AM840" s="477" t="s">
        <v>5263</v>
      </c>
      <c r="AN840" s="269" t="s">
        <v>5264</v>
      </c>
      <c r="AO840" s="269" t="s">
        <v>26</v>
      </c>
      <c r="AP840" s="269" t="s">
        <v>222</v>
      </c>
      <c r="BX840" s="114">
        <f>IF('1_geral'!$D$1=AL840,1,0)</f>
        <v>0</v>
      </c>
      <c r="BY840" s="114">
        <f>IF(BX840=1,SUM($BX$2:$BX839)+1,0)</f>
        <v>0</v>
      </c>
      <c r="BZ840" s="114" t="str">
        <f t="shared" si="52"/>
        <v/>
      </c>
      <c r="CA840" s="114" t="str">
        <f t="shared" si="53"/>
        <v/>
      </c>
    </row>
    <row r="841" spans="38:79" ht="15" customHeight="1" x14ac:dyDescent="0.25">
      <c r="AL841" s="271" t="str">
        <f t="shared" si="54"/>
        <v>CPT</v>
      </c>
      <c r="AM841" s="477" t="s">
        <v>4279</v>
      </c>
      <c r="AN841" s="269" t="s">
        <v>1006</v>
      </c>
      <c r="AO841" s="269" t="s">
        <v>1834</v>
      </c>
      <c r="AP841" s="269" t="s">
        <v>223</v>
      </c>
      <c r="BX841" s="114">
        <f>IF('1_geral'!$D$1=AL841,1,0)</f>
        <v>0</v>
      </c>
      <c r="BY841" s="114">
        <f>IF(BX841=1,SUM($BX$2:$BX840)+1,0)</f>
        <v>0</v>
      </c>
      <c r="BZ841" s="114" t="str">
        <f t="shared" si="52"/>
        <v/>
      </c>
      <c r="CA841" s="114" t="str">
        <f t="shared" si="53"/>
        <v/>
      </c>
    </row>
    <row r="842" spans="38:79" ht="15" customHeight="1" x14ac:dyDescent="0.25">
      <c r="AL842" s="271" t="str">
        <f t="shared" si="54"/>
        <v>SDL</v>
      </c>
      <c r="AM842" s="477" t="s">
        <v>4280</v>
      </c>
      <c r="AN842" s="269" t="s">
        <v>1007</v>
      </c>
      <c r="AO842" s="269" t="s">
        <v>20</v>
      </c>
      <c r="AP842" s="269" t="s">
        <v>222</v>
      </c>
      <c r="BX842" s="114">
        <f>IF('1_geral'!$D$1=AL842,1,0)</f>
        <v>0</v>
      </c>
      <c r="BY842" s="114">
        <f>IF(BX842=1,SUM($BX$2:$BX841)+1,0)</f>
        <v>0</v>
      </c>
      <c r="BZ842" s="114" t="str">
        <f t="shared" si="52"/>
        <v/>
      </c>
      <c r="CA842" s="114" t="str">
        <f t="shared" si="53"/>
        <v/>
      </c>
    </row>
    <row r="843" spans="38:79" ht="15" customHeight="1" x14ac:dyDescent="0.25">
      <c r="AL843" s="271" t="str">
        <f t="shared" si="54"/>
        <v>NGC</v>
      </c>
      <c r="AM843" s="477" t="s">
        <v>4281</v>
      </c>
      <c r="AN843" s="269" t="s">
        <v>1008</v>
      </c>
      <c r="AO843" s="269" t="s">
        <v>1839</v>
      </c>
      <c r="AP843" s="269" t="s">
        <v>223</v>
      </c>
      <c r="BX843" s="114">
        <f>IF('1_geral'!$D$1=AL843,1,0)</f>
        <v>0</v>
      </c>
      <c r="BY843" s="114">
        <f>IF(BX843=1,SUM($BX$2:$BX842)+1,0)</f>
        <v>0</v>
      </c>
      <c r="BZ843" s="114" t="str">
        <f t="shared" si="52"/>
        <v/>
      </c>
      <c r="CA843" s="114" t="str">
        <f t="shared" si="53"/>
        <v/>
      </c>
    </row>
    <row r="844" spans="38:79" ht="15" customHeight="1" x14ac:dyDescent="0.25">
      <c r="AL844" s="271" t="str">
        <f t="shared" si="54"/>
        <v>NBH</v>
      </c>
      <c r="AM844" s="477" t="s">
        <v>4282</v>
      </c>
      <c r="AN844" s="269" t="s">
        <v>1009</v>
      </c>
      <c r="AO844" s="269" t="s">
        <v>1838</v>
      </c>
      <c r="AP844" s="269" t="s">
        <v>224</v>
      </c>
      <c r="BX844" s="114">
        <f>IF('1_geral'!$D$1=AL844,1,0)</f>
        <v>0</v>
      </c>
      <c r="BY844" s="114">
        <f>IF(BX844=1,SUM($BX$2:$BX843)+1,0)</f>
        <v>0</v>
      </c>
      <c r="BZ844" s="114" t="str">
        <f t="shared" si="52"/>
        <v/>
      </c>
      <c r="CA844" s="114" t="str">
        <f t="shared" si="53"/>
        <v/>
      </c>
    </row>
    <row r="845" spans="38:79" ht="15" customHeight="1" x14ac:dyDescent="0.25">
      <c r="AL845" s="271" t="str">
        <f t="shared" si="54"/>
        <v>SPL</v>
      </c>
      <c r="AM845" s="477" t="s">
        <v>4283</v>
      </c>
      <c r="AN845" s="269" t="s">
        <v>1010</v>
      </c>
      <c r="AO845" s="269" t="s">
        <v>29</v>
      </c>
      <c r="AP845" s="269" t="s">
        <v>222</v>
      </c>
      <c r="BX845" s="114">
        <f>IF('1_geral'!$D$1=AL845,1,0)</f>
        <v>0</v>
      </c>
      <c r="BY845" s="114">
        <f>IF(BX845=1,SUM($BX$2:$BX844)+1,0)</f>
        <v>0</v>
      </c>
      <c r="BZ845" s="114" t="str">
        <f t="shared" si="52"/>
        <v/>
      </c>
      <c r="CA845" s="114" t="str">
        <f t="shared" si="53"/>
        <v/>
      </c>
    </row>
    <row r="846" spans="38:79" ht="15" customHeight="1" x14ac:dyDescent="0.25">
      <c r="AL846" s="271" t="str">
        <f t="shared" si="54"/>
        <v>SEP</v>
      </c>
      <c r="AM846" s="477" t="s">
        <v>4284</v>
      </c>
      <c r="AN846" s="269" t="s">
        <v>1011</v>
      </c>
      <c r="AO846" s="269" t="s">
        <v>5</v>
      </c>
      <c r="AP846" s="269" t="s">
        <v>222</v>
      </c>
      <c r="BX846" s="114">
        <f>IF('1_geral'!$D$1=AL846,1,0)</f>
        <v>0</v>
      </c>
      <c r="BY846" s="114">
        <f>IF(BX846=1,SUM($BX$2:$BX845)+1,0)</f>
        <v>0</v>
      </c>
      <c r="BZ846" s="114" t="str">
        <f t="shared" si="52"/>
        <v/>
      </c>
      <c r="CA846" s="114" t="str">
        <f t="shared" si="53"/>
        <v/>
      </c>
    </row>
    <row r="847" spans="38:79" ht="15" customHeight="1" x14ac:dyDescent="0.25">
      <c r="AL847" s="271" t="str">
        <f t="shared" si="54"/>
        <v>STI</v>
      </c>
      <c r="AM847" s="477" t="s">
        <v>4285</v>
      </c>
      <c r="AN847" s="269" t="s">
        <v>1012</v>
      </c>
      <c r="AO847" s="269" t="s">
        <v>31</v>
      </c>
      <c r="AP847" s="269" t="s">
        <v>222</v>
      </c>
      <c r="BX847" s="114">
        <f>IF('1_geral'!$D$1=AL847,1,0)</f>
        <v>0</v>
      </c>
      <c r="BY847" s="114">
        <f>IF(BX847=1,SUM($BX$2:$BX846)+1,0)</f>
        <v>0</v>
      </c>
      <c r="BZ847" s="114" t="str">
        <f t="shared" si="52"/>
        <v/>
      </c>
      <c r="CA847" s="114" t="str">
        <f t="shared" si="53"/>
        <v/>
      </c>
    </row>
    <row r="848" spans="38:79" ht="15" customHeight="1" x14ac:dyDescent="0.25">
      <c r="AL848" s="271" t="str">
        <f t="shared" si="54"/>
        <v>STI</v>
      </c>
      <c r="AM848" s="477" t="s">
        <v>4286</v>
      </c>
      <c r="AN848" s="269" t="s">
        <v>1013</v>
      </c>
      <c r="AO848" s="269" t="s">
        <v>31</v>
      </c>
      <c r="AP848" s="269" t="s">
        <v>222</v>
      </c>
      <c r="BX848" s="114">
        <f>IF('1_geral'!$D$1=AL848,1,0)</f>
        <v>0</v>
      </c>
      <c r="BY848" s="114">
        <f>IF(BX848=1,SUM($BX$2:$BX847)+1,0)</f>
        <v>0</v>
      </c>
      <c r="BZ848" s="114" t="str">
        <f t="shared" si="52"/>
        <v/>
      </c>
      <c r="CA848" s="114" t="str">
        <f t="shared" si="53"/>
        <v/>
      </c>
    </row>
    <row r="849" spans="38:79" ht="15" customHeight="1" x14ac:dyDescent="0.25">
      <c r="AL849" s="271" t="str">
        <f t="shared" si="54"/>
        <v>STI</v>
      </c>
      <c r="AM849" s="477" t="s">
        <v>4287</v>
      </c>
      <c r="AN849" s="269" t="s">
        <v>3441</v>
      </c>
      <c r="AO849" s="269" t="s">
        <v>31</v>
      </c>
      <c r="AP849" s="269" t="s">
        <v>222</v>
      </c>
      <c r="BX849" s="114">
        <f>IF('1_geral'!$D$1=AL849,1,0)</f>
        <v>0</v>
      </c>
      <c r="BY849" s="114">
        <f>IF(BX849=1,SUM($BX$2:$BX848)+1,0)</f>
        <v>0</v>
      </c>
      <c r="BZ849" s="114" t="str">
        <f t="shared" si="52"/>
        <v/>
      </c>
      <c r="CA849" s="114" t="str">
        <f t="shared" si="53"/>
        <v/>
      </c>
    </row>
    <row r="850" spans="38:79" ht="15" customHeight="1" x14ac:dyDescent="0.25">
      <c r="AL850" s="271" t="str">
        <f t="shared" si="54"/>
        <v>STI</v>
      </c>
      <c r="AM850" s="477" t="s">
        <v>4288</v>
      </c>
      <c r="AN850" s="269" t="s">
        <v>4987</v>
      </c>
      <c r="AO850" s="269" t="s">
        <v>31</v>
      </c>
      <c r="AP850" s="269" t="s">
        <v>222</v>
      </c>
      <c r="BX850" s="114">
        <f>IF('1_geral'!$D$1=AL850,1,0)</f>
        <v>0</v>
      </c>
      <c r="BY850" s="114">
        <f>IF(BX850=1,SUM($BX$2:$BX849)+1,0)</f>
        <v>0</v>
      </c>
      <c r="BZ850" s="114" t="str">
        <f t="shared" si="52"/>
        <v/>
      </c>
      <c r="CA850" s="114" t="str">
        <f t="shared" si="53"/>
        <v/>
      </c>
    </row>
    <row r="851" spans="38:79" ht="15" customHeight="1" x14ac:dyDescent="0.25">
      <c r="AL851" s="271" t="str">
        <f t="shared" si="54"/>
        <v>NFP</v>
      </c>
      <c r="AM851" s="477" t="s">
        <v>4289</v>
      </c>
      <c r="AN851" s="269" t="s">
        <v>1014</v>
      </c>
      <c r="AO851" s="269" t="s">
        <v>12</v>
      </c>
      <c r="AP851" s="269" t="s">
        <v>222</v>
      </c>
      <c r="BX851" s="114">
        <f>IF('1_geral'!$D$1=AL851,1,0)</f>
        <v>0</v>
      </c>
      <c r="BY851" s="114">
        <f>IF(BX851=1,SUM($BX$2:$BX850)+1,0)</f>
        <v>0</v>
      </c>
      <c r="BZ851" s="114" t="str">
        <f t="shared" si="52"/>
        <v/>
      </c>
      <c r="CA851" s="114" t="str">
        <f t="shared" si="53"/>
        <v/>
      </c>
    </row>
    <row r="852" spans="38:79" ht="15" customHeight="1" x14ac:dyDescent="0.25">
      <c r="AL852" s="271" t="str">
        <f t="shared" si="54"/>
        <v>SGA</v>
      </c>
      <c r="AM852" s="477" t="s">
        <v>4290</v>
      </c>
      <c r="AN852" s="269" t="s">
        <v>4988</v>
      </c>
      <c r="AO852" s="269" t="s">
        <v>23</v>
      </c>
      <c r="AP852" s="269" t="s">
        <v>222</v>
      </c>
      <c r="BX852" s="114">
        <f>IF('1_geral'!$D$1=AL852,1,0)</f>
        <v>0</v>
      </c>
      <c r="BY852" s="114">
        <f>IF(BX852=1,SUM($BX$2:$BX851)+1,0)</f>
        <v>0</v>
      </c>
      <c r="BZ852" s="114" t="str">
        <f t="shared" si="52"/>
        <v/>
      </c>
      <c r="CA852" s="114" t="str">
        <f t="shared" si="53"/>
        <v/>
      </c>
    </row>
    <row r="853" spans="38:79" ht="15" customHeight="1" x14ac:dyDescent="0.25">
      <c r="AL853" s="271" t="str">
        <f t="shared" si="54"/>
        <v>SGP</v>
      </c>
      <c r="AM853" s="477" t="s">
        <v>4291</v>
      </c>
      <c r="AN853" s="269" t="s">
        <v>1015</v>
      </c>
      <c r="AO853" s="269" t="s">
        <v>24</v>
      </c>
      <c r="AP853" s="269" t="s">
        <v>222</v>
      </c>
      <c r="BX853" s="114">
        <f>IF('1_geral'!$D$1=AL853,1,0)</f>
        <v>0</v>
      </c>
      <c r="BY853" s="114">
        <f>IF(BX853=1,SUM($BX$2:$BX852)+1,0)</f>
        <v>0</v>
      </c>
      <c r="BZ853" s="114" t="str">
        <f t="shared" si="52"/>
        <v/>
      </c>
      <c r="CA853" s="114" t="str">
        <f t="shared" si="53"/>
        <v/>
      </c>
    </row>
    <row r="854" spans="38:79" ht="15" customHeight="1" x14ac:dyDescent="0.25">
      <c r="AL854" s="271" t="str">
        <f t="shared" si="54"/>
        <v>PRG</v>
      </c>
      <c r="AM854" s="477" t="s">
        <v>4292</v>
      </c>
      <c r="AN854" s="269" t="s">
        <v>1016</v>
      </c>
      <c r="AO854" s="269" t="s">
        <v>1835</v>
      </c>
      <c r="AP854" s="269" t="s">
        <v>223</v>
      </c>
      <c r="BX854" s="114">
        <f>IF('1_geral'!$D$1=AL854,1,0)</f>
        <v>0</v>
      </c>
      <c r="BY854" s="114">
        <f>IF(BX854=1,SUM($BX$2:$BX853)+1,0)</f>
        <v>0</v>
      </c>
      <c r="BZ854" s="114" t="str">
        <f t="shared" si="52"/>
        <v/>
      </c>
      <c r="CA854" s="114" t="str">
        <f t="shared" si="53"/>
        <v/>
      </c>
    </row>
    <row r="855" spans="38:79" ht="15" customHeight="1" x14ac:dyDescent="0.25">
      <c r="AL855" s="271" t="str">
        <f t="shared" si="54"/>
        <v>SAG</v>
      </c>
      <c r="AM855" s="477" t="s">
        <v>4293</v>
      </c>
      <c r="AN855" s="269" t="s">
        <v>1017</v>
      </c>
      <c r="AO855" s="269" t="s">
        <v>3364</v>
      </c>
      <c r="AP855" s="269" t="s">
        <v>222</v>
      </c>
      <c r="BX855" s="114">
        <f>IF('1_geral'!$D$1=AL855,1,0)</f>
        <v>0</v>
      </c>
      <c r="BY855" s="114">
        <f>IF(BX855=1,SUM($BX$2:$BX854)+1,0)</f>
        <v>0</v>
      </c>
      <c r="BZ855" s="114" t="str">
        <f t="shared" si="52"/>
        <v/>
      </c>
      <c r="CA855" s="114" t="str">
        <f t="shared" si="53"/>
        <v/>
      </c>
    </row>
    <row r="856" spans="38:79" ht="15" customHeight="1" x14ac:dyDescent="0.25">
      <c r="AL856" s="271" t="str">
        <f t="shared" si="54"/>
        <v>OUV</v>
      </c>
      <c r="AM856" s="477" t="s">
        <v>4294</v>
      </c>
      <c r="AN856" s="269" t="s">
        <v>1018</v>
      </c>
      <c r="AO856" s="269" t="s">
        <v>47</v>
      </c>
      <c r="AP856" s="269" t="s">
        <v>222</v>
      </c>
      <c r="BX856" s="114">
        <f>IF('1_geral'!$D$1=AL856,1,0)</f>
        <v>0</v>
      </c>
      <c r="BY856" s="114">
        <f>IF(BX856=1,SUM($BX$2:$BX855)+1,0)</f>
        <v>0</v>
      </c>
      <c r="BZ856" s="114" t="str">
        <f t="shared" si="52"/>
        <v/>
      </c>
      <c r="CA856" s="114" t="str">
        <f t="shared" si="53"/>
        <v/>
      </c>
    </row>
    <row r="857" spans="38:79" ht="15" customHeight="1" x14ac:dyDescent="0.25">
      <c r="AL857" s="271" t="str">
        <f t="shared" si="54"/>
        <v>STI</v>
      </c>
      <c r="AM857" s="477" t="s">
        <v>5265</v>
      </c>
      <c r="AN857" s="269" t="s">
        <v>5266</v>
      </c>
      <c r="AO857" s="269" t="s">
        <v>31</v>
      </c>
      <c r="AP857" s="269" t="s">
        <v>222</v>
      </c>
      <c r="BX857" s="114">
        <f>IF('1_geral'!$D$1=AL857,1,0)</f>
        <v>0</v>
      </c>
      <c r="BY857" s="114">
        <f>IF(BX857=1,SUM($BX$2:$BX856)+1,0)</f>
        <v>0</v>
      </c>
      <c r="BZ857" s="114" t="str">
        <f t="shared" si="52"/>
        <v/>
      </c>
      <c r="CA857" s="114" t="str">
        <f t="shared" si="53"/>
        <v/>
      </c>
    </row>
    <row r="858" spans="38:79" ht="15" customHeight="1" x14ac:dyDescent="0.25">
      <c r="AL858" s="271" t="str">
        <f t="shared" si="54"/>
        <v>NFP</v>
      </c>
      <c r="AM858" s="477" t="s">
        <v>4295</v>
      </c>
      <c r="AN858" s="269" t="s">
        <v>1019</v>
      </c>
      <c r="AO858" s="269" t="s">
        <v>12</v>
      </c>
      <c r="AP858" s="269" t="s">
        <v>222</v>
      </c>
      <c r="BX858" s="114">
        <f>IF('1_geral'!$D$1=AL858,1,0)</f>
        <v>0</v>
      </c>
      <c r="BY858" s="114">
        <f>IF(BX858=1,SUM($BX$2:$BX857)+1,0)</f>
        <v>0</v>
      </c>
      <c r="BZ858" s="114" t="str">
        <f t="shared" si="52"/>
        <v/>
      </c>
      <c r="CA858" s="114" t="str">
        <f t="shared" si="53"/>
        <v/>
      </c>
    </row>
    <row r="859" spans="38:79" ht="15" customHeight="1" x14ac:dyDescent="0.25">
      <c r="AL859" s="271" t="str">
        <f t="shared" si="54"/>
        <v>SDP</v>
      </c>
      <c r="AM859" s="477" t="s">
        <v>4296</v>
      </c>
      <c r="AN859" s="269" t="s">
        <v>1020</v>
      </c>
      <c r="AO859" s="269" t="s">
        <v>21</v>
      </c>
      <c r="AP859" s="269" t="s">
        <v>222</v>
      </c>
      <c r="BX859" s="114">
        <f>IF('1_geral'!$D$1=AL859,1,0)</f>
        <v>0</v>
      </c>
      <c r="BY859" s="114">
        <f>IF(BX859=1,SUM($BX$2:$BX858)+1,0)</f>
        <v>0</v>
      </c>
      <c r="BZ859" s="114" t="str">
        <f t="shared" si="52"/>
        <v/>
      </c>
      <c r="CA859" s="114" t="str">
        <f t="shared" si="53"/>
        <v/>
      </c>
    </row>
    <row r="860" spans="38:79" ht="15" customHeight="1" x14ac:dyDescent="0.25">
      <c r="AL860" s="271" t="str">
        <f t="shared" si="54"/>
        <v>SPL</v>
      </c>
      <c r="AM860" s="477" t="s">
        <v>4297</v>
      </c>
      <c r="AN860" s="269" t="s">
        <v>1021</v>
      </c>
      <c r="AO860" s="269" t="s">
        <v>29</v>
      </c>
      <c r="AP860" s="269" t="s">
        <v>222</v>
      </c>
      <c r="BX860" s="114">
        <f>IF('1_geral'!$D$1=AL860,1,0)</f>
        <v>0</v>
      </c>
      <c r="BY860" s="114">
        <f>IF(BX860=1,SUM($BX$2:$BX859)+1,0)</f>
        <v>0</v>
      </c>
      <c r="BZ860" s="114" t="str">
        <f t="shared" si="52"/>
        <v/>
      </c>
      <c r="CA860" s="114" t="str">
        <f t="shared" si="53"/>
        <v/>
      </c>
    </row>
    <row r="861" spans="38:79" ht="15" customHeight="1" x14ac:dyDescent="0.25">
      <c r="AL861" s="271" t="str">
        <f t="shared" si="54"/>
        <v>NSA</v>
      </c>
      <c r="AM861" s="477" t="s">
        <v>4298</v>
      </c>
      <c r="AN861" s="269" t="s">
        <v>1022</v>
      </c>
      <c r="AO861" s="269" t="s">
        <v>15</v>
      </c>
      <c r="AP861" s="269" t="s">
        <v>227</v>
      </c>
      <c r="BX861" s="114">
        <f>IF('1_geral'!$D$1=AL861,1,0)</f>
        <v>0</v>
      </c>
      <c r="BY861" s="114">
        <f>IF(BX861=1,SUM($BX$2:$BX860)+1,0)</f>
        <v>0</v>
      </c>
      <c r="BZ861" s="114" t="str">
        <f t="shared" si="52"/>
        <v/>
      </c>
      <c r="CA861" s="114" t="str">
        <f t="shared" si="53"/>
        <v/>
      </c>
    </row>
    <row r="862" spans="38:79" ht="15" customHeight="1" x14ac:dyDescent="0.25">
      <c r="AL862" s="271" t="str">
        <f t="shared" si="54"/>
        <v>SDT</v>
      </c>
      <c r="AM862" s="477" t="s">
        <v>4299</v>
      </c>
      <c r="AN862" s="269" t="s">
        <v>1023</v>
      </c>
      <c r="AO862" s="269" t="s">
        <v>22</v>
      </c>
      <c r="AP862" s="269" t="s">
        <v>222</v>
      </c>
      <c r="BX862" s="114">
        <f>IF('1_geral'!$D$1=AL862,1,0)</f>
        <v>0</v>
      </c>
      <c r="BY862" s="114">
        <f>IF(BX862=1,SUM($BX$2:$BX861)+1,0)</f>
        <v>0</v>
      </c>
      <c r="BZ862" s="114" t="str">
        <f t="shared" si="52"/>
        <v/>
      </c>
      <c r="CA862" s="114" t="str">
        <f t="shared" si="53"/>
        <v/>
      </c>
    </row>
    <row r="863" spans="38:79" ht="15" customHeight="1" x14ac:dyDescent="0.25">
      <c r="AL863" s="271" t="str">
        <f t="shared" si="54"/>
        <v>SIM</v>
      </c>
      <c r="AM863" s="477" t="s">
        <v>4300</v>
      </c>
      <c r="AN863" s="269" t="s">
        <v>3442</v>
      </c>
      <c r="AO863" s="269" t="s">
        <v>25</v>
      </c>
      <c r="AP863" s="269" t="s">
        <v>222</v>
      </c>
      <c r="BX863" s="114">
        <f>IF('1_geral'!$D$1=AL863,1,0)</f>
        <v>0</v>
      </c>
      <c r="BY863" s="114">
        <f>IF(BX863=1,SUM($BX$2:$BX862)+1,0)</f>
        <v>0</v>
      </c>
      <c r="BZ863" s="114" t="str">
        <f t="shared" si="52"/>
        <v/>
      </c>
      <c r="CA863" s="114" t="str">
        <f t="shared" si="53"/>
        <v/>
      </c>
    </row>
    <row r="864" spans="38:79" ht="15" customHeight="1" x14ac:dyDescent="0.25">
      <c r="AL864" s="271" t="str">
        <f t="shared" si="54"/>
        <v>SDT</v>
      </c>
      <c r="AM864" s="477" t="s">
        <v>4301</v>
      </c>
      <c r="AN864" s="269" t="s">
        <v>3417</v>
      </c>
      <c r="AO864" s="269" t="s">
        <v>22</v>
      </c>
      <c r="AP864" s="269" t="s">
        <v>222</v>
      </c>
      <c r="BX864" s="114">
        <f>IF('1_geral'!$D$1=AL864,1,0)</f>
        <v>0</v>
      </c>
      <c r="BY864" s="114">
        <f>IF(BX864=1,SUM($BX$2:$BX863)+1,0)</f>
        <v>0</v>
      </c>
      <c r="BZ864" s="114" t="str">
        <f t="shared" si="52"/>
        <v/>
      </c>
      <c r="CA864" s="114" t="str">
        <f t="shared" si="53"/>
        <v/>
      </c>
    </row>
    <row r="865" spans="38:79" ht="15" customHeight="1" x14ac:dyDescent="0.25">
      <c r="AL865" s="271" t="str">
        <f t="shared" si="54"/>
        <v>AUD</v>
      </c>
      <c r="AM865" s="477" t="s">
        <v>4302</v>
      </c>
      <c r="AN865" s="269" t="s">
        <v>1024</v>
      </c>
      <c r="AO865" s="269" t="s">
        <v>41</v>
      </c>
      <c r="AP865" s="269" t="s">
        <v>222</v>
      </c>
      <c r="BX865" s="114">
        <f>IF('1_geral'!$D$1=AL865,1,0)</f>
        <v>0</v>
      </c>
      <c r="BY865" s="114">
        <f>IF(BX865=1,SUM($BX$2:$BX864)+1,0)</f>
        <v>0</v>
      </c>
      <c r="BZ865" s="114" t="str">
        <f t="shared" si="52"/>
        <v/>
      </c>
      <c r="CA865" s="114" t="str">
        <f t="shared" si="53"/>
        <v/>
      </c>
    </row>
    <row r="866" spans="38:79" ht="15" customHeight="1" x14ac:dyDescent="0.25">
      <c r="AL866" s="271" t="str">
        <f t="shared" si="54"/>
        <v>SDT</v>
      </c>
      <c r="AM866" s="477" t="s">
        <v>4303</v>
      </c>
      <c r="AN866" s="269" t="s">
        <v>1025</v>
      </c>
      <c r="AO866" s="269" t="s">
        <v>22</v>
      </c>
      <c r="AP866" s="269" t="s">
        <v>222</v>
      </c>
      <c r="BX866" s="114">
        <f>IF('1_geral'!$D$1=AL866,1,0)</f>
        <v>0</v>
      </c>
      <c r="BY866" s="114">
        <f>IF(BX866=1,SUM($BX$2:$BX865)+1,0)</f>
        <v>0</v>
      </c>
      <c r="BZ866" s="114" t="str">
        <f t="shared" si="52"/>
        <v/>
      </c>
      <c r="CA866" s="114" t="str">
        <f t="shared" si="53"/>
        <v/>
      </c>
    </row>
    <row r="867" spans="38:79" ht="15" customHeight="1" x14ac:dyDescent="0.25">
      <c r="AL867" s="271" t="str">
        <f t="shared" si="54"/>
        <v>STI</v>
      </c>
      <c r="AM867" s="477" t="s">
        <v>4304</v>
      </c>
      <c r="AN867" s="269" t="s">
        <v>1026</v>
      </c>
      <c r="AO867" s="269" t="s">
        <v>31</v>
      </c>
      <c r="AP867" s="269" t="s">
        <v>222</v>
      </c>
      <c r="BX867" s="114">
        <f>IF('1_geral'!$D$1=AL867,1,0)</f>
        <v>0</v>
      </c>
      <c r="BY867" s="114">
        <f>IF(BX867=1,SUM($BX$2:$BX866)+1,0)</f>
        <v>0</v>
      </c>
      <c r="BZ867" s="114" t="str">
        <f t="shared" si="52"/>
        <v/>
      </c>
      <c r="CA867" s="114" t="str">
        <f t="shared" si="53"/>
        <v/>
      </c>
    </row>
    <row r="868" spans="38:79" ht="15" customHeight="1" x14ac:dyDescent="0.25">
      <c r="AL868" s="271" t="str">
        <f t="shared" si="54"/>
        <v>SPL</v>
      </c>
      <c r="AM868" s="477" t="s">
        <v>4305</v>
      </c>
      <c r="AN868" s="269" t="s">
        <v>1027</v>
      </c>
      <c r="AO868" s="269" t="s">
        <v>29</v>
      </c>
      <c r="AP868" s="269" t="s">
        <v>222</v>
      </c>
      <c r="BX868" s="114">
        <f>IF('1_geral'!$D$1=AL868,1,0)</f>
        <v>0</v>
      </c>
      <c r="BY868" s="114">
        <f>IF(BX868=1,SUM($BX$2:$BX867)+1,0)</f>
        <v>0</v>
      </c>
      <c r="BZ868" s="114" t="str">
        <f t="shared" si="52"/>
        <v/>
      </c>
      <c r="CA868" s="114" t="str">
        <f t="shared" si="53"/>
        <v/>
      </c>
    </row>
    <row r="869" spans="38:79" ht="15" customHeight="1" x14ac:dyDescent="0.25">
      <c r="AL869" s="271" t="str">
        <f t="shared" si="54"/>
        <v>SDC</v>
      </c>
      <c r="AM869" s="477" t="s">
        <v>4306</v>
      </c>
      <c r="AN869" s="269" t="s">
        <v>1028</v>
      </c>
      <c r="AO869" s="269" t="s">
        <v>3397</v>
      </c>
      <c r="AP869" s="269" t="s">
        <v>222</v>
      </c>
      <c r="BX869" s="114">
        <f>IF('1_geral'!$D$1=AL869,1,0)</f>
        <v>0</v>
      </c>
      <c r="BY869" s="114">
        <f>IF(BX869=1,SUM($BX$2:$BX868)+1,0)</f>
        <v>0</v>
      </c>
      <c r="BZ869" s="114" t="str">
        <f t="shared" si="52"/>
        <v/>
      </c>
      <c r="CA869" s="114" t="str">
        <f t="shared" si="53"/>
        <v/>
      </c>
    </row>
    <row r="870" spans="38:79" ht="15" customHeight="1" x14ac:dyDescent="0.25">
      <c r="AL870" s="271" t="str">
        <f t="shared" si="54"/>
        <v>SDT</v>
      </c>
      <c r="AM870" s="477" t="s">
        <v>4307</v>
      </c>
      <c r="AN870" s="269" t="s">
        <v>3418</v>
      </c>
      <c r="AO870" s="269" t="s">
        <v>22</v>
      </c>
      <c r="AP870" s="269" t="s">
        <v>222</v>
      </c>
      <c r="BX870" s="114">
        <f>IF('1_geral'!$D$1=AL870,1,0)</f>
        <v>0</v>
      </c>
      <c r="BY870" s="114">
        <f>IF(BX870=1,SUM($BX$2:$BX869)+1,0)</f>
        <v>0</v>
      </c>
      <c r="BZ870" s="114" t="str">
        <f t="shared" si="52"/>
        <v/>
      </c>
      <c r="CA870" s="114" t="str">
        <f t="shared" si="53"/>
        <v/>
      </c>
    </row>
    <row r="871" spans="38:79" ht="15" customHeight="1" x14ac:dyDescent="0.25">
      <c r="AL871" s="271" t="str">
        <f t="shared" si="54"/>
        <v>SDL</v>
      </c>
      <c r="AM871" s="477" t="s">
        <v>4308</v>
      </c>
      <c r="AN871" s="269" t="s">
        <v>1029</v>
      </c>
      <c r="AO871" s="269" t="s">
        <v>20</v>
      </c>
      <c r="AP871" s="269" t="s">
        <v>222</v>
      </c>
      <c r="BX871" s="114">
        <f>IF('1_geral'!$D$1=AL871,1,0)</f>
        <v>0</v>
      </c>
      <c r="BY871" s="114">
        <f>IF(BX871=1,SUM($BX$2:$BX870)+1,0)</f>
        <v>0</v>
      </c>
      <c r="BZ871" s="114" t="str">
        <f t="shared" si="52"/>
        <v/>
      </c>
      <c r="CA871" s="114" t="str">
        <f t="shared" si="53"/>
        <v/>
      </c>
    </row>
    <row r="872" spans="38:79" ht="15" customHeight="1" x14ac:dyDescent="0.25">
      <c r="AL872" s="271" t="str">
        <f t="shared" si="54"/>
        <v>SDT</v>
      </c>
      <c r="AM872" s="477" t="s">
        <v>4309</v>
      </c>
      <c r="AN872" s="269" t="s">
        <v>1030</v>
      </c>
      <c r="AO872" s="269" t="s">
        <v>22</v>
      </c>
      <c r="AP872" s="269" t="s">
        <v>222</v>
      </c>
      <c r="BX872" s="114">
        <f>IF('1_geral'!$D$1=AL872,1,0)</f>
        <v>0</v>
      </c>
      <c r="BY872" s="114">
        <f>IF(BX872=1,SUM($BX$2:$BX871)+1,0)</f>
        <v>0</v>
      </c>
      <c r="BZ872" s="114" t="str">
        <f t="shared" si="52"/>
        <v/>
      </c>
      <c r="CA872" s="114" t="str">
        <f t="shared" si="53"/>
        <v/>
      </c>
    </row>
    <row r="873" spans="38:79" ht="15" customHeight="1" x14ac:dyDescent="0.25">
      <c r="AL873" s="271" t="str">
        <f t="shared" si="54"/>
        <v>SIM</v>
      </c>
      <c r="AM873" s="477" t="s">
        <v>4310</v>
      </c>
      <c r="AN873" s="269" t="s">
        <v>1031</v>
      </c>
      <c r="AO873" s="269" t="s">
        <v>25</v>
      </c>
      <c r="AP873" s="269" t="s">
        <v>222</v>
      </c>
      <c r="BX873" s="114">
        <f>IF('1_geral'!$D$1=AL873,1,0)</f>
        <v>0</v>
      </c>
      <c r="BY873" s="114">
        <f>IF(BX873=1,SUM($BX$2:$BX872)+1,0)</f>
        <v>0</v>
      </c>
      <c r="BZ873" s="114" t="str">
        <f t="shared" si="52"/>
        <v/>
      </c>
      <c r="CA873" s="114" t="str">
        <f t="shared" si="53"/>
        <v/>
      </c>
    </row>
    <row r="874" spans="38:79" ht="15" customHeight="1" x14ac:dyDescent="0.25">
      <c r="AL874" s="271" t="str">
        <f t="shared" si="54"/>
        <v>SDL</v>
      </c>
      <c r="AM874" s="477" t="s">
        <v>4311</v>
      </c>
      <c r="AN874" s="269" t="s">
        <v>1032</v>
      </c>
      <c r="AO874" s="269" t="s">
        <v>20</v>
      </c>
      <c r="AP874" s="269" t="s">
        <v>222</v>
      </c>
      <c r="BX874" s="114">
        <f>IF('1_geral'!$D$1=AL874,1,0)</f>
        <v>0</v>
      </c>
      <c r="BY874" s="114">
        <f>IF(BX874=1,SUM($BX$2:$BX873)+1,0)</f>
        <v>0</v>
      </c>
      <c r="BZ874" s="114" t="str">
        <f t="shared" si="52"/>
        <v/>
      </c>
      <c r="CA874" s="114" t="str">
        <f t="shared" si="53"/>
        <v/>
      </c>
    </row>
    <row r="875" spans="38:79" ht="15" customHeight="1" x14ac:dyDescent="0.25">
      <c r="AL875" s="271" t="str">
        <f t="shared" si="54"/>
        <v>SSM</v>
      </c>
      <c r="AM875" s="477" t="s">
        <v>4312</v>
      </c>
      <c r="AN875" s="269" t="s">
        <v>1033</v>
      </c>
      <c r="AO875" s="269" t="s">
        <v>30</v>
      </c>
      <c r="AP875" s="269" t="s">
        <v>222</v>
      </c>
      <c r="BX875" s="114">
        <f>IF('1_geral'!$D$1=AL875,1,0)</f>
        <v>0</v>
      </c>
      <c r="BY875" s="114">
        <f>IF(BX875=1,SUM($BX$2:$BX874)+1,0)</f>
        <v>0</v>
      </c>
      <c r="BZ875" s="114" t="str">
        <f t="shared" si="52"/>
        <v/>
      </c>
      <c r="CA875" s="114" t="str">
        <f t="shared" si="53"/>
        <v/>
      </c>
    </row>
    <row r="876" spans="38:79" ht="15" customHeight="1" x14ac:dyDescent="0.25">
      <c r="AL876" s="271" t="str">
        <f t="shared" si="54"/>
        <v>SGE</v>
      </c>
      <c r="AM876" s="477" t="s">
        <v>4313</v>
      </c>
      <c r="AN876" s="269" t="s">
        <v>1034</v>
      </c>
      <c r="AO876" s="269" t="s">
        <v>3363</v>
      </c>
      <c r="AP876" s="269" t="s">
        <v>222</v>
      </c>
      <c r="BX876" s="114">
        <f>IF('1_geral'!$D$1=AL876,1,0)</f>
        <v>0</v>
      </c>
      <c r="BY876" s="114">
        <f>IF(BX876=1,SUM($BX$2:$BX875)+1,0)</f>
        <v>0</v>
      </c>
      <c r="BZ876" s="114" t="str">
        <f t="shared" si="52"/>
        <v/>
      </c>
      <c r="CA876" s="114" t="str">
        <f t="shared" si="53"/>
        <v/>
      </c>
    </row>
    <row r="877" spans="38:79" ht="15" customHeight="1" x14ac:dyDescent="0.25">
      <c r="AL877" s="271" t="str">
        <f t="shared" si="54"/>
        <v>SDL</v>
      </c>
      <c r="AM877" s="477" t="s">
        <v>4314</v>
      </c>
      <c r="AN877" s="269" t="s">
        <v>1035</v>
      </c>
      <c r="AO877" s="269" t="s">
        <v>20</v>
      </c>
      <c r="AP877" s="269" t="s">
        <v>222</v>
      </c>
      <c r="BX877" s="114">
        <f>IF('1_geral'!$D$1=AL877,1,0)</f>
        <v>0</v>
      </c>
      <c r="BY877" s="114">
        <f>IF(BX877=1,SUM($BX$2:$BX876)+1,0)</f>
        <v>0</v>
      </c>
      <c r="BZ877" s="114" t="str">
        <f t="shared" si="52"/>
        <v/>
      </c>
      <c r="CA877" s="114" t="str">
        <f t="shared" si="53"/>
        <v/>
      </c>
    </row>
    <row r="878" spans="38:79" ht="15" customHeight="1" x14ac:dyDescent="0.25">
      <c r="AL878" s="271" t="str">
        <f t="shared" si="54"/>
        <v>NFP</v>
      </c>
      <c r="AM878" s="477" t="s">
        <v>4315</v>
      </c>
      <c r="AN878" s="269" t="s">
        <v>1036</v>
      </c>
      <c r="AO878" s="269" t="s">
        <v>12</v>
      </c>
      <c r="AP878" s="269" t="s">
        <v>222</v>
      </c>
      <c r="BX878" s="114">
        <f>IF('1_geral'!$D$1=AL878,1,0)</f>
        <v>0</v>
      </c>
      <c r="BY878" s="114">
        <f>IF(BX878=1,SUM($BX$2:$BX877)+1,0)</f>
        <v>0</v>
      </c>
      <c r="BZ878" s="114" t="str">
        <f t="shared" si="52"/>
        <v/>
      </c>
      <c r="CA878" s="114" t="str">
        <f t="shared" si="53"/>
        <v/>
      </c>
    </row>
    <row r="879" spans="38:79" ht="15" customHeight="1" x14ac:dyDescent="0.25">
      <c r="AL879" s="271" t="str">
        <f t="shared" si="54"/>
        <v>SFI</v>
      </c>
      <c r="AM879" s="477" t="s">
        <v>4316</v>
      </c>
      <c r="AN879" s="269" t="s">
        <v>1037</v>
      </c>
      <c r="AO879" s="269" t="s">
        <v>1836</v>
      </c>
      <c r="AP879" s="269" t="s">
        <v>222</v>
      </c>
      <c r="BX879" s="114">
        <f>IF('1_geral'!$D$1=AL879,1,0)</f>
        <v>0</v>
      </c>
      <c r="BY879" s="114">
        <f>IF(BX879=1,SUM($BX$2:$BX878)+1,0)</f>
        <v>0</v>
      </c>
      <c r="BZ879" s="114" t="str">
        <f t="shared" si="52"/>
        <v/>
      </c>
      <c r="CA879" s="114" t="str">
        <f t="shared" si="53"/>
        <v/>
      </c>
    </row>
    <row r="880" spans="38:79" ht="15" customHeight="1" x14ac:dyDescent="0.25">
      <c r="AL880" s="271" t="str">
        <f t="shared" si="54"/>
        <v>SIM</v>
      </c>
      <c r="AM880" s="477" t="s">
        <v>4317</v>
      </c>
      <c r="AN880" s="269" t="s">
        <v>1038</v>
      </c>
      <c r="AO880" s="269" t="s">
        <v>25</v>
      </c>
      <c r="AP880" s="269" t="s">
        <v>222</v>
      </c>
      <c r="BX880" s="114">
        <f>IF('1_geral'!$D$1=AL880,1,0)</f>
        <v>0</v>
      </c>
      <c r="BY880" s="114">
        <f>IF(BX880=1,SUM($BX$2:$BX879)+1,0)</f>
        <v>0</v>
      </c>
      <c r="BZ880" s="114" t="str">
        <f t="shared" si="52"/>
        <v/>
      </c>
      <c r="CA880" s="114" t="str">
        <f t="shared" si="53"/>
        <v/>
      </c>
    </row>
    <row r="881" spans="38:79" ht="15" customHeight="1" x14ac:dyDescent="0.25">
      <c r="AL881" s="271" t="str">
        <f t="shared" si="54"/>
        <v>NMA</v>
      </c>
      <c r="AM881" s="477" t="s">
        <v>4318</v>
      </c>
      <c r="AN881" s="269" t="s">
        <v>1039</v>
      </c>
      <c r="AO881" s="269" t="s">
        <v>13</v>
      </c>
      <c r="AP881" s="269" t="s">
        <v>1833</v>
      </c>
      <c r="BX881" s="114">
        <f>IF('1_geral'!$D$1=AL881,1,0)</f>
        <v>0</v>
      </c>
      <c r="BY881" s="114">
        <f>IF(BX881=1,SUM($BX$2:$BX880)+1,0)</f>
        <v>0</v>
      </c>
      <c r="BZ881" s="114" t="str">
        <f t="shared" si="52"/>
        <v/>
      </c>
      <c r="CA881" s="114" t="str">
        <f t="shared" si="53"/>
        <v/>
      </c>
    </row>
    <row r="882" spans="38:79" ht="15" customHeight="1" x14ac:dyDescent="0.25">
      <c r="AL882" s="271" t="str">
        <f t="shared" si="54"/>
        <v>NGC</v>
      </c>
      <c r="AM882" s="477" t="s">
        <v>4319</v>
      </c>
      <c r="AN882" s="269" t="s">
        <v>1040</v>
      </c>
      <c r="AO882" s="269" t="s">
        <v>1839</v>
      </c>
      <c r="AP882" s="269" t="s">
        <v>223</v>
      </c>
      <c r="BX882" s="114">
        <f>IF('1_geral'!$D$1=AL882,1,0)</f>
        <v>0</v>
      </c>
      <c r="BY882" s="114">
        <f>IF(BX882=1,SUM($BX$2:$BX881)+1,0)</f>
        <v>0</v>
      </c>
      <c r="BZ882" s="114" t="str">
        <f t="shared" si="52"/>
        <v/>
      </c>
      <c r="CA882" s="114" t="str">
        <f t="shared" si="53"/>
        <v/>
      </c>
    </row>
    <row r="883" spans="38:79" ht="15" customHeight="1" x14ac:dyDescent="0.25">
      <c r="AL883" s="271" t="str">
        <f t="shared" si="54"/>
        <v>SPL</v>
      </c>
      <c r="AM883" s="477" t="s">
        <v>4320</v>
      </c>
      <c r="AN883" s="269" t="s">
        <v>1041</v>
      </c>
      <c r="AO883" s="269" t="s">
        <v>29</v>
      </c>
      <c r="AP883" s="269" t="s">
        <v>222</v>
      </c>
      <c r="BX883" s="114">
        <f>IF('1_geral'!$D$1=AL883,1,0)</f>
        <v>0</v>
      </c>
      <c r="BY883" s="114">
        <f>IF(BX883=1,SUM($BX$2:$BX882)+1,0)</f>
        <v>0</v>
      </c>
      <c r="BZ883" s="114" t="str">
        <f t="shared" si="52"/>
        <v/>
      </c>
      <c r="CA883" s="114" t="str">
        <f t="shared" si="53"/>
        <v/>
      </c>
    </row>
    <row r="884" spans="38:79" ht="15" customHeight="1" x14ac:dyDescent="0.25">
      <c r="AL884" s="271" t="str">
        <f t="shared" si="54"/>
        <v>SPL</v>
      </c>
      <c r="AM884" s="477" t="s">
        <v>4321</v>
      </c>
      <c r="AN884" s="269" t="s">
        <v>1042</v>
      </c>
      <c r="AO884" s="269" t="s">
        <v>29</v>
      </c>
      <c r="AP884" s="269" t="s">
        <v>222</v>
      </c>
      <c r="BX884" s="114">
        <f>IF('1_geral'!$D$1=AL884,1,0)</f>
        <v>0</v>
      </c>
      <c r="BY884" s="114">
        <f>IF(BX884=1,SUM($BX$2:$BX883)+1,0)</f>
        <v>0</v>
      </c>
      <c r="BZ884" s="114" t="str">
        <f t="shared" si="52"/>
        <v/>
      </c>
      <c r="CA884" s="114" t="str">
        <f t="shared" si="53"/>
        <v/>
      </c>
    </row>
    <row r="885" spans="38:79" ht="15" customHeight="1" x14ac:dyDescent="0.25">
      <c r="AL885" s="271" t="str">
        <f t="shared" si="54"/>
        <v>SDT</v>
      </c>
      <c r="AM885" s="477" t="s">
        <v>4322</v>
      </c>
      <c r="AN885" s="269" t="s">
        <v>1043</v>
      </c>
      <c r="AO885" s="269" t="s">
        <v>22</v>
      </c>
      <c r="AP885" s="269" t="s">
        <v>222</v>
      </c>
      <c r="BX885" s="114">
        <f>IF('1_geral'!$D$1=AL885,1,0)</f>
        <v>0</v>
      </c>
      <c r="BY885" s="114">
        <f>IF(BX885=1,SUM($BX$2:$BX884)+1,0)</f>
        <v>0</v>
      </c>
      <c r="BZ885" s="114" t="str">
        <f t="shared" si="52"/>
        <v/>
      </c>
      <c r="CA885" s="114" t="str">
        <f t="shared" si="53"/>
        <v/>
      </c>
    </row>
    <row r="886" spans="38:79" ht="15" customHeight="1" x14ac:dyDescent="0.25">
      <c r="AL886" s="271" t="str">
        <f t="shared" si="54"/>
        <v>SBQ</v>
      </c>
      <c r="AM886" s="477" t="s">
        <v>4323</v>
      </c>
      <c r="AN886" s="269" t="s">
        <v>1044</v>
      </c>
      <c r="AO886" s="269" t="s">
        <v>17</v>
      </c>
      <c r="AP886" s="269" t="s">
        <v>222</v>
      </c>
      <c r="BX886" s="114">
        <f>IF('1_geral'!$D$1=AL886,1,0)</f>
        <v>0</v>
      </c>
      <c r="BY886" s="114">
        <f>IF(BX886=1,SUM($BX$2:$BX885)+1,0)</f>
        <v>0</v>
      </c>
      <c r="BZ886" s="114" t="str">
        <f t="shared" si="52"/>
        <v/>
      </c>
      <c r="CA886" s="114" t="str">
        <f t="shared" si="53"/>
        <v/>
      </c>
    </row>
    <row r="887" spans="38:79" ht="15" customHeight="1" x14ac:dyDescent="0.25">
      <c r="AL887" s="271" t="str">
        <f t="shared" si="54"/>
        <v>SIM</v>
      </c>
      <c r="AM887" s="477" t="s">
        <v>4324</v>
      </c>
      <c r="AN887" s="269" t="s">
        <v>1045</v>
      </c>
      <c r="AO887" s="269" t="s">
        <v>25</v>
      </c>
      <c r="AP887" s="269" t="s">
        <v>222</v>
      </c>
      <c r="BX887" s="114">
        <f>IF('1_geral'!$D$1=AL887,1,0)</f>
        <v>0</v>
      </c>
      <c r="BY887" s="114">
        <f>IF(BX887=1,SUM($BX$2:$BX886)+1,0)</f>
        <v>0</v>
      </c>
      <c r="BZ887" s="114" t="str">
        <f t="shared" si="52"/>
        <v/>
      </c>
      <c r="CA887" s="114" t="str">
        <f t="shared" si="53"/>
        <v/>
      </c>
    </row>
    <row r="888" spans="38:79" ht="15" customHeight="1" x14ac:dyDescent="0.25">
      <c r="AL888" s="271" t="str">
        <f t="shared" si="54"/>
        <v>SSM</v>
      </c>
      <c r="AM888" s="477" t="s">
        <v>4325</v>
      </c>
      <c r="AN888" s="269" t="s">
        <v>1046</v>
      </c>
      <c r="AO888" s="269" t="s">
        <v>30</v>
      </c>
      <c r="AP888" s="269" t="s">
        <v>222</v>
      </c>
      <c r="BX888" s="114">
        <f>IF('1_geral'!$D$1=AL888,1,0)</f>
        <v>0</v>
      </c>
      <c r="BY888" s="114">
        <f>IF(BX888=1,SUM($BX$2:$BX887)+1,0)</f>
        <v>0</v>
      </c>
      <c r="BZ888" s="114" t="str">
        <f t="shared" si="52"/>
        <v/>
      </c>
      <c r="CA888" s="114" t="str">
        <f t="shared" si="53"/>
        <v/>
      </c>
    </row>
    <row r="889" spans="38:79" ht="15" customHeight="1" x14ac:dyDescent="0.25">
      <c r="AL889" s="271" t="str">
        <f t="shared" si="54"/>
        <v>SGA</v>
      </c>
      <c r="AM889" s="477" t="s">
        <v>4326</v>
      </c>
      <c r="AN889" s="269" t="s">
        <v>1047</v>
      </c>
      <c r="AO889" s="269" t="s">
        <v>23</v>
      </c>
      <c r="AP889" s="269" t="s">
        <v>222</v>
      </c>
      <c r="BX889" s="114">
        <f>IF('1_geral'!$D$1=AL889,1,0)</f>
        <v>0</v>
      </c>
      <c r="BY889" s="114">
        <f>IF(BX889=1,SUM($BX$2:$BX888)+1,0)</f>
        <v>0</v>
      </c>
      <c r="BZ889" s="114" t="str">
        <f t="shared" si="52"/>
        <v/>
      </c>
      <c r="CA889" s="114" t="str">
        <f t="shared" si="53"/>
        <v/>
      </c>
    </row>
    <row r="890" spans="38:79" ht="15" customHeight="1" x14ac:dyDescent="0.25">
      <c r="AL890" s="271" t="str">
        <f t="shared" si="54"/>
        <v>STI</v>
      </c>
      <c r="AM890" s="477" t="s">
        <v>5064</v>
      </c>
      <c r="AN890" s="269" t="s">
        <v>5022</v>
      </c>
      <c r="AO890" s="269" t="s">
        <v>31</v>
      </c>
      <c r="AP890" s="269" t="s">
        <v>227</v>
      </c>
      <c r="BX890" s="114">
        <f>IF('1_geral'!$D$1=AL890,1,0)</f>
        <v>0</v>
      </c>
      <c r="BY890" s="114">
        <f>IF(BX890=1,SUM($BX$2:$BX889)+1,0)</f>
        <v>0</v>
      </c>
      <c r="BZ890" s="114" t="str">
        <f t="shared" si="52"/>
        <v/>
      </c>
      <c r="CA890" s="114" t="str">
        <f t="shared" si="53"/>
        <v/>
      </c>
    </row>
    <row r="891" spans="38:79" ht="15" customHeight="1" x14ac:dyDescent="0.25">
      <c r="AL891" s="271" t="str">
        <f t="shared" si="54"/>
        <v>AUD</v>
      </c>
      <c r="AM891" s="477" t="s">
        <v>4327</v>
      </c>
      <c r="AN891" s="269" t="s">
        <v>1048</v>
      </c>
      <c r="AO891" s="269" t="s">
        <v>41</v>
      </c>
      <c r="AP891" s="269" t="s">
        <v>222</v>
      </c>
      <c r="BX891" s="114">
        <f>IF('1_geral'!$D$1=AL891,1,0)</f>
        <v>0</v>
      </c>
      <c r="BY891" s="114">
        <f>IF(BX891=1,SUM($BX$2:$BX890)+1,0)</f>
        <v>0</v>
      </c>
      <c r="BZ891" s="114" t="str">
        <f t="shared" si="52"/>
        <v/>
      </c>
      <c r="CA891" s="114" t="str">
        <f t="shared" si="53"/>
        <v/>
      </c>
    </row>
    <row r="892" spans="38:79" ht="15" customHeight="1" x14ac:dyDescent="0.25">
      <c r="AL892" s="271" t="str">
        <f t="shared" si="54"/>
        <v>PRG</v>
      </c>
      <c r="AM892" s="477" t="s">
        <v>4328</v>
      </c>
      <c r="AN892" s="269" t="s">
        <v>1049</v>
      </c>
      <c r="AO892" s="269" t="s">
        <v>1835</v>
      </c>
      <c r="AP892" s="269" t="s">
        <v>222</v>
      </c>
      <c r="BX892" s="114">
        <f>IF('1_geral'!$D$1=AL892,1,0)</f>
        <v>0</v>
      </c>
      <c r="BY892" s="114">
        <f>IF(BX892=1,SUM($BX$2:$BX891)+1,0)</f>
        <v>0</v>
      </c>
      <c r="BZ892" s="114" t="str">
        <f t="shared" si="52"/>
        <v/>
      </c>
      <c r="CA892" s="114" t="str">
        <f t="shared" si="53"/>
        <v/>
      </c>
    </row>
    <row r="893" spans="38:79" ht="15" customHeight="1" x14ac:dyDescent="0.25">
      <c r="AL893" s="271" t="str">
        <f t="shared" si="54"/>
        <v>SPG</v>
      </c>
      <c r="AM893" s="477" t="s">
        <v>5065</v>
      </c>
      <c r="AN893" s="269" t="s">
        <v>5023</v>
      </c>
      <c r="AO893" s="269" t="s">
        <v>28</v>
      </c>
      <c r="AP893" s="269" t="s">
        <v>222</v>
      </c>
      <c r="BX893" s="114">
        <f>IF('1_geral'!$D$1=AL893,1,0)</f>
        <v>0</v>
      </c>
      <c r="BY893" s="114">
        <f>IF(BX893=1,SUM($BX$2:$BX892)+1,0)</f>
        <v>0</v>
      </c>
      <c r="BZ893" s="114" t="str">
        <f t="shared" si="52"/>
        <v/>
      </c>
      <c r="CA893" s="114" t="str">
        <f t="shared" si="53"/>
        <v/>
      </c>
    </row>
    <row r="894" spans="38:79" ht="15" customHeight="1" x14ac:dyDescent="0.25">
      <c r="AL894" s="271" t="str">
        <f t="shared" si="54"/>
        <v>CPT</v>
      </c>
      <c r="AM894" s="477" t="s">
        <v>4329</v>
      </c>
      <c r="AN894" s="269" t="s">
        <v>1050</v>
      </c>
      <c r="AO894" s="269" t="s">
        <v>1834</v>
      </c>
      <c r="AP894" s="269" t="s">
        <v>223</v>
      </c>
      <c r="BX894" s="114">
        <f>IF('1_geral'!$D$1=AL894,1,0)</f>
        <v>0</v>
      </c>
      <c r="BY894" s="114">
        <f>IF(BX894=1,SUM($BX$2:$BX893)+1,0)</f>
        <v>0</v>
      </c>
      <c r="BZ894" s="114" t="str">
        <f t="shared" si="52"/>
        <v/>
      </c>
      <c r="CA894" s="114" t="str">
        <f t="shared" si="53"/>
        <v/>
      </c>
    </row>
    <row r="895" spans="38:79" ht="15" customHeight="1" x14ac:dyDescent="0.25">
      <c r="AL895" s="271" t="str">
        <f t="shared" si="54"/>
        <v>SPC</v>
      </c>
      <c r="AM895" s="477" t="s">
        <v>4330</v>
      </c>
      <c r="AN895" s="269" t="s">
        <v>1051</v>
      </c>
      <c r="AO895" s="269" t="s">
        <v>26</v>
      </c>
      <c r="AP895" s="269" t="s">
        <v>222</v>
      </c>
      <c r="BX895" s="114">
        <f>IF('1_geral'!$D$1=AL895,1,0)</f>
        <v>0</v>
      </c>
      <c r="BY895" s="114">
        <f>IF(BX895=1,SUM($BX$2:$BX894)+1,0)</f>
        <v>0</v>
      </c>
      <c r="BZ895" s="114" t="str">
        <f t="shared" si="52"/>
        <v/>
      </c>
      <c r="CA895" s="114" t="str">
        <f t="shared" si="53"/>
        <v/>
      </c>
    </row>
    <row r="896" spans="38:79" ht="15" customHeight="1" x14ac:dyDescent="0.25">
      <c r="AL896" s="271" t="str">
        <f t="shared" si="54"/>
        <v>SEP</v>
      </c>
      <c r="AM896" s="477" t="s">
        <v>4331</v>
      </c>
      <c r="AN896" s="269" t="s">
        <v>1052</v>
      </c>
      <c r="AO896" s="269" t="s">
        <v>5</v>
      </c>
      <c r="AP896" s="269" t="s">
        <v>222</v>
      </c>
      <c r="BX896" s="114">
        <f>IF('1_geral'!$D$1=AL896,1,0)</f>
        <v>0</v>
      </c>
      <c r="BY896" s="114">
        <f>IF(BX896=1,SUM($BX$2:$BX895)+1,0)</f>
        <v>0</v>
      </c>
      <c r="BZ896" s="114" t="str">
        <f t="shared" si="52"/>
        <v/>
      </c>
      <c r="CA896" s="114" t="str">
        <f t="shared" si="53"/>
        <v/>
      </c>
    </row>
    <row r="897" spans="38:79" ht="15" customHeight="1" x14ac:dyDescent="0.25">
      <c r="AL897" s="271" t="str">
        <f t="shared" si="54"/>
        <v>INT</v>
      </c>
      <c r="AM897" s="477" t="s">
        <v>4332</v>
      </c>
      <c r="AN897" s="269" t="s">
        <v>1053</v>
      </c>
      <c r="AO897" s="269" t="s">
        <v>3361</v>
      </c>
      <c r="AP897" s="269" t="s">
        <v>222</v>
      </c>
      <c r="BX897" s="114">
        <f>IF('1_geral'!$D$1=AL897,1,0)</f>
        <v>0</v>
      </c>
      <c r="BY897" s="114">
        <f>IF(BX897=1,SUM($BX$2:$BX896)+1,0)</f>
        <v>0</v>
      </c>
      <c r="BZ897" s="114" t="str">
        <f t="shared" si="52"/>
        <v/>
      </c>
      <c r="CA897" s="114" t="str">
        <f t="shared" si="53"/>
        <v/>
      </c>
    </row>
    <row r="898" spans="38:79" ht="15" customHeight="1" x14ac:dyDescent="0.25">
      <c r="AL898" s="271" t="str">
        <f t="shared" si="54"/>
        <v>OUV</v>
      </c>
      <c r="AM898" s="477" t="s">
        <v>4333</v>
      </c>
      <c r="AN898" s="269" t="s">
        <v>4989</v>
      </c>
      <c r="AO898" s="269" t="s">
        <v>47</v>
      </c>
      <c r="AP898" s="269" t="s">
        <v>222</v>
      </c>
      <c r="BX898" s="114">
        <f>IF('1_geral'!$D$1=AL898,1,0)</f>
        <v>0</v>
      </c>
      <c r="BY898" s="114">
        <f>IF(BX898=1,SUM($BX$2:$BX897)+1,0)</f>
        <v>0</v>
      </c>
      <c r="BZ898" s="114" t="str">
        <f t="shared" ref="BZ898:BZ961" si="55">IF($BX898=0,"",AM898)</f>
        <v/>
      </c>
      <c r="CA898" s="114" t="str">
        <f t="shared" ref="CA898:CA961" si="56">IF($BX898=0,"",AN898)</f>
        <v/>
      </c>
    </row>
    <row r="899" spans="38:79" ht="15" customHeight="1" x14ac:dyDescent="0.25">
      <c r="AL899" s="271" t="str">
        <f t="shared" si="54"/>
        <v>GAB</v>
      </c>
      <c r="AM899" s="477" t="s">
        <v>4334</v>
      </c>
      <c r="AN899" s="269" t="s">
        <v>1054</v>
      </c>
      <c r="AO899" s="269" t="s">
        <v>11</v>
      </c>
      <c r="AP899" s="269" t="s">
        <v>222</v>
      </c>
      <c r="BX899" s="114">
        <f>IF('1_geral'!$D$1=AL899,1,0)</f>
        <v>0</v>
      </c>
      <c r="BY899" s="114">
        <f>IF(BX899=1,SUM($BX$2:$BX898)+1,0)</f>
        <v>0</v>
      </c>
      <c r="BZ899" s="114" t="str">
        <f t="shared" si="55"/>
        <v/>
      </c>
      <c r="CA899" s="114" t="str">
        <f t="shared" si="56"/>
        <v/>
      </c>
    </row>
    <row r="900" spans="38:79" ht="15" customHeight="1" x14ac:dyDescent="0.25">
      <c r="AL900" s="271" t="str">
        <f t="shared" ref="AL900:AL963" si="57">AO900</f>
        <v>SDP</v>
      </c>
      <c r="AM900" s="477" t="s">
        <v>4335</v>
      </c>
      <c r="AN900" s="269" t="s">
        <v>1055</v>
      </c>
      <c r="AO900" s="269" t="s">
        <v>21</v>
      </c>
      <c r="AP900" s="269" t="s">
        <v>222</v>
      </c>
      <c r="BX900" s="114">
        <f>IF('1_geral'!$D$1=AL900,1,0)</f>
        <v>0</v>
      </c>
      <c r="BY900" s="114">
        <f>IF(BX900=1,SUM($BX$2:$BX899)+1,0)</f>
        <v>0</v>
      </c>
      <c r="BZ900" s="114" t="str">
        <f t="shared" si="55"/>
        <v/>
      </c>
      <c r="CA900" s="114" t="str">
        <f t="shared" si="56"/>
        <v/>
      </c>
    </row>
    <row r="901" spans="38:79" ht="15" customHeight="1" x14ac:dyDescent="0.25">
      <c r="AL901" s="271" t="str">
        <f t="shared" si="57"/>
        <v>SSM</v>
      </c>
      <c r="AM901" s="477" t="s">
        <v>5163</v>
      </c>
      <c r="AN901" s="269" t="s">
        <v>1056</v>
      </c>
      <c r="AO901" s="269" t="s">
        <v>30</v>
      </c>
      <c r="AP901" s="269" t="s">
        <v>222</v>
      </c>
      <c r="BX901" s="114">
        <f>IF('1_geral'!$D$1=AL901,1,0)</f>
        <v>0</v>
      </c>
      <c r="BY901" s="114">
        <f>IF(BX901=1,SUM($BX$2:$BX900)+1,0)</f>
        <v>0</v>
      </c>
      <c r="BZ901" s="114" t="str">
        <f t="shared" si="55"/>
        <v/>
      </c>
      <c r="CA901" s="114" t="str">
        <f t="shared" si="56"/>
        <v/>
      </c>
    </row>
    <row r="902" spans="38:79" ht="15" customHeight="1" x14ac:dyDescent="0.25">
      <c r="AL902" s="271" t="str">
        <f t="shared" si="57"/>
        <v>CPT</v>
      </c>
      <c r="AM902" s="477" t="s">
        <v>4336</v>
      </c>
      <c r="AN902" s="269" t="s">
        <v>1057</v>
      </c>
      <c r="AO902" s="269" t="s">
        <v>1834</v>
      </c>
      <c r="AP902" s="269" t="s">
        <v>223</v>
      </c>
      <c r="BX902" s="114">
        <f>IF('1_geral'!$D$1=AL902,1,0)</f>
        <v>0</v>
      </c>
      <c r="BY902" s="114">
        <f>IF(BX902=1,SUM($BX$2:$BX901)+1,0)</f>
        <v>0</v>
      </c>
      <c r="BZ902" s="114" t="str">
        <f t="shared" si="55"/>
        <v/>
      </c>
      <c r="CA902" s="114" t="str">
        <f t="shared" si="56"/>
        <v/>
      </c>
    </row>
    <row r="903" spans="38:79" ht="15" customHeight="1" x14ac:dyDescent="0.25">
      <c r="AL903" s="271" t="str">
        <f t="shared" si="57"/>
        <v>EDF</v>
      </c>
      <c r="AM903" s="477" t="s">
        <v>4337</v>
      </c>
      <c r="AN903" s="269" t="s">
        <v>1058</v>
      </c>
      <c r="AO903" s="269" t="s">
        <v>43</v>
      </c>
      <c r="AP903" s="269" t="s">
        <v>223</v>
      </c>
      <c r="BX903" s="114">
        <f>IF('1_geral'!$D$1=AL903,1,0)</f>
        <v>0</v>
      </c>
      <c r="BY903" s="114">
        <f>IF(BX903=1,SUM($BX$2:$BX902)+1,0)</f>
        <v>0</v>
      </c>
      <c r="BZ903" s="114" t="str">
        <f t="shared" si="55"/>
        <v/>
      </c>
      <c r="CA903" s="114" t="str">
        <f t="shared" si="56"/>
        <v/>
      </c>
    </row>
    <row r="904" spans="38:79" ht="15" customHeight="1" x14ac:dyDescent="0.25">
      <c r="AL904" s="271" t="str">
        <f t="shared" si="57"/>
        <v>SDT</v>
      </c>
      <c r="AM904" s="477" t="s">
        <v>4338</v>
      </c>
      <c r="AN904" s="269" t="s">
        <v>1059</v>
      </c>
      <c r="AO904" s="269" t="s">
        <v>22</v>
      </c>
      <c r="AP904" s="269" t="s">
        <v>222</v>
      </c>
      <c r="BX904" s="114">
        <f>IF('1_geral'!$D$1=AL904,1,0)</f>
        <v>0</v>
      </c>
      <c r="BY904" s="114">
        <f>IF(BX904=1,SUM($BX$2:$BX903)+1,0)</f>
        <v>0</v>
      </c>
      <c r="BZ904" s="114" t="str">
        <f t="shared" si="55"/>
        <v/>
      </c>
      <c r="CA904" s="114" t="str">
        <f t="shared" si="56"/>
        <v/>
      </c>
    </row>
    <row r="905" spans="38:79" ht="15" customHeight="1" x14ac:dyDescent="0.25">
      <c r="AL905" s="271" t="str">
        <f t="shared" si="57"/>
        <v>NGC</v>
      </c>
      <c r="AM905" s="477" t="s">
        <v>5164</v>
      </c>
      <c r="AN905" s="269" t="s">
        <v>5165</v>
      </c>
      <c r="AO905" s="269" t="s">
        <v>1839</v>
      </c>
      <c r="AP905" s="269" t="s">
        <v>223</v>
      </c>
      <c r="BX905" s="114">
        <f>IF('1_geral'!$D$1=AL905,1,0)</f>
        <v>0</v>
      </c>
      <c r="BY905" s="114">
        <f>IF(BX905=1,SUM($BX$2:$BX904)+1,0)</f>
        <v>0</v>
      </c>
      <c r="BZ905" s="114" t="str">
        <f t="shared" si="55"/>
        <v/>
      </c>
      <c r="CA905" s="114" t="str">
        <f t="shared" si="56"/>
        <v/>
      </c>
    </row>
    <row r="906" spans="38:79" ht="15" customHeight="1" x14ac:dyDescent="0.25">
      <c r="AL906" s="271" t="str">
        <f t="shared" si="57"/>
        <v>SEP</v>
      </c>
      <c r="AM906" s="477" t="s">
        <v>4339</v>
      </c>
      <c r="AN906" s="269" t="s">
        <v>3443</v>
      </c>
      <c r="AO906" s="269" t="s">
        <v>5</v>
      </c>
      <c r="AP906" s="269" t="s">
        <v>222</v>
      </c>
      <c r="BX906" s="114">
        <f>IF('1_geral'!$D$1=AL906,1,0)</f>
        <v>0</v>
      </c>
      <c r="BY906" s="114">
        <f>IF(BX906=1,SUM($BX$2:$BX905)+1,0)</f>
        <v>0</v>
      </c>
      <c r="BZ906" s="114" t="str">
        <f t="shared" si="55"/>
        <v/>
      </c>
      <c r="CA906" s="114" t="str">
        <f t="shared" si="56"/>
        <v/>
      </c>
    </row>
    <row r="907" spans="38:79" ht="15" customHeight="1" x14ac:dyDescent="0.25">
      <c r="AL907" s="271" t="str">
        <f t="shared" si="57"/>
        <v>SEP</v>
      </c>
      <c r="AM907" s="477" t="s">
        <v>4340</v>
      </c>
      <c r="AN907" s="269" t="s">
        <v>1060</v>
      </c>
      <c r="AO907" s="269" t="s">
        <v>5</v>
      </c>
      <c r="AP907" s="269" t="s">
        <v>222</v>
      </c>
      <c r="BX907" s="114">
        <f>IF('1_geral'!$D$1=AL907,1,0)</f>
        <v>0</v>
      </c>
      <c r="BY907" s="114">
        <f>IF(BX907=1,SUM($BX$2:$BX906)+1,0)</f>
        <v>0</v>
      </c>
      <c r="BZ907" s="114" t="str">
        <f t="shared" si="55"/>
        <v/>
      </c>
      <c r="CA907" s="114" t="str">
        <f t="shared" si="56"/>
        <v/>
      </c>
    </row>
    <row r="908" spans="38:79" ht="15" customHeight="1" x14ac:dyDescent="0.25">
      <c r="AL908" s="271" t="str">
        <f t="shared" si="57"/>
        <v>SDL</v>
      </c>
      <c r="AM908" s="477" t="s">
        <v>5066</v>
      </c>
      <c r="AN908" s="269" t="s">
        <v>5024</v>
      </c>
      <c r="AO908" s="269" t="s">
        <v>20</v>
      </c>
      <c r="AP908" s="269" t="s">
        <v>222</v>
      </c>
      <c r="BX908" s="114">
        <f>IF('1_geral'!$D$1=AL908,1,0)</f>
        <v>0</v>
      </c>
      <c r="BY908" s="114">
        <f>IF(BX908=1,SUM($BX$2:$BX907)+1,0)</f>
        <v>0</v>
      </c>
      <c r="BZ908" s="114" t="str">
        <f t="shared" si="55"/>
        <v/>
      </c>
      <c r="CA908" s="114" t="str">
        <f t="shared" si="56"/>
        <v/>
      </c>
    </row>
    <row r="909" spans="38:79" ht="15" customHeight="1" x14ac:dyDescent="0.25">
      <c r="AL909" s="271" t="str">
        <f t="shared" si="57"/>
        <v>SSM</v>
      </c>
      <c r="AM909" s="477" t="s">
        <v>4341</v>
      </c>
      <c r="AN909" s="269" t="s">
        <v>3381</v>
      </c>
      <c r="AO909" s="269" t="s">
        <v>30</v>
      </c>
      <c r="AP909" s="269" t="s">
        <v>222</v>
      </c>
      <c r="BX909" s="114">
        <f>IF('1_geral'!$D$1=AL909,1,0)</f>
        <v>0</v>
      </c>
      <c r="BY909" s="114">
        <f>IF(BX909=1,SUM($BX$2:$BX908)+1,0)</f>
        <v>0</v>
      </c>
      <c r="BZ909" s="114" t="str">
        <f t="shared" si="55"/>
        <v/>
      </c>
      <c r="CA909" s="114" t="str">
        <f t="shared" si="56"/>
        <v/>
      </c>
    </row>
    <row r="910" spans="38:79" ht="15" customHeight="1" x14ac:dyDescent="0.25">
      <c r="AL910" s="271" t="str">
        <f t="shared" si="57"/>
        <v>SBQ</v>
      </c>
      <c r="AM910" s="477" t="s">
        <v>5166</v>
      </c>
      <c r="AN910" s="269" t="s">
        <v>5167</v>
      </c>
      <c r="AO910" s="269" t="s">
        <v>17</v>
      </c>
      <c r="AP910" s="269" t="s">
        <v>222</v>
      </c>
      <c r="BX910" s="114">
        <f>IF('1_geral'!$D$1=AL910,1,0)</f>
        <v>0</v>
      </c>
      <c r="BY910" s="114">
        <f>IF(BX910=1,SUM($BX$2:$BX909)+1,0)</f>
        <v>0</v>
      </c>
      <c r="BZ910" s="114" t="str">
        <f t="shared" si="55"/>
        <v/>
      </c>
      <c r="CA910" s="114" t="str">
        <f t="shared" si="56"/>
        <v/>
      </c>
    </row>
    <row r="911" spans="38:79" ht="15" customHeight="1" x14ac:dyDescent="0.25">
      <c r="AL911" s="271" t="str">
        <f t="shared" si="57"/>
        <v>SGP</v>
      </c>
      <c r="AM911" s="477" t="s">
        <v>4342</v>
      </c>
      <c r="AN911" s="269" t="s">
        <v>1061</v>
      </c>
      <c r="AO911" s="269" t="s">
        <v>24</v>
      </c>
      <c r="AP911" s="269" t="s">
        <v>222</v>
      </c>
      <c r="BX911" s="114">
        <f>IF('1_geral'!$D$1=AL911,1,0)</f>
        <v>0</v>
      </c>
      <c r="BY911" s="114">
        <f>IF(BX911=1,SUM($BX$2:$BX910)+1,0)</f>
        <v>0</v>
      </c>
      <c r="BZ911" s="114" t="str">
        <f t="shared" si="55"/>
        <v/>
      </c>
      <c r="CA911" s="114" t="str">
        <f t="shared" si="56"/>
        <v/>
      </c>
    </row>
    <row r="912" spans="38:79" ht="15" customHeight="1" x14ac:dyDescent="0.25">
      <c r="AL912" s="271" t="str">
        <f t="shared" si="57"/>
        <v>SGP</v>
      </c>
      <c r="AM912" s="477" t="s">
        <v>4343</v>
      </c>
      <c r="AN912" s="269" t="s">
        <v>1062</v>
      </c>
      <c r="AO912" s="269" t="s">
        <v>24</v>
      </c>
      <c r="AP912" s="269" t="s">
        <v>222</v>
      </c>
      <c r="BX912" s="114">
        <f>IF('1_geral'!$D$1=AL912,1,0)</f>
        <v>0</v>
      </c>
      <c r="BY912" s="114">
        <f>IF(BX912=1,SUM($BX$2:$BX911)+1,0)</f>
        <v>0</v>
      </c>
      <c r="BZ912" s="114" t="str">
        <f t="shared" si="55"/>
        <v/>
      </c>
      <c r="CA912" s="114" t="str">
        <f t="shared" si="56"/>
        <v/>
      </c>
    </row>
    <row r="913" spans="38:79" ht="15" customHeight="1" x14ac:dyDescent="0.25">
      <c r="AL913" s="271" t="str">
        <f t="shared" si="57"/>
        <v>NSA</v>
      </c>
      <c r="AM913" s="477" t="s">
        <v>4344</v>
      </c>
      <c r="AN913" s="269" t="s">
        <v>1063</v>
      </c>
      <c r="AO913" s="269" t="s">
        <v>15</v>
      </c>
      <c r="AP913" s="269" t="s">
        <v>227</v>
      </c>
      <c r="BX913" s="114">
        <f>IF('1_geral'!$D$1=AL913,1,0)</f>
        <v>0</v>
      </c>
      <c r="BY913" s="114">
        <f>IF(BX913=1,SUM($BX$2:$BX912)+1,0)</f>
        <v>0</v>
      </c>
      <c r="BZ913" s="114" t="str">
        <f t="shared" si="55"/>
        <v/>
      </c>
      <c r="CA913" s="114" t="str">
        <f t="shared" si="56"/>
        <v/>
      </c>
    </row>
    <row r="914" spans="38:79" ht="15" customHeight="1" x14ac:dyDescent="0.25">
      <c r="AL914" s="271" t="str">
        <f t="shared" si="57"/>
        <v>STI</v>
      </c>
      <c r="AM914" s="477" t="s">
        <v>5067</v>
      </c>
      <c r="AN914" s="269" t="s">
        <v>1064</v>
      </c>
      <c r="AO914" s="269" t="s">
        <v>31</v>
      </c>
      <c r="AP914" s="269" t="s">
        <v>223</v>
      </c>
      <c r="BX914" s="114">
        <f>IF('1_geral'!$D$1=AL914,1,0)</f>
        <v>0</v>
      </c>
      <c r="BY914" s="114">
        <f>IF(BX914=1,SUM($BX$2:$BX913)+1,0)</f>
        <v>0</v>
      </c>
      <c r="BZ914" s="114" t="str">
        <f t="shared" si="55"/>
        <v/>
      </c>
      <c r="CA914" s="114" t="str">
        <f t="shared" si="56"/>
        <v/>
      </c>
    </row>
    <row r="915" spans="38:79" ht="15" customHeight="1" x14ac:dyDescent="0.25">
      <c r="AL915" s="271" t="str">
        <f t="shared" si="57"/>
        <v>SGP</v>
      </c>
      <c r="AM915" s="477" t="s">
        <v>4345</v>
      </c>
      <c r="AN915" s="269" t="s">
        <v>1065</v>
      </c>
      <c r="AO915" s="269" t="s">
        <v>24</v>
      </c>
      <c r="AP915" s="269" t="s">
        <v>222</v>
      </c>
      <c r="BX915" s="114">
        <f>IF('1_geral'!$D$1=AL915,1,0)</f>
        <v>0</v>
      </c>
      <c r="BY915" s="114">
        <f>IF(BX915=1,SUM($BX$2:$BX914)+1,0)</f>
        <v>0</v>
      </c>
      <c r="BZ915" s="114" t="str">
        <f t="shared" si="55"/>
        <v/>
      </c>
      <c r="CA915" s="114" t="str">
        <f t="shared" si="56"/>
        <v/>
      </c>
    </row>
    <row r="916" spans="38:79" ht="15" customHeight="1" x14ac:dyDescent="0.25">
      <c r="AL916" s="271" t="str">
        <f t="shared" si="57"/>
        <v>NSA</v>
      </c>
      <c r="AM916" s="477" t="s">
        <v>4346</v>
      </c>
      <c r="AN916" s="269" t="s">
        <v>1066</v>
      </c>
      <c r="AO916" s="269" t="s">
        <v>15</v>
      </c>
      <c r="AP916" s="269" t="s">
        <v>227</v>
      </c>
      <c r="BX916" s="114">
        <f>IF('1_geral'!$D$1=AL916,1,0)</f>
        <v>0</v>
      </c>
      <c r="BY916" s="114">
        <f>IF(BX916=1,SUM($BX$2:$BX915)+1,0)</f>
        <v>0</v>
      </c>
      <c r="BZ916" s="114" t="str">
        <f t="shared" si="55"/>
        <v/>
      </c>
      <c r="CA916" s="114" t="str">
        <f t="shared" si="56"/>
        <v/>
      </c>
    </row>
    <row r="917" spans="38:79" ht="15" customHeight="1" x14ac:dyDescent="0.25">
      <c r="AL917" s="271" t="str">
        <f t="shared" si="57"/>
        <v>SDT</v>
      </c>
      <c r="AM917" s="477" t="s">
        <v>4347</v>
      </c>
      <c r="AN917" s="269" t="s">
        <v>1067</v>
      </c>
      <c r="AO917" s="269" t="s">
        <v>22</v>
      </c>
      <c r="AP917" s="269" t="s">
        <v>222</v>
      </c>
      <c r="BX917" s="114">
        <f>IF('1_geral'!$D$1=AL917,1,0)</f>
        <v>0</v>
      </c>
      <c r="BY917" s="114">
        <f>IF(BX917=1,SUM($BX$2:$BX916)+1,0)</f>
        <v>0</v>
      </c>
      <c r="BZ917" s="114" t="str">
        <f t="shared" si="55"/>
        <v/>
      </c>
      <c r="CA917" s="114" t="str">
        <f t="shared" si="56"/>
        <v/>
      </c>
    </row>
    <row r="918" spans="38:79" ht="15" customHeight="1" x14ac:dyDescent="0.25">
      <c r="AL918" s="271" t="str">
        <f t="shared" si="57"/>
        <v>SGP</v>
      </c>
      <c r="AM918" s="477" t="s">
        <v>4348</v>
      </c>
      <c r="AN918" s="269" t="s">
        <v>1068</v>
      </c>
      <c r="AO918" s="269" t="s">
        <v>24</v>
      </c>
      <c r="AP918" s="269" t="s">
        <v>222</v>
      </c>
      <c r="BX918" s="114">
        <f>IF('1_geral'!$D$1=AL918,1,0)</f>
        <v>0</v>
      </c>
      <c r="BY918" s="114">
        <f>IF(BX918=1,SUM($BX$2:$BX917)+1,0)</f>
        <v>0</v>
      </c>
      <c r="BZ918" s="114" t="str">
        <f t="shared" si="55"/>
        <v/>
      </c>
      <c r="CA918" s="114" t="str">
        <f t="shared" si="56"/>
        <v/>
      </c>
    </row>
    <row r="919" spans="38:79" ht="15" customHeight="1" x14ac:dyDescent="0.25">
      <c r="AL919" s="271" t="str">
        <f t="shared" si="57"/>
        <v>STI</v>
      </c>
      <c r="AM919" s="477" t="s">
        <v>4349</v>
      </c>
      <c r="AN919" s="269" t="s">
        <v>1069</v>
      </c>
      <c r="AO919" s="269" t="s">
        <v>31</v>
      </c>
      <c r="AP919" s="269" t="s">
        <v>222</v>
      </c>
      <c r="BX919" s="114">
        <f>IF('1_geral'!$D$1=AL919,1,0)</f>
        <v>0</v>
      </c>
      <c r="BY919" s="114">
        <f>IF(BX919=1,SUM($BX$2:$BX918)+1,0)</f>
        <v>0</v>
      </c>
      <c r="BZ919" s="114" t="str">
        <f t="shared" si="55"/>
        <v/>
      </c>
      <c r="CA919" s="114" t="str">
        <f t="shared" si="56"/>
        <v/>
      </c>
    </row>
    <row r="920" spans="38:79" ht="15" customHeight="1" x14ac:dyDescent="0.25">
      <c r="AL920" s="271" t="str">
        <f t="shared" si="57"/>
        <v>SGP</v>
      </c>
      <c r="AM920" s="477" t="s">
        <v>4350</v>
      </c>
      <c r="AN920" s="269" t="s">
        <v>1070</v>
      </c>
      <c r="AO920" s="269" t="s">
        <v>24</v>
      </c>
      <c r="AP920" s="269" t="s">
        <v>222</v>
      </c>
      <c r="BX920" s="114">
        <f>IF('1_geral'!$D$1=AL920,1,0)</f>
        <v>0</v>
      </c>
      <c r="BY920" s="114">
        <f>IF(BX920=1,SUM($BX$2:$BX919)+1,0)</f>
        <v>0</v>
      </c>
      <c r="BZ920" s="114" t="str">
        <f t="shared" si="55"/>
        <v/>
      </c>
      <c r="CA920" s="114" t="str">
        <f t="shared" si="56"/>
        <v/>
      </c>
    </row>
    <row r="921" spans="38:79" ht="15" customHeight="1" x14ac:dyDescent="0.25">
      <c r="AL921" s="271" t="str">
        <f t="shared" si="57"/>
        <v>OUV</v>
      </c>
      <c r="AM921" s="477" t="s">
        <v>4351</v>
      </c>
      <c r="AN921" s="269" t="s">
        <v>1071</v>
      </c>
      <c r="AO921" s="269" t="s">
        <v>47</v>
      </c>
      <c r="AP921" s="269" t="s">
        <v>222</v>
      </c>
      <c r="BX921" s="114">
        <f>IF('1_geral'!$D$1=AL921,1,0)</f>
        <v>0</v>
      </c>
      <c r="BY921" s="114">
        <f>IF(BX921=1,SUM($BX$2:$BX920)+1,0)</f>
        <v>0</v>
      </c>
      <c r="BZ921" s="114" t="str">
        <f t="shared" si="55"/>
        <v/>
      </c>
      <c r="CA921" s="114" t="str">
        <f t="shared" si="56"/>
        <v/>
      </c>
    </row>
    <row r="922" spans="38:79" ht="15" customHeight="1" x14ac:dyDescent="0.25">
      <c r="AL922" s="271" t="str">
        <f t="shared" si="57"/>
        <v>SGA</v>
      </c>
      <c r="AM922" s="477" t="s">
        <v>4352</v>
      </c>
      <c r="AN922" s="269" t="s">
        <v>1072</v>
      </c>
      <c r="AO922" s="269" t="s">
        <v>23</v>
      </c>
      <c r="AP922" s="269" t="s">
        <v>222</v>
      </c>
      <c r="BX922" s="114">
        <f>IF('1_geral'!$D$1=AL922,1,0)</f>
        <v>0</v>
      </c>
      <c r="BY922" s="114">
        <f>IF(BX922=1,SUM($BX$2:$BX921)+1,0)</f>
        <v>0</v>
      </c>
      <c r="BZ922" s="114" t="str">
        <f t="shared" si="55"/>
        <v/>
      </c>
      <c r="CA922" s="114" t="str">
        <f t="shared" si="56"/>
        <v/>
      </c>
    </row>
    <row r="923" spans="38:79" ht="15" customHeight="1" x14ac:dyDescent="0.25">
      <c r="AL923" s="271" t="str">
        <f t="shared" si="57"/>
        <v>SGP</v>
      </c>
      <c r="AM923" s="477" t="s">
        <v>4353</v>
      </c>
      <c r="AN923" s="269" t="s">
        <v>1073</v>
      </c>
      <c r="AO923" s="269" t="s">
        <v>24</v>
      </c>
      <c r="AP923" s="269" t="s">
        <v>222</v>
      </c>
      <c r="BX923" s="114">
        <f>IF('1_geral'!$D$1=AL923,1,0)</f>
        <v>0</v>
      </c>
      <c r="BY923" s="114">
        <f>IF(BX923=1,SUM($BX$2:$BX922)+1,0)</f>
        <v>0</v>
      </c>
      <c r="BZ923" s="114" t="str">
        <f t="shared" si="55"/>
        <v/>
      </c>
      <c r="CA923" s="114" t="str">
        <f t="shared" si="56"/>
        <v/>
      </c>
    </row>
    <row r="924" spans="38:79" ht="15" customHeight="1" x14ac:dyDescent="0.25">
      <c r="AL924" s="271" t="str">
        <f t="shared" si="57"/>
        <v>NSA</v>
      </c>
      <c r="AM924" s="477" t="s">
        <v>4354</v>
      </c>
      <c r="AN924" s="269" t="s">
        <v>1074</v>
      </c>
      <c r="AO924" s="269" t="s">
        <v>15</v>
      </c>
      <c r="AP924" s="269" t="s">
        <v>227</v>
      </c>
      <c r="BX924" s="114">
        <f>IF('1_geral'!$D$1=AL924,1,0)</f>
        <v>0</v>
      </c>
      <c r="BY924" s="114">
        <f>IF(BX924=1,SUM($BX$2:$BX923)+1,0)</f>
        <v>0</v>
      </c>
      <c r="BZ924" s="114" t="str">
        <f t="shared" si="55"/>
        <v/>
      </c>
      <c r="CA924" s="114" t="str">
        <f t="shared" si="56"/>
        <v/>
      </c>
    </row>
    <row r="925" spans="38:79" ht="15" customHeight="1" x14ac:dyDescent="0.25">
      <c r="AL925" s="271" t="str">
        <f t="shared" si="57"/>
        <v>NGC</v>
      </c>
      <c r="AM925" s="477" t="s">
        <v>4355</v>
      </c>
      <c r="AN925" s="269" t="s">
        <v>1075</v>
      </c>
      <c r="AO925" s="269" t="s">
        <v>1839</v>
      </c>
      <c r="AP925" s="269" t="s">
        <v>223</v>
      </c>
      <c r="BX925" s="114">
        <f>IF('1_geral'!$D$1=AL925,1,0)</f>
        <v>0</v>
      </c>
      <c r="BY925" s="114">
        <f>IF(BX925=1,SUM($BX$2:$BX924)+1,0)</f>
        <v>0</v>
      </c>
      <c r="BZ925" s="114" t="str">
        <f t="shared" si="55"/>
        <v/>
      </c>
      <c r="CA925" s="114" t="str">
        <f t="shared" si="56"/>
        <v/>
      </c>
    </row>
    <row r="926" spans="38:79" ht="15" customHeight="1" x14ac:dyDescent="0.25">
      <c r="AL926" s="271" t="str">
        <f t="shared" si="57"/>
        <v>SCL</v>
      </c>
      <c r="AM926" s="477" t="s">
        <v>4356</v>
      </c>
      <c r="AN926" s="269" t="s">
        <v>3444</v>
      </c>
      <c r="AO926" s="269" t="s">
        <v>19</v>
      </c>
      <c r="AP926" s="269" t="s">
        <v>222</v>
      </c>
      <c r="BX926" s="114">
        <f>IF('1_geral'!$D$1=AL926,1,0)</f>
        <v>0</v>
      </c>
      <c r="BY926" s="114">
        <f>IF(BX926=1,SUM($BX$2:$BX925)+1,0)</f>
        <v>0</v>
      </c>
      <c r="BZ926" s="114" t="str">
        <f t="shared" si="55"/>
        <v/>
      </c>
      <c r="CA926" s="114" t="str">
        <f t="shared" si="56"/>
        <v/>
      </c>
    </row>
    <row r="927" spans="38:79" ht="15" customHeight="1" x14ac:dyDescent="0.25">
      <c r="AL927" s="271" t="str">
        <f t="shared" si="57"/>
        <v>SDP</v>
      </c>
      <c r="AM927" s="477" t="s">
        <v>4357</v>
      </c>
      <c r="AN927" s="269" t="s">
        <v>1076</v>
      </c>
      <c r="AO927" s="269" t="s">
        <v>21</v>
      </c>
      <c r="AP927" s="269" t="s">
        <v>222</v>
      </c>
      <c r="BX927" s="114">
        <f>IF('1_geral'!$D$1=AL927,1,0)</f>
        <v>0</v>
      </c>
      <c r="BY927" s="114">
        <f>IF(BX927=1,SUM($BX$2:$BX926)+1,0)</f>
        <v>0</v>
      </c>
      <c r="BZ927" s="114" t="str">
        <f t="shared" si="55"/>
        <v/>
      </c>
      <c r="CA927" s="114" t="str">
        <f t="shared" si="56"/>
        <v/>
      </c>
    </row>
    <row r="928" spans="38:79" ht="15" customHeight="1" x14ac:dyDescent="0.25">
      <c r="AL928" s="271" t="str">
        <f t="shared" si="57"/>
        <v>SSM</v>
      </c>
      <c r="AM928" s="477" t="s">
        <v>4358</v>
      </c>
      <c r="AN928" s="269" t="s">
        <v>1077</v>
      </c>
      <c r="AO928" s="269" t="s">
        <v>30</v>
      </c>
      <c r="AP928" s="269" t="s">
        <v>222</v>
      </c>
      <c r="BX928" s="114">
        <f>IF('1_geral'!$D$1=AL928,1,0)</f>
        <v>0</v>
      </c>
      <c r="BY928" s="114">
        <f>IF(BX928=1,SUM($BX$2:$BX927)+1,0)</f>
        <v>0</v>
      </c>
      <c r="BZ928" s="114" t="str">
        <f t="shared" si="55"/>
        <v/>
      </c>
      <c r="CA928" s="114" t="str">
        <f t="shared" si="56"/>
        <v/>
      </c>
    </row>
    <row r="929" spans="38:79" ht="15" customHeight="1" x14ac:dyDescent="0.25">
      <c r="AL929" s="271" t="str">
        <f t="shared" si="57"/>
        <v>SIM</v>
      </c>
      <c r="AM929" s="477" t="s">
        <v>4359</v>
      </c>
      <c r="AN929" s="269" t="s">
        <v>1078</v>
      </c>
      <c r="AO929" s="269" t="s">
        <v>25</v>
      </c>
      <c r="AP929" s="269" t="s">
        <v>222</v>
      </c>
      <c r="BX929" s="114">
        <f>IF('1_geral'!$D$1=AL929,1,0)</f>
        <v>0</v>
      </c>
      <c r="BY929" s="114">
        <f>IF(BX929=1,SUM($BX$2:$BX928)+1,0)</f>
        <v>0</v>
      </c>
      <c r="BZ929" s="114" t="str">
        <f t="shared" si="55"/>
        <v/>
      </c>
      <c r="CA929" s="114" t="str">
        <f t="shared" si="56"/>
        <v/>
      </c>
    </row>
    <row r="930" spans="38:79" ht="15" customHeight="1" x14ac:dyDescent="0.25">
      <c r="AL930" s="271" t="str">
        <f t="shared" si="57"/>
        <v>SDL</v>
      </c>
      <c r="AM930" s="477" t="s">
        <v>4360</v>
      </c>
      <c r="AN930" s="269" t="s">
        <v>1079</v>
      </c>
      <c r="AO930" s="269" t="s">
        <v>20</v>
      </c>
      <c r="AP930" s="269" t="s">
        <v>222</v>
      </c>
      <c r="BX930" s="114">
        <f>IF('1_geral'!$D$1=AL930,1,0)</f>
        <v>0</v>
      </c>
      <c r="BY930" s="114">
        <f>IF(BX930=1,SUM($BX$2:$BX929)+1,0)</f>
        <v>0</v>
      </c>
      <c r="BZ930" s="114" t="str">
        <f t="shared" si="55"/>
        <v/>
      </c>
      <c r="CA930" s="114" t="str">
        <f t="shared" si="56"/>
        <v/>
      </c>
    </row>
    <row r="931" spans="38:79" ht="15" customHeight="1" x14ac:dyDescent="0.25">
      <c r="AL931" s="271" t="str">
        <f t="shared" si="57"/>
        <v>SPC</v>
      </c>
      <c r="AM931" s="477" t="s">
        <v>4361</v>
      </c>
      <c r="AN931" s="269" t="s">
        <v>1080</v>
      </c>
      <c r="AO931" s="269" t="s">
        <v>26</v>
      </c>
      <c r="AP931" s="269" t="s">
        <v>222</v>
      </c>
      <c r="BX931" s="114">
        <f>IF('1_geral'!$D$1=AL931,1,0)</f>
        <v>0</v>
      </c>
      <c r="BY931" s="114">
        <f>IF(BX931=1,SUM($BX$2:$BX930)+1,0)</f>
        <v>0</v>
      </c>
      <c r="BZ931" s="114" t="str">
        <f t="shared" si="55"/>
        <v/>
      </c>
      <c r="CA931" s="114" t="str">
        <f t="shared" si="56"/>
        <v/>
      </c>
    </row>
    <row r="932" spans="38:79" ht="15" customHeight="1" x14ac:dyDescent="0.25">
      <c r="AL932" s="271" t="str">
        <f t="shared" si="57"/>
        <v>SDP</v>
      </c>
      <c r="AM932" s="477" t="s">
        <v>4362</v>
      </c>
      <c r="AN932" s="269" t="s">
        <v>1081</v>
      </c>
      <c r="AO932" s="269" t="s">
        <v>21</v>
      </c>
      <c r="AP932" s="269" t="s">
        <v>222</v>
      </c>
      <c r="BX932" s="114">
        <f>IF('1_geral'!$D$1=AL932,1,0)</f>
        <v>0</v>
      </c>
      <c r="BY932" s="114">
        <f>IF(BX932=1,SUM($BX$2:$BX931)+1,0)</f>
        <v>0</v>
      </c>
      <c r="BZ932" s="114" t="str">
        <f t="shared" si="55"/>
        <v/>
      </c>
      <c r="CA932" s="114" t="str">
        <f t="shared" si="56"/>
        <v/>
      </c>
    </row>
    <row r="933" spans="38:79" ht="15" customHeight="1" x14ac:dyDescent="0.25">
      <c r="AL933" s="271" t="str">
        <f t="shared" si="57"/>
        <v>SFO</v>
      </c>
      <c r="AM933" s="477" t="s">
        <v>4363</v>
      </c>
      <c r="AN933" s="269" t="s">
        <v>1082</v>
      </c>
      <c r="AO933" s="269" t="s">
        <v>1840</v>
      </c>
      <c r="AP933" s="269" t="s">
        <v>222</v>
      </c>
      <c r="BX933" s="114">
        <f>IF('1_geral'!$D$1=AL933,1,0)</f>
        <v>0</v>
      </c>
      <c r="BY933" s="114">
        <f>IF(BX933=1,SUM($BX$2:$BX932)+1,0)</f>
        <v>0</v>
      </c>
      <c r="BZ933" s="114" t="str">
        <f t="shared" si="55"/>
        <v/>
      </c>
      <c r="CA933" s="114" t="str">
        <f t="shared" si="56"/>
        <v/>
      </c>
    </row>
    <row r="934" spans="38:79" ht="15" customHeight="1" x14ac:dyDescent="0.25">
      <c r="AL934" s="271" t="str">
        <f t="shared" si="57"/>
        <v>SSM</v>
      </c>
      <c r="AM934" s="477" t="s">
        <v>4364</v>
      </c>
      <c r="AN934" s="269" t="s">
        <v>1083</v>
      </c>
      <c r="AO934" s="269" t="s">
        <v>30</v>
      </c>
      <c r="AP934" s="269" t="s">
        <v>222</v>
      </c>
      <c r="BX934" s="114">
        <f>IF('1_geral'!$D$1=AL934,1,0)</f>
        <v>0</v>
      </c>
      <c r="BY934" s="114">
        <f>IF(BX934=1,SUM($BX$2:$BX933)+1,0)</f>
        <v>0</v>
      </c>
      <c r="BZ934" s="114" t="str">
        <f t="shared" si="55"/>
        <v/>
      </c>
      <c r="CA934" s="114" t="str">
        <f t="shared" si="56"/>
        <v/>
      </c>
    </row>
    <row r="935" spans="38:79" ht="15" customHeight="1" x14ac:dyDescent="0.25">
      <c r="AL935" s="271" t="str">
        <f t="shared" si="57"/>
        <v>SIM</v>
      </c>
      <c r="AM935" s="477" t="s">
        <v>4365</v>
      </c>
      <c r="AN935" s="269" t="s">
        <v>1084</v>
      </c>
      <c r="AO935" s="269" t="s">
        <v>25</v>
      </c>
      <c r="AP935" s="269" t="s">
        <v>222</v>
      </c>
      <c r="BX935" s="114">
        <f>IF('1_geral'!$D$1=AL935,1,0)</f>
        <v>0</v>
      </c>
      <c r="BY935" s="114">
        <f>IF(BX935=1,SUM($BX$2:$BX934)+1,0)</f>
        <v>0</v>
      </c>
      <c r="BZ935" s="114" t="str">
        <f t="shared" si="55"/>
        <v/>
      </c>
      <c r="CA935" s="114" t="str">
        <f t="shared" si="56"/>
        <v/>
      </c>
    </row>
    <row r="936" spans="38:79" ht="15" customHeight="1" x14ac:dyDescent="0.25">
      <c r="AL936" s="271" t="str">
        <f t="shared" si="57"/>
        <v>STI</v>
      </c>
      <c r="AM936" s="477" t="s">
        <v>5068</v>
      </c>
      <c r="AN936" s="269" t="s">
        <v>1085</v>
      </c>
      <c r="AO936" s="269" t="s">
        <v>31</v>
      </c>
      <c r="AP936" s="269" t="s">
        <v>224</v>
      </c>
      <c r="BX936" s="114">
        <f>IF('1_geral'!$D$1=AL936,1,0)</f>
        <v>0</v>
      </c>
      <c r="BY936" s="114">
        <f>IF(BX936=1,SUM($BX$2:$BX935)+1,0)</f>
        <v>0</v>
      </c>
      <c r="BZ936" s="114" t="str">
        <f t="shared" si="55"/>
        <v/>
      </c>
      <c r="CA936" s="114" t="str">
        <f t="shared" si="56"/>
        <v/>
      </c>
    </row>
    <row r="937" spans="38:79" ht="15" customHeight="1" x14ac:dyDescent="0.25">
      <c r="AL937" s="271" t="str">
        <f t="shared" si="57"/>
        <v>SEP</v>
      </c>
      <c r="AM937" s="477" t="s">
        <v>4366</v>
      </c>
      <c r="AN937" s="269" t="s">
        <v>1086</v>
      </c>
      <c r="AO937" s="269" t="s">
        <v>5</v>
      </c>
      <c r="AP937" s="269" t="s">
        <v>222</v>
      </c>
      <c r="BX937" s="114">
        <f>IF('1_geral'!$D$1=AL937,1,0)</f>
        <v>0</v>
      </c>
      <c r="BY937" s="114">
        <f>IF(BX937=1,SUM($BX$2:$BX936)+1,0)</f>
        <v>0</v>
      </c>
      <c r="BZ937" s="114" t="str">
        <f t="shared" si="55"/>
        <v/>
      </c>
      <c r="CA937" s="114" t="str">
        <f t="shared" si="56"/>
        <v/>
      </c>
    </row>
    <row r="938" spans="38:79" ht="15" customHeight="1" x14ac:dyDescent="0.25">
      <c r="AL938" s="271" t="str">
        <f t="shared" si="57"/>
        <v>SCL</v>
      </c>
      <c r="AM938" s="477" t="s">
        <v>4367</v>
      </c>
      <c r="AN938" s="269" t="s">
        <v>1087</v>
      </c>
      <c r="AO938" s="269" t="s">
        <v>19</v>
      </c>
      <c r="AP938" s="269" t="s">
        <v>222</v>
      </c>
      <c r="BX938" s="114">
        <f>IF('1_geral'!$D$1=AL938,1,0)</f>
        <v>0</v>
      </c>
      <c r="BY938" s="114">
        <f>IF(BX938=1,SUM($BX$2:$BX937)+1,0)</f>
        <v>0</v>
      </c>
      <c r="BZ938" s="114" t="str">
        <f t="shared" si="55"/>
        <v/>
      </c>
      <c r="CA938" s="114" t="str">
        <f t="shared" si="56"/>
        <v/>
      </c>
    </row>
    <row r="939" spans="38:79" ht="15" customHeight="1" x14ac:dyDescent="0.25">
      <c r="AL939" s="271" t="str">
        <f t="shared" si="57"/>
        <v>NSA</v>
      </c>
      <c r="AM939" s="477" t="s">
        <v>4368</v>
      </c>
      <c r="AN939" s="269" t="s">
        <v>1088</v>
      </c>
      <c r="AO939" s="269" t="s">
        <v>15</v>
      </c>
      <c r="AP939" s="269" t="s">
        <v>227</v>
      </c>
      <c r="BX939" s="114">
        <f>IF('1_geral'!$D$1=AL939,1,0)</f>
        <v>0</v>
      </c>
      <c r="BY939" s="114">
        <f>IF(BX939=1,SUM($BX$2:$BX938)+1,0)</f>
        <v>0</v>
      </c>
      <c r="BZ939" s="114" t="str">
        <f t="shared" si="55"/>
        <v/>
      </c>
      <c r="CA939" s="114" t="str">
        <f t="shared" si="56"/>
        <v/>
      </c>
    </row>
    <row r="940" spans="38:79" ht="15" customHeight="1" x14ac:dyDescent="0.25">
      <c r="AL940" s="271" t="str">
        <f t="shared" si="57"/>
        <v>SPC</v>
      </c>
      <c r="AM940" s="477" t="s">
        <v>4369</v>
      </c>
      <c r="AN940" s="269" t="s">
        <v>3419</v>
      </c>
      <c r="AO940" s="269" t="s">
        <v>26</v>
      </c>
      <c r="AP940" s="269" t="s">
        <v>222</v>
      </c>
      <c r="BX940" s="114">
        <f>IF('1_geral'!$D$1=AL940,1,0)</f>
        <v>0</v>
      </c>
      <c r="BY940" s="114">
        <f>IF(BX940=1,SUM($BX$2:$BX939)+1,0)</f>
        <v>0</v>
      </c>
      <c r="BZ940" s="114" t="str">
        <f t="shared" si="55"/>
        <v/>
      </c>
      <c r="CA940" s="114" t="str">
        <f t="shared" si="56"/>
        <v/>
      </c>
    </row>
    <row r="941" spans="38:79" ht="15" customHeight="1" x14ac:dyDescent="0.25">
      <c r="AL941" s="271" t="str">
        <f t="shared" si="57"/>
        <v>SDT</v>
      </c>
      <c r="AM941" s="477" t="s">
        <v>4370</v>
      </c>
      <c r="AN941" s="269" t="s">
        <v>1089</v>
      </c>
      <c r="AO941" s="269" t="s">
        <v>22</v>
      </c>
      <c r="AP941" s="269" t="s">
        <v>222</v>
      </c>
      <c r="BX941" s="114">
        <f>IF('1_geral'!$D$1=AL941,1,0)</f>
        <v>0</v>
      </c>
      <c r="BY941" s="114">
        <f>IF(BX941=1,SUM($BX$2:$BX940)+1,0)</f>
        <v>0</v>
      </c>
      <c r="BZ941" s="114" t="str">
        <f t="shared" si="55"/>
        <v/>
      </c>
      <c r="CA941" s="114" t="str">
        <f t="shared" si="56"/>
        <v/>
      </c>
    </row>
    <row r="942" spans="38:79" ht="15" customHeight="1" x14ac:dyDescent="0.25">
      <c r="AL942" s="271" t="str">
        <f t="shared" si="57"/>
        <v>SDT</v>
      </c>
      <c r="AM942" s="477" t="s">
        <v>5103</v>
      </c>
      <c r="AN942" s="269" t="s">
        <v>5104</v>
      </c>
      <c r="AO942" s="269" t="s">
        <v>22</v>
      </c>
      <c r="AP942" s="269" t="s">
        <v>222</v>
      </c>
      <c r="BX942" s="114">
        <f>IF('1_geral'!$D$1=AL942,1,0)</f>
        <v>0</v>
      </c>
      <c r="BY942" s="114">
        <f>IF(BX942=1,SUM($BX$2:$BX941)+1,0)</f>
        <v>0</v>
      </c>
      <c r="BZ942" s="114" t="str">
        <f t="shared" si="55"/>
        <v/>
      </c>
      <c r="CA942" s="114" t="str">
        <f t="shared" si="56"/>
        <v/>
      </c>
    </row>
    <row r="943" spans="38:79" ht="15" customHeight="1" x14ac:dyDescent="0.25">
      <c r="AL943" s="271" t="str">
        <f t="shared" si="57"/>
        <v>SSM</v>
      </c>
      <c r="AM943" s="477" t="s">
        <v>4371</v>
      </c>
      <c r="AN943" s="269" t="s">
        <v>1090</v>
      </c>
      <c r="AO943" s="269" t="s">
        <v>30</v>
      </c>
      <c r="AP943" s="269" t="s">
        <v>222</v>
      </c>
      <c r="BX943" s="114">
        <f>IF('1_geral'!$D$1=AL943,1,0)</f>
        <v>0</v>
      </c>
      <c r="BY943" s="114">
        <f>IF(BX943=1,SUM($BX$2:$BX942)+1,0)</f>
        <v>0</v>
      </c>
      <c r="BZ943" s="114" t="str">
        <f t="shared" si="55"/>
        <v/>
      </c>
      <c r="CA943" s="114" t="str">
        <f t="shared" si="56"/>
        <v/>
      </c>
    </row>
    <row r="944" spans="38:79" ht="15" customHeight="1" x14ac:dyDescent="0.25">
      <c r="AL944" s="271" t="str">
        <f t="shared" si="57"/>
        <v>SDL</v>
      </c>
      <c r="AM944" s="477" t="s">
        <v>4372</v>
      </c>
      <c r="AN944" s="269" t="s">
        <v>1091</v>
      </c>
      <c r="AO944" s="269" t="s">
        <v>20</v>
      </c>
      <c r="AP944" s="269" t="s">
        <v>222</v>
      </c>
      <c r="BX944" s="114">
        <f>IF('1_geral'!$D$1=AL944,1,0)</f>
        <v>0</v>
      </c>
      <c r="BY944" s="114">
        <f>IF(BX944=1,SUM($BX$2:$BX943)+1,0)</f>
        <v>0</v>
      </c>
      <c r="BZ944" s="114" t="str">
        <f t="shared" si="55"/>
        <v/>
      </c>
      <c r="CA944" s="114" t="str">
        <f t="shared" si="56"/>
        <v/>
      </c>
    </row>
    <row r="945" spans="38:79" ht="15" customHeight="1" x14ac:dyDescent="0.25">
      <c r="AL945" s="271" t="str">
        <f t="shared" si="57"/>
        <v>NFP</v>
      </c>
      <c r="AM945" s="477" t="s">
        <v>4373</v>
      </c>
      <c r="AN945" s="269" t="s">
        <v>1092</v>
      </c>
      <c r="AO945" s="269" t="s">
        <v>12</v>
      </c>
      <c r="AP945" s="269" t="s">
        <v>222</v>
      </c>
      <c r="BX945" s="114">
        <f>IF('1_geral'!$D$1=AL945,1,0)</f>
        <v>0</v>
      </c>
      <c r="BY945" s="114">
        <f>IF(BX945=1,SUM($BX$2:$BX944)+1,0)</f>
        <v>0</v>
      </c>
      <c r="BZ945" s="114" t="str">
        <f t="shared" si="55"/>
        <v/>
      </c>
      <c r="CA945" s="114" t="str">
        <f t="shared" si="56"/>
        <v/>
      </c>
    </row>
    <row r="946" spans="38:79" ht="15" customHeight="1" x14ac:dyDescent="0.25">
      <c r="AL946" s="271" t="str">
        <f t="shared" si="57"/>
        <v>NFP</v>
      </c>
      <c r="AM946" s="477" t="s">
        <v>4374</v>
      </c>
      <c r="AN946" s="269" t="s">
        <v>1093</v>
      </c>
      <c r="AO946" s="269" t="s">
        <v>12</v>
      </c>
      <c r="AP946" s="269" t="s">
        <v>222</v>
      </c>
      <c r="BX946" s="114">
        <f>IF('1_geral'!$D$1=AL946,1,0)</f>
        <v>0</v>
      </c>
      <c r="BY946" s="114">
        <f>IF(BX946=1,SUM($BX$2:$BX945)+1,0)</f>
        <v>0</v>
      </c>
      <c r="BZ946" s="114" t="str">
        <f t="shared" si="55"/>
        <v/>
      </c>
      <c r="CA946" s="114" t="str">
        <f t="shared" si="56"/>
        <v/>
      </c>
    </row>
    <row r="947" spans="38:79" ht="15" customHeight="1" x14ac:dyDescent="0.25">
      <c r="AL947" s="271" t="str">
        <f t="shared" si="57"/>
        <v>SSM</v>
      </c>
      <c r="AM947" s="477" t="s">
        <v>4375</v>
      </c>
      <c r="AN947" s="269" t="s">
        <v>1094</v>
      </c>
      <c r="AO947" s="269" t="s">
        <v>30</v>
      </c>
      <c r="AP947" s="269" t="s">
        <v>222</v>
      </c>
      <c r="BX947" s="114">
        <f>IF('1_geral'!$D$1=AL947,1,0)</f>
        <v>0</v>
      </c>
      <c r="BY947" s="114">
        <f>IF(BX947=1,SUM($BX$2:$BX946)+1,0)</f>
        <v>0</v>
      </c>
      <c r="BZ947" s="114" t="str">
        <f t="shared" si="55"/>
        <v/>
      </c>
      <c r="CA947" s="114" t="str">
        <f t="shared" si="56"/>
        <v/>
      </c>
    </row>
    <row r="948" spans="38:79" ht="15" customHeight="1" x14ac:dyDescent="0.25">
      <c r="AL948" s="271" t="str">
        <f t="shared" si="57"/>
        <v>SSM</v>
      </c>
      <c r="AM948" s="477" t="s">
        <v>4376</v>
      </c>
      <c r="AN948" s="269" t="s">
        <v>1095</v>
      </c>
      <c r="AO948" s="269" t="s">
        <v>30</v>
      </c>
      <c r="AP948" s="269" t="s">
        <v>222</v>
      </c>
      <c r="BX948" s="114">
        <f>IF('1_geral'!$D$1=AL948,1,0)</f>
        <v>0</v>
      </c>
      <c r="BY948" s="114">
        <f>IF(BX948=1,SUM($BX$2:$BX947)+1,0)</f>
        <v>0</v>
      </c>
      <c r="BZ948" s="114" t="str">
        <f t="shared" si="55"/>
        <v/>
      </c>
      <c r="CA948" s="114" t="str">
        <f t="shared" si="56"/>
        <v/>
      </c>
    </row>
    <row r="949" spans="38:79" ht="15" customHeight="1" x14ac:dyDescent="0.25">
      <c r="AL949" s="271" t="str">
        <f t="shared" si="57"/>
        <v>SDL</v>
      </c>
      <c r="AM949" s="477" t="s">
        <v>4377</v>
      </c>
      <c r="AN949" s="269" t="s">
        <v>1096</v>
      </c>
      <c r="AO949" s="269" t="s">
        <v>20</v>
      </c>
      <c r="AP949" s="269" t="s">
        <v>222</v>
      </c>
      <c r="BX949" s="114">
        <f>IF('1_geral'!$D$1=AL949,1,0)</f>
        <v>0</v>
      </c>
      <c r="BY949" s="114">
        <f>IF(BX949=1,SUM($BX$2:$BX948)+1,0)</f>
        <v>0</v>
      </c>
      <c r="BZ949" s="114" t="str">
        <f t="shared" si="55"/>
        <v/>
      </c>
      <c r="CA949" s="114" t="str">
        <f t="shared" si="56"/>
        <v/>
      </c>
    </row>
    <row r="950" spans="38:79" ht="15" customHeight="1" x14ac:dyDescent="0.25">
      <c r="AL950" s="271" t="str">
        <f t="shared" si="57"/>
        <v>SPG</v>
      </c>
      <c r="AM950" s="477" t="s">
        <v>4378</v>
      </c>
      <c r="AN950" s="269" t="s">
        <v>1097</v>
      </c>
      <c r="AO950" s="269" t="s">
        <v>28</v>
      </c>
      <c r="AP950" s="269" t="s">
        <v>222</v>
      </c>
      <c r="BX950" s="114">
        <f>IF('1_geral'!$D$1=AL950,1,0)</f>
        <v>0</v>
      </c>
      <c r="BY950" s="114">
        <f>IF(BX950=1,SUM($BX$2:$BX949)+1,0)</f>
        <v>0</v>
      </c>
      <c r="BZ950" s="114" t="str">
        <f t="shared" si="55"/>
        <v/>
      </c>
      <c r="CA950" s="114" t="str">
        <f t="shared" si="56"/>
        <v/>
      </c>
    </row>
    <row r="951" spans="38:79" ht="15" customHeight="1" x14ac:dyDescent="0.25">
      <c r="AL951" s="271" t="str">
        <f t="shared" si="57"/>
        <v>STI</v>
      </c>
      <c r="AM951" s="477" t="s">
        <v>4379</v>
      </c>
      <c r="AN951" s="269" t="s">
        <v>3420</v>
      </c>
      <c r="AO951" s="269" t="s">
        <v>31</v>
      </c>
      <c r="AP951" s="269" t="s">
        <v>222</v>
      </c>
      <c r="BX951" s="114">
        <f>IF('1_geral'!$D$1=AL951,1,0)</f>
        <v>0</v>
      </c>
      <c r="BY951" s="114">
        <f>IF(BX951=1,SUM($BX$2:$BX950)+1,0)</f>
        <v>0</v>
      </c>
      <c r="BZ951" s="114" t="str">
        <f t="shared" si="55"/>
        <v/>
      </c>
      <c r="CA951" s="114" t="str">
        <f t="shared" si="56"/>
        <v/>
      </c>
    </row>
    <row r="952" spans="38:79" ht="15" customHeight="1" x14ac:dyDescent="0.25">
      <c r="AL952" s="271" t="str">
        <f t="shared" si="57"/>
        <v>SDC</v>
      </c>
      <c r="AM952" s="477" t="s">
        <v>4380</v>
      </c>
      <c r="AN952" s="269" t="s">
        <v>1098</v>
      </c>
      <c r="AO952" s="269" t="s">
        <v>3397</v>
      </c>
      <c r="AP952" s="269" t="s">
        <v>222</v>
      </c>
      <c r="BX952" s="114">
        <f>IF('1_geral'!$D$1=AL952,1,0)</f>
        <v>0</v>
      </c>
      <c r="BY952" s="114">
        <f>IF(BX952=1,SUM($BX$2:$BX951)+1,0)</f>
        <v>0</v>
      </c>
      <c r="BZ952" s="114" t="str">
        <f t="shared" si="55"/>
        <v/>
      </c>
      <c r="CA952" s="114" t="str">
        <f t="shared" si="56"/>
        <v/>
      </c>
    </row>
    <row r="953" spans="38:79" ht="15" customHeight="1" x14ac:dyDescent="0.25">
      <c r="AL953" s="271" t="str">
        <f t="shared" si="57"/>
        <v>SFI</v>
      </c>
      <c r="AM953" s="477" t="s">
        <v>5126</v>
      </c>
      <c r="AN953" s="269" t="s">
        <v>5127</v>
      </c>
      <c r="AO953" s="269" t="s">
        <v>1836</v>
      </c>
      <c r="AP953" s="269" t="s">
        <v>222</v>
      </c>
      <c r="BX953" s="114">
        <f>IF('1_geral'!$D$1=AL953,1,0)</f>
        <v>0</v>
      </c>
      <c r="BY953" s="114">
        <f>IF(BX953=1,SUM($BX$2:$BX952)+1,0)</f>
        <v>0</v>
      </c>
      <c r="BZ953" s="114" t="str">
        <f t="shared" si="55"/>
        <v/>
      </c>
      <c r="CA953" s="114" t="str">
        <f t="shared" si="56"/>
        <v/>
      </c>
    </row>
    <row r="954" spans="38:79" ht="15" customHeight="1" x14ac:dyDescent="0.25">
      <c r="AL954" s="271" t="str">
        <f t="shared" si="57"/>
        <v>STI</v>
      </c>
      <c r="AM954" s="477" t="s">
        <v>4381</v>
      </c>
      <c r="AN954" s="269" t="s">
        <v>1099</v>
      </c>
      <c r="AO954" s="269" t="s">
        <v>31</v>
      </c>
      <c r="AP954" s="269" t="s">
        <v>222</v>
      </c>
      <c r="BX954" s="114">
        <f>IF('1_geral'!$D$1=AL954,1,0)</f>
        <v>0</v>
      </c>
      <c r="BY954" s="114">
        <f>IF(BX954=1,SUM($BX$2:$BX953)+1,0)</f>
        <v>0</v>
      </c>
      <c r="BZ954" s="114" t="str">
        <f t="shared" si="55"/>
        <v/>
      </c>
      <c r="CA954" s="114" t="str">
        <f t="shared" si="56"/>
        <v/>
      </c>
    </row>
    <row r="955" spans="38:79" ht="15" customHeight="1" x14ac:dyDescent="0.25">
      <c r="AL955" s="271" t="str">
        <f t="shared" si="57"/>
        <v>NSA</v>
      </c>
      <c r="AM955" s="477" t="s">
        <v>4382</v>
      </c>
      <c r="AN955" s="269" t="s">
        <v>1100</v>
      </c>
      <c r="AO955" s="269" t="s">
        <v>15</v>
      </c>
      <c r="AP955" s="269" t="s">
        <v>227</v>
      </c>
      <c r="BX955" s="114">
        <f>IF('1_geral'!$D$1=AL955,1,0)</f>
        <v>0</v>
      </c>
      <c r="BY955" s="114">
        <f>IF(BX955=1,SUM($BX$2:$BX954)+1,0)</f>
        <v>0</v>
      </c>
      <c r="BZ955" s="114" t="str">
        <f t="shared" si="55"/>
        <v/>
      </c>
      <c r="CA955" s="114" t="str">
        <f t="shared" si="56"/>
        <v/>
      </c>
    </row>
    <row r="956" spans="38:79" ht="15" customHeight="1" x14ac:dyDescent="0.25">
      <c r="AL956" s="271" t="str">
        <f t="shared" si="57"/>
        <v>NSA</v>
      </c>
      <c r="AM956" s="477" t="s">
        <v>4383</v>
      </c>
      <c r="AN956" s="269" t="s">
        <v>1101</v>
      </c>
      <c r="AO956" s="269" t="s">
        <v>15</v>
      </c>
      <c r="AP956" s="269" t="s">
        <v>227</v>
      </c>
      <c r="BX956" s="114">
        <f>IF('1_geral'!$D$1=AL956,1,0)</f>
        <v>0</v>
      </c>
      <c r="BY956" s="114">
        <f>IF(BX956=1,SUM($BX$2:$BX955)+1,0)</f>
        <v>0</v>
      </c>
      <c r="BZ956" s="114" t="str">
        <f t="shared" si="55"/>
        <v/>
      </c>
      <c r="CA956" s="114" t="str">
        <f t="shared" si="56"/>
        <v/>
      </c>
    </row>
    <row r="957" spans="38:79" ht="15" customHeight="1" x14ac:dyDescent="0.25">
      <c r="AL957" s="271" t="str">
        <f t="shared" si="57"/>
        <v>NSA</v>
      </c>
      <c r="AM957" s="477" t="s">
        <v>4384</v>
      </c>
      <c r="AN957" s="269" t="s">
        <v>1102</v>
      </c>
      <c r="AO957" s="269" t="s">
        <v>15</v>
      </c>
      <c r="AP957" s="269" t="s">
        <v>227</v>
      </c>
      <c r="BX957" s="114">
        <f>IF('1_geral'!$D$1=AL957,1,0)</f>
        <v>0</v>
      </c>
      <c r="BY957" s="114">
        <f>IF(BX957=1,SUM($BX$2:$BX956)+1,0)</f>
        <v>0</v>
      </c>
      <c r="BZ957" s="114" t="str">
        <f t="shared" si="55"/>
        <v/>
      </c>
      <c r="CA957" s="114" t="str">
        <f t="shared" si="56"/>
        <v/>
      </c>
    </row>
    <row r="958" spans="38:79" ht="15" customHeight="1" x14ac:dyDescent="0.25">
      <c r="AL958" s="271" t="str">
        <f t="shared" si="57"/>
        <v>NSP</v>
      </c>
      <c r="AM958" s="477" t="s">
        <v>4385</v>
      </c>
      <c r="AN958" s="269" t="s">
        <v>1103</v>
      </c>
      <c r="AO958" s="269" t="s">
        <v>16</v>
      </c>
      <c r="AP958" s="269" t="s">
        <v>226</v>
      </c>
      <c r="BX958" s="114">
        <f>IF('1_geral'!$D$1=AL958,1,0)</f>
        <v>0</v>
      </c>
      <c r="BY958" s="114">
        <f>IF(BX958=1,SUM($BX$2:$BX957)+1,0)</f>
        <v>0</v>
      </c>
      <c r="BZ958" s="114" t="str">
        <f t="shared" si="55"/>
        <v/>
      </c>
      <c r="CA958" s="114" t="str">
        <f t="shared" si="56"/>
        <v/>
      </c>
    </row>
    <row r="959" spans="38:79" ht="15" customHeight="1" x14ac:dyDescent="0.25">
      <c r="AL959" s="271" t="str">
        <f t="shared" si="57"/>
        <v>NFP</v>
      </c>
      <c r="AM959" s="477" t="s">
        <v>4386</v>
      </c>
      <c r="AN959" s="269" t="s">
        <v>1104</v>
      </c>
      <c r="AO959" s="269" t="s">
        <v>12</v>
      </c>
      <c r="AP959" s="269" t="s">
        <v>222</v>
      </c>
      <c r="BX959" s="114">
        <f>IF('1_geral'!$D$1=AL959,1,0)</f>
        <v>0</v>
      </c>
      <c r="BY959" s="114">
        <f>IF(BX959=1,SUM($BX$2:$BX958)+1,0)</f>
        <v>0</v>
      </c>
      <c r="BZ959" s="114" t="str">
        <f t="shared" si="55"/>
        <v/>
      </c>
      <c r="CA959" s="114" t="str">
        <f t="shared" si="56"/>
        <v/>
      </c>
    </row>
    <row r="960" spans="38:79" ht="15" customHeight="1" x14ac:dyDescent="0.25">
      <c r="AL960" s="271" t="str">
        <f t="shared" si="57"/>
        <v>STI</v>
      </c>
      <c r="AM960" s="477" t="s">
        <v>4387</v>
      </c>
      <c r="AN960" s="269" t="s">
        <v>1105</v>
      </c>
      <c r="AO960" s="269" t="s">
        <v>31</v>
      </c>
      <c r="AP960" s="269" t="s">
        <v>222</v>
      </c>
      <c r="BX960" s="114">
        <f>IF('1_geral'!$D$1=AL960,1,0)</f>
        <v>0</v>
      </c>
      <c r="BY960" s="114">
        <f>IF(BX960=1,SUM($BX$2:$BX959)+1,0)</f>
        <v>0</v>
      </c>
      <c r="BZ960" s="114" t="str">
        <f t="shared" si="55"/>
        <v/>
      </c>
      <c r="CA960" s="114" t="str">
        <f t="shared" si="56"/>
        <v/>
      </c>
    </row>
    <row r="961" spans="38:79" ht="15" customHeight="1" x14ac:dyDescent="0.25">
      <c r="AL961" s="271" t="str">
        <f t="shared" si="57"/>
        <v>SPD</v>
      </c>
      <c r="AM961" s="477" t="s">
        <v>4388</v>
      </c>
      <c r="AN961" s="269" t="s">
        <v>1106</v>
      </c>
      <c r="AO961" s="269" t="s">
        <v>27</v>
      </c>
      <c r="AP961" s="269" t="s">
        <v>222</v>
      </c>
      <c r="BX961" s="114">
        <f>IF('1_geral'!$D$1=AL961,1,0)</f>
        <v>0</v>
      </c>
      <c r="BY961" s="114">
        <f>IF(BX961=1,SUM($BX$2:$BX960)+1,0)</f>
        <v>0</v>
      </c>
      <c r="BZ961" s="114" t="str">
        <f t="shared" si="55"/>
        <v/>
      </c>
      <c r="CA961" s="114" t="str">
        <f t="shared" si="56"/>
        <v/>
      </c>
    </row>
    <row r="962" spans="38:79" ht="15" customHeight="1" x14ac:dyDescent="0.25">
      <c r="AL962" s="271" t="str">
        <f t="shared" si="57"/>
        <v>SDL</v>
      </c>
      <c r="AM962" s="477" t="s">
        <v>4389</v>
      </c>
      <c r="AN962" s="269" t="s">
        <v>1107</v>
      </c>
      <c r="AO962" s="269" t="s">
        <v>20</v>
      </c>
      <c r="AP962" s="269" t="s">
        <v>222</v>
      </c>
      <c r="BX962" s="114">
        <f>IF('1_geral'!$D$1=AL962,1,0)</f>
        <v>0</v>
      </c>
      <c r="BY962" s="114">
        <f>IF(BX962=1,SUM($BX$2:$BX961)+1,0)</f>
        <v>0</v>
      </c>
      <c r="BZ962" s="114" t="str">
        <f t="shared" ref="BZ962:BZ1025" si="58">IF($BX962=0,"",AM962)</f>
        <v/>
      </c>
      <c r="CA962" s="114" t="str">
        <f t="shared" ref="CA962:CA1025" si="59">IF($BX962=0,"",AN962)</f>
        <v/>
      </c>
    </row>
    <row r="963" spans="38:79" ht="15" customHeight="1" x14ac:dyDescent="0.25">
      <c r="AL963" s="271" t="str">
        <f t="shared" si="57"/>
        <v>STI</v>
      </c>
      <c r="AM963" s="477" t="s">
        <v>4390</v>
      </c>
      <c r="AN963" s="269" t="s">
        <v>1108</v>
      </c>
      <c r="AO963" s="269" t="s">
        <v>31</v>
      </c>
      <c r="AP963" s="269" t="s">
        <v>222</v>
      </c>
      <c r="BX963" s="114">
        <f>IF('1_geral'!$D$1=AL963,1,0)</f>
        <v>0</v>
      </c>
      <c r="BY963" s="114">
        <f>IF(BX963=1,SUM($BX$2:$BX962)+1,0)</f>
        <v>0</v>
      </c>
      <c r="BZ963" s="114" t="str">
        <f t="shared" si="58"/>
        <v/>
      </c>
      <c r="CA963" s="114" t="str">
        <f t="shared" si="59"/>
        <v/>
      </c>
    </row>
    <row r="964" spans="38:79" ht="15" customHeight="1" x14ac:dyDescent="0.25">
      <c r="AL964" s="271" t="str">
        <f t="shared" ref="AL964:AL1027" si="60">AO964</f>
        <v>SPG</v>
      </c>
      <c r="AM964" s="477" t="s">
        <v>4391</v>
      </c>
      <c r="AN964" s="269" t="s">
        <v>1109</v>
      </c>
      <c r="AO964" s="269" t="s">
        <v>28</v>
      </c>
      <c r="AP964" s="269" t="s">
        <v>222</v>
      </c>
      <c r="BX964" s="114">
        <f>IF('1_geral'!$D$1=AL964,1,0)</f>
        <v>0</v>
      </c>
      <c r="BY964" s="114">
        <f>IF(BX964=1,SUM($BX$2:$BX963)+1,0)</f>
        <v>0</v>
      </c>
      <c r="BZ964" s="114" t="str">
        <f t="shared" si="58"/>
        <v/>
      </c>
      <c r="CA964" s="114" t="str">
        <f t="shared" si="59"/>
        <v/>
      </c>
    </row>
    <row r="965" spans="38:79" ht="15" customHeight="1" x14ac:dyDescent="0.25">
      <c r="AL965" s="271" t="str">
        <f t="shared" si="60"/>
        <v>SFI</v>
      </c>
      <c r="AM965" s="477" t="s">
        <v>4392</v>
      </c>
      <c r="AN965" s="269" t="s">
        <v>1110</v>
      </c>
      <c r="AO965" s="269" t="s">
        <v>1836</v>
      </c>
      <c r="AP965" s="269" t="s">
        <v>222</v>
      </c>
      <c r="BX965" s="114">
        <f>IF('1_geral'!$D$1=AL965,1,0)</f>
        <v>0</v>
      </c>
      <c r="BY965" s="114">
        <f>IF(BX965=1,SUM($BX$2:$BX964)+1,0)</f>
        <v>0</v>
      </c>
      <c r="BZ965" s="114" t="str">
        <f t="shared" si="58"/>
        <v/>
      </c>
      <c r="CA965" s="114" t="str">
        <f t="shared" si="59"/>
        <v/>
      </c>
    </row>
    <row r="966" spans="38:79" ht="15" customHeight="1" x14ac:dyDescent="0.25">
      <c r="AL966" s="271" t="str">
        <f t="shared" si="60"/>
        <v>SGA</v>
      </c>
      <c r="AM966" s="477" t="s">
        <v>4393</v>
      </c>
      <c r="AN966" s="269" t="s">
        <v>1111</v>
      </c>
      <c r="AO966" s="269" t="s">
        <v>23</v>
      </c>
      <c r="AP966" s="269" t="s">
        <v>222</v>
      </c>
      <c r="BX966" s="114">
        <f>IF('1_geral'!$D$1=AL966,1,0)</f>
        <v>0</v>
      </c>
      <c r="BY966" s="114">
        <f>IF(BX966=1,SUM($BX$2:$BX965)+1,0)</f>
        <v>0</v>
      </c>
      <c r="BZ966" s="114" t="str">
        <f t="shared" si="58"/>
        <v/>
      </c>
      <c r="CA966" s="114" t="str">
        <f t="shared" si="59"/>
        <v/>
      </c>
    </row>
    <row r="967" spans="38:79" ht="15" customHeight="1" x14ac:dyDescent="0.25">
      <c r="AL967" s="271" t="str">
        <f t="shared" si="60"/>
        <v>SEP</v>
      </c>
      <c r="AM967" s="477" t="s">
        <v>5105</v>
      </c>
      <c r="AN967" s="269" t="s">
        <v>5106</v>
      </c>
      <c r="AO967" s="269" t="s">
        <v>5</v>
      </c>
      <c r="AP967" s="269" t="s">
        <v>222</v>
      </c>
      <c r="BX967" s="114">
        <f>IF('1_geral'!$D$1=AL967,1,0)</f>
        <v>0</v>
      </c>
      <c r="BY967" s="114">
        <f>IF(BX967=1,SUM($BX$2:$BX966)+1,0)</f>
        <v>0</v>
      </c>
      <c r="BZ967" s="114" t="str">
        <f t="shared" si="58"/>
        <v/>
      </c>
      <c r="CA967" s="114" t="str">
        <f t="shared" si="59"/>
        <v/>
      </c>
    </row>
    <row r="968" spans="38:79" ht="15" customHeight="1" x14ac:dyDescent="0.25">
      <c r="AL968" s="271" t="str">
        <f t="shared" si="60"/>
        <v>SBQ</v>
      </c>
      <c r="AM968" s="477" t="s">
        <v>4394</v>
      </c>
      <c r="AN968" s="269" t="s">
        <v>1112</v>
      </c>
      <c r="AO968" s="269" t="s">
        <v>17</v>
      </c>
      <c r="AP968" s="269" t="s">
        <v>222</v>
      </c>
      <c r="BX968" s="114">
        <f>IF('1_geral'!$D$1=AL968,1,0)</f>
        <v>0</v>
      </c>
      <c r="BY968" s="114">
        <f>IF(BX968=1,SUM($BX$2:$BX967)+1,0)</f>
        <v>0</v>
      </c>
      <c r="BZ968" s="114" t="str">
        <f t="shared" si="58"/>
        <v/>
      </c>
      <c r="CA968" s="114" t="str">
        <f t="shared" si="59"/>
        <v/>
      </c>
    </row>
    <row r="969" spans="38:79" ht="15" customHeight="1" x14ac:dyDescent="0.25">
      <c r="AL969" s="271" t="str">
        <f t="shared" si="60"/>
        <v>SCI</v>
      </c>
      <c r="AM969" s="477" t="s">
        <v>4395</v>
      </c>
      <c r="AN969" s="269" t="s">
        <v>1113</v>
      </c>
      <c r="AO969" s="269" t="s">
        <v>18</v>
      </c>
      <c r="AP969" s="269" t="s">
        <v>222</v>
      </c>
      <c r="BX969" s="114">
        <f>IF('1_geral'!$D$1=AL969,1,0)</f>
        <v>0</v>
      </c>
      <c r="BY969" s="114">
        <f>IF(BX969=1,SUM($BX$2:$BX968)+1,0)</f>
        <v>0</v>
      </c>
      <c r="BZ969" s="114" t="str">
        <f t="shared" si="58"/>
        <v/>
      </c>
      <c r="CA969" s="114" t="str">
        <f t="shared" si="59"/>
        <v/>
      </c>
    </row>
    <row r="970" spans="38:79" ht="15" customHeight="1" x14ac:dyDescent="0.25">
      <c r="AL970" s="271" t="str">
        <f t="shared" si="60"/>
        <v>CPT</v>
      </c>
      <c r="AM970" s="477" t="s">
        <v>4396</v>
      </c>
      <c r="AN970" s="269" t="s">
        <v>1114</v>
      </c>
      <c r="AO970" s="269" t="s">
        <v>1834</v>
      </c>
      <c r="AP970" s="269" t="s">
        <v>223</v>
      </c>
      <c r="BX970" s="114">
        <f>IF('1_geral'!$D$1=AL970,1,0)</f>
        <v>0</v>
      </c>
      <c r="BY970" s="114">
        <f>IF(BX970=1,SUM($BX$2:$BX969)+1,0)</f>
        <v>0</v>
      </c>
      <c r="BZ970" s="114" t="str">
        <f t="shared" si="58"/>
        <v/>
      </c>
      <c r="CA970" s="114" t="str">
        <f t="shared" si="59"/>
        <v/>
      </c>
    </row>
    <row r="971" spans="38:79" ht="15" customHeight="1" x14ac:dyDescent="0.25">
      <c r="AL971" s="271" t="str">
        <f t="shared" si="60"/>
        <v>SCL</v>
      </c>
      <c r="AM971" s="477" t="s">
        <v>4397</v>
      </c>
      <c r="AN971" s="269" t="s">
        <v>1115</v>
      </c>
      <c r="AO971" s="269" t="s">
        <v>19</v>
      </c>
      <c r="AP971" s="269" t="s">
        <v>222</v>
      </c>
      <c r="BX971" s="114">
        <f>IF('1_geral'!$D$1=AL971,1,0)</f>
        <v>0</v>
      </c>
      <c r="BY971" s="114">
        <f>IF(BX971=1,SUM($BX$2:$BX970)+1,0)</f>
        <v>0</v>
      </c>
      <c r="BZ971" s="114" t="str">
        <f t="shared" si="58"/>
        <v/>
      </c>
      <c r="CA971" s="114" t="str">
        <f t="shared" si="59"/>
        <v/>
      </c>
    </row>
    <row r="972" spans="38:79" ht="15" customHeight="1" x14ac:dyDescent="0.25">
      <c r="AL972" s="271" t="str">
        <f t="shared" si="60"/>
        <v>SCI</v>
      </c>
      <c r="AM972" s="477" t="s">
        <v>4398</v>
      </c>
      <c r="AN972" s="269" t="s">
        <v>1116</v>
      </c>
      <c r="AO972" s="269" t="s">
        <v>18</v>
      </c>
      <c r="AP972" s="269" t="s">
        <v>222</v>
      </c>
      <c r="BX972" s="114">
        <f>IF('1_geral'!$D$1=AL972,1,0)</f>
        <v>0</v>
      </c>
      <c r="BY972" s="114">
        <f>IF(BX972=1,SUM($BX$2:$BX971)+1,0)</f>
        <v>0</v>
      </c>
      <c r="BZ972" s="114" t="str">
        <f t="shared" si="58"/>
        <v/>
      </c>
      <c r="CA972" s="114" t="str">
        <f t="shared" si="59"/>
        <v/>
      </c>
    </row>
    <row r="973" spans="38:79" ht="15" customHeight="1" x14ac:dyDescent="0.25">
      <c r="AL973" s="271" t="str">
        <f t="shared" si="60"/>
        <v>SEP</v>
      </c>
      <c r="AM973" s="477" t="s">
        <v>4399</v>
      </c>
      <c r="AN973" s="269" t="s">
        <v>1117</v>
      </c>
      <c r="AO973" s="269" t="s">
        <v>5</v>
      </c>
      <c r="AP973" s="269" t="s">
        <v>222</v>
      </c>
      <c r="BX973" s="114">
        <f>IF('1_geral'!$D$1=AL973,1,0)</f>
        <v>0</v>
      </c>
      <c r="BY973" s="114">
        <f>IF(BX973=1,SUM($BX$2:$BX972)+1,0)</f>
        <v>0</v>
      </c>
      <c r="BZ973" s="114" t="str">
        <f t="shared" si="58"/>
        <v/>
      </c>
      <c r="CA973" s="114" t="str">
        <f t="shared" si="59"/>
        <v/>
      </c>
    </row>
    <row r="974" spans="38:79" ht="15" customHeight="1" x14ac:dyDescent="0.25">
      <c r="AL974" s="271" t="str">
        <f t="shared" si="60"/>
        <v>CPT</v>
      </c>
      <c r="AM974" s="477" t="s">
        <v>4400</v>
      </c>
      <c r="AN974" s="269" t="s">
        <v>1118</v>
      </c>
      <c r="AO974" s="269" t="s">
        <v>1834</v>
      </c>
      <c r="AP974" s="269" t="s">
        <v>223</v>
      </c>
      <c r="BX974" s="114">
        <f>IF('1_geral'!$D$1=AL974,1,0)</f>
        <v>0</v>
      </c>
      <c r="BY974" s="114">
        <f>IF(BX974=1,SUM($BX$2:$BX973)+1,0)</f>
        <v>0</v>
      </c>
      <c r="BZ974" s="114" t="str">
        <f t="shared" si="58"/>
        <v/>
      </c>
      <c r="CA974" s="114" t="str">
        <f t="shared" si="59"/>
        <v/>
      </c>
    </row>
    <row r="975" spans="38:79" ht="15" customHeight="1" x14ac:dyDescent="0.25">
      <c r="AL975" s="271" t="str">
        <f t="shared" si="60"/>
        <v>SPC</v>
      </c>
      <c r="AM975" s="477" t="s">
        <v>4401</v>
      </c>
      <c r="AN975" s="269" t="s">
        <v>1119</v>
      </c>
      <c r="AO975" s="269" t="s">
        <v>26</v>
      </c>
      <c r="AP975" s="269" t="s">
        <v>222</v>
      </c>
      <c r="BX975" s="114">
        <f>IF('1_geral'!$D$1=AL975,1,0)</f>
        <v>0</v>
      </c>
      <c r="BY975" s="114">
        <f>IF(BX975=1,SUM($BX$2:$BX974)+1,0)</f>
        <v>0</v>
      </c>
      <c r="BZ975" s="114" t="str">
        <f t="shared" si="58"/>
        <v/>
      </c>
      <c r="CA975" s="114" t="str">
        <f t="shared" si="59"/>
        <v/>
      </c>
    </row>
    <row r="976" spans="38:79" ht="15" customHeight="1" x14ac:dyDescent="0.25">
      <c r="AL976" s="271" t="str">
        <f t="shared" si="60"/>
        <v>NBH</v>
      </c>
      <c r="AM976" s="477" t="s">
        <v>4402</v>
      </c>
      <c r="AN976" s="269" t="s">
        <v>1120</v>
      </c>
      <c r="AO976" s="269" t="s">
        <v>1838</v>
      </c>
      <c r="AP976" s="269" t="s">
        <v>224</v>
      </c>
      <c r="BX976" s="114">
        <f>IF('1_geral'!$D$1=AL976,1,0)</f>
        <v>0</v>
      </c>
      <c r="BY976" s="114">
        <f>IF(BX976=1,SUM($BX$2:$BX975)+1,0)</f>
        <v>0</v>
      </c>
      <c r="BZ976" s="114" t="str">
        <f t="shared" si="58"/>
        <v/>
      </c>
      <c r="CA976" s="114" t="str">
        <f t="shared" si="59"/>
        <v/>
      </c>
    </row>
    <row r="977" spans="38:79" ht="15" customHeight="1" x14ac:dyDescent="0.25">
      <c r="AL977" s="271" t="str">
        <f t="shared" si="60"/>
        <v>NDF</v>
      </c>
      <c r="AM977" s="477" t="s">
        <v>4403</v>
      </c>
      <c r="AN977" s="269" t="s">
        <v>1121</v>
      </c>
      <c r="AO977" s="269" t="s">
        <v>1837</v>
      </c>
      <c r="AP977" s="269" t="s">
        <v>223</v>
      </c>
      <c r="BX977" s="114">
        <f>IF('1_geral'!$D$1=AL977,1,0)</f>
        <v>0</v>
      </c>
      <c r="BY977" s="114">
        <f>IF(BX977=1,SUM($BX$2:$BX976)+1,0)</f>
        <v>0</v>
      </c>
      <c r="BZ977" s="114" t="str">
        <f t="shared" si="58"/>
        <v/>
      </c>
      <c r="CA977" s="114" t="str">
        <f t="shared" si="59"/>
        <v/>
      </c>
    </row>
    <row r="978" spans="38:79" ht="15" customHeight="1" x14ac:dyDescent="0.25">
      <c r="AL978" s="271" t="str">
        <f t="shared" si="60"/>
        <v>SCI</v>
      </c>
      <c r="AM978" s="477" t="s">
        <v>4404</v>
      </c>
      <c r="AN978" s="269" t="s">
        <v>1122</v>
      </c>
      <c r="AO978" s="269" t="s">
        <v>18</v>
      </c>
      <c r="AP978" s="269" t="s">
        <v>222</v>
      </c>
      <c r="BX978" s="114">
        <f>IF('1_geral'!$D$1=AL978,1,0)</f>
        <v>0</v>
      </c>
      <c r="BY978" s="114">
        <f>IF(BX978=1,SUM($BX$2:$BX977)+1,0)</f>
        <v>0</v>
      </c>
      <c r="BZ978" s="114" t="str">
        <f t="shared" si="58"/>
        <v/>
      </c>
      <c r="CA978" s="114" t="str">
        <f t="shared" si="59"/>
        <v/>
      </c>
    </row>
    <row r="979" spans="38:79" ht="15" customHeight="1" x14ac:dyDescent="0.25">
      <c r="AL979" s="271" t="str">
        <f t="shared" si="60"/>
        <v>SSM</v>
      </c>
      <c r="AM979" s="477" t="s">
        <v>4405</v>
      </c>
      <c r="AN979" s="269" t="s">
        <v>1123</v>
      </c>
      <c r="AO979" s="269" t="s">
        <v>30</v>
      </c>
      <c r="AP979" s="269" t="s">
        <v>222</v>
      </c>
      <c r="BX979" s="114">
        <f>IF('1_geral'!$D$1=AL979,1,0)</f>
        <v>0</v>
      </c>
      <c r="BY979" s="114">
        <f>IF(BX979=1,SUM($BX$2:$BX978)+1,0)</f>
        <v>0</v>
      </c>
      <c r="BZ979" s="114" t="str">
        <f t="shared" si="58"/>
        <v/>
      </c>
      <c r="CA979" s="114" t="str">
        <f t="shared" si="59"/>
        <v/>
      </c>
    </row>
    <row r="980" spans="38:79" ht="15" customHeight="1" x14ac:dyDescent="0.25">
      <c r="AL980" s="271" t="str">
        <f t="shared" si="60"/>
        <v>SIM</v>
      </c>
      <c r="AM980" s="477" t="s">
        <v>4406</v>
      </c>
      <c r="AN980" s="269" t="s">
        <v>1124</v>
      </c>
      <c r="AO980" s="269" t="s">
        <v>25</v>
      </c>
      <c r="AP980" s="269" t="s">
        <v>222</v>
      </c>
      <c r="BX980" s="114">
        <f>IF('1_geral'!$D$1=AL980,1,0)</f>
        <v>0</v>
      </c>
      <c r="BY980" s="114">
        <f>IF(BX980=1,SUM($BX$2:$BX979)+1,0)</f>
        <v>0</v>
      </c>
      <c r="BZ980" s="114" t="str">
        <f t="shared" si="58"/>
        <v/>
      </c>
      <c r="CA980" s="114" t="str">
        <f t="shared" si="59"/>
        <v/>
      </c>
    </row>
    <row r="981" spans="38:79" ht="15" customHeight="1" x14ac:dyDescent="0.25">
      <c r="AL981" s="271" t="str">
        <f t="shared" si="60"/>
        <v>SGP</v>
      </c>
      <c r="AM981" s="477" t="s">
        <v>4407</v>
      </c>
      <c r="AN981" s="269" t="s">
        <v>1125</v>
      </c>
      <c r="AO981" s="269" t="s">
        <v>24</v>
      </c>
      <c r="AP981" s="269" t="s">
        <v>222</v>
      </c>
      <c r="BX981" s="114">
        <f>IF('1_geral'!$D$1=AL981,1,0)</f>
        <v>0</v>
      </c>
      <c r="BY981" s="114">
        <f>IF(BX981=1,SUM($BX$2:$BX980)+1,0)</f>
        <v>0</v>
      </c>
      <c r="BZ981" s="114" t="str">
        <f t="shared" si="58"/>
        <v/>
      </c>
      <c r="CA981" s="114" t="str">
        <f t="shared" si="59"/>
        <v/>
      </c>
    </row>
    <row r="982" spans="38:79" ht="15" customHeight="1" x14ac:dyDescent="0.25">
      <c r="AL982" s="271" t="str">
        <f t="shared" si="60"/>
        <v>NSP</v>
      </c>
      <c r="AM982" s="477" t="s">
        <v>4408</v>
      </c>
      <c r="AN982" s="269" t="s">
        <v>1126</v>
      </c>
      <c r="AO982" s="269" t="s">
        <v>16</v>
      </c>
      <c r="AP982" s="269" t="s">
        <v>226</v>
      </c>
      <c r="BX982" s="114">
        <f>IF('1_geral'!$D$1=AL982,1,0)</f>
        <v>0</v>
      </c>
      <c r="BY982" s="114">
        <f>IF(BX982=1,SUM($BX$2:$BX981)+1,0)</f>
        <v>0</v>
      </c>
      <c r="BZ982" s="114" t="str">
        <f t="shared" si="58"/>
        <v/>
      </c>
      <c r="CA982" s="114" t="str">
        <f t="shared" si="59"/>
        <v/>
      </c>
    </row>
    <row r="983" spans="38:79" ht="15" customHeight="1" x14ac:dyDescent="0.25">
      <c r="AL983" s="271" t="str">
        <f t="shared" si="60"/>
        <v>NGC</v>
      </c>
      <c r="AM983" s="477" t="s">
        <v>4409</v>
      </c>
      <c r="AN983" s="269" t="s">
        <v>1127</v>
      </c>
      <c r="AO983" s="269" t="s">
        <v>1839</v>
      </c>
      <c r="AP983" s="269" t="s">
        <v>223</v>
      </c>
      <c r="BX983" s="114">
        <f>IF('1_geral'!$D$1=AL983,1,0)</f>
        <v>0</v>
      </c>
      <c r="BY983" s="114">
        <f>IF(BX983=1,SUM($BX$2:$BX982)+1,0)</f>
        <v>0</v>
      </c>
      <c r="BZ983" s="114" t="str">
        <f t="shared" si="58"/>
        <v/>
      </c>
      <c r="CA983" s="114" t="str">
        <f t="shared" si="59"/>
        <v/>
      </c>
    </row>
    <row r="984" spans="38:79" ht="15" customHeight="1" x14ac:dyDescent="0.25">
      <c r="AL984" s="271" t="str">
        <f t="shared" si="60"/>
        <v>SGA</v>
      </c>
      <c r="AM984" s="477" t="s">
        <v>4410</v>
      </c>
      <c r="AN984" s="269" t="s">
        <v>1128</v>
      </c>
      <c r="AO984" s="269" t="s">
        <v>23</v>
      </c>
      <c r="AP984" s="269" t="s">
        <v>222</v>
      </c>
      <c r="BX984" s="114">
        <f>IF('1_geral'!$D$1=AL984,1,0)</f>
        <v>0</v>
      </c>
      <c r="BY984" s="114">
        <f>IF(BX984=1,SUM($BX$2:$BX983)+1,0)</f>
        <v>0</v>
      </c>
      <c r="BZ984" s="114" t="str">
        <f t="shared" si="58"/>
        <v/>
      </c>
      <c r="CA984" s="114" t="str">
        <f t="shared" si="59"/>
        <v/>
      </c>
    </row>
    <row r="985" spans="38:79" ht="15" customHeight="1" x14ac:dyDescent="0.25">
      <c r="AL985" s="271" t="str">
        <f t="shared" si="60"/>
        <v>SCL</v>
      </c>
      <c r="AM985" s="477" t="s">
        <v>4411</v>
      </c>
      <c r="AN985" s="269" t="s">
        <v>1129</v>
      </c>
      <c r="AO985" s="269" t="s">
        <v>19</v>
      </c>
      <c r="AP985" s="269" t="s">
        <v>222</v>
      </c>
      <c r="BX985" s="114">
        <f>IF('1_geral'!$D$1=AL985,1,0)</f>
        <v>0</v>
      </c>
      <c r="BY985" s="114">
        <f>IF(BX985=1,SUM($BX$2:$BX984)+1,0)</f>
        <v>0</v>
      </c>
      <c r="BZ985" s="114" t="str">
        <f t="shared" si="58"/>
        <v/>
      </c>
      <c r="CA985" s="114" t="str">
        <f t="shared" si="59"/>
        <v/>
      </c>
    </row>
    <row r="986" spans="38:79" ht="15" customHeight="1" x14ac:dyDescent="0.25">
      <c r="AL986" s="271" t="str">
        <f t="shared" si="60"/>
        <v>SPC</v>
      </c>
      <c r="AM986" s="477" t="s">
        <v>4412</v>
      </c>
      <c r="AN986" s="269" t="s">
        <v>1130</v>
      </c>
      <c r="AO986" s="269" t="s">
        <v>26</v>
      </c>
      <c r="AP986" s="269" t="s">
        <v>222</v>
      </c>
      <c r="BX986" s="114">
        <f>IF('1_geral'!$D$1=AL986,1,0)</f>
        <v>0</v>
      </c>
      <c r="BY986" s="114">
        <f>IF(BX986=1,SUM($BX$2:$BX985)+1,0)</f>
        <v>0</v>
      </c>
      <c r="BZ986" s="114" t="str">
        <f t="shared" si="58"/>
        <v/>
      </c>
      <c r="CA986" s="114" t="str">
        <f t="shared" si="59"/>
        <v/>
      </c>
    </row>
    <row r="987" spans="38:79" ht="15" customHeight="1" x14ac:dyDescent="0.25">
      <c r="AL987" s="271" t="str">
        <f t="shared" si="60"/>
        <v>SPC</v>
      </c>
      <c r="AM987" s="477" t="s">
        <v>4413</v>
      </c>
      <c r="AN987" s="269" t="s">
        <v>1131</v>
      </c>
      <c r="AO987" s="269" t="s">
        <v>26</v>
      </c>
      <c r="AP987" s="269" t="s">
        <v>222</v>
      </c>
      <c r="BX987" s="114">
        <f>IF('1_geral'!$D$1=AL987,1,0)</f>
        <v>0</v>
      </c>
      <c r="BY987" s="114">
        <f>IF(BX987=1,SUM($BX$2:$BX986)+1,0)</f>
        <v>0</v>
      </c>
      <c r="BZ987" s="114" t="str">
        <f t="shared" si="58"/>
        <v/>
      </c>
      <c r="CA987" s="114" t="str">
        <f t="shared" si="59"/>
        <v/>
      </c>
    </row>
    <row r="988" spans="38:79" ht="15" customHeight="1" x14ac:dyDescent="0.25">
      <c r="AL988" s="271" t="str">
        <f t="shared" si="60"/>
        <v>SGA</v>
      </c>
      <c r="AM988" s="477" t="s">
        <v>4414</v>
      </c>
      <c r="AN988" s="269" t="s">
        <v>1132</v>
      </c>
      <c r="AO988" s="269" t="s">
        <v>23</v>
      </c>
      <c r="AP988" s="269" t="s">
        <v>222</v>
      </c>
      <c r="BX988" s="114">
        <f>IF('1_geral'!$D$1=AL988,1,0)</f>
        <v>0</v>
      </c>
      <c r="BY988" s="114">
        <f>IF(BX988=1,SUM($BX$2:$BX987)+1,0)</f>
        <v>0</v>
      </c>
      <c r="BZ988" s="114" t="str">
        <f t="shared" si="58"/>
        <v/>
      </c>
      <c r="CA988" s="114" t="str">
        <f t="shared" si="59"/>
        <v/>
      </c>
    </row>
    <row r="989" spans="38:79" ht="15" customHeight="1" x14ac:dyDescent="0.25">
      <c r="AL989" s="271" t="str">
        <f t="shared" si="60"/>
        <v>SGP</v>
      </c>
      <c r="AM989" s="477" t="s">
        <v>4415</v>
      </c>
      <c r="AN989" s="269" t="s">
        <v>1133</v>
      </c>
      <c r="AO989" s="269" t="s">
        <v>24</v>
      </c>
      <c r="AP989" s="269" t="s">
        <v>222</v>
      </c>
      <c r="BX989" s="114">
        <f>IF('1_geral'!$D$1=AL989,1,0)</f>
        <v>0</v>
      </c>
      <c r="BY989" s="114">
        <f>IF(BX989=1,SUM($BX$2:$BX988)+1,0)</f>
        <v>0</v>
      </c>
      <c r="BZ989" s="114" t="str">
        <f t="shared" si="58"/>
        <v/>
      </c>
      <c r="CA989" s="114" t="str">
        <f t="shared" si="59"/>
        <v/>
      </c>
    </row>
    <row r="990" spans="38:79" ht="15" customHeight="1" x14ac:dyDescent="0.25">
      <c r="AL990" s="271" t="str">
        <f t="shared" si="60"/>
        <v>CRG</v>
      </c>
      <c r="AM990" s="477" t="s">
        <v>4416</v>
      </c>
      <c r="AN990" s="269" t="s">
        <v>1134</v>
      </c>
      <c r="AO990" s="269" t="s">
        <v>6</v>
      </c>
      <c r="AP990" s="269" t="s">
        <v>222</v>
      </c>
      <c r="BX990" s="114">
        <f>IF('1_geral'!$D$1=AL990,1,0)</f>
        <v>0</v>
      </c>
      <c r="BY990" s="114">
        <f>IF(BX990=1,SUM($BX$2:$BX989)+1,0)</f>
        <v>0</v>
      </c>
      <c r="BZ990" s="114" t="str">
        <f t="shared" si="58"/>
        <v/>
      </c>
      <c r="CA990" s="114" t="str">
        <f t="shared" si="59"/>
        <v/>
      </c>
    </row>
    <row r="991" spans="38:79" ht="15" customHeight="1" x14ac:dyDescent="0.25">
      <c r="AL991" s="271" t="str">
        <f t="shared" si="60"/>
        <v>SDL</v>
      </c>
      <c r="AM991" s="477" t="s">
        <v>4417</v>
      </c>
      <c r="AN991" s="269" t="s">
        <v>1135</v>
      </c>
      <c r="AO991" s="269" t="s">
        <v>20</v>
      </c>
      <c r="AP991" s="269" t="s">
        <v>222</v>
      </c>
      <c r="BX991" s="114">
        <f>IF('1_geral'!$D$1=AL991,1,0)</f>
        <v>0</v>
      </c>
      <c r="BY991" s="114">
        <f>IF(BX991=1,SUM($BX$2:$BX990)+1,0)</f>
        <v>0</v>
      </c>
      <c r="BZ991" s="114" t="str">
        <f t="shared" si="58"/>
        <v/>
      </c>
      <c r="CA991" s="114" t="str">
        <f t="shared" si="59"/>
        <v/>
      </c>
    </row>
    <row r="992" spans="38:79" ht="15" customHeight="1" x14ac:dyDescent="0.25">
      <c r="AL992" s="271" t="str">
        <f t="shared" si="60"/>
        <v>NSA</v>
      </c>
      <c r="AM992" s="477" t="s">
        <v>4418</v>
      </c>
      <c r="AN992" s="269" t="s">
        <v>1136</v>
      </c>
      <c r="AO992" s="269" t="s">
        <v>15</v>
      </c>
      <c r="AP992" s="269" t="s">
        <v>227</v>
      </c>
      <c r="BX992" s="114">
        <f>IF('1_geral'!$D$1=AL992,1,0)</f>
        <v>0</v>
      </c>
      <c r="BY992" s="114">
        <f>IF(BX992=1,SUM($BX$2:$BX991)+1,0)</f>
        <v>0</v>
      </c>
      <c r="BZ992" s="114" t="str">
        <f t="shared" si="58"/>
        <v/>
      </c>
      <c r="CA992" s="114" t="str">
        <f t="shared" si="59"/>
        <v/>
      </c>
    </row>
    <row r="993" spans="38:79" ht="15" customHeight="1" x14ac:dyDescent="0.25">
      <c r="AL993" s="271" t="str">
        <f t="shared" si="60"/>
        <v>SIM</v>
      </c>
      <c r="AM993" s="477" t="s">
        <v>4419</v>
      </c>
      <c r="AN993" s="269" t="s">
        <v>1137</v>
      </c>
      <c r="AO993" s="269" t="s">
        <v>25</v>
      </c>
      <c r="AP993" s="269" t="s">
        <v>222</v>
      </c>
      <c r="BX993" s="114">
        <f>IF('1_geral'!$D$1=AL993,1,0)</f>
        <v>0</v>
      </c>
      <c r="BY993" s="114">
        <f>IF(BX993=1,SUM($BX$2:$BX992)+1,0)</f>
        <v>0</v>
      </c>
      <c r="BZ993" s="114" t="str">
        <f t="shared" si="58"/>
        <v/>
      </c>
      <c r="CA993" s="114" t="str">
        <f t="shared" si="59"/>
        <v/>
      </c>
    </row>
    <row r="994" spans="38:79" ht="15" customHeight="1" x14ac:dyDescent="0.25">
      <c r="AL994" s="271" t="str">
        <f t="shared" si="60"/>
        <v>GAB</v>
      </c>
      <c r="AM994" s="477" t="s">
        <v>4420</v>
      </c>
      <c r="AN994" s="269" t="s">
        <v>1138</v>
      </c>
      <c r="AO994" s="269" t="s">
        <v>11</v>
      </c>
      <c r="AP994" s="269" t="s">
        <v>222</v>
      </c>
      <c r="BX994" s="114">
        <f>IF('1_geral'!$D$1=AL994,1,0)</f>
        <v>0</v>
      </c>
      <c r="BY994" s="114">
        <f>IF(BX994=1,SUM($BX$2:$BX993)+1,0)</f>
        <v>0</v>
      </c>
      <c r="BZ994" s="114" t="str">
        <f t="shared" si="58"/>
        <v/>
      </c>
      <c r="CA994" s="114" t="str">
        <f t="shared" si="59"/>
        <v/>
      </c>
    </row>
    <row r="995" spans="38:79" ht="15" customHeight="1" x14ac:dyDescent="0.25">
      <c r="AL995" s="271" t="str">
        <f t="shared" si="60"/>
        <v>SDT</v>
      </c>
      <c r="AM995" s="477" t="s">
        <v>4421</v>
      </c>
      <c r="AN995" s="269" t="s">
        <v>3382</v>
      </c>
      <c r="AO995" s="269" t="s">
        <v>22</v>
      </c>
      <c r="AP995" s="269" t="s">
        <v>222</v>
      </c>
      <c r="BX995" s="114">
        <f>IF('1_geral'!$D$1=AL995,1,0)</f>
        <v>0</v>
      </c>
      <c r="BY995" s="114">
        <f>IF(BX995=1,SUM($BX$2:$BX994)+1,0)</f>
        <v>0</v>
      </c>
      <c r="BZ995" s="114" t="str">
        <f t="shared" si="58"/>
        <v/>
      </c>
      <c r="CA995" s="114" t="str">
        <f t="shared" si="59"/>
        <v/>
      </c>
    </row>
    <row r="996" spans="38:79" ht="15" customHeight="1" x14ac:dyDescent="0.25">
      <c r="AL996" s="271" t="str">
        <f t="shared" si="60"/>
        <v>NFP</v>
      </c>
      <c r="AM996" s="477" t="s">
        <v>4422</v>
      </c>
      <c r="AN996" s="269" t="s">
        <v>1139</v>
      </c>
      <c r="AO996" s="269" t="s">
        <v>12</v>
      </c>
      <c r="AP996" s="269" t="s">
        <v>222</v>
      </c>
      <c r="BX996" s="114">
        <f>IF('1_geral'!$D$1=AL996,1,0)</f>
        <v>0</v>
      </c>
      <c r="BY996" s="114">
        <f>IF(BX996=1,SUM($BX$2:$BX995)+1,0)</f>
        <v>0</v>
      </c>
      <c r="BZ996" s="114" t="str">
        <f t="shared" si="58"/>
        <v/>
      </c>
      <c r="CA996" s="114" t="str">
        <f t="shared" si="59"/>
        <v/>
      </c>
    </row>
    <row r="997" spans="38:79" ht="15" customHeight="1" x14ac:dyDescent="0.25">
      <c r="AL997" s="271" t="str">
        <f t="shared" si="60"/>
        <v>NSP</v>
      </c>
      <c r="AM997" s="477" t="s">
        <v>4423</v>
      </c>
      <c r="AN997" s="269" t="s">
        <v>1140</v>
      </c>
      <c r="AO997" s="269" t="s">
        <v>16</v>
      </c>
      <c r="AP997" s="269" t="s">
        <v>226</v>
      </c>
      <c r="BX997" s="114">
        <f>IF('1_geral'!$D$1=AL997,1,0)</f>
        <v>0</v>
      </c>
      <c r="BY997" s="114">
        <f>IF(BX997=1,SUM($BX$2:$BX996)+1,0)</f>
        <v>0</v>
      </c>
      <c r="BZ997" s="114" t="str">
        <f t="shared" si="58"/>
        <v/>
      </c>
      <c r="CA997" s="114" t="str">
        <f t="shared" si="59"/>
        <v/>
      </c>
    </row>
    <row r="998" spans="38:79" ht="15" customHeight="1" x14ac:dyDescent="0.25">
      <c r="AL998" s="271" t="str">
        <f t="shared" si="60"/>
        <v>SFO</v>
      </c>
      <c r="AM998" s="477" t="s">
        <v>4424</v>
      </c>
      <c r="AN998" s="269" t="s">
        <v>1141</v>
      </c>
      <c r="AO998" s="269" t="s">
        <v>1840</v>
      </c>
      <c r="AP998" s="269" t="s">
        <v>222</v>
      </c>
      <c r="BX998" s="114">
        <f>IF('1_geral'!$D$1=AL998,1,0)</f>
        <v>0</v>
      </c>
      <c r="BY998" s="114">
        <f>IF(BX998=1,SUM($BX$2:$BX997)+1,0)</f>
        <v>0</v>
      </c>
      <c r="BZ998" s="114" t="str">
        <f t="shared" si="58"/>
        <v/>
      </c>
      <c r="CA998" s="114" t="str">
        <f t="shared" si="59"/>
        <v/>
      </c>
    </row>
    <row r="999" spans="38:79" ht="15" customHeight="1" x14ac:dyDescent="0.25">
      <c r="AL999" s="271" t="str">
        <f t="shared" si="60"/>
        <v>SFI</v>
      </c>
      <c r="AM999" s="477" t="s">
        <v>4425</v>
      </c>
      <c r="AN999" s="269" t="s">
        <v>1142</v>
      </c>
      <c r="AO999" s="269" t="s">
        <v>1836</v>
      </c>
      <c r="AP999" s="269" t="s">
        <v>222</v>
      </c>
      <c r="BX999" s="114">
        <f>IF('1_geral'!$D$1=AL999,1,0)</f>
        <v>0</v>
      </c>
      <c r="BY999" s="114">
        <f>IF(BX999=1,SUM($BX$2:$BX998)+1,0)</f>
        <v>0</v>
      </c>
      <c r="BZ999" s="114" t="str">
        <f t="shared" si="58"/>
        <v/>
      </c>
      <c r="CA999" s="114" t="str">
        <f t="shared" si="59"/>
        <v/>
      </c>
    </row>
    <row r="1000" spans="38:79" ht="15" customHeight="1" x14ac:dyDescent="0.25">
      <c r="AL1000" s="271" t="str">
        <f t="shared" si="60"/>
        <v>SBQ</v>
      </c>
      <c r="AM1000" s="477" t="s">
        <v>4426</v>
      </c>
      <c r="AN1000" s="269" t="s">
        <v>1143</v>
      </c>
      <c r="AO1000" s="269" t="s">
        <v>17</v>
      </c>
      <c r="AP1000" s="269" t="s">
        <v>222</v>
      </c>
      <c r="BX1000" s="114">
        <f>IF('1_geral'!$D$1=AL1000,1,0)</f>
        <v>0</v>
      </c>
      <c r="BY1000" s="114">
        <f>IF(BX1000=1,SUM($BX$2:$BX999)+1,0)</f>
        <v>0</v>
      </c>
      <c r="BZ1000" s="114" t="str">
        <f t="shared" si="58"/>
        <v/>
      </c>
      <c r="CA1000" s="114" t="str">
        <f t="shared" si="59"/>
        <v/>
      </c>
    </row>
    <row r="1001" spans="38:79" ht="15" customHeight="1" x14ac:dyDescent="0.25">
      <c r="AL1001" s="271" t="str">
        <f t="shared" si="60"/>
        <v>SPL</v>
      </c>
      <c r="AM1001" s="477" t="s">
        <v>4427</v>
      </c>
      <c r="AN1001" s="269" t="s">
        <v>1144</v>
      </c>
      <c r="AO1001" s="269" t="s">
        <v>29</v>
      </c>
      <c r="AP1001" s="269" t="s">
        <v>222</v>
      </c>
      <c r="BX1001" s="114">
        <f>IF('1_geral'!$D$1=AL1001,1,0)</f>
        <v>0</v>
      </c>
      <c r="BY1001" s="114">
        <f>IF(BX1001=1,SUM($BX$2:$BX1000)+1,0)</f>
        <v>0</v>
      </c>
      <c r="BZ1001" s="114" t="str">
        <f t="shared" si="58"/>
        <v/>
      </c>
      <c r="CA1001" s="114" t="str">
        <f t="shared" si="59"/>
        <v/>
      </c>
    </row>
    <row r="1002" spans="38:79" ht="15" customHeight="1" x14ac:dyDescent="0.25">
      <c r="AL1002" s="271" t="str">
        <f t="shared" si="60"/>
        <v>STI</v>
      </c>
      <c r="AM1002" s="477" t="s">
        <v>4428</v>
      </c>
      <c r="AN1002" s="269" t="s">
        <v>1145</v>
      </c>
      <c r="AO1002" s="269" t="s">
        <v>31</v>
      </c>
      <c r="AP1002" s="269" t="s">
        <v>222</v>
      </c>
      <c r="BX1002" s="114">
        <f>IF('1_geral'!$D$1=AL1002,1,0)</f>
        <v>0</v>
      </c>
      <c r="BY1002" s="114">
        <f>IF(BX1002=1,SUM($BX$2:$BX1001)+1,0)</f>
        <v>0</v>
      </c>
      <c r="BZ1002" s="114" t="str">
        <f t="shared" si="58"/>
        <v/>
      </c>
      <c r="CA1002" s="114" t="str">
        <f t="shared" si="59"/>
        <v/>
      </c>
    </row>
    <row r="1003" spans="38:79" ht="15" customHeight="1" x14ac:dyDescent="0.25">
      <c r="AL1003" s="271" t="str">
        <f t="shared" si="60"/>
        <v>SIM</v>
      </c>
      <c r="AM1003" s="477" t="s">
        <v>4429</v>
      </c>
      <c r="AN1003" s="269" t="s">
        <v>1146</v>
      </c>
      <c r="AO1003" s="269" t="s">
        <v>25</v>
      </c>
      <c r="AP1003" s="269" t="s">
        <v>222</v>
      </c>
      <c r="BX1003" s="114">
        <f>IF('1_geral'!$D$1=AL1003,1,0)</f>
        <v>0</v>
      </c>
      <c r="BY1003" s="114">
        <f>IF(BX1003=1,SUM($BX$2:$BX1002)+1,0)</f>
        <v>0</v>
      </c>
      <c r="BZ1003" s="114" t="str">
        <f t="shared" si="58"/>
        <v/>
      </c>
      <c r="CA1003" s="114" t="str">
        <f t="shared" si="59"/>
        <v/>
      </c>
    </row>
    <row r="1004" spans="38:79" ht="15" customHeight="1" x14ac:dyDescent="0.25">
      <c r="AL1004" s="271" t="str">
        <f t="shared" si="60"/>
        <v>SGE</v>
      </c>
      <c r="AM1004" s="477" t="s">
        <v>4430</v>
      </c>
      <c r="AN1004" s="269" t="s">
        <v>1147</v>
      </c>
      <c r="AO1004" s="269" t="s">
        <v>3363</v>
      </c>
      <c r="AP1004" s="269" t="s">
        <v>222</v>
      </c>
      <c r="BX1004" s="114">
        <f>IF('1_geral'!$D$1=AL1004,1,0)</f>
        <v>0</v>
      </c>
      <c r="BY1004" s="114">
        <f>IF(BX1004=1,SUM($BX$2:$BX1003)+1,0)</f>
        <v>0</v>
      </c>
      <c r="BZ1004" s="114" t="str">
        <f t="shared" si="58"/>
        <v/>
      </c>
      <c r="CA1004" s="114" t="str">
        <f t="shared" si="59"/>
        <v/>
      </c>
    </row>
    <row r="1005" spans="38:79" ht="15" customHeight="1" x14ac:dyDescent="0.25">
      <c r="AL1005" s="271" t="str">
        <f t="shared" si="60"/>
        <v>SDT</v>
      </c>
      <c r="AM1005" s="477" t="s">
        <v>4431</v>
      </c>
      <c r="AN1005" s="269" t="s">
        <v>1148</v>
      </c>
      <c r="AO1005" s="269" t="s">
        <v>22</v>
      </c>
      <c r="AP1005" s="269" t="s">
        <v>222</v>
      </c>
      <c r="BX1005" s="114">
        <f>IF('1_geral'!$D$1=AL1005,1,0)</f>
        <v>0</v>
      </c>
      <c r="BY1005" s="114">
        <f>IF(BX1005=1,SUM($BX$2:$BX1004)+1,0)</f>
        <v>0</v>
      </c>
      <c r="BZ1005" s="114" t="str">
        <f t="shared" si="58"/>
        <v/>
      </c>
      <c r="CA1005" s="114" t="str">
        <f t="shared" si="59"/>
        <v/>
      </c>
    </row>
    <row r="1006" spans="38:79" ht="15" customHeight="1" x14ac:dyDescent="0.25">
      <c r="AL1006" s="271" t="str">
        <f t="shared" si="60"/>
        <v>SGP</v>
      </c>
      <c r="AM1006" s="477" t="s">
        <v>4432</v>
      </c>
      <c r="AN1006" s="269" t="s">
        <v>1149</v>
      </c>
      <c r="AO1006" s="269" t="s">
        <v>24</v>
      </c>
      <c r="AP1006" s="269" t="s">
        <v>222</v>
      </c>
      <c r="BX1006" s="114">
        <f>IF('1_geral'!$D$1=AL1006,1,0)</f>
        <v>0</v>
      </c>
      <c r="BY1006" s="114">
        <f>IF(BX1006=1,SUM($BX$2:$BX1005)+1,0)</f>
        <v>0</v>
      </c>
      <c r="BZ1006" s="114" t="str">
        <f t="shared" si="58"/>
        <v/>
      </c>
      <c r="CA1006" s="114" t="str">
        <f t="shared" si="59"/>
        <v/>
      </c>
    </row>
    <row r="1007" spans="38:79" ht="15" customHeight="1" x14ac:dyDescent="0.25">
      <c r="AL1007" s="271" t="str">
        <f t="shared" si="60"/>
        <v>SDP</v>
      </c>
      <c r="AM1007" s="477" t="s">
        <v>4433</v>
      </c>
      <c r="AN1007" s="269" t="s">
        <v>1150</v>
      </c>
      <c r="AO1007" s="269" t="s">
        <v>21</v>
      </c>
      <c r="AP1007" s="269" t="s">
        <v>222</v>
      </c>
      <c r="BX1007" s="114">
        <f>IF('1_geral'!$D$1=AL1007,1,0)</f>
        <v>0</v>
      </c>
      <c r="BY1007" s="114">
        <f>IF(BX1007=1,SUM($BX$2:$BX1006)+1,0)</f>
        <v>0</v>
      </c>
      <c r="BZ1007" s="114" t="str">
        <f t="shared" si="58"/>
        <v/>
      </c>
      <c r="CA1007" s="114" t="str">
        <f t="shared" si="59"/>
        <v/>
      </c>
    </row>
    <row r="1008" spans="38:79" ht="15" customHeight="1" x14ac:dyDescent="0.25">
      <c r="AL1008" s="271" t="str">
        <f t="shared" si="60"/>
        <v>SDL</v>
      </c>
      <c r="AM1008" s="477" t="s">
        <v>4434</v>
      </c>
      <c r="AN1008" s="269" t="s">
        <v>1151</v>
      </c>
      <c r="AO1008" s="269" t="s">
        <v>20</v>
      </c>
      <c r="AP1008" s="269" t="s">
        <v>222</v>
      </c>
      <c r="BX1008" s="114">
        <f>IF('1_geral'!$D$1=AL1008,1,0)</f>
        <v>0</v>
      </c>
      <c r="BY1008" s="114">
        <f>IF(BX1008=1,SUM($BX$2:$BX1007)+1,0)</f>
        <v>0</v>
      </c>
      <c r="BZ1008" s="114" t="str">
        <f t="shared" si="58"/>
        <v/>
      </c>
      <c r="CA1008" s="114" t="str">
        <f t="shared" si="59"/>
        <v/>
      </c>
    </row>
    <row r="1009" spans="38:79" ht="15" customHeight="1" x14ac:dyDescent="0.25">
      <c r="AL1009" s="271" t="str">
        <f t="shared" si="60"/>
        <v>DIR-2</v>
      </c>
      <c r="AM1009" s="477" t="s">
        <v>4435</v>
      </c>
      <c r="AN1009" s="269" t="s">
        <v>1152</v>
      </c>
      <c r="AO1009" s="269" t="s">
        <v>42</v>
      </c>
      <c r="AP1009" s="269" t="s">
        <v>222</v>
      </c>
      <c r="BX1009" s="114">
        <f>IF('1_geral'!$D$1=AL1009,1,0)</f>
        <v>0</v>
      </c>
      <c r="BY1009" s="114">
        <f>IF(BX1009=1,SUM($BX$2:$BX1008)+1,0)</f>
        <v>0</v>
      </c>
      <c r="BZ1009" s="114" t="str">
        <f t="shared" si="58"/>
        <v/>
      </c>
      <c r="CA1009" s="114" t="str">
        <f t="shared" si="59"/>
        <v/>
      </c>
    </row>
    <row r="1010" spans="38:79" ht="15" customHeight="1" x14ac:dyDescent="0.25">
      <c r="AL1010" s="271" t="str">
        <f t="shared" si="60"/>
        <v>SDL</v>
      </c>
      <c r="AM1010" s="477" t="s">
        <v>4436</v>
      </c>
      <c r="AN1010" s="269" t="s">
        <v>1153</v>
      </c>
      <c r="AO1010" s="269" t="s">
        <v>20</v>
      </c>
      <c r="AP1010" s="269" t="s">
        <v>222</v>
      </c>
      <c r="BX1010" s="114">
        <f>IF('1_geral'!$D$1=AL1010,1,0)</f>
        <v>0</v>
      </c>
      <c r="BY1010" s="114">
        <f>IF(BX1010=1,SUM($BX$2:$BX1009)+1,0)</f>
        <v>0</v>
      </c>
      <c r="BZ1010" s="114" t="str">
        <f t="shared" si="58"/>
        <v/>
      </c>
      <c r="CA1010" s="114" t="str">
        <f t="shared" si="59"/>
        <v/>
      </c>
    </row>
    <row r="1011" spans="38:79" ht="15" customHeight="1" x14ac:dyDescent="0.25">
      <c r="AL1011" s="271" t="str">
        <f t="shared" si="60"/>
        <v>STI</v>
      </c>
      <c r="AM1011" s="477" t="s">
        <v>4437</v>
      </c>
      <c r="AN1011" s="269" t="s">
        <v>1154</v>
      </c>
      <c r="AO1011" s="269" t="s">
        <v>31</v>
      </c>
      <c r="AP1011" s="269" t="s">
        <v>222</v>
      </c>
      <c r="BX1011" s="114">
        <f>IF('1_geral'!$D$1=AL1011,1,0)</f>
        <v>0</v>
      </c>
      <c r="BY1011" s="114">
        <f>IF(BX1011=1,SUM($BX$2:$BX1010)+1,0)</f>
        <v>0</v>
      </c>
      <c r="BZ1011" s="114" t="str">
        <f t="shared" si="58"/>
        <v/>
      </c>
      <c r="CA1011" s="114" t="str">
        <f t="shared" si="59"/>
        <v/>
      </c>
    </row>
    <row r="1012" spans="38:79" ht="15" customHeight="1" x14ac:dyDescent="0.25">
      <c r="AL1012" s="271" t="str">
        <f t="shared" si="60"/>
        <v>DIR-4</v>
      </c>
      <c r="AM1012" s="477" t="s">
        <v>4438</v>
      </c>
      <c r="AN1012" s="269" t="s">
        <v>1155</v>
      </c>
      <c r="AO1012" s="269" t="s">
        <v>10</v>
      </c>
      <c r="AP1012" s="269" t="s">
        <v>222</v>
      </c>
      <c r="BX1012" s="114">
        <f>IF('1_geral'!$D$1=AL1012,1,0)</f>
        <v>0</v>
      </c>
      <c r="BY1012" s="114">
        <f>IF(BX1012=1,SUM($BX$2:$BX1011)+1,0)</f>
        <v>0</v>
      </c>
      <c r="BZ1012" s="114" t="str">
        <f t="shared" si="58"/>
        <v/>
      </c>
      <c r="CA1012" s="114" t="str">
        <f t="shared" si="59"/>
        <v/>
      </c>
    </row>
    <row r="1013" spans="38:79" ht="15" customHeight="1" x14ac:dyDescent="0.25">
      <c r="AL1013" s="271" t="str">
        <f t="shared" si="60"/>
        <v>NSA</v>
      </c>
      <c r="AM1013" s="477" t="s">
        <v>4439</v>
      </c>
      <c r="AN1013" s="269" t="s">
        <v>1156</v>
      </c>
      <c r="AO1013" s="269" t="s">
        <v>15</v>
      </c>
      <c r="AP1013" s="269" t="s">
        <v>227</v>
      </c>
      <c r="BX1013" s="114">
        <f>IF('1_geral'!$D$1=AL1013,1,0)</f>
        <v>0</v>
      </c>
      <c r="BY1013" s="114">
        <f>IF(BX1013=1,SUM($BX$2:$BX1012)+1,0)</f>
        <v>0</v>
      </c>
      <c r="BZ1013" s="114" t="str">
        <f t="shared" si="58"/>
        <v/>
      </c>
      <c r="CA1013" s="114" t="str">
        <f t="shared" si="59"/>
        <v/>
      </c>
    </row>
    <row r="1014" spans="38:79" ht="15" customHeight="1" x14ac:dyDescent="0.25">
      <c r="AL1014" s="271" t="str">
        <f t="shared" si="60"/>
        <v>STI</v>
      </c>
      <c r="AM1014" s="477" t="s">
        <v>5069</v>
      </c>
      <c r="AN1014" s="269" t="s">
        <v>1157</v>
      </c>
      <c r="AO1014" s="269" t="s">
        <v>31</v>
      </c>
      <c r="AP1014" s="269" t="s">
        <v>223</v>
      </c>
      <c r="BX1014" s="114">
        <f>IF('1_geral'!$D$1=AL1014,1,0)</f>
        <v>0</v>
      </c>
      <c r="BY1014" s="114">
        <f>IF(BX1014=1,SUM($BX$2:$BX1013)+1,0)</f>
        <v>0</v>
      </c>
      <c r="BZ1014" s="114" t="str">
        <f t="shared" si="58"/>
        <v/>
      </c>
      <c r="CA1014" s="114" t="str">
        <f t="shared" si="59"/>
        <v/>
      </c>
    </row>
    <row r="1015" spans="38:79" ht="15" customHeight="1" x14ac:dyDescent="0.25">
      <c r="AL1015" s="271" t="str">
        <f t="shared" si="60"/>
        <v>SDT</v>
      </c>
      <c r="AM1015" s="477" t="s">
        <v>4440</v>
      </c>
      <c r="AN1015" s="269" t="s">
        <v>1158</v>
      </c>
      <c r="AO1015" s="269" t="s">
        <v>22</v>
      </c>
      <c r="AP1015" s="269" t="s">
        <v>222</v>
      </c>
      <c r="BX1015" s="114">
        <f>IF('1_geral'!$D$1=AL1015,1,0)</f>
        <v>0</v>
      </c>
      <c r="BY1015" s="114">
        <f>IF(BX1015=1,SUM($BX$2:$BX1014)+1,0)</f>
        <v>0</v>
      </c>
      <c r="BZ1015" s="114" t="str">
        <f t="shared" si="58"/>
        <v/>
      </c>
      <c r="CA1015" s="114" t="str">
        <f t="shared" si="59"/>
        <v/>
      </c>
    </row>
    <row r="1016" spans="38:79" ht="15" customHeight="1" x14ac:dyDescent="0.25">
      <c r="AL1016" s="271" t="str">
        <f t="shared" si="60"/>
        <v>STI</v>
      </c>
      <c r="AM1016" s="477" t="s">
        <v>4441</v>
      </c>
      <c r="AN1016" s="269" t="s">
        <v>1159</v>
      </c>
      <c r="AO1016" s="269" t="s">
        <v>31</v>
      </c>
      <c r="AP1016" s="269" t="s">
        <v>222</v>
      </c>
      <c r="BX1016" s="114">
        <f>IF('1_geral'!$D$1=AL1016,1,0)</f>
        <v>0</v>
      </c>
      <c r="BY1016" s="114">
        <f>IF(BX1016=1,SUM($BX$2:$BX1015)+1,0)</f>
        <v>0</v>
      </c>
      <c r="BZ1016" s="114" t="str">
        <f t="shared" si="58"/>
        <v/>
      </c>
      <c r="CA1016" s="114" t="str">
        <f t="shared" si="59"/>
        <v/>
      </c>
    </row>
    <row r="1017" spans="38:79" ht="15" customHeight="1" x14ac:dyDescent="0.25">
      <c r="AL1017" s="271" t="str">
        <f t="shared" si="60"/>
        <v>SFI</v>
      </c>
      <c r="AM1017" s="477" t="s">
        <v>4442</v>
      </c>
      <c r="AN1017" s="269" t="s">
        <v>1160</v>
      </c>
      <c r="AO1017" s="269" t="s">
        <v>1836</v>
      </c>
      <c r="AP1017" s="269" t="s">
        <v>222</v>
      </c>
      <c r="BX1017" s="114">
        <f>IF('1_geral'!$D$1=AL1017,1,0)</f>
        <v>0</v>
      </c>
      <c r="BY1017" s="114">
        <f>IF(BX1017=1,SUM($BX$2:$BX1016)+1,0)</f>
        <v>0</v>
      </c>
      <c r="BZ1017" s="114" t="str">
        <f t="shared" si="58"/>
        <v/>
      </c>
      <c r="CA1017" s="114" t="str">
        <f t="shared" si="59"/>
        <v/>
      </c>
    </row>
    <row r="1018" spans="38:79" ht="15" customHeight="1" x14ac:dyDescent="0.25">
      <c r="AL1018" s="271" t="str">
        <f t="shared" si="60"/>
        <v>SEP</v>
      </c>
      <c r="AM1018" s="477" t="s">
        <v>4443</v>
      </c>
      <c r="AN1018" s="269" t="s">
        <v>1161</v>
      </c>
      <c r="AO1018" s="269" t="s">
        <v>5</v>
      </c>
      <c r="AP1018" s="269" t="s">
        <v>222</v>
      </c>
      <c r="BX1018" s="114">
        <f>IF('1_geral'!$D$1=AL1018,1,0)</f>
        <v>0</v>
      </c>
      <c r="BY1018" s="114">
        <f>IF(BX1018=1,SUM($BX$2:$BX1017)+1,0)</f>
        <v>0</v>
      </c>
      <c r="BZ1018" s="114" t="str">
        <f t="shared" si="58"/>
        <v/>
      </c>
      <c r="CA1018" s="114" t="str">
        <f t="shared" si="59"/>
        <v/>
      </c>
    </row>
    <row r="1019" spans="38:79" ht="15" customHeight="1" x14ac:dyDescent="0.25">
      <c r="AL1019" s="271" t="str">
        <f t="shared" si="60"/>
        <v>STI</v>
      </c>
      <c r="AM1019" s="477" t="s">
        <v>4444</v>
      </c>
      <c r="AN1019" s="269" t="s">
        <v>3445</v>
      </c>
      <c r="AO1019" s="269" t="s">
        <v>31</v>
      </c>
      <c r="AP1019" s="269" t="s">
        <v>222</v>
      </c>
      <c r="BX1019" s="114">
        <f>IF('1_geral'!$D$1=AL1019,1,0)</f>
        <v>0</v>
      </c>
      <c r="BY1019" s="114">
        <f>IF(BX1019=1,SUM($BX$2:$BX1018)+1,0)</f>
        <v>0</v>
      </c>
      <c r="BZ1019" s="114" t="str">
        <f t="shared" si="58"/>
        <v/>
      </c>
      <c r="CA1019" s="114" t="str">
        <f t="shared" si="59"/>
        <v/>
      </c>
    </row>
    <row r="1020" spans="38:79" ht="15" customHeight="1" x14ac:dyDescent="0.25">
      <c r="AL1020" s="271" t="str">
        <f t="shared" si="60"/>
        <v>SGA</v>
      </c>
      <c r="AM1020" s="477" t="s">
        <v>4445</v>
      </c>
      <c r="AN1020" s="269" t="s">
        <v>1162</v>
      </c>
      <c r="AO1020" s="269" t="s">
        <v>23</v>
      </c>
      <c r="AP1020" s="269" t="s">
        <v>222</v>
      </c>
      <c r="BX1020" s="114">
        <f>IF('1_geral'!$D$1=AL1020,1,0)</f>
        <v>0</v>
      </c>
      <c r="BY1020" s="114">
        <f>IF(BX1020=1,SUM($BX$2:$BX1019)+1,0)</f>
        <v>0</v>
      </c>
      <c r="BZ1020" s="114" t="str">
        <f t="shared" si="58"/>
        <v/>
      </c>
      <c r="CA1020" s="114" t="str">
        <f t="shared" si="59"/>
        <v/>
      </c>
    </row>
    <row r="1021" spans="38:79" ht="15" customHeight="1" x14ac:dyDescent="0.25">
      <c r="AL1021" s="271" t="str">
        <f t="shared" si="60"/>
        <v>NSP</v>
      </c>
      <c r="AM1021" s="477" t="s">
        <v>4446</v>
      </c>
      <c r="AN1021" s="269" t="s">
        <v>1163</v>
      </c>
      <c r="AO1021" s="269" t="s">
        <v>16</v>
      </c>
      <c r="AP1021" s="269" t="s">
        <v>226</v>
      </c>
      <c r="BX1021" s="114">
        <f>IF('1_geral'!$D$1=AL1021,1,0)</f>
        <v>0</v>
      </c>
      <c r="BY1021" s="114">
        <f>IF(BX1021=1,SUM($BX$2:$BX1020)+1,0)</f>
        <v>0</v>
      </c>
      <c r="BZ1021" s="114" t="str">
        <f t="shared" si="58"/>
        <v/>
      </c>
      <c r="CA1021" s="114" t="str">
        <f t="shared" si="59"/>
        <v/>
      </c>
    </row>
    <row r="1022" spans="38:79" ht="15" customHeight="1" x14ac:dyDescent="0.25">
      <c r="AL1022" s="271" t="str">
        <f t="shared" si="60"/>
        <v>SGP</v>
      </c>
      <c r="AM1022" s="477" t="s">
        <v>4447</v>
      </c>
      <c r="AN1022" s="269" t="s">
        <v>1164</v>
      </c>
      <c r="AO1022" s="269" t="s">
        <v>24</v>
      </c>
      <c r="AP1022" s="269" t="s">
        <v>223</v>
      </c>
      <c r="BX1022" s="114">
        <f>IF('1_geral'!$D$1=AL1022,1,0)</f>
        <v>0</v>
      </c>
      <c r="BY1022" s="114">
        <f>IF(BX1022=1,SUM($BX$2:$BX1021)+1,0)</f>
        <v>0</v>
      </c>
      <c r="BZ1022" s="114" t="str">
        <f t="shared" si="58"/>
        <v/>
      </c>
      <c r="CA1022" s="114" t="str">
        <f t="shared" si="59"/>
        <v/>
      </c>
    </row>
    <row r="1023" spans="38:79" ht="15" customHeight="1" x14ac:dyDescent="0.25">
      <c r="AL1023" s="271" t="str">
        <f t="shared" si="60"/>
        <v>NSA</v>
      </c>
      <c r="AM1023" s="477" t="s">
        <v>4448</v>
      </c>
      <c r="AN1023" s="269" t="s">
        <v>1165</v>
      </c>
      <c r="AO1023" s="269" t="s">
        <v>15</v>
      </c>
      <c r="AP1023" s="269" t="s">
        <v>227</v>
      </c>
      <c r="BX1023" s="114">
        <f>IF('1_geral'!$D$1=AL1023,1,0)</f>
        <v>0</v>
      </c>
      <c r="BY1023" s="114">
        <f>IF(BX1023=1,SUM($BX$2:$BX1022)+1,0)</f>
        <v>0</v>
      </c>
      <c r="BZ1023" s="114" t="str">
        <f t="shared" si="58"/>
        <v/>
      </c>
      <c r="CA1023" s="114" t="str">
        <f t="shared" si="59"/>
        <v/>
      </c>
    </row>
    <row r="1024" spans="38:79" ht="15" customHeight="1" x14ac:dyDescent="0.25">
      <c r="AL1024" s="271" t="str">
        <f t="shared" si="60"/>
        <v>NRJ</v>
      </c>
      <c r="AM1024" s="477" t="s">
        <v>4449</v>
      </c>
      <c r="AN1024" s="269" t="s">
        <v>1166</v>
      </c>
      <c r="AO1024" s="269" t="s">
        <v>46</v>
      </c>
      <c r="AP1024" s="269" t="s">
        <v>222</v>
      </c>
      <c r="BX1024" s="114">
        <f>IF('1_geral'!$D$1=AL1024,1,0)</f>
        <v>0</v>
      </c>
      <c r="BY1024" s="114">
        <f>IF(BX1024=1,SUM($BX$2:$BX1023)+1,0)</f>
        <v>0</v>
      </c>
      <c r="BZ1024" s="114" t="str">
        <f t="shared" si="58"/>
        <v/>
      </c>
      <c r="CA1024" s="114" t="str">
        <f t="shared" si="59"/>
        <v/>
      </c>
    </row>
    <row r="1025" spans="38:79" ht="15" customHeight="1" x14ac:dyDescent="0.25">
      <c r="AL1025" s="271" t="str">
        <f t="shared" si="60"/>
        <v>APOIO</v>
      </c>
      <c r="AM1025" s="477" t="s">
        <v>4450</v>
      </c>
      <c r="AN1025" s="269" t="s">
        <v>1167</v>
      </c>
      <c r="AO1025" s="269" t="s">
        <v>40</v>
      </c>
      <c r="AP1025" s="269" t="s">
        <v>222</v>
      </c>
      <c r="BX1025" s="114">
        <f>IF('1_geral'!$D$1=AL1025,1,0)</f>
        <v>0</v>
      </c>
      <c r="BY1025" s="114">
        <f>IF(BX1025=1,SUM($BX$2:$BX1024)+1,0)</f>
        <v>0</v>
      </c>
      <c r="BZ1025" s="114" t="str">
        <f t="shared" si="58"/>
        <v/>
      </c>
      <c r="CA1025" s="114" t="str">
        <f t="shared" si="59"/>
        <v/>
      </c>
    </row>
    <row r="1026" spans="38:79" ht="15" customHeight="1" x14ac:dyDescent="0.25">
      <c r="AL1026" s="271" t="str">
        <f t="shared" si="60"/>
        <v>SIM</v>
      </c>
      <c r="AM1026" s="477" t="s">
        <v>4451</v>
      </c>
      <c r="AN1026" s="269" t="s">
        <v>1168</v>
      </c>
      <c r="AO1026" s="269" t="s">
        <v>25</v>
      </c>
      <c r="AP1026" s="269" t="s">
        <v>222</v>
      </c>
      <c r="BX1026" s="114">
        <f>IF('1_geral'!$D$1=AL1026,1,0)</f>
        <v>0</v>
      </c>
      <c r="BY1026" s="114">
        <f>IF(BX1026=1,SUM($BX$2:$BX1025)+1,0)</f>
        <v>0</v>
      </c>
      <c r="BZ1026" s="114" t="str">
        <f t="shared" ref="BZ1026:BZ1089" si="61">IF($BX1026=0,"",AM1026)</f>
        <v/>
      </c>
      <c r="CA1026" s="114" t="str">
        <f t="shared" ref="CA1026:CA1089" si="62">IF($BX1026=0,"",AN1026)</f>
        <v/>
      </c>
    </row>
    <row r="1027" spans="38:79" ht="15" customHeight="1" x14ac:dyDescent="0.25">
      <c r="AL1027" s="271" t="str">
        <f t="shared" si="60"/>
        <v>SPD</v>
      </c>
      <c r="AM1027" s="477" t="s">
        <v>4452</v>
      </c>
      <c r="AN1027" s="269" t="s">
        <v>1169</v>
      </c>
      <c r="AO1027" s="269" t="s">
        <v>27</v>
      </c>
      <c r="AP1027" s="269" t="s">
        <v>222</v>
      </c>
      <c r="BX1027" s="114">
        <f>IF('1_geral'!$D$1=AL1027,1,0)</f>
        <v>0</v>
      </c>
      <c r="BY1027" s="114">
        <f>IF(BX1027=1,SUM($BX$2:$BX1026)+1,0)</f>
        <v>0</v>
      </c>
      <c r="BZ1027" s="114" t="str">
        <f t="shared" si="61"/>
        <v/>
      </c>
      <c r="CA1027" s="114" t="str">
        <f t="shared" si="62"/>
        <v/>
      </c>
    </row>
    <row r="1028" spans="38:79" ht="15" customHeight="1" x14ac:dyDescent="0.25">
      <c r="AL1028" s="271" t="str">
        <f t="shared" ref="AL1028:AL1091" si="63">AO1028</f>
        <v>SDC</v>
      </c>
      <c r="AM1028" s="477" t="s">
        <v>4453</v>
      </c>
      <c r="AN1028" s="269" t="s">
        <v>1170</v>
      </c>
      <c r="AO1028" s="269" t="s">
        <v>3397</v>
      </c>
      <c r="AP1028" s="269" t="s">
        <v>222</v>
      </c>
      <c r="BX1028" s="114">
        <f>IF('1_geral'!$D$1=AL1028,1,0)</f>
        <v>0</v>
      </c>
      <c r="BY1028" s="114">
        <f>IF(BX1028=1,SUM($BX$2:$BX1027)+1,0)</f>
        <v>0</v>
      </c>
      <c r="BZ1028" s="114" t="str">
        <f t="shared" si="61"/>
        <v/>
      </c>
      <c r="CA1028" s="114" t="str">
        <f t="shared" si="62"/>
        <v/>
      </c>
    </row>
    <row r="1029" spans="38:79" ht="15" customHeight="1" x14ac:dyDescent="0.25">
      <c r="AL1029" s="271" t="str">
        <f t="shared" si="63"/>
        <v>NSP</v>
      </c>
      <c r="AM1029" s="477" t="s">
        <v>4454</v>
      </c>
      <c r="AN1029" s="269" t="s">
        <v>1171</v>
      </c>
      <c r="AO1029" s="269" t="s">
        <v>16</v>
      </c>
      <c r="AP1029" s="269" t="s">
        <v>226</v>
      </c>
      <c r="BX1029" s="114">
        <f>IF('1_geral'!$D$1=AL1029,1,0)</f>
        <v>0</v>
      </c>
      <c r="BY1029" s="114">
        <f>IF(BX1029=1,SUM($BX$2:$BX1028)+1,0)</f>
        <v>0</v>
      </c>
      <c r="BZ1029" s="114" t="str">
        <f t="shared" si="61"/>
        <v/>
      </c>
      <c r="CA1029" s="114" t="str">
        <f t="shared" si="62"/>
        <v/>
      </c>
    </row>
    <row r="1030" spans="38:79" ht="15" customHeight="1" x14ac:dyDescent="0.25">
      <c r="AL1030" s="271" t="str">
        <f t="shared" si="63"/>
        <v>SPC</v>
      </c>
      <c r="AM1030" s="477" t="s">
        <v>4455</v>
      </c>
      <c r="AN1030" s="269" t="s">
        <v>1172</v>
      </c>
      <c r="AO1030" s="269" t="s">
        <v>26</v>
      </c>
      <c r="AP1030" s="269" t="s">
        <v>222</v>
      </c>
      <c r="BX1030" s="114">
        <f>IF('1_geral'!$D$1=AL1030,1,0)</f>
        <v>0</v>
      </c>
      <c r="BY1030" s="114">
        <f>IF(BX1030=1,SUM($BX$2:$BX1029)+1,0)</f>
        <v>0</v>
      </c>
      <c r="BZ1030" s="114" t="str">
        <f t="shared" si="61"/>
        <v/>
      </c>
      <c r="CA1030" s="114" t="str">
        <f t="shared" si="62"/>
        <v/>
      </c>
    </row>
    <row r="1031" spans="38:79" ht="15" customHeight="1" x14ac:dyDescent="0.25">
      <c r="AL1031" s="271" t="str">
        <f t="shared" si="63"/>
        <v>STI</v>
      </c>
      <c r="AM1031" s="477" t="s">
        <v>5070</v>
      </c>
      <c r="AN1031" s="269" t="s">
        <v>1173</v>
      </c>
      <c r="AO1031" s="269" t="s">
        <v>31</v>
      </c>
      <c r="AP1031" s="269" t="s">
        <v>227</v>
      </c>
      <c r="BX1031" s="114">
        <f>IF('1_geral'!$D$1=AL1031,1,0)</f>
        <v>0</v>
      </c>
      <c r="BY1031" s="114">
        <f>IF(BX1031=1,SUM($BX$2:$BX1030)+1,0)</f>
        <v>0</v>
      </c>
      <c r="BZ1031" s="114" t="str">
        <f t="shared" si="61"/>
        <v/>
      </c>
      <c r="CA1031" s="114" t="str">
        <f t="shared" si="62"/>
        <v/>
      </c>
    </row>
    <row r="1032" spans="38:79" ht="15" customHeight="1" x14ac:dyDescent="0.25">
      <c r="AL1032" s="271" t="str">
        <f t="shared" si="63"/>
        <v>STI</v>
      </c>
      <c r="AM1032" s="477" t="s">
        <v>4456</v>
      </c>
      <c r="AN1032" s="269" t="s">
        <v>1174</v>
      </c>
      <c r="AO1032" s="269" t="s">
        <v>31</v>
      </c>
      <c r="AP1032" s="269" t="s">
        <v>222</v>
      </c>
      <c r="BX1032" s="114">
        <f>IF('1_geral'!$D$1=AL1032,1,0)</f>
        <v>0</v>
      </c>
      <c r="BY1032" s="114">
        <f>IF(BX1032=1,SUM($BX$2:$BX1031)+1,0)</f>
        <v>0</v>
      </c>
      <c r="BZ1032" s="114" t="str">
        <f t="shared" si="61"/>
        <v/>
      </c>
      <c r="CA1032" s="114" t="str">
        <f t="shared" si="62"/>
        <v/>
      </c>
    </row>
    <row r="1033" spans="38:79" ht="15" customHeight="1" x14ac:dyDescent="0.25">
      <c r="AL1033" s="271" t="str">
        <f t="shared" si="63"/>
        <v>SDL</v>
      </c>
      <c r="AM1033" s="477" t="s">
        <v>4457</v>
      </c>
      <c r="AN1033" s="269" t="s">
        <v>4990</v>
      </c>
      <c r="AO1033" s="269" t="s">
        <v>20</v>
      </c>
      <c r="AP1033" s="269" t="s">
        <v>222</v>
      </c>
      <c r="BX1033" s="114">
        <f>IF('1_geral'!$D$1=AL1033,1,0)</f>
        <v>0</v>
      </c>
      <c r="BY1033" s="114">
        <f>IF(BX1033=1,SUM($BX$2:$BX1032)+1,0)</f>
        <v>0</v>
      </c>
      <c r="BZ1033" s="114" t="str">
        <f t="shared" si="61"/>
        <v/>
      </c>
      <c r="CA1033" s="114" t="str">
        <f t="shared" si="62"/>
        <v/>
      </c>
    </row>
    <row r="1034" spans="38:79" ht="15" customHeight="1" x14ac:dyDescent="0.25">
      <c r="AL1034" s="271" t="str">
        <f t="shared" si="63"/>
        <v>SFI</v>
      </c>
      <c r="AM1034" s="477" t="s">
        <v>4458</v>
      </c>
      <c r="AN1034" s="269" t="s">
        <v>1175</v>
      </c>
      <c r="AO1034" s="269" t="s">
        <v>1836</v>
      </c>
      <c r="AP1034" s="269" t="s">
        <v>222</v>
      </c>
      <c r="BX1034" s="114">
        <f>IF('1_geral'!$D$1=AL1034,1,0)</f>
        <v>0</v>
      </c>
      <c r="BY1034" s="114">
        <f>IF(BX1034=1,SUM($BX$2:$BX1033)+1,0)</f>
        <v>0</v>
      </c>
      <c r="BZ1034" s="114" t="str">
        <f t="shared" si="61"/>
        <v/>
      </c>
      <c r="CA1034" s="114" t="str">
        <f t="shared" si="62"/>
        <v/>
      </c>
    </row>
    <row r="1035" spans="38:79" ht="15" customHeight="1" x14ac:dyDescent="0.25">
      <c r="AL1035" s="271" t="str">
        <f t="shared" si="63"/>
        <v>SDL</v>
      </c>
      <c r="AM1035" s="477" t="s">
        <v>4459</v>
      </c>
      <c r="AN1035" s="269" t="s">
        <v>1176</v>
      </c>
      <c r="AO1035" s="269" t="s">
        <v>20</v>
      </c>
      <c r="AP1035" s="269" t="s">
        <v>222</v>
      </c>
      <c r="BX1035" s="114">
        <f>IF('1_geral'!$D$1=AL1035,1,0)</f>
        <v>0</v>
      </c>
      <c r="BY1035" s="114">
        <f>IF(BX1035=1,SUM($BX$2:$BX1034)+1,0)</f>
        <v>0</v>
      </c>
      <c r="BZ1035" s="114" t="str">
        <f t="shared" si="61"/>
        <v/>
      </c>
      <c r="CA1035" s="114" t="str">
        <f t="shared" si="62"/>
        <v/>
      </c>
    </row>
    <row r="1036" spans="38:79" ht="15" customHeight="1" x14ac:dyDescent="0.25">
      <c r="AL1036" s="271" t="str">
        <f t="shared" si="63"/>
        <v>SPG</v>
      </c>
      <c r="AM1036" s="477" t="s">
        <v>4460</v>
      </c>
      <c r="AN1036" s="269" t="s">
        <v>1177</v>
      </c>
      <c r="AO1036" s="269" t="s">
        <v>28</v>
      </c>
      <c r="AP1036" s="269" t="s">
        <v>222</v>
      </c>
      <c r="BX1036" s="114">
        <f>IF('1_geral'!$D$1=AL1036,1,0)</f>
        <v>0</v>
      </c>
      <c r="BY1036" s="114">
        <f>IF(BX1036=1,SUM($BX$2:$BX1035)+1,0)</f>
        <v>0</v>
      </c>
      <c r="BZ1036" s="114" t="str">
        <f t="shared" si="61"/>
        <v/>
      </c>
      <c r="CA1036" s="114" t="str">
        <f t="shared" si="62"/>
        <v/>
      </c>
    </row>
    <row r="1037" spans="38:79" ht="15" customHeight="1" x14ac:dyDescent="0.25">
      <c r="AL1037" s="271" t="str">
        <f t="shared" si="63"/>
        <v>STI</v>
      </c>
      <c r="AM1037" s="477" t="s">
        <v>4461</v>
      </c>
      <c r="AN1037" s="269" t="s">
        <v>3383</v>
      </c>
      <c r="AO1037" s="269" t="s">
        <v>31</v>
      </c>
      <c r="AP1037" s="269" t="s">
        <v>222</v>
      </c>
      <c r="BX1037" s="114">
        <f>IF('1_geral'!$D$1=AL1037,1,0)</f>
        <v>0</v>
      </c>
      <c r="BY1037" s="114">
        <f>IF(BX1037=1,SUM($BX$2:$BX1036)+1,0)</f>
        <v>0</v>
      </c>
      <c r="BZ1037" s="114" t="str">
        <f t="shared" si="61"/>
        <v/>
      </c>
      <c r="CA1037" s="114" t="str">
        <f t="shared" si="62"/>
        <v/>
      </c>
    </row>
    <row r="1038" spans="38:79" ht="15" customHeight="1" x14ac:dyDescent="0.25">
      <c r="AL1038" s="271" t="str">
        <f t="shared" si="63"/>
        <v>SGA</v>
      </c>
      <c r="AM1038" s="477" t="s">
        <v>4462</v>
      </c>
      <c r="AN1038" s="269" t="s">
        <v>1178</v>
      </c>
      <c r="AO1038" s="269" t="s">
        <v>23</v>
      </c>
      <c r="AP1038" s="269" t="s">
        <v>222</v>
      </c>
      <c r="BX1038" s="114">
        <f>IF('1_geral'!$D$1=AL1038,1,0)</f>
        <v>0</v>
      </c>
      <c r="BY1038" s="114">
        <f>IF(BX1038=1,SUM($BX$2:$BX1037)+1,0)</f>
        <v>0</v>
      </c>
      <c r="BZ1038" s="114" t="str">
        <f t="shared" si="61"/>
        <v/>
      </c>
      <c r="CA1038" s="114" t="str">
        <f t="shared" si="62"/>
        <v/>
      </c>
    </row>
    <row r="1039" spans="38:79" ht="15" customHeight="1" x14ac:dyDescent="0.25">
      <c r="AL1039" s="271" t="str">
        <f t="shared" si="63"/>
        <v>SDP</v>
      </c>
      <c r="AM1039" s="477" t="s">
        <v>4463</v>
      </c>
      <c r="AN1039" s="269" t="s">
        <v>1179</v>
      </c>
      <c r="AO1039" s="269" t="s">
        <v>21</v>
      </c>
      <c r="AP1039" s="269" t="s">
        <v>222</v>
      </c>
      <c r="BX1039" s="114">
        <f>IF('1_geral'!$D$1=AL1039,1,0)</f>
        <v>0</v>
      </c>
      <c r="BY1039" s="114">
        <f>IF(BX1039=1,SUM($BX$2:$BX1038)+1,0)</f>
        <v>0</v>
      </c>
      <c r="BZ1039" s="114" t="str">
        <f t="shared" si="61"/>
        <v/>
      </c>
      <c r="CA1039" s="114" t="str">
        <f t="shared" si="62"/>
        <v/>
      </c>
    </row>
    <row r="1040" spans="38:79" ht="15" customHeight="1" x14ac:dyDescent="0.25">
      <c r="AL1040" s="271" t="str">
        <f t="shared" si="63"/>
        <v>CPT</v>
      </c>
      <c r="AM1040" s="477" t="s">
        <v>4464</v>
      </c>
      <c r="AN1040" s="269" t="s">
        <v>1180</v>
      </c>
      <c r="AO1040" s="269" t="s">
        <v>1834</v>
      </c>
      <c r="AP1040" s="269" t="s">
        <v>223</v>
      </c>
      <c r="BX1040" s="114">
        <f>IF('1_geral'!$D$1=AL1040,1,0)</f>
        <v>0</v>
      </c>
      <c r="BY1040" s="114">
        <f>IF(BX1040=1,SUM($BX$2:$BX1039)+1,0)</f>
        <v>0</v>
      </c>
      <c r="BZ1040" s="114" t="str">
        <f t="shared" si="61"/>
        <v/>
      </c>
      <c r="CA1040" s="114" t="str">
        <f t="shared" si="62"/>
        <v/>
      </c>
    </row>
    <row r="1041" spans="38:79" ht="15" customHeight="1" x14ac:dyDescent="0.25">
      <c r="AL1041" s="271" t="str">
        <f t="shared" si="63"/>
        <v>SDL</v>
      </c>
      <c r="AM1041" s="477" t="s">
        <v>5071</v>
      </c>
      <c r="AN1041" s="269" t="s">
        <v>5025</v>
      </c>
      <c r="AO1041" s="269" t="s">
        <v>20</v>
      </c>
      <c r="AP1041" s="269" t="s">
        <v>222</v>
      </c>
      <c r="BX1041" s="114">
        <f>IF('1_geral'!$D$1=AL1041,1,0)</f>
        <v>0</v>
      </c>
      <c r="BY1041" s="114">
        <f>IF(BX1041=1,SUM($BX$2:$BX1040)+1,0)</f>
        <v>0</v>
      </c>
      <c r="BZ1041" s="114" t="str">
        <f t="shared" si="61"/>
        <v/>
      </c>
      <c r="CA1041" s="114" t="str">
        <f t="shared" si="62"/>
        <v/>
      </c>
    </row>
    <row r="1042" spans="38:79" ht="15" customHeight="1" x14ac:dyDescent="0.25">
      <c r="AL1042" s="271" t="str">
        <f t="shared" si="63"/>
        <v>SGA</v>
      </c>
      <c r="AM1042" s="477" t="s">
        <v>4465</v>
      </c>
      <c r="AN1042" s="269" t="s">
        <v>1181</v>
      </c>
      <c r="AO1042" s="269" t="s">
        <v>23</v>
      </c>
      <c r="AP1042" s="269" t="s">
        <v>222</v>
      </c>
      <c r="BX1042" s="114">
        <f>IF('1_geral'!$D$1=AL1042,1,0)</f>
        <v>0</v>
      </c>
      <c r="BY1042" s="114">
        <f>IF(BX1042=1,SUM($BX$2:$BX1041)+1,0)</f>
        <v>0</v>
      </c>
      <c r="BZ1042" s="114" t="str">
        <f t="shared" si="61"/>
        <v/>
      </c>
      <c r="CA1042" s="114" t="str">
        <f t="shared" si="62"/>
        <v/>
      </c>
    </row>
    <row r="1043" spans="38:79" ht="15" customHeight="1" x14ac:dyDescent="0.25">
      <c r="AL1043" s="271" t="str">
        <f t="shared" si="63"/>
        <v>EDF</v>
      </c>
      <c r="AM1043" s="477" t="s">
        <v>4466</v>
      </c>
      <c r="AN1043" s="269" t="s">
        <v>1182</v>
      </c>
      <c r="AO1043" s="269" t="s">
        <v>43</v>
      </c>
      <c r="AP1043" s="269" t="s">
        <v>223</v>
      </c>
      <c r="BX1043" s="114">
        <f>IF('1_geral'!$D$1=AL1043,1,0)</f>
        <v>0</v>
      </c>
      <c r="BY1043" s="114">
        <f>IF(BX1043=1,SUM($BX$2:$BX1042)+1,0)</f>
        <v>0</v>
      </c>
      <c r="BZ1043" s="114" t="str">
        <f t="shared" si="61"/>
        <v/>
      </c>
      <c r="CA1043" s="114" t="str">
        <f t="shared" si="62"/>
        <v/>
      </c>
    </row>
    <row r="1044" spans="38:79" ht="15" customHeight="1" x14ac:dyDescent="0.25">
      <c r="AL1044" s="271" t="str">
        <f t="shared" si="63"/>
        <v>PRG</v>
      </c>
      <c r="AM1044" s="477" t="s">
        <v>5072</v>
      </c>
      <c r="AN1044" s="269" t="s">
        <v>5026</v>
      </c>
      <c r="AO1044" s="269" t="s">
        <v>1835</v>
      </c>
      <c r="AP1044" s="269" t="s">
        <v>223</v>
      </c>
      <c r="BX1044" s="114">
        <f>IF('1_geral'!$D$1=AL1044,1,0)</f>
        <v>0</v>
      </c>
      <c r="BY1044" s="114">
        <f>IF(BX1044=1,SUM($BX$2:$BX1043)+1,0)</f>
        <v>0</v>
      </c>
      <c r="BZ1044" s="114" t="str">
        <f t="shared" si="61"/>
        <v/>
      </c>
      <c r="CA1044" s="114" t="str">
        <f t="shared" si="62"/>
        <v/>
      </c>
    </row>
    <row r="1045" spans="38:79" ht="15" customHeight="1" x14ac:dyDescent="0.25">
      <c r="AL1045" s="271" t="str">
        <f t="shared" si="63"/>
        <v>NGC</v>
      </c>
      <c r="AM1045" s="477" t="s">
        <v>4467</v>
      </c>
      <c r="AN1045" s="269" t="s">
        <v>1183</v>
      </c>
      <c r="AO1045" s="269" t="s">
        <v>1839</v>
      </c>
      <c r="AP1045" s="269" t="s">
        <v>223</v>
      </c>
      <c r="BX1045" s="114">
        <f>IF('1_geral'!$D$1=AL1045,1,0)</f>
        <v>0</v>
      </c>
      <c r="BY1045" s="114">
        <f>IF(BX1045=1,SUM($BX$2:$BX1044)+1,0)</f>
        <v>0</v>
      </c>
      <c r="BZ1045" s="114" t="str">
        <f t="shared" si="61"/>
        <v/>
      </c>
      <c r="CA1045" s="114" t="str">
        <f t="shared" si="62"/>
        <v/>
      </c>
    </row>
    <row r="1046" spans="38:79" ht="15" customHeight="1" x14ac:dyDescent="0.25">
      <c r="AL1046" s="271" t="str">
        <f t="shared" si="63"/>
        <v>SDT</v>
      </c>
      <c r="AM1046" s="477" t="s">
        <v>4468</v>
      </c>
      <c r="AN1046" s="269" t="s">
        <v>1184</v>
      </c>
      <c r="AO1046" s="269" t="s">
        <v>22</v>
      </c>
      <c r="AP1046" s="269" t="s">
        <v>222</v>
      </c>
      <c r="BX1046" s="114">
        <f>IF('1_geral'!$D$1=AL1046,1,0)</f>
        <v>0</v>
      </c>
      <c r="BY1046" s="114">
        <f>IF(BX1046=1,SUM($BX$2:$BX1045)+1,0)</f>
        <v>0</v>
      </c>
      <c r="BZ1046" s="114" t="str">
        <f t="shared" si="61"/>
        <v/>
      </c>
      <c r="CA1046" s="114" t="str">
        <f t="shared" si="62"/>
        <v/>
      </c>
    </row>
    <row r="1047" spans="38:79" ht="15" customHeight="1" x14ac:dyDescent="0.25">
      <c r="AL1047" s="271" t="str">
        <f t="shared" si="63"/>
        <v>SSM</v>
      </c>
      <c r="AM1047" s="477" t="s">
        <v>4469</v>
      </c>
      <c r="AN1047" s="269" t="s">
        <v>1185</v>
      </c>
      <c r="AO1047" s="269" t="s">
        <v>30</v>
      </c>
      <c r="AP1047" s="269" t="s">
        <v>222</v>
      </c>
      <c r="BX1047" s="114">
        <f>IF('1_geral'!$D$1=AL1047,1,0)</f>
        <v>0</v>
      </c>
      <c r="BY1047" s="114">
        <f>IF(BX1047=1,SUM($BX$2:$BX1046)+1,0)</f>
        <v>0</v>
      </c>
      <c r="BZ1047" s="114" t="str">
        <f t="shared" si="61"/>
        <v/>
      </c>
      <c r="CA1047" s="114" t="str">
        <f t="shared" si="62"/>
        <v/>
      </c>
    </row>
    <row r="1048" spans="38:79" ht="15" customHeight="1" x14ac:dyDescent="0.25">
      <c r="AL1048" s="271" t="str">
        <f t="shared" si="63"/>
        <v>SEP</v>
      </c>
      <c r="AM1048" s="477" t="s">
        <v>4470</v>
      </c>
      <c r="AN1048" s="269" t="s">
        <v>1186</v>
      </c>
      <c r="AO1048" s="269" t="s">
        <v>5</v>
      </c>
      <c r="AP1048" s="269" t="s">
        <v>222</v>
      </c>
      <c r="BX1048" s="114">
        <f>IF('1_geral'!$D$1=AL1048,1,0)</f>
        <v>0</v>
      </c>
      <c r="BY1048" s="114">
        <f>IF(BX1048=1,SUM($BX$2:$BX1047)+1,0)</f>
        <v>0</v>
      </c>
      <c r="BZ1048" s="114" t="str">
        <f t="shared" si="61"/>
        <v/>
      </c>
      <c r="CA1048" s="114" t="str">
        <f t="shared" si="62"/>
        <v/>
      </c>
    </row>
    <row r="1049" spans="38:79" ht="15" customHeight="1" x14ac:dyDescent="0.25">
      <c r="AL1049" s="271" t="str">
        <f t="shared" si="63"/>
        <v>OUV</v>
      </c>
      <c r="AM1049" s="477" t="s">
        <v>4471</v>
      </c>
      <c r="AN1049" s="269" t="s">
        <v>1187</v>
      </c>
      <c r="AO1049" s="269" t="s">
        <v>47</v>
      </c>
      <c r="AP1049" s="269" t="s">
        <v>222</v>
      </c>
      <c r="BX1049" s="114">
        <f>IF('1_geral'!$D$1=AL1049,1,0)</f>
        <v>0</v>
      </c>
      <c r="BY1049" s="114">
        <f>IF(BX1049=1,SUM($BX$2:$BX1048)+1,0)</f>
        <v>0</v>
      </c>
      <c r="BZ1049" s="114" t="str">
        <f t="shared" si="61"/>
        <v/>
      </c>
      <c r="CA1049" s="114" t="str">
        <f t="shared" si="62"/>
        <v/>
      </c>
    </row>
    <row r="1050" spans="38:79" ht="15" customHeight="1" x14ac:dyDescent="0.25">
      <c r="AL1050" s="271" t="str">
        <f t="shared" si="63"/>
        <v>SFI</v>
      </c>
      <c r="AM1050" s="477" t="s">
        <v>4472</v>
      </c>
      <c r="AN1050" s="269" t="s">
        <v>1188</v>
      </c>
      <c r="AO1050" s="269" t="s">
        <v>1836</v>
      </c>
      <c r="AP1050" s="269" t="s">
        <v>222</v>
      </c>
      <c r="BX1050" s="114">
        <f>IF('1_geral'!$D$1=AL1050,1,0)</f>
        <v>0</v>
      </c>
      <c r="BY1050" s="114">
        <f>IF(BX1050=1,SUM($BX$2:$BX1049)+1,0)</f>
        <v>0</v>
      </c>
      <c r="BZ1050" s="114" t="str">
        <f t="shared" si="61"/>
        <v/>
      </c>
      <c r="CA1050" s="114" t="str">
        <f t="shared" si="62"/>
        <v/>
      </c>
    </row>
    <row r="1051" spans="38:79" ht="15" customHeight="1" x14ac:dyDescent="0.25">
      <c r="AL1051" s="271" t="str">
        <f t="shared" si="63"/>
        <v>NDF</v>
      </c>
      <c r="AM1051" s="477" t="s">
        <v>4473</v>
      </c>
      <c r="AN1051" s="269" t="s">
        <v>1189</v>
      </c>
      <c r="AO1051" s="269" t="s">
        <v>1837</v>
      </c>
      <c r="AP1051" s="269" t="s">
        <v>223</v>
      </c>
      <c r="BX1051" s="114">
        <f>IF('1_geral'!$D$1=AL1051,1,0)</f>
        <v>0</v>
      </c>
      <c r="BY1051" s="114">
        <f>IF(BX1051=1,SUM($BX$2:$BX1050)+1,0)</f>
        <v>0</v>
      </c>
      <c r="BZ1051" s="114" t="str">
        <f t="shared" si="61"/>
        <v/>
      </c>
      <c r="CA1051" s="114" t="str">
        <f t="shared" si="62"/>
        <v/>
      </c>
    </row>
    <row r="1052" spans="38:79" ht="15" customHeight="1" x14ac:dyDescent="0.25">
      <c r="AL1052" s="271" t="str">
        <f t="shared" si="63"/>
        <v>SCL</v>
      </c>
      <c r="AM1052" s="477" t="s">
        <v>4474</v>
      </c>
      <c r="AN1052" s="269" t="s">
        <v>1190</v>
      </c>
      <c r="AO1052" s="269" t="s">
        <v>19</v>
      </c>
      <c r="AP1052" s="269" t="s">
        <v>222</v>
      </c>
      <c r="BX1052" s="114">
        <f>IF('1_geral'!$D$1=AL1052,1,0)</f>
        <v>0</v>
      </c>
      <c r="BY1052" s="114">
        <f>IF(BX1052=1,SUM($BX$2:$BX1051)+1,0)</f>
        <v>0</v>
      </c>
      <c r="BZ1052" s="114" t="str">
        <f t="shared" si="61"/>
        <v/>
      </c>
      <c r="CA1052" s="114" t="str">
        <f t="shared" si="62"/>
        <v/>
      </c>
    </row>
    <row r="1053" spans="38:79" ht="15" customHeight="1" x14ac:dyDescent="0.25">
      <c r="AL1053" s="271" t="str">
        <f t="shared" si="63"/>
        <v>NRJ</v>
      </c>
      <c r="AM1053" s="477" t="s">
        <v>4475</v>
      </c>
      <c r="AN1053" s="269" t="s">
        <v>1191</v>
      </c>
      <c r="AO1053" s="269" t="s">
        <v>46</v>
      </c>
      <c r="AP1053" s="269" t="s">
        <v>222</v>
      </c>
      <c r="BX1053" s="114">
        <f>IF('1_geral'!$D$1=AL1053,1,0)</f>
        <v>0</v>
      </c>
      <c r="BY1053" s="114">
        <f>IF(BX1053=1,SUM($BX$2:$BX1052)+1,0)</f>
        <v>0</v>
      </c>
      <c r="BZ1053" s="114" t="str">
        <f t="shared" si="61"/>
        <v/>
      </c>
      <c r="CA1053" s="114" t="str">
        <f t="shared" si="62"/>
        <v/>
      </c>
    </row>
    <row r="1054" spans="38:79" ht="15" customHeight="1" x14ac:dyDescent="0.25">
      <c r="AL1054" s="271" t="str">
        <f t="shared" si="63"/>
        <v>PRG</v>
      </c>
      <c r="AM1054" s="477" t="s">
        <v>4476</v>
      </c>
      <c r="AN1054" s="269" t="s">
        <v>1192</v>
      </c>
      <c r="AO1054" s="269" t="s">
        <v>1835</v>
      </c>
      <c r="AP1054" s="269" t="s">
        <v>223</v>
      </c>
      <c r="BX1054" s="114">
        <f>IF('1_geral'!$D$1=AL1054,1,0)</f>
        <v>0</v>
      </c>
      <c r="BY1054" s="114">
        <f>IF(BX1054=1,SUM($BX$2:$BX1053)+1,0)</f>
        <v>0</v>
      </c>
      <c r="BZ1054" s="114" t="str">
        <f t="shared" si="61"/>
        <v/>
      </c>
      <c r="CA1054" s="114" t="str">
        <f t="shared" si="62"/>
        <v/>
      </c>
    </row>
    <row r="1055" spans="38:79" ht="15" customHeight="1" x14ac:dyDescent="0.25">
      <c r="AL1055" s="271" t="str">
        <f t="shared" si="63"/>
        <v>STI</v>
      </c>
      <c r="AM1055" s="477" t="s">
        <v>4477</v>
      </c>
      <c r="AN1055" s="269" t="s">
        <v>4991</v>
      </c>
      <c r="AO1055" s="269" t="s">
        <v>31</v>
      </c>
      <c r="AP1055" s="269" t="s">
        <v>222</v>
      </c>
      <c r="BX1055" s="114">
        <f>IF('1_geral'!$D$1=AL1055,1,0)</f>
        <v>0</v>
      </c>
      <c r="BY1055" s="114">
        <f>IF(BX1055=1,SUM($BX$2:$BX1054)+1,0)</f>
        <v>0</v>
      </c>
      <c r="BZ1055" s="114" t="str">
        <f t="shared" si="61"/>
        <v/>
      </c>
      <c r="CA1055" s="114" t="str">
        <f t="shared" si="62"/>
        <v/>
      </c>
    </row>
    <row r="1056" spans="38:79" ht="15" customHeight="1" x14ac:dyDescent="0.25">
      <c r="AL1056" s="271" t="str">
        <f t="shared" si="63"/>
        <v>NSA</v>
      </c>
      <c r="AM1056" s="477" t="s">
        <v>4478</v>
      </c>
      <c r="AN1056" s="269" t="s">
        <v>1193</v>
      </c>
      <c r="AO1056" s="269" t="s">
        <v>15</v>
      </c>
      <c r="AP1056" s="269" t="s">
        <v>227</v>
      </c>
      <c r="BX1056" s="114">
        <f>IF('1_geral'!$D$1=AL1056,1,0)</f>
        <v>0</v>
      </c>
      <c r="BY1056" s="114">
        <f>IF(BX1056=1,SUM($BX$2:$BX1055)+1,0)</f>
        <v>0</v>
      </c>
      <c r="BZ1056" s="114" t="str">
        <f t="shared" si="61"/>
        <v/>
      </c>
      <c r="CA1056" s="114" t="str">
        <f t="shared" si="62"/>
        <v/>
      </c>
    </row>
    <row r="1057" spans="38:79" ht="15" customHeight="1" x14ac:dyDescent="0.25">
      <c r="AL1057" s="271" t="str">
        <f t="shared" si="63"/>
        <v>SGA</v>
      </c>
      <c r="AM1057" s="477" t="s">
        <v>4479</v>
      </c>
      <c r="AN1057" s="269" t="s">
        <v>1194</v>
      </c>
      <c r="AO1057" s="269" t="s">
        <v>23</v>
      </c>
      <c r="AP1057" s="269" t="s">
        <v>222</v>
      </c>
      <c r="BX1057" s="114">
        <f>IF('1_geral'!$D$1=AL1057,1,0)</f>
        <v>0</v>
      </c>
      <c r="BY1057" s="114">
        <f>IF(BX1057=1,SUM($BX$2:$BX1056)+1,0)</f>
        <v>0</v>
      </c>
      <c r="BZ1057" s="114" t="str">
        <f t="shared" si="61"/>
        <v/>
      </c>
      <c r="CA1057" s="114" t="str">
        <f t="shared" si="62"/>
        <v/>
      </c>
    </row>
    <row r="1058" spans="38:79" ht="15" customHeight="1" x14ac:dyDescent="0.25">
      <c r="AL1058" s="271" t="str">
        <f t="shared" si="63"/>
        <v>SIM</v>
      </c>
      <c r="AM1058" s="477" t="s">
        <v>4480</v>
      </c>
      <c r="AN1058" s="269" t="s">
        <v>1195</v>
      </c>
      <c r="AO1058" s="269" t="s">
        <v>25</v>
      </c>
      <c r="AP1058" s="269" t="s">
        <v>222</v>
      </c>
      <c r="BX1058" s="114">
        <f>IF('1_geral'!$D$1=AL1058,1,0)</f>
        <v>0</v>
      </c>
      <c r="BY1058" s="114">
        <f>IF(BX1058=1,SUM($BX$2:$BX1057)+1,0)</f>
        <v>0</v>
      </c>
      <c r="BZ1058" s="114" t="str">
        <f t="shared" si="61"/>
        <v/>
      </c>
      <c r="CA1058" s="114" t="str">
        <f t="shared" si="62"/>
        <v/>
      </c>
    </row>
    <row r="1059" spans="38:79" ht="15" customHeight="1" x14ac:dyDescent="0.25">
      <c r="AL1059" s="271" t="str">
        <f t="shared" si="63"/>
        <v>NFP</v>
      </c>
      <c r="AM1059" s="477" t="s">
        <v>4481</v>
      </c>
      <c r="AN1059" s="269" t="s">
        <v>1196</v>
      </c>
      <c r="AO1059" s="269" t="s">
        <v>12</v>
      </c>
      <c r="AP1059" s="269" t="s">
        <v>222</v>
      </c>
      <c r="BX1059" s="114">
        <f>IF('1_geral'!$D$1=AL1059,1,0)</f>
        <v>0</v>
      </c>
      <c r="BY1059" s="114">
        <f>IF(BX1059=1,SUM($BX$2:$BX1058)+1,0)</f>
        <v>0</v>
      </c>
      <c r="BZ1059" s="114" t="str">
        <f t="shared" si="61"/>
        <v/>
      </c>
      <c r="CA1059" s="114" t="str">
        <f t="shared" si="62"/>
        <v/>
      </c>
    </row>
    <row r="1060" spans="38:79" ht="15" customHeight="1" x14ac:dyDescent="0.25">
      <c r="AL1060" s="271" t="str">
        <f t="shared" si="63"/>
        <v>SPD</v>
      </c>
      <c r="AM1060" s="477" t="s">
        <v>4482</v>
      </c>
      <c r="AN1060" s="269" t="s">
        <v>1197</v>
      </c>
      <c r="AO1060" s="269" t="s">
        <v>27</v>
      </c>
      <c r="AP1060" s="269" t="s">
        <v>222</v>
      </c>
      <c r="BX1060" s="114">
        <f>IF('1_geral'!$D$1=AL1060,1,0)</f>
        <v>0</v>
      </c>
      <c r="BY1060" s="114">
        <f>IF(BX1060=1,SUM($BX$2:$BX1059)+1,0)</f>
        <v>0</v>
      </c>
      <c r="BZ1060" s="114" t="str">
        <f t="shared" si="61"/>
        <v/>
      </c>
      <c r="CA1060" s="114" t="str">
        <f t="shared" si="62"/>
        <v/>
      </c>
    </row>
    <row r="1061" spans="38:79" ht="15" customHeight="1" x14ac:dyDescent="0.25">
      <c r="AL1061" s="271" t="str">
        <f t="shared" si="63"/>
        <v>SBQ</v>
      </c>
      <c r="AM1061" s="477" t="s">
        <v>4483</v>
      </c>
      <c r="AN1061" s="269" t="s">
        <v>1198</v>
      </c>
      <c r="AO1061" s="269" t="s">
        <v>17</v>
      </c>
      <c r="AP1061" s="269" t="s">
        <v>222</v>
      </c>
      <c r="BX1061" s="114">
        <f>IF('1_geral'!$D$1=AL1061,1,0)</f>
        <v>0</v>
      </c>
      <c r="BY1061" s="114">
        <f>IF(BX1061=1,SUM($BX$2:$BX1060)+1,0)</f>
        <v>0</v>
      </c>
      <c r="BZ1061" s="114" t="str">
        <f t="shared" si="61"/>
        <v/>
      </c>
      <c r="CA1061" s="114" t="str">
        <f t="shared" si="62"/>
        <v/>
      </c>
    </row>
    <row r="1062" spans="38:79" ht="15" customHeight="1" x14ac:dyDescent="0.25">
      <c r="AL1062" s="271" t="str">
        <f t="shared" si="63"/>
        <v>SDT</v>
      </c>
      <c r="AM1062" s="477" t="s">
        <v>4484</v>
      </c>
      <c r="AN1062" s="269" t="s">
        <v>1199</v>
      </c>
      <c r="AO1062" s="269" t="s">
        <v>22</v>
      </c>
      <c r="AP1062" s="269" t="s">
        <v>222</v>
      </c>
      <c r="BX1062" s="114">
        <f>IF('1_geral'!$D$1=AL1062,1,0)</f>
        <v>0</v>
      </c>
      <c r="BY1062" s="114">
        <f>IF(BX1062=1,SUM($BX$2:$BX1061)+1,0)</f>
        <v>0</v>
      </c>
      <c r="BZ1062" s="114" t="str">
        <f t="shared" si="61"/>
        <v/>
      </c>
      <c r="CA1062" s="114" t="str">
        <f t="shared" si="62"/>
        <v/>
      </c>
    </row>
    <row r="1063" spans="38:79" ht="15" customHeight="1" x14ac:dyDescent="0.25">
      <c r="AL1063" s="271" t="str">
        <f t="shared" si="63"/>
        <v>SGE</v>
      </c>
      <c r="AM1063" s="477" t="s">
        <v>4485</v>
      </c>
      <c r="AN1063" s="269" t="s">
        <v>1200</v>
      </c>
      <c r="AO1063" s="269" t="s">
        <v>3363</v>
      </c>
      <c r="AP1063" s="269" t="s">
        <v>222</v>
      </c>
      <c r="BX1063" s="114">
        <f>IF('1_geral'!$D$1=AL1063,1,0)</f>
        <v>0</v>
      </c>
      <c r="BY1063" s="114">
        <f>IF(BX1063=1,SUM($BX$2:$BX1062)+1,0)</f>
        <v>0</v>
      </c>
      <c r="BZ1063" s="114" t="str">
        <f t="shared" si="61"/>
        <v/>
      </c>
      <c r="CA1063" s="114" t="str">
        <f t="shared" si="62"/>
        <v/>
      </c>
    </row>
    <row r="1064" spans="38:79" ht="15" customHeight="1" x14ac:dyDescent="0.25">
      <c r="AL1064" s="271" t="str">
        <f t="shared" si="63"/>
        <v>OUV</v>
      </c>
      <c r="AM1064" s="477" t="s">
        <v>4486</v>
      </c>
      <c r="AN1064" s="269" t="s">
        <v>1201</v>
      </c>
      <c r="AO1064" s="269" t="s">
        <v>47</v>
      </c>
      <c r="AP1064" s="269" t="s">
        <v>222</v>
      </c>
      <c r="BX1064" s="114">
        <f>IF('1_geral'!$D$1=AL1064,1,0)</f>
        <v>0</v>
      </c>
      <c r="BY1064" s="114">
        <f>IF(BX1064=1,SUM($BX$2:$BX1063)+1,0)</f>
        <v>0</v>
      </c>
      <c r="BZ1064" s="114" t="str">
        <f t="shared" si="61"/>
        <v/>
      </c>
      <c r="CA1064" s="114" t="str">
        <f t="shared" si="62"/>
        <v/>
      </c>
    </row>
    <row r="1065" spans="38:79" ht="15" customHeight="1" x14ac:dyDescent="0.25">
      <c r="AL1065" s="271" t="str">
        <f t="shared" si="63"/>
        <v>CPT</v>
      </c>
      <c r="AM1065" s="477" t="s">
        <v>4487</v>
      </c>
      <c r="AN1065" s="269" t="s">
        <v>1202</v>
      </c>
      <c r="AO1065" s="269" t="s">
        <v>1834</v>
      </c>
      <c r="AP1065" s="269" t="s">
        <v>223</v>
      </c>
      <c r="BX1065" s="114">
        <f>IF('1_geral'!$D$1=AL1065,1,0)</f>
        <v>0</v>
      </c>
      <c r="BY1065" s="114">
        <f>IF(BX1065=1,SUM($BX$2:$BX1064)+1,0)</f>
        <v>0</v>
      </c>
      <c r="BZ1065" s="114" t="str">
        <f t="shared" si="61"/>
        <v/>
      </c>
      <c r="CA1065" s="114" t="str">
        <f t="shared" si="62"/>
        <v/>
      </c>
    </row>
    <row r="1066" spans="38:79" ht="15" customHeight="1" x14ac:dyDescent="0.25">
      <c r="AL1066" s="271" t="str">
        <f t="shared" si="63"/>
        <v>APOIO</v>
      </c>
      <c r="AM1066" s="477" t="s">
        <v>4488</v>
      </c>
      <c r="AN1066" s="269" t="s">
        <v>1203</v>
      </c>
      <c r="AO1066" s="269" t="s">
        <v>40</v>
      </c>
      <c r="AP1066" s="269" t="s">
        <v>222</v>
      </c>
      <c r="BX1066" s="114">
        <f>IF('1_geral'!$D$1=AL1066,1,0)</f>
        <v>0</v>
      </c>
      <c r="BY1066" s="114">
        <f>IF(BX1066=1,SUM($BX$2:$BX1065)+1,0)</f>
        <v>0</v>
      </c>
      <c r="BZ1066" s="114" t="str">
        <f t="shared" si="61"/>
        <v/>
      </c>
      <c r="CA1066" s="114" t="str">
        <f t="shared" si="62"/>
        <v/>
      </c>
    </row>
    <row r="1067" spans="38:79" ht="15" customHeight="1" x14ac:dyDescent="0.25">
      <c r="AL1067" s="271" t="str">
        <f t="shared" si="63"/>
        <v>NDF</v>
      </c>
      <c r="AM1067" s="477" t="s">
        <v>5073</v>
      </c>
      <c r="AN1067" s="269" t="s">
        <v>5027</v>
      </c>
      <c r="AO1067" s="269" t="s">
        <v>1837</v>
      </c>
      <c r="AP1067" s="269" t="s">
        <v>223</v>
      </c>
      <c r="BX1067" s="114">
        <f>IF('1_geral'!$D$1=AL1067,1,0)</f>
        <v>0</v>
      </c>
      <c r="BY1067" s="114">
        <f>IF(BX1067=1,SUM($BX$2:$BX1066)+1,0)</f>
        <v>0</v>
      </c>
      <c r="BZ1067" s="114" t="str">
        <f t="shared" si="61"/>
        <v/>
      </c>
      <c r="CA1067" s="114" t="str">
        <f t="shared" si="62"/>
        <v/>
      </c>
    </row>
    <row r="1068" spans="38:79" ht="15" customHeight="1" x14ac:dyDescent="0.25">
      <c r="AL1068" s="271" t="str">
        <f t="shared" si="63"/>
        <v>NBH</v>
      </c>
      <c r="AM1068" s="477" t="s">
        <v>4489</v>
      </c>
      <c r="AN1068" s="269" t="s">
        <v>1204</v>
      </c>
      <c r="AO1068" s="269" t="s">
        <v>1838</v>
      </c>
      <c r="AP1068" s="269" t="s">
        <v>224</v>
      </c>
      <c r="BX1068" s="114">
        <f>IF('1_geral'!$D$1=AL1068,1,0)</f>
        <v>0</v>
      </c>
      <c r="BY1068" s="114">
        <f>IF(BX1068=1,SUM($BX$2:$BX1067)+1,0)</f>
        <v>0</v>
      </c>
      <c r="BZ1068" s="114" t="str">
        <f t="shared" si="61"/>
        <v/>
      </c>
      <c r="CA1068" s="114" t="str">
        <f t="shared" si="62"/>
        <v/>
      </c>
    </row>
    <row r="1069" spans="38:79" ht="15" customHeight="1" x14ac:dyDescent="0.25">
      <c r="AL1069" s="271" t="str">
        <f t="shared" si="63"/>
        <v>NSP</v>
      </c>
      <c r="AM1069" s="477" t="s">
        <v>4490</v>
      </c>
      <c r="AN1069" s="269" t="s">
        <v>1205</v>
      </c>
      <c r="AO1069" s="269" t="s">
        <v>16</v>
      </c>
      <c r="AP1069" s="269" t="s">
        <v>226</v>
      </c>
      <c r="BX1069" s="114">
        <f>IF('1_geral'!$D$1=AL1069,1,0)</f>
        <v>0</v>
      </c>
      <c r="BY1069" s="114">
        <f>IF(BX1069=1,SUM($BX$2:$BX1068)+1,0)</f>
        <v>0</v>
      </c>
      <c r="BZ1069" s="114" t="str">
        <f t="shared" si="61"/>
        <v/>
      </c>
      <c r="CA1069" s="114" t="str">
        <f t="shared" si="62"/>
        <v/>
      </c>
    </row>
    <row r="1070" spans="38:79" ht="15" customHeight="1" x14ac:dyDescent="0.25">
      <c r="AL1070" s="271" t="str">
        <f t="shared" si="63"/>
        <v>SPD</v>
      </c>
      <c r="AM1070" s="477" t="s">
        <v>4491</v>
      </c>
      <c r="AN1070" s="269" t="s">
        <v>1206</v>
      </c>
      <c r="AO1070" s="269" t="s">
        <v>27</v>
      </c>
      <c r="AP1070" s="269" t="s">
        <v>222</v>
      </c>
      <c r="BX1070" s="114">
        <f>IF('1_geral'!$D$1=AL1070,1,0)</f>
        <v>0</v>
      </c>
      <c r="BY1070" s="114">
        <f>IF(BX1070=1,SUM($BX$2:$BX1069)+1,0)</f>
        <v>0</v>
      </c>
      <c r="BZ1070" s="114" t="str">
        <f t="shared" si="61"/>
        <v/>
      </c>
      <c r="CA1070" s="114" t="str">
        <f t="shared" si="62"/>
        <v/>
      </c>
    </row>
    <row r="1071" spans="38:79" ht="15" customHeight="1" x14ac:dyDescent="0.25">
      <c r="AL1071" s="271" t="str">
        <f t="shared" si="63"/>
        <v>EDF</v>
      </c>
      <c r="AM1071" s="477" t="s">
        <v>5128</v>
      </c>
      <c r="AN1071" s="269" t="s">
        <v>5129</v>
      </c>
      <c r="AO1071" s="269" t="s">
        <v>43</v>
      </c>
      <c r="AP1071" s="269" t="s">
        <v>223</v>
      </c>
      <c r="BX1071" s="114">
        <f>IF('1_geral'!$D$1=AL1071,1,0)</f>
        <v>0</v>
      </c>
      <c r="BY1071" s="114">
        <f>IF(BX1071=1,SUM($BX$2:$BX1070)+1,0)</f>
        <v>0</v>
      </c>
      <c r="BZ1071" s="114" t="str">
        <f t="shared" si="61"/>
        <v/>
      </c>
      <c r="CA1071" s="114" t="str">
        <f t="shared" si="62"/>
        <v/>
      </c>
    </row>
    <row r="1072" spans="38:79" ht="15" customHeight="1" x14ac:dyDescent="0.25">
      <c r="AL1072" s="271" t="str">
        <f t="shared" si="63"/>
        <v>SPD</v>
      </c>
      <c r="AM1072" s="477" t="s">
        <v>4492</v>
      </c>
      <c r="AN1072" s="269" t="s">
        <v>1207</v>
      </c>
      <c r="AO1072" s="269" t="s">
        <v>27</v>
      </c>
      <c r="AP1072" s="269" t="s">
        <v>222</v>
      </c>
      <c r="BX1072" s="114">
        <f>IF('1_geral'!$D$1=AL1072,1,0)</f>
        <v>0</v>
      </c>
      <c r="BY1072" s="114">
        <f>IF(BX1072=1,SUM($BX$2:$BX1071)+1,0)</f>
        <v>0</v>
      </c>
      <c r="BZ1072" s="114" t="str">
        <f t="shared" si="61"/>
        <v/>
      </c>
      <c r="CA1072" s="114" t="str">
        <f t="shared" si="62"/>
        <v/>
      </c>
    </row>
    <row r="1073" spans="38:79" ht="15" customHeight="1" x14ac:dyDescent="0.25">
      <c r="AL1073" s="271" t="str">
        <f t="shared" si="63"/>
        <v>PRG</v>
      </c>
      <c r="AM1073" s="477" t="s">
        <v>4493</v>
      </c>
      <c r="AN1073" s="269" t="s">
        <v>1208</v>
      </c>
      <c r="AO1073" s="269" t="s">
        <v>1835</v>
      </c>
      <c r="AP1073" s="269" t="s">
        <v>222</v>
      </c>
      <c r="BX1073" s="114">
        <f>IF('1_geral'!$D$1=AL1073,1,0)</f>
        <v>0</v>
      </c>
      <c r="BY1073" s="114">
        <f>IF(BX1073=1,SUM($BX$2:$BX1072)+1,0)</f>
        <v>0</v>
      </c>
      <c r="BZ1073" s="114" t="str">
        <f t="shared" si="61"/>
        <v/>
      </c>
      <c r="CA1073" s="114" t="str">
        <f t="shared" si="62"/>
        <v/>
      </c>
    </row>
    <row r="1074" spans="38:79" ht="15" customHeight="1" x14ac:dyDescent="0.25">
      <c r="AL1074" s="271" t="str">
        <f t="shared" si="63"/>
        <v>PRG</v>
      </c>
      <c r="AM1074" s="477" t="s">
        <v>4494</v>
      </c>
      <c r="AN1074" s="269" t="s">
        <v>1209</v>
      </c>
      <c r="AO1074" s="269" t="s">
        <v>1835</v>
      </c>
      <c r="AP1074" s="269" t="s">
        <v>223</v>
      </c>
      <c r="BX1074" s="114">
        <f>IF('1_geral'!$D$1=AL1074,1,0)</f>
        <v>0</v>
      </c>
      <c r="BY1074" s="114">
        <f>IF(BX1074=1,SUM($BX$2:$BX1073)+1,0)</f>
        <v>0</v>
      </c>
      <c r="BZ1074" s="114" t="str">
        <f t="shared" si="61"/>
        <v/>
      </c>
      <c r="CA1074" s="114" t="str">
        <f t="shared" si="62"/>
        <v/>
      </c>
    </row>
    <row r="1075" spans="38:79" ht="15" customHeight="1" x14ac:dyDescent="0.25">
      <c r="AL1075" s="271" t="str">
        <f t="shared" si="63"/>
        <v>SDT</v>
      </c>
      <c r="AM1075" s="477" t="s">
        <v>4495</v>
      </c>
      <c r="AN1075" s="269" t="s">
        <v>1210</v>
      </c>
      <c r="AO1075" s="269" t="s">
        <v>22</v>
      </c>
      <c r="AP1075" s="269" t="s">
        <v>222</v>
      </c>
      <c r="BX1075" s="114">
        <f>IF('1_geral'!$D$1=AL1075,1,0)</f>
        <v>0</v>
      </c>
      <c r="BY1075" s="114">
        <f>IF(BX1075=1,SUM($BX$2:$BX1074)+1,0)</f>
        <v>0</v>
      </c>
      <c r="BZ1075" s="114" t="str">
        <f t="shared" si="61"/>
        <v/>
      </c>
      <c r="CA1075" s="114" t="str">
        <f t="shared" si="62"/>
        <v/>
      </c>
    </row>
    <row r="1076" spans="38:79" ht="15" customHeight="1" x14ac:dyDescent="0.25">
      <c r="AL1076" s="271" t="str">
        <f t="shared" si="63"/>
        <v>SCI</v>
      </c>
      <c r="AM1076" s="477" t="s">
        <v>4496</v>
      </c>
      <c r="AN1076" s="269" t="s">
        <v>1211</v>
      </c>
      <c r="AO1076" s="269" t="s">
        <v>18</v>
      </c>
      <c r="AP1076" s="269" t="s">
        <v>222</v>
      </c>
      <c r="BX1076" s="114">
        <f>IF('1_geral'!$D$1=AL1076,1,0)</f>
        <v>0</v>
      </c>
      <c r="BY1076" s="114">
        <f>IF(BX1076=1,SUM($BX$2:$BX1075)+1,0)</f>
        <v>0</v>
      </c>
      <c r="BZ1076" s="114" t="str">
        <f t="shared" si="61"/>
        <v/>
      </c>
      <c r="CA1076" s="114" t="str">
        <f t="shared" si="62"/>
        <v/>
      </c>
    </row>
    <row r="1077" spans="38:79" ht="15" customHeight="1" x14ac:dyDescent="0.25">
      <c r="AL1077" s="271" t="str">
        <f t="shared" si="63"/>
        <v>SPD</v>
      </c>
      <c r="AM1077" s="477" t="s">
        <v>4497</v>
      </c>
      <c r="AN1077" s="269" t="s">
        <v>1212</v>
      </c>
      <c r="AO1077" s="269" t="s">
        <v>27</v>
      </c>
      <c r="AP1077" s="269" t="s">
        <v>222</v>
      </c>
      <c r="BX1077" s="114">
        <f>IF('1_geral'!$D$1=AL1077,1,0)</f>
        <v>0</v>
      </c>
      <c r="BY1077" s="114">
        <f>IF(BX1077=1,SUM($BX$2:$BX1076)+1,0)</f>
        <v>0</v>
      </c>
      <c r="BZ1077" s="114" t="str">
        <f t="shared" si="61"/>
        <v/>
      </c>
      <c r="CA1077" s="114" t="str">
        <f t="shared" si="62"/>
        <v/>
      </c>
    </row>
    <row r="1078" spans="38:79" ht="15" customHeight="1" x14ac:dyDescent="0.25">
      <c r="AL1078" s="271" t="str">
        <f t="shared" si="63"/>
        <v>SDC</v>
      </c>
      <c r="AM1078" s="477" t="s">
        <v>4498</v>
      </c>
      <c r="AN1078" s="269" t="s">
        <v>1213</v>
      </c>
      <c r="AO1078" s="269" t="s">
        <v>3397</v>
      </c>
      <c r="AP1078" s="269" t="s">
        <v>222</v>
      </c>
      <c r="BX1078" s="114">
        <f>IF('1_geral'!$D$1=AL1078,1,0)</f>
        <v>0</v>
      </c>
      <c r="BY1078" s="114">
        <f>IF(BX1078=1,SUM($BX$2:$BX1077)+1,0)</f>
        <v>0</v>
      </c>
      <c r="BZ1078" s="114" t="str">
        <f t="shared" si="61"/>
        <v/>
      </c>
      <c r="CA1078" s="114" t="str">
        <f t="shared" si="62"/>
        <v/>
      </c>
    </row>
    <row r="1079" spans="38:79" ht="15" customHeight="1" x14ac:dyDescent="0.25">
      <c r="AL1079" s="271" t="str">
        <f t="shared" si="63"/>
        <v>SDL</v>
      </c>
      <c r="AM1079" s="477" t="s">
        <v>4499</v>
      </c>
      <c r="AN1079" s="269" t="s">
        <v>3446</v>
      </c>
      <c r="AO1079" s="269" t="s">
        <v>20</v>
      </c>
      <c r="AP1079" s="269" t="s">
        <v>222</v>
      </c>
      <c r="BX1079" s="114">
        <f>IF('1_geral'!$D$1=AL1079,1,0)</f>
        <v>0</v>
      </c>
      <c r="BY1079" s="114">
        <f>IF(BX1079=1,SUM($BX$2:$BX1078)+1,0)</f>
        <v>0</v>
      </c>
      <c r="BZ1079" s="114" t="str">
        <f t="shared" si="61"/>
        <v/>
      </c>
      <c r="CA1079" s="114" t="str">
        <f t="shared" si="62"/>
        <v/>
      </c>
    </row>
    <row r="1080" spans="38:79" ht="15" customHeight="1" x14ac:dyDescent="0.25">
      <c r="AL1080" s="271" t="str">
        <f t="shared" si="63"/>
        <v>SDP</v>
      </c>
      <c r="AM1080" s="477" t="s">
        <v>4500</v>
      </c>
      <c r="AN1080" s="269" t="s">
        <v>1214</v>
      </c>
      <c r="AO1080" s="269" t="s">
        <v>21</v>
      </c>
      <c r="AP1080" s="269" t="s">
        <v>222</v>
      </c>
      <c r="BX1080" s="114">
        <f>IF('1_geral'!$D$1=AL1080,1,0)</f>
        <v>0</v>
      </c>
      <c r="BY1080" s="114">
        <f>IF(BX1080=1,SUM($BX$2:$BX1079)+1,0)</f>
        <v>0</v>
      </c>
      <c r="BZ1080" s="114" t="str">
        <f t="shared" si="61"/>
        <v/>
      </c>
      <c r="CA1080" s="114" t="str">
        <f t="shared" si="62"/>
        <v/>
      </c>
    </row>
    <row r="1081" spans="38:79" ht="15" customHeight="1" x14ac:dyDescent="0.25">
      <c r="AL1081" s="271" t="str">
        <f t="shared" si="63"/>
        <v>SDP</v>
      </c>
      <c r="AM1081" s="477" t="s">
        <v>4501</v>
      </c>
      <c r="AN1081" s="269" t="s">
        <v>1215</v>
      </c>
      <c r="AO1081" s="269" t="s">
        <v>21</v>
      </c>
      <c r="AP1081" s="269" t="s">
        <v>222</v>
      </c>
      <c r="BX1081" s="114">
        <f>IF('1_geral'!$D$1=AL1081,1,0)</f>
        <v>0</v>
      </c>
      <c r="BY1081" s="114">
        <f>IF(BX1081=1,SUM($BX$2:$BX1080)+1,0)</f>
        <v>0</v>
      </c>
      <c r="BZ1081" s="114" t="str">
        <f t="shared" si="61"/>
        <v/>
      </c>
      <c r="CA1081" s="114" t="str">
        <f t="shared" si="62"/>
        <v/>
      </c>
    </row>
    <row r="1082" spans="38:79" ht="15" customHeight="1" x14ac:dyDescent="0.25">
      <c r="AL1082" s="271" t="str">
        <f t="shared" si="63"/>
        <v>SPL</v>
      </c>
      <c r="AM1082" s="477" t="s">
        <v>4502</v>
      </c>
      <c r="AN1082" s="269" t="s">
        <v>1216</v>
      </c>
      <c r="AO1082" s="269" t="s">
        <v>29</v>
      </c>
      <c r="AP1082" s="269" t="s">
        <v>222</v>
      </c>
      <c r="BX1082" s="114">
        <f>IF('1_geral'!$D$1=AL1082,1,0)</f>
        <v>0</v>
      </c>
      <c r="BY1082" s="114">
        <f>IF(BX1082=1,SUM($BX$2:$BX1081)+1,0)</f>
        <v>0</v>
      </c>
      <c r="BZ1082" s="114" t="str">
        <f t="shared" si="61"/>
        <v/>
      </c>
      <c r="CA1082" s="114" t="str">
        <f t="shared" si="62"/>
        <v/>
      </c>
    </row>
    <row r="1083" spans="38:79" ht="15" customHeight="1" x14ac:dyDescent="0.25">
      <c r="AL1083" s="271" t="str">
        <f t="shared" si="63"/>
        <v>SFI</v>
      </c>
      <c r="AM1083" s="477" t="s">
        <v>4503</v>
      </c>
      <c r="AN1083" s="269" t="s">
        <v>3421</v>
      </c>
      <c r="AO1083" s="269" t="s">
        <v>1836</v>
      </c>
      <c r="AP1083" s="269" t="s">
        <v>222</v>
      </c>
      <c r="BX1083" s="114">
        <f>IF('1_geral'!$D$1=AL1083,1,0)</f>
        <v>0</v>
      </c>
      <c r="BY1083" s="114">
        <f>IF(BX1083=1,SUM($BX$2:$BX1082)+1,0)</f>
        <v>0</v>
      </c>
      <c r="BZ1083" s="114" t="str">
        <f t="shared" si="61"/>
        <v/>
      </c>
      <c r="CA1083" s="114" t="str">
        <f t="shared" si="62"/>
        <v/>
      </c>
    </row>
    <row r="1084" spans="38:79" ht="15" customHeight="1" x14ac:dyDescent="0.25">
      <c r="AL1084" s="271" t="str">
        <f t="shared" si="63"/>
        <v>PRG</v>
      </c>
      <c r="AM1084" s="477" t="s">
        <v>4504</v>
      </c>
      <c r="AN1084" s="269" t="s">
        <v>4992</v>
      </c>
      <c r="AO1084" s="269" t="s">
        <v>1835</v>
      </c>
      <c r="AP1084" s="269" t="s">
        <v>222</v>
      </c>
      <c r="BX1084" s="114">
        <f>IF('1_geral'!$D$1=AL1084,1,0)</f>
        <v>0</v>
      </c>
      <c r="BY1084" s="114">
        <f>IF(BX1084=1,SUM($BX$2:$BX1083)+1,0)</f>
        <v>0</v>
      </c>
      <c r="BZ1084" s="114" t="str">
        <f t="shared" si="61"/>
        <v/>
      </c>
      <c r="CA1084" s="114" t="str">
        <f t="shared" si="62"/>
        <v/>
      </c>
    </row>
    <row r="1085" spans="38:79" ht="15" customHeight="1" x14ac:dyDescent="0.25">
      <c r="AL1085" s="271" t="str">
        <f t="shared" si="63"/>
        <v>SGE</v>
      </c>
      <c r="AM1085" s="477" t="s">
        <v>5130</v>
      </c>
      <c r="AN1085" s="269" t="s">
        <v>5131</v>
      </c>
      <c r="AO1085" s="269" t="s">
        <v>3363</v>
      </c>
      <c r="AP1085" s="269" t="s">
        <v>222</v>
      </c>
      <c r="BX1085" s="114">
        <f>IF('1_geral'!$D$1=AL1085,1,0)</f>
        <v>0</v>
      </c>
      <c r="BY1085" s="114">
        <f>IF(BX1085=1,SUM($BX$2:$BX1084)+1,0)</f>
        <v>0</v>
      </c>
      <c r="BZ1085" s="114" t="str">
        <f t="shared" si="61"/>
        <v/>
      </c>
      <c r="CA1085" s="114" t="str">
        <f t="shared" si="62"/>
        <v/>
      </c>
    </row>
    <row r="1086" spans="38:79" ht="15" customHeight="1" x14ac:dyDescent="0.25">
      <c r="AL1086" s="271" t="str">
        <f t="shared" si="63"/>
        <v>STI</v>
      </c>
      <c r="AM1086" s="477" t="s">
        <v>5074</v>
      </c>
      <c r="AN1086" s="269" t="s">
        <v>5028</v>
      </c>
      <c r="AO1086" s="269" t="s">
        <v>31</v>
      </c>
      <c r="AP1086" s="269" t="s">
        <v>222</v>
      </c>
      <c r="BX1086" s="114">
        <f>IF('1_geral'!$D$1=AL1086,1,0)</f>
        <v>0</v>
      </c>
      <c r="BY1086" s="114">
        <f>IF(BX1086=1,SUM($BX$2:$BX1085)+1,0)</f>
        <v>0</v>
      </c>
      <c r="BZ1086" s="114" t="str">
        <f t="shared" si="61"/>
        <v/>
      </c>
      <c r="CA1086" s="114" t="str">
        <f t="shared" si="62"/>
        <v/>
      </c>
    </row>
    <row r="1087" spans="38:79" ht="15" customHeight="1" x14ac:dyDescent="0.25">
      <c r="AL1087" s="271" t="str">
        <f t="shared" si="63"/>
        <v>SSM</v>
      </c>
      <c r="AM1087" s="477" t="s">
        <v>4505</v>
      </c>
      <c r="AN1087" s="269" t="s">
        <v>1217</v>
      </c>
      <c r="AO1087" s="269" t="s">
        <v>30</v>
      </c>
      <c r="AP1087" s="269" t="s">
        <v>222</v>
      </c>
      <c r="BX1087" s="114">
        <f>IF('1_geral'!$D$1=AL1087,1,0)</f>
        <v>0</v>
      </c>
      <c r="BY1087" s="114">
        <f>IF(BX1087=1,SUM($BX$2:$BX1086)+1,0)</f>
        <v>0</v>
      </c>
      <c r="BZ1087" s="114" t="str">
        <f t="shared" si="61"/>
        <v/>
      </c>
      <c r="CA1087" s="114" t="str">
        <f t="shared" si="62"/>
        <v/>
      </c>
    </row>
    <row r="1088" spans="38:79" ht="15" customHeight="1" x14ac:dyDescent="0.25">
      <c r="AL1088" s="271" t="str">
        <f t="shared" si="63"/>
        <v>SGA</v>
      </c>
      <c r="AM1088" s="477" t="s">
        <v>4506</v>
      </c>
      <c r="AN1088" s="269" t="s">
        <v>1218</v>
      </c>
      <c r="AO1088" s="269" t="s">
        <v>23</v>
      </c>
      <c r="AP1088" s="269" t="s">
        <v>222</v>
      </c>
      <c r="BX1088" s="114">
        <f>IF('1_geral'!$D$1=AL1088,1,0)</f>
        <v>0</v>
      </c>
      <c r="BY1088" s="114">
        <f>IF(BX1088=1,SUM($BX$2:$BX1087)+1,0)</f>
        <v>0</v>
      </c>
      <c r="BZ1088" s="114" t="str">
        <f t="shared" si="61"/>
        <v/>
      </c>
      <c r="CA1088" s="114" t="str">
        <f t="shared" si="62"/>
        <v/>
      </c>
    </row>
    <row r="1089" spans="38:79" ht="15" customHeight="1" x14ac:dyDescent="0.25">
      <c r="AL1089" s="271" t="str">
        <f t="shared" si="63"/>
        <v>STI</v>
      </c>
      <c r="AM1089" s="477" t="s">
        <v>4507</v>
      </c>
      <c r="AN1089" s="269" t="s">
        <v>1219</v>
      </c>
      <c r="AO1089" s="269" t="s">
        <v>31</v>
      </c>
      <c r="AP1089" s="269" t="s">
        <v>222</v>
      </c>
      <c r="BX1089" s="114">
        <f>IF('1_geral'!$D$1=AL1089,1,0)</f>
        <v>0</v>
      </c>
      <c r="BY1089" s="114">
        <f>IF(BX1089=1,SUM($BX$2:$BX1088)+1,0)</f>
        <v>0</v>
      </c>
      <c r="BZ1089" s="114" t="str">
        <f t="shared" si="61"/>
        <v/>
      </c>
      <c r="CA1089" s="114" t="str">
        <f t="shared" si="62"/>
        <v/>
      </c>
    </row>
    <row r="1090" spans="38:79" ht="15" customHeight="1" x14ac:dyDescent="0.25">
      <c r="AL1090" s="271" t="str">
        <f t="shared" si="63"/>
        <v>SDP</v>
      </c>
      <c r="AM1090" s="477" t="s">
        <v>5075</v>
      </c>
      <c r="AN1090" s="269" t="s">
        <v>5029</v>
      </c>
      <c r="AO1090" s="269" t="s">
        <v>21</v>
      </c>
      <c r="AP1090" s="269" t="s">
        <v>222</v>
      </c>
      <c r="BX1090" s="114">
        <f>IF('1_geral'!$D$1=AL1090,1,0)</f>
        <v>0</v>
      </c>
      <c r="BY1090" s="114">
        <f>IF(BX1090=1,SUM($BX$2:$BX1089)+1,0)</f>
        <v>0</v>
      </c>
      <c r="BZ1090" s="114" t="str">
        <f t="shared" ref="BZ1090:BZ1153" si="64">IF($BX1090=0,"",AM1090)</f>
        <v/>
      </c>
      <c r="CA1090" s="114" t="str">
        <f t="shared" ref="CA1090:CA1153" si="65">IF($BX1090=0,"",AN1090)</f>
        <v/>
      </c>
    </row>
    <row r="1091" spans="38:79" ht="15" customHeight="1" x14ac:dyDescent="0.25">
      <c r="AL1091" s="271" t="str">
        <f t="shared" si="63"/>
        <v>SEP</v>
      </c>
      <c r="AM1091" s="477" t="s">
        <v>4508</v>
      </c>
      <c r="AN1091" s="269" t="s">
        <v>1220</v>
      </c>
      <c r="AO1091" s="269" t="s">
        <v>5</v>
      </c>
      <c r="AP1091" s="269" t="s">
        <v>222</v>
      </c>
      <c r="BX1091" s="114">
        <f>IF('1_geral'!$D$1=AL1091,1,0)</f>
        <v>0</v>
      </c>
      <c r="BY1091" s="114">
        <f>IF(BX1091=1,SUM($BX$2:$BX1090)+1,0)</f>
        <v>0</v>
      </c>
      <c r="BZ1091" s="114" t="str">
        <f t="shared" si="64"/>
        <v/>
      </c>
      <c r="CA1091" s="114" t="str">
        <f t="shared" si="65"/>
        <v/>
      </c>
    </row>
    <row r="1092" spans="38:79" ht="15" customHeight="1" x14ac:dyDescent="0.25">
      <c r="AL1092" s="271" t="str">
        <f t="shared" ref="AL1092:AL1155" si="66">AO1092</f>
        <v>SGA</v>
      </c>
      <c r="AM1092" s="477" t="s">
        <v>4509</v>
      </c>
      <c r="AN1092" s="269" t="s">
        <v>1221</v>
      </c>
      <c r="AO1092" s="269" t="s">
        <v>23</v>
      </c>
      <c r="AP1092" s="269" t="s">
        <v>222</v>
      </c>
      <c r="BX1092" s="114">
        <f>IF('1_geral'!$D$1=AL1092,1,0)</f>
        <v>0</v>
      </c>
      <c r="BY1092" s="114">
        <f>IF(BX1092=1,SUM($BX$2:$BX1091)+1,0)</f>
        <v>0</v>
      </c>
      <c r="BZ1092" s="114" t="str">
        <f t="shared" si="64"/>
        <v/>
      </c>
      <c r="CA1092" s="114" t="str">
        <f t="shared" si="65"/>
        <v/>
      </c>
    </row>
    <row r="1093" spans="38:79" ht="15" customHeight="1" x14ac:dyDescent="0.25">
      <c r="AL1093" s="271" t="str">
        <f t="shared" si="66"/>
        <v>SDL</v>
      </c>
      <c r="AM1093" s="477" t="s">
        <v>4510</v>
      </c>
      <c r="AN1093" s="269" t="s">
        <v>1222</v>
      </c>
      <c r="AO1093" s="269" t="s">
        <v>20</v>
      </c>
      <c r="AP1093" s="269" t="s">
        <v>222</v>
      </c>
      <c r="BX1093" s="114">
        <f>IF('1_geral'!$D$1=AL1093,1,0)</f>
        <v>0</v>
      </c>
      <c r="BY1093" s="114">
        <f>IF(BX1093=1,SUM($BX$2:$BX1092)+1,0)</f>
        <v>0</v>
      </c>
      <c r="BZ1093" s="114" t="str">
        <f t="shared" si="64"/>
        <v/>
      </c>
      <c r="CA1093" s="114" t="str">
        <f t="shared" si="65"/>
        <v/>
      </c>
    </row>
    <row r="1094" spans="38:79" ht="15" customHeight="1" x14ac:dyDescent="0.25">
      <c r="AL1094" s="271" t="str">
        <f t="shared" si="66"/>
        <v>SIM</v>
      </c>
      <c r="AM1094" s="477" t="s">
        <v>4511</v>
      </c>
      <c r="AN1094" s="269" t="s">
        <v>1223</v>
      </c>
      <c r="AO1094" s="269" t="s">
        <v>25</v>
      </c>
      <c r="AP1094" s="269" t="s">
        <v>222</v>
      </c>
      <c r="BX1094" s="114">
        <f>IF('1_geral'!$D$1=AL1094,1,0)</f>
        <v>0</v>
      </c>
      <c r="BY1094" s="114">
        <f>IF(BX1094=1,SUM($BX$2:$BX1093)+1,0)</f>
        <v>0</v>
      </c>
      <c r="BZ1094" s="114" t="str">
        <f t="shared" si="64"/>
        <v/>
      </c>
      <c r="CA1094" s="114" t="str">
        <f t="shared" si="65"/>
        <v/>
      </c>
    </row>
    <row r="1095" spans="38:79" ht="15" customHeight="1" x14ac:dyDescent="0.25">
      <c r="AL1095" s="271" t="str">
        <f t="shared" si="66"/>
        <v>INT</v>
      </c>
      <c r="AM1095" s="477" t="s">
        <v>4512</v>
      </c>
      <c r="AN1095" s="269" t="s">
        <v>1224</v>
      </c>
      <c r="AO1095" s="269" t="s">
        <v>3361</v>
      </c>
      <c r="AP1095" s="269" t="s">
        <v>222</v>
      </c>
      <c r="BX1095" s="114">
        <f>IF('1_geral'!$D$1=AL1095,1,0)</f>
        <v>0</v>
      </c>
      <c r="BY1095" s="114">
        <f>IF(BX1095=1,SUM($BX$2:$BX1094)+1,0)</f>
        <v>0</v>
      </c>
      <c r="BZ1095" s="114" t="str">
        <f t="shared" si="64"/>
        <v/>
      </c>
      <c r="CA1095" s="114" t="str">
        <f t="shared" si="65"/>
        <v/>
      </c>
    </row>
    <row r="1096" spans="38:79" ht="15" customHeight="1" x14ac:dyDescent="0.25">
      <c r="AL1096" s="271" t="str">
        <f t="shared" si="66"/>
        <v>SPL</v>
      </c>
      <c r="AM1096" s="477" t="s">
        <v>4513</v>
      </c>
      <c r="AN1096" s="269" t="s">
        <v>1225</v>
      </c>
      <c r="AO1096" s="269" t="s">
        <v>29</v>
      </c>
      <c r="AP1096" s="269" t="s">
        <v>222</v>
      </c>
      <c r="BX1096" s="114">
        <f>IF('1_geral'!$D$1=AL1096,1,0)</f>
        <v>0</v>
      </c>
      <c r="BY1096" s="114">
        <f>IF(BX1096=1,SUM($BX$2:$BX1095)+1,0)</f>
        <v>0</v>
      </c>
      <c r="BZ1096" s="114" t="str">
        <f t="shared" si="64"/>
        <v/>
      </c>
      <c r="CA1096" s="114" t="str">
        <f t="shared" si="65"/>
        <v/>
      </c>
    </row>
    <row r="1097" spans="38:79" ht="15" customHeight="1" x14ac:dyDescent="0.25">
      <c r="AL1097" s="271" t="str">
        <f t="shared" si="66"/>
        <v>CPT</v>
      </c>
      <c r="AM1097" s="477" t="s">
        <v>4514</v>
      </c>
      <c r="AN1097" s="269" t="s">
        <v>1226</v>
      </c>
      <c r="AO1097" s="269" t="s">
        <v>1834</v>
      </c>
      <c r="AP1097" s="269" t="s">
        <v>223</v>
      </c>
      <c r="BX1097" s="114">
        <f>IF('1_geral'!$D$1=AL1097,1,0)</f>
        <v>0</v>
      </c>
      <c r="BY1097" s="114">
        <f>IF(BX1097=1,SUM($BX$2:$BX1096)+1,0)</f>
        <v>0</v>
      </c>
      <c r="BZ1097" s="114" t="str">
        <f t="shared" si="64"/>
        <v/>
      </c>
      <c r="CA1097" s="114" t="str">
        <f t="shared" si="65"/>
        <v/>
      </c>
    </row>
    <row r="1098" spans="38:79" ht="15" customHeight="1" x14ac:dyDescent="0.25">
      <c r="AL1098" s="271" t="str">
        <f t="shared" si="66"/>
        <v>NSP</v>
      </c>
      <c r="AM1098" s="477" t="s">
        <v>4515</v>
      </c>
      <c r="AN1098" s="269" t="s">
        <v>1227</v>
      </c>
      <c r="AO1098" s="269" t="s">
        <v>16</v>
      </c>
      <c r="AP1098" s="269" t="s">
        <v>226</v>
      </c>
      <c r="BX1098" s="114">
        <f>IF('1_geral'!$D$1=AL1098,1,0)</f>
        <v>0</v>
      </c>
      <c r="BY1098" s="114">
        <f>IF(BX1098=1,SUM($BX$2:$BX1097)+1,0)</f>
        <v>0</v>
      </c>
      <c r="BZ1098" s="114" t="str">
        <f t="shared" si="64"/>
        <v/>
      </c>
      <c r="CA1098" s="114" t="str">
        <f t="shared" si="65"/>
        <v/>
      </c>
    </row>
    <row r="1099" spans="38:79" ht="15" customHeight="1" x14ac:dyDescent="0.25">
      <c r="AL1099" s="271" t="str">
        <f t="shared" si="66"/>
        <v>SFO</v>
      </c>
      <c r="AM1099" s="477" t="s">
        <v>4516</v>
      </c>
      <c r="AN1099" s="269" t="s">
        <v>1228</v>
      </c>
      <c r="AO1099" s="269" t="s">
        <v>1840</v>
      </c>
      <c r="AP1099" s="269" t="s">
        <v>222</v>
      </c>
      <c r="BX1099" s="114">
        <f>IF('1_geral'!$D$1=AL1099,1,0)</f>
        <v>0</v>
      </c>
      <c r="BY1099" s="114">
        <f>IF(BX1099=1,SUM($BX$2:$BX1098)+1,0)</f>
        <v>0</v>
      </c>
      <c r="BZ1099" s="114" t="str">
        <f t="shared" si="64"/>
        <v/>
      </c>
      <c r="CA1099" s="114" t="str">
        <f t="shared" si="65"/>
        <v/>
      </c>
    </row>
    <row r="1100" spans="38:79" ht="15" customHeight="1" x14ac:dyDescent="0.25">
      <c r="AL1100" s="271" t="str">
        <f t="shared" si="66"/>
        <v>NFP</v>
      </c>
      <c r="AM1100" s="477" t="s">
        <v>4517</v>
      </c>
      <c r="AN1100" s="269" t="s">
        <v>1229</v>
      </c>
      <c r="AO1100" s="269" t="s">
        <v>12</v>
      </c>
      <c r="AP1100" s="269" t="s">
        <v>222</v>
      </c>
      <c r="BX1100" s="114">
        <f>IF('1_geral'!$D$1=AL1100,1,0)</f>
        <v>0</v>
      </c>
      <c r="BY1100" s="114">
        <f>IF(BX1100=1,SUM($BX$2:$BX1099)+1,0)</f>
        <v>0</v>
      </c>
      <c r="BZ1100" s="114" t="str">
        <f t="shared" si="64"/>
        <v/>
      </c>
      <c r="CA1100" s="114" t="str">
        <f t="shared" si="65"/>
        <v/>
      </c>
    </row>
    <row r="1101" spans="38:79" ht="15" customHeight="1" x14ac:dyDescent="0.25">
      <c r="AL1101" s="271" t="str">
        <f t="shared" si="66"/>
        <v>SDP</v>
      </c>
      <c r="AM1101" s="477" t="s">
        <v>4518</v>
      </c>
      <c r="AN1101" s="269" t="s">
        <v>1230</v>
      </c>
      <c r="AO1101" s="269" t="s">
        <v>21</v>
      </c>
      <c r="AP1101" s="269" t="s">
        <v>222</v>
      </c>
      <c r="BX1101" s="114">
        <f>IF('1_geral'!$D$1=AL1101,1,0)</f>
        <v>0</v>
      </c>
      <c r="BY1101" s="114">
        <f>IF(BX1101=1,SUM($BX$2:$BX1100)+1,0)</f>
        <v>0</v>
      </c>
      <c r="BZ1101" s="114" t="str">
        <f t="shared" si="64"/>
        <v/>
      </c>
      <c r="CA1101" s="114" t="str">
        <f t="shared" si="65"/>
        <v/>
      </c>
    </row>
    <row r="1102" spans="38:79" ht="15" customHeight="1" x14ac:dyDescent="0.25">
      <c r="AL1102" s="271" t="str">
        <f t="shared" si="66"/>
        <v>NPA</v>
      </c>
      <c r="AM1102" s="477" t="s">
        <v>4519</v>
      </c>
      <c r="AN1102" s="269" t="s">
        <v>1231</v>
      </c>
      <c r="AO1102" s="269" t="s">
        <v>14</v>
      </c>
      <c r="AP1102" s="269" t="s">
        <v>225</v>
      </c>
      <c r="BX1102" s="114">
        <f>IF('1_geral'!$D$1=AL1102,1,0)</f>
        <v>0</v>
      </c>
      <c r="BY1102" s="114">
        <f>IF(BX1102=1,SUM($BX$2:$BX1101)+1,0)</f>
        <v>0</v>
      </c>
      <c r="BZ1102" s="114" t="str">
        <f t="shared" si="64"/>
        <v/>
      </c>
      <c r="CA1102" s="114" t="str">
        <f t="shared" si="65"/>
        <v/>
      </c>
    </row>
    <row r="1103" spans="38:79" ht="15" customHeight="1" x14ac:dyDescent="0.25">
      <c r="AL1103" s="271" t="str">
        <f t="shared" si="66"/>
        <v>EDF</v>
      </c>
      <c r="AM1103" s="477" t="s">
        <v>4520</v>
      </c>
      <c r="AN1103" s="269" t="s">
        <v>1232</v>
      </c>
      <c r="AO1103" s="269" t="s">
        <v>43</v>
      </c>
      <c r="AP1103" s="269" t="s">
        <v>223</v>
      </c>
      <c r="BX1103" s="114">
        <f>IF('1_geral'!$D$1=AL1103,1,0)</f>
        <v>0</v>
      </c>
      <c r="BY1103" s="114">
        <f>IF(BX1103=1,SUM($BX$2:$BX1102)+1,0)</f>
        <v>0</v>
      </c>
      <c r="BZ1103" s="114" t="str">
        <f t="shared" si="64"/>
        <v/>
      </c>
      <c r="CA1103" s="114" t="str">
        <f t="shared" si="65"/>
        <v/>
      </c>
    </row>
    <row r="1104" spans="38:79" ht="15" customHeight="1" x14ac:dyDescent="0.25">
      <c r="AL1104" s="271" t="str">
        <f t="shared" si="66"/>
        <v>SGA</v>
      </c>
      <c r="AM1104" s="477" t="s">
        <v>4521</v>
      </c>
      <c r="AN1104" s="269" t="s">
        <v>1233</v>
      </c>
      <c r="AO1104" s="269" t="s">
        <v>23</v>
      </c>
      <c r="AP1104" s="269" t="s">
        <v>222</v>
      </c>
      <c r="BX1104" s="114">
        <f>IF('1_geral'!$D$1=AL1104,1,0)</f>
        <v>0</v>
      </c>
      <c r="BY1104" s="114">
        <f>IF(BX1104=1,SUM($BX$2:$BX1103)+1,0)</f>
        <v>0</v>
      </c>
      <c r="BZ1104" s="114" t="str">
        <f t="shared" si="64"/>
        <v/>
      </c>
      <c r="CA1104" s="114" t="str">
        <f t="shared" si="65"/>
        <v/>
      </c>
    </row>
    <row r="1105" spans="38:79" ht="15" customHeight="1" x14ac:dyDescent="0.25">
      <c r="AL1105" s="271" t="str">
        <f t="shared" si="66"/>
        <v>SPG</v>
      </c>
      <c r="AM1105" s="477" t="s">
        <v>4522</v>
      </c>
      <c r="AN1105" s="269" t="s">
        <v>1234</v>
      </c>
      <c r="AO1105" s="269" t="s">
        <v>28</v>
      </c>
      <c r="AP1105" s="269" t="s">
        <v>222</v>
      </c>
      <c r="BX1105" s="114">
        <f>IF('1_geral'!$D$1=AL1105,1,0)</f>
        <v>0</v>
      </c>
      <c r="BY1105" s="114">
        <f>IF(BX1105=1,SUM($BX$2:$BX1104)+1,0)</f>
        <v>0</v>
      </c>
      <c r="BZ1105" s="114" t="str">
        <f t="shared" si="64"/>
        <v/>
      </c>
      <c r="CA1105" s="114" t="str">
        <f t="shared" si="65"/>
        <v/>
      </c>
    </row>
    <row r="1106" spans="38:79" ht="15" customHeight="1" x14ac:dyDescent="0.25">
      <c r="AL1106" s="271" t="str">
        <f t="shared" si="66"/>
        <v>NGC</v>
      </c>
      <c r="AM1106" s="477" t="s">
        <v>5132</v>
      </c>
      <c r="AN1106" s="269" t="s">
        <v>5133</v>
      </c>
      <c r="AO1106" s="269" t="s">
        <v>1839</v>
      </c>
      <c r="AP1106" s="269" t="s">
        <v>223</v>
      </c>
      <c r="BX1106" s="114">
        <f>IF('1_geral'!$D$1=AL1106,1,0)</f>
        <v>0</v>
      </c>
      <c r="BY1106" s="114">
        <f>IF(BX1106=1,SUM($BX$2:$BX1105)+1,0)</f>
        <v>0</v>
      </c>
      <c r="BZ1106" s="114" t="str">
        <f t="shared" si="64"/>
        <v/>
      </c>
      <c r="CA1106" s="114" t="str">
        <f t="shared" si="65"/>
        <v/>
      </c>
    </row>
    <row r="1107" spans="38:79" ht="15" customHeight="1" x14ac:dyDescent="0.25">
      <c r="AL1107" s="271" t="str">
        <f t="shared" si="66"/>
        <v>SGP</v>
      </c>
      <c r="AM1107" s="477" t="s">
        <v>4523</v>
      </c>
      <c r="AN1107" s="269" t="s">
        <v>1235</v>
      </c>
      <c r="AO1107" s="269" t="s">
        <v>24</v>
      </c>
      <c r="AP1107" s="269" t="s">
        <v>222</v>
      </c>
      <c r="BX1107" s="114">
        <f>IF('1_geral'!$D$1=AL1107,1,0)</f>
        <v>0</v>
      </c>
      <c r="BY1107" s="114">
        <f>IF(BX1107=1,SUM($BX$2:$BX1106)+1,0)</f>
        <v>0</v>
      </c>
      <c r="BZ1107" s="114" t="str">
        <f t="shared" si="64"/>
        <v/>
      </c>
      <c r="CA1107" s="114" t="str">
        <f t="shared" si="65"/>
        <v/>
      </c>
    </row>
    <row r="1108" spans="38:79" ht="15" customHeight="1" x14ac:dyDescent="0.25">
      <c r="AL1108" s="271" t="str">
        <f t="shared" si="66"/>
        <v>CPT</v>
      </c>
      <c r="AM1108" s="477" t="s">
        <v>4524</v>
      </c>
      <c r="AN1108" s="269" t="s">
        <v>1236</v>
      </c>
      <c r="AO1108" s="269" t="s">
        <v>1834</v>
      </c>
      <c r="AP1108" s="269" t="s">
        <v>223</v>
      </c>
      <c r="BX1108" s="114">
        <f>IF('1_geral'!$D$1=AL1108,1,0)</f>
        <v>0</v>
      </c>
      <c r="BY1108" s="114">
        <f>IF(BX1108=1,SUM($BX$2:$BX1107)+1,0)</f>
        <v>0</v>
      </c>
      <c r="BZ1108" s="114" t="str">
        <f t="shared" si="64"/>
        <v/>
      </c>
      <c r="CA1108" s="114" t="str">
        <f t="shared" si="65"/>
        <v/>
      </c>
    </row>
    <row r="1109" spans="38:79" ht="15" customHeight="1" x14ac:dyDescent="0.25">
      <c r="AL1109" s="271" t="str">
        <f t="shared" si="66"/>
        <v>NSP</v>
      </c>
      <c r="AM1109" s="477" t="s">
        <v>4525</v>
      </c>
      <c r="AN1109" s="269" t="s">
        <v>4993</v>
      </c>
      <c r="AO1109" s="269" t="s">
        <v>16</v>
      </c>
      <c r="AP1109" s="269" t="s">
        <v>226</v>
      </c>
      <c r="BX1109" s="114">
        <f>IF('1_geral'!$D$1=AL1109,1,0)</f>
        <v>0</v>
      </c>
      <c r="BY1109" s="114">
        <f>IF(BX1109=1,SUM($BX$2:$BX1108)+1,0)</f>
        <v>0</v>
      </c>
      <c r="BZ1109" s="114" t="str">
        <f t="shared" si="64"/>
        <v/>
      </c>
      <c r="CA1109" s="114" t="str">
        <f t="shared" si="65"/>
        <v/>
      </c>
    </row>
    <row r="1110" spans="38:79" ht="15" customHeight="1" x14ac:dyDescent="0.25">
      <c r="AL1110" s="271" t="str">
        <f t="shared" si="66"/>
        <v>SSM</v>
      </c>
      <c r="AM1110" s="477" t="s">
        <v>4526</v>
      </c>
      <c r="AN1110" s="269" t="s">
        <v>1237</v>
      </c>
      <c r="AO1110" s="269" t="s">
        <v>30</v>
      </c>
      <c r="AP1110" s="269" t="s">
        <v>222</v>
      </c>
      <c r="BX1110" s="114">
        <f>IF('1_geral'!$D$1=AL1110,1,0)</f>
        <v>0</v>
      </c>
      <c r="BY1110" s="114">
        <f>IF(BX1110=1,SUM($BX$2:$BX1109)+1,0)</f>
        <v>0</v>
      </c>
      <c r="BZ1110" s="114" t="str">
        <f t="shared" si="64"/>
        <v/>
      </c>
      <c r="CA1110" s="114" t="str">
        <f t="shared" si="65"/>
        <v/>
      </c>
    </row>
    <row r="1111" spans="38:79" ht="15" customHeight="1" x14ac:dyDescent="0.25">
      <c r="AL1111" s="271" t="str">
        <f t="shared" si="66"/>
        <v>NGC</v>
      </c>
      <c r="AM1111" s="477" t="s">
        <v>4527</v>
      </c>
      <c r="AN1111" s="269" t="s">
        <v>1238</v>
      </c>
      <c r="AO1111" s="269" t="s">
        <v>1839</v>
      </c>
      <c r="AP1111" s="269" t="s">
        <v>223</v>
      </c>
      <c r="BX1111" s="114">
        <f>IF('1_geral'!$D$1=AL1111,1,0)</f>
        <v>0</v>
      </c>
      <c r="BY1111" s="114">
        <f>IF(BX1111=1,SUM($BX$2:$BX1110)+1,0)</f>
        <v>0</v>
      </c>
      <c r="BZ1111" s="114" t="str">
        <f t="shared" si="64"/>
        <v/>
      </c>
      <c r="CA1111" s="114" t="str">
        <f t="shared" si="65"/>
        <v/>
      </c>
    </row>
    <row r="1112" spans="38:79" ht="15" customHeight="1" x14ac:dyDescent="0.25">
      <c r="AL1112" s="271" t="str">
        <f t="shared" si="66"/>
        <v>APOIO</v>
      </c>
      <c r="AM1112" s="477" t="s">
        <v>4528</v>
      </c>
      <c r="AN1112" s="269" t="s">
        <v>1239</v>
      </c>
      <c r="AO1112" s="269" t="s">
        <v>40</v>
      </c>
      <c r="AP1112" s="269" t="s">
        <v>222</v>
      </c>
      <c r="BX1112" s="114">
        <f>IF('1_geral'!$D$1=AL1112,1,0)</f>
        <v>0</v>
      </c>
      <c r="BY1112" s="114">
        <f>IF(BX1112=1,SUM($BX$2:$BX1111)+1,0)</f>
        <v>0</v>
      </c>
      <c r="BZ1112" s="114" t="str">
        <f t="shared" si="64"/>
        <v/>
      </c>
      <c r="CA1112" s="114" t="str">
        <f t="shared" si="65"/>
        <v/>
      </c>
    </row>
    <row r="1113" spans="38:79" ht="15" customHeight="1" x14ac:dyDescent="0.25">
      <c r="AL1113" s="271" t="str">
        <f t="shared" si="66"/>
        <v>SGA</v>
      </c>
      <c r="AM1113" s="477" t="s">
        <v>4529</v>
      </c>
      <c r="AN1113" s="269" t="s">
        <v>1240</v>
      </c>
      <c r="AO1113" s="269" t="s">
        <v>23</v>
      </c>
      <c r="AP1113" s="269" t="s">
        <v>222</v>
      </c>
      <c r="BX1113" s="114">
        <f>IF('1_geral'!$D$1=AL1113,1,0)</f>
        <v>0</v>
      </c>
      <c r="BY1113" s="114">
        <f>IF(BX1113=1,SUM($BX$2:$BX1112)+1,0)</f>
        <v>0</v>
      </c>
      <c r="BZ1113" s="114" t="str">
        <f t="shared" si="64"/>
        <v/>
      </c>
      <c r="CA1113" s="114" t="str">
        <f t="shared" si="65"/>
        <v/>
      </c>
    </row>
    <row r="1114" spans="38:79" ht="15" customHeight="1" x14ac:dyDescent="0.25">
      <c r="AL1114" s="271" t="str">
        <f t="shared" si="66"/>
        <v>STI</v>
      </c>
      <c r="AM1114" s="477" t="s">
        <v>4530</v>
      </c>
      <c r="AN1114" s="269" t="s">
        <v>3384</v>
      </c>
      <c r="AO1114" s="269" t="s">
        <v>31</v>
      </c>
      <c r="AP1114" s="269" t="s">
        <v>222</v>
      </c>
      <c r="BX1114" s="114">
        <f>IF('1_geral'!$D$1=AL1114,1,0)</f>
        <v>0</v>
      </c>
      <c r="BY1114" s="114">
        <f>IF(BX1114=1,SUM($BX$2:$BX1113)+1,0)</f>
        <v>0</v>
      </c>
      <c r="BZ1114" s="114" t="str">
        <f t="shared" si="64"/>
        <v/>
      </c>
      <c r="CA1114" s="114" t="str">
        <f t="shared" si="65"/>
        <v/>
      </c>
    </row>
    <row r="1115" spans="38:79" ht="15" customHeight="1" x14ac:dyDescent="0.25">
      <c r="AL1115" s="271" t="str">
        <f t="shared" si="66"/>
        <v>SPG</v>
      </c>
      <c r="AM1115" s="477" t="s">
        <v>4531</v>
      </c>
      <c r="AN1115" s="269" t="s">
        <v>1241</v>
      </c>
      <c r="AO1115" s="269" t="s">
        <v>28</v>
      </c>
      <c r="AP1115" s="269" t="s">
        <v>222</v>
      </c>
      <c r="BX1115" s="114">
        <f>IF('1_geral'!$D$1=AL1115,1,0)</f>
        <v>0</v>
      </c>
      <c r="BY1115" s="114">
        <f>IF(BX1115=1,SUM($BX$2:$BX1114)+1,0)</f>
        <v>0</v>
      </c>
      <c r="BZ1115" s="114" t="str">
        <f t="shared" si="64"/>
        <v/>
      </c>
      <c r="CA1115" s="114" t="str">
        <f t="shared" si="65"/>
        <v/>
      </c>
    </row>
    <row r="1116" spans="38:79" ht="15" customHeight="1" x14ac:dyDescent="0.25">
      <c r="AL1116" s="271" t="str">
        <f t="shared" si="66"/>
        <v>APOIO</v>
      </c>
      <c r="AM1116" s="477" t="s">
        <v>4532</v>
      </c>
      <c r="AN1116" s="269" t="s">
        <v>1242</v>
      </c>
      <c r="AO1116" s="269" t="s">
        <v>40</v>
      </c>
      <c r="AP1116" s="269" t="s">
        <v>222</v>
      </c>
      <c r="BX1116" s="114">
        <f>IF('1_geral'!$D$1=AL1116,1,0)</f>
        <v>0</v>
      </c>
      <c r="BY1116" s="114">
        <f>IF(BX1116=1,SUM($BX$2:$BX1115)+1,0)</f>
        <v>0</v>
      </c>
      <c r="BZ1116" s="114" t="str">
        <f t="shared" si="64"/>
        <v/>
      </c>
      <c r="CA1116" s="114" t="str">
        <f t="shared" si="65"/>
        <v/>
      </c>
    </row>
    <row r="1117" spans="38:79" ht="15" customHeight="1" x14ac:dyDescent="0.25">
      <c r="AL1117" s="271" t="str">
        <f t="shared" si="66"/>
        <v>SDL</v>
      </c>
      <c r="AM1117" s="477" t="s">
        <v>4533</v>
      </c>
      <c r="AN1117" s="269" t="s">
        <v>1243</v>
      </c>
      <c r="AO1117" s="269" t="s">
        <v>20</v>
      </c>
      <c r="AP1117" s="269" t="s">
        <v>222</v>
      </c>
      <c r="BX1117" s="114">
        <f>IF('1_geral'!$D$1=AL1117,1,0)</f>
        <v>0</v>
      </c>
      <c r="BY1117" s="114">
        <f>IF(BX1117=1,SUM($BX$2:$BX1116)+1,0)</f>
        <v>0</v>
      </c>
      <c r="BZ1117" s="114" t="str">
        <f t="shared" si="64"/>
        <v/>
      </c>
      <c r="CA1117" s="114" t="str">
        <f t="shared" si="65"/>
        <v/>
      </c>
    </row>
    <row r="1118" spans="38:79" ht="15" customHeight="1" x14ac:dyDescent="0.25">
      <c r="AL1118" s="271" t="str">
        <f t="shared" si="66"/>
        <v>STI</v>
      </c>
      <c r="AM1118" s="477" t="s">
        <v>5076</v>
      </c>
      <c r="AN1118" s="269" t="s">
        <v>5030</v>
      </c>
      <c r="AO1118" s="269" t="s">
        <v>31</v>
      </c>
      <c r="AP1118" s="269" t="s">
        <v>224</v>
      </c>
      <c r="BX1118" s="114">
        <f>IF('1_geral'!$D$1=AL1118,1,0)</f>
        <v>0</v>
      </c>
      <c r="BY1118" s="114">
        <f>IF(BX1118=1,SUM($BX$2:$BX1117)+1,0)</f>
        <v>0</v>
      </c>
      <c r="BZ1118" s="114" t="str">
        <f t="shared" si="64"/>
        <v/>
      </c>
      <c r="CA1118" s="114" t="str">
        <f t="shared" si="65"/>
        <v/>
      </c>
    </row>
    <row r="1119" spans="38:79" ht="15" customHeight="1" x14ac:dyDescent="0.25">
      <c r="AL1119" s="271" t="str">
        <f t="shared" si="66"/>
        <v>SDL</v>
      </c>
      <c r="AM1119" s="477" t="s">
        <v>4534</v>
      </c>
      <c r="AN1119" s="269" t="s">
        <v>1244</v>
      </c>
      <c r="AO1119" s="269" t="s">
        <v>20</v>
      </c>
      <c r="AP1119" s="269" t="s">
        <v>222</v>
      </c>
      <c r="BX1119" s="114">
        <f>IF('1_geral'!$D$1=AL1119,1,0)</f>
        <v>0</v>
      </c>
      <c r="BY1119" s="114">
        <f>IF(BX1119=1,SUM($BX$2:$BX1118)+1,0)</f>
        <v>0</v>
      </c>
      <c r="BZ1119" s="114" t="str">
        <f t="shared" si="64"/>
        <v/>
      </c>
      <c r="CA1119" s="114" t="str">
        <f t="shared" si="65"/>
        <v/>
      </c>
    </row>
    <row r="1120" spans="38:79" ht="15" customHeight="1" x14ac:dyDescent="0.25">
      <c r="AL1120" s="271" t="str">
        <f t="shared" si="66"/>
        <v>SFI</v>
      </c>
      <c r="AM1120" s="477" t="s">
        <v>4535</v>
      </c>
      <c r="AN1120" s="269" t="s">
        <v>1245</v>
      </c>
      <c r="AO1120" s="269" t="s">
        <v>1836</v>
      </c>
      <c r="AP1120" s="269" t="s">
        <v>222</v>
      </c>
      <c r="BX1120" s="114">
        <f>IF('1_geral'!$D$1=AL1120,1,0)</f>
        <v>0</v>
      </c>
      <c r="BY1120" s="114">
        <f>IF(BX1120=1,SUM($BX$2:$BX1119)+1,0)</f>
        <v>0</v>
      </c>
      <c r="BZ1120" s="114" t="str">
        <f t="shared" si="64"/>
        <v/>
      </c>
      <c r="CA1120" s="114" t="str">
        <f t="shared" si="65"/>
        <v/>
      </c>
    </row>
    <row r="1121" spans="38:79" ht="15" customHeight="1" x14ac:dyDescent="0.25">
      <c r="AL1121" s="271" t="str">
        <f t="shared" si="66"/>
        <v>STI</v>
      </c>
      <c r="AM1121" s="477" t="s">
        <v>4536</v>
      </c>
      <c r="AN1121" s="269" t="s">
        <v>1246</v>
      </c>
      <c r="AO1121" s="269" t="s">
        <v>31</v>
      </c>
      <c r="AP1121" s="269" t="s">
        <v>222</v>
      </c>
      <c r="BX1121" s="114">
        <f>IF('1_geral'!$D$1=AL1121,1,0)</f>
        <v>0</v>
      </c>
      <c r="BY1121" s="114">
        <f>IF(BX1121=1,SUM($BX$2:$BX1120)+1,0)</f>
        <v>0</v>
      </c>
      <c r="BZ1121" s="114" t="str">
        <f t="shared" si="64"/>
        <v/>
      </c>
      <c r="CA1121" s="114" t="str">
        <f t="shared" si="65"/>
        <v/>
      </c>
    </row>
    <row r="1122" spans="38:79" ht="15" customHeight="1" x14ac:dyDescent="0.25">
      <c r="AL1122" s="271" t="str">
        <f t="shared" si="66"/>
        <v>SGA</v>
      </c>
      <c r="AM1122" s="477" t="s">
        <v>4537</v>
      </c>
      <c r="AN1122" s="269" t="s">
        <v>1247</v>
      </c>
      <c r="AO1122" s="269" t="s">
        <v>23</v>
      </c>
      <c r="AP1122" s="269" t="s">
        <v>222</v>
      </c>
      <c r="BX1122" s="114">
        <f>IF('1_geral'!$D$1=AL1122,1,0)</f>
        <v>0</v>
      </c>
      <c r="BY1122" s="114">
        <f>IF(BX1122=1,SUM($BX$2:$BX1121)+1,0)</f>
        <v>0</v>
      </c>
      <c r="BZ1122" s="114" t="str">
        <f t="shared" si="64"/>
        <v/>
      </c>
      <c r="CA1122" s="114" t="str">
        <f t="shared" si="65"/>
        <v/>
      </c>
    </row>
    <row r="1123" spans="38:79" ht="15" customHeight="1" x14ac:dyDescent="0.25">
      <c r="AL1123" s="271" t="str">
        <f t="shared" si="66"/>
        <v>SSM</v>
      </c>
      <c r="AM1123" s="477" t="s">
        <v>4538</v>
      </c>
      <c r="AN1123" s="269" t="s">
        <v>1248</v>
      </c>
      <c r="AO1123" s="269" t="s">
        <v>30</v>
      </c>
      <c r="AP1123" s="269" t="s">
        <v>222</v>
      </c>
      <c r="BX1123" s="114">
        <f>IF('1_geral'!$D$1=AL1123,1,0)</f>
        <v>0</v>
      </c>
      <c r="BY1123" s="114">
        <f>IF(BX1123=1,SUM($BX$2:$BX1122)+1,0)</f>
        <v>0</v>
      </c>
      <c r="BZ1123" s="114" t="str">
        <f t="shared" si="64"/>
        <v/>
      </c>
      <c r="CA1123" s="114" t="str">
        <f t="shared" si="65"/>
        <v/>
      </c>
    </row>
    <row r="1124" spans="38:79" ht="15" customHeight="1" x14ac:dyDescent="0.25">
      <c r="AL1124" s="271" t="str">
        <f t="shared" si="66"/>
        <v>SDT</v>
      </c>
      <c r="AM1124" s="477" t="s">
        <v>4539</v>
      </c>
      <c r="AN1124" s="269" t="s">
        <v>3385</v>
      </c>
      <c r="AO1124" s="269" t="s">
        <v>22</v>
      </c>
      <c r="AP1124" s="269" t="s">
        <v>222</v>
      </c>
      <c r="BX1124" s="114">
        <f>IF('1_geral'!$D$1=AL1124,1,0)</f>
        <v>0</v>
      </c>
      <c r="BY1124" s="114">
        <f>IF(BX1124=1,SUM($BX$2:$BX1123)+1,0)</f>
        <v>0</v>
      </c>
      <c r="BZ1124" s="114" t="str">
        <f t="shared" si="64"/>
        <v/>
      </c>
      <c r="CA1124" s="114" t="str">
        <f t="shared" si="65"/>
        <v/>
      </c>
    </row>
    <row r="1125" spans="38:79" ht="15" customHeight="1" x14ac:dyDescent="0.25">
      <c r="AL1125" s="271" t="str">
        <f t="shared" si="66"/>
        <v>DIR-2</v>
      </c>
      <c r="AM1125" s="477" t="s">
        <v>4540</v>
      </c>
      <c r="AN1125" s="269" t="s">
        <v>1249</v>
      </c>
      <c r="AO1125" s="269" t="s">
        <v>42</v>
      </c>
      <c r="AP1125" s="269" t="s">
        <v>222</v>
      </c>
      <c r="BX1125" s="114">
        <f>IF('1_geral'!$D$1=AL1125,1,0)</f>
        <v>0</v>
      </c>
      <c r="BY1125" s="114">
        <f>IF(BX1125=1,SUM($BX$2:$BX1124)+1,0)</f>
        <v>0</v>
      </c>
      <c r="BZ1125" s="114" t="str">
        <f t="shared" si="64"/>
        <v/>
      </c>
      <c r="CA1125" s="114" t="str">
        <f t="shared" si="65"/>
        <v/>
      </c>
    </row>
    <row r="1126" spans="38:79" ht="15" customHeight="1" x14ac:dyDescent="0.25">
      <c r="AL1126" s="271" t="str">
        <f t="shared" si="66"/>
        <v>SBQ</v>
      </c>
      <c r="AM1126" s="477" t="s">
        <v>4541</v>
      </c>
      <c r="AN1126" s="269" t="s">
        <v>1250</v>
      </c>
      <c r="AO1126" s="269" t="s">
        <v>17</v>
      </c>
      <c r="AP1126" s="269" t="s">
        <v>222</v>
      </c>
      <c r="BX1126" s="114">
        <f>IF('1_geral'!$D$1=AL1126,1,0)</f>
        <v>0</v>
      </c>
      <c r="BY1126" s="114">
        <f>IF(BX1126=1,SUM($BX$2:$BX1125)+1,0)</f>
        <v>0</v>
      </c>
      <c r="BZ1126" s="114" t="str">
        <f t="shared" si="64"/>
        <v/>
      </c>
      <c r="CA1126" s="114" t="str">
        <f t="shared" si="65"/>
        <v/>
      </c>
    </row>
    <row r="1127" spans="38:79" ht="15" customHeight="1" x14ac:dyDescent="0.25">
      <c r="AL1127" s="271" t="str">
        <f t="shared" si="66"/>
        <v>SFI</v>
      </c>
      <c r="AM1127" s="477" t="s">
        <v>4542</v>
      </c>
      <c r="AN1127" s="269" t="s">
        <v>1251</v>
      </c>
      <c r="AO1127" s="269" t="s">
        <v>1836</v>
      </c>
      <c r="AP1127" s="269" t="s">
        <v>222</v>
      </c>
      <c r="BX1127" s="114">
        <f>IF('1_geral'!$D$1=AL1127,1,0)</f>
        <v>0</v>
      </c>
      <c r="BY1127" s="114">
        <f>IF(BX1127=1,SUM($BX$2:$BX1126)+1,0)</f>
        <v>0</v>
      </c>
      <c r="BZ1127" s="114" t="str">
        <f t="shared" si="64"/>
        <v/>
      </c>
      <c r="CA1127" s="114" t="str">
        <f t="shared" si="65"/>
        <v/>
      </c>
    </row>
    <row r="1128" spans="38:79" ht="15" customHeight="1" x14ac:dyDescent="0.25">
      <c r="AL1128" s="271" t="str">
        <f t="shared" si="66"/>
        <v>DIR-4</v>
      </c>
      <c r="AM1128" s="477" t="s">
        <v>4543</v>
      </c>
      <c r="AN1128" s="269" t="s">
        <v>1252</v>
      </c>
      <c r="AO1128" s="269" t="s">
        <v>10</v>
      </c>
      <c r="AP1128" s="269" t="s">
        <v>222</v>
      </c>
      <c r="BX1128" s="114">
        <f>IF('1_geral'!$D$1=AL1128,1,0)</f>
        <v>0</v>
      </c>
      <c r="BY1128" s="114">
        <f>IF(BX1128=1,SUM($BX$2:$BX1127)+1,0)</f>
        <v>0</v>
      </c>
      <c r="BZ1128" s="114" t="str">
        <f t="shared" si="64"/>
        <v/>
      </c>
      <c r="CA1128" s="114" t="str">
        <f t="shared" si="65"/>
        <v/>
      </c>
    </row>
    <row r="1129" spans="38:79" ht="15" customHeight="1" x14ac:dyDescent="0.25">
      <c r="AL1129" s="271" t="str">
        <f t="shared" si="66"/>
        <v>SSM</v>
      </c>
      <c r="AM1129" s="477" t="s">
        <v>4544</v>
      </c>
      <c r="AN1129" s="269" t="s">
        <v>1253</v>
      </c>
      <c r="AO1129" s="269" t="s">
        <v>30</v>
      </c>
      <c r="AP1129" s="269" t="s">
        <v>222</v>
      </c>
      <c r="BX1129" s="114">
        <f>IF('1_geral'!$D$1=AL1129,1,0)</f>
        <v>0</v>
      </c>
      <c r="BY1129" s="114">
        <f>IF(BX1129=1,SUM($BX$2:$BX1128)+1,0)</f>
        <v>0</v>
      </c>
      <c r="BZ1129" s="114" t="str">
        <f t="shared" si="64"/>
        <v/>
      </c>
      <c r="CA1129" s="114" t="str">
        <f t="shared" si="65"/>
        <v/>
      </c>
    </row>
    <row r="1130" spans="38:79" ht="15" customHeight="1" x14ac:dyDescent="0.25">
      <c r="AL1130" s="271" t="str">
        <f t="shared" si="66"/>
        <v>NPA</v>
      </c>
      <c r="AM1130" s="477" t="s">
        <v>4545</v>
      </c>
      <c r="AN1130" s="269" t="s">
        <v>1254</v>
      </c>
      <c r="AO1130" s="269" t="s">
        <v>14</v>
      </c>
      <c r="AP1130" s="269" t="s">
        <v>225</v>
      </c>
      <c r="BX1130" s="114">
        <f>IF('1_geral'!$D$1=AL1130,1,0)</f>
        <v>0</v>
      </c>
      <c r="BY1130" s="114">
        <f>IF(BX1130=1,SUM($BX$2:$BX1129)+1,0)</f>
        <v>0</v>
      </c>
      <c r="BZ1130" s="114" t="str">
        <f t="shared" si="64"/>
        <v/>
      </c>
      <c r="CA1130" s="114" t="str">
        <f t="shared" si="65"/>
        <v/>
      </c>
    </row>
    <row r="1131" spans="38:79" ht="15" customHeight="1" x14ac:dyDescent="0.25">
      <c r="AL1131" s="271" t="str">
        <f t="shared" si="66"/>
        <v>SSM</v>
      </c>
      <c r="AM1131" s="477" t="s">
        <v>4546</v>
      </c>
      <c r="AN1131" s="269" t="s">
        <v>1255</v>
      </c>
      <c r="AO1131" s="269" t="s">
        <v>30</v>
      </c>
      <c r="AP1131" s="269" t="s">
        <v>222</v>
      </c>
      <c r="BX1131" s="114">
        <f>IF('1_geral'!$D$1=AL1131,1,0)</f>
        <v>0</v>
      </c>
      <c r="BY1131" s="114">
        <f>IF(BX1131=1,SUM($BX$2:$BX1130)+1,0)</f>
        <v>0</v>
      </c>
      <c r="BZ1131" s="114" t="str">
        <f t="shared" si="64"/>
        <v/>
      </c>
      <c r="CA1131" s="114" t="str">
        <f t="shared" si="65"/>
        <v/>
      </c>
    </row>
    <row r="1132" spans="38:79" ht="15" customHeight="1" x14ac:dyDescent="0.25">
      <c r="AL1132" s="271" t="str">
        <f t="shared" si="66"/>
        <v>STI</v>
      </c>
      <c r="AM1132" s="477" t="s">
        <v>5077</v>
      </c>
      <c r="AN1132" s="269" t="s">
        <v>5031</v>
      </c>
      <c r="AO1132" s="269" t="s">
        <v>31</v>
      </c>
      <c r="AP1132" s="269" t="s">
        <v>226</v>
      </c>
      <c r="BX1132" s="114">
        <f>IF('1_geral'!$D$1=AL1132,1,0)</f>
        <v>0</v>
      </c>
      <c r="BY1132" s="114">
        <f>IF(BX1132=1,SUM($BX$2:$BX1131)+1,0)</f>
        <v>0</v>
      </c>
      <c r="BZ1132" s="114" t="str">
        <f t="shared" si="64"/>
        <v/>
      </c>
      <c r="CA1132" s="114" t="str">
        <f t="shared" si="65"/>
        <v/>
      </c>
    </row>
    <row r="1133" spans="38:79" ht="15" customHeight="1" x14ac:dyDescent="0.25">
      <c r="AL1133" s="271" t="str">
        <f t="shared" si="66"/>
        <v>NSP</v>
      </c>
      <c r="AM1133" s="477" t="s">
        <v>4547</v>
      </c>
      <c r="AN1133" s="269" t="s">
        <v>1256</v>
      </c>
      <c r="AO1133" s="269" t="s">
        <v>16</v>
      </c>
      <c r="AP1133" s="269" t="s">
        <v>226</v>
      </c>
      <c r="BX1133" s="114">
        <f>IF('1_geral'!$D$1=AL1133,1,0)</f>
        <v>0</v>
      </c>
      <c r="BY1133" s="114">
        <f>IF(BX1133=1,SUM($BX$2:$BX1132)+1,0)</f>
        <v>0</v>
      </c>
      <c r="BZ1133" s="114" t="str">
        <f t="shared" si="64"/>
        <v/>
      </c>
      <c r="CA1133" s="114" t="str">
        <f t="shared" si="65"/>
        <v/>
      </c>
    </row>
    <row r="1134" spans="38:79" ht="15" customHeight="1" x14ac:dyDescent="0.25">
      <c r="AL1134" s="271" t="str">
        <f t="shared" si="66"/>
        <v>NSA</v>
      </c>
      <c r="AM1134" s="477" t="s">
        <v>4548</v>
      </c>
      <c r="AN1134" s="269" t="s">
        <v>1257</v>
      </c>
      <c r="AO1134" s="269" t="s">
        <v>15</v>
      </c>
      <c r="AP1134" s="269" t="s">
        <v>227</v>
      </c>
      <c r="BX1134" s="114">
        <f>IF('1_geral'!$D$1=AL1134,1,0)</f>
        <v>0</v>
      </c>
      <c r="BY1134" s="114">
        <f>IF(BX1134=1,SUM($BX$2:$BX1133)+1,0)</f>
        <v>0</v>
      </c>
      <c r="BZ1134" s="114" t="str">
        <f t="shared" si="64"/>
        <v/>
      </c>
      <c r="CA1134" s="114" t="str">
        <f t="shared" si="65"/>
        <v/>
      </c>
    </row>
    <row r="1135" spans="38:79" ht="15" customHeight="1" x14ac:dyDescent="0.25">
      <c r="AL1135" s="271" t="str">
        <f t="shared" si="66"/>
        <v>NSA</v>
      </c>
      <c r="AM1135" s="477" t="s">
        <v>4549</v>
      </c>
      <c r="AN1135" s="269" t="s">
        <v>1258</v>
      </c>
      <c r="AO1135" s="269" t="s">
        <v>15</v>
      </c>
      <c r="AP1135" s="269" t="s">
        <v>227</v>
      </c>
      <c r="BX1135" s="114">
        <f>IF('1_geral'!$D$1=AL1135,1,0)</f>
        <v>0</v>
      </c>
      <c r="BY1135" s="114">
        <f>IF(BX1135=1,SUM($BX$2:$BX1134)+1,0)</f>
        <v>0</v>
      </c>
      <c r="BZ1135" s="114" t="str">
        <f t="shared" si="64"/>
        <v/>
      </c>
      <c r="CA1135" s="114" t="str">
        <f t="shared" si="65"/>
        <v/>
      </c>
    </row>
    <row r="1136" spans="38:79" ht="15" customHeight="1" x14ac:dyDescent="0.25">
      <c r="AL1136" s="271" t="str">
        <f t="shared" si="66"/>
        <v>SFO</v>
      </c>
      <c r="AM1136" s="477" t="s">
        <v>4550</v>
      </c>
      <c r="AN1136" s="269" t="s">
        <v>1259</v>
      </c>
      <c r="AO1136" s="269" t="s">
        <v>1840</v>
      </c>
      <c r="AP1136" s="269" t="s">
        <v>222</v>
      </c>
      <c r="BX1136" s="114">
        <f>IF('1_geral'!$D$1=AL1136,1,0)</f>
        <v>0</v>
      </c>
      <c r="BY1136" s="114">
        <f>IF(BX1136=1,SUM($BX$2:$BX1135)+1,0)</f>
        <v>0</v>
      </c>
      <c r="BZ1136" s="114" t="str">
        <f t="shared" si="64"/>
        <v/>
      </c>
      <c r="CA1136" s="114" t="str">
        <f t="shared" si="65"/>
        <v/>
      </c>
    </row>
    <row r="1137" spans="38:79" ht="15" customHeight="1" x14ac:dyDescent="0.25">
      <c r="AL1137" s="271" t="str">
        <f t="shared" si="66"/>
        <v>SPL</v>
      </c>
      <c r="AM1137" s="477" t="s">
        <v>4551</v>
      </c>
      <c r="AN1137" s="269" t="s">
        <v>1260</v>
      </c>
      <c r="AO1137" s="269" t="s">
        <v>29</v>
      </c>
      <c r="AP1137" s="269" t="s">
        <v>222</v>
      </c>
      <c r="BX1137" s="114">
        <f>IF('1_geral'!$D$1=AL1137,1,0)</f>
        <v>0</v>
      </c>
      <c r="BY1137" s="114">
        <f>IF(BX1137=1,SUM($BX$2:$BX1136)+1,0)</f>
        <v>0</v>
      </c>
      <c r="BZ1137" s="114" t="str">
        <f t="shared" si="64"/>
        <v/>
      </c>
      <c r="CA1137" s="114" t="str">
        <f t="shared" si="65"/>
        <v/>
      </c>
    </row>
    <row r="1138" spans="38:79" ht="15" customHeight="1" x14ac:dyDescent="0.25">
      <c r="AL1138" s="271" t="str">
        <f t="shared" si="66"/>
        <v>CPT</v>
      </c>
      <c r="AM1138" s="477" t="s">
        <v>4552</v>
      </c>
      <c r="AN1138" s="269" t="s">
        <v>3447</v>
      </c>
      <c r="AO1138" s="269" t="s">
        <v>1834</v>
      </c>
      <c r="AP1138" s="269" t="s">
        <v>223</v>
      </c>
      <c r="BX1138" s="114">
        <f>IF('1_geral'!$D$1=AL1138,1,0)</f>
        <v>0</v>
      </c>
      <c r="BY1138" s="114">
        <f>IF(BX1138=1,SUM($BX$2:$BX1137)+1,0)</f>
        <v>0</v>
      </c>
      <c r="BZ1138" s="114" t="str">
        <f t="shared" si="64"/>
        <v/>
      </c>
      <c r="CA1138" s="114" t="str">
        <f t="shared" si="65"/>
        <v/>
      </c>
    </row>
    <row r="1139" spans="38:79" ht="15" customHeight="1" x14ac:dyDescent="0.25">
      <c r="AL1139" s="271" t="str">
        <f t="shared" si="66"/>
        <v>SIM</v>
      </c>
      <c r="AM1139" s="477" t="s">
        <v>4553</v>
      </c>
      <c r="AN1139" s="269" t="s">
        <v>1261</v>
      </c>
      <c r="AO1139" s="269" t="s">
        <v>25</v>
      </c>
      <c r="AP1139" s="269" t="s">
        <v>222</v>
      </c>
      <c r="BX1139" s="114">
        <f>IF('1_geral'!$D$1=AL1139,1,0)</f>
        <v>0</v>
      </c>
      <c r="BY1139" s="114">
        <f>IF(BX1139=1,SUM($BX$2:$BX1138)+1,0)</f>
        <v>0</v>
      </c>
      <c r="BZ1139" s="114" t="str">
        <f t="shared" si="64"/>
        <v/>
      </c>
      <c r="CA1139" s="114" t="str">
        <f t="shared" si="65"/>
        <v/>
      </c>
    </row>
    <row r="1140" spans="38:79" ht="15" customHeight="1" x14ac:dyDescent="0.25">
      <c r="AL1140" s="271" t="str">
        <f t="shared" si="66"/>
        <v>SPD</v>
      </c>
      <c r="AM1140" s="477" t="s">
        <v>4554</v>
      </c>
      <c r="AN1140" s="269" t="s">
        <v>1262</v>
      </c>
      <c r="AO1140" s="269" t="s">
        <v>27</v>
      </c>
      <c r="AP1140" s="269" t="s">
        <v>222</v>
      </c>
      <c r="BX1140" s="114">
        <f>IF('1_geral'!$D$1=AL1140,1,0)</f>
        <v>0</v>
      </c>
      <c r="BY1140" s="114">
        <f>IF(BX1140=1,SUM($BX$2:$BX1139)+1,0)</f>
        <v>0</v>
      </c>
      <c r="BZ1140" s="114" t="str">
        <f t="shared" si="64"/>
        <v/>
      </c>
      <c r="CA1140" s="114" t="str">
        <f t="shared" si="65"/>
        <v/>
      </c>
    </row>
    <row r="1141" spans="38:79" ht="15" customHeight="1" x14ac:dyDescent="0.25">
      <c r="AL1141" s="271" t="str">
        <f t="shared" si="66"/>
        <v>SPD</v>
      </c>
      <c r="AM1141" s="477" t="s">
        <v>4555</v>
      </c>
      <c r="AN1141" s="269" t="s">
        <v>1263</v>
      </c>
      <c r="AO1141" s="269" t="s">
        <v>27</v>
      </c>
      <c r="AP1141" s="269" t="s">
        <v>222</v>
      </c>
      <c r="BX1141" s="114">
        <f>IF('1_geral'!$D$1=AL1141,1,0)</f>
        <v>0</v>
      </c>
      <c r="BY1141" s="114">
        <f>IF(BX1141=1,SUM($BX$2:$BX1140)+1,0)</f>
        <v>0</v>
      </c>
      <c r="BZ1141" s="114" t="str">
        <f t="shared" si="64"/>
        <v/>
      </c>
      <c r="CA1141" s="114" t="str">
        <f t="shared" si="65"/>
        <v/>
      </c>
    </row>
    <row r="1142" spans="38:79" ht="15" customHeight="1" x14ac:dyDescent="0.25">
      <c r="AL1142" s="271" t="str">
        <f t="shared" si="66"/>
        <v>NSA</v>
      </c>
      <c r="AM1142" s="477" t="s">
        <v>4556</v>
      </c>
      <c r="AN1142" s="269" t="s">
        <v>1264</v>
      </c>
      <c r="AO1142" s="269" t="s">
        <v>15</v>
      </c>
      <c r="AP1142" s="269" t="s">
        <v>227</v>
      </c>
      <c r="BX1142" s="114">
        <f>IF('1_geral'!$D$1=AL1142,1,0)</f>
        <v>0</v>
      </c>
      <c r="BY1142" s="114">
        <f>IF(BX1142=1,SUM($BX$2:$BX1141)+1,0)</f>
        <v>0</v>
      </c>
      <c r="BZ1142" s="114" t="str">
        <f t="shared" si="64"/>
        <v/>
      </c>
      <c r="CA1142" s="114" t="str">
        <f t="shared" si="65"/>
        <v/>
      </c>
    </row>
    <row r="1143" spans="38:79" ht="15" customHeight="1" x14ac:dyDescent="0.25">
      <c r="AL1143" s="271" t="str">
        <f t="shared" si="66"/>
        <v>SSM</v>
      </c>
      <c r="AM1143" s="477" t="s">
        <v>4557</v>
      </c>
      <c r="AN1143" s="269" t="s">
        <v>1265</v>
      </c>
      <c r="AO1143" s="269" t="s">
        <v>30</v>
      </c>
      <c r="AP1143" s="269" t="s">
        <v>227</v>
      </c>
      <c r="BX1143" s="114">
        <f>IF('1_geral'!$D$1=AL1143,1,0)</f>
        <v>0</v>
      </c>
      <c r="BY1143" s="114">
        <f>IF(BX1143=1,SUM($BX$2:$BX1142)+1,0)</f>
        <v>0</v>
      </c>
      <c r="BZ1143" s="114" t="str">
        <f t="shared" si="64"/>
        <v/>
      </c>
      <c r="CA1143" s="114" t="str">
        <f t="shared" si="65"/>
        <v/>
      </c>
    </row>
    <row r="1144" spans="38:79" ht="15" customHeight="1" x14ac:dyDescent="0.25">
      <c r="AL1144" s="271" t="str">
        <f t="shared" si="66"/>
        <v>SFI</v>
      </c>
      <c r="AM1144" s="477" t="s">
        <v>4558</v>
      </c>
      <c r="AN1144" s="269" t="s">
        <v>1266</v>
      </c>
      <c r="AO1144" s="269" t="s">
        <v>1836</v>
      </c>
      <c r="AP1144" s="269" t="s">
        <v>226</v>
      </c>
      <c r="BX1144" s="114">
        <f>IF('1_geral'!$D$1=AL1144,1,0)</f>
        <v>0</v>
      </c>
      <c r="BY1144" s="114">
        <f>IF(BX1144=1,SUM($BX$2:$BX1143)+1,0)</f>
        <v>0</v>
      </c>
      <c r="BZ1144" s="114" t="str">
        <f t="shared" si="64"/>
        <v/>
      </c>
      <c r="CA1144" s="114" t="str">
        <f t="shared" si="65"/>
        <v/>
      </c>
    </row>
    <row r="1145" spans="38:79" ht="15" customHeight="1" x14ac:dyDescent="0.25">
      <c r="AL1145" s="271" t="str">
        <f t="shared" si="66"/>
        <v>SGP</v>
      </c>
      <c r="AM1145" s="477" t="s">
        <v>4559</v>
      </c>
      <c r="AN1145" s="269" t="s">
        <v>1267</v>
      </c>
      <c r="AO1145" s="269" t="s">
        <v>24</v>
      </c>
      <c r="AP1145" s="269" t="s">
        <v>222</v>
      </c>
      <c r="BX1145" s="114">
        <f>IF('1_geral'!$D$1=AL1145,1,0)</f>
        <v>0</v>
      </c>
      <c r="BY1145" s="114">
        <f>IF(BX1145=1,SUM($BX$2:$BX1144)+1,0)</f>
        <v>0</v>
      </c>
      <c r="BZ1145" s="114" t="str">
        <f t="shared" si="64"/>
        <v/>
      </c>
      <c r="CA1145" s="114" t="str">
        <f t="shared" si="65"/>
        <v/>
      </c>
    </row>
    <row r="1146" spans="38:79" ht="15" customHeight="1" x14ac:dyDescent="0.25">
      <c r="AL1146" s="271" t="str">
        <f t="shared" si="66"/>
        <v>SIM</v>
      </c>
      <c r="AM1146" s="477" t="s">
        <v>4560</v>
      </c>
      <c r="AN1146" s="269" t="s">
        <v>1268</v>
      </c>
      <c r="AO1146" s="269" t="s">
        <v>25</v>
      </c>
      <c r="AP1146" s="269" t="s">
        <v>222</v>
      </c>
      <c r="BX1146" s="114">
        <f>IF('1_geral'!$D$1=AL1146,1,0)</f>
        <v>0</v>
      </c>
      <c r="BY1146" s="114">
        <f>IF(BX1146=1,SUM($BX$2:$BX1145)+1,0)</f>
        <v>0</v>
      </c>
      <c r="BZ1146" s="114" t="str">
        <f t="shared" si="64"/>
        <v/>
      </c>
      <c r="CA1146" s="114" t="str">
        <f t="shared" si="65"/>
        <v/>
      </c>
    </row>
    <row r="1147" spans="38:79" ht="15" customHeight="1" x14ac:dyDescent="0.25">
      <c r="AL1147" s="271" t="str">
        <f t="shared" si="66"/>
        <v>SFI</v>
      </c>
      <c r="AM1147" s="477" t="s">
        <v>4561</v>
      </c>
      <c r="AN1147" s="269" t="s">
        <v>1269</v>
      </c>
      <c r="AO1147" s="269" t="s">
        <v>1836</v>
      </c>
      <c r="AP1147" s="269" t="s">
        <v>222</v>
      </c>
      <c r="BX1147" s="114">
        <f>IF('1_geral'!$D$1=AL1147,1,0)</f>
        <v>0</v>
      </c>
      <c r="BY1147" s="114">
        <f>IF(BX1147=1,SUM($BX$2:$BX1146)+1,0)</f>
        <v>0</v>
      </c>
      <c r="BZ1147" s="114" t="str">
        <f t="shared" si="64"/>
        <v/>
      </c>
      <c r="CA1147" s="114" t="str">
        <f t="shared" si="65"/>
        <v/>
      </c>
    </row>
    <row r="1148" spans="38:79" ht="15" customHeight="1" x14ac:dyDescent="0.25">
      <c r="AL1148" s="271" t="str">
        <f t="shared" si="66"/>
        <v>PRG</v>
      </c>
      <c r="AM1148" s="477" t="s">
        <v>4562</v>
      </c>
      <c r="AN1148" s="269" t="s">
        <v>1270</v>
      </c>
      <c r="AO1148" s="269" t="s">
        <v>1835</v>
      </c>
      <c r="AP1148" s="269" t="s">
        <v>223</v>
      </c>
      <c r="BX1148" s="114">
        <f>IF('1_geral'!$D$1=AL1148,1,0)</f>
        <v>0</v>
      </c>
      <c r="BY1148" s="114">
        <f>IF(BX1148=1,SUM($BX$2:$BX1147)+1,0)</f>
        <v>0</v>
      </c>
      <c r="BZ1148" s="114" t="str">
        <f t="shared" si="64"/>
        <v/>
      </c>
      <c r="CA1148" s="114" t="str">
        <f t="shared" si="65"/>
        <v/>
      </c>
    </row>
    <row r="1149" spans="38:79" ht="15" customHeight="1" x14ac:dyDescent="0.25">
      <c r="AL1149" s="271" t="str">
        <f t="shared" si="66"/>
        <v>STI</v>
      </c>
      <c r="AM1149" s="477" t="s">
        <v>5078</v>
      </c>
      <c r="AN1149" s="269" t="s">
        <v>1271</v>
      </c>
      <c r="AO1149" s="269" t="s">
        <v>31</v>
      </c>
      <c r="AP1149" s="269" t="s">
        <v>223</v>
      </c>
      <c r="BX1149" s="114">
        <f>IF('1_geral'!$D$1=AL1149,1,0)</f>
        <v>0</v>
      </c>
      <c r="BY1149" s="114">
        <f>IF(BX1149=1,SUM($BX$2:$BX1148)+1,0)</f>
        <v>0</v>
      </c>
      <c r="BZ1149" s="114" t="str">
        <f t="shared" si="64"/>
        <v/>
      </c>
      <c r="CA1149" s="114" t="str">
        <f t="shared" si="65"/>
        <v/>
      </c>
    </row>
    <row r="1150" spans="38:79" ht="15" customHeight="1" x14ac:dyDescent="0.25">
      <c r="AL1150" s="271" t="str">
        <f t="shared" si="66"/>
        <v>SBQ</v>
      </c>
      <c r="AM1150" s="477" t="s">
        <v>4563</v>
      </c>
      <c r="AN1150" s="269" t="s">
        <v>1272</v>
      </c>
      <c r="AO1150" s="269" t="s">
        <v>17</v>
      </c>
      <c r="AP1150" s="269" t="s">
        <v>222</v>
      </c>
      <c r="BX1150" s="114">
        <f>IF('1_geral'!$D$1=AL1150,1,0)</f>
        <v>0</v>
      </c>
      <c r="BY1150" s="114">
        <f>IF(BX1150=1,SUM($BX$2:$BX1149)+1,0)</f>
        <v>0</v>
      </c>
      <c r="BZ1150" s="114" t="str">
        <f t="shared" si="64"/>
        <v/>
      </c>
      <c r="CA1150" s="114" t="str">
        <f t="shared" si="65"/>
        <v/>
      </c>
    </row>
    <row r="1151" spans="38:79" ht="15" customHeight="1" x14ac:dyDescent="0.25">
      <c r="AL1151" s="271" t="str">
        <f t="shared" si="66"/>
        <v>STI</v>
      </c>
      <c r="AM1151" s="477" t="s">
        <v>5079</v>
      </c>
      <c r="AN1151" s="269" t="s">
        <v>1273</v>
      </c>
      <c r="AO1151" s="269" t="s">
        <v>31</v>
      </c>
      <c r="AP1151" s="269" t="s">
        <v>225</v>
      </c>
      <c r="BX1151" s="114">
        <f>IF('1_geral'!$D$1=AL1151,1,0)</f>
        <v>0</v>
      </c>
      <c r="BY1151" s="114">
        <f>IF(BX1151=1,SUM($BX$2:$BX1150)+1,0)</f>
        <v>0</v>
      </c>
      <c r="BZ1151" s="114" t="str">
        <f t="shared" si="64"/>
        <v/>
      </c>
      <c r="CA1151" s="114" t="str">
        <f t="shared" si="65"/>
        <v/>
      </c>
    </row>
    <row r="1152" spans="38:79" ht="15" customHeight="1" x14ac:dyDescent="0.25">
      <c r="AL1152" s="271" t="str">
        <f t="shared" si="66"/>
        <v>NSP</v>
      </c>
      <c r="AM1152" s="477" t="s">
        <v>4564</v>
      </c>
      <c r="AN1152" s="269" t="s">
        <v>1274</v>
      </c>
      <c r="AO1152" s="269" t="s">
        <v>16</v>
      </c>
      <c r="AP1152" s="269" t="s">
        <v>226</v>
      </c>
      <c r="BX1152" s="114">
        <f>IF('1_geral'!$D$1=AL1152,1,0)</f>
        <v>0</v>
      </c>
      <c r="BY1152" s="114">
        <f>IF(BX1152=1,SUM($BX$2:$BX1151)+1,0)</f>
        <v>0</v>
      </c>
      <c r="BZ1152" s="114" t="str">
        <f t="shared" si="64"/>
        <v/>
      </c>
      <c r="CA1152" s="114" t="str">
        <f t="shared" si="65"/>
        <v/>
      </c>
    </row>
    <row r="1153" spans="38:79" ht="15" customHeight="1" x14ac:dyDescent="0.25">
      <c r="AL1153" s="271" t="str">
        <f t="shared" si="66"/>
        <v>NFP</v>
      </c>
      <c r="AM1153" s="477" t="s">
        <v>4565</v>
      </c>
      <c r="AN1153" s="269" t="s">
        <v>1275</v>
      </c>
      <c r="AO1153" s="269" t="s">
        <v>12</v>
      </c>
      <c r="AP1153" s="269" t="s">
        <v>222</v>
      </c>
      <c r="BX1153" s="114">
        <f>IF('1_geral'!$D$1=AL1153,1,0)</f>
        <v>0</v>
      </c>
      <c r="BY1153" s="114">
        <f>IF(BX1153=1,SUM($BX$2:$BX1152)+1,0)</f>
        <v>0</v>
      </c>
      <c r="BZ1153" s="114" t="str">
        <f t="shared" si="64"/>
        <v/>
      </c>
      <c r="CA1153" s="114" t="str">
        <f t="shared" si="65"/>
        <v/>
      </c>
    </row>
    <row r="1154" spans="38:79" ht="15" customHeight="1" x14ac:dyDescent="0.25">
      <c r="AL1154" s="271" t="str">
        <f t="shared" si="66"/>
        <v>SSM</v>
      </c>
      <c r="AM1154" s="477" t="s">
        <v>5267</v>
      </c>
      <c r="AN1154" s="269" t="s">
        <v>5268</v>
      </c>
      <c r="AO1154" s="269" t="s">
        <v>30</v>
      </c>
      <c r="AP1154" s="269" t="s">
        <v>222</v>
      </c>
      <c r="BX1154" s="114">
        <f>IF('1_geral'!$D$1=AL1154,1,0)</f>
        <v>0</v>
      </c>
      <c r="BY1154" s="114">
        <f>IF(BX1154=1,SUM($BX$2:$BX1153)+1,0)</f>
        <v>0</v>
      </c>
      <c r="BZ1154" s="114" t="str">
        <f t="shared" ref="BZ1154:BZ1217" si="67">IF($BX1154=0,"",AM1154)</f>
        <v/>
      </c>
      <c r="CA1154" s="114" t="str">
        <f t="shared" ref="CA1154:CA1217" si="68">IF($BX1154=0,"",AN1154)</f>
        <v/>
      </c>
    </row>
    <row r="1155" spans="38:79" ht="15" customHeight="1" x14ac:dyDescent="0.25">
      <c r="AL1155" s="271" t="str">
        <f t="shared" si="66"/>
        <v>APOIO</v>
      </c>
      <c r="AM1155" s="477" t="s">
        <v>4566</v>
      </c>
      <c r="AN1155" s="269" t="s">
        <v>3386</v>
      </c>
      <c r="AO1155" s="269" t="s">
        <v>40</v>
      </c>
      <c r="AP1155" s="269" t="s">
        <v>222</v>
      </c>
      <c r="BX1155" s="114">
        <f>IF('1_geral'!$D$1=AL1155,1,0)</f>
        <v>0</v>
      </c>
      <c r="BY1155" s="114">
        <f>IF(BX1155=1,SUM($BX$2:$BX1154)+1,0)</f>
        <v>0</v>
      </c>
      <c r="BZ1155" s="114" t="str">
        <f t="shared" si="67"/>
        <v/>
      </c>
      <c r="CA1155" s="114" t="str">
        <f t="shared" si="68"/>
        <v/>
      </c>
    </row>
    <row r="1156" spans="38:79" ht="15" customHeight="1" x14ac:dyDescent="0.25">
      <c r="AL1156" s="271" t="str">
        <f t="shared" ref="AL1156:AL1219" si="69">AO1156</f>
        <v>NSA</v>
      </c>
      <c r="AM1156" s="477" t="s">
        <v>4567</v>
      </c>
      <c r="AN1156" s="269" t="s">
        <v>1276</v>
      </c>
      <c r="AO1156" s="269" t="s">
        <v>15</v>
      </c>
      <c r="AP1156" s="269" t="s">
        <v>227</v>
      </c>
      <c r="BX1156" s="114">
        <f>IF('1_geral'!$D$1=AL1156,1,0)</f>
        <v>0</v>
      </c>
      <c r="BY1156" s="114">
        <f>IF(BX1156=1,SUM($BX$2:$BX1155)+1,0)</f>
        <v>0</v>
      </c>
      <c r="BZ1156" s="114" t="str">
        <f t="shared" si="67"/>
        <v/>
      </c>
      <c r="CA1156" s="114" t="str">
        <f t="shared" si="68"/>
        <v/>
      </c>
    </row>
    <row r="1157" spans="38:79" ht="15" customHeight="1" x14ac:dyDescent="0.25">
      <c r="AL1157" s="271" t="str">
        <f t="shared" si="69"/>
        <v>APOIO</v>
      </c>
      <c r="AM1157" s="477" t="s">
        <v>4568</v>
      </c>
      <c r="AN1157" s="269" t="s">
        <v>1277</v>
      </c>
      <c r="AO1157" s="269" t="s">
        <v>40</v>
      </c>
      <c r="AP1157" s="269" t="s">
        <v>222</v>
      </c>
      <c r="BX1157" s="114">
        <f>IF('1_geral'!$D$1=AL1157,1,0)</f>
        <v>0</v>
      </c>
      <c r="BY1157" s="114">
        <f>IF(BX1157=1,SUM($BX$2:$BX1156)+1,0)</f>
        <v>0</v>
      </c>
      <c r="BZ1157" s="114" t="str">
        <f t="shared" si="67"/>
        <v/>
      </c>
      <c r="CA1157" s="114" t="str">
        <f t="shared" si="68"/>
        <v/>
      </c>
    </row>
    <row r="1158" spans="38:79" ht="15" customHeight="1" x14ac:dyDescent="0.25">
      <c r="AL1158" s="271" t="str">
        <f t="shared" si="69"/>
        <v>SIM</v>
      </c>
      <c r="AM1158" s="477" t="s">
        <v>4569</v>
      </c>
      <c r="AN1158" s="269" t="s">
        <v>1278</v>
      </c>
      <c r="AO1158" s="269" t="s">
        <v>25</v>
      </c>
      <c r="AP1158" s="269" t="s">
        <v>222</v>
      </c>
      <c r="BX1158" s="114">
        <f>IF('1_geral'!$D$1=AL1158,1,0)</f>
        <v>0</v>
      </c>
      <c r="BY1158" s="114">
        <f>IF(BX1158=1,SUM($BX$2:$BX1157)+1,0)</f>
        <v>0</v>
      </c>
      <c r="BZ1158" s="114" t="str">
        <f t="shared" si="67"/>
        <v/>
      </c>
      <c r="CA1158" s="114" t="str">
        <f t="shared" si="68"/>
        <v/>
      </c>
    </row>
    <row r="1159" spans="38:79" ht="15" customHeight="1" x14ac:dyDescent="0.25">
      <c r="AL1159" s="271" t="str">
        <f t="shared" si="69"/>
        <v>STI</v>
      </c>
      <c r="AM1159" s="477" t="s">
        <v>4570</v>
      </c>
      <c r="AN1159" s="269" t="s">
        <v>1279</v>
      </c>
      <c r="AO1159" s="269" t="s">
        <v>31</v>
      </c>
      <c r="AP1159" s="269" t="s">
        <v>222</v>
      </c>
      <c r="BX1159" s="114">
        <f>IF('1_geral'!$D$1=AL1159,1,0)</f>
        <v>0</v>
      </c>
      <c r="BY1159" s="114">
        <f>IF(BX1159=1,SUM($BX$2:$BX1158)+1,0)</f>
        <v>0</v>
      </c>
      <c r="BZ1159" s="114" t="str">
        <f t="shared" si="67"/>
        <v/>
      </c>
      <c r="CA1159" s="114" t="str">
        <f t="shared" si="68"/>
        <v/>
      </c>
    </row>
    <row r="1160" spans="38:79" ht="15" customHeight="1" x14ac:dyDescent="0.25">
      <c r="AL1160" s="271" t="str">
        <f t="shared" si="69"/>
        <v>SPC</v>
      </c>
      <c r="AM1160" s="477" t="s">
        <v>4571</v>
      </c>
      <c r="AN1160" s="269" t="s">
        <v>1280</v>
      </c>
      <c r="AO1160" s="269" t="s">
        <v>26</v>
      </c>
      <c r="AP1160" s="269" t="s">
        <v>222</v>
      </c>
      <c r="BX1160" s="114">
        <f>IF('1_geral'!$D$1=AL1160,1,0)</f>
        <v>0</v>
      </c>
      <c r="BY1160" s="114">
        <f>IF(BX1160=1,SUM($BX$2:$BX1159)+1,0)</f>
        <v>0</v>
      </c>
      <c r="BZ1160" s="114" t="str">
        <f t="shared" si="67"/>
        <v/>
      </c>
      <c r="CA1160" s="114" t="str">
        <f t="shared" si="68"/>
        <v/>
      </c>
    </row>
    <row r="1161" spans="38:79" ht="15" customHeight="1" x14ac:dyDescent="0.25">
      <c r="AL1161" s="271" t="str">
        <f t="shared" si="69"/>
        <v>SDT</v>
      </c>
      <c r="AM1161" s="477" t="s">
        <v>4572</v>
      </c>
      <c r="AN1161" s="269" t="s">
        <v>1281</v>
      </c>
      <c r="AO1161" s="269" t="s">
        <v>22</v>
      </c>
      <c r="AP1161" s="269" t="s">
        <v>222</v>
      </c>
      <c r="BX1161" s="114">
        <f>IF('1_geral'!$D$1=AL1161,1,0)</f>
        <v>0</v>
      </c>
      <c r="BY1161" s="114">
        <f>IF(BX1161=1,SUM($BX$2:$BX1160)+1,0)</f>
        <v>0</v>
      </c>
      <c r="BZ1161" s="114" t="str">
        <f t="shared" si="67"/>
        <v/>
      </c>
      <c r="CA1161" s="114" t="str">
        <f t="shared" si="68"/>
        <v/>
      </c>
    </row>
    <row r="1162" spans="38:79" ht="15" customHeight="1" x14ac:dyDescent="0.25">
      <c r="AL1162" s="271" t="str">
        <f t="shared" si="69"/>
        <v>SGA</v>
      </c>
      <c r="AM1162" s="477" t="s">
        <v>5107</v>
      </c>
      <c r="AN1162" s="269" t="s">
        <v>5108</v>
      </c>
      <c r="AO1162" s="269" t="s">
        <v>23</v>
      </c>
      <c r="AP1162" s="269" t="s">
        <v>222</v>
      </c>
      <c r="BX1162" s="114">
        <f>IF('1_geral'!$D$1=AL1162,1,0)</f>
        <v>0</v>
      </c>
      <c r="BY1162" s="114">
        <f>IF(BX1162=1,SUM($BX$2:$BX1161)+1,0)</f>
        <v>0</v>
      </c>
      <c r="BZ1162" s="114" t="str">
        <f t="shared" si="67"/>
        <v/>
      </c>
      <c r="CA1162" s="114" t="str">
        <f t="shared" si="68"/>
        <v/>
      </c>
    </row>
    <row r="1163" spans="38:79" ht="15" customHeight="1" x14ac:dyDescent="0.25">
      <c r="AL1163" s="271" t="str">
        <f t="shared" si="69"/>
        <v>STI</v>
      </c>
      <c r="AM1163" s="477" t="s">
        <v>5134</v>
      </c>
      <c r="AN1163" s="269" t="s">
        <v>5135</v>
      </c>
      <c r="AO1163" s="269" t="s">
        <v>31</v>
      </c>
      <c r="AP1163" s="269" t="s">
        <v>222</v>
      </c>
      <c r="BX1163" s="114">
        <f>IF('1_geral'!$D$1=AL1163,1,0)</f>
        <v>0</v>
      </c>
      <c r="BY1163" s="114">
        <f>IF(BX1163=1,SUM($BX$2:$BX1162)+1,0)</f>
        <v>0</v>
      </c>
      <c r="BZ1163" s="114" t="str">
        <f t="shared" si="67"/>
        <v/>
      </c>
      <c r="CA1163" s="114" t="str">
        <f t="shared" si="68"/>
        <v/>
      </c>
    </row>
    <row r="1164" spans="38:79" ht="15" customHeight="1" x14ac:dyDescent="0.25">
      <c r="AL1164" s="271" t="str">
        <f t="shared" si="69"/>
        <v>NGC</v>
      </c>
      <c r="AM1164" s="477" t="s">
        <v>4573</v>
      </c>
      <c r="AN1164" s="269" t="s">
        <v>1282</v>
      </c>
      <c r="AO1164" s="269" t="s">
        <v>1839</v>
      </c>
      <c r="AP1164" s="269" t="s">
        <v>223</v>
      </c>
      <c r="BX1164" s="114">
        <f>IF('1_geral'!$D$1=AL1164,1,0)</f>
        <v>0</v>
      </c>
      <c r="BY1164" s="114">
        <f>IF(BX1164=1,SUM($BX$2:$BX1163)+1,0)</f>
        <v>0</v>
      </c>
      <c r="BZ1164" s="114" t="str">
        <f t="shared" si="67"/>
        <v/>
      </c>
      <c r="CA1164" s="114" t="str">
        <f t="shared" si="68"/>
        <v/>
      </c>
    </row>
    <row r="1165" spans="38:79" ht="15" customHeight="1" x14ac:dyDescent="0.25">
      <c r="AL1165" s="271" t="str">
        <f t="shared" si="69"/>
        <v>NSA</v>
      </c>
      <c r="AM1165" s="477" t="s">
        <v>4574</v>
      </c>
      <c r="AN1165" s="269" t="s">
        <v>1283</v>
      </c>
      <c r="AO1165" s="269" t="s">
        <v>15</v>
      </c>
      <c r="AP1165" s="269" t="s">
        <v>227</v>
      </c>
      <c r="BX1165" s="114">
        <f>IF('1_geral'!$D$1=AL1165,1,0)</f>
        <v>0</v>
      </c>
      <c r="BY1165" s="114">
        <f>IF(BX1165=1,SUM($BX$2:$BX1164)+1,0)</f>
        <v>0</v>
      </c>
      <c r="BZ1165" s="114" t="str">
        <f t="shared" si="67"/>
        <v/>
      </c>
      <c r="CA1165" s="114" t="str">
        <f t="shared" si="68"/>
        <v/>
      </c>
    </row>
    <row r="1166" spans="38:79" ht="15" customHeight="1" x14ac:dyDescent="0.25">
      <c r="AL1166" s="271" t="str">
        <f t="shared" si="69"/>
        <v>SDT</v>
      </c>
      <c r="AM1166" s="477" t="s">
        <v>4575</v>
      </c>
      <c r="AN1166" s="269" t="s">
        <v>1284</v>
      </c>
      <c r="AO1166" s="269" t="s">
        <v>22</v>
      </c>
      <c r="AP1166" s="269" t="s">
        <v>222</v>
      </c>
      <c r="BX1166" s="114">
        <f>IF('1_geral'!$D$1=AL1166,1,0)</f>
        <v>0</v>
      </c>
      <c r="BY1166" s="114">
        <f>IF(BX1166=1,SUM($BX$2:$BX1165)+1,0)</f>
        <v>0</v>
      </c>
      <c r="BZ1166" s="114" t="str">
        <f t="shared" si="67"/>
        <v/>
      </c>
      <c r="CA1166" s="114" t="str">
        <f t="shared" si="68"/>
        <v/>
      </c>
    </row>
    <row r="1167" spans="38:79" ht="15" customHeight="1" x14ac:dyDescent="0.25">
      <c r="AL1167" s="271" t="str">
        <f t="shared" si="69"/>
        <v>SSM</v>
      </c>
      <c r="AM1167" s="477" t="s">
        <v>4576</v>
      </c>
      <c r="AN1167" s="269" t="s">
        <v>1285</v>
      </c>
      <c r="AO1167" s="269" t="s">
        <v>30</v>
      </c>
      <c r="AP1167" s="269" t="s">
        <v>222</v>
      </c>
      <c r="BX1167" s="114">
        <f>IF('1_geral'!$D$1=AL1167,1,0)</f>
        <v>0</v>
      </c>
      <c r="BY1167" s="114">
        <f>IF(BX1167=1,SUM($BX$2:$BX1166)+1,0)</f>
        <v>0</v>
      </c>
      <c r="BZ1167" s="114" t="str">
        <f t="shared" si="67"/>
        <v/>
      </c>
      <c r="CA1167" s="114" t="str">
        <f t="shared" si="68"/>
        <v/>
      </c>
    </row>
    <row r="1168" spans="38:79" ht="15" customHeight="1" x14ac:dyDescent="0.25">
      <c r="AL1168" s="271" t="str">
        <f t="shared" si="69"/>
        <v>NSP</v>
      </c>
      <c r="AM1168" s="477" t="s">
        <v>4577</v>
      </c>
      <c r="AN1168" s="269" t="s">
        <v>1286</v>
      </c>
      <c r="AO1168" s="269" t="s">
        <v>16</v>
      </c>
      <c r="AP1168" s="269" t="s">
        <v>226</v>
      </c>
      <c r="BX1168" s="114">
        <f>IF('1_geral'!$D$1=AL1168,1,0)</f>
        <v>0</v>
      </c>
      <c r="BY1168" s="114">
        <f>IF(BX1168=1,SUM($BX$2:$BX1167)+1,0)</f>
        <v>0</v>
      </c>
      <c r="BZ1168" s="114" t="str">
        <f t="shared" si="67"/>
        <v/>
      </c>
      <c r="CA1168" s="114" t="str">
        <f t="shared" si="68"/>
        <v/>
      </c>
    </row>
    <row r="1169" spans="38:79" ht="15" customHeight="1" x14ac:dyDescent="0.25">
      <c r="AL1169" s="271" t="str">
        <f t="shared" si="69"/>
        <v>SGP</v>
      </c>
      <c r="AM1169" s="477" t="s">
        <v>4578</v>
      </c>
      <c r="AN1169" s="269" t="s">
        <v>1287</v>
      </c>
      <c r="AO1169" s="269" t="s">
        <v>24</v>
      </c>
      <c r="AP1169" s="269" t="s">
        <v>222</v>
      </c>
      <c r="BX1169" s="114">
        <f>IF('1_geral'!$D$1=AL1169,1,0)</f>
        <v>0</v>
      </c>
      <c r="BY1169" s="114">
        <f>IF(BX1169=1,SUM($BX$2:$BX1168)+1,0)</f>
        <v>0</v>
      </c>
      <c r="BZ1169" s="114" t="str">
        <f t="shared" si="67"/>
        <v/>
      </c>
      <c r="CA1169" s="114" t="str">
        <f t="shared" si="68"/>
        <v/>
      </c>
    </row>
    <row r="1170" spans="38:79" ht="15" customHeight="1" x14ac:dyDescent="0.25">
      <c r="AL1170" s="271" t="str">
        <f t="shared" si="69"/>
        <v>SGP</v>
      </c>
      <c r="AM1170" s="477" t="s">
        <v>4579</v>
      </c>
      <c r="AN1170" s="269" t="s">
        <v>1288</v>
      </c>
      <c r="AO1170" s="269" t="s">
        <v>24</v>
      </c>
      <c r="AP1170" s="269" t="s">
        <v>222</v>
      </c>
      <c r="BX1170" s="114">
        <f>IF('1_geral'!$D$1=AL1170,1,0)</f>
        <v>0</v>
      </c>
      <c r="BY1170" s="114">
        <f>IF(BX1170=1,SUM($BX$2:$BX1169)+1,0)</f>
        <v>0</v>
      </c>
      <c r="BZ1170" s="114" t="str">
        <f t="shared" si="67"/>
        <v/>
      </c>
      <c r="CA1170" s="114" t="str">
        <f t="shared" si="68"/>
        <v/>
      </c>
    </row>
    <row r="1171" spans="38:79" ht="15" customHeight="1" x14ac:dyDescent="0.25">
      <c r="AL1171" s="271" t="str">
        <f t="shared" si="69"/>
        <v>AUD</v>
      </c>
      <c r="AM1171" s="477" t="s">
        <v>4580</v>
      </c>
      <c r="AN1171" s="269" t="s">
        <v>3448</v>
      </c>
      <c r="AO1171" s="269" t="s">
        <v>41</v>
      </c>
      <c r="AP1171" s="269" t="s">
        <v>222</v>
      </c>
      <c r="BX1171" s="114">
        <f>IF('1_geral'!$D$1=AL1171,1,0)</f>
        <v>0</v>
      </c>
      <c r="BY1171" s="114">
        <f>IF(BX1171=1,SUM($BX$2:$BX1170)+1,0)</f>
        <v>0</v>
      </c>
      <c r="BZ1171" s="114" t="str">
        <f t="shared" si="67"/>
        <v/>
      </c>
      <c r="CA1171" s="114" t="str">
        <f t="shared" si="68"/>
        <v/>
      </c>
    </row>
    <row r="1172" spans="38:79" ht="15" customHeight="1" x14ac:dyDescent="0.25">
      <c r="AL1172" s="271" t="str">
        <f t="shared" si="69"/>
        <v>SFI</v>
      </c>
      <c r="AM1172" s="477" t="s">
        <v>4581</v>
      </c>
      <c r="AN1172" s="269" t="s">
        <v>1289</v>
      </c>
      <c r="AO1172" s="269" t="s">
        <v>1836</v>
      </c>
      <c r="AP1172" s="269" t="s">
        <v>222</v>
      </c>
      <c r="BX1172" s="114">
        <f>IF('1_geral'!$D$1=AL1172,1,0)</f>
        <v>0</v>
      </c>
      <c r="BY1172" s="114">
        <f>IF(BX1172=1,SUM($BX$2:$BX1171)+1,0)</f>
        <v>0</v>
      </c>
      <c r="BZ1172" s="114" t="str">
        <f t="shared" si="67"/>
        <v/>
      </c>
      <c r="CA1172" s="114" t="str">
        <f t="shared" si="68"/>
        <v/>
      </c>
    </row>
    <row r="1173" spans="38:79" ht="15" customHeight="1" x14ac:dyDescent="0.25">
      <c r="AL1173" s="271" t="str">
        <f t="shared" si="69"/>
        <v>SGP</v>
      </c>
      <c r="AM1173" s="477" t="s">
        <v>4582</v>
      </c>
      <c r="AN1173" s="269" t="s">
        <v>1290</v>
      </c>
      <c r="AO1173" s="269" t="s">
        <v>24</v>
      </c>
      <c r="AP1173" s="269" t="s">
        <v>222</v>
      </c>
      <c r="BX1173" s="114">
        <f>IF('1_geral'!$D$1=AL1173,1,0)</f>
        <v>0</v>
      </c>
      <c r="BY1173" s="114">
        <f>IF(BX1173=1,SUM($BX$2:$BX1172)+1,0)</f>
        <v>0</v>
      </c>
      <c r="BZ1173" s="114" t="str">
        <f t="shared" si="67"/>
        <v/>
      </c>
      <c r="CA1173" s="114" t="str">
        <f t="shared" si="68"/>
        <v/>
      </c>
    </row>
    <row r="1174" spans="38:79" ht="15" customHeight="1" x14ac:dyDescent="0.25">
      <c r="AL1174" s="271" t="str">
        <f t="shared" si="69"/>
        <v>SIM</v>
      </c>
      <c r="AM1174" s="477" t="s">
        <v>4583</v>
      </c>
      <c r="AN1174" s="269" t="s">
        <v>4994</v>
      </c>
      <c r="AO1174" s="269" t="s">
        <v>25</v>
      </c>
      <c r="AP1174" s="269" t="s">
        <v>222</v>
      </c>
      <c r="BX1174" s="114">
        <f>IF('1_geral'!$D$1=AL1174,1,0)</f>
        <v>0</v>
      </c>
      <c r="BY1174" s="114">
        <f>IF(BX1174=1,SUM($BX$2:$BX1173)+1,0)</f>
        <v>0</v>
      </c>
      <c r="BZ1174" s="114" t="str">
        <f t="shared" si="67"/>
        <v/>
      </c>
      <c r="CA1174" s="114" t="str">
        <f t="shared" si="68"/>
        <v/>
      </c>
    </row>
    <row r="1175" spans="38:79" ht="15" customHeight="1" x14ac:dyDescent="0.25">
      <c r="AL1175" s="271" t="str">
        <f t="shared" si="69"/>
        <v>NDF</v>
      </c>
      <c r="AM1175" s="477" t="s">
        <v>4584</v>
      </c>
      <c r="AN1175" s="269" t="s">
        <v>1291</v>
      </c>
      <c r="AO1175" s="269" t="s">
        <v>1837</v>
      </c>
      <c r="AP1175" s="269" t="s">
        <v>223</v>
      </c>
      <c r="BX1175" s="114">
        <f>IF('1_geral'!$D$1=AL1175,1,0)</f>
        <v>0</v>
      </c>
      <c r="BY1175" s="114">
        <f>IF(BX1175=1,SUM($BX$2:$BX1174)+1,0)</f>
        <v>0</v>
      </c>
      <c r="BZ1175" s="114" t="str">
        <f t="shared" si="67"/>
        <v/>
      </c>
      <c r="CA1175" s="114" t="str">
        <f t="shared" si="68"/>
        <v/>
      </c>
    </row>
    <row r="1176" spans="38:79" ht="15" customHeight="1" x14ac:dyDescent="0.25">
      <c r="AL1176" s="271" t="str">
        <f t="shared" si="69"/>
        <v>SSM</v>
      </c>
      <c r="AM1176" s="477" t="s">
        <v>4585</v>
      </c>
      <c r="AN1176" s="269" t="s">
        <v>1292</v>
      </c>
      <c r="AO1176" s="269" t="s">
        <v>30</v>
      </c>
      <c r="AP1176" s="269" t="s">
        <v>222</v>
      </c>
      <c r="BX1176" s="114">
        <f>IF('1_geral'!$D$1=AL1176,1,0)</f>
        <v>0</v>
      </c>
      <c r="BY1176" s="114">
        <f>IF(BX1176=1,SUM($BX$2:$BX1175)+1,0)</f>
        <v>0</v>
      </c>
      <c r="BZ1176" s="114" t="str">
        <f t="shared" si="67"/>
        <v/>
      </c>
      <c r="CA1176" s="114" t="str">
        <f t="shared" si="68"/>
        <v/>
      </c>
    </row>
    <row r="1177" spans="38:79" ht="15" customHeight="1" x14ac:dyDescent="0.25">
      <c r="AL1177" s="271" t="str">
        <f t="shared" si="69"/>
        <v>PRG</v>
      </c>
      <c r="AM1177" s="477" t="s">
        <v>5109</v>
      </c>
      <c r="AN1177" s="269" t="s">
        <v>1293</v>
      </c>
      <c r="AO1177" s="269" t="s">
        <v>1835</v>
      </c>
      <c r="AP1177" s="269" t="s">
        <v>223</v>
      </c>
      <c r="BX1177" s="114">
        <f>IF('1_geral'!$D$1=AL1177,1,0)</f>
        <v>0</v>
      </c>
      <c r="BY1177" s="114">
        <f>IF(BX1177=1,SUM($BX$2:$BX1176)+1,0)</f>
        <v>0</v>
      </c>
      <c r="BZ1177" s="114" t="str">
        <f t="shared" si="67"/>
        <v/>
      </c>
      <c r="CA1177" s="114" t="str">
        <f t="shared" si="68"/>
        <v/>
      </c>
    </row>
    <row r="1178" spans="38:79" ht="15" customHeight="1" x14ac:dyDescent="0.25">
      <c r="AL1178" s="271" t="str">
        <f t="shared" si="69"/>
        <v>SPD</v>
      </c>
      <c r="AM1178" s="477" t="s">
        <v>4586</v>
      </c>
      <c r="AN1178" s="269" t="s">
        <v>1294</v>
      </c>
      <c r="AO1178" s="269" t="s">
        <v>27</v>
      </c>
      <c r="AP1178" s="269" t="s">
        <v>222</v>
      </c>
      <c r="BX1178" s="114">
        <f>IF('1_geral'!$D$1=AL1178,1,0)</f>
        <v>0</v>
      </c>
      <c r="BY1178" s="114">
        <f>IF(BX1178=1,SUM($BX$2:$BX1177)+1,0)</f>
        <v>0</v>
      </c>
      <c r="BZ1178" s="114" t="str">
        <f t="shared" si="67"/>
        <v/>
      </c>
      <c r="CA1178" s="114" t="str">
        <f t="shared" si="68"/>
        <v/>
      </c>
    </row>
    <row r="1179" spans="38:79" ht="15" customHeight="1" x14ac:dyDescent="0.25">
      <c r="AL1179" s="271" t="str">
        <f t="shared" si="69"/>
        <v>NSA</v>
      </c>
      <c r="AM1179" s="477" t="s">
        <v>4587</v>
      </c>
      <c r="AN1179" s="269" t="s">
        <v>1295</v>
      </c>
      <c r="AO1179" s="269" t="s">
        <v>15</v>
      </c>
      <c r="AP1179" s="269" t="s">
        <v>227</v>
      </c>
      <c r="BX1179" s="114">
        <f>IF('1_geral'!$D$1=AL1179,1,0)</f>
        <v>0</v>
      </c>
      <c r="BY1179" s="114">
        <f>IF(BX1179=1,SUM($BX$2:$BX1178)+1,0)</f>
        <v>0</v>
      </c>
      <c r="BZ1179" s="114" t="str">
        <f t="shared" si="67"/>
        <v/>
      </c>
      <c r="CA1179" s="114" t="str">
        <f t="shared" si="68"/>
        <v/>
      </c>
    </row>
    <row r="1180" spans="38:79" ht="15" customHeight="1" x14ac:dyDescent="0.25">
      <c r="AL1180" s="271" t="str">
        <f t="shared" si="69"/>
        <v>SDP</v>
      </c>
      <c r="AM1180" s="477" t="s">
        <v>4588</v>
      </c>
      <c r="AN1180" s="269" t="s">
        <v>1296</v>
      </c>
      <c r="AO1180" s="269" t="s">
        <v>21</v>
      </c>
      <c r="AP1180" s="269" t="s">
        <v>222</v>
      </c>
      <c r="BX1180" s="114">
        <f>IF('1_geral'!$D$1=AL1180,1,0)</f>
        <v>0</v>
      </c>
      <c r="BY1180" s="114">
        <f>IF(BX1180=1,SUM($BX$2:$BX1179)+1,0)</f>
        <v>0</v>
      </c>
      <c r="BZ1180" s="114" t="str">
        <f t="shared" si="67"/>
        <v/>
      </c>
      <c r="CA1180" s="114" t="str">
        <f t="shared" si="68"/>
        <v/>
      </c>
    </row>
    <row r="1181" spans="38:79" ht="15" customHeight="1" x14ac:dyDescent="0.25">
      <c r="AL1181" s="271" t="str">
        <f t="shared" si="69"/>
        <v>SFO</v>
      </c>
      <c r="AM1181" s="477" t="s">
        <v>4589</v>
      </c>
      <c r="AN1181" s="269" t="s">
        <v>1297</v>
      </c>
      <c r="AO1181" s="269" t="s">
        <v>1840</v>
      </c>
      <c r="AP1181" s="269" t="s">
        <v>222</v>
      </c>
      <c r="BX1181" s="114">
        <f>IF('1_geral'!$D$1=AL1181,1,0)</f>
        <v>0</v>
      </c>
      <c r="BY1181" s="114">
        <f>IF(BX1181=1,SUM($BX$2:$BX1180)+1,0)</f>
        <v>0</v>
      </c>
      <c r="BZ1181" s="114" t="str">
        <f t="shared" si="67"/>
        <v/>
      </c>
      <c r="CA1181" s="114" t="str">
        <f t="shared" si="68"/>
        <v/>
      </c>
    </row>
    <row r="1182" spans="38:79" ht="15" customHeight="1" x14ac:dyDescent="0.25">
      <c r="AL1182" s="271" t="str">
        <f t="shared" si="69"/>
        <v>SGA</v>
      </c>
      <c r="AM1182" s="477" t="s">
        <v>4590</v>
      </c>
      <c r="AN1182" s="269" t="s">
        <v>1298</v>
      </c>
      <c r="AO1182" s="269" t="s">
        <v>23</v>
      </c>
      <c r="AP1182" s="269" t="s">
        <v>222</v>
      </c>
      <c r="BX1182" s="114">
        <f>IF('1_geral'!$D$1=AL1182,1,0)</f>
        <v>0</v>
      </c>
      <c r="BY1182" s="114">
        <f>IF(BX1182=1,SUM($BX$2:$BX1181)+1,0)</f>
        <v>0</v>
      </c>
      <c r="BZ1182" s="114" t="str">
        <f t="shared" si="67"/>
        <v/>
      </c>
      <c r="CA1182" s="114" t="str">
        <f t="shared" si="68"/>
        <v/>
      </c>
    </row>
    <row r="1183" spans="38:79" ht="15" customHeight="1" x14ac:dyDescent="0.25">
      <c r="AL1183" s="271" t="str">
        <f t="shared" si="69"/>
        <v>NGC</v>
      </c>
      <c r="AM1183" s="477" t="s">
        <v>4591</v>
      </c>
      <c r="AN1183" s="269" t="s">
        <v>1299</v>
      </c>
      <c r="AO1183" s="269" t="s">
        <v>1839</v>
      </c>
      <c r="AP1183" s="269" t="s">
        <v>223</v>
      </c>
      <c r="BX1183" s="114">
        <f>IF('1_geral'!$D$1=AL1183,1,0)</f>
        <v>0</v>
      </c>
      <c r="BY1183" s="114">
        <f>IF(BX1183=1,SUM($BX$2:$BX1182)+1,0)</f>
        <v>0</v>
      </c>
      <c r="BZ1183" s="114" t="str">
        <f t="shared" si="67"/>
        <v/>
      </c>
      <c r="CA1183" s="114" t="str">
        <f t="shared" si="68"/>
        <v/>
      </c>
    </row>
    <row r="1184" spans="38:79" ht="15" customHeight="1" x14ac:dyDescent="0.25">
      <c r="AL1184" s="271" t="str">
        <f t="shared" si="69"/>
        <v>NSA</v>
      </c>
      <c r="AM1184" s="477" t="s">
        <v>4592</v>
      </c>
      <c r="AN1184" s="269" t="s">
        <v>1300</v>
      </c>
      <c r="AO1184" s="269" t="s">
        <v>15</v>
      </c>
      <c r="AP1184" s="269" t="s">
        <v>227</v>
      </c>
      <c r="BX1184" s="114">
        <f>IF('1_geral'!$D$1=AL1184,1,0)</f>
        <v>0</v>
      </c>
      <c r="BY1184" s="114">
        <f>IF(BX1184=1,SUM($BX$2:$BX1183)+1,0)</f>
        <v>0</v>
      </c>
      <c r="BZ1184" s="114" t="str">
        <f t="shared" si="67"/>
        <v/>
      </c>
      <c r="CA1184" s="114" t="str">
        <f t="shared" si="68"/>
        <v/>
      </c>
    </row>
    <row r="1185" spans="38:79" ht="15" customHeight="1" x14ac:dyDescent="0.25">
      <c r="AL1185" s="271" t="str">
        <f t="shared" si="69"/>
        <v>SBQ</v>
      </c>
      <c r="AM1185" s="477" t="s">
        <v>4593</v>
      </c>
      <c r="AN1185" s="269" t="s">
        <v>1301</v>
      </c>
      <c r="AO1185" s="269" t="s">
        <v>17</v>
      </c>
      <c r="AP1185" s="269" t="s">
        <v>222</v>
      </c>
      <c r="BX1185" s="114">
        <f>IF('1_geral'!$D$1=AL1185,1,0)</f>
        <v>0</v>
      </c>
      <c r="BY1185" s="114">
        <f>IF(BX1185=1,SUM($BX$2:$BX1184)+1,0)</f>
        <v>0</v>
      </c>
      <c r="BZ1185" s="114" t="str">
        <f t="shared" si="67"/>
        <v/>
      </c>
      <c r="CA1185" s="114" t="str">
        <f t="shared" si="68"/>
        <v/>
      </c>
    </row>
    <row r="1186" spans="38:79" ht="15" customHeight="1" x14ac:dyDescent="0.25">
      <c r="AL1186" s="271" t="str">
        <f t="shared" si="69"/>
        <v>NDF</v>
      </c>
      <c r="AM1186" s="477" t="s">
        <v>4594</v>
      </c>
      <c r="AN1186" s="269" t="s">
        <v>1302</v>
      </c>
      <c r="AO1186" s="269" t="s">
        <v>1837</v>
      </c>
      <c r="AP1186" s="269" t="s">
        <v>223</v>
      </c>
      <c r="BX1186" s="114">
        <f>IF('1_geral'!$D$1=AL1186,1,0)</f>
        <v>0</v>
      </c>
      <c r="BY1186" s="114">
        <f>IF(BX1186=1,SUM($BX$2:$BX1185)+1,0)</f>
        <v>0</v>
      </c>
      <c r="BZ1186" s="114" t="str">
        <f t="shared" si="67"/>
        <v/>
      </c>
      <c r="CA1186" s="114" t="str">
        <f t="shared" si="68"/>
        <v/>
      </c>
    </row>
    <row r="1187" spans="38:79" ht="15" customHeight="1" x14ac:dyDescent="0.25">
      <c r="AL1187" s="271" t="str">
        <f t="shared" si="69"/>
        <v>SGP</v>
      </c>
      <c r="AM1187" s="477" t="s">
        <v>4595</v>
      </c>
      <c r="AN1187" s="269" t="s">
        <v>1303</v>
      </c>
      <c r="AO1187" s="269" t="s">
        <v>24</v>
      </c>
      <c r="AP1187" s="269" t="s">
        <v>223</v>
      </c>
      <c r="BX1187" s="114">
        <f>IF('1_geral'!$D$1=AL1187,1,0)</f>
        <v>0</v>
      </c>
      <c r="BY1187" s="114">
        <f>IF(BX1187=1,SUM($BX$2:$BX1186)+1,0)</f>
        <v>0</v>
      </c>
      <c r="BZ1187" s="114" t="str">
        <f t="shared" si="67"/>
        <v/>
      </c>
      <c r="CA1187" s="114" t="str">
        <f t="shared" si="68"/>
        <v/>
      </c>
    </row>
    <row r="1188" spans="38:79" ht="15" customHeight="1" x14ac:dyDescent="0.25">
      <c r="AL1188" s="271" t="str">
        <f t="shared" si="69"/>
        <v>SAG</v>
      </c>
      <c r="AM1188" s="477" t="s">
        <v>4596</v>
      </c>
      <c r="AN1188" s="269" t="s">
        <v>1304</v>
      </c>
      <c r="AO1188" s="269" t="s">
        <v>3364</v>
      </c>
      <c r="AP1188" s="269" t="s">
        <v>222</v>
      </c>
      <c r="BX1188" s="114">
        <f>IF('1_geral'!$D$1=AL1188,1,0)</f>
        <v>0</v>
      </c>
      <c r="BY1188" s="114">
        <f>IF(BX1188=1,SUM($BX$2:$BX1187)+1,0)</f>
        <v>0</v>
      </c>
      <c r="BZ1188" s="114" t="str">
        <f t="shared" si="67"/>
        <v/>
      </c>
      <c r="CA1188" s="114" t="str">
        <f t="shared" si="68"/>
        <v/>
      </c>
    </row>
    <row r="1189" spans="38:79" ht="15" customHeight="1" x14ac:dyDescent="0.25">
      <c r="AL1189" s="271" t="str">
        <f t="shared" si="69"/>
        <v>SDL</v>
      </c>
      <c r="AM1189" s="477" t="s">
        <v>4597</v>
      </c>
      <c r="AN1189" s="269" t="s">
        <v>1305</v>
      </c>
      <c r="AO1189" s="269" t="s">
        <v>20</v>
      </c>
      <c r="AP1189" s="269" t="s">
        <v>222</v>
      </c>
      <c r="BX1189" s="114">
        <f>IF('1_geral'!$D$1=AL1189,1,0)</f>
        <v>0</v>
      </c>
      <c r="BY1189" s="114">
        <f>IF(BX1189=1,SUM($BX$2:$BX1188)+1,0)</f>
        <v>0</v>
      </c>
      <c r="BZ1189" s="114" t="str">
        <f t="shared" si="67"/>
        <v/>
      </c>
      <c r="CA1189" s="114" t="str">
        <f t="shared" si="68"/>
        <v/>
      </c>
    </row>
    <row r="1190" spans="38:79" ht="15" customHeight="1" x14ac:dyDescent="0.25">
      <c r="AL1190" s="271" t="str">
        <f t="shared" si="69"/>
        <v>SDL</v>
      </c>
      <c r="AM1190" s="477" t="s">
        <v>4598</v>
      </c>
      <c r="AN1190" s="269" t="s">
        <v>1306</v>
      </c>
      <c r="AO1190" s="269" t="s">
        <v>20</v>
      </c>
      <c r="AP1190" s="269" t="s">
        <v>222</v>
      </c>
      <c r="BX1190" s="114">
        <f>IF('1_geral'!$D$1=AL1190,1,0)</f>
        <v>0</v>
      </c>
      <c r="BY1190" s="114">
        <f>IF(BX1190=1,SUM($BX$2:$BX1189)+1,0)</f>
        <v>0</v>
      </c>
      <c r="BZ1190" s="114" t="str">
        <f t="shared" si="67"/>
        <v/>
      </c>
      <c r="CA1190" s="114" t="str">
        <f t="shared" si="68"/>
        <v/>
      </c>
    </row>
    <row r="1191" spans="38:79" ht="15" customHeight="1" x14ac:dyDescent="0.25">
      <c r="AL1191" s="271" t="str">
        <f t="shared" si="69"/>
        <v>STI</v>
      </c>
      <c r="AM1191" s="477" t="s">
        <v>4599</v>
      </c>
      <c r="AN1191" s="269" t="s">
        <v>1307</v>
      </c>
      <c r="AO1191" s="269" t="s">
        <v>31</v>
      </c>
      <c r="AP1191" s="269" t="s">
        <v>222</v>
      </c>
      <c r="BX1191" s="114">
        <f>IF('1_geral'!$D$1=AL1191,1,0)</f>
        <v>0</v>
      </c>
      <c r="BY1191" s="114">
        <f>IF(BX1191=1,SUM($BX$2:$BX1190)+1,0)</f>
        <v>0</v>
      </c>
      <c r="BZ1191" s="114" t="str">
        <f t="shared" si="67"/>
        <v/>
      </c>
      <c r="CA1191" s="114" t="str">
        <f t="shared" si="68"/>
        <v/>
      </c>
    </row>
    <row r="1192" spans="38:79" ht="15" customHeight="1" x14ac:dyDescent="0.25">
      <c r="AL1192" s="271" t="str">
        <f t="shared" si="69"/>
        <v>SGE</v>
      </c>
      <c r="AM1192" s="477" t="s">
        <v>4600</v>
      </c>
      <c r="AN1192" s="269" t="s">
        <v>1308</v>
      </c>
      <c r="AO1192" s="269" t="s">
        <v>3363</v>
      </c>
      <c r="AP1192" s="269" t="s">
        <v>222</v>
      </c>
      <c r="BX1192" s="114">
        <f>IF('1_geral'!$D$1=AL1192,1,0)</f>
        <v>0</v>
      </c>
      <c r="BY1192" s="114">
        <f>IF(BX1192=1,SUM($BX$2:$BX1191)+1,0)</f>
        <v>0</v>
      </c>
      <c r="BZ1192" s="114" t="str">
        <f t="shared" si="67"/>
        <v/>
      </c>
      <c r="CA1192" s="114" t="str">
        <f t="shared" si="68"/>
        <v/>
      </c>
    </row>
    <row r="1193" spans="38:79" ht="15" customHeight="1" x14ac:dyDescent="0.25">
      <c r="AL1193" s="271" t="str">
        <f t="shared" si="69"/>
        <v>SDC</v>
      </c>
      <c r="AM1193" s="477" t="s">
        <v>4601</v>
      </c>
      <c r="AN1193" s="269" t="s">
        <v>1309</v>
      </c>
      <c r="AO1193" s="269" t="s">
        <v>3397</v>
      </c>
      <c r="AP1193" s="269" t="s">
        <v>222</v>
      </c>
      <c r="BX1193" s="114">
        <f>IF('1_geral'!$D$1=AL1193,1,0)</f>
        <v>0</v>
      </c>
      <c r="BY1193" s="114">
        <f>IF(BX1193=1,SUM($BX$2:$BX1192)+1,0)</f>
        <v>0</v>
      </c>
      <c r="BZ1193" s="114" t="str">
        <f t="shared" si="67"/>
        <v/>
      </c>
      <c r="CA1193" s="114" t="str">
        <f t="shared" si="68"/>
        <v/>
      </c>
    </row>
    <row r="1194" spans="38:79" ht="15" customHeight="1" x14ac:dyDescent="0.25">
      <c r="AL1194" s="271" t="str">
        <f t="shared" si="69"/>
        <v>NDF</v>
      </c>
      <c r="AM1194" s="477" t="s">
        <v>4602</v>
      </c>
      <c r="AN1194" s="269" t="s">
        <v>1310</v>
      </c>
      <c r="AO1194" s="269" t="s">
        <v>1837</v>
      </c>
      <c r="AP1194" s="269" t="s">
        <v>223</v>
      </c>
      <c r="BX1194" s="114">
        <f>IF('1_geral'!$D$1=AL1194,1,0)</f>
        <v>0</v>
      </c>
      <c r="BY1194" s="114">
        <f>IF(BX1194=1,SUM($BX$2:$BX1193)+1,0)</f>
        <v>0</v>
      </c>
      <c r="BZ1194" s="114" t="str">
        <f t="shared" si="67"/>
        <v/>
      </c>
      <c r="CA1194" s="114" t="str">
        <f t="shared" si="68"/>
        <v/>
      </c>
    </row>
    <row r="1195" spans="38:79" ht="15" customHeight="1" x14ac:dyDescent="0.25">
      <c r="AL1195" s="271" t="str">
        <f t="shared" si="69"/>
        <v>SGP</v>
      </c>
      <c r="AM1195" s="477" t="s">
        <v>4603</v>
      </c>
      <c r="AN1195" s="269" t="s">
        <v>1311</v>
      </c>
      <c r="AO1195" s="269" t="s">
        <v>24</v>
      </c>
      <c r="AP1195" s="269" t="s">
        <v>222</v>
      </c>
      <c r="BX1195" s="114">
        <f>IF('1_geral'!$D$1=AL1195,1,0)</f>
        <v>0</v>
      </c>
      <c r="BY1195" s="114">
        <f>IF(BX1195=1,SUM($BX$2:$BX1194)+1,0)</f>
        <v>0</v>
      </c>
      <c r="BZ1195" s="114" t="str">
        <f t="shared" si="67"/>
        <v/>
      </c>
      <c r="CA1195" s="114" t="str">
        <f t="shared" si="68"/>
        <v/>
      </c>
    </row>
    <row r="1196" spans="38:79" ht="15" customHeight="1" x14ac:dyDescent="0.25">
      <c r="AL1196" s="271" t="str">
        <f t="shared" si="69"/>
        <v>SCL</v>
      </c>
      <c r="AM1196" s="477" t="s">
        <v>4604</v>
      </c>
      <c r="AN1196" s="269" t="s">
        <v>1312</v>
      </c>
      <c r="AO1196" s="269" t="s">
        <v>19</v>
      </c>
      <c r="AP1196" s="269" t="s">
        <v>222</v>
      </c>
      <c r="BX1196" s="114">
        <f>IF('1_geral'!$D$1=AL1196,1,0)</f>
        <v>0</v>
      </c>
      <c r="BY1196" s="114">
        <f>IF(BX1196=1,SUM($BX$2:$BX1195)+1,0)</f>
        <v>0</v>
      </c>
      <c r="BZ1196" s="114" t="str">
        <f t="shared" si="67"/>
        <v/>
      </c>
      <c r="CA1196" s="114" t="str">
        <f t="shared" si="68"/>
        <v/>
      </c>
    </row>
    <row r="1197" spans="38:79" ht="15" customHeight="1" x14ac:dyDescent="0.25">
      <c r="AL1197" s="271" t="str">
        <f t="shared" si="69"/>
        <v>SDL</v>
      </c>
      <c r="AM1197" s="477" t="s">
        <v>4605</v>
      </c>
      <c r="AN1197" s="269" t="s">
        <v>1313</v>
      </c>
      <c r="AO1197" s="269" t="s">
        <v>20</v>
      </c>
      <c r="AP1197" s="269" t="s">
        <v>222</v>
      </c>
      <c r="BX1197" s="114">
        <f>IF('1_geral'!$D$1=AL1197,1,0)</f>
        <v>0</v>
      </c>
      <c r="BY1197" s="114">
        <f>IF(BX1197=1,SUM($BX$2:$BX1196)+1,0)</f>
        <v>0</v>
      </c>
      <c r="BZ1197" s="114" t="str">
        <f t="shared" si="67"/>
        <v/>
      </c>
      <c r="CA1197" s="114" t="str">
        <f t="shared" si="68"/>
        <v/>
      </c>
    </row>
    <row r="1198" spans="38:79" ht="15" customHeight="1" x14ac:dyDescent="0.25">
      <c r="AL1198" s="271" t="str">
        <f t="shared" si="69"/>
        <v>SFI</v>
      </c>
      <c r="AM1198" s="477" t="s">
        <v>4606</v>
      </c>
      <c r="AN1198" s="269" t="s">
        <v>1314</v>
      </c>
      <c r="AO1198" s="269" t="s">
        <v>1836</v>
      </c>
      <c r="AP1198" s="269" t="s">
        <v>222</v>
      </c>
      <c r="BX1198" s="114">
        <f>IF('1_geral'!$D$1=AL1198,1,0)</f>
        <v>0</v>
      </c>
      <c r="BY1198" s="114">
        <f>IF(BX1198=1,SUM($BX$2:$BX1197)+1,0)</f>
        <v>0</v>
      </c>
      <c r="BZ1198" s="114" t="str">
        <f t="shared" si="67"/>
        <v/>
      </c>
      <c r="CA1198" s="114" t="str">
        <f t="shared" si="68"/>
        <v/>
      </c>
    </row>
    <row r="1199" spans="38:79" ht="15" customHeight="1" x14ac:dyDescent="0.25">
      <c r="AL1199" s="271" t="str">
        <f t="shared" si="69"/>
        <v>SDL</v>
      </c>
      <c r="AM1199" s="477" t="s">
        <v>4607</v>
      </c>
      <c r="AN1199" s="269" t="s">
        <v>1315</v>
      </c>
      <c r="AO1199" s="269" t="s">
        <v>20</v>
      </c>
      <c r="AP1199" s="269" t="s">
        <v>222</v>
      </c>
      <c r="BX1199" s="114">
        <f>IF('1_geral'!$D$1=AL1199,1,0)</f>
        <v>0</v>
      </c>
      <c r="BY1199" s="114">
        <f>IF(BX1199=1,SUM($BX$2:$BX1198)+1,0)</f>
        <v>0</v>
      </c>
      <c r="BZ1199" s="114" t="str">
        <f t="shared" si="67"/>
        <v/>
      </c>
      <c r="CA1199" s="114" t="str">
        <f t="shared" si="68"/>
        <v/>
      </c>
    </row>
    <row r="1200" spans="38:79" ht="15" customHeight="1" x14ac:dyDescent="0.25">
      <c r="AL1200" s="271" t="str">
        <f t="shared" si="69"/>
        <v>SCL</v>
      </c>
      <c r="AM1200" s="477" t="s">
        <v>5269</v>
      </c>
      <c r="AN1200" s="269" t="s">
        <v>5270</v>
      </c>
      <c r="AO1200" s="269" t="s">
        <v>19</v>
      </c>
      <c r="AP1200" s="269" t="s">
        <v>222</v>
      </c>
      <c r="BX1200" s="114">
        <f>IF('1_geral'!$D$1=AL1200,1,0)</f>
        <v>0</v>
      </c>
      <c r="BY1200" s="114">
        <f>IF(BX1200=1,SUM($BX$2:$BX1199)+1,0)</f>
        <v>0</v>
      </c>
      <c r="BZ1200" s="114" t="str">
        <f t="shared" si="67"/>
        <v/>
      </c>
      <c r="CA1200" s="114" t="str">
        <f t="shared" si="68"/>
        <v/>
      </c>
    </row>
    <row r="1201" spans="38:79" ht="15" customHeight="1" x14ac:dyDescent="0.25">
      <c r="AL1201" s="271" t="str">
        <f t="shared" si="69"/>
        <v>NSA</v>
      </c>
      <c r="AM1201" s="477" t="s">
        <v>4608</v>
      </c>
      <c r="AN1201" s="269" t="s">
        <v>1316</v>
      </c>
      <c r="AO1201" s="269" t="s">
        <v>15</v>
      </c>
      <c r="AP1201" s="269" t="s">
        <v>227</v>
      </c>
      <c r="BX1201" s="114">
        <f>IF('1_geral'!$D$1=AL1201,1,0)</f>
        <v>0</v>
      </c>
      <c r="BY1201" s="114">
        <f>IF(BX1201=1,SUM($BX$2:$BX1200)+1,0)</f>
        <v>0</v>
      </c>
      <c r="BZ1201" s="114" t="str">
        <f t="shared" si="67"/>
        <v/>
      </c>
      <c r="CA1201" s="114" t="str">
        <f t="shared" si="68"/>
        <v/>
      </c>
    </row>
    <row r="1202" spans="38:79" ht="15" customHeight="1" x14ac:dyDescent="0.25">
      <c r="AL1202" s="271" t="str">
        <f t="shared" si="69"/>
        <v>SGE</v>
      </c>
      <c r="AM1202" s="477" t="s">
        <v>4609</v>
      </c>
      <c r="AN1202" s="269" t="s">
        <v>1317</v>
      </c>
      <c r="AO1202" s="269" t="s">
        <v>3363</v>
      </c>
      <c r="AP1202" s="269" t="s">
        <v>222</v>
      </c>
      <c r="BX1202" s="114">
        <f>IF('1_geral'!$D$1=AL1202,1,0)</f>
        <v>0</v>
      </c>
      <c r="BY1202" s="114">
        <f>IF(BX1202=1,SUM($BX$2:$BX1201)+1,0)</f>
        <v>0</v>
      </c>
      <c r="BZ1202" s="114" t="str">
        <f t="shared" si="67"/>
        <v/>
      </c>
      <c r="CA1202" s="114" t="str">
        <f t="shared" si="68"/>
        <v/>
      </c>
    </row>
    <row r="1203" spans="38:79" ht="15" customHeight="1" x14ac:dyDescent="0.25">
      <c r="AL1203" s="271" t="str">
        <f t="shared" si="69"/>
        <v>SDT</v>
      </c>
      <c r="AM1203" s="477" t="s">
        <v>4610</v>
      </c>
      <c r="AN1203" s="269" t="s">
        <v>1318</v>
      </c>
      <c r="AO1203" s="269" t="s">
        <v>22</v>
      </c>
      <c r="AP1203" s="269" t="s">
        <v>222</v>
      </c>
      <c r="BX1203" s="114">
        <f>IF('1_geral'!$D$1=AL1203,1,0)</f>
        <v>0</v>
      </c>
      <c r="BY1203" s="114">
        <f>IF(BX1203=1,SUM($BX$2:$BX1202)+1,0)</f>
        <v>0</v>
      </c>
      <c r="BZ1203" s="114" t="str">
        <f t="shared" si="67"/>
        <v/>
      </c>
      <c r="CA1203" s="114" t="str">
        <f t="shared" si="68"/>
        <v/>
      </c>
    </row>
    <row r="1204" spans="38:79" ht="15" customHeight="1" x14ac:dyDescent="0.25">
      <c r="AL1204" s="271" t="str">
        <f t="shared" si="69"/>
        <v>STI</v>
      </c>
      <c r="AM1204" s="477" t="s">
        <v>4611</v>
      </c>
      <c r="AN1204" s="269" t="s">
        <v>3387</v>
      </c>
      <c r="AO1204" s="269" t="s">
        <v>31</v>
      </c>
      <c r="AP1204" s="269" t="s">
        <v>222</v>
      </c>
      <c r="BX1204" s="114">
        <f>IF('1_geral'!$D$1=AL1204,1,0)</f>
        <v>0</v>
      </c>
      <c r="BY1204" s="114">
        <f>IF(BX1204=1,SUM($BX$2:$BX1203)+1,0)</f>
        <v>0</v>
      </c>
      <c r="BZ1204" s="114" t="str">
        <f t="shared" si="67"/>
        <v/>
      </c>
      <c r="CA1204" s="114" t="str">
        <f t="shared" si="68"/>
        <v/>
      </c>
    </row>
    <row r="1205" spans="38:79" ht="15" customHeight="1" x14ac:dyDescent="0.25">
      <c r="AL1205" s="271" t="str">
        <f t="shared" si="69"/>
        <v>SPG</v>
      </c>
      <c r="AM1205" s="477" t="s">
        <v>4612</v>
      </c>
      <c r="AN1205" s="269" t="s">
        <v>1319</v>
      </c>
      <c r="AO1205" s="269" t="s">
        <v>28</v>
      </c>
      <c r="AP1205" s="269" t="s">
        <v>222</v>
      </c>
      <c r="BX1205" s="114">
        <f>IF('1_geral'!$D$1=AL1205,1,0)</f>
        <v>0</v>
      </c>
      <c r="BY1205" s="114">
        <f>IF(BX1205=1,SUM($BX$2:$BX1204)+1,0)</f>
        <v>0</v>
      </c>
      <c r="BZ1205" s="114" t="str">
        <f t="shared" si="67"/>
        <v/>
      </c>
      <c r="CA1205" s="114" t="str">
        <f t="shared" si="68"/>
        <v/>
      </c>
    </row>
    <row r="1206" spans="38:79" ht="15" customHeight="1" x14ac:dyDescent="0.25">
      <c r="AL1206" s="271" t="str">
        <f t="shared" si="69"/>
        <v>STI</v>
      </c>
      <c r="AM1206" s="477" t="s">
        <v>4613</v>
      </c>
      <c r="AN1206" s="269" t="s">
        <v>1320</v>
      </c>
      <c r="AO1206" s="269" t="s">
        <v>31</v>
      </c>
      <c r="AP1206" s="269" t="s">
        <v>222</v>
      </c>
      <c r="BX1206" s="114">
        <f>IF('1_geral'!$D$1=AL1206,1,0)</f>
        <v>0</v>
      </c>
      <c r="BY1206" s="114">
        <f>IF(BX1206=1,SUM($BX$2:$BX1205)+1,0)</f>
        <v>0</v>
      </c>
      <c r="BZ1206" s="114" t="str">
        <f t="shared" si="67"/>
        <v/>
      </c>
      <c r="CA1206" s="114" t="str">
        <f t="shared" si="68"/>
        <v/>
      </c>
    </row>
    <row r="1207" spans="38:79" ht="15" customHeight="1" x14ac:dyDescent="0.25">
      <c r="AL1207" s="271" t="str">
        <f t="shared" si="69"/>
        <v>SFI</v>
      </c>
      <c r="AM1207" s="477" t="s">
        <v>4614</v>
      </c>
      <c r="AN1207" s="269" t="s">
        <v>1321</v>
      </c>
      <c r="AO1207" s="269" t="s">
        <v>1836</v>
      </c>
      <c r="AP1207" s="269" t="s">
        <v>222</v>
      </c>
      <c r="BX1207" s="114">
        <f>IF('1_geral'!$D$1=AL1207,1,0)</f>
        <v>0</v>
      </c>
      <c r="BY1207" s="114">
        <f>IF(BX1207=1,SUM($BX$2:$BX1206)+1,0)</f>
        <v>0</v>
      </c>
      <c r="BZ1207" s="114" t="str">
        <f t="shared" si="67"/>
        <v/>
      </c>
      <c r="CA1207" s="114" t="str">
        <f t="shared" si="68"/>
        <v/>
      </c>
    </row>
    <row r="1208" spans="38:79" ht="15" customHeight="1" x14ac:dyDescent="0.25">
      <c r="AL1208" s="271" t="str">
        <f t="shared" si="69"/>
        <v>NDF</v>
      </c>
      <c r="AM1208" s="477" t="s">
        <v>4615</v>
      </c>
      <c r="AN1208" s="269" t="s">
        <v>1322</v>
      </c>
      <c r="AO1208" s="269" t="s">
        <v>1837</v>
      </c>
      <c r="AP1208" s="269" t="s">
        <v>223</v>
      </c>
      <c r="BX1208" s="114">
        <f>IF('1_geral'!$D$1=AL1208,1,0)</f>
        <v>0</v>
      </c>
      <c r="BY1208" s="114">
        <f>IF(BX1208=1,SUM($BX$2:$BX1207)+1,0)</f>
        <v>0</v>
      </c>
      <c r="BZ1208" s="114" t="str">
        <f t="shared" si="67"/>
        <v/>
      </c>
      <c r="CA1208" s="114" t="str">
        <f t="shared" si="68"/>
        <v/>
      </c>
    </row>
    <row r="1209" spans="38:79" ht="15" customHeight="1" x14ac:dyDescent="0.25">
      <c r="AL1209" s="271" t="str">
        <f t="shared" si="69"/>
        <v>NDF</v>
      </c>
      <c r="AM1209" s="477" t="s">
        <v>4616</v>
      </c>
      <c r="AN1209" s="269" t="s">
        <v>1323</v>
      </c>
      <c r="AO1209" s="269" t="s">
        <v>1837</v>
      </c>
      <c r="AP1209" s="269" t="s">
        <v>223</v>
      </c>
      <c r="BX1209" s="114">
        <f>IF('1_geral'!$D$1=AL1209,1,0)</f>
        <v>0</v>
      </c>
      <c r="BY1209" s="114">
        <f>IF(BX1209=1,SUM($BX$2:$BX1208)+1,0)</f>
        <v>0</v>
      </c>
      <c r="BZ1209" s="114" t="str">
        <f t="shared" si="67"/>
        <v/>
      </c>
      <c r="CA1209" s="114" t="str">
        <f t="shared" si="68"/>
        <v/>
      </c>
    </row>
    <row r="1210" spans="38:79" ht="15" customHeight="1" x14ac:dyDescent="0.25">
      <c r="AL1210" s="271" t="str">
        <f t="shared" si="69"/>
        <v>SFI</v>
      </c>
      <c r="AM1210" s="477" t="s">
        <v>4617</v>
      </c>
      <c r="AN1210" s="269" t="s">
        <v>1324</v>
      </c>
      <c r="AO1210" s="269" t="s">
        <v>1836</v>
      </c>
      <c r="AP1210" s="269" t="s">
        <v>222</v>
      </c>
      <c r="BX1210" s="114">
        <f>IF('1_geral'!$D$1=AL1210,1,0)</f>
        <v>0</v>
      </c>
      <c r="BY1210" s="114">
        <f>IF(BX1210=1,SUM($BX$2:$BX1209)+1,0)</f>
        <v>0</v>
      </c>
      <c r="BZ1210" s="114" t="str">
        <f t="shared" si="67"/>
        <v/>
      </c>
      <c r="CA1210" s="114" t="str">
        <f t="shared" si="68"/>
        <v/>
      </c>
    </row>
    <row r="1211" spans="38:79" ht="15" customHeight="1" x14ac:dyDescent="0.25">
      <c r="AL1211" s="271" t="str">
        <f t="shared" si="69"/>
        <v>SIM</v>
      </c>
      <c r="AM1211" s="477" t="s">
        <v>4618</v>
      </c>
      <c r="AN1211" s="269" t="s">
        <v>1325</v>
      </c>
      <c r="AO1211" s="269" t="s">
        <v>25</v>
      </c>
      <c r="AP1211" s="269" t="s">
        <v>222</v>
      </c>
      <c r="BX1211" s="114">
        <f>IF('1_geral'!$D$1=AL1211,1,0)</f>
        <v>0</v>
      </c>
      <c r="BY1211" s="114">
        <f>IF(BX1211=1,SUM($BX$2:$BX1210)+1,0)</f>
        <v>0</v>
      </c>
      <c r="BZ1211" s="114" t="str">
        <f t="shared" si="67"/>
        <v/>
      </c>
      <c r="CA1211" s="114" t="str">
        <f t="shared" si="68"/>
        <v/>
      </c>
    </row>
    <row r="1212" spans="38:79" ht="15" customHeight="1" x14ac:dyDescent="0.25">
      <c r="AL1212" s="271" t="str">
        <f t="shared" si="69"/>
        <v>NDF</v>
      </c>
      <c r="AM1212" s="477" t="s">
        <v>4619</v>
      </c>
      <c r="AN1212" s="269" t="s">
        <v>1326</v>
      </c>
      <c r="AO1212" s="269" t="s">
        <v>1837</v>
      </c>
      <c r="AP1212" s="269" t="s">
        <v>223</v>
      </c>
      <c r="BX1212" s="114">
        <f>IF('1_geral'!$D$1=AL1212,1,0)</f>
        <v>0</v>
      </c>
      <c r="BY1212" s="114">
        <f>IF(BX1212=1,SUM($BX$2:$BX1211)+1,0)</f>
        <v>0</v>
      </c>
      <c r="BZ1212" s="114" t="str">
        <f t="shared" si="67"/>
        <v/>
      </c>
      <c r="CA1212" s="114" t="str">
        <f t="shared" si="68"/>
        <v/>
      </c>
    </row>
    <row r="1213" spans="38:79" ht="15" customHeight="1" x14ac:dyDescent="0.25">
      <c r="AL1213" s="271" t="str">
        <f t="shared" si="69"/>
        <v>NSP</v>
      </c>
      <c r="AM1213" s="477" t="s">
        <v>4620</v>
      </c>
      <c r="AN1213" s="269" t="s">
        <v>1327</v>
      </c>
      <c r="AO1213" s="269" t="s">
        <v>16</v>
      </c>
      <c r="AP1213" s="269" t="s">
        <v>226</v>
      </c>
      <c r="BX1213" s="114">
        <f>IF('1_geral'!$D$1=AL1213,1,0)</f>
        <v>0</v>
      </c>
      <c r="BY1213" s="114">
        <f>IF(BX1213=1,SUM($BX$2:$BX1212)+1,0)</f>
        <v>0</v>
      </c>
      <c r="BZ1213" s="114" t="str">
        <f t="shared" si="67"/>
        <v/>
      </c>
      <c r="CA1213" s="114" t="str">
        <f t="shared" si="68"/>
        <v/>
      </c>
    </row>
    <row r="1214" spans="38:79" ht="15" customHeight="1" x14ac:dyDescent="0.25">
      <c r="AL1214" s="271" t="str">
        <f t="shared" si="69"/>
        <v>STI</v>
      </c>
      <c r="AM1214" s="477" t="s">
        <v>5168</v>
      </c>
      <c r="AN1214" s="269" t="s">
        <v>5169</v>
      </c>
      <c r="AO1214" s="269" t="s">
        <v>31</v>
      </c>
      <c r="AP1214" s="269" t="s">
        <v>222</v>
      </c>
      <c r="BX1214" s="114">
        <f>IF('1_geral'!$D$1=AL1214,1,0)</f>
        <v>0</v>
      </c>
      <c r="BY1214" s="114">
        <f>IF(BX1214=1,SUM($BX$2:$BX1213)+1,0)</f>
        <v>0</v>
      </c>
      <c r="BZ1214" s="114" t="str">
        <f t="shared" si="67"/>
        <v/>
      </c>
      <c r="CA1214" s="114" t="str">
        <f t="shared" si="68"/>
        <v/>
      </c>
    </row>
    <row r="1215" spans="38:79" ht="15" customHeight="1" x14ac:dyDescent="0.25">
      <c r="AL1215" s="271" t="str">
        <f t="shared" si="69"/>
        <v>GAB</v>
      </c>
      <c r="AM1215" s="477" t="s">
        <v>4621</v>
      </c>
      <c r="AN1215" s="269" t="s">
        <v>1328</v>
      </c>
      <c r="AO1215" s="269" t="s">
        <v>11</v>
      </c>
      <c r="AP1215" s="269" t="s">
        <v>222</v>
      </c>
      <c r="BX1215" s="114">
        <f>IF('1_geral'!$D$1=AL1215,1,0)</f>
        <v>0</v>
      </c>
      <c r="BY1215" s="114">
        <f>IF(BX1215=1,SUM($BX$2:$BX1214)+1,0)</f>
        <v>0</v>
      </c>
      <c r="BZ1215" s="114" t="str">
        <f t="shared" si="67"/>
        <v/>
      </c>
      <c r="CA1215" s="114" t="str">
        <f t="shared" si="68"/>
        <v/>
      </c>
    </row>
    <row r="1216" spans="38:79" ht="15" customHeight="1" x14ac:dyDescent="0.25">
      <c r="AL1216" s="271" t="str">
        <f t="shared" si="69"/>
        <v>CPT</v>
      </c>
      <c r="AM1216" s="477" t="s">
        <v>4622</v>
      </c>
      <c r="AN1216" s="269" t="s">
        <v>1329</v>
      </c>
      <c r="AO1216" s="269" t="s">
        <v>1834</v>
      </c>
      <c r="AP1216" s="269" t="s">
        <v>223</v>
      </c>
      <c r="BX1216" s="114">
        <f>IF('1_geral'!$D$1=AL1216,1,0)</f>
        <v>0</v>
      </c>
      <c r="BY1216" s="114">
        <f>IF(BX1216=1,SUM($BX$2:$BX1215)+1,0)</f>
        <v>0</v>
      </c>
      <c r="BZ1216" s="114" t="str">
        <f t="shared" si="67"/>
        <v/>
      </c>
      <c r="CA1216" s="114" t="str">
        <f t="shared" si="68"/>
        <v/>
      </c>
    </row>
    <row r="1217" spans="38:79" ht="15" customHeight="1" x14ac:dyDescent="0.25">
      <c r="AL1217" s="271" t="str">
        <f t="shared" si="69"/>
        <v>CPT</v>
      </c>
      <c r="AM1217" s="477" t="s">
        <v>4623</v>
      </c>
      <c r="AN1217" s="269" t="s">
        <v>1330</v>
      </c>
      <c r="AO1217" s="269" t="s">
        <v>1834</v>
      </c>
      <c r="AP1217" s="269" t="s">
        <v>223</v>
      </c>
      <c r="BX1217" s="114">
        <f>IF('1_geral'!$D$1=AL1217,1,0)</f>
        <v>0</v>
      </c>
      <c r="BY1217" s="114">
        <f>IF(BX1217=1,SUM($BX$2:$BX1216)+1,0)</f>
        <v>0</v>
      </c>
      <c r="BZ1217" s="114" t="str">
        <f t="shared" si="67"/>
        <v/>
      </c>
      <c r="CA1217" s="114" t="str">
        <f t="shared" si="68"/>
        <v/>
      </c>
    </row>
    <row r="1218" spans="38:79" ht="15" customHeight="1" x14ac:dyDescent="0.25">
      <c r="AL1218" s="271" t="str">
        <f t="shared" si="69"/>
        <v>NSP</v>
      </c>
      <c r="AM1218" s="477" t="s">
        <v>4624</v>
      </c>
      <c r="AN1218" s="269" t="s">
        <v>1331</v>
      </c>
      <c r="AO1218" s="269" t="s">
        <v>16</v>
      </c>
      <c r="AP1218" s="269" t="s">
        <v>226</v>
      </c>
      <c r="BX1218" s="114">
        <f>IF('1_geral'!$D$1=AL1218,1,0)</f>
        <v>0</v>
      </c>
      <c r="BY1218" s="114">
        <f>IF(BX1218=1,SUM($BX$2:$BX1217)+1,0)</f>
        <v>0</v>
      </c>
      <c r="BZ1218" s="114" t="str">
        <f t="shared" ref="BZ1218:BZ1281" si="70">IF($BX1218=0,"",AM1218)</f>
        <v/>
      </c>
      <c r="CA1218" s="114" t="str">
        <f t="shared" ref="CA1218:CA1281" si="71">IF($BX1218=0,"",AN1218)</f>
        <v/>
      </c>
    </row>
    <row r="1219" spans="38:79" ht="15" customHeight="1" x14ac:dyDescent="0.25">
      <c r="AL1219" s="271" t="str">
        <f t="shared" si="69"/>
        <v>STI</v>
      </c>
      <c r="AM1219" s="477" t="s">
        <v>5080</v>
      </c>
      <c r="AN1219" s="269" t="s">
        <v>5032</v>
      </c>
      <c r="AO1219" s="269" t="s">
        <v>31</v>
      </c>
      <c r="AP1219" s="269" t="s">
        <v>222</v>
      </c>
      <c r="BX1219" s="114">
        <f>IF('1_geral'!$D$1=AL1219,1,0)</f>
        <v>0</v>
      </c>
      <c r="BY1219" s="114">
        <f>IF(BX1219=1,SUM($BX$2:$BX1218)+1,0)</f>
        <v>0</v>
      </c>
      <c r="BZ1219" s="114" t="str">
        <f t="shared" si="70"/>
        <v/>
      </c>
      <c r="CA1219" s="114" t="str">
        <f t="shared" si="71"/>
        <v/>
      </c>
    </row>
    <row r="1220" spans="38:79" ht="15" customHeight="1" x14ac:dyDescent="0.25">
      <c r="AL1220" s="271" t="str">
        <f t="shared" ref="AL1220:AL1283" si="72">AO1220</f>
        <v>STI</v>
      </c>
      <c r="AM1220" s="477" t="s">
        <v>5081</v>
      </c>
      <c r="AN1220" s="269" t="s">
        <v>1332</v>
      </c>
      <c r="AO1220" s="269" t="s">
        <v>31</v>
      </c>
      <c r="AP1220" s="269" t="s">
        <v>223</v>
      </c>
      <c r="BX1220" s="114">
        <f>IF('1_geral'!$D$1=AL1220,1,0)</f>
        <v>0</v>
      </c>
      <c r="BY1220" s="114">
        <f>IF(BX1220=1,SUM($BX$2:$BX1219)+1,0)</f>
        <v>0</v>
      </c>
      <c r="BZ1220" s="114" t="str">
        <f t="shared" si="70"/>
        <v/>
      </c>
      <c r="CA1220" s="114" t="str">
        <f t="shared" si="71"/>
        <v/>
      </c>
    </row>
    <row r="1221" spans="38:79" ht="15" customHeight="1" x14ac:dyDescent="0.25">
      <c r="AL1221" s="271" t="str">
        <f t="shared" si="72"/>
        <v>SGP</v>
      </c>
      <c r="AM1221" s="477" t="s">
        <v>4625</v>
      </c>
      <c r="AN1221" s="269" t="s">
        <v>1333</v>
      </c>
      <c r="AO1221" s="269" t="s">
        <v>24</v>
      </c>
      <c r="AP1221" s="269" t="s">
        <v>223</v>
      </c>
      <c r="BX1221" s="114">
        <f>IF('1_geral'!$D$1=AL1221,1,0)</f>
        <v>0</v>
      </c>
      <c r="BY1221" s="114">
        <f>IF(BX1221=1,SUM($BX$2:$BX1220)+1,0)</f>
        <v>0</v>
      </c>
      <c r="BZ1221" s="114" t="str">
        <f t="shared" si="70"/>
        <v/>
      </c>
      <c r="CA1221" s="114" t="str">
        <f t="shared" si="71"/>
        <v/>
      </c>
    </row>
    <row r="1222" spans="38:79" ht="15" customHeight="1" x14ac:dyDescent="0.25">
      <c r="AL1222" s="271" t="str">
        <f t="shared" si="72"/>
        <v>SCL</v>
      </c>
      <c r="AM1222" s="477" t="s">
        <v>4626</v>
      </c>
      <c r="AN1222" s="269" t="s">
        <v>4995</v>
      </c>
      <c r="AO1222" s="269" t="s">
        <v>19</v>
      </c>
      <c r="AP1222" s="269" t="s">
        <v>222</v>
      </c>
      <c r="BX1222" s="114">
        <f>IF('1_geral'!$D$1=AL1222,1,0)</f>
        <v>0</v>
      </c>
      <c r="BY1222" s="114">
        <f>IF(BX1222=1,SUM($BX$2:$BX1221)+1,0)</f>
        <v>0</v>
      </c>
      <c r="BZ1222" s="114" t="str">
        <f t="shared" si="70"/>
        <v/>
      </c>
      <c r="CA1222" s="114" t="str">
        <f t="shared" si="71"/>
        <v/>
      </c>
    </row>
    <row r="1223" spans="38:79" ht="15" customHeight="1" x14ac:dyDescent="0.25">
      <c r="AL1223" s="271" t="str">
        <f t="shared" si="72"/>
        <v>STI</v>
      </c>
      <c r="AM1223" s="477" t="s">
        <v>4627</v>
      </c>
      <c r="AN1223" s="269" t="s">
        <v>1334</v>
      </c>
      <c r="AO1223" s="269" t="s">
        <v>31</v>
      </c>
      <c r="AP1223" s="269" t="s">
        <v>222</v>
      </c>
      <c r="BX1223" s="114">
        <f>IF('1_geral'!$D$1=AL1223,1,0)</f>
        <v>0</v>
      </c>
      <c r="BY1223" s="114">
        <f>IF(BX1223=1,SUM($BX$2:$BX1222)+1,0)</f>
        <v>0</v>
      </c>
      <c r="BZ1223" s="114" t="str">
        <f t="shared" si="70"/>
        <v/>
      </c>
      <c r="CA1223" s="114" t="str">
        <f t="shared" si="71"/>
        <v/>
      </c>
    </row>
    <row r="1224" spans="38:79" ht="15" customHeight="1" x14ac:dyDescent="0.25">
      <c r="AL1224" s="271" t="str">
        <f t="shared" si="72"/>
        <v>SIM</v>
      </c>
      <c r="AM1224" s="477" t="s">
        <v>4628</v>
      </c>
      <c r="AN1224" s="269" t="s">
        <v>1335</v>
      </c>
      <c r="AO1224" s="269" t="s">
        <v>25</v>
      </c>
      <c r="AP1224" s="269" t="s">
        <v>222</v>
      </c>
      <c r="BX1224" s="114">
        <f>IF('1_geral'!$D$1=AL1224,1,0)</f>
        <v>0</v>
      </c>
      <c r="BY1224" s="114">
        <f>IF(BX1224=1,SUM($BX$2:$BX1223)+1,0)</f>
        <v>0</v>
      </c>
      <c r="BZ1224" s="114" t="str">
        <f t="shared" si="70"/>
        <v/>
      </c>
      <c r="CA1224" s="114" t="str">
        <f t="shared" si="71"/>
        <v/>
      </c>
    </row>
    <row r="1225" spans="38:79" ht="15" customHeight="1" x14ac:dyDescent="0.25">
      <c r="AL1225" s="271" t="str">
        <f t="shared" si="72"/>
        <v>SGA</v>
      </c>
      <c r="AM1225" s="477" t="s">
        <v>4629</v>
      </c>
      <c r="AN1225" s="269" t="s">
        <v>1336</v>
      </c>
      <c r="AO1225" s="269" t="s">
        <v>23</v>
      </c>
      <c r="AP1225" s="269" t="s">
        <v>222</v>
      </c>
      <c r="BX1225" s="114">
        <f>IF('1_geral'!$D$1=AL1225,1,0)</f>
        <v>0</v>
      </c>
      <c r="BY1225" s="114">
        <f>IF(BX1225=1,SUM($BX$2:$BX1224)+1,0)</f>
        <v>0</v>
      </c>
      <c r="BZ1225" s="114" t="str">
        <f t="shared" si="70"/>
        <v/>
      </c>
      <c r="CA1225" s="114" t="str">
        <f t="shared" si="71"/>
        <v/>
      </c>
    </row>
    <row r="1226" spans="38:79" ht="15" customHeight="1" x14ac:dyDescent="0.25">
      <c r="AL1226" s="271" t="str">
        <f t="shared" si="72"/>
        <v>STI</v>
      </c>
      <c r="AM1226" s="477" t="s">
        <v>4630</v>
      </c>
      <c r="AN1226" s="269" t="s">
        <v>3388</v>
      </c>
      <c r="AO1226" s="269" t="s">
        <v>31</v>
      </c>
      <c r="AP1226" s="269" t="s">
        <v>222</v>
      </c>
      <c r="BX1226" s="114">
        <f>IF('1_geral'!$D$1=AL1226,1,0)</f>
        <v>0</v>
      </c>
      <c r="BY1226" s="114">
        <f>IF(BX1226=1,SUM($BX$2:$BX1225)+1,0)</f>
        <v>0</v>
      </c>
      <c r="BZ1226" s="114" t="str">
        <f t="shared" si="70"/>
        <v/>
      </c>
      <c r="CA1226" s="114" t="str">
        <f t="shared" si="71"/>
        <v/>
      </c>
    </row>
    <row r="1227" spans="38:79" ht="15" customHeight="1" x14ac:dyDescent="0.25">
      <c r="AL1227" s="271" t="str">
        <f t="shared" si="72"/>
        <v>SFI</v>
      </c>
      <c r="AM1227" s="477" t="s">
        <v>4631</v>
      </c>
      <c r="AN1227" s="269" t="s">
        <v>1337</v>
      </c>
      <c r="AO1227" s="269" t="s">
        <v>1836</v>
      </c>
      <c r="AP1227" s="269" t="s">
        <v>222</v>
      </c>
      <c r="BX1227" s="114">
        <f>IF('1_geral'!$D$1=AL1227,1,0)</f>
        <v>0</v>
      </c>
      <c r="BY1227" s="114">
        <f>IF(BX1227=1,SUM($BX$2:$BX1226)+1,0)</f>
        <v>0</v>
      </c>
      <c r="BZ1227" s="114" t="str">
        <f t="shared" si="70"/>
        <v/>
      </c>
      <c r="CA1227" s="114" t="str">
        <f t="shared" si="71"/>
        <v/>
      </c>
    </row>
    <row r="1228" spans="38:79" ht="15" customHeight="1" x14ac:dyDescent="0.25">
      <c r="AL1228" s="271" t="str">
        <f t="shared" si="72"/>
        <v>SDC</v>
      </c>
      <c r="AM1228" s="477" t="s">
        <v>4632</v>
      </c>
      <c r="AN1228" s="269" t="s">
        <v>1338</v>
      </c>
      <c r="AO1228" s="269" t="s">
        <v>3397</v>
      </c>
      <c r="AP1228" s="269" t="s">
        <v>222</v>
      </c>
      <c r="BX1228" s="114">
        <f>IF('1_geral'!$D$1=AL1228,1,0)</f>
        <v>0</v>
      </c>
      <c r="BY1228" s="114">
        <f>IF(BX1228=1,SUM($BX$2:$BX1227)+1,0)</f>
        <v>0</v>
      </c>
      <c r="BZ1228" s="114" t="str">
        <f t="shared" si="70"/>
        <v/>
      </c>
      <c r="CA1228" s="114" t="str">
        <f t="shared" si="71"/>
        <v/>
      </c>
    </row>
    <row r="1229" spans="38:79" ht="15" customHeight="1" x14ac:dyDescent="0.25">
      <c r="AL1229" s="271" t="str">
        <f t="shared" si="72"/>
        <v>SIM</v>
      </c>
      <c r="AM1229" s="477" t="s">
        <v>4633</v>
      </c>
      <c r="AN1229" s="269" t="s">
        <v>1339</v>
      </c>
      <c r="AO1229" s="269" t="s">
        <v>25</v>
      </c>
      <c r="AP1229" s="269" t="s">
        <v>222</v>
      </c>
      <c r="BX1229" s="114">
        <f>IF('1_geral'!$D$1=AL1229,1,0)</f>
        <v>0</v>
      </c>
      <c r="BY1229" s="114">
        <f>IF(BX1229=1,SUM($BX$2:$BX1228)+1,0)</f>
        <v>0</v>
      </c>
      <c r="BZ1229" s="114" t="str">
        <f t="shared" si="70"/>
        <v/>
      </c>
      <c r="CA1229" s="114" t="str">
        <f t="shared" si="71"/>
        <v/>
      </c>
    </row>
    <row r="1230" spans="38:79" ht="15" customHeight="1" x14ac:dyDescent="0.25">
      <c r="AL1230" s="271" t="str">
        <f t="shared" si="72"/>
        <v>SGE</v>
      </c>
      <c r="AM1230" s="477" t="s">
        <v>4634</v>
      </c>
      <c r="AN1230" s="269" t="s">
        <v>1340</v>
      </c>
      <c r="AO1230" s="269" t="s">
        <v>3363</v>
      </c>
      <c r="AP1230" s="269" t="s">
        <v>222</v>
      </c>
      <c r="BX1230" s="114">
        <f>IF('1_geral'!$D$1=AL1230,1,0)</f>
        <v>0</v>
      </c>
      <c r="BY1230" s="114">
        <f>IF(BX1230=1,SUM($BX$2:$BX1229)+1,0)</f>
        <v>0</v>
      </c>
      <c r="BZ1230" s="114" t="str">
        <f t="shared" si="70"/>
        <v/>
      </c>
      <c r="CA1230" s="114" t="str">
        <f t="shared" si="71"/>
        <v/>
      </c>
    </row>
    <row r="1231" spans="38:79" ht="15" customHeight="1" x14ac:dyDescent="0.25">
      <c r="AL1231" s="271" t="str">
        <f t="shared" si="72"/>
        <v>DG</v>
      </c>
      <c r="AM1231" s="477" t="s">
        <v>4635</v>
      </c>
      <c r="AN1231" s="269" t="s">
        <v>1341</v>
      </c>
      <c r="AO1231" s="269" t="s">
        <v>7</v>
      </c>
      <c r="AP1231" s="269" t="s">
        <v>222</v>
      </c>
      <c r="BX1231" s="114">
        <f>IF('1_geral'!$D$1=AL1231,1,0)</f>
        <v>0</v>
      </c>
      <c r="BY1231" s="114">
        <f>IF(BX1231=1,SUM($BX$2:$BX1230)+1,0)</f>
        <v>0</v>
      </c>
      <c r="BZ1231" s="114" t="str">
        <f t="shared" si="70"/>
        <v/>
      </c>
      <c r="CA1231" s="114" t="str">
        <f t="shared" si="71"/>
        <v/>
      </c>
    </row>
    <row r="1232" spans="38:79" ht="15" customHeight="1" x14ac:dyDescent="0.25">
      <c r="AL1232" s="271" t="str">
        <f t="shared" si="72"/>
        <v>SGA</v>
      </c>
      <c r="AM1232" s="477" t="s">
        <v>4636</v>
      </c>
      <c r="AN1232" s="269" t="s">
        <v>1342</v>
      </c>
      <c r="AO1232" s="269" t="s">
        <v>23</v>
      </c>
      <c r="AP1232" s="269" t="s">
        <v>223</v>
      </c>
      <c r="BX1232" s="114">
        <f>IF('1_geral'!$D$1=AL1232,1,0)</f>
        <v>0</v>
      </c>
      <c r="BY1232" s="114">
        <f>IF(BX1232=1,SUM($BX$2:$BX1231)+1,0)</f>
        <v>0</v>
      </c>
      <c r="BZ1232" s="114" t="str">
        <f t="shared" si="70"/>
        <v/>
      </c>
      <c r="CA1232" s="114" t="str">
        <f t="shared" si="71"/>
        <v/>
      </c>
    </row>
    <row r="1233" spans="38:79" ht="15" customHeight="1" x14ac:dyDescent="0.25">
      <c r="AL1233" s="271" t="str">
        <f t="shared" si="72"/>
        <v>SSM</v>
      </c>
      <c r="AM1233" s="477" t="s">
        <v>4637</v>
      </c>
      <c r="AN1233" s="269" t="s">
        <v>1343</v>
      </c>
      <c r="AO1233" s="269" t="s">
        <v>30</v>
      </c>
      <c r="AP1233" s="269" t="s">
        <v>222</v>
      </c>
      <c r="BX1233" s="114">
        <f>IF('1_geral'!$D$1=AL1233,1,0)</f>
        <v>0</v>
      </c>
      <c r="BY1233" s="114">
        <f>IF(BX1233=1,SUM($BX$2:$BX1232)+1,0)</f>
        <v>0</v>
      </c>
      <c r="BZ1233" s="114" t="str">
        <f t="shared" si="70"/>
        <v/>
      </c>
      <c r="CA1233" s="114" t="str">
        <f t="shared" si="71"/>
        <v/>
      </c>
    </row>
    <row r="1234" spans="38:79" ht="15" customHeight="1" x14ac:dyDescent="0.25">
      <c r="AL1234" s="271" t="str">
        <f t="shared" si="72"/>
        <v>SBQ</v>
      </c>
      <c r="AM1234" s="477" t="s">
        <v>4638</v>
      </c>
      <c r="AN1234" s="269" t="s">
        <v>1344</v>
      </c>
      <c r="AO1234" s="269" t="s">
        <v>17</v>
      </c>
      <c r="AP1234" s="269" t="s">
        <v>222</v>
      </c>
      <c r="BX1234" s="114">
        <f>IF('1_geral'!$D$1=AL1234,1,0)</f>
        <v>0</v>
      </c>
      <c r="BY1234" s="114">
        <f>IF(BX1234=1,SUM($BX$2:$BX1233)+1,0)</f>
        <v>0</v>
      </c>
      <c r="BZ1234" s="114" t="str">
        <f t="shared" si="70"/>
        <v/>
      </c>
      <c r="CA1234" s="114" t="str">
        <f t="shared" si="71"/>
        <v/>
      </c>
    </row>
    <row r="1235" spans="38:79" ht="15" customHeight="1" x14ac:dyDescent="0.25">
      <c r="AL1235" s="271" t="str">
        <f t="shared" si="72"/>
        <v>SDT</v>
      </c>
      <c r="AM1235" s="477" t="s">
        <v>4639</v>
      </c>
      <c r="AN1235" s="269" t="s">
        <v>1345</v>
      </c>
      <c r="AO1235" s="269" t="s">
        <v>22</v>
      </c>
      <c r="AP1235" s="269" t="s">
        <v>222</v>
      </c>
      <c r="BX1235" s="114">
        <f>IF('1_geral'!$D$1=AL1235,1,0)</f>
        <v>0</v>
      </c>
      <c r="BY1235" s="114">
        <f>IF(BX1235=1,SUM($BX$2:$BX1234)+1,0)</f>
        <v>0</v>
      </c>
      <c r="BZ1235" s="114" t="str">
        <f t="shared" si="70"/>
        <v/>
      </c>
      <c r="CA1235" s="114" t="str">
        <f t="shared" si="71"/>
        <v/>
      </c>
    </row>
    <row r="1236" spans="38:79" ht="15" customHeight="1" x14ac:dyDescent="0.25">
      <c r="AL1236" s="271" t="str">
        <f t="shared" si="72"/>
        <v>SIM</v>
      </c>
      <c r="AM1236" s="477" t="s">
        <v>4640</v>
      </c>
      <c r="AN1236" s="269" t="s">
        <v>1346</v>
      </c>
      <c r="AO1236" s="269" t="s">
        <v>25</v>
      </c>
      <c r="AP1236" s="269" t="s">
        <v>222</v>
      </c>
      <c r="BX1236" s="114">
        <f>IF('1_geral'!$D$1=AL1236,1,0)</f>
        <v>0</v>
      </c>
      <c r="BY1236" s="114">
        <f>IF(BX1236=1,SUM($BX$2:$BX1235)+1,0)</f>
        <v>0</v>
      </c>
      <c r="BZ1236" s="114" t="str">
        <f t="shared" si="70"/>
        <v/>
      </c>
      <c r="CA1236" s="114" t="str">
        <f t="shared" si="71"/>
        <v/>
      </c>
    </row>
    <row r="1237" spans="38:79" ht="15" customHeight="1" x14ac:dyDescent="0.25">
      <c r="AL1237" s="271" t="str">
        <f t="shared" si="72"/>
        <v>SDL</v>
      </c>
      <c r="AM1237" s="477" t="s">
        <v>4641</v>
      </c>
      <c r="AN1237" s="269" t="s">
        <v>1347</v>
      </c>
      <c r="AO1237" s="269" t="s">
        <v>20</v>
      </c>
      <c r="AP1237" s="269" t="s">
        <v>222</v>
      </c>
      <c r="BX1237" s="114">
        <f>IF('1_geral'!$D$1=AL1237,1,0)</f>
        <v>0</v>
      </c>
      <c r="BY1237" s="114">
        <f>IF(BX1237=1,SUM($BX$2:$BX1236)+1,0)</f>
        <v>0</v>
      </c>
      <c r="BZ1237" s="114" t="str">
        <f t="shared" si="70"/>
        <v/>
      </c>
      <c r="CA1237" s="114" t="str">
        <f t="shared" si="71"/>
        <v/>
      </c>
    </row>
    <row r="1238" spans="38:79" ht="15" customHeight="1" x14ac:dyDescent="0.25">
      <c r="AL1238" s="271" t="str">
        <f t="shared" si="72"/>
        <v>SSM</v>
      </c>
      <c r="AM1238" s="477" t="s">
        <v>4642</v>
      </c>
      <c r="AN1238" s="269" t="s">
        <v>1348</v>
      </c>
      <c r="AO1238" s="269" t="s">
        <v>30</v>
      </c>
      <c r="AP1238" s="269" t="s">
        <v>222</v>
      </c>
      <c r="BX1238" s="114">
        <f>IF('1_geral'!$D$1=AL1238,1,0)</f>
        <v>0</v>
      </c>
      <c r="BY1238" s="114">
        <f>IF(BX1238=1,SUM($BX$2:$BX1237)+1,0)</f>
        <v>0</v>
      </c>
      <c r="BZ1238" s="114" t="str">
        <f t="shared" si="70"/>
        <v/>
      </c>
      <c r="CA1238" s="114" t="str">
        <f t="shared" si="71"/>
        <v/>
      </c>
    </row>
    <row r="1239" spans="38:79" ht="15" customHeight="1" x14ac:dyDescent="0.25">
      <c r="AL1239" s="271" t="str">
        <f t="shared" si="72"/>
        <v>SDL</v>
      </c>
      <c r="AM1239" s="477" t="s">
        <v>4643</v>
      </c>
      <c r="AN1239" s="269" t="s">
        <v>1349</v>
      </c>
      <c r="AO1239" s="269" t="s">
        <v>20</v>
      </c>
      <c r="AP1239" s="269" t="s">
        <v>222</v>
      </c>
      <c r="BX1239" s="114">
        <f>IF('1_geral'!$D$1=AL1239,1,0)</f>
        <v>0</v>
      </c>
      <c r="BY1239" s="114">
        <f>IF(BX1239=1,SUM($BX$2:$BX1238)+1,0)</f>
        <v>0</v>
      </c>
      <c r="BZ1239" s="114" t="str">
        <f t="shared" si="70"/>
        <v/>
      </c>
      <c r="CA1239" s="114" t="str">
        <f t="shared" si="71"/>
        <v/>
      </c>
    </row>
    <row r="1240" spans="38:79" ht="15" customHeight="1" x14ac:dyDescent="0.25">
      <c r="AL1240" s="271" t="str">
        <f t="shared" si="72"/>
        <v>STI</v>
      </c>
      <c r="AM1240" s="477" t="s">
        <v>4644</v>
      </c>
      <c r="AN1240" s="269" t="s">
        <v>1350</v>
      </c>
      <c r="AO1240" s="269" t="s">
        <v>31</v>
      </c>
      <c r="AP1240" s="269" t="s">
        <v>222</v>
      </c>
      <c r="BX1240" s="114">
        <f>IF('1_geral'!$D$1=AL1240,1,0)</f>
        <v>0</v>
      </c>
      <c r="BY1240" s="114">
        <f>IF(BX1240=1,SUM($BX$2:$BX1239)+1,0)</f>
        <v>0</v>
      </c>
      <c r="BZ1240" s="114" t="str">
        <f t="shared" si="70"/>
        <v/>
      </c>
      <c r="CA1240" s="114" t="str">
        <f t="shared" si="71"/>
        <v/>
      </c>
    </row>
    <row r="1241" spans="38:79" ht="15" customHeight="1" x14ac:dyDescent="0.25">
      <c r="AL1241" s="271" t="str">
        <f t="shared" si="72"/>
        <v>SGP</v>
      </c>
      <c r="AM1241" s="477" t="s">
        <v>4645</v>
      </c>
      <c r="AN1241" s="269" t="s">
        <v>1351</v>
      </c>
      <c r="AO1241" s="269" t="s">
        <v>24</v>
      </c>
      <c r="AP1241" s="269" t="s">
        <v>222</v>
      </c>
      <c r="BX1241" s="114">
        <f>IF('1_geral'!$D$1=AL1241,1,0)</f>
        <v>0</v>
      </c>
      <c r="BY1241" s="114">
        <f>IF(BX1241=1,SUM($BX$2:$BX1240)+1,0)</f>
        <v>0</v>
      </c>
      <c r="BZ1241" s="114" t="str">
        <f t="shared" si="70"/>
        <v/>
      </c>
      <c r="CA1241" s="114" t="str">
        <f t="shared" si="71"/>
        <v/>
      </c>
    </row>
    <row r="1242" spans="38:79" ht="15" customHeight="1" x14ac:dyDescent="0.25">
      <c r="AL1242" s="271" t="str">
        <f t="shared" si="72"/>
        <v>SPG</v>
      </c>
      <c r="AM1242" s="477" t="s">
        <v>4646</v>
      </c>
      <c r="AN1242" s="269" t="s">
        <v>1352</v>
      </c>
      <c r="AO1242" s="269" t="s">
        <v>28</v>
      </c>
      <c r="AP1242" s="269" t="s">
        <v>222</v>
      </c>
      <c r="BX1242" s="114">
        <f>IF('1_geral'!$D$1=AL1242,1,0)</f>
        <v>0</v>
      </c>
      <c r="BY1242" s="114">
        <f>IF(BX1242=1,SUM($BX$2:$BX1241)+1,0)</f>
        <v>0</v>
      </c>
      <c r="BZ1242" s="114" t="str">
        <f t="shared" si="70"/>
        <v/>
      </c>
      <c r="CA1242" s="114" t="str">
        <f t="shared" si="71"/>
        <v/>
      </c>
    </row>
    <row r="1243" spans="38:79" ht="15" customHeight="1" x14ac:dyDescent="0.25">
      <c r="AL1243" s="271" t="str">
        <f t="shared" si="72"/>
        <v>STI</v>
      </c>
      <c r="AM1243" s="477" t="s">
        <v>4647</v>
      </c>
      <c r="AN1243" s="269" t="s">
        <v>1353</v>
      </c>
      <c r="AO1243" s="269" t="s">
        <v>31</v>
      </c>
      <c r="AP1243" s="269" t="s">
        <v>222</v>
      </c>
      <c r="BX1243" s="114">
        <f>IF('1_geral'!$D$1=AL1243,1,0)</f>
        <v>0</v>
      </c>
      <c r="BY1243" s="114">
        <f>IF(BX1243=1,SUM($BX$2:$BX1242)+1,0)</f>
        <v>0</v>
      </c>
      <c r="BZ1243" s="114" t="str">
        <f t="shared" si="70"/>
        <v/>
      </c>
      <c r="CA1243" s="114" t="str">
        <f t="shared" si="71"/>
        <v/>
      </c>
    </row>
    <row r="1244" spans="38:79" ht="15" customHeight="1" x14ac:dyDescent="0.25">
      <c r="AL1244" s="271" t="str">
        <f t="shared" si="72"/>
        <v>SGA</v>
      </c>
      <c r="AM1244" s="477" t="s">
        <v>4648</v>
      </c>
      <c r="AN1244" s="269" t="s">
        <v>1354</v>
      </c>
      <c r="AO1244" s="269" t="s">
        <v>23</v>
      </c>
      <c r="AP1244" s="269" t="s">
        <v>223</v>
      </c>
      <c r="BX1244" s="114">
        <f>IF('1_geral'!$D$1=AL1244,1,0)</f>
        <v>0</v>
      </c>
      <c r="BY1244" s="114">
        <f>IF(BX1244=1,SUM($BX$2:$BX1243)+1,0)</f>
        <v>0</v>
      </c>
      <c r="BZ1244" s="114" t="str">
        <f t="shared" si="70"/>
        <v/>
      </c>
      <c r="CA1244" s="114" t="str">
        <f t="shared" si="71"/>
        <v/>
      </c>
    </row>
    <row r="1245" spans="38:79" ht="15" customHeight="1" x14ac:dyDescent="0.25">
      <c r="AL1245" s="271" t="str">
        <f t="shared" si="72"/>
        <v>NSP</v>
      </c>
      <c r="AM1245" s="477" t="s">
        <v>4649</v>
      </c>
      <c r="AN1245" s="269" t="s">
        <v>1355</v>
      </c>
      <c r="AO1245" s="269" t="s">
        <v>16</v>
      </c>
      <c r="AP1245" s="269" t="s">
        <v>226</v>
      </c>
      <c r="BX1245" s="114">
        <f>IF('1_geral'!$D$1=AL1245,1,0)</f>
        <v>0</v>
      </c>
      <c r="BY1245" s="114">
        <f>IF(BX1245=1,SUM($BX$2:$BX1244)+1,0)</f>
        <v>0</v>
      </c>
      <c r="BZ1245" s="114" t="str">
        <f t="shared" si="70"/>
        <v/>
      </c>
      <c r="CA1245" s="114" t="str">
        <f t="shared" si="71"/>
        <v/>
      </c>
    </row>
    <row r="1246" spans="38:79" ht="15" customHeight="1" x14ac:dyDescent="0.25">
      <c r="AL1246" s="271" t="str">
        <f t="shared" si="72"/>
        <v>SGA</v>
      </c>
      <c r="AM1246" s="477" t="s">
        <v>4650</v>
      </c>
      <c r="AN1246" s="269" t="s">
        <v>1356</v>
      </c>
      <c r="AO1246" s="269" t="s">
        <v>23</v>
      </c>
      <c r="AP1246" s="269" t="s">
        <v>222</v>
      </c>
      <c r="BX1246" s="114">
        <f>IF('1_geral'!$D$1=AL1246,1,0)</f>
        <v>0</v>
      </c>
      <c r="BY1246" s="114">
        <f>IF(BX1246=1,SUM($BX$2:$BX1245)+1,0)</f>
        <v>0</v>
      </c>
      <c r="BZ1246" s="114" t="str">
        <f t="shared" si="70"/>
        <v/>
      </c>
      <c r="CA1246" s="114" t="str">
        <f t="shared" si="71"/>
        <v/>
      </c>
    </row>
    <row r="1247" spans="38:79" ht="15" customHeight="1" x14ac:dyDescent="0.25">
      <c r="AL1247" s="271" t="str">
        <f t="shared" si="72"/>
        <v>SGE</v>
      </c>
      <c r="AM1247" s="477" t="s">
        <v>4651</v>
      </c>
      <c r="AN1247" s="269" t="s">
        <v>1357</v>
      </c>
      <c r="AO1247" s="269" t="s">
        <v>3363</v>
      </c>
      <c r="AP1247" s="269" t="s">
        <v>222</v>
      </c>
      <c r="BX1247" s="114">
        <f>IF('1_geral'!$D$1=AL1247,1,0)</f>
        <v>0</v>
      </c>
      <c r="BY1247" s="114">
        <f>IF(BX1247=1,SUM($BX$2:$BX1246)+1,0)</f>
        <v>0</v>
      </c>
      <c r="BZ1247" s="114" t="str">
        <f t="shared" si="70"/>
        <v/>
      </c>
      <c r="CA1247" s="114" t="str">
        <f t="shared" si="71"/>
        <v/>
      </c>
    </row>
    <row r="1248" spans="38:79" ht="15" customHeight="1" x14ac:dyDescent="0.25">
      <c r="AL1248" s="271" t="str">
        <f t="shared" si="72"/>
        <v>PRG</v>
      </c>
      <c r="AM1248" s="477" t="s">
        <v>4652</v>
      </c>
      <c r="AN1248" s="269" t="s">
        <v>1358</v>
      </c>
      <c r="AO1248" s="269" t="s">
        <v>1835</v>
      </c>
      <c r="AP1248" s="269" t="s">
        <v>222</v>
      </c>
      <c r="BX1248" s="114">
        <f>IF('1_geral'!$D$1=AL1248,1,0)</f>
        <v>0</v>
      </c>
      <c r="BY1248" s="114">
        <f>IF(BX1248=1,SUM($BX$2:$BX1247)+1,0)</f>
        <v>0</v>
      </c>
      <c r="BZ1248" s="114" t="str">
        <f t="shared" si="70"/>
        <v/>
      </c>
      <c r="CA1248" s="114" t="str">
        <f t="shared" si="71"/>
        <v/>
      </c>
    </row>
    <row r="1249" spans="38:79" ht="15" customHeight="1" x14ac:dyDescent="0.25">
      <c r="AL1249" s="271" t="str">
        <f t="shared" si="72"/>
        <v>NBH</v>
      </c>
      <c r="AM1249" s="477" t="s">
        <v>4653</v>
      </c>
      <c r="AN1249" s="269" t="s">
        <v>1359</v>
      </c>
      <c r="AO1249" s="269" t="s">
        <v>1838</v>
      </c>
      <c r="AP1249" s="269" t="s">
        <v>224</v>
      </c>
      <c r="BX1249" s="114">
        <f>IF('1_geral'!$D$1=AL1249,1,0)</f>
        <v>0</v>
      </c>
      <c r="BY1249" s="114">
        <f>IF(BX1249=1,SUM($BX$2:$BX1248)+1,0)</f>
        <v>0</v>
      </c>
      <c r="BZ1249" s="114" t="str">
        <f t="shared" si="70"/>
        <v/>
      </c>
      <c r="CA1249" s="114" t="str">
        <f t="shared" si="71"/>
        <v/>
      </c>
    </row>
    <row r="1250" spans="38:79" ht="15" customHeight="1" x14ac:dyDescent="0.25">
      <c r="AL1250" s="271" t="str">
        <f t="shared" si="72"/>
        <v>SGA</v>
      </c>
      <c r="AM1250" s="477" t="s">
        <v>4654</v>
      </c>
      <c r="AN1250" s="269" t="s">
        <v>1360</v>
      </c>
      <c r="AO1250" s="269" t="s">
        <v>23</v>
      </c>
      <c r="AP1250" s="269" t="s">
        <v>223</v>
      </c>
      <c r="BX1250" s="114">
        <f>IF('1_geral'!$D$1=AL1250,1,0)</f>
        <v>0</v>
      </c>
      <c r="BY1250" s="114">
        <f>IF(BX1250=1,SUM($BX$2:$BX1249)+1,0)</f>
        <v>0</v>
      </c>
      <c r="BZ1250" s="114" t="str">
        <f t="shared" si="70"/>
        <v/>
      </c>
      <c r="CA1250" s="114" t="str">
        <f t="shared" si="71"/>
        <v/>
      </c>
    </row>
    <row r="1251" spans="38:79" ht="15" customHeight="1" x14ac:dyDescent="0.25">
      <c r="AL1251" s="271" t="str">
        <f t="shared" si="72"/>
        <v>SPC</v>
      </c>
      <c r="AM1251" s="477" t="s">
        <v>4655</v>
      </c>
      <c r="AN1251" s="269" t="s">
        <v>1361</v>
      </c>
      <c r="AO1251" s="269" t="s">
        <v>26</v>
      </c>
      <c r="AP1251" s="269" t="s">
        <v>222</v>
      </c>
      <c r="BX1251" s="114">
        <f>IF('1_geral'!$D$1=AL1251,1,0)</f>
        <v>0</v>
      </c>
      <c r="BY1251" s="114">
        <f>IF(BX1251=1,SUM($BX$2:$BX1250)+1,0)</f>
        <v>0</v>
      </c>
      <c r="BZ1251" s="114" t="str">
        <f t="shared" si="70"/>
        <v/>
      </c>
      <c r="CA1251" s="114" t="str">
        <f t="shared" si="71"/>
        <v/>
      </c>
    </row>
    <row r="1252" spans="38:79" ht="15" customHeight="1" x14ac:dyDescent="0.25">
      <c r="AL1252" s="271" t="str">
        <f t="shared" si="72"/>
        <v>SGP</v>
      </c>
      <c r="AM1252" s="477" t="s">
        <v>4656</v>
      </c>
      <c r="AN1252" s="269" t="s">
        <v>1362</v>
      </c>
      <c r="AO1252" s="269" t="s">
        <v>24</v>
      </c>
      <c r="AP1252" s="269" t="s">
        <v>222</v>
      </c>
      <c r="BX1252" s="114">
        <f>IF('1_geral'!$D$1=AL1252,1,0)</f>
        <v>0</v>
      </c>
      <c r="BY1252" s="114">
        <f>IF(BX1252=1,SUM($BX$2:$BX1251)+1,0)</f>
        <v>0</v>
      </c>
      <c r="BZ1252" s="114" t="str">
        <f t="shared" si="70"/>
        <v/>
      </c>
      <c r="CA1252" s="114" t="str">
        <f t="shared" si="71"/>
        <v/>
      </c>
    </row>
    <row r="1253" spans="38:79" ht="15" customHeight="1" x14ac:dyDescent="0.25">
      <c r="AL1253" s="271" t="str">
        <f t="shared" si="72"/>
        <v>STI</v>
      </c>
      <c r="AM1253" s="477" t="s">
        <v>4657</v>
      </c>
      <c r="AN1253" s="269" t="s">
        <v>1363</v>
      </c>
      <c r="AO1253" s="269" t="s">
        <v>31</v>
      </c>
      <c r="AP1253" s="269" t="s">
        <v>222</v>
      </c>
      <c r="BX1253" s="114">
        <f>IF('1_geral'!$D$1=AL1253,1,0)</f>
        <v>0</v>
      </c>
      <c r="BY1253" s="114">
        <f>IF(BX1253=1,SUM($BX$2:$BX1252)+1,0)</f>
        <v>0</v>
      </c>
      <c r="BZ1253" s="114" t="str">
        <f t="shared" si="70"/>
        <v/>
      </c>
      <c r="CA1253" s="114" t="str">
        <f t="shared" si="71"/>
        <v/>
      </c>
    </row>
    <row r="1254" spans="38:79" ht="15" customHeight="1" x14ac:dyDescent="0.25">
      <c r="AL1254" s="271" t="str">
        <f t="shared" si="72"/>
        <v>SEP</v>
      </c>
      <c r="AM1254" s="477" t="s">
        <v>4658</v>
      </c>
      <c r="AN1254" s="269" t="s">
        <v>1364</v>
      </c>
      <c r="AO1254" s="269" t="s">
        <v>5</v>
      </c>
      <c r="AP1254" s="269" t="s">
        <v>222</v>
      </c>
      <c r="BX1254" s="114">
        <f>IF('1_geral'!$D$1=AL1254,1,0)</f>
        <v>0</v>
      </c>
      <c r="BY1254" s="114">
        <f>IF(BX1254=1,SUM($BX$2:$BX1253)+1,0)</f>
        <v>0</v>
      </c>
      <c r="BZ1254" s="114" t="str">
        <f t="shared" si="70"/>
        <v/>
      </c>
      <c r="CA1254" s="114" t="str">
        <f t="shared" si="71"/>
        <v/>
      </c>
    </row>
    <row r="1255" spans="38:79" ht="15" customHeight="1" x14ac:dyDescent="0.25">
      <c r="AL1255" s="271" t="str">
        <f t="shared" si="72"/>
        <v>SFI</v>
      </c>
      <c r="AM1255" s="477" t="s">
        <v>4659</v>
      </c>
      <c r="AN1255" s="269" t="s">
        <v>1365</v>
      </c>
      <c r="AO1255" s="269" t="s">
        <v>1836</v>
      </c>
      <c r="AP1255" s="269" t="s">
        <v>222</v>
      </c>
      <c r="BX1255" s="114">
        <f>IF('1_geral'!$D$1=AL1255,1,0)</f>
        <v>0</v>
      </c>
      <c r="BY1255" s="114">
        <f>IF(BX1255=1,SUM($BX$2:$BX1254)+1,0)</f>
        <v>0</v>
      </c>
      <c r="BZ1255" s="114" t="str">
        <f t="shared" si="70"/>
        <v/>
      </c>
      <c r="CA1255" s="114" t="str">
        <f t="shared" si="71"/>
        <v/>
      </c>
    </row>
    <row r="1256" spans="38:79" ht="15" customHeight="1" x14ac:dyDescent="0.25">
      <c r="AL1256" s="271" t="str">
        <f t="shared" si="72"/>
        <v>STI</v>
      </c>
      <c r="AM1256" s="477" t="s">
        <v>4660</v>
      </c>
      <c r="AN1256" s="269" t="s">
        <v>1366</v>
      </c>
      <c r="AO1256" s="269" t="s">
        <v>31</v>
      </c>
      <c r="AP1256" s="269" t="s">
        <v>222</v>
      </c>
      <c r="BX1256" s="114">
        <f>IF('1_geral'!$D$1=AL1256,1,0)</f>
        <v>0</v>
      </c>
      <c r="BY1256" s="114">
        <f>IF(BX1256=1,SUM($BX$2:$BX1255)+1,0)</f>
        <v>0</v>
      </c>
      <c r="BZ1256" s="114" t="str">
        <f t="shared" si="70"/>
        <v/>
      </c>
      <c r="CA1256" s="114" t="str">
        <f t="shared" si="71"/>
        <v/>
      </c>
    </row>
    <row r="1257" spans="38:79" ht="15" customHeight="1" x14ac:dyDescent="0.25">
      <c r="AL1257" s="271" t="str">
        <f t="shared" si="72"/>
        <v>NSA</v>
      </c>
      <c r="AM1257" s="477" t="s">
        <v>4661</v>
      </c>
      <c r="AN1257" s="269" t="s">
        <v>1367</v>
      </c>
      <c r="AO1257" s="269" t="s">
        <v>15</v>
      </c>
      <c r="AP1257" s="269" t="s">
        <v>227</v>
      </c>
      <c r="BX1257" s="114">
        <f>IF('1_geral'!$D$1=AL1257,1,0)</f>
        <v>0</v>
      </c>
      <c r="BY1257" s="114">
        <f>IF(BX1257=1,SUM($BX$2:$BX1256)+1,0)</f>
        <v>0</v>
      </c>
      <c r="BZ1257" s="114" t="str">
        <f t="shared" si="70"/>
        <v/>
      </c>
      <c r="CA1257" s="114" t="str">
        <f t="shared" si="71"/>
        <v/>
      </c>
    </row>
    <row r="1258" spans="38:79" ht="15" customHeight="1" x14ac:dyDescent="0.25">
      <c r="AL1258" s="271" t="str">
        <f t="shared" si="72"/>
        <v>STI</v>
      </c>
      <c r="AM1258" s="477" t="s">
        <v>5082</v>
      </c>
      <c r="AN1258" s="269" t="s">
        <v>5033</v>
      </c>
      <c r="AO1258" s="269" t="s">
        <v>31</v>
      </c>
      <c r="AP1258" s="269" t="s">
        <v>224</v>
      </c>
      <c r="BX1258" s="114">
        <f>IF('1_geral'!$D$1=AL1258,1,0)</f>
        <v>0</v>
      </c>
      <c r="BY1258" s="114">
        <f>IF(BX1258=1,SUM($BX$2:$BX1257)+1,0)</f>
        <v>0</v>
      </c>
      <c r="BZ1258" s="114" t="str">
        <f t="shared" si="70"/>
        <v/>
      </c>
      <c r="CA1258" s="114" t="str">
        <f t="shared" si="71"/>
        <v/>
      </c>
    </row>
    <row r="1259" spans="38:79" ht="15" customHeight="1" x14ac:dyDescent="0.25">
      <c r="AL1259" s="271" t="str">
        <f t="shared" si="72"/>
        <v>NDF</v>
      </c>
      <c r="AM1259" s="477" t="s">
        <v>4662</v>
      </c>
      <c r="AN1259" s="269" t="s">
        <v>1368</v>
      </c>
      <c r="AO1259" s="269" t="s">
        <v>1837</v>
      </c>
      <c r="AP1259" s="269" t="s">
        <v>223</v>
      </c>
      <c r="BX1259" s="114">
        <f>IF('1_geral'!$D$1=AL1259,1,0)</f>
        <v>0</v>
      </c>
      <c r="BY1259" s="114">
        <f>IF(BX1259=1,SUM($BX$2:$BX1258)+1,0)</f>
        <v>0</v>
      </c>
      <c r="BZ1259" s="114" t="str">
        <f t="shared" si="70"/>
        <v/>
      </c>
      <c r="CA1259" s="114" t="str">
        <f t="shared" si="71"/>
        <v/>
      </c>
    </row>
    <row r="1260" spans="38:79" ht="15" customHeight="1" x14ac:dyDescent="0.25">
      <c r="AL1260" s="271" t="str">
        <f t="shared" si="72"/>
        <v>SDT</v>
      </c>
      <c r="AM1260" s="477" t="s">
        <v>4663</v>
      </c>
      <c r="AN1260" s="269" t="s">
        <v>1369</v>
      </c>
      <c r="AO1260" s="269" t="s">
        <v>22</v>
      </c>
      <c r="AP1260" s="269" t="s">
        <v>222</v>
      </c>
      <c r="BX1260" s="114">
        <f>IF('1_geral'!$D$1=AL1260,1,0)</f>
        <v>0</v>
      </c>
      <c r="BY1260" s="114">
        <f>IF(BX1260=1,SUM($BX$2:$BX1259)+1,0)</f>
        <v>0</v>
      </c>
      <c r="BZ1260" s="114" t="str">
        <f t="shared" si="70"/>
        <v/>
      </c>
      <c r="CA1260" s="114" t="str">
        <f t="shared" si="71"/>
        <v/>
      </c>
    </row>
    <row r="1261" spans="38:79" ht="15" customHeight="1" x14ac:dyDescent="0.25">
      <c r="AL1261" s="271" t="str">
        <f t="shared" si="72"/>
        <v>SGP</v>
      </c>
      <c r="AM1261" s="477" t="s">
        <v>4664</v>
      </c>
      <c r="AN1261" s="269" t="s">
        <v>1370</v>
      </c>
      <c r="AO1261" s="269" t="s">
        <v>24</v>
      </c>
      <c r="AP1261" s="269" t="s">
        <v>222</v>
      </c>
      <c r="BX1261" s="114">
        <f>IF('1_geral'!$D$1=AL1261,1,0)</f>
        <v>0</v>
      </c>
      <c r="BY1261" s="114">
        <f>IF(BX1261=1,SUM($BX$2:$BX1260)+1,0)</f>
        <v>0</v>
      </c>
      <c r="BZ1261" s="114" t="str">
        <f t="shared" si="70"/>
        <v/>
      </c>
      <c r="CA1261" s="114" t="str">
        <f t="shared" si="71"/>
        <v/>
      </c>
    </row>
    <row r="1262" spans="38:79" ht="15" customHeight="1" x14ac:dyDescent="0.25">
      <c r="AL1262" s="271" t="str">
        <f t="shared" si="72"/>
        <v>SBQ</v>
      </c>
      <c r="AM1262" s="477" t="s">
        <v>4665</v>
      </c>
      <c r="AN1262" s="269" t="s">
        <v>1371</v>
      </c>
      <c r="AO1262" s="269" t="s">
        <v>17</v>
      </c>
      <c r="AP1262" s="269" t="s">
        <v>222</v>
      </c>
      <c r="BX1262" s="114">
        <f>IF('1_geral'!$D$1=AL1262,1,0)</f>
        <v>0</v>
      </c>
      <c r="BY1262" s="114">
        <f>IF(BX1262=1,SUM($BX$2:$BX1261)+1,0)</f>
        <v>0</v>
      </c>
      <c r="BZ1262" s="114" t="str">
        <f t="shared" si="70"/>
        <v/>
      </c>
      <c r="CA1262" s="114" t="str">
        <f t="shared" si="71"/>
        <v/>
      </c>
    </row>
    <row r="1263" spans="38:79" ht="15" customHeight="1" x14ac:dyDescent="0.25">
      <c r="AL1263" s="271" t="str">
        <f t="shared" si="72"/>
        <v>SGP</v>
      </c>
      <c r="AM1263" s="477" t="s">
        <v>4666</v>
      </c>
      <c r="AN1263" s="269" t="s">
        <v>1372</v>
      </c>
      <c r="AO1263" s="269" t="s">
        <v>24</v>
      </c>
      <c r="AP1263" s="269" t="s">
        <v>223</v>
      </c>
      <c r="BX1263" s="114">
        <f>IF('1_geral'!$D$1=AL1263,1,0)</f>
        <v>0</v>
      </c>
      <c r="BY1263" s="114">
        <f>IF(BX1263=1,SUM($BX$2:$BX1262)+1,0)</f>
        <v>0</v>
      </c>
      <c r="BZ1263" s="114" t="str">
        <f t="shared" si="70"/>
        <v/>
      </c>
      <c r="CA1263" s="114" t="str">
        <f t="shared" si="71"/>
        <v/>
      </c>
    </row>
    <row r="1264" spans="38:79" ht="15" customHeight="1" x14ac:dyDescent="0.25">
      <c r="AL1264" s="271" t="str">
        <f t="shared" si="72"/>
        <v>SGA</v>
      </c>
      <c r="AM1264" s="477" t="s">
        <v>4667</v>
      </c>
      <c r="AN1264" s="269" t="s">
        <v>4996</v>
      </c>
      <c r="AO1264" s="269" t="s">
        <v>23</v>
      </c>
      <c r="AP1264" s="269" t="s">
        <v>222</v>
      </c>
      <c r="BX1264" s="114">
        <f>IF('1_geral'!$D$1=AL1264,1,0)</f>
        <v>0</v>
      </c>
      <c r="BY1264" s="114">
        <f>IF(BX1264=1,SUM($BX$2:$BX1263)+1,0)</f>
        <v>0</v>
      </c>
      <c r="BZ1264" s="114" t="str">
        <f t="shared" si="70"/>
        <v/>
      </c>
      <c r="CA1264" s="114" t="str">
        <f t="shared" si="71"/>
        <v/>
      </c>
    </row>
    <row r="1265" spans="38:79" ht="15" customHeight="1" x14ac:dyDescent="0.25">
      <c r="AL1265" s="271" t="str">
        <f t="shared" si="72"/>
        <v>SCI</v>
      </c>
      <c r="AM1265" s="477" t="s">
        <v>4668</v>
      </c>
      <c r="AN1265" s="269" t="s">
        <v>1373</v>
      </c>
      <c r="AO1265" s="269" t="s">
        <v>18</v>
      </c>
      <c r="AP1265" s="269" t="s">
        <v>222</v>
      </c>
      <c r="BX1265" s="114">
        <f>IF('1_geral'!$D$1=AL1265,1,0)</f>
        <v>0</v>
      </c>
      <c r="BY1265" s="114">
        <f>IF(BX1265=1,SUM($BX$2:$BX1264)+1,0)</f>
        <v>0</v>
      </c>
      <c r="BZ1265" s="114" t="str">
        <f t="shared" si="70"/>
        <v/>
      </c>
      <c r="CA1265" s="114" t="str">
        <f t="shared" si="71"/>
        <v/>
      </c>
    </row>
    <row r="1266" spans="38:79" ht="15" customHeight="1" x14ac:dyDescent="0.25">
      <c r="AL1266" s="271" t="str">
        <f t="shared" si="72"/>
        <v>PRG</v>
      </c>
      <c r="AM1266" s="477" t="s">
        <v>4669</v>
      </c>
      <c r="AN1266" s="269" t="s">
        <v>1374</v>
      </c>
      <c r="AO1266" s="269" t="s">
        <v>1835</v>
      </c>
      <c r="AP1266" s="269" t="s">
        <v>223</v>
      </c>
      <c r="BX1266" s="114">
        <f>IF('1_geral'!$D$1=AL1266,1,0)</f>
        <v>0</v>
      </c>
      <c r="BY1266" s="114">
        <f>IF(BX1266=1,SUM($BX$2:$BX1265)+1,0)</f>
        <v>0</v>
      </c>
      <c r="BZ1266" s="114" t="str">
        <f t="shared" si="70"/>
        <v/>
      </c>
      <c r="CA1266" s="114" t="str">
        <f t="shared" si="71"/>
        <v/>
      </c>
    </row>
    <row r="1267" spans="38:79" ht="15" customHeight="1" x14ac:dyDescent="0.25">
      <c r="AL1267" s="271" t="str">
        <f t="shared" si="72"/>
        <v>NSA</v>
      </c>
      <c r="AM1267" s="477" t="s">
        <v>4670</v>
      </c>
      <c r="AN1267" s="269" t="s">
        <v>1375</v>
      </c>
      <c r="AO1267" s="269" t="s">
        <v>15</v>
      </c>
      <c r="AP1267" s="269" t="s">
        <v>227</v>
      </c>
      <c r="BX1267" s="114">
        <f>IF('1_geral'!$D$1=AL1267,1,0)</f>
        <v>0</v>
      </c>
      <c r="BY1267" s="114">
        <f>IF(BX1267=1,SUM($BX$2:$BX1266)+1,0)</f>
        <v>0</v>
      </c>
      <c r="BZ1267" s="114" t="str">
        <f t="shared" si="70"/>
        <v/>
      </c>
      <c r="CA1267" s="114" t="str">
        <f t="shared" si="71"/>
        <v/>
      </c>
    </row>
    <row r="1268" spans="38:79" ht="15" customHeight="1" x14ac:dyDescent="0.25">
      <c r="AL1268" s="271" t="str">
        <f t="shared" si="72"/>
        <v>SDP</v>
      </c>
      <c r="AM1268" s="477" t="s">
        <v>4671</v>
      </c>
      <c r="AN1268" s="269" t="s">
        <v>3422</v>
      </c>
      <c r="AO1268" s="269" t="s">
        <v>21</v>
      </c>
      <c r="AP1268" s="269" t="s">
        <v>222</v>
      </c>
      <c r="BX1268" s="114">
        <f>IF('1_geral'!$D$1=AL1268,1,0)</f>
        <v>0</v>
      </c>
      <c r="BY1268" s="114">
        <f>IF(BX1268=1,SUM($BX$2:$BX1267)+1,0)</f>
        <v>0</v>
      </c>
      <c r="BZ1268" s="114" t="str">
        <f t="shared" si="70"/>
        <v/>
      </c>
      <c r="CA1268" s="114" t="str">
        <f t="shared" si="71"/>
        <v/>
      </c>
    </row>
    <row r="1269" spans="38:79" ht="15" customHeight="1" x14ac:dyDescent="0.25">
      <c r="AL1269" s="271" t="str">
        <f t="shared" si="72"/>
        <v>SGE</v>
      </c>
      <c r="AM1269" s="477" t="s">
        <v>4672</v>
      </c>
      <c r="AN1269" s="269" t="s">
        <v>1376</v>
      </c>
      <c r="AO1269" s="269" t="s">
        <v>3363</v>
      </c>
      <c r="AP1269" s="269" t="s">
        <v>222</v>
      </c>
      <c r="BX1269" s="114">
        <f>IF('1_geral'!$D$1=AL1269,1,0)</f>
        <v>0</v>
      </c>
      <c r="BY1269" s="114">
        <f>IF(BX1269=1,SUM($BX$2:$BX1268)+1,0)</f>
        <v>0</v>
      </c>
      <c r="BZ1269" s="114" t="str">
        <f t="shared" si="70"/>
        <v/>
      </c>
      <c r="CA1269" s="114" t="str">
        <f t="shared" si="71"/>
        <v/>
      </c>
    </row>
    <row r="1270" spans="38:79" ht="15" customHeight="1" x14ac:dyDescent="0.25">
      <c r="AL1270" s="271" t="str">
        <f t="shared" si="72"/>
        <v>STI</v>
      </c>
      <c r="AM1270" s="477" t="s">
        <v>4673</v>
      </c>
      <c r="AN1270" s="269" t="s">
        <v>3449</v>
      </c>
      <c r="AO1270" s="269" t="s">
        <v>31</v>
      </c>
      <c r="AP1270" s="269" t="s">
        <v>222</v>
      </c>
      <c r="BX1270" s="114">
        <f>IF('1_geral'!$D$1=AL1270,1,0)</f>
        <v>0</v>
      </c>
      <c r="BY1270" s="114">
        <f>IF(BX1270=1,SUM($BX$2:$BX1269)+1,0)</f>
        <v>0</v>
      </c>
      <c r="BZ1270" s="114" t="str">
        <f t="shared" si="70"/>
        <v/>
      </c>
      <c r="CA1270" s="114" t="str">
        <f t="shared" si="71"/>
        <v/>
      </c>
    </row>
    <row r="1271" spans="38:79" ht="15" customHeight="1" x14ac:dyDescent="0.25">
      <c r="AL1271" s="271" t="str">
        <f t="shared" si="72"/>
        <v>SIM</v>
      </c>
      <c r="AM1271" s="477" t="s">
        <v>4674</v>
      </c>
      <c r="AN1271" s="269" t="s">
        <v>3450</v>
      </c>
      <c r="AO1271" s="269" t="s">
        <v>25</v>
      </c>
      <c r="AP1271" s="269" t="s">
        <v>222</v>
      </c>
      <c r="BX1271" s="114">
        <f>IF('1_geral'!$D$1=AL1271,1,0)</f>
        <v>0</v>
      </c>
      <c r="BY1271" s="114">
        <f>IF(BX1271=1,SUM($BX$2:$BX1270)+1,0)</f>
        <v>0</v>
      </c>
      <c r="BZ1271" s="114" t="str">
        <f t="shared" si="70"/>
        <v/>
      </c>
      <c r="CA1271" s="114" t="str">
        <f t="shared" si="71"/>
        <v/>
      </c>
    </row>
    <row r="1272" spans="38:79" ht="15" customHeight="1" x14ac:dyDescent="0.25">
      <c r="AL1272" s="271" t="str">
        <f t="shared" si="72"/>
        <v>SDT</v>
      </c>
      <c r="AM1272" s="477" t="s">
        <v>5110</v>
      </c>
      <c r="AN1272" s="269" t="s">
        <v>5111</v>
      </c>
      <c r="AO1272" s="269" t="s">
        <v>22</v>
      </c>
      <c r="AP1272" s="269" t="s">
        <v>222</v>
      </c>
      <c r="BX1272" s="114">
        <f>IF('1_geral'!$D$1=AL1272,1,0)</f>
        <v>0</v>
      </c>
      <c r="BY1272" s="114">
        <f>IF(BX1272=1,SUM($BX$2:$BX1271)+1,0)</f>
        <v>0</v>
      </c>
      <c r="BZ1272" s="114" t="str">
        <f t="shared" si="70"/>
        <v/>
      </c>
      <c r="CA1272" s="114" t="str">
        <f t="shared" si="71"/>
        <v/>
      </c>
    </row>
    <row r="1273" spans="38:79" ht="15" customHeight="1" x14ac:dyDescent="0.25">
      <c r="AL1273" s="271" t="str">
        <f t="shared" si="72"/>
        <v>STI</v>
      </c>
      <c r="AM1273" s="477" t="s">
        <v>4675</v>
      </c>
      <c r="AN1273" s="269" t="s">
        <v>1377</v>
      </c>
      <c r="AO1273" s="269" t="s">
        <v>31</v>
      </c>
      <c r="AP1273" s="269" t="s">
        <v>222</v>
      </c>
      <c r="BX1273" s="114">
        <f>IF('1_geral'!$D$1=AL1273,1,0)</f>
        <v>0</v>
      </c>
      <c r="BY1273" s="114">
        <f>IF(BX1273=1,SUM($BX$2:$BX1272)+1,0)</f>
        <v>0</v>
      </c>
      <c r="BZ1273" s="114" t="str">
        <f t="shared" si="70"/>
        <v/>
      </c>
      <c r="CA1273" s="114" t="str">
        <f t="shared" si="71"/>
        <v/>
      </c>
    </row>
    <row r="1274" spans="38:79" ht="15" customHeight="1" x14ac:dyDescent="0.25">
      <c r="AL1274" s="271" t="str">
        <f t="shared" si="72"/>
        <v>SSM</v>
      </c>
      <c r="AM1274" s="477" t="s">
        <v>4676</v>
      </c>
      <c r="AN1274" s="269" t="s">
        <v>1378</v>
      </c>
      <c r="AO1274" s="269" t="s">
        <v>30</v>
      </c>
      <c r="AP1274" s="269" t="s">
        <v>222</v>
      </c>
      <c r="BX1274" s="114">
        <f>IF('1_geral'!$D$1=AL1274,1,0)</f>
        <v>0</v>
      </c>
      <c r="BY1274" s="114">
        <f>IF(BX1274=1,SUM($BX$2:$BX1273)+1,0)</f>
        <v>0</v>
      </c>
      <c r="BZ1274" s="114" t="str">
        <f t="shared" si="70"/>
        <v/>
      </c>
      <c r="CA1274" s="114" t="str">
        <f t="shared" si="71"/>
        <v/>
      </c>
    </row>
    <row r="1275" spans="38:79" ht="15" customHeight="1" x14ac:dyDescent="0.25">
      <c r="AL1275" s="271" t="str">
        <f t="shared" si="72"/>
        <v>SSM</v>
      </c>
      <c r="AM1275" s="477" t="s">
        <v>4677</v>
      </c>
      <c r="AN1275" s="269" t="s">
        <v>1379</v>
      </c>
      <c r="AO1275" s="269" t="s">
        <v>30</v>
      </c>
      <c r="AP1275" s="269" t="s">
        <v>222</v>
      </c>
      <c r="BX1275" s="114">
        <f>IF('1_geral'!$D$1=AL1275,1,0)</f>
        <v>0</v>
      </c>
      <c r="BY1275" s="114">
        <f>IF(BX1275=1,SUM($BX$2:$BX1274)+1,0)</f>
        <v>0</v>
      </c>
      <c r="BZ1275" s="114" t="str">
        <f t="shared" si="70"/>
        <v/>
      </c>
      <c r="CA1275" s="114" t="str">
        <f t="shared" si="71"/>
        <v/>
      </c>
    </row>
    <row r="1276" spans="38:79" ht="15" customHeight="1" x14ac:dyDescent="0.25">
      <c r="AL1276" s="271" t="str">
        <f t="shared" si="72"/>
        <v>DIR-3</v>
      </c>
      <c r="AM1276" s="477" t="s">
        <v>4678</v>
      </c>
      <c r="AN1276" s="269" t="s">
        <v>1380</v>
      </c>
      <c r="AO1276" s="269" t="s">
        <v>9</v>
      </c>
      <c r="AP1276" s="269" t="s">
        <v>222</v>
      </c>
      <c r="BX1276" s="114">
        <f>IF('1_geral'!$D$1=AL1276,1,0)</f>
        <v>0</v>
      </c>
      <c r="BY1276" s="114">
        <f>IF(BX1276=1,SUM($BX$2:$BX1275)+1,0)</f>
        <v>0</v>
      </c>
      <c r="BZ1276" s="114" t="str">
        <f t="shared" si="70"/>
        <v/>
      </c>
      <c r="CA1276" s="114" t="str">
        <f t="shared" si="71"/>
        <v/>
      </c>
    </row>
    <row r="1277" spans="38:79" ht="15" customHeight="1" x14ac:dyDescent="0.25">
      <c r="AL1277" s="271" t="str">
        <f t="shared" si="72"/>
        <v>SDT</v>
      </c>
      <c r="AM1277" s="477" t="s">
        <v>4679</v>
      </c>
      <c r="AN1277" s="269" t="s">
        <v>1381</v>
      </c>
      <c r="AO1277" s="269" t="s">
        <v>22</v>
      </c>
      <c r="AP1277" s="269" t="s">
        <v>222</v>
      </c>
      <c r="BX1277" s="114">
        <f>IF('1_geral'!$D$1=AL1277,1,0)</f>
        <v>0</v>
      </c>
      <c r="BY1277" s="114">
        <f>IF(BX1277=1,SUM($BX$2:$BX1276)+1,0)</f>
        <v>0</v>
      </c>
      <c r="BZ1277" s="114" t="str">
        <f t="shared" si="70"/>
        <v/>
      </c>
      <c r="CA1277" s="114" t="str">
        <f t="shared" si="71"/>
        <v/>
      </c>
    </row>
    <row r="1278" spans="38:79" ht="15" customHeight="1" x14ac:dyDescent="0.25">
      <c r="AL1278" s="271" t="str">
        <f t="shared" si="72"/>
        <v>SGP</v>
      </c>
      <c r="AM1278" s="477" t="s">
        <v>4680</v>
      </c>
      <c r="AN1278" s="269" t="s">
        <v>1382</v>
      </c>
      <c r="AO1278" s="269" t="s">
        <v>24</v>
      </c>
      <c r="AP1278" s="269" t="s">
        <v>222</v>
      </c>
      <c r="BX1278" s="114">
        <f>IF('1_geral'!$D$1=AL1278,1,0)</f>
        <v>0</v>
      </c>
      <c r="BY1278" s="114">
        <f>IF(BX1278=1,SUM($BX$2:$BX1277)+1,0)</f>
        <v>0</v>
      </c>
      <c r="BZ1278" s="114" t="str">
        <f t="shared" si="70"/>
        <v/>
      </c>
      <c r="CA1278" s="114" t="str">
        <f t="shared" si="71"/>
        <v/>
      </c>
    </row>
    <row r="1279" spans="38:79" ht="15" customHeight="1" x14ac:dyDescent="0.25">
      <c r="AL1279" s="271" t="str">
        <f t="shared" si="72"/>
        <v>SGA</v>
      </c>
      <c r="AM1279" s="477" t="s">
        <v>5083</v>
      </c>
      <c r="AN1279" s="269" t="s">
        <v>5034</v>
      </c>
      <c r="AO1279" s="269" t="s">
        <v>23</v>
      </c>
      <c r="AP1279" s="269" t="s">
        <v>222</v>
      </c>
      <c r="BX1279" s="114">
        <f>IF('1_geral'!$D$1=AL1279,1,0)</f>
        <v>0</v>
      </c>
      <c r="BY1279" s="114">
        <f>IF(BX1279=1,SUM($BX$2:$BX1278)+1,0)</f>
        <v>0</v>
      </c>
      <c r="BZ1279" s="114" t="str">
        <f t="shared" si="70"/>
        <v/>
      </c>
      <c r="CA1279" s="114" t="str">
        <f t="shared" si="71"/>
        <v/>
      </c>
    </row>
    <row r="1280" spans="38:79" ht="15" customHeight="1" x14ac:dyDescent="0.25">
      <c r="AL1280" s="271" t="str">
        <f t="shared" si="72"/>
        <v>SAG</v>
      </c>
      <c r="AM1280" s="477" t="s">
        <v>4681</v>
      </c>
      <c r="AN1280" s="269" t="s">
        <v>1383</v>
      </c>
      <c r="AO1280" s="269" t="s">
        <v>3364</v>
      </c>
      <c r="AP1280" s="269" t="s">
        <v>222</v>
      </c>
      <c r="BX1280" s="114">
        <f>IF('1_geral'!$D$1=AL1280,1,0)</f>
        <v>0</v>
      </c>
      <c r="BY1280" s="114">
        <f>IF(BX1280=1,SUM($BX$2:$BX1279)+1,0)</f>
        <v>0</v>
      </c>
      <c r="BZ1280" s="114" t="str">
        <f t="shared" si="70"/>
        <v/>
      </c>
      <c r="CA1280" s="114" t="str">
        <f t="shared" si="71"/>
        <v/>
      </c>
    </row>
    <row r="1281" spans="38:79" ht="15" customHeight="1" x14ac:dyDescent="0.25">
      <c r="AL1281" s="271" t="str">
        <f t="shared" si="72"/>
        <v>SFI</v>
      </c>
      <c r="AM1281" s="477" t="s">
        <v>4682</v>
      </c>
      <c r="AN1281" s="269" t="s">
        <v>1384</v>
      </c>
      <c r="AO1281" s="269" t="s">
        <v>1836</v>
      </c>
      <c r="AP1281" s="269" t="s">
        <v>222</v>
      </c>
      <c r="BX1281" s="114">
        <f>IF('1_geral'!$D$1=AL1281,1,0)</f>
        <v>0</v>
      </c>
      <c r="BY1281" s="114">
        <f>IF(BX1281=1,SUM($BX$2:$BX1280)+1,0)</f>
        <v>0</v>
      </c>
      <c r="BZ1281" s="114" t="str">
        <f t="shared" si="70"/>
        <v/>
      </c>
      <c r="CA1281" s="114" t="str">
        <f t="shared" si="71"/>
        <v/>
      </c>
    </row>
    <row r="1282" spans="38:79" ht="15" customHeight="1" x14ac:dyDescent="0.25">
      <c r="AL1282" s="271" t="str">
        <f t="shared" si="72"/>
        <v>NFP</v>
      </c>
      <c r="AM1282" s="477" t="s">
        <v>4683</v>
      </c>
      <c r="AN1282" s="269" t="s">
        <v>3451</v>
      </c>
      <c r="AO1282" s="269" t="s">
        <v>12</v>
      </c>
      <c r="AP1282" s="269" t="s">
        <v>222</v>
      </c>
      <c r="BX1282" s="114">
        <f>IF('1_geral'!$D$1=AL1282,1,0)</f>
        <v>0</v>
      </c>
      <c r="BY1282" s="114">
        <f>IF(BX1282=1,SUM($BX$2:$BX1281)+1,0)</f>
        <v>0</v>
      </c>
      <c r="BZ1282" s="114" t="str">
        <f t="shared" ref="BZ1282:BZ1345" si="73">IF($BX1282=0,"",AM1282)</f>
        <v/>
      </c>
      <c r="CA1282" s="114" t="str">
        <f t="shared" ref="CA1282:CA1345" si="74">IF($BX1282=0,"",AN1282)</f>
        <v/>
      </c>
    </row>
    <row r="1283" spans="38:79" ht="15" customHeight="1" x14ac:dyDescent="0.25">
      <c r="AL1283" s="271" t="str">
        <f t="shared" si="72"/>
        <v>SGA</v>
      </c>
      <c r="AM1283" s="477" t="s">
        <v>4684</v>
      </c>
      <c r="AN1283" s="269" t="s">
        <v>1385</v>
      </c>
      <c r="AO1283" s="269" t="s">
        <v>23</v>
      </c>
      <c r="AP1283" s="269" t="s">
        <v>222</v>
      </c>
      <c r="BX1283" s="114">
        <f>IF('1_geral'!$D$1=AL1283,1,0)</f>
        <v>0</v>
      </c>
      <c r="BY1283" s="114">
        <f>IF(BX1283=1,SUM($BX$2:$BX1282)+1,0)</f>
        <v>0</v>
      </c>
      <c r="BZ1283" s="114" t="str">
        <f t="shared" si="73"/>
        <v/>
      </c>
      <c r="CA1283" s="114" t="str">
        <f t="shared" si="74"/>
        <v/>
      </c>
    </row>
    <row r="1284" spans="38:79" ht="15" customHeight="1" x14ac:dyDescent="0.25">
      <c r="AL1284" s="271" t="str">
        <f t="shared" ref="AL1284:AL1347" si="75">AO1284</f>
        <v>NDF</v>
      </c>
      <c r="AM1284" s="477" t="s">
        <v>5271</v>
      </c>
      <c r="AN1284" s="269" t="s">
        <v>5272</v>
      </c>
      <c r="AO1284" s="269" t="s">
        <v>1837</v>
      </c>
      <c r="AP1284" s="269" t="s">
        <v>223</v>
      </c>
      <c r="BX1284" s="114">
        <f>IF('1_geral'!$D$1=AL1284,1,0)</f>
        <v>0</v>
      </c>
      <c r="BY1284" s="114">
        <f>IF(BX1284=1,SUM($BX$2:$BX1283)+1,0)</f>
        <v>0</v>
      </c>
      <c r="BZ1284" s="114" t="str">
        <f t="shared" si="73"/>
        <v/>
      </c>
      <c r="CA1284" s="114" t="str">
        <f t="shared" si="74"/>
        <v/>
      </c>
    </row>
    <row r="1285" spans="38:79" ht="15" customHeight="1" x14ac:dyDescent="0.25">
      <c r="AL1285" s="271" t="str">
        <f t="shared" si="75"/>
        <v>SSM</v>
      </c>
      <c r="AM1285" s="477" t="s">
        <v>4685</v>
      </c>
      <c r="AN1285" s="269" t="s">
        <v>1386</v>
      </c>
      <c r="AO1285" s="269" t="s">
        <v>30</v>
      </c>
      <c r="AP1285" s="269" t="s">
        <v>222</v>
      </c>
      <c r="BX1285" s="114">
        <f>IF('1_geral'!$D$1=AL1285,1,0)</f>
        <v>0</v>
      </c>
      <c r="BY1285" s="114">
        <f>IF(BX1285=1,SUM($BX$2:$BX1284)+1,0)</f>
        <v>0</v>
      </c>
      <c r="BZ1285" s="114" t="str">
        <f t="shared" si="73"/>
        <v/>
      </c>
      <c r="CA1285" s="114" t="str">
        <f t="shared" si="74"/>
        <v/>
      </c>
    </row>
    <row r="1286" spans="38:79" ht="15" customHeight="1" x14ac:dyDescent="0.25">
      <c r="AL1286" s="271" t="str">
        <f t="shared" si="75"/>
        <v>SFI</v>
      </c>
      <c r="AM1286" s="477" t="s">
        <v>4686</v>
      </c>
      <c r="AN1286" s="269" t="s">
        <v>1387</v>
      </c>
      <c r="AO1286" s="269" t="s">
        <v>1836</v>
      </c>
      <c r="AP1286" s="269" t="s">
        <v>222</v>
      </c>
      <c r="BX1286" s="114">
        <f>IF('1_geral'!$D$1=AL1286,1,0)</f>
        <v>0</v>
      </c>
      <c r="BY1286" s="114">
        <f>IF(BX1286=1,SUM($BX$2:$BX1285)+1,0)</f>
        <v>0</v>
      </c>
      <c r="BZ1286" s="114" t="str">
        <f t="shared" si="73"/>
        <v/>
      </c>
      <c r="CA1286" s="114" t="str">
        <f t="shared" si="74"/>
        <v/>
      </c>
    </row>
    <row r="1287" spans="38:79" ht="15" customHeight="1" x14ac:dyDescent="0.25">
      <c r="AL1287" s="271" t="str">
        <f t="shared" si="75"/>
        <v>SFI</v>
      </c>
      <c r="AM1287" s="477" t="s">
        <v>4687</v>
      </c>
      <c r="AN1287" s="269" t="s">
        <v>1388</v>
      </c>
      <c r="AO1287" s="269" t="s">
        <v>1836</v>
      </c>
      <c r="AP1287" s="269" t="s">
        <v>222</v>
      </c>
      <c r="BX1287" s="114">
        <f>IF('1_geral'!$D$1=AL1287,1,0)</f>
        <v>0</v>
      </c>
      <c r="BY1287" s="114">
        <f>IF(BX1287=1,SUM($BX$2:$BX1286)+1,0)</f>
        <v>0</v>
      </c>
      <c r="BZ1287" s="114" t="str">
        <f t="shared" si="73"/>
        <v/>
      </c>
      <c r="CA1287" s="114" t="str">
        <f t="shared" si="74"/>
        <v/>
      </c>
    </row>
    <row r="1288" spans="38:79" ht="15" customHeight="1" x14ac:dyDescent="0.25">
      <c r="AL1288" s="271" t="str">
        <f t="shared" si="75"/>
        <v>SPG</v>
      </c>
      <c r="AM1288" s="477" t="s">
        <v>4688</v>
      </c>
      <c r="AN1288" s="269" t="s">
        <v>1389</v>
      </c>
      <c r="AO1288" s="269" t="s">
        <v>28</v>
      </c>
      <c r="AP1288" s="269" t="s">
        <v>222</v>
      </c>
      <c r="BX1288" s="114">
        <f>IF('1_geral'!$D$1=AL1288,1,0)</f>
        <v>0</v>
      </c>
      <c r="BY1288" s="114">
        <f>IF(BX1288=1,SUM($BX$2:$BX1287)+1,0)</f>
        <v>0</v>
      </c>
      <c r="BZ1288" s="114" t="str">
        <f t="shared" si="73"/>
        <v/>
      </c>
      <c r="CA1288" s="114" t="str">
        <f t="shared" si="74"/>
        <v/>
      </c>
    </row>
    <row r="1289" spans="38:79" ht="15" customHeight="1" x14ac:dyDescent="0.25">
      <c r="AL1289" s="271" t="str">
        <f t="shared" si="75"/>
        <v>SGA</v>
      </c>
      <c r="AM1289" s="477" t="s">
        <v>4689</v>
      </c>
      <c r="AN1289" s="269" t="s">
        <v>1390</v>
      </c>
      <c r="AO1289" s="269" t="s">
        <v>23</v>
      </c>
      <c r="AP1289" s="269" t="s">
        <v>222</v>
      </c>
      <c r="BX1289" s="114">
        <f>IF('1_geral'!$D$1=AL1289,1,0)</f>
        <v>0</v>
      </c>
      <c r="BY1289" s="114">
        <f>IF(BX1289=1,SUM($BX$2:$BX1288)+1,0)</f>
        <v>0</v>
      </c>
      <c r="BZ1289" s="114" t="str">
        <f t="shared" si="73"/>
        <v/>
      </c>
      <c r="CA1289" s="114" t="str">
        <f t="shared" si="74"/>
        <v/>
      </c>
    </row>
    <row r="1290" spans="38:79" ht="15" customHeight="1" x14ac:dyDescent="0.25">
      <c r="AL1290" s="271" t="str">
        <f t="shared" si="75"/>
        <v>STI</v>
      </c>
      <c r="AM1290" s="477" t="s">
        <v>5084</v>
      </c>
      <c r="AN1290" s="269" t="s">
        <v>1391</v>
      </c>
      <c r="AO1290" s="269" t="s">
        <v>31</v>
      </c>
      <c r="AP1290" s="269" t="s">
        <v>223</v>
      </c>
      <c r="BX1290" s="114">
        <f>IF('1_geral'!$D$1=AL1290,1,0)</f>
        <v>0</v>
      </c>
      <c r="BY1290" s="114">
        <f>IF(BX1290=1,SUM($BX$2:$BX1289)+1,0)</f>
        <v>0</v>
      </c>
      <c r="BZ1290" s="114" t="str">
        <f t="shared" si="73"/>
        <v/>
      </c>
      <c r="CA1290" s="114" t="str">
        <f t="shared" si="74"/>
        <v/>
      </c>
    </row>
    <row r="1291" spans="38:79" ht="15" customHeight="1" x14ac:dyDescent="0.25">
      <c r="AL1291" s="271" t="str">
        <f t="shared" si="75"/>
        <v>STI</v>
      </c>
      <c r="AM1291" s="477" t="s">
        <v>4690</v>
      </c>
      <c r="AN1291" s="269" t="s">
        <v>3423</v>
      </c>
      <c r="AO1291" s="269" t="s">
        <v>31</v>
      </c>
      <c r="AP1291" s="269" t="s">
        <v>222</v>
      </c>
      <c r="BX1291" s="114">
        <f>IF('1_geral'!$D$1=AL1291,1,0)</f>
        <v>0</v>
      </c>
      <c r="BY1291" s="114">
        <f>IF(BX1291=1,SUM($BX$2:$BX1290)+1,0)</f>
        <v>0</v>
      </c>
      <c r="BZ1291" s="114" t="str">
        <f t="shared" si="73"/>
        <v/>
      </c>
      <c r="CA1291" s="114" t="str">
        <f t="shared" si="74"/>
        <v/>
      </c>
    </row>
    <row r="1292" spans="38:79" ht="15" customHeight="1" x14ac:dyDescent="0.25">
      <c r="AL1292" s="271" t="str">
        <f t="shared" si="75"/>
        <v>SPC</v>
      </c>
      <c r="AM1292" s="477" t="s">
        <v>4691</v>
      </c>
      <c r="AN1292" s="269" t="s">
        <v>1392</v>
      </c>
      <c r="AO1292" s="269" t="s">
        <v>26</v>
      </c>
      <c r="AP1292" s="269" t="s">
        <v>222</v>
      </c>
      <c r="BX1292" s="114">
        <f>IF('1_geral'!$D$1=AL1292,1,0)</f>
        <v>0</v>
      </c>
      <c r="BY1292" s="114">
        <f>IF(BX1292=1,SUM($BX$2:$BX1291)+1,0)</f>
        <v>0</v>
      </c>
      <c r="BZ1292" s="114" t="str">
        <f t="shared" si="73"/>
        <v/>
      </c>
      <c r="CA1292" s="114" t="str">
        <f t="shared" si="74"/>
        <v/>
      </c>
    </row>
    <row r="1293" spans="38:79" ht="15" customHeight="1" x14ac:dyDescent="0.25">
      <c r="AL1293" s="271" t="str">
        <f t="shared" si="75"/>
        <v>APOIO</v>
      </c>
      <c r="AM1293" s="477" t="s">
        <v>4692</v>
      </c>
      <c r="AN1293" s="269" t="s">
        <v>3424</v>
      </c>
      <c r="AO1293" s="269" t="s">
        <v>40</v>
      </c>
      <c r="AP1293" s="269" t="s">
        <v>222</v>
      </c>
      <c r="BX1293" s="114">
        <f>IF('1_geral'!$D$1=AL1293,1,0)</f>
        <v>0</v>
      </c>
      <c r="BY1293" s="114">
        <f>IF(BX1293=1,SUM($BX$2:$BX1292)+1,0)</f>
        <v>0</v>
      </c>
      <c r="BZ1293" s="114" t="str">
        <f t="shared" si="73"/>
        <v/>
      </c>
      <c r="CA1293" s="114" t="str">
        <f t="shared" si="74"/>
        <v/>
      </c>
    </row>
    <row r="1294" spans="38:79" ht="15" customHeight="1" x14ac:dyDescent="0.25">
      <c r="AL1294" s="271" t="str">
        <f t="shared" si="75"/>
        <v>SFI</v>
      </c>
      <c r="AM1294" s="477" t="s">
        <v>4693</v>
      </c>
      <c r="AN1294" s="269" t="s">
        <v>1393</v>
      </c>
      <c r="AO1294" s="269" t="s">
        <v>1836</v>
      </c>
      <c r="AP1294" s="269" t="s">
        <v>222</v>
      </c>
      <c r="BX1294" s="114">
        <f>IF('1_geral'!$D$1=AL1294,1,0)</f>
        <v>0</v>
      </c>
      <c r="BY1294" s="114">
        <f>IF(BX1294=1,SUM($BX$2:$BX1293)+1,0)</f>
        <v>0</v>
      </c>
      <c r="BZ1294" s="114" t="str">
        <f t="shared" si="73"/>
        <v/>
      </c>
      <c r="CA1294" s="114" t="str">
        <f t="shared" si="74"/>
        <v/>
      </c>
    </row>
    <row r="1295" spans="38:79" ht="15" customHeight="1" x14ac:dyDescent="0.25">
      <c r="AL1295" s="271" t="str">
        <f t="shared" si="75"/>
        <v>DIR-1</v>
      </c>
      <c r="AM1295" s="477" t="s">
        <v>4694</v>
      </c>
      <c r="AN1295" s="269" t="s">
        <v>1394</v>
      </c>
      <c r="AO1295" s="269" t="s">
        <v>8</v>
      </c>
      <c r="AP1295" s="269" t="s">
        <v>222</v>
      </c>
      <c r="BX1295" s="114">
        <f>IF('1_geral'!$D$1=AL1295,1,0)</f>
        <v>0</v>
      </c>
      <c r="BY1295" s="114">
        <f>IF(BX1295=1,SUM($BX$2:$BX1294)+1,0)</f>
        <v>0</v>
      </c>
      <c r="BZ1295" s="114" t="str">
        <f t="shared" si="73"/>
        <v/>
      </c>
      <c r="CA1295" s="114" t="str">
        <f t="shared" si="74"/>
        <v/>
      </c>
    </row>
    <row r="1296" spans="38:79" ht="15" customHeight="1" x14ac:dyDescent="0.25">
      <c r="AL1296" s="271" t="str">
        <f t="shared" si="75"/>
        <v>STI</v>
      </c>
      <c r="AM1296" s="477" t="s">
        <v>4695</v>
      </c>
      <c r="AN1296" s="269" t="s">
        <v>1395</v>
      </c>
      <c r="AO1296" s="269" t="s">
        <v>31</v>
      </c>
      <c r="AP1296" s="269" t="s">
        <v>222</v>
      </c>
      <c r="BX1296" s="114">
        <f>IF('1_geral'!$D$1=AL1296,1,0)</f>
        <v>0</v>
      </c>
      <c r="BY1296" s="114">
        <f>IF(BX1296=1,SUM($BX$2:$BX1295)+1,0)</f>
        <v>0</v>
      </c>
      <c r="BZ1296" s="114" t="str">
        <f t="shared" si="73"/>
        <v/>
      </c>
      <c r="CA1296" s="114" t="str">
        <f t="shared" si="74"/>
        <v/>
      </c>
    </row>
    <row r="1297" spans="38:79" ht="15" customHeight="1" x14ac:dyDescent="0.25">
      <c r="AL1297" s="271" t="str">
        <f t="shared" si="75"/>
        <v>SFI</v>
      </c>
      <c r="AM1297" s="477" t="s">
        <v>4696</v>
      </c>
      <c r="AN1297" s="269" t="s">
        <v>1396</v>
      </c>
      <c r="AO1297" s="269" t="s">
        <v>1836</v>
      </c>
      <c r="AP1297" s="269" t="s">
        <v>222</v>
      </c>
      <c r="BX1297" s="114">
        <f>IF('1_geral'!$D$1=AL1297,1,0)</f>
        <v>0</v>
      </c>
      <c r="BY1297" s="114">
        <f>IF(BX1297=1,SUM($BX$2:$BX1296)+1,0)</f>
        <v>0</v>
      </c>
      <c r="BZ1297" s="114" t="str">
        <f t="shared" si="73"/>
        <v/>
      </c>
      <c r="CA1297" s="114" t="str">
        <f t="shared" si="74"/>
        <v/>
      </c>
    </row>
    <row r="1298" spans="38:79" ht="15" customHeight="1" x14ac:dyDescent="0.25">
      <c r="AL1298" s="271" t="str">
        <f t="shared" si="75"/>
        <v>SGP</v>
      </c>
      <c r="AM1298" s="477" t="s">
        <v>4697</v>
      </c>
      <c r="AN1298" s="269" t="s">
        <v>1397</v>
      </c>
      <c r="AO1298" s="269" t="s">
        <v>24</v>
      </c>
      <c r="AP1298" s="269" t="s">
        <v>222</v>
      </c>
      <c r="BX1298" s="114">
        <f>IF('1_geral'!$D$1=AL1298,1,0)</f>
        <v>0</v>
      </c>
      <c r="BY1298" s="114">
        <f>IF(BX1298=1,SUM($BX$2:$BX1297)+1,0)</f>
        <v>0</v>
      </c>
      <c r="BZ1298" s="114" t="str">
        <f t="shared" si="73"/>
        <v/>
      </c>
      <c r="CA1298" s="114" t="str">
        <f t="shared" si="74"/>
        <v/>
      </c>
    </row>
    <row r="1299" spans="38:79" ht="15" customHeight="1" x14ac:dyDescent="0.25">
      <c r="AL1299" s="271" t="str">
        <f t="shared" si="75"/>
        <v>DG</v>
      </c>
      <c r="AM1299" s="477" t="s">
        <v>4698</v>
      </c>
      <c r="AN1299" s="269" t="s">
        <v>1398</v>
      </c>
      <c r="AO1299" s="269" t="s">
        <v>7</v>
      </c>
      <c r="AP1299" s="269" t="s">
        <v>222</v>
      </c>
      <c r="BX1299" s="114">
        <f>IF('1_geral'!$D$1=AL1299,1,0)</f>
        <v>0</v>
      </c>
      <c r="BY1299" s="114">
        <f>IF(BX1299=1,SUM($BX$2:$BX1298)+1,0)</f>
        <v>0</v>
      </c>
      <c r="BZ1299" s="114" t="str">
        <f t="shared" si="73"/>
        <v/>
      </c>
      <c r="CA1299" s="114" t="str">
        <f t="shared" si="74"/>
        <v/>
      </c>
    </row>
    <row r="1300" spans="38:79" ht="15" customHeight="1" x14ac:dyDescent="0.25">
      <c r="AL1300" s="271" t="str">
        <f t="shared" si="75"/>
        <v>NDF</v>
      </c>
      <c r="AM1300" s="477" t="s">
        <v>4699</v>
      </c>
      <c r="AN1300" s="269" t="s">
        <v>1399</v>
      </c>
      <c r="AO1300" s="269" t="s">
        <v>1837</v>
      </c>
      <c r="AP1300" s="269" t="s">
        <v>223</v>
      </c>
      <c r="BX1300" s="114">
        <f>IF('1_geral'!$D$1=AL1300,1,0)</f>
        <v>0</v>
      </c>
      <c r="BY1300" s="114">
        <f>IF(BX1300=1,SUM($BX$2:$BX1299)+1,0)</f>
        <v>0</v>
      </c>
      <c r="BZ1300" s="114" t="str">
        <f t="shared" si="73"/>
        <v/>
      </c>
      <c r="CA1300" s="114" t="str">
        <f t="shared" si="74"/>
        <v/>
      </c>
    </row>
    <row r="1301" spans="38:79" ht="15" customHeight="1" x14ac:dyDescent="0.25">
      <c r="AL1301" s="271" t="str">
        <f t="shared" si="75"/>
        <v>STI</v>
      </c>
      <c r="AM1301" s="477" t="s">
        <v>4700</v>
      </c>
      <c r="AN1301" s="269" t="s">
        <v>3389</v>
      </c>
      <c r="AO1301" s="269" t="s">
        <v>31</v>
      </c>
      <c r="AP1301" s="269" t="s">
        <v>222</v>
      </c>
      <c r="BX1301" s="114">
        <f>IF('1_geral'!$D$1=AL1301,1,0)</f>
        <v>0</v>
      </c>
      <c r="BY1301" s="114">
        <f>IF(BX1301=1,SUM($BX$2:$BX1300)+1,0)</f>
        <v>0</v>
      </c>
      <c r="BZ1301" s="114" t="str">
        <f t="shared" si="73"/>
        <v/>
      </c>
      <c r="CA1301" s="114" t="str">
        <f t="shared" si="74"/>
        <v/>
      </c>
    </row>
    <row r="1302" spans="38:79" ht="15" customHeight="1" x14ac:dyDescent="0.25">
      <c r="AL1302" s="271" t="str">
        <f t="shared" si="75"/>
        <v>SGP</v>
      </c>
      <c r="AM1302" s="477" t="s">
        <v>4701</v>
      </c>
      <c r="AN1302" s="269" t="s">
        <v>1400</v>
      </c>
      <c r="AO1302" s="269" t="s">
        <v>24</v>
      </c>
      <c r="AP1302" s="269" t="s">
        <v>222</v>
      </c>
      <c r="BX1302" s="114">
        <f>IF('1_geral'!$D$1=AL1302,1,0)</f>
        <v>0</v>
      </c>
      <c r="BY1302" s="114">
        <f>IF(BX1302=1,SUM($BX$2:$BX1301)+1,0)</f>
        <v>0</v>
      </c>
      <c r="BZ1302" s="114" t="str">
        <f t="shared" si="73"/>
        <v/>
      </c>
      <c r="CA1302" s="114" t="str">
        <f t="shared" si="74"/>
        <v/>
      </c>
    </row>
    <row r="1303" spans="38:79" ht="15" customHeight="1" x14ac:dyDescent="0.25">
      <c r="AL1303" s="271" t="str">
        <f t="shared" si="75"/>
        <v>SDT</v>
      </c>
      <c r="AM1303" s="477" t="s">
        <v>4702</v>
      </c>
      <c r="AN1303" s="269" t="s">
        <v>1401</v>
      </c>
      <c r="AO1303" s="269" t="s">
        <v>22</v>
      </c>
      <c r="AP1303" s="269" t="s">
        <v>222</v>
      </c>
      <c r="BX1303" s="114">
        <f>IF('1_geral'!$D$1=AL1303,1,0)</f>
        <v>0</v>
      </c>
      <c r="BY1303" s="114">
        <f>IF(BX1303=1,SUM($BX$2:$BX1302)+1,0)</f>
        <v>0</v>
      </c>
      <c r="BZ1303" s="114" t="str">
        <f t="shared" si="73"/>
        <v/>
      </c>
      <c r="CA1303" s="114" t="str">
        <f t="shared" si="74"/>
        <v/>
      </c>
    </row>
    <row r="1304" spans="38:79" ht="15" customHeight="1" x14ac:dyDescent="0.25">
      <c r="AL1304" s="271" t="str">
        <f t="shared" si="75"/>
        <v>SDC</v>
      </c>
      <c r="AM1304" s="477" t="s">
        <v>4703</v>
      </c>
      <c r="AN1304" s="269" t="s">
        <v>1402</v>
      </c>
      <c r="AO1304" s="269" t="s">
        <v>3397</v>
      </c>
      <c r="AP1304" s="269" t="s">
        <v>222</v>
      </c>
      <c r="BX1304" s="114">
        <f>IF('1_geral'!$D$1=AL1304,1,0)</f>
        <v>0</v>
      </c>
      <c r="BY1304" s="114">
        <f>IF(BX1304=1,SUM($BX$2:$BX1303)+1,0)</f>
        <v>0</v>
      </c>
      <c r="BZ1304" s="114" t="str">
        <f t="shared" si="73"/>
        <v/>
      </c>
      <c r="CA1304" s="114" t="str">
        <f t="shared" si="74"/>
        <v/>
      </c>
    </row>
    <row r="1305" spans="38:79" ht="15" customHeight="1" x14ac:dyDescent="0.25">
      <c r="AL1305" s="271" t="str">
        <f t="shared" si="75"/>
        <v>SGA</v>
      </c>
      <c r="AM1305" s="477" t="s">
        <v>4704</v>
      </c>
      <c r="AN1305" s="269" t="s">
        <v>1403</v>
      </c>
      <c r="AO1305" s="269" t="s">
        <v>23</v>
      </c>
      <c r="AP1305" s="269" t="s">
        <v>222</v>
      </c>
      <c r="BX1305" s="114">
        <f>IF('1_geral'!$D$1=AL1305,1,0)</f>
        <v>0</v>
      </c>
      <c r="BY1305" s="114">
        <f>IF(BX1305=1,SUM($BX$2:$BX1304)+1,0)</f>
        <v>0</v>
      </c>
      <c r="BZ1305" s="114" t="str">
        <f t="shared" si="73"/>
        <v/>
      </c>
      <c r="CA1305" s="114" t="str">
        <f t="shared" si="74"/>
        <v/>
      </c>
    </row>
    <row r="1306" spans="38:79" ht="15" customHeight="1" x14ac:dyDescent="0.25">
      <c r="AL1306" s="271" t="str">
        <f t="shared" si="75"/>
        <v>STI</v>
      </c>
      <c r="AM1306" s="477" t="s">
        <v>5273</v>
      </c>
      <c r="AN1306" s="269" t="s">
        <v>5274</v>
      </c>
      <c r="AO1306" s="269" t="s">
        <v>31</v>
      </c>
      <c r="AP1306" s="269" t="s">
        <v>222</v>
      </c>
      <c r="BX1306" s="114">
        <f>IF('1_geral'!$D$1=AL1306,1,0)</f>
        <v>0</v>
      </c>
      <c r="BY1306" s="114">
        <f>IF(BX1306=1,SUM($BX$2:$BX1305)+1,0)</f>
        <v>0</v>
      </c>
      <c r="BZ1306" s="114" t="str">
        <f t="shared" si="73"/>
        <v/>
      </c>
      <c r="CA1306" s="114" t="str">
        <f t="shared" si="74"/>
        <v/>
      </c>
    </row>
    <row r="1307" spans="38:79" ht="15" customHeight="1" x14ac:dyDescent="0.25">
      <c r="AL1307" s="271" t="str">
        <f t="shared" si="75"/>
        <v>SPL</v>
      </c>
      <c r="AM1307" s="477" t="s">
        <v>4705</v>
      </c>
      <c r="AN1307" s="269" t="s">
        <v>1404</v>
      </c>
      <c r="AO1307" s="269" t="s">
        <v>29</v>
      </c>
      <c r="AP1307" s="269" t="s">
        <v>222</v>
      </c>
      <c r="BX1307" s="114">
        <f>IF('1_geral'!$D$1=AL1307,1,0)</f>
        <v>0</v>
      </c>
      <c r="BY1307" s="114">
        <f>IF(BX1307=1,SUM($BX$2:$BX1306)+1,0)</f>
        <v>0</v>
      </c>
      <c r="BZ1307" s="114" t="str">
        <f t="shared" si="73"/>
        <v/>
      </c>
      <c r="CA1307" s="114" t="str">
        <f t="shared" si="74"/>
        <v/>
      </c>
    </row>
    <row r="1308" spans="38:79" ht="15" customHeight="1" x14ac:dyDescent="0.25">
      <c r="AL1308" s="271" t="str">
        <f t="shared" si="75"/>
        <v>STI</v>
      </c>
      <c r="AM1308" s="477" t="s">
        <v>5085</v>
      </c>
      <c r="AN1308" s="269" t="s">
        <v>5035</v>
      </c>
      <c r="AO1308" s="269" t="s">
        <v>31</v>
      </c>
      <c r="AP1308" s="269" t="s">
        <v>222</v>
      </c>
      <c r="BX1308" s="114">
        <f>IF('1_geral'!$D$1=AL1308,1,0)</f>
        <v>0</v>
      </c>
      <c r="BY1308" s="114">
        <f>IF(BX1308=1,SUM($BX$2:$BX1307)+1,0)</f>
        <v>0</v>
      </c>
      <c r="BZ1308" s="114" t="str">
        <f t="shared" si="73"/>
        <v/>
      </c>
      <c r="CA1308" s="114" t="str">
        <f t="shared" si="74"/>
        <v/>
      </c>
    </row>
    <row r="1309" spans="38:79" ht="15" customHeight="1" x14ac:dyDescent="0.25">
      <c r="AL1309" s="271" t="str">
        <f t="shared" si="75"/>
        <v>SEP</v>
      </c>
      <c r="AM1309" s="477" t="s">
        <v>4706</v>
      </c>
      <c r="AN1309" s="269" t="s">
        <v>4997</v>
      </c>
      <c r="AO1309" s="269" t="s">
        <v>5</v>
      </c>
      <c r="AP1309" s="269" t="s">
        <v>222</v>
      </c>
      <c r="BX1309" s="114">
        <f>IF('1_geral'!$D$1=AL1309,1,0)</f>
        <v>0</v>
      </c>
      <c r="BY1309" s="114">
        <f>IF(BX1309=1,SUM($BX$2:$BX1308)+1,0)</f>
        <v>0</v>
      </c>
      <c r="BZ1309" s="114" t="str">
        <f t="shared" si="73"/>
        <v/>
      </c>
      <c r="CA1309" s="114" t="str">
        <f t="shared" si="74"/>
        <v/>
      </c>
    </row>
    <row r="1310" spans="38:79" ht="15" customHeight="1" x14ac:dyDescent="0.25">
      <c r="AL1310" s="271" t="str">
        <f t="shared" si="75"/>
        <v>APOIO</v>
      </c>
      <c r="AM1310" s="477" t="s">
        <v>4707</v>
      </c>
      <c r="AN1310" s="269" t="s">
        <v>1405</v>
      </c>
      <c r="AO1310" s="269" t="s">
        <v>40</v>
      </c>
      <c r="AP1310" s="269" t="s">
        <v>222</v>
      </c>
      <c r="BX1310" s="114">
        <f>IF('1_geral'!$D$1=AL1310,1,0)</f>
        <v>0</v>
      </c>
      <c r="BY1310" s="114">
        <f>IF(BX1310=1,SUM($BX$2:$BX1309)+1,0)</f>
        <v>0</v>
      </c>
      <c r="BZ1310" s="114" t="str">
        <f t="shared" si="73"/>
        <v/>
      </c>
      <c r="CA1310" s="114" t="str">
        <f t="shared" si="74"/>
        <v/>
      </c>
    </row>
    <row r="1311" spans="38:79" ht="15" customHeight="1" x14ac:dyDescent="0.25">
      <c r="AL1311" s="271" t="str">
        <f t="shared" si="75"/>
        <v>SDT</v>
      </c>
      <c r="AM1311" s="477" t="s">
        <v>4708</v>
      </c>
      <c r="AN1311" s="269" t="s">
        <v>3452</v>
      </c>
      <c r="AO1311" s="269" t="s">
        <v>22</v>
      </c>
      <c r="AP1311" s="269" t="s">
        <v>222</v>
      </c>
      <c r="BX1311" s="114">
        <f>IF('1_geral'!$D$1=AL1311,1,0)</f>
        <v>0</v>
      </c>
      <c r="BY1311" s="114">
        <f>IF(BX1311=1,SUM($BX$2:$BX1310)+1,0)</f>
        <v>0</v>
      </c>
      <c r="BZ1311" s="114" t="str">
        <f t="shared" si="73"/>
        <v/>
      </c>
      <c r="CA1311" s="114" t="str">
        <f t="shared" si="74"/>
        <v/>
      </c>
    </row>
    <row r="1312" spans="38:79" ht="15" customHeight="1" x14ac:dyDescent="0.25">
      <c r="AL1312" s="271" t="str">
        <f t="shared" si="75"/>
        <v>PRG</v>
      </c>
      <c r="AM1312" s="477" t="s">
        <v>4709</v>
      </c>
      <c r="AN1312" s="269" t="s">
        <v>1406</v>
      </c>
      <c r="AO1312" s="269" t="s">
        <v>1835</v>
      </c>
      <c r="AP1312" s="269" t="s">
        <v>222</v>
      </c>
      <c r="BX1312" s="114">
        <f>IF('1_geral'!$D$1=AL1312,1,0)</f>
        <v>0</v>
      </c>
      <c r="BY1312" s="114">
        <f>IF(BX1312=1,SUM($BX$2:$BX1311)+1,0)</f>
        <v>0</v>
      </c>
      <c r="BZ1312" s="114" t="str">
        <f t="shared" si="73"/>
        <v/>
      </c>
      <c r="CA1312" s="114" t="str">
        <f t="shared" si="74"/>
        <v/>
      </c>
    </row>
    <row r="1313" spans="38:79" ht="15" customHeight="1" x14ac:dyDescent="0.25">
      <c r="AL1313" s="271" t="str">
        <f t="shared" si="75"/>
        <v>NGC</v>
      </c>
      <c r="AM1313" s="477" t="s">
        <v>4710</v>
      </c>
      <c r="AN1313" s="269" t="s">
        <v>1407</v>
      </c>
      <c r="AO1313" s="269" t="s">
        <v>1839</v>
      </c>
      <c r="AP1313" s="269" t="s">
        <v>223</v>
      </c>
      <c r="BX1313" s="114">
        <f>IF('1_geral'!$D$1=AL1313,1,0)</f>
        <v>0</v>
      </c>
      <c r="BY1313" s="114">
        <f>IF(BX1313=1,SUM($BX$2:$BX1312)+1,0)</f>
        <v>0</v>
      </c>
      <c r="BZ1313" s="114" t="str">
        <f t="shared" si="73"/>
        <v/>
      </c>
      <c r="CA1313" s="114" t="str">
        <f t="shared" si="74"/>
        <v/>
      </c>
    </row>
    <row r="1314" spans="38:79" ht="15" customHeight="1" x14ac:dyDescent="0.25">
      <c r="AL1314" s="271" t="str">
        <f t="shared" si="75"/>
        <v>SAG</v>
      </c>
      <c r="AM1314" s="477" t="s">
        <v>4711</v>
      </c>
      <c r="AN1314" s="269" t="s">
        <v>1408</v>
      </c>
      <c r="AO1314" s="269" t="s">
        <v>3364</v>
      </c>
      <c r="AP1314" s="269" t="s">
        <v>222</v>
      </c>
      <c r="BX1314" s="114">
        <f>IF('1_geral'!$D$1=AL1314,1,0)</f>
        <v>0</v>
      </c>
      <c r="BY1314" s="114">
        <f>IF(BX1314=1,SUM($BX$2:$BX1313)+1,0)</f>
        <v>0</v>
      </c>
      <c r="BZ1314" s="114" t="str">
        <f t="shared" si="73"/>
        <v/>
      </c>
      <c r="CA1314" s="114" t="str">
        <f t="shared" si="74"/>
        <v/>
      </c>
    </row>
    <row r="1315" spans="38:79" ht="15" customHeight="1" x14ac:dyDescent="0.25">
      <c r="AL1315" s="271" t="str">
        <f t="shared" si="75"/>
        <v>STI</v>
      </c>
      <c r="AM1315" s="477" t="s">
        <v>5136</v>
      </c>
      <c r="AN1315" s="269" t="s">
        <v>5137</v>
      </c>
      <c r="AO1315" s="269" t="s">
        <v>31</v>
      </c>
      <c r="AP1315" s="269" t="s">
        <v>222</v>
      </c>
      <c r="BX1315" s="114">
        <f>IF('1_geral'!$D$1=AL1315,1,0)</f>
        <v>0</v>
      </c>
      <c r="BY1315" s="114">
        <f>IF(BX1315=1,SUM($BX$2:$BX1314)+1,0)</f>
        <v>0</v>
      </c>
      <c r="BZ1315" s="114" t="str">
        <f t="shared" si="73"/>
        <v/>
      </c>
      <c r="CA1315" s="114" t="str">
        <f t="shared" si="74"/>
        <v/>
      </c>
    </row>
    <row r="1316" spans="38:79" ht="15" customHeight="1" x14ac:dyDescent="0.25">
      <c r="AL1316" s="271" t="str">
        <f t="shared" si="75"/>
        <v>NBH</v>
      </c>
      <c r="AM1316" s="477" t="s">
        <v>4712</v>
      </c>
      <c r="AN1316" s="269" t="s">
        <v>1409</v>
      </c>
      <c r="AO1316" s="269" t="s">
        <v>1838</v>
      </c>
      <c r="AP1316" s="269" t="s">
        <v>224</v>
      </c>
      <c r="BX1316" s="114">
        <f>IF('1_geral'!$D$1=AL1316,1,0)</f>
        <v>0</v>
      </c>
      <c r="BY1316" s="114">
        <f>IF(BX1316=1,SUM($BX$2:$BX1315)+1,0)</f>
        <v>0</v>
      </c>
      <c r="BZ1316" s="114" t="str">
        <f t="shared" si="73"/>
        <v/>
      </c>
      <c r="CA1316" s="114" t="str">
        <f t="shared" si="74"/>
        <v/>
      </c>
    </row>
    <row r="1317" spans="38:79" ht="15" customHeight="1" x14ac:dyDescent="0.25">
      <c r="AL1317" s="271" t="str">
        <f t="shared" si="75"/>
        <v>SFI</v>
      </c>
      <c r="AM1317" s="477" t="s">
        <v>4713</v>
      </c>
      <c r="AN1317" s="269" t="s">
        <v>1410</v>
      </c>
      <c r="AO1317" s="269" t="s">
        <v>1836</v>
      </c>
      <c r="AP1317" s="269" t="s">
        <v>222</v>
      </c>
      <c r="BX1317" s="114">
        <f>IF('1_geral'!$D$1=AL1317,1,0)</f>
        <v>0</v>
      </c>
      <c r="BY1317" s="114">
        <f>IF(BX1317=1,SUM($BX$2:$BX1316)+1,0)</f>
        <v>0</v>
      </c>
      <c r="BZ1317" s="114" t="str">
        <f t="shared" si="73"/>
        <v/>
      </c>
      <c r="CA1317" s="114" t="str">
        <f t="shared" si="74"/>
        <v/>
      </c>
    </row>
    <row r="1318" spans="38:79" ht="15" customHeight="1" x14ac:dyDescent="0.25">
      <c r="AL1318" s="271" t="str">
        <f t="shared" si="75"/>
        <v>SDL</v>
      </c>
      <c r="AM1318" s="477" t="s">
        <v>4714</v>
      </c>
      <c r="AN1318" s="269" t="s">
        <v>1411</v>
      </c>
      <c r="AO1318" s="269" t="s">
        <v>20</v>
      </c>
      <c r="AP1318" s="269" t="s">
        <v>222</v>
      </c>
      <c r="BX1318" s="114">
        <f>IF('1_geral'!$D$1=AL1318,1,0)</f>
        <v>0</v>
      </c>
      <c r="BY1318" s="114">
        <f>IF(BX1318=1,SUM($BX$2:$BX1317)+1,0)</f>
        <v>0</v>
      </c>
      <c r="BZ1318" s="114" t="str">
        <f t="shared" si="73"/>
        <v/>
      </c>
      <c r="CA1318" s="114" t="str">
        <f t="shared" si="74"/>
        <v/>
      </c>
    </row>
    <row r="1319" spans="38:79" ht="15" customHeight="1" x14ac:dyDescent="0.25">
      <c r="AL1319" s="271" t="str">
        <f t="shared" si="75"/>
        <v>SGE</v>
      </c>
      <c r="AM1319" s="477" t="s">
        <v>4715</v>
      </c>
      <c r="AN1319" s="269" t="s">
        <v>1412</v>
      </c>
      <c r="AO1319" s="269" t="s">
        <v>3363</v>
      </c>
      <c r="AP1319" s="269" t="s">
        <v>222</v>
      </c>
      <c r="BX1319" s="114">
        <f>IF('1_geral'!$D$1=AL1319,1,0)</f>
        <v>0</v>
      </c>
      <c r="BY1319" s="114">
        <f>IF(BX1319=1,SUM($BX$2:$BX1318)+1,0)</f>
        <v>0</v>
      </c>
      <c r="BZ1319" s="114" t="str">
        <f t="shared" si="73"/>
        <v/>
      </c>
      <c r="CA1319" s="114" t="str">
        <f t="shared" si="74"/>
        <v/>
      </c>
    </row>
    <row r="1320" spans="38:79" ht="15" customHeight="1" x14ac:dyDescent="0.25">
      <c r="AL1320" s="271" t="str">
        <f t="shared" si="75"/>
        <v>SGP</v>
      </c>
      <c r="AM1320" s="477" t="s">
        <v>4716</v>
      </c>
      <c r="AN1320" s="269" t="s">
        <v>1413</v>
      </c>
      <c r="AO1320" s="269" t="s">
        <v>24</v>
      </c>
      <c r="AP1320" s="269" t="s">
        <v>222</v>
      </c>
      <c r="BX1320" s="114">
        <f>IF('1_geral'!$D$1=AL1320,1,0)</f>
        <v>0</v>
      </c>
      <c r="BY1320" s="114">
        <f>IF(BX1320=1,SUM($BX$2:$BX1319)+1,0)</f>
        <v>0</v>
      </c>
      <c r="BZ1320" s="114" t="str">
        <f t="shared" si="73"/>
        <v/>
      </c>
      <c r="CA1320" s="114" t="str">
        <f t="shared" si="74"/>
        <v/>
      </c>
    </row>
    <row r="1321" spans="38:79" ht="15" customHeight="1" x14ac:dyDescent="0.25">
      <c r="AL1321" s="271" t="str">
        <f t="shared" si="75"/>
        <v>SGP</v>
      </c>
      <c r="AM1321" s="477" t="s">
        <v>4717</v>
      </c>
      <c r="AN1321" s="269" t="s">
        <v>1414</v>
      </c>
      <c r="AO1321" s="269" t="s">
        <v>24</v>
      </c>
      <c r="AP1321" s="269" t="s">
        <v>222</v>
      </c>
      <c r="BX1321" s="114">
        <f>IF('1_geral'!$D$1=AL1321,1,0)</f>
        <v>0</v>
      </c>
      <c r="BY1321" s="114">
        <f>IF(BX1321=1,SUM($BX$2:$BX1320)+1,0)</f>
        <v>0</v>
      </c>
      <c r="BZ1321" s="114" t="str">
        <f t="shared" si="73"/>
        <v/>
      </c>
      <c r="CA1321" s="114" t="str">
        <f t="shared" si="74"/>
        <v/>
      </c>
    </row>
    <row r="1322" spans="38:79" ht="15" customHeight="1" x14ac:dyDescent="0.25">
      <c r="AL1322" s="271" t="str">
        <f t="shared" si="75"/>
        <v>NSP</v>
      </c>
      <c r="AM1322" s="477" t="s">
        <v>4718</v>
      </c>
      <c r="AN1322" s="269" t="s">
        <v>1415</v>
      </c>
      <c r="AO1322" s="269" t="s">
        <v>16</v>
      </c>
      <c r="AP1322" s="269" t="s">
        <v>226</v>
      </c>
      <c r="BX1322" s="114">
        <f>IF('1_geral'!$D$1=AL1322,1,0)</f>
        <v>0</v>
      </c>
      <c r="BY1322" s="114">
        <f>IF(BX1322=1,SUM($BX$2:$BX1321)+1,0)</f>
        <v>0</v>
      </c>
      <c r="BZ1322" s="114" t="str">
        <f t="shared" si="73"/>
        <v/>
      </c>
      <c r="CA1322" s="114" t="str">
        <f t="shared" si="74"/>
        <v/>
      </c>
    </row>
    <row r="1323" spans="38:79" ht="15" customHeight="1" x14ac:dyDescent="0.25">
      <c r="AL1323" s="271" t="str">
        <f t="shared" si="75"/>
        <v>SFO</v>
      </c>
      <c r="AM1323" s="477" t="s">
        <v>4719</v>
      </c>
      <c r="AN1323" s="269" t="s">
        <v>1416</v>
      </c>
      <c r="AO1323" s="269" t="s">
        <v>1840</v>
      </c>
      <c r="AP1323" s="269" t="s">
        <v>222</v>
      </c>
      <c r="BX1323" s="114">
        <f>IF('1_geral'!$D$1=AL1323,1,0)</f>
        <v>0</v>
      </c>
      <c r="BY1323" s="114">
        <f>IF(BX1323=1,SUM($BX$2:$BX1322)+1,0)</f>
        <v>0</v>
      </c>
      <c r="BZ1323" s="114" t="str">
        <f t="shared" si="73"/>
        <v/>
      </c>
      <c r="CA1323" s="114" t="str">
        <f t="shared" si="74"/>
        <v/>
      </c>
    </row>
    <row r="1324" spans="38:79" ht="15" customHeight="1" x14ac:dyDescent="0.25">
      <c r="AL1324" s="271" t="str">
        <f t="shared" si="75"/>
        <v>SGP</v>
      </c>
      <c r="AM1324" s="477" t="s">
        <v>4720</v>
      </c>
      <c r="AN1324" s="269" t="s">
        <v>1417</v>
      </c>
      <c r="AO1324" s="269" t="s">
        <v>24</v>
      </c>
      <c r="AP1324" s="269" t="s">
        <v>223</v>
      </c>
      <c r="BX1324" s="114">
        <f>IF('1_geral'!$D$1=AL1324,1,0)</f>
        <v>0</v>
      </c>
      <c r="BY1324" s="114">
        <f>IF(BX1324=1,SUM($BX$2:$BX1323)+1,0)</f>
        <v>0</v>
      </c>
      <c r="BZ1324" s="114" t="str">
        <f t="shared" si="73"/>
        <v/>
      </c>
      <c r="CA1324" s="114" t="str">
        <f t="shared" si="74"/>
        <v/>
      </c>
    </row>
    <row r="1325" spans="38:79" ht="15" customHeight="1" x14ac:dyDescent="0.25">
      <c r="AL1325" s="271" t="str">
        <f t="shared" si="75"/>
        <v>SGP</v>
      </c>
      <c r="AM1325" s="477" t="s">
        <v>4721</v>
      </c>
      <c r="AN1325" s="269" t="s">
        <v>1418</v>
      </c>
      <c r="AO1325" s="269" t="s">
        <v>24</v>
      </c>
      <c r="AP1325" s="269" t="s">
        <v>222</v>
      </c>
      <c r="BX1325" s="114">
        <f>IF('1_geral'!$D$1=AL1325,1,0)</f>
        <v>0</v>
      </c>
      <c r="BY1325" s="114">
        <f>IF(BX1325=1,SUM($BX$2:$BX1324)+1,0)</f>
        <v>0</v>
      </c>
      <c r="BZ1325" s="114" t="str">
        <f t="shared" si="73"/>
        <v/>
      </c>
      <c r="CA1325" s="114" t="str">
        <f t="shared" si="74"/>
        <v/>
      </c>
    </row>
    <row r="1326" spans="38:79" ht="15" customHeight="1" x14ac:dyDescent="0.25">
      <c r="AL1326" s="271" t="str">
        <f t="shared" si="75"/>
        <v>SFI</v>
      </c>
      <c r="AM1326" s="477" t="s">
        <v>4722</v>
      </c>
      <c r="AN1326" s="269" t="s">
        <v>1419</v>
      </c>
      <c r="AO1326" s="269" t="s">
        <v>1836</v>
      </c>
      <c r="AP1326" s="269" t="s">
        <v>222</v>
      </c>
      <c r="BX1326" s="114">
        <f>IF('1_geral'!$D$1=AL1326,1,0)</f>
        <v>0</v>
      </c>
      <c r="BY1326" s="114">
        <f>IF(BX1326=1,SUM($BX$2:$BX1325)+1,0)</f>
        <v>0</v>
      </c>
      <c r="BZ1326" s="114" t="str">
        <f t="shared" si="73"/>
        <v/>
      </c>
      <c r="CA1326" s="114" t="str">
        <f t="shared" si="74"/>
        <v/>
      </c>
    </row>
    <row r="1327" spans="38:79" ht="15" customHeight="1" x14ac:dyDescent="0.25">
      <c r="AL1327" s="271" t="str">
        <f t="shared" si="75"/>
        <v>SDT</v>
      </c>
      <c r="AM1327" s="477" t="s">
        <v>4723</v>
      </c>
      <c r="AN1327" s="269" t="s">
        <v>1420</v>
      </c>
      <c r="AO1327" s="269" t="s">
        <v>22</v>
      </c>
      <c r="AP1327" s="269" t="s">
        <v>222</v>
      </c>
      <c r="BX1327" s="114">
        <f>IF('1_geral'!$D$1=AL1327,1,0)</f>
        <v>0</v>
      </c>
      <c r="BY1327" s="114">
        <f>IF(BX1327=1,SUM($BX$2:$BX1326)+1,0)</f>
        <v>0</v>
      </c>
      <c r="BZ1327" s="114" t="str">
        <f t="shared" si="73"/>
        <v/>
      </c>
      <c r="CA1327" s="114" t="str">
        <f t="shared" si="74"/>
        <v/>
      </c>
    </row>
    <row r="1328" spans="38:79" ht="15" customHeight="1" x14ac:dyDescent="0.25">
      <c r="AL1328" s="271" t="str">
        <f t="shared" si="75"/>
        <v>SEP</v>
      </c>
      <c r="AM1328" s="477" t="s">
        <v>4724</v>
      </c>
      <c r="AN1328" s="269" t="s">
        <v>1421</v>
      </c>
      <c r="AO1328" s="269" t="s">
        <v>5</v>
      </c>
      <c r="AP1328" s="269" t="s">
        <v>222</v>
      </c>
      <c r="BX1328" s="114">
        <f>IF('1_geral'!$D$1=AL1328,1,0)</f>
        <v>0</v>
      </c>
      <c r="BY1328" s="114">
        <f>IF(BX1328=1,SUM($BX$2:$BX1327)+1,0)</f>
        <v>0</v>
      </c>
      <c r="BZ1328" s="114" t="str">
        <f t="shared" si="73"/>
        <v/>
      </c>
      <c r="CA1328" s="114" t="str">
        <f t="shared" si="74"/>
        <v/>
      </c>
    </row>
    <row r="1329" spans="38:79" ht="15" customHeight="1" x14ac:dyDescent="0.25">
      <c r="AL1329" s="271" t="str">
        <f t="shared" si="75"/>
        <v>SFI</v>
      </c>
      <c r="AM1329" s="477" t="s">
        <v>4725</v>
      </c>
      <c r="AN1329" s="269" t="s">
        <v>1422</v>
      </c>
      <c r="AO1329" s="269" t="s">
        <v>1836</v>
      </c>
      <c r="AP1329" s="269" t="s">
        <v>222</v>
      </c>
      <c r="BX1329" s="114">
        <f>IF('1_geral'!$D$1=AL1329,1,0)</f>
        <v>0</v>
      </c>
      <c r="BY1329" s="114">
        <f>IF(BX1329=1,SUM($BX$2:$BX1328)+1,0)</f>
        <v>0</v>
      </c>
      <c r="BZ1329" s="114" t="str">
        <f t="shared" si="73"/>
        <v/>
      </c>
      <c r="CA1329" s="114" t="str">
        <f t="shared" si="74"/>
        <v/>
      </c>
    </row>
    <row r="1330" spans="38:79" ht="15" customHeight="1" x14ac:dyDescent="0.25">
      <c r="AL1330" s="271" t="str">
        <f t="shared" si="75"/>
        <v>SPC</v>
      </c>
      <c r="AM1330" s="477" t="s">
        <v>4726</v>
      </c>
      <c r="AN1330" s="269" t="s">
        <v>1423</v>
      </c>
      <c r="AO1330" s="269" t="s">
        <v>26</v>
      </c>
      <c r="AP1330" s="269" t="s">
        <v>222</v>
      </c>
      <c r="BX1330" s="114">
        <f>IF('1_geral'!$D$1=AL1330,1,0)</f>
        <v>0</v>
      </c>
      <c r="BY1330" s="114">
        <f>IF(BX1330=1,SUM($BX$2:$BX1329)+1,0)</f>
        <v>0</v>
      </c>
      <c r="BZ1330" s="114" t="str">
        <f t="shared" si="73"/>
        <v/>
      </c>
      <c r="CA1330" s="114" t="str">
        <f t="shared" si="74"/>
        <v/>
      </c>
    </row>
    <row r="1331" spans="38:79" ht="15" customHeight="1" x14ac:dyDescent="0.25">
      <c r="AL1331" s="271" t="str">
        <f t="shared" si="75"/>
        <v>SGP</v>
      </c>
      <c r="AM1331" s="477" t="s">
        <v>4727</v>
      </c>
      <c r="AN1331" s="269" t="s">
        <v>1424</v>
      </c>
      <c r="AO1331" s="269" t="s">
        <v>24</v>
      </c>
      <c r="AP1331" s="269" t="s">
        <v>222</v>
      </c>
      <c r="BX1331" s="114">
        <f>IF('1_geral'!$D$1=AL1331,1,0)</f>
        <v>0</v>
      </c>
      <c r="BY1331" s="114">
        <f>IF(BX1331=1,SUM($BX$2:$BX1330)+1,0)</f>
        <v>0</v>
      </c>
      <c r="BZ1331" s="114" t="str">
        <f t="shared" si="73"/>
        <v/>
      </c>
      <c r="CA1331" s="114" t="str">
        <f t="shared" si="74"/>
        <v/>
      </c>
    </row>
    <row r="1332" spans="38:79" ht="15" customHeight="1" x14ac:dyDescent="0.25">
      <c r="AL1332" s="271" t="str">
        <f t="shared" si="75"/>
        <v>SDL</v>
      </c>
      <c r="AM1332" s="477" t="s">
        <v>4728</v>
      </c>
      <c r="AN1332" s="269" t="s">
        <v>1425</v>
      </c>
      <c r="AO1332" s="269" t="s">
        <v>20</v>
      </c>
      <c r="AP1332" s="269" t="s">
        <v>222</v>
      </c>
      <c r="BX1332" s="114">
        <f>IF('1_geral'!$D$1=AL1332,1,0)</f>
        <v>0</v>
      </c>
      <c r="BY1332" s="114">
        <f>IF(BX1332=1,SUM($BX$2:$BX1331)+1,0)</f>
        <v>0</v>
      </c>
      <c r="BZ1332" s="114" t="str">
        <f t="shared" si="73"/>
        <v/>
      </c>
      <c r="CA1332" s="114" t="str">
        <f t="shared" si="74"/>
        <v/>
      </c>
    </row>
    <row r="1333" spans="38:79" ht="15" customHeight="1" x14ac:dyDescent="0.25">
      <c r="AL1333" s="271" t="str">
        <f t="shared" si="75"/>
        <v>SSM</v>
      </c>
      <c r="AM1333" s="477" t="s">
        <v>4729</v>
      </c>
      <c r="AN1333" s="269" t="s">
        <v>3453</v>
      </c>
      <c r="AO1333" s="269" t="s">
        <v>30</v>
      </c>
      <c r="AP1333" s="269" t="s">
        <v>222</v>
      </c>
      <c r="BX1333" s="114">
        <f>IF('1_geral'!$D$1=AL1333,1,0)</f>
        <v>0</v>
      </c>
      <c r="BY1333" s="114">
        <f>IF(BX1333=1,SUM($BX$2:$BX1332)+1,0)</f>
        <v>0</v>
      </c>
      <c r="BZ1333" s="114" t="str">
        <f t="shared" si="73"/>
        <v/>
      </c>
      <c r="CA1333" s="114" t="str">
        <f t="shared" si="74"/>
        <v/>
      </c>
    </row>
    <row r="1334" spans="38:79" ht="15" customHeight="1" x14ac:dyDescent="0.25">
      <c r="AL1334" s="271" t="str">
        <f t="shared" si="75"/>
        <v>SFI</v>
      </c>
      <c r="AM1334" s="477" t="s">
        <v>4730</v>
      </c>
      <c r="AN1334" s="269" t="s">
        <v>1426</v>
      </c>
      <c r="AO1334" s="269" t="s">
        <v>1836</v>
      </c>
      <c r="AP1334" s="269" t="s">
        <v>222</v>
      </c>
      <c r="BX1334" s="114">
        <f>IF('1_geral'!$D$1=AL1334,1,0)</f>
        <v>0</v>
      </c>
      <c r="BY1334" s="114">
        <f>IF(BX1334=1,SUM($BX$2:$BX1333)+1,0)</f>
        <v>0</v>
      </c>
      <c r="BZ1334" s="114" t="str">
        <f t="shared" si="73"/>
        <v/>
      </c>
      <c r="CA1334" s="114" t="str">
        <f t="shared" si="74"/>
        <v/>
      </c>
    </row>
    <row r="1335" spans="38:79" ht="15" customHeight="1" x14ac:dyDescent="0.25">
      <c r="AL1335" s="271" t="str">
        <f t="shared" si="75"/>
        <v>STI</v>
      </c>
      <c r="AM1335" s="477" t="s">
        <v>4731</v>
      </c>
      <c r="AN1335" s="269" t="s">
        <v>1427</v>
      </c>
      <c r="AO1335" s="269" t="s">
        <v>31</v>
      </c>
      <c r="AP1335" s="269" t="s">
        <v>222</v>
      </c>
      <c r="BX1335" s="114">
        <f>IF('1_geral'!$D$1=AL1335,1,0)</f>
        <v>0</v>
      </c>
      <c r="BY1335" s="114">
        <f>IF(BX1335=1,SUM($BX$2:$BX1334)+1,0)</f>
        <v>0</v>
      </c>
      <c r="BZ1335" s="114" t="str">
        <f t="shared" si="73"/>
        <v/>
      </c>
      <c r="CA1335" s="114" t="str">
        <f t="shared" si="74"/>
        <v/>
      </c>
    </row>
    <row r="1336" spans="38:79" ht="15" customHeight="1" x14ac:dyDescent="0.25">
      <c r="AL1336" s="271" t="str">
        <f t="shared" si="75"/>
        <v>SCI</v>
      </c>
      <c r="AM1336" s="477" t="s">
        <v>4732</v>
      </c>
      <c r="AN1336" s="269" t="s">
        <v>1428</v>
      </c>
      <c r="AO1336" s="269" t="s">
        <v>18</v>
      </c>
      <c r="AP1336" s="269" t="s">
        <v>222</v>
      </c>
      <c r="BX1336" s="114">
        <f>IF('1_geral'!$D$1=AL1336,1,0)</f>
        <v>0</v>
      </c>
      <c r="BY1336" s="114">
        <f>IF(BX1336=1,SUM($BX$2:$BX1335)+1,0)</f>
        <v>0</v>
      </c>
      <c r="BZ1336" s="114" t="str">
        <f t="shared" si="73"/>
        <v/>
      </c>
      <c r="CA1336" s="114" t="str">
        <f t="shared" si="74"/>
        <v/>
      </c>
    </row>
    <row r="1337" spans="38:79" ht="15" customHeight="1" x14ac:dyDescent="0.25">
      <c r="AL1337" s="271" t="str">
        <f t="shared" si="75"/>
        <v>NSA</v>
      </c>
      <c r="AM1337" s="477" t="s">
        <v>4733</v>
      </c>
      <c r="AN1337" s="269" t="s">
        <v>1429</v>
      </c>
      <c r="AO1337" s="269" t="s">
        <v>15</v>
      </c>
      <c r="AP1337" s="269" t="s">
        <v>227</v>
      </c>
      <c r="BX1337" s="114">
        <f>IF('1_geral'!$D$1=AL1337,1,0)</f>
        <v>0</v>
      </c>
      <c r="BY1337" s="114">
        <f>IF(BX1337=1,SUM($BX$2:$BX1336)+1,0)</f>
        <v>0</v>
      </c>
      <c r="BZ1337" s="114" t="str">
        <f t="shared" si="73"/>
        <v/>
      </c>
      <c r="CA1337" s="114" t="str">
        <f t="shared" si="74"/>
        <v/>
      </c>
    </row>
    <row r="1338" spans="38:79" ht="15" customHeight="1" x14ac:dyDescent="0.25">
      <c r="AL1338" s="271" t="str">
        <f t="shared" si="75"/>
        <v>SDP</v>
      </c>
      <c r="AM1338" s="477" t="s">
        <v>4734</v>
      </c>
      <c r="AN1338" s="269" t="s">
        <v>1430</v>
      </c>
      <c r="AO1338" s="269" t="s">
        <v>21</v>
      </c>
      <c r="AP1338" s="269" t="s">
        <v>222</v>
      </c>
      <c r="BX1338" s="114">
        <f>IF('1_geral'!$D$1=AL1338,1,0)</f>
        <v>0</v>
      </c>
      <c r="BY1338" s="114">
        <f>IF(BX1338=1,SUM($BX$2:$BX1337)+1,0)</f>
        <v>0</v>
      </c>
      <c r="BZ1338" s="114" t="str">
        <f t="shared" si="73"/>
        <v/>
      </c>
      <c r="CA1338" s="114" t="str">
        <f t="shared" si="74"/>
        <v/>
      </c>
    </row>
    <row r="1339" spans="38:79" ht="15" customHeight="1" x14ac:dyDescent="0.25">
      <c r="AL1339" s="271" t="str">
        <f t="shared" si="75"/>
        <v>NBH</v>
      </c>
      <c r="AM1339" s="477" t="s">
        <v>4735</v>
      </c>
      <c r="AN1339" s="269" t="s">
        <v>1431</v>
      </c>
      <c r="AO1339" s="269" t="s">
        <v>1838</v>
      </c>
      <c r="AP1339" s="269" t="s">
        <v>224</v>
      </c>
      <c r="BX1339" s="114">
        <f>IF('1_geral'!$D$1=AL1339,1,0)</f>
        <v>0</v>
      </c>
      <c r="BY1339" s="114">
        <f>IF(BX1339=1,SUM($BX$2:$BX1338)+1,0)</f>
        <v>0</v>
      </c>
      <c r="BZ1339" s="114" t="str">
        <f t="shared" si="73"/>
        <v/>
      </c>
      <c r="CA1339" s="114" t="str">
        <f t="shared" si="74"/>
        <v/>
      </c>
    </row>
    <row r="1340" spans="38:79" ht="15" customHeight="1" x14ac:dyDescent="0.25">
      <c r="AL1340" s="271" t="str">
        <f t="shared" si="75"/>
        <v>NBH</v>
      </c>
      <c r="AM1340" s="477" t="s">
        <v>4736</v>
      </c>
      <c r="AN1340" s="269" t="s">
        <v>1432</v>
      </c>
      <c r="AO1340" s="269" t="s">
        <v>1838</v>
      </c>
      <c r="AP1340" s="269" t="s">
        <v>224</v>
      </c>
      <c r="BX1340" s="114">
        <f>IF('1_geral'!$D$1=AL1340,1,0)</f>
        <v>0</v>
      </c>
      <c r="BY1340" s="114">
        <f>IF(BX1340=1,SUM($BX$2:$BX1339)+1,0)</f>
        <v>0</v>
      </c>
      <c r="BZ1340" s="114" t="str">
        <f t="shared" si="73"/>
        <v/>
      </c>
      <c r="CA1340" s="114" t="str">
        <f t="shared" si="74"/>
        <v/>
      </c>
    </row>
    <row r="1341" spans="38:79" ht="15" customHeight="1" x14ac:dyDescent="0.25">
      <c r="AL1341" s="271" t="str">
        <f t="shared" si="75"/>
        <v>SGP</v>
      </c>
      <c r="AM1341" s="477" t="s">
        <v>4737</v>
      </c>
      <c r="AN1341" s="269" t="s">
        <v>1433</v>
      </c>
      <c r="AO1341" s="269" t="s">
        <v>24</v>
      </c>
      <c r="AP1341" s="269" t="s">
        <v>222</v>
      </c>
      <c r="BX1341" s="114">
        <f>IF('1_geral'!$D$1=AL1341,1,0)</f>
        <v>0</v>
      </c>
      <c r="BY1341" s="114">
        <f>IF(BX1341=1,SUM($BX$2:$BX1340)+1,0)</f>
        <v>0</v>
      </c>
      <c r="BZ1341" s="114" t="str">
        <f t="shared" si="73"/>
        <v/>
      </c>
      <c r="CA1341" s="114" t="str">
        <f t="shared" si="74"/>
        <v/>
      </c>
    </row>
    <row r="1342" spans="38:79" ht="15" customHeight="1" x14ac:dyDescent="0.25">
      <c r="AL1342" s="271" t="str">
        <f t="shared" si="75"/>
        <v>SGA</v>
      </c>
      <c r="AM1342" s="477" t="s">
        <v>4738</v>
      </c>
      <c r="AN1342" s="269" t="s">
        <v>1434</v>
      </c>
      <c r="AO1342" s="269" t="s">
        <v>23</v>
      </c>
      <c r="AP1342" s="269" t="s">
        <v>222</v>
      </c>
      <c r="BX1342" s="114">
        <f>IF('1_geral'!$D$1=AL1342,1,0)</f>
        <v>0</v>
      </c>
      <c r="BY1342" s="114">
        <f>IF(BX1342=1,SUM($BX$2:$BX1341)+1,0)</f>
        <v>0</v>
      </c>
      <c r="BZ1342" s="114" t="str">
        <f t="shared" si="73"/>
        <v/>
      </c>
      <c r="CA1342" s="114" t="str">
        <f t="shared" si="74"/>
        <v/>
      </c>
    </row>
    <row r="1343" spans="38:79" ht="15" customHeight="1" x14ac:dyDescent="0.25">
      <c r="AL1343" s="271" t="str">
        <f t="shared" si="75"/>
        <v>SGA</v>
      </c>
      <c r="AM1343" s="477" t="s">
        <v>4739</v>
      </c>
      <c r="AN1343" s="269" t="s">
        <v>1435</v>
      </c>
      <c r="AO1343" s="269" t="s">
        <v>23</v>
      </c>
      <c r="AP1343" s="269" t="s">
        <v>222</v>
      </c>
      <c r="BX1343" s="114">
        <f>IF('1_geral'!$D$1=AL1343,1,0)</f>
        <v>0</v>
      </c>
      <c r="BY1343" s="114">
        <f>IF(BX1343=1,SUM($BX$2:$BX1342)+1,0)</f>
        <v>0</v>
      </c>
      <c r="BZ1343" s="114" t="str">
        <f t="shared" si="73"/>
        <v/>
      </c>
      <c r="CA1343" s="114" t="str">
        <f t="shared" si="74"/>
        <v/>
      </c>
    </row>
    <row r="1344" spans="38:79" ht="15" customHeight="1" x14ac:dyDescent="0.25">
      <c r="AL1344" s="271" t="str">
        <f t="shared" si="75"/>
        <v>DG</v>
      </c>
      <c r="AM1344" s="477" t="s">
        <v>4740</v>
      </c>
      <c r="AN1344" s="269" t="s">
        <v>3454</v>
      </c>
      <c r="AO1344" s="269" t="s">
        <v>7</v>
      </c>
      <c r="AP1344" s="269" t="s">
        <v>222</v>
      </c>
      <c r="BX1344" s="114">
        <f>IF('1_geral'!$D$1=AL1344,1,0)</f>
        <v>0</v>
      </c>
      <c r="BY1344" s="114">
        <f>IF(BX1344=1,SUM($BX$2:$BX1343)+1,0)</f>
        <v>0</v>
      </c>
      <c r="BZ1344" s="114" t="str">
        <f t="shared" si="73"/>
        <v/>
      </c>
      <c r="CA1344" s="114" t="str">
        <f t="shared" si="74"/>
        <v/>
      </c>
    </row>
    <row r="1345" spans="38:79" ht="15" customHeight="1" x14ac:dyDescent="0.25">
      <c r="AL1345" s="271" t="str">
        <f t="shared" si="75"/>
        <v>STI</v>
      </c>
      <c r="AM1345" s="477" t="s">
        <v>4741</v>
      </c>
      <c r="AN1345" s="269" t="s">
        <v>1436</v>
      </c>
      <c r="AO1345" s="269" t="s">
        <v>31</v>
      </c>
      <c r="AP1345" s="269" t="s">
        <v>222</v>
      </c>
      <c r="BX1345" s="114">
        <f>IF('1_geral'!$D$1=AL1345,1,0)</f>
        <v>0</v>
      </c>
      <c r="BY1345" s="114">
        <f>IF(BX1345=1,SUM($BX$2:$BX1344)+1,0)</f>
        <v>0</v>
      </c>
      <c r="BZ1345" s="114" t="str">
        <f t="shared" si="73"/>
        <v/>
      </c>
      <c r="CA1345" s="114" t="str">
        <f t="shared" si="74"/>
        <v/>
      </c>
    </row>
    <row r="1346" spans="38:79" ht="15" customHeight="1" x14ac:dyDescent="0.25">
      <c r="AL1346" s="271" t="str">
        <f t="shared" si="75"/>
        <v>STI</v>
      </c>
      <c r="AM1346" s="477" t="s">
        <v>4742</v>
      </c>
      <c r="AN1346" s="269" t="s">
        <v>1437</v>
      </c>
      <c r="AO1346" s="269" t="s">
        <v>31</v>
      </c>
      <c r="AP1346" s="269" t="s">
        <v>222</v>
      </c>
      <c r="BX1346" s="114">
        <f>IF('1_geral'!$D$1=AL1346,1,0)</f>
        <v>0</v>
      </c>
      <c r="BY1346" s="114">
        <f>IF(BX1346=1,SUM($BX$2:$BX1345)+1,0)</f>
        <v>0</v>
      </c>
      <c r="BZ1346" s="114" t="str">
        <f t="shared" ref="BZ1346:BZ1409" si="76">IF($BX1346=0,"",AM1346)</f>
        <v/>
      </c>
      <c r="CA1346" s="114" t="str">
        <f t="shared" ref="CA1346:CA1409" si="77">IF($BX1346=0,"",AN1346)</f>
        <v/>
      </c>
    </row>
    <row r="1347" spans="38:79" ht="15" customHeight="1" x14ac:dyDescent="0.25">
      <c r="AL1347" s="271" t="str">
        <f t="shared" si="75"/>
        <v>SIM</v>
      </c>
      <c r="AM1347" s="477" t="s">
        <v>4743</v>
      </c>
      <c r="AN1347" s="269" t="s">
        <v>1438</v>
      </c>
      <c r="AO1347" s="269" t="s">
        <v>25</v>
      </c>
      <c r="AP1347" s="269" t="s">
        <v>222</v>
      </c>
      <c r="BX1347" s="114">
        <f>IF('1_geral'!$D$1=AL1347,1,0)</f>
        <v>0</v>
      </c>
      <c r="BY1347" s="114">
        <f>IF(BX1347=1,SUM($BX$2:$BX1346)+1,0)</f>
        <v>0</v>
      </c>
      <c r="BZ1347" s="114" t="str">
        <f t="shared" si="76"/>
        <v/>
      </c>
      <c r="CA1347" s="114" t="str">
        <f t="shared" si="77"/>
        <v/>
      </c>
    </row>
    <row r="1348" spans="38:79" ht="15" customHeight="1" x14ac:dyDescent="0.25">
      <c r="AL1348" s="271" t="str">
        <f t="shared" ref="AL1348:AL1411" si="78">AO1348</f>
        <v>SCL</v>
      </c>
      <c r="AM1348" s="477" t="s">
        <v>4744</v>
      </c>
      <c r="AN1348" s="269" t="s">
        <v>4998</v>
      </c>
      <c r="AO1348" s="269" t="s">
        <v>19</v>
      </c>
      <c r="AP1348" s="269" t="s">
        <v>222</v>
      </c>
      <c r="BX1348" s="114">
        <f>IF('1_geral'!$D$1=AL1348,1,0)</f>
        <v>0</v>
      </c>
      <c r="BY1348" s="114">
        <f>IF(BX1348=1,SUM($BX$2:$BX1347)+1,0)</f>
        <v>0</v>
      </c>
      <c r="BZ1348" s="114" t="str">
        <f t="shared" si="76"/>
        <v/>
      </c>
      <c r="CA1348" s="114" t="str">
        <f t="shared" si="77"/>
        <v/>
      </c>
    </row>
    <row r="1349" spans="38:79" ht="15" customHeight="1" x14ac:dyDescent="0.25">
      <c r="AL1349" s="271" t="str">
        <f t="shared" si="78"/>
        <v>SDT</v>
      </c>
      <c r="AM1349" s="477" t="s">
        <v>4745</v>
      </c>
      <c r="AN1349" s="269" t="s">
        <v>3390</v>
      </c>
      <c r="AO1349" s="269" t="s">
        <v>22</v>
      </c>
      <c r="AP1349" s="269" t="s">
        <v>222</v>
      </c>
      <c r="BX1349" s="114">
        <f>IF('1_geral'!$D$1=AL1349,1,0)</f>
        <v>0</v>
      </c>
      <c r="BY1349" s="114">
        <f>IF(BX1349=1,SUM($BX$2:$BX1348)+1,0)</f>
        <v>0</v>
      </c>
      <c r="BZ1349" s="114" t="str">
        <f t="shared" si="76"/>
        <v/>
      </c>
      <c r="CA1349" s="114" t="str">
        <f t="shared" si="77"/>
        <v/>
      </c>
    </row>
    <row r="1350" spans="38:79" ht="15" customHeight="1" x14ac:dyDescent="0.25">
      <c r="AL1350" s="271" t="str">
        <f t="shared" si="78"/>
        <v>SCL</v>
      </c>
      <c r="AM1350" s="477" t="s">
        <v>4746</v>
      </c>
      <c r="AN1350" s="269" t="s">
        <v>1439</v>
      </c>
      <c r="AO1350" s="269" t="s">
        <v>19</v>
      </c>
      <c r="AP1350" s="269" t="s">
        <v>222</v>
      </c>
      <c r="BX1350" s="114">
        <f>IF('1_geral'!$D$1=AL1350,1,0)</f>
        <v>0</v>
      </c>
      <c r="BY1350" s="114">
        <f>IF(BX1350=1,SUM($BX$2:$BX1349)+1,0)</f>
        <v>0</v>
      </c>
      <c r="BZ1350" s="114" t="str">
        <f t="shared" si="76"/>
        <v/>
      </c>
      <c r="CA1350" s="114" t="str">
        <f t="shared" si="77"/>
        <v/>
      </c>
    </row>
    <row r="1351" spans="38:79" ht="15" customHeight="1" x14ac:dyDescent="0.25">
      <c r="AL1351" s="271" t="str">
        <f t="shared" si="78"/>
        <v>STI</v>
      </c>
      <c r="AM1351" s="477" t="s">
        <v>4747</v>
      </c>
      <c r="AN1351" s="269" t="s">
        <v>1440</v>
      </c>
      <c r="AO1351" s="269" t="s">
        <v>31</v>
      </c>
      <c r="AP1351" s="269" t="s">
        <v>222</v>
      </c>
      <c r="BX1351" s="114">
        <f>IF('1_geral'!$D$1=AL1351,1,0)</f>
        <v>0</v>
      </c>
      <c r="BY1351" s="114">
        <f>IF(BX1351=1,SUM($BX$2:$BX1350)+1,0)</f>
        <v>0</v>
      </c>
      <c r="BZ1351" s="114" t="str">
        <f t="shared" si="76"/>
        <v/>
      </c>
      <c r="CA1351" s="114" t="str">
        <f t="shared" si="77"/>
        <v/>
      </c>
    </row>
    <row r="1352" spans="38:79" ht="15" customHeight="1" x14ac:dyDescent="0.25">
      <c r="AL1352" s="271" t="str">
        <f t="shared" si="78"/>
        <v>STI</v>
      </c>
      <c r="AM1352" s="477" t="s">
        <v>5275</v>
      </c>
      <c r="AN1352" s="269" t="s">
        <v>5276</v>
      </c>
      <c r="AO1352" s="269" t="s">
        <v>31</v>
      </c>
      <c r="AP1352" s="269" t="s">
        <v>222</v>
      </c>
      <c r="BX1352" s="114">
        <f>IF('1_geral'!$D$1=AL1352,1,0)</f>
        <v>0</v>
      </c>
      <c r="BY1352" s="114">
        <f>IF(BX1352=1,SUM($BX$2:$BX1351)+1,0)</f>
        <v>0</v>
      </c>
      <c r="BZ1352" s="114" t="str">
        <f t="shared" si="76"/>
        <v/>
      </c>
      <c r="CA1352" s="114" t="str">
        <f t="shared" si="77"/>
        <v/>
      </c>
    </row>
    <row r="1353" spans="38:79" ht="15" customHeight="1" x14ac:dyDescent="0.25">
      <c r="AL1353" s="271" t="str">
        <f t="shared" si="78"/>
        <v>SIM</v>
      </c>
      <c r="AM1353" s="477" t="s">
        <v>4748</v>
      </c>
      <c r="AN1353" s="269" t="s">
        <v>3391</v>
      </c>
      <c r="AO1353" s="269" t="s">
        <v>25</v>
      </c>
      <c r="AP1353" s="269" t="s">
        <v>222</v>
      </c>
      <c r="BX1353" s="114">
        <f>IF('1_geral'!$D$1=AL1353,1,0)</f>
        <v>0</v>
      </c>
      <c r="BY1353" s="114">
        <f>IF(BX1353=1,SUM($BX$2:$BX1352)+1,0)</f>
        <v>0</v>
      </c>
      <c r="BZ1353" s="114" t="str">
        <f t="shared" si="76"/>
        <v/>
      </c>
      <c r="CA1353" s="114" t="str">
        <f t="shared" si="77"/>
        <v/>
      </c>
    </row>
    <row r="1354" spans="38:79" ht="15" customHeight="1" x14ac:dyDescent="0.25">
      <c r="AL1354" s="271" t="str">
        <f t="shared" si="78"/>
        <v>SDT</v>
      </c>
      <c r="AM1354" s="477" t="s">
        <v>4749</v>
      </c>
      <c r="AN1354" s="269" t="s">
        <v>3425</v>
      </c>
      <c r="AO1354" s="269" t="s">
        <v>22</v>
      </c>
      <c r="AP1354" s="269" t="s">
        <v>222</v>
      </c>
      <c r="BX1354" s="114">
        <f>IF('1_geral'!$D$1=AL1354,1,0)</f>
        <v>0</v>
      </c>
      <c r="BY1354" s="114">
        <f>IF(BX1354=1,SUM($BX$2:$BX1353)+1,0)</f>
        <v>0</v>
      </c>
      <c r="BZ1354" s="114" t="str">
        <f t="shared" si="76"/>
        <v/>
      </c>
      <c r="CA1354" s="114" t="str">
        <f t="shared" si="77"/>
        <v/>
      </c>
    </row>
    <row r="1355" spans="38:79" ht="15" customHeight="1" x14ac:dyDescent="0.25">
      <c r="AL1355" s="271" t="str">
        <f t="shared" si="78"/>
        <v>SPL</v>
      </c>
      <c r="AM1355" s="477" t="s">
        <v>4750</v>
      </c>
      <c r="AN1355" s="269" t="s">
        <v>1441</v>
      </c>
      <c r="AO1355" s="269" t="s">
        <v>29</v>
      </c>
      <c r="AP1355" s="269" t="s">
        <v>222</v>
      </c>
      <c r="BX1355" s="114">
        <f>IF('1_geral'!$D$1=AL1355,1,0)</f>
        <v>0</v>
      </c>
      <c r="BY1355" s="114">
        <f>IF(BX1355=1,SUM($BX$2:$BX1354)+1,0)</f>
        <v>0</v>
      </c>
      <c r="BZ1355" s="114" t="str">
        <f t="shared" si="76"/>
        <v/>
      </c>
      <c r="CA1355" s="114" t="str">
        <f t="shared" si="77"/>
        <v/>
      </c>
    </row>
    <row r="1356" spans="38:79" ht="15" customHeight="1" x14ac:dyDescent="0.25">
      <c r="AL1356" s="271" t="str">
        <f t="shared" si="78"/>
        <v>STI</v>
      </c>
      <c r="AM1356" s="477" t="s">
        <v>4751</v>
      </c>
      <c r="AN1356" s="269" t="s">
        <v>3392</v>
      </c>
      <c r="AO1356" s="269" t="s">
        <v>31</v>
      </c>
      <c r="AP1356" s="269" t="s">
        <v>222</v>
      </c>
      <c r="BX1356" s="114">
        <f>IF('1_geral'!$D$1=AL1356,1,0)</f>
        <v>0</v>
      </c>
      <c r="BY1356" s="114">
        <f>IF(BX1356=1,SUM($BX$2:$BX1355)+1,0)</f>
        <v>0</v>
      </c>
      <c r="BZ1356" s="114" t="str">
        <f t="shared" si="76"/>
        <v/>
      </c>
      <c r="CA1356" s="114" t="str">
        <f t="shared" si="77"/>
        <v/>
      </c>
    </row>
    <row r="1357" spans="38:79" ht="15" customHeight="1" x14ac:dyDescent="0.25">
      <c r="AL1357" s="271" t="str">
        <f t="shared" si="78"/>
        <v>SDC</v>
      </c>
      <c r="AM1357" s="477" t="s">
        <v>4752</v>
      </c>
      <c r="AN1357" s="269" t="s">
        <v>1442</v>
      </c>
      <c r="AO1357" s="269" t="s">
        <v>3397</v>
      </c>
      <c r="AP1357" s="269" t="s">
        <v>222</v>
      </c>
      <c r="BX1357" s="114">
        <f>IF('1_geral'!$D$1=AL1357,1,0)</f>
        <v>0</v>
      </c>
      <c r="BY1357" s="114">
        <f>IF(BX1357=1,SUM($BX$2:$BX1356)+1,0)</f>
        <v>0</v>
      </c>
      <c r="BZ1357" s="114" t="str">
        <f t="shared" si="76"/>
        <v/>
      </c>
      <c r="CA1357" s="114" t="str">
        <f t="shared" si="77"/>
        <v/>
      </c>
    </row>
    <row r="1358" spans="38:79" ht="15" customHeight="1" x14ac:dyDescent="0.25">
      <c r="AL1358" s="271" t="str">
        <f t="shared" si="78"/>
        <v>SAG</v>
      </c>
      <c r="AM1358" s="477" t="s">
        <v>4753</v>
      </c>
      <c r="AN1358" s="269" t="s">
        <v>1443</v>
      </c>
      <c r="AO1358" s="269" t="s">
        <v>3364</v>
      </c>
      <c r="AP1358" s="269" t="s">
        <v>222</v>
      </c>
      <c r="BX1358" s="114">
        <f>IF('1_geral'!$D$1=AL1358,1,0)</f>
        <v>0</v>
      </c>
      <c r="BY1358" s="114">
        <f>IF(BX1358=1,SUM($BX$2:$BX1357)+1,0)</f>
        <v>0</v>
      </c>
      <c r="BZ1358" s="114" t="str">
        <f t="shared" si="76"/>
        <v/>
      </c>
      <c r="CA1358" s="114" t="str">
        <f t="shared" si="77"/>
        <v/>
      </c>
    </row>
    <row r="1359" spans="38:79" ht="15" customHeight="1" x14ac:dyDescent="0.25">
      <c r="AL1359" s="271" t="str">
        <f t="shared" si="78"/>
        <v>CPT</v>
      </c>
      <c r="AM1359" s="477" t="s">
        <v>4754</v>
      </c>
      <c r="AN1359" s="269" t="s">
        <v>1444</v>
      </c>
      <c r="AO1359" s="269" t="s">
        <v>1834</v>
      </c>
      <c r="AP1359" s="269" t="s">
        <v>223</v>
      </c>
      <c r="BX1359" s="114">
        <f>IF('1_geral'!$D$1=AL1359,1,0)</f>
        <v>0</v>
      </c>
      <c r="BY1359" s="114">
        <f>IF(BX1359=1,SUM($BX$2:$BX1358)+1,0)</f>
        <v>0</v>
      </c>
      <c r="BZ1359" s="114" t="str">
        <f t="shared" si="76"/>
        <v/>
      </c>
      <c r="CA1359" s="114" t="str">
        <f t="shared" si="77"/>
        <v/>
      </c>
    </row>
    <row r="1360" spans="38:79" ht="15" customHeight="1" x14ac:dyDescent="0.25">
      <c r="AL1360" s="271" t="str">
        <f t="shared" si="78"/>
        <v>STI</v>
      </c>
      <c r="AM1360" s="477" t="s">
        <v>4755</v>
      </c>
      <c r="AN1360" s="269" t="s">
        <v>1445</v>
      </c>
      <c r="AO1360" s="269" t="s">
        <v>31</v>
      </c>
      <c r="AP1360" s="269" t="s">
        <v>222</v>
      </c>
      <c r="BX1360" s="114">
        <f>IF('1_geral'!$D$1=AL1360,1,0)</f>
        <v>0</v>
      </c>
      <c r="BY1360" s="114">
        <f>IF(BX1360=1,SUM($BX$2:$BX1359)+1,0)</f>
        <v>0</v>
      </c>
      <c r="BZ1360" s="114" t="str">
        <f t="shared" si="76"/>
        <v/>
      </c>
      <c r="CA1360" s="114" t="str">
        <f t="shared" si="77"/>
        <v/>
      </c>
    </row>
    <row r="1361" spans="38:79" ht="15" customHeight="1" x14ac:dyDescent="0.25">
      <c r="AL1361" s="271" t="str">
        <f t="shared" si="78"/>
        <v>SSM</v>
      </c>
      <c r="AM1361" s="477" t="s">
        <v>4756</v>
      </c>
      <c r="AN1361" s="269" t="s">
        <v>1446</v>
      </c>
      <c r="AO1361" s="269" t="s">
        <v>30</v>
      </c>
      <c r="AP1361" s="269" t="s">
        <v>222</v>
      </c>
      <c r="BX1361" s="114">
        <f>IF('1_geral'!$D$1=AL1361,1,0)</f>
        <v>0</v>
      </c>
      <c r="BY1361" s="114">
        <f>IF(BX1361=1,SUM($BX$2:$BX1360)+1,0)</f>
        <v>0</v>
      </c>
      <c r="BZ1361" s="114" t="str">
        <f t="shared" si="76"/>
        <v/>
      </c>
      <c r="CA1361" s="114" t="str">
        <f t="shared" si="77"/>
        <v/>
      </c>
    </row>
    <row r="1362" spans="38:79" ht="15" customHeight="1" x14ac:dyDescent="0.25">
      <c r="AL1362" s="271" t="str">
        <f t="shared" si="78"/>
        <v>NDF</v>
      </c>
      <c r="AM1362" s="477" t="s">
        <v>4757</v>
      </c>
      <c r="AN1362" s="269" t="s">
        <v>1447</v>
      </c>
      <c r="AO1362" s="269" t="s">
        <v>1837</v>
      </c>
      <c r="AP1362" s="269" t="s">
        <v>223</v>
      </c>
      <c r="BX1362" s="114">
        <f>IF('1_geral'!$D$1=AL1362,1,0)</f>
        <v>0</v>
      </c>
      <c r="BY1362" s="114">
        <f>IF(BX1362=1,SUM($BX$2:$BX1361)+1,0)</f>
        <v>0</v>
      </c>
      <c r="BZ1362" s="114" t="str">
        <f t="shared" si="76"/>
        <v/>
      </c>
      <c r="CA1362" s="114" t="str">
        <f t="shared" si="77"/>
        <v/>
      </c>
    </row>
    <row r="1363" spans="38:79" ht="15" customHeight="1" x14ac:dyDescent="0.25">
      <c r="AL1363" s="271" t="str">
        <f t="shared" si="78"/>
        <v>SGP</v>
      </c>
      <c r="AM1363" s="477" t="s">
        <v>4758</v>
      </c>
      <c r="AN1363" s="269" t="s">
        <v>1448</v>
      </c>
      <c r="AO1363" s="269" t="s">
        <v>24</v>
      </c>
      <c r="AP1363" s="269" t="s">
        <v>222</v>
      </c>
      <c r="BX1363" s="114">
        <f>IF('1_geral'!$D$1=AL1363,1,0)</f>
        <v>0</v>
      </c>
      <c r="BY1363" s="114">
        <f>IF(BX1363=1,SUM($BX$2:$BX1362)+1,0)</f>
        <v>0</v>
      </c>
      <c r="BZ1363" s="114" t="str">
        <f t="shared" si="76"/>
        <v/>
      </c>
      <c r="CA1363" s="114" t="str">
        <f t="shared" si="77"/>
        <v/>
      </c>
    </row>
    <row r="1364" spans="38:79" ht="15" customHeight="1" x14ac:dyDescent="0.25">
      <c r="AL1364" s="271" t="str">
        <f t="shared" si="78"/>
        <v>STI</v>
      </c>
      <c r="AM1364" s="477" t="s">
        <v>4759</v>
      </c>
      <c r="AN1364" s="269" t="s">
        <v>1449</v>
      </c>
      <c r="AO1364" s="269" t="s">
        <v>31</v>
      </c>
      <c r="AP1364" s="269" t="s">
        <v>222</v>
      </c>
      <c r="BX1364" s="114">
        <f>IF('1_geral'!$D$1=AL1364,1,0)</f>
        <v>0</v>
      </c>
      <c r="BY1364" s="114">
        <f>IF(BX1364=1,SUM($BX$2:$BX1363)+1,0)</f>
        <v>0</v>
      </c>
      <c r="BZ1364" s="114" t="str">
        <f t="shared" si="76"/>
        <v/>
      </c>
      <c r="CA1364" s="114" t="str">
        <f t="shared" si="77"/>
        <v/>
      </c>
    </row>
    <row r="1365" spans="38:79" ht="15" customHeight="1" x14ac:dyDescent="0.25">
      <c r="AL1365" s="271" t="str">
        <f t="shared" si="78"/>
        <v>SGA</v>
      </c>
      <c r="AM1365" s="477" t="s">
        <v>4760</v>
      </c>
      <c r="AN1365" s="269" t="s">
        <v>1450</v>
      </c>
      <c r="AO1365" s="269" t="s">
        <v>23</v>
      </c>
      <c r="AP1365" s="269" t="s">
        <v>222</v>
      </c>
      <c r="BX1365" s="114">
        <f>IF('1_geral'!$D$1=AL1365,1,0)</f>
        <v>0</v>
      </c>
      <c r="BY1365" s="114">
        <f>IF(BX1365=1,SUM($BX$2:$BX1364)+1,0)</f>
        <v>0</v>
      </c>
      <c r="BZ1365" s="114" t="str">
        <f t="shared" si="76"/>
        <v/>
      </c>
      <c r="CA1365" s="114" t="str">
        <f t="shared" si="77"/>
        <v/>
      </c>
    </row>
    <row r="1366" spans="38:79" ht="15" customHeight="1" x14ac:dyDescent="0.25">
      <c r="AL1366" s="271" t="str">
        <f t="shared" si="78"/>
        <v>STI</v>
      </c>
      <c r="AM1366" s="477" t="s">
        <v>4761</v>
      </c>
      <c r="AN1366" s="269" t="s">
        <v>4999</v>
      </c>
      <c r="AO1366" s="269" t="s">
        <v>31</v>
      </c>
      <c r="AP1366" s="269" t="s">
        <v>226</v>
      </c>
      <c r="BX1366" s="114">
        <f>IF('1_geral'!$D$1=AL1366,1,0)</f>
        <v>0</v>
      </c>
      <c r="BY1366" s="114">
        <f>IF(BX1366=1,SUM($BX$2:$BX1365)+1,0)</f>
        <v>0</v>
      </c>
      <c r="BZ1366" s="114" t="str">
        <f t="shared" si="76"/>
        <v/>
      </c>
      <c r="CA1366" s="114" t="str">
        <f t="shared" si="77"/>
        <v/>
      </c>
    </row>
    <row r="1367" spans="38:79" ht="15" customHeight="1" x14ac:dyDescent="0.25">
      <c r="AL1367" s="271" t="str">
        <f t="shared" si="78"/>
        <v>NSP</v>
      </c>
      <c r="AM1367" s="477" t="s">
        <v>4762</v>
      </c>
      <c r="AN1367" s="269" t="s">
        <v>1451</v>
      </c>
      <c r="AO1367" s="269" t="s">
        <v>16</v>
      </c>
      <c r="AP1367" s="269" t="s">
        <v>226</v>
      </c>
      <c r="BX1367" s="114">
        <f>IF('1_geral'!$D$1=AL1367,1,0)</f>
        <v>0</v>
      </c>
      <c r="BY1367" s="114">
        <f>IF(BX1367=1,SUM($BX$2:$BX1366)+1,0)</f>
        <v>0</v>
      </c>
      <c r="BZ1367" s="114" t="str">
        <f t="shared" si="76"/>
        <v/>
      </c>
      <c r="CA1367" s="114" t="str">
        <f t="shared" si="77"/>
        <v/>
      </c>
    </row>
    <row r="1368" spans="38:79" ht="15" customHeight="1" x14ac:dyDescent="0.25">
      <c r="AL1368" s="271" t="str">
        <f t="shared" si="78"/>
        <v>SPD</v>
      </c>
      <c r="AM1368" s="477" t="s">
        <v>4763</v>
      </c>
      <c r="AN1368" s="269" t="s">
        <v>1452</v>
      </c>
      <c r="AO1368" s="269" t="s">
        <v>27</v>
      </c>
      <c r="AP1368" s="269" t="s">
        <v>222</v>
      </c>
      <c r="BX1368" s="114">
        <f>IF('1_geral'!$D$1=AL1368,1,0)</f>
        <v>0</v>
      </c>
      <c r="BY1368" s="114">
        <f>IF(BX1368=1,SUM($BX$2:$BX1367)+1,0)</f>
        <v>0</v>
      </c>
      <c r="BZ1368" s="114" t="str">
        <f t="shared" si="76"/>
        <v/>
      </c>
      <c r="CA1368" s="114" t="str">
        <f t="shared" si="77"/>
        <v/>
      </c>
    </row>
    <row r="1369" spans="38:79" ht="15" customHeight="1" x14ac:dyDescent="0.25">
      <c r="AL1369" s="271" t="str">
        <f t="shared" si="78"/>
        <v>SGP</v>
      </c>
      <c r="AM1369" s="477" t="s">
        <v>4764</v>
      </c>
      <c r="AN1369" s="269" t="s">
        <v>1453</v>
      </c>
      <c r="AO1369" s="269" t="s">
        <v>24</v>
      </c>
      <c r="AP1369" s="269" t="s">
        <v>222</v>
      </c>
      <c r="BX1369" s="114">
        <f>IF('1_geral'!$D$1=AL1369,1,0)</f>
        <v>0</v>
      </c>
      <c r="BY1369" s="114">
        <f>IF(BX1369=1,SUM($BX$2:$BX1368)+1,0)</f>
        <v>0</v>
      </c>
      <c r="BZ1369" s="114" t="str">
        <f t="shared" si="76"/>
        <v/>
      </c>
      <c r="CA1369" s="114" t="str">
        <f t="shared" si="77"/>
        <v/>
      </c>
    </row>
    <row r="1370" spans="38:79" ht="15" customHeight="1" x14ac:dyDescent="0.25">
      <c r="AL1370" s="271" t="str">
        <f t="shared" si="78"/>
        <v>STI</v>
      </c>
      <c r="AM1370" s="477" t="s">
        <v>5277</v>
      </c>
      <c r="AN1370" s="269" t="s">
        <v>5278</v>
      </c>
      <c r="AO1370" s="269" t="s">
        <v>31</v>
      </c>
      <c r="AP1370" s="269" t="s">
        <v>222</v>
      </c>
      <c r="BX1370" s="114">
        <f>IF('1_geral'!$D$1=AL1370,1,0)</f>
        <v>0</v>
      </c>
      <c r="BY1370" s="114">
        <f>IF(BX1370=1,SUM($BX$2:$BX1369)+1,0)</f>
        <v>0</v>
      </c>
      <c r="BZ1370" s="114" t="str">
        <f t="shared" si="76"/>
        <v/>
      </c>
      <c r="CA1370" s="114" t="str">
        <f t="shared" si="77"/>
        <v/>
      </c>
    </row>
    <row r="1371" spans="38:79" ht="15" customHeight="1" x14ac:dyDescent="0.25">
      <c r="AL1371" s="271" t="str">
        <f t="shared" si="78"/>
        <v>PRG</v>
      </c>
      <c r="AM1371" s="477" t="s">
        <v>4765</v>
      </c>
      <c r="AN1371" s="269" t="s">
        <v>1454</v>
      </c>
      <c r="AO1371" s="269" t="s">
        <v>1835</v>
      </c>
      <c r="AP1371" s="269" t="s">
        <v>223</v>
      </c>
      <c r="BX1371" s="114">
        <f>IF('1_geral'!$D$1=AL1371,1,0)</f>
        <v>0</v>
      </c>
      <c r="BY1371" s="114">
        <f>IF(BX1371=1,SUM($BX$2:$BX1370)+1,0)</f>
        <v>0</v>
      </c>
      <c r="BZ1371" s="114" t="str">
        <f t="shared" si="76"/>
        <v/>
      </c>
      <c r="CA1371" s="114" t="str">
        <f t="shared" si="77"/>
        <v/>
      </c>
    </row>
    <row r="1372" spans="38:79" ht="15" customHeight="1" x14ac:dyDescent="0.25">
      <c r="AL1372" s="271" t="str">
        <f t="shared" si="78"/>
        <v>SGA</v>
      </c>
      <c r="AM1372" s="477" t="s">
        <v>4766</v>
      </c>
      <c r="AN1372" s="269" t="s">
        <v>1455</v>
      </c>
      <c r="AO1372" s="269" t="s">
        <v>23</v>
      </c>
      <c r="AP1372" s="269" t="s">
        <v>222</v>
      </c>
      <c r="BX1372" s="114">
        <f>IF('1_geral'!$D$1=AL1372,1,0)</f>
        <v>0</v>
      </c>
      <c r="BY1372" s="114">
        <f>IF(BX1372=1,SUM($BX$2:$BX1371)+1,0)</f>
        <v>0</v>
      </c>
      <c r="BZ1372" s="114" t="str">
        <f t="shared" si="76"/>
        <v/>
      </c>
      <c r="CA1372" s="114" t="str">
        <f t="shared" si="77"/>
        <v/>
      </c>
    </row>
    <row r="1373" spans="38:79" ht="15" customHeight="1" x14ac:dyDescent="0.25">
      <c r="AL1373" s="271" t="str">
        <f t="shared" si="78"/>
        <v>SAG</v>
      </c>
      <c r="AM1373" s="477" t="s">
        <v>4767</v>
      </c>
      <c r="AN1373" s="269" t="s">
        <v>1456</v>
      </c>
      <c r="AO1373" s="269" t="s">
        <v>3364</v>
      </c>
      <c r="AP1373" s="269" t="s">
        <v>222</v>
      </c>
      <c r="BX1373" s="114">
        <f>IF('1_geral'!$D$1=AL1373,1,0)</f>
        <v>0</v>
      </c>
      <c r="BY1373" s="114">
        <f>IF(BX1373=1,SUM($BX$2:$BX1372)+1,0)</f>
        <v>0</v>
      </c>
      <c r="BZ1373" s="114" t="str">
        <f t="shared" si="76"/>
        <v/>
      </c>
      <c r="CA1373" s="114" t="str">
        <f t="shared" si="77"/>
        <v/>
      </c>
    </row>
    <row r="1374" spans="38:79" ht="15" customHeight="1" x14ac:dyDescent="0.25">
      <c r="AL1374" s="271" t="str">
        <f t="shared" si="78"/>
        <v>SPG</v>
      </c>
      <c r="AM1374" s="477" t="s">
        <v>4768</v>
      </c>
      <c r="AN1374" s="269" t="s">
        <v>1457</v>
      </c>
      <c r="AO1374" s="269" t="s">
        <v>28</v>
      </c>
      <c r="AP1374" s="269" t="s">
        <v>222</v>
      </c>
      <c r="BX1374" s="114">
        <f>IF('1_geral'!$D$1=AL1374,1,0)</f>
        <v>0</v>
      </c>
      <c r="BY1374" s="114">
        <f>IF(BX1374=1,SUM($BX$2:$BX1373)+1,0)</f>
        <v>0</v>
      </c>
      <c r="BZ1374" s="114" t="str">
        <f t="shared" si="76"/>
        <v/>
      </c>
      <c r="CA1374" s="114" t="str">
        <f t="shared" si="77"/>
        <v/>
      </c>
    </row>
    <row r="1375" spans="38:79" ht="15" customHeight="1" x14ac:dyDescent="0.25">
      <c r="AL1375" s="271" t="str">
        <f t="shared" si="78"/>
        <v>NBH</v>
      </c>
      <c r="AM1375" s="477" t="s">
        <v>4769</v>
      </c>
      <c r="AN1375" s="269" t="s">
        <v>1458</v>
      </c>
      <c r="AO1375" s="269" t="s">
        <v>1838</v>
      </c>
      <c r="AP1375" s="269" t="s">
        <v>224</v>
      </c>
      <c r="BX1375" s="114">
        <f>IF('1_geral'!$D$1=AL1375,1,0)</f>
        <v>0</v>
      </c>
      <c r="BY1375" s="114">
        <f>IF(BX1375=1,SUM($BX$2:$BX1374)+1,0)</f>
        <v>0</v>
      </c>
      <c r="BZ1375" s="114" t="str">
        <f t="shared" si="76"/>
        <v/>
      </c>
      <c r="CA1375" s="114" t="str">
        <f t="shared" si="77"/>
        <v/>
      </c>
    </row>
    <row r="1376" spans="38:79" ht="15" customHeight="1" x14ac:dyDescent="0.25">
      <c r="AL1376" s="271" t="str">
        <f t="shared" si="78"/>
        <v>PRG</v>
      </c>
      <c r="AM1376" s="477" t="s">
        <v>4770</v>
      </c>
      <c r="AN1376" s="269" t="s">
        <v>1459</v>
      </c>
      <c r="AO1376" s="269" t="s">
        <v>1835</v>
      </c>
      <c r="AP1376" s="269" t="s">
        <v>223</v>
      </c>
      <c r="BX1376" s="114">
        <f>IF('1_geral'!$D$1=AL1376,1,0)</f>
        <v>0</v>
      </c>
      <c r="BY1376" s="114">
        <f>IF(BX1376=1,SUM($BX$2:$BX1375)+1,0)</f>
        <v>0</v>
      </c>
      <c r="BZ1376" s="114" t="str">
        <f t="shared" si="76"/>
        <v/>
      </c>
      <c r="CA1376" s="114" t="str">
        <f t="shared" si="77"/>
        <v/>
      </c>
    </row>
    <row r="1377" spans="38:79" ht="15" customHeight="1" x14ac:dyDescent="0.25">
      <c r="AL1377" s="271" t="str">
        <f t="shared" si="78"/>
        <v>SFI</v>
      </c>
      <c r="AM1377" s="477" t="s">
        <v>4771</v>
      </c>
      <c r="AN1377" s="269" t="s">
        <v>1460</v>
      </c>
      <c r="AO1377" s="269" t="s">
        <v>1836</v>
      </c>
      <c r="AP1377" s="269" t="s">
        <v>222</v>
      </c>
      <c r="BX1377" s="114">
        <f>IF('1_geral'!$D$1=AL1377,1,0)</f>
        <v>0</v>
      </c>
      <c r="BY1377" s="114">
        <f>IF(BX1377=1,SUM($BX$2:$BX1376)+1,0)</f>
        <v>0</v>
      </c>
      <c r="BZ1377" s="114" t="str">
        <f t="shared" si="76"/>
        <v/>
      </c>
      <c r="CA1377" s="114" t="str">
        <f t="shared" si="77"/>
        <v/>
      </c>
    </row>
    <row r="1378" spans="38:79" ht="15" customHeight="1" x14ac:dyDescent="0.25">
      <c r="AL1378" s="271" t="str">
        <f t="shared" si="78"/>
        <v>PRG</v>
      </c>
      <c r="AM1378" s="477" t="s">
        <v>4772</v>
      </c>
      <c r="AN1378" s="269" t="s">
        <v>1461</v>
      </c>
      <c r="AO1378" s="269" t="s">
        <v>1835</v>
      </c>
      <c r="AP1378" s="269" t="s">
        <v>223</v>
      </c>
      <c r="BX1378" s="114">
        <f>IF('1_geral'!$D$1=AL1378,1,0)</f>
        <v>0</v>
      </c>
      <c r="BY1378" s="114">
        <f>IF(BX1378=1,SUM($BX$2:$BX1377)+1,0)</f>
        <v>0</v>
      </c>
      <c r="BZ1378" s="114" t="str">
        <f t="shared" si="76"/>
        <v/>
      </c>
      <c r="CA1378" s="114" t="str">
        <f t="shared" si="77"/>
        <v/>
      </c>
    </row>
    <row r="1379" spans="38:79" ht="15" customHeight="1" x14ac:dyDescent="0.25">
      <c r="AL1379" s="271" t="str">
        <f t="shared" si="78"/>
        <v>STI</v>
      </c>
      <c r="AM1379" s="477" t="s">
        <v>4773</v>
      </c>
      <c r="AN1379" s="269" t="s">
        <v>1462</v>
      </c>
      <c r="AO1379" s="269" t="s">
        <v>31</v>
      </c>
      <c r="AP1379" s="269" t="s">
        <v>222</v>
      </c>
      <c r="BX1379" s="114">
        <f>IF('1_geral'!$D$1=AL1379,1,0)</f>
        <v>0</v>
      </c>
      <c r="BY1379" s="114">
        <f>IF(BX1379=1,SUM($BX$2:$BX1378)+1,0)</f>
        <v>0</v>
      </c>
      <c r="BZ1379" s="114" t="str">
        <f t="shared" si="76"/>
        <v/>
      </c>
      <c r="CA1379" s="114" t="str">
        <f t="shared" si="77"/>
        <v/>
      </c>
    </row>
    <row r="1380" spans="38:79" ht="15" customHeight="1" x14ac:dyDescent="0.25">
      <c r="AL1380" s="271" t="str">
        <f t="shared" si="78"/>
        <v>SGA</v>
      </c>
      <c r="AM1380" s="477" t="s">
        <v>4774</v>
      </c>
      <c r="AN1380" s="269" t="s">
        <v>1463</v>
      </c>
      <c r="AO1380" s="269" t="s">
        <v>23</v>
      </c>
      <c r="AP1380" s="269" t="s">
        <v>222</v>
      </c>
      <c r="BX1380" s="114">
        <f>IF('1_geral'!$D$1=AL1380,1,0)</f>
        <v>0</v>
      </c>
      <c r="BY1380" s="114">
        <f>IF(BX1380=1,SUM($BX$2:$BX1379)+1,0)</f>
        <v>0</v>
      </c>
      <c r="BZ1380" s="114" t="str">
        <f t="shared" si="76"/>
        <v/>
      </c>
      <c r="CA1380" s="114" t="str">
        <f t="shared" si="77"/>
        <v/>
      </c>
    </row>
    <row r="1381" spans="38:79" ht="15" customHeight="1" x14ac:dyDescent="0.25">
      <c r="AL1381" s="271" t="str">
        <f t="shared" si="78"/>
        <v>SEP</v>
      </c>
      <c r="AM1381" s="477" t="s">
        <v>4775</v>
      </c>
      <c r="AN1381" s="269" t="s">
        <v>1464</v>
      </c>
      <c r="AO1381" s="269" t="s">
        <v>5</v>
      </c>
      <c r="AP1381" s="269" t="s">
        <v>222</v>
      </c>
      <c r="BX1381" s="114">
        <f>IF('1_geral'!$D$1=AL1381,1,0)</f>
        <v>0</v>
      </c>
      <c r="BY1381" s="114">
        <f>IF(BX1381=1,SUM($BX$2:$BX1380)+1,0)</f>
        <v>0</v>
      </c>
      <c r="BZ1381" s="114" t="str">
        <f t="shared" si="76"/>
        <v/>
      </c>
      <c r="CA1381" s="114" t="str">
        <f t="shared" si="77"/>
        <v/>
      </c>
    </row>
    <row r="1382" spans="38:79" ht="15" customHeight="1" x14ac:dyDescent="0.25">
      <c r="AL1382" s="271" t="str">
        <f t="shared" si="78"/>
        <v>SPD</v>
      </c>
      <c r="AM1382" s="477" t="s">
        <v>4776</v>
      </c>
      <c r="AN1382" s="269" t="s">
        <v>1465</v>
      </c>
      <c r="AO1382" s="269" t="s">
        <v>27</v>
      </c>
      <c r="AP1382" s="269" t="s">
        <v>222</v>
      </c>
      <c r="BX1382" s="114">
        <f>IF('1_geral'!$D$1=AL1382,1,0)</f>
        <v>0</v>
      </c>
      <c r="BY1382" s="114">
        <f>IF(BX1382=1,SUM($BX$2:$BX1381)+1,0)</f>
        <v>0</v>
      </c>
      <c r="BZ1382" s="114" t="str">
        <f t="shared" si="76"/>
        <v/>
      </c>
      <c r="CA1382" s="114" t="str">
        <f t="shared" si="77"/>
        <v/>
      </c>
    </row>
    <row r="1383" spans="38:79" ht="15" customHeight="1" x14ac:dyDescent="0.25">
      <c r="AL1383" s="271" t="str">
        <f t="shared" si="78"/>
        <v>SDT</v>
      </c>
      <c r="AM1383" s="477" t="s">
        <v>5086</v>
      </c>
      <c r="AN1383" s="269" t="s">
        <v>5036</v>
      </c>
      <c r="AO1383" s="269" t="s">
        <v>22</v>
      </c>
      <c r="AP1383" s="269" t="s">
        <v>222</v>
      </c>
      <c r="BX1383" s="114">
        <f>IF('1_geral'!$D$1=AL1383,1,0)</f>
        <v>0</v>
      </c>
      <c r="BY1383" s="114">
        <f>IF(BX1383=1,SUM($BX$2:$BX1382)+1,0)</f>
        <v>0</v>
      </c>
      <c r="BZ1383" s="114" t="str">
        <f t="shared" si="76"/>
        <v/>
      </c>
      <c r="CA1383" s="114" t="str">
        <f t="shared" si="77"/>
        <v/>
      </c>
    </row>
    <row r="1384" spans="38:79" ht="15" customHeight="1" x14ac:dyDescent="0.25">
      <c r="AL1384" s="271" t="str">
        <f t="shared" si="78"/>
        <v>APOIO</v>
      </c>
      <c r="AM1384" s="477" t="s">
        <v>4777</v>
      </c>
      <c r="AN1384" s="269" t="s">
        <v>1466</v>
      </c>
      <c r="AO1384" s="269" t="s">
        <v>40</v>
      </c>
      <c r="AP1384" s="269" t="s">
        <v>222</v>
      </c>
      <c r="BX1384" s="114">
        <f>IF('1_geral'!$D$1=AL1384,1,0)</f>
        <v>0</v>
      </c>
      <c r="BY1384" s="114">
        <f>IF(BX1384=1,SUM($BX$2:$BX1383)+1,0)</f>
        <v>0</v>
      </c>
      <c r="BZ1384" s="114" t="str">
        <f t="shared" si="76"/>
        <v/>
      </c>
      <c r="CA1384" s="114" t="str">
        <f t="shared" si="77"/>
        <v/>
      </c>
    </row>
    <row r="1385" spans="38:79" ht="15" customHeight="1" x14ac:dyDescent="0.25">
      <c r="AL1385" s="271" t="str">
        <f t="shared" si="78"/>
        <v>SPC</v>
      </c>
      <c r="AM1385" s="477" t="s">
        <v>4778</v>
      </c>
      <c r="AN1385" s="269" t="s">
        <v>1467</v>
      </c>
      <c r="AO1385" s="269" t="s">
        <v>26</v>
      </c>
      <c r="AP1385" s="269" t="s">
        <v>222</v>
      </c>
      <c r="BX1385" s="114">
        <f>IF('1_geral'!$D$1=AL1385,1,0)</f>
        <v>0</v>
      </c>
      <c r="BY1385" s="114">
        <f>IF(BX1385=1,SUM($BX$2:$BX1384)+1,0)</f>
        <v>0</v>
      </c>
      <c r="BZ1385" s="114" t="str">
        <f t="shared" si="76"/>
        <v/>
      </c>
      <c r="CA1385" s="114" t="str">
        <f t="shared" si="77"/>
        <v/>
      </c>
    </row>
    <row r="1386" spans="38:79" ht="15" customHeight="1" x14ac:dyDescent="0.25">
      <c r="AL1386" s="271" t="str">
        <f t="shared" si="78"/>
        <v>SDL</v>
      </c>
      <c r="AM1386" s="477" t="s">
        <v>4779</v>
      </c>
      <c r="AN1386" s="269" t="s">
        <v>1468</v>
      </c>
      <c r="AO1386" s="269" t="s">
        <v>20</v>
      </c>
      <c r="AP1386" s="269" t="s">
        <v>222</v>
      </c>
      <c r="BX1386" s="114">
        <f>IF('1_geral'!$D$1=AL1386,1,0)</f>
        <v>0</v>
      </c>
      <c r="BY1386" s="114">
        <f>IF(BX1386=1,SUM($BX$2:$BX1385)+1,0)</f>
        <v>0</v>
      </c>
      <c r="BZ1386" s="114" t="str">
        <f t="shared" si="76"/>
        <v/>
      </c>
      <c r="CA1386" s="114" t="str">
        <f t="shared" si="77"/>
        <v/>
      </c>
    </row>
    <row r="1387" spans="38:79" ht="15" customHeight="1" x14ac:dyDescent="0.25">
      <c r="AL1387" s="271" t="str">
        <f t="shared" si="78"/>
        <v>SCI</v>
      </c>
      <c r="AM1387" s="477" t="s">
        <v>4780</v>
      </c>
      <c r="AN1387" s="269" t="s">
        <v>1469</v>
      </c>
      <c r="AO1387" s="269" t="s">
        <v>18</v>
      </c>
      <c r="AP1387" s="269" t="s">
        <v>222</v>
      </c>
      <c r="BX1387" s="114">
        <f>IF('1_geral'!$D$1=AL1387,1,0)</f>
        <v>0</v>
      </c>
      <c r="BY1387" s="114">
        <f>IF(BX1387=1,SUM($BX$2:$BX1386)+1,0)</f>
        <v>0</v>
      </c>
      <c r="BZ1387" s="114" t="str">
        <f t="shared" si="76"/>
        <v/>
      </c>
      <c r="CA1387" s="114" t="str">
        <f t="shared" si="77"/>
        <v/>
      </c>
    </row>
    <row r="1388" spans="38:79" ht="15" customHeight="1" x14ac:dyDescent="0.25">
      <c r="AL1388" s="271" t="str">
        <f t="shared" si="78"/>
        <v>CPT</v>
      </c>
      <c r="AM1388" s="477" t="s">
        <v>4781</v>
      </c>
      <c r="AN1388" s="269" t="s">
        <v>1470</v>
      </c>
      <c r="AO1388" s="269" t="s">
        <v>1834</v>
      </c>
      <c r="AP1388" s="269" t="s">
        <v>223</v>
      </c>
      <c r="BX1388" s="114">
        <f>IF('1_geral'!$D$1=AL1388,1,0)</f>
        <v>0</v>
      </c>
      <c r="BY1388" s="114">
        <f>IF(BX1388=1,SUM($BX$2:$BX1387)+1,0)</f>
        <v>0</v>
      </c>
      <c r="BZ1388" s="114" t="str">
        <f t="shared" si="76"/>
        <v/>
      </c>
      <c r="CA1388" s="114" t="str">
        <f t="shared" si="77"/>
        <v/>
      </c>
    </row>
    <row r="1389" spans="38:79" ht="15" customHeight="1" x14ac:dyDescent="0.25">
      <c r="AL1389" s="271" t="str">
        <f t="shared" si="78"/>
        <v>SAG</v>
      </c>
      <c r="AM1389" s="477" t="s">
        <v>4782</v>
      </c>
      <c r="AN1389" s="269" t="s">
        <v>1471</v>
      </c>
      <c r="AO1389" s="269" t="s">
        <v>3364</v>
      </c>
      <c r="AP1389" s="269" t="s">
        <v>222</v>
      </c>
      <c r="BX1389" s="114">
        <f>IF('1_geral'!$D$1=AL1389,1,0)</f>
        <v>0</v>
      </c>
      <c r="BY1389" s="114">
        <f>IF(BX1389=1,SUM($BX$2:$BX1388)+1,0)</f>
        <v>0</v>
      </c>
      <c r="BZ1389" s="114" t="str">
        <f t="shared" si="76"/>
        <v/>
      </c>
      <c r="CA1389" s="114" t="str">
        <f t="shared" si="77"/>
        <v/>
      </c>
    </row>
    <row r="1390" spans="38:79" ht="15" customHeight="1" x14ac:dyDescent="0.25">
      <c r="AL1390" s="271" t="str">
        <f t="shared" si="78"/>
        <v>SGP</v>
      </c>
      <c r="AM1390" s="477" t="s">
        <v>4783</v>
      </c>
      <c r="AN1390" s="269" t="s">
        <v>1472</v>
      </c>
      <c r="AO1390" s="269" t="s">
        <v>24</v>
      </c>
      <c r="AP1390" s="269" t="s">
        <v>222</v>
      </c>
      <c r="BX1390" s="114">
        <f>IF('1_geral'!$D$1=AL1390,1,0)</f>
        <v>0</v>
      </c>
      <c r="BY1390" s="114">
        <f>IF(BX1390=1,SUM($BX$2:$BX1389)+1,0)</f>
        <v>0</v>
      </c>
      <c r="BZ1390" s="114" t="str">
        <f t="shared" si="76"/>
        <v/>
      </c>
      <c r="CA1390" s="114" t="str">
        <f t="shared" si="77"/>
        <v/>
      </c>
    </row>
    <row r="1391" spans="38:79" ht="15" customHeight="1" x14ac:dyDescent="0.25">
      <c r="AL1391" s="271" t="str">
        <f t="shared" si="78"/>
        <v>DIR-3</v>
      </c>
      <c r="AM1391" s="477" t="s">
        <v>4784</v>
      </c>
      <c r="AN1391" s="269" t="s">
        <v>1473</v>
      </c>
      <c r="AO1391" s="269" t="s">
        <v>9</v>
      </c>
      <c r="AP1391" s="269" t="s">
        <v>222</v>
      </c>
      <c r="BX1391" s="114">
        <f>IF('1_geral'!$D$1=AL1391,1,0)</f>
        <v>0</v>
      </c>
      <c r="BY1391" s="114">
        <f>IF(BX1391=1,SUM($BX$2:$BX1390)+1,0)</f>
        <v>0</v>
      </c>
      <c r="BZ1391" s="114" t="str">
        <f t="shared" si="76"/>
        <v/>
      </c>
      <c r="CA1391" s="114" t="str">
        <f t="shared" si="77"/>
        <v/>
      </c>
    </row>
    <row r="1392" spans="38:79" ht="15" customHeight="1" x14ac:dyDescent="0.25">
      <c r="AL1392" s="271" t="str">
        <f t="shared" si="78"/>
        <v>CPT</v>
      </c>
      <c r="AM1392" s="477" t="s">
        <v>4785</v>
      </c>
      <c r="AN1392" s="269" t="s">
        <v>1474</v>
      </c>
      <c r="AO1392" s="269" t="s">
        <v>1834</v>
      </c>
      <c r="AP1392" s="269" t="s">
        <v>223</v>
      </c>
      <c r="BX1392" s="114">
        <f>IF('1_geral'!$D$1=AL1392,1,0)</f>
        <v>0</v>
      </c>
      <c r="BY1392" s="114">
        <f>IF(BX1392=1,SUM($BX$2:$BX1391)+1,0)</f>
        <v>0</v>
      </c>
      <c r="BZ1392" s="114" t="str">
        <f t="shared" si="76"/>
        <v/>
      </c>
      <c r="CA1392" s="114" t="str">
        <f t="shared" si="77"/>
        <v/>
      </c>
    </row>
    <row r="1393" spans="38:79" ht="15" customHeight="1" x14ac:dyDescent="0.25">
      <c r="AL1393" s="271" t="str">
        <f t="shared" si="78"/>
        <v>DIR-3</v>
      </c>
      <c r="AM1393" s="477" t="s">
        <v>4786</v>
      </c>
      <c r="AN1393" s="269" t="s">
        <v>1475</v>
      </c>
      <c r="AO1393" s="269" t="s">
        <v>9</v>
      </c>
      <c r="AP1393" s="269" t="s">
        <v>222</v>
      </c>
      <c r="BX1393" s="114">
        <f>IF('1_geral'!$D$1=AL1393,1,0)</f>
        <v>0</v>
      </c>
      <c r="BY1393" s="114">
        <f>IF(BX1393=1,SUM($BX$2:$BX1392)+1,0)</f>
        <v>0</v>
      </c>
      <c r="BZ1393" s="114" t="str">
        <f t="shared" si="76"/>
        <v/>
      </c>
      <c r="CA1393" s="114" t="str">
        <f t="shared" si="77"/>
        <v/>
      </c>
    </row>
    <row r="1394" spans="38:79" ht="15" customHeight="1" x14ac:dyDescent="0.25">
      <c r="AL1394" s="271" t="str">
        <f t="shared" si="78"/>
        <v>EDF</v>
      </c>
      <c r="AM1394" s="477" t="s">
        <v>4787</v>
      </c>
      <c r="AN1394" s="269" t="s">
        <v>1476</v>
      </c>
      <c r="AO1394" s="269" t="s">
        <v>43</v>
      </c>
      <c r="AP1394" s="269" t="s">
        <v>223</v>
      </c>
      <c r="BX1394" s="114">
        <f>IF('1_geral'!$D$1=AL1394,1,0)</f>
        <v>0</v>
      </c>
      <c r="BY1394" s="114">
        <f>IF(BX1394=1,SUM($BX$2:$BX1393)+1,0)</f>
        <v>0</v>
      </c>
      <c r="BZ1394" s="114" t="str">
        <f t="shared" si="76"/>
        <v/>
      </c>
      <c r="CA1394" s="114" t="str">
        <f t="shared" si="77"/>
        <v/>
      </c>
    </row>
    <row r="1395" spans="38:79" ht="15" customHeight="1" x14ac:dyDescent="0.25">
      <c r="AL1395" s="271" t="str">
        <f t="shared" si="78"/>
        <v>SGA</v>
      </c>
      <c r="AM1395" s="477" t="s">
        <v>4788</v>
      </c>
      <c r="AN1395" s="269" t="s">
        <v>1477</v>
      </c>
      <c r="AO1395" s="269" t="s">
        <v>23</v>
      </c>
      <c r="AP1395" s="269" t="s">
        <v>222</v>
      </c>
      <c r="BX1395" s="114">
        <f>IF('1_geral'!$D$1=AL1395,1,0)</f>
        <v>0</v>
      </c>
      <c r="BY1395" s="114">
        <f>IF(BX1395=1,SUM($BX$2:$BX1394)+1,0)</f>
        <v>0</v>
      </c>
      <c r="BZ1395" s="114" t="str">
        <f t="shared" si="76"/>
        <v/>
      </c>
      <c r="CA1395" s="114" t="str">
        <f t="shared" si="77"/>
        <v/>
      </c>
    </row>
    <row r="1396" spans="38:79" ht="15" customHeight="1" x14ac:dyDescent="0.25">
      <c r="AL1396" s="271" t="str">
        <f t="shared" si="78"/>
        <v>STI</v>
      </c>
      <c r="AM1396" s="477" t="s">
        <v>4789</v>
      </c>
      <c r="AN1396" s="269" t="s">
        <v>1478</v>
      </c>
      <c r="AO1396" s="269" t="s">
        <v>31</v>
      </c>
      <c r="AP1396" s="269" t="s">
        <v>222</v>
      </c>
      <c r="BX1396" s="114">
        <f>IF('1_geral'!$D$1=AL1396,1,0)</f>
        <v>0</v>
      </c>
      <c r="BY1396" s="114">
        <f>IF(BX1396=1,SUM($BX$2:$BX1395)+1,0)</f>
        <v>0</v>
      </c>
      <c r="BZ1396" s="114" t="str">
        <f t="shared" si="76"/>
        <v/>
      </c>
      <c r="CA1396" s="114" t="str">
        <f t="shared" si="77"/>
        <v/>
      </c>
    </row>
    <row r="1397" spans="38:79" ht="15" customHeight="1" x14ac:dyDescent="0.25">
      <c r="AL1397" s="271" t="str">
        <f t="shared" si="78"/>
        <v>NMA</v>
      </c>
      <c r="AM1397" s="477" t="s">
        <v>4790</v>
      </c>
      <c r="AN1397" s="269" t="s">
        <v>3426</v>
      </c>
      <c r="AO1397" s="269" t="s">
        <v>13</v>
      </c>
      <c r="AP1397" s="269" t="s">
        <v>1833</v>
      </c>
      <c r="BX1397" s="114">
        <f>IF('1_geral'!$D$1=AL1397,1,0)</f>
        <v>0</v>
      </c>
      <c r="BY1397" s="114">
        <f>IF(BX1397=1,SUM($BX$2:$BX1396)+1,0)</f>
        <v>0</v>
      </c>
      <c r="BZ1397" s="114" t="str">
        <f t="shared" si="76"/>
        <v/>
      </c>
      <c r="CA1397" s="114" t="str">
        <f t="shared" si="77"/>
        <v/>
      </c>
    </row>
    <row r="1398" spans="38:79" ht="15" customHeight="1" x14ac:dyDescent="0.25">
      <c r="AL1398" s="271" t="str">
        <f t="shared" si="78"/>
        <v>SPC</v>
      </c>
      <c r="AM1398" s="477" t="s">
        <v>4791</v>
      </c>
      <c r="AN1398" s="269" t="s">
        <v>1479</v>
      </c>
      <c r="AO1398" s="269" t="s">
        <v>26</v>
      </c>
      <c r="AP1398" s="269" t="s">
        <v>222</v>
      </c>
      <c r="BX1398" s="114">
        <f>IF('1_geral'!$D$1=AL1398,1,0)</f>
        <v>0</v>
      </c>
      <c r="BY1398" s="114">
        <f>IF(BX1398=1,SUM($BX$2:$BX1397)+1,0)</f>
        <v>0</v>
      </c>
      <c r="BZ1398" s="114" t="str">
        <f t="shared" si="76"/>
        <v/>
      </c>
      <c r="CA1398" s="114" t="str">
        <f t="shared" si="77"/>
        <v/>
      </c>
    </row>
    <row r="1399" spans="38:79" ht="15" customHeight="1" x14ac:dyDescent="0.25">
      <c r="AL1399" s="271" t="str">
        <f t="shared" si="78"/>
        <v>STI</v>
      </c>
      <c r="AM1399" s="477" t="s">
        <v>4792</v>
      </c>
      <c r="AN1399" s="269" t="s">
        <v>1480</v>
      </c>
      <c r="AO1399" s="269" t="s">
        <v>31</v>
      </c>
      <c r="AP1399" s="269" t="s">
        <v>222</v>
      </c>
      <c r="BX1399" s="114">
        <f>IF('1_geral'!$D$1=AL1399,1,0)</f>
        <v>0</v>
      </c>
      <c r="BY1399" s="114">
        <f>IF(BX1399=1,SUM($BX$2:$BX1398)+1,0)</f>
        <v>0</v>
      </c>
      <c r="BZ1399" s="114" t="str">
        <f t="shared" si="76"/>
        <v/>
      </c>
      <c r="CA1399" s="114" t="str">
        <f t="shared" si="77"/>
        <v/>
      </c>
    </row>
    <row r="1400" spans="38:79" ht="15" customHeight="1" x14ac:dyDescent="0.25">
      <c r="AL1400" s="271" t="str">
        <f t="shared" si="78"/>
        <v>CPT</v>
      </c>
      <c r="AM1400" s="477" t="s">
        <v>5138</v>
      </c>
      <c r="AN1400" s="269" t="s">
        <v>5139</v>
      </c>
      <c r="AO1400" s="269" t="s">
        <v>1834</v>
      </c>
      <c r="AP1400" s="269" t="s">
        <v>223</v>
      </c>
      <c r="BX1400" s="114">
        <f>IF('1_geral'!$D$1=AL1400,1,0)</f>
        <v>0</v>
      </c>
      <c r="BY1400" s="114">
        <f>IF(BX1400=1,SUM($BX$2:$BX1399)+1,0)</f>
        <v>0</v>
      </c>
      <c r="BZ1400" s="114" t="str">
        <f t="shared" si="76"/>
        <v/>
      </c>
      <c r="CA1400" s="114" t="str">
        <f t="shared" si="77"/>
        <v/>
      </c>
    </row>
    <row r="1401" spans="38:79" ht="15" customHeight="1" x14ac:dyDescent="0.25">
      <c r="AL1401" s="271" t="str">
        <f t="shared" si="78"/>
        <v>SDL</v>
      </c>
      <c r="AM1401" s="477" t="s">
        <v>4793</v>
      </c>
      <c r="AN1401" s="269" t="s">
        <v>1481</v>
      </c>
      <c r="AO1401" s="269" t="s">
        <v>20</v>
      </c>
      <c r="AP1401" s="269" t="s">
        <v>222</v>
      </c>
      <c r="BX1401" s="114">
        <f>IF('1_geral'!$D$1=AL1401,1,0)</f>
        <v>0</v>
      </c>
      <c r="BY1401" s="114">
        <f>IF(BX1401=1,SUM($BX$2:$BX1400)+1,0)</f>
        <v>0</v>
      </c>
      <c r="BZ1401" s="114" t="str">
        <f t="shared" si="76"/>
        <v/>
      </c>
      <c r="CA1401" s="114" t="str">
        <f t="shared" si="77"/>
        <v/>
      </c>
    </row>
    <row r="1402" spans="38:79" ht="15" customHeight="1" x14ac:dyDescent="0.25">
      <c r="AL1402" s="271" t="str">
        <f t="shared" si="78"/>
        <v>NSP</v>
      </c>
      <c r="AM1402" s="477" t="s">
        <v>4794</v>
      </c>
      <c r="AN1402" s="269" t="s">
        <v>1482</v>
      </c>
      <c r="AO1402" s="269" t="s">
        <v>16</v>
      </c>
      <c r="AP1402" s="269" t="s">
        <v>226</v>
      </c>
      <c r="BX1402" s="114">
        <f>IF('1_geral'!$D$1=AL1402,1,0)</f>
        <v>0</v>
      </c>
      <c r="BY1402" s="114">
        <f>IF(BX1402=1,SUM($BX$2:$BX1401)+1,0)</f>
        <v>0</v>
      </c>
      <c r="BZ1402" s="114" t="str">
        <f t="shared" si="76"/>
        <v/>
      </c>
      <c r="CA1402" s="114" t="str">
        <f t="shared" si="77"/>
        <v/>
      </c>
    </row>
    <row r="1403" spans="38:79" ht="15" customHeight="1" x14ac:dyDescent="0.25">
      <c r="AL1403" s="271" t="str">
        <f t="shared" si="78"/>
        <v>SGA</v>
      </c>
      <c r="AM1403" s="477" t="s">
        <v>4795</v>
      </c>
      <c r="AN1403" s="269" t="s">
        <v>1483</v>
      </c>
      <c r="AO1403" s="269" t="s">
        <v>23</v>
      </c>
      <c r="AP1403" s="269" t="s">
        <v>223</v>
      </c>
      <c r="BX1403" s="114">
        <f>IF('1_geral'!$D$1=AL1403,1,0)</f>
        <v>0</v>
      </c>
      <c r="BY1403" s="114">
        <f>IF(BX1403=1,SUM($BX$2:$BX1402)+1,0)</f>
        <v>0</v>
      </c>
      <c r="BZ1403" s="114" t="str">
        <f t="shared" si="76"/>
        <v/>
      </c>
      <c r="CA1403" s="114" t="str">
        <f t="shared" si="77"/>
        <v/>
      </c>
    </row>
    <row r="1404" spans="38:79" ht="15" customHeight="1" x14ac:dyDescent="0.25">
      <c r="AL1404" s="271" t="str">
        <f t="shared" si="78"/>
        <v>NPA</v>
      </c>
      <c r="AM1404" s="477" t="s">
        <v>4796</v>
      </c>
      <c r="AN1404" s="269" t="s">
        <v>1484</v>
      </c>
      <c r="AO1404" s="269" t="s">
        <v>14</v>
      </c>
      <c r="AP1404" s="269" t="s">
        <v>225</v>
      </c>
      <c r="BX1404" s="114">
        <f>IF('1_geral'!$D$1=AL1404,1,0)</f>
        <v>0</v>
      </c>
      <c r="BY1404" s="114">
        <f>IF(BX1404=1,SUM($BX$2:$BX1403)+1,0)</f>
        <v>0</v>
      </c>
      <c r="BZ1404" s="114" t="str">
        <f t="shared" si="76"/>
        <v/>
      </c>
      <c r="CA1404" s="114" t="str">
        <f t="shared" si="77"/>
        <v/>
      </c>
    </row>
    <row r="1405" spans="38:79" ht="15" customHeight="1" x14ac:dyDescent="0.25">
      <c r="AL1405" s="271" t="str">
        <f t="shared" si="78"/>
        <v>NSA</v>
      </c>
      <c r="AM1405" s="477" t="s">
        <v>4797</v>
      </c>
      <c r="AN1405" s="269" t="s">
        <v>1485</v>
      </c>
      <c r="AO1405" s="269" t="s">
        <v>15</v>
      </c>
      <c r="AP1405" s="269" t="s">
        <v>227</v>
      </c>
      <c r="BX1405" s="114">
        <f>IF('1_geral'!$D$1=AL1405,1,0)</f>
        <v>0</v>
      </c>
      <c r="BY1405" s="114">
        <f>IF(BX1405=1,SUM($BX$2:$BX1404)+1,0)</f>
        <v>0</v>
      </c>
      <c r="BZ1405" s="114" t="str">
        <f t="shared" si="76"/>
        <v/>
      </c>
      <c r="CA1405" s="114" t="str">
        <f t="shared" si="77"/>
        <v/>
      </c>
    </row>
    <row r="1406" spans="38:79" ht="15" customHeight="1" x14ac:dyDescent="0.25">
      <c r="AL1406" s="271" t="str">
        <f t="shared" si="78"/>
        <v>SGA</v>
      </c>
      <c r="AM1406" s="477" t="s">
        <v>4798</v>
      </c>
      <c r="AN1406" s="269" t="s">
        <v>1486</v>
      </c>
      <c r="AO1406" s="269" t="s">
        <v>23</v>
      </c>
      <c r="AP1406" s="269" t="s">
        <v>222</v>
      </c>
      <c r="BX1406" s="114">
        <f>IF('1_geral'!$D$1=AL1406,1,0)</f>
        <v>0</v>
      </c>
      <c r="BY1406" s="114">
        <f>IF(BX1406=1,SUM($BX$2:$BX1405)+1,0)</f>
        <v>0</v>
      </c>
      <c r="BZ1406" s="114" t="str">
        <f t="shared" si="76"/>
        <v/>
      </c>
      <c r="CA1406" s="114" t="str">
        <f t="shared" si="77"/>
        <v/>
      </c>
    </row>
    <row r="1407" spans="38:79" ht="15" customHeight="1" x14ac:dyDescent="0.25">
      <c r="AL1407" s="271" t="str">
        <f t="shared" si="78"/>
        <v>STI</v>
      </c>
      <c r="AM1407" s="477" t="s">
        <v>5087</v>
      </c>
      <c r="AN1407" s="269" t="s">
        <v>5037</v>
      </c>
      <c r="AO1407" s="269" t="s">
        <v>31</v>
      </c>
      <c r="AP1407" s="269" t="s">
        <v>222</v>
      </c>
      <c r="BX1407" s="114">
        <f>IF('1_geral'!$D$1=AL1407,1,0)</f>
        <v>0</v>
      </c>
      <c r="BY1407" s="114">
        <f>IF(BX1407=1,SUM($BX$2:$BX1406)+1,0)</f>
        <v>0</v>
      </c>
      <c r="BZ1407" s="114" t="str">
        <f t="shared" si="76"/>
        <v/>
      </c>
      <c r="CA1407" s="114" t="str">
        <f t="shared" si="77"/>
        <v/>
      </c>
    </row>
    <row r="1408" spans="38:79" ht="15" customHeight="1" x14ac:dyDescent="0.25">
      <c r="AL1408" s="271" t="str">
        <f t="shared" si="78"/>
        <v>SPC</v>
      </c>
      <c r="AM1408" s="477" t="s">
        <v>5279</v>
      </c>
      <c r="AN1408" s="269" t="s">
        <v>5280</v>
      </c>
      <c r="AO1408" s="269" t="s">
        <v>26</v>
      </c>
      <c r="AP1408" s="269" t="s">
        <v>222</v>
      </c>
      <c r="BX1408" s="114">
        <f>IF('1_geral'!$D$1=AL1408,1,0)</f>
        <v>0</v>
      </c>
      <c r="BY1408" s="114">
        <f>IF(BX1408=1,SUM($BX$2:$BX1407)+1,0)</f>
        <v>0</v>
      </c>
      <c r="BZ1408" s="114" t="str">
        <f t="shared" si="76"/>
        <v/>
      </c>
      <c r="CA1408" s="114" t="str">
        <f t="shared" si="77"/>
        <v/>
      </c>
    </row>
    <row r="1409" spans="38:79" ht="15" customHeight="1" x14ac:dyDescent="0.25">
      <c r="AL1409" s="271" t="str">
        <f t="shared" si="78"/>
        <v>NSA</v>
      </c>
      <c r="AM1409" s="477" t="s">
        <v>4799</v>
      </c>
      <c r="AN1409" s="269" t="s">
        <v>1487</v>
      </c>
      <c r="AO1409" s="269" t="s">
        <v>15</v>
      </c>
      <c r="AP1409" s="269" t="s">
        <v>227</v>
      </c>
      <c r="BX1409" s="114">
        <f>IF('1_geral'!$D$1=AL1409,1,0)</f>
        <v>0</v>
      </c>
      <c r="BY1409" s="114">
        <f>IF(BX1409=1,SUM($BX$2:$BX1408)+1,0)</f>
        <v>0</v>
      </c>
      <c r="BZ1409" s="114" t="str">
        <f t="shared" si="76"/>
        <v/>
      </c>
      <c r="CA1409" s="114" t="str">
        <f t="shared" si="77"/>
        <v/>
      </c>
    </row>
    <row r="1410" spans="38:79" ht="15" customHeight="1" x14ac:dyDescent="0.25">
      <c r="AL1410" s="271" t="str">
        <f t="shared" si="78"/>
        <v>EDF</v>
      </c>
      <c r="AM1410" s="477" t="s">
        <v>5140</v>
      </c>
      <c r="AN1410" s="269" t="s">
        <v>5141</v>
      </c>
      <c r="AO1410" s="269" t="s">
        <v>43</v>
      </c>
      <c r="AP1410" s="269" t="s">
        <v>223</v>
      </c>
      <c r="BX1410" s="114">
        <f>IF('1_geral'!$D$1=AL1410,1,0)</f>
        <v>0</v>
      </c>
      <c r="BY1410" s="114">
        <f>IF(BX1410=1,SUM($BX$2:$BX1409)+1,0)</f>
        <v>0</v>
      </c>
      <c r="BZ1410" s="114" t="str">
        <f t="shared" ref="BZ1410:BZ1473" si="79">IF($BX1410=0,"",AM1410)</f>
        <v/>
      </c>
      <c r="CA1410" s="114" t="str">
        <f t="shared" ref="CA1410:CA1473" si="80">IF($BX1410=0,"",AN1410)</f>
        <v/>
      </c>
    </row>
    <row r="1411" spans="38:79" ht="15" customHeight="1" x14ac:dyDescent="0.25">
      <c r="AL1411" s="271" t="str">
        <f t="shared" si="78"/>
        <v>NRJ</v>
      </c>
      <c r="AM1411" s="477" t="s">
        <v>4800</v>
      </c>
      <c r="AN1411" s="269" t="s">
        <v>1488</v>
      </c>
      <c r="AO1411" s="269" t="s">
        <v>46</v>
      </c>
      <c r="AP1411" s="269" t="s">
        <v>222</v>
      </c>
      <c r="BX1411" s="114">
        <f>IF('1_geral'!$D$1=AL1411,1,0)</f>
        <v>0</v>
      </c>
      <c r="BY1411" s="114">
        <f>IF(BX1411=1,SUM($BX$2:$BX1410)+1,0)</f>
        <v>0</v>
      </c>
      <c r="BZ1411" s="114" t="str">
        <f t="shared" si="79"/>
        <v/>
      </c>
      <c r="CA1411" s="114" t="str">
        <f t="shared" si="80"/>
        <v/>
      </c>
    </row>
    <row r="1412" spans="38:79" ht="15" customHeight="1" x14ac:dyDescent="0.25">
      <c r="AL1412" s="271" t="str">
        <f t="shared" ref="AL1412:AL1475" si="81">AO1412</f>
        <v>STI</v>
      </c>
      <c r="AM1412" s="477" t="s">
        <v>4801</v>
      </c>
      <c r="AN1412" s="269" t="s">
        <v>1489</v>
      </c>
      <c r="AO1412" s="269" t="s">
        <v>31</v>
      </c>
      <c r="AP1412" s="269" t="s">
        <v>222</v>
      </c>
      <c r="BX1412" s="114">
        <f>IF('1_geral'!$D$1=AL1412,1,0)</f>
        <v>0</v>
      </c>
      <c r="BY1412" s="114">
        <f>IF(BX1412=1,SUM($BX$2:$BX1411)+1,0)</f>
        <v>0</v>
      </c>
      <c r="BZ1412" s="114" t="str">
        <f t="shared" si="79"/>
        <v/>
      </c>
      <c r="CA1412" s="114" t="str">
        <f t="shared" si="80"/>
        <v/>
      </c>
    </row>
    <row r="1413" spans="38:79" ht="15" customHeight="1" x14ac:dyDescent="0.25">
      <c r="AL1413" s="271" t="str">
        <f t="shared" si="81"/>
        <v>SGE</v>
      </c>
      <c r="AM1413" s="477" t="s">
        <v>4802</v>
      </c>
      <c r="AN1413" s="269" t="s">
        <v>1490</v>
      </c>
      <c r="AO1413" s="269" t="s">
        <v>3363</v>
      </c>
      <c r="AP1413" s="269" t="s">
        <v>222</v>
      </c>
      <c r="BX1413" s="114">
        <f>IF('1_geral'!$D$1=AL1413,1,0)</f>
        <v>0</v>
      </c>
      <c r="BY1413" s="114">
        <f>IF(BX1413=1,SUM($BX$2:$BX1412)+1,0)</f>
        <v>0</v>
      </c>
      <c r="BZ1413" s="114" t="str">
        <f t="shared" si="79"/>
        <v/>
      </c>
      <c r="CA1413" s="114" t="str">
        <f t="shared" si="80"/>
        <v/>
      </c>
    </row>
    <row r="1414" spans="38:79" ht="15" customHeight="1" x14ac:dyDescent="0.25">
      <c r="AL1414" s="271" t="str">
        <f t="shared" si="81"/>
        <v>NSP</v>
      </c>
      <c r="AM1414" s="477" t="s">
        <v>4803</v>
      </c>
      <c r="AN1414" s="269" t="s">
        <v>1491</v>
      </c>
      <c r="AO1414" s="269" t="s">
        <v>16</v>
      </c>
      <c r="AP1414" s="269" t="s">
        <v>226</v>
      </c>
      <c r="BX1414" s="114">
        <f>IF('1_geral'!$D$1=AL1414,1,0)</f>
        <v>0</v>
      </c>
      <c r="BY1414" s="114">
        <f>IF(BX1414=1,SUM($BX$2:$BX1413)+1,0)</f>
        <v>0</v>
      </c>
      <c r="BZ1414" s="114" t="str">
        <f t="shared" si="79"/>
        <v/>
      </c>
      <c r="CA1414" s="114" t="str">
        <f t="shared" si="80"/>
        <v/>
      </c>
    </row>
    <row r="1415" spans="38:79" ht="15" customHeight="1" x14ac:dyDescent="0.25">
      <c r="AL1415" s="271" t="str">
        <f t="shared" si="81"/>
        <v>PRG</v>
      </c>
      <c r="AM1415" s="477" t="s">
        <v>4804</v>
      </c>
      <c r="AN1415" s="269" t="s">
        <v>1492</v>
      </c>
      <c r="AO1415" s="269" t="s">
        <v>1835</v>
      </c>
      <c r="AP1415" s="269" t="s">
        <v>223</v>
      </c>
      <c r="BX1415" s="114">
        <f>IF('1_geral'!$D$1=AL1415,1,0)</f>
        <v>0</v>
      </c>
      <c r="BY1415" s="114">
        <f>IF(BX1415=1,SUM($BX$2:$BX1414)+1,0)</f>
        <v>0</v>
      </c>
      <c r="BZ1415" s="114" t="str">
        <f t="shared" si="79"/>
        <v/>
      </c>
      <c r="CA1415" s="114" t="str">
        <f t="shared" si="80"/>
        <v/>
      </c>
    </row>
    <row r="1416" spans="38:79" ht="15" customHeight="1" x14ac:dyDescent="0.25">
      <c r="AL1416" s="271" t="str">
        <f t="shared" si="81"/>
        <v>STI</v>
      </c>
      <c r="AM1416" s="477" t="s">
        <v>4805</v>
      </c>
      <c r="AN1416" s="269" t="s">
        <v>5000</v>
      </c>
      <c r="AO1416" s="269" t="s">
        <v>31</v>
      </c>
      <c r="AP1416" s="269" t="s">
        <v>222</v>
      </c>
      <c r="BX1416" s="114">
        <f>IF('1_geral'!$D$1=AL1416,1,0)</f>
        <v>0</v>
      </c>
      <c r="BY1416" s="114">
        <f>IF(BX1416=1,SUM($BX$2:$BX1415)+1,0)</f>
        <v>0</v>
      </c>
      <c r="BZ1416" s="114" t="str">
        <f t="shared" si="79"/>
        <v/>
      </c>
      <c r="CA1416" s="114" t="str">
        <f t="shared" si="80"/>
        <v/>
      </c>
    </row>
    <row r="1417" spans="38:79" ht="15" customHeight="1" x14ac:dyDescent="0.25">
      <c r="AL1417" s="271" t="str">
        <f t="shared" si="81"/>
        <v>SFO</v>
      </c>
      <c r="AM1417" s="477" t="s">
        <v>4806</v>
      </c>
      <c r="AN1417" s="269" t="s">
        <v>1493</v>
      </c>
      <c r="AO1417" s="269" t="s">
        <v>1840</v>
      </c>
      <c r="AP1417" s="269" t="s">
        <v>222</v>
      </c>
      <c r="BX1417" s="114">
        <f>IF('1_geral'!$D$1=AL1417,1,0)</f>
        <v>0</v>
      </c>
      <c r="BY1417" s="114">
        <f>IF(BX1417=1,SUM($BX$2:$BX1416)+1,0)</f>
        <v>0</v>
      </c>
      <c r="BZ1417" s="114" t="str">
        <f t="shared" si="79"/>
        <v/>
      </c>
      <c r="CA1417" s="114" t="str">
        <f t="shared" si="80"/>
        <v/>
      </c>
    </row>
    <row r="1418" spans="38:79" ht="15" customHeight="1" x14ac:dyDescent="0.25">
      <c r="AL1418" s="271" t="str">
        <f t="shared" si="81"/>
        <v>PRG</v>
      </c>
      <c r="AM1418" s="477" t="s">
        <v>4807</v>
      </c>
      <c r="AN1418" s="269" t="s">
        <v>1494</v>
      </c>
      <c r="AO1418" s="269" t="s">
        <v>1835</v>
      </c>
      <c r="AP1418" s="269" t="s">
        <v>223</v>
      </c>
      <c r="BX1418" s="114">
        <f>IF('1_geral'!$D$1=AL1418,1,0)</f>
        <v>0</v>
      </c>
      <c r="BY1418" s="114">
        <f>IF(BX1418=1,SUM($BX$2:$BX1417)+1,0)</f>
        <v>0</v>
      </c>
      <c r="BZ1418" s="114" t="str">
        <f t="shared" si="79"/>
        <v/>
      </c>
      <c r="CA1418" s="114" t="str">
        <f t="shared" si="80"/>
        <v/>
      </c>
    </row>
    <row r="1419" spans="38:79" ht="15" customHeight="1" x14ac:dyDescent="0.25">
      <c r="AL1419" s="271" t="str">
        <f t="shared" si="81"/>
        <v>SFI</v>
      </c>
      <c r="AM1419" s="477" t="s">
        <v>4808</v>
      </c>
      <c r="AN1419" s="269" t="s">
        <v>1495</v>
      </c>
      <c r="AO1419" s="269" t="s">
        <v>1836</v>
      </c>
      <c r="AP1419" s="269" t="s">
        <v>223</v>
      </c>
      <c r="BX1419" s="114">
        <f>IF('1_geral'!$D$1=AL1419,1,0)</f>
        <v>0</v>
      </c>
      <c r="BY1419" s="114">
        <f>IF(BX1419=1,SUM($BX$2:$BX1418)+1,0)</f>
        <v>0</v>
      </c>
      <c r="BZ1419" s="114" t="str">
        <f t="shared" si="79"/>
        <v/>
      </c>
      <c r="CA1419" s="114" t="str">
        <f t="shared" si="80"/>
        <v/>
      </c>
    </row>
    <row r="1420" spans="38:79" ht="15" customHeight="1" x14ac:dyDescent="0.25">
      <c r="AL1420" s="271" t="str">
        <f t="shared" si="81"/>
        <v>SGA</v>
      </c>
      <c r="AM1420" s="477" t="s">
        <v>4809</v>
      </c>
      <c r="AN1420" s="269" t="s">
        <v>1496</v>
      </c>
      <c r="AO1420" s="269" t="s">
        <v>23</v>
      </c>
      <c r="AP1420" s="269" t="s">
        <v>223</v>
      </c>
      <c r="BX1420" s="114">
        <f>IF('1_geral'!$D$1=AL1420,1,0)</f>
        <v>0</v>
      </c>
      <c r="BY1420" s="114">
        <f>IF(BX1420=1,SUM($BX$2:$BX1419)+1,0)</f>
        <v>0</v>
      </c>
      <c r="BZ1420" s="114" t="str">
        <f t="shared" si="79"/>
        <v/>
      </c>
      <c r="CA1420" s="114" t="str">
        <f t="shared" si="80"/>
        <v/>
      </c>
    </row>
    <row r="1421" spans="38:79" ht="15" customHeight="1" x14ac:dyDescent="0.25">
      <c r="AL1421" s="271" t="str">
        <f t="shared" si="81"/>
        <v>STI</v>
      </c>
      <c r="AM1421" s="477" t="s">
        <v>4810</v>
      </c>
      <c r="AN1421" s="269" t="s">
        <v>1497</v>
      </c>
      <c r="AO1421" s="269" t="s">
        <v>31</v>
      </c>
      <c r="AP1421" s="269" t="s">
        <v>222</v>
      </c>
      <c r="BX1421" s="114">
        <f>IF('1_geral'!$D$1=AL1421,1,0)</f>
        <v>0</v>
      </c>
      <c r="BY1421" s="114">
        <f>IF(BX1421=1,SUM($BX$2:$BX1420)+1,0)</f>
        <v>0</v>
      </c>
      <c r="BZ1421" s="114" t="str">
        <f t="shared" si="79"/>
        <v/>
      </c>
      <c r="CA1421" s="114" t="str">
        <f t="shared" si="80"/>
        <v/>
      </c>
    </row>
    <row r="1422" spans="38:79" ht="15" customHeight="1" x14ac:dyDescent="0.25">
      <c r="AL1422" s="271" t="str">
        <f t="shared" si="81"/>
        <v>CRG</v>
      </c>
      <c r="AM1422" s="477" t="s">
        <v>4811</v>
      </c>
      <c r="AN1422" s="269" t="s">
        <v>1498</v>
      </c>
      <c r="AO1422" s="269" t="s">
        <v>6</v>
      </c>
      <c r="AP1422" s="269" t="s">
        <v>222</v>
      </c>
      <c r="BX1422" s="114">
        <f>IF('1_geral'!$D$1=AL1422,1,0)</f>
        <v>0</v>
      </c>
      <c r="BY1422" s="114">
        <f>IF(BX1422=1,SUM($BX$2:$BX1421)+1,0)</f>
        <v>0</v>
      </c>
      <c r="BZ1422" s="114" t="str">
        <f t="shared" si="79"/>
        <v/>
      </c>
      <c r="CA1422" s="114" t="str">
        <f t="shared" si="80"/>
        <v/>
      </c>
    </row>
    <row r="1423" spans="38:79" ht="15" customHeight="1" x14ac:dyDescent="0.25">
      <c r="AL1423" s="271" t="str">
        <f t="shared" si="81"/>
        <v>SGP</v>
      </c>
      <c r="AM1423" s="477" t="s">
        <v>4812</v>
      </c>
      <c r="AN1423" s="269" t="s">
        <v>1499</v>
      </c>
      <c r="AO1423" s="269" t="s">
        <v>24</v>
      </c>
      <c r="AP1423" s="269" t="s">
        <v>222</v>
      </c>
      <c r="BX1423" s="114">
        <f>IF('1_geral'!$D$1=AL1423,1,0)</f>
        <v>0</v>
      </c>
      <c r="BY1423" s="114">
        <f>IF(BX1423=1,SUM($BX$2:$BX1422)+1,0)</f>
        <v>0</v>
      </c>
      <c r="BZ1423" s="114" t="str">
        <f t="shared" si="79"/>
        <v/>
      </c>
      <c r="CA1423" s="114" t="str">
        <f t="shared" si="80"/>
        <v/>
      </c>
    </row>
    <row r="1424" spans="38:79" ht="15" customHeight="1" x14ac:dyDescent="0.25">
      <c r="AL1424" s="271" t="str">
        <f t="shared" si="81"/>
        <v>NSA</v>
      </c>
      <c r="AM1424" s="477" t="s">
        <v>4813</v>
      </c>
      <c r="AN1424" s="269" t="s">
        <v>1500</v>
      </c>
      <c r="AO1424" s="269" t="s">
        <v>15</v>
      </c>
      <c r="AP1424" s="269" t="s">
        <v>227</v>
      </c>
      <c r="BX1424" s="114">
        <f>IF('1_geral'!$D$1=AL1424,1,0)</f>
        <v>0</v>
      </c>
      <c r="BY1424" s="114">
        <f>IF(BX1424=1,SUM($BX$2:$BX1423)+1,0)</f>
        <v>0</v>
      </c>
      <c r="BZ1424" s="114" t="str">
        <f t="shared" si="79"/>
        <v/>
      </c>
      <c r="CA1424" s="114" t="str">
        <f t="shared" si="80"/>
        <v/>
      </c>
    </row>
    <row r="1425" spans="38:79" ht="15" customHeight="1" x14ac:dyDescent="0.25">
      <c r="AL1425" s="271" t="str">
        <f t="shared" si="81"/>
        <v>SDL</v>
      </c>
      <c r="AM1425" s="477" t="s">
        <v>4814</v>
      </c>
      <c r="AN1425" s="269" t="s">
        <v>1501</v>
      </c>
      <c r="AO1425" s="269" t="s">
        <v>20</v>
      </c>
      <c r="AP1425" s="269" t="s">
        <v>222</v>
      </c>
      <c r="BX1425" s="114">
        <f>IF('1_geral'!$D$1=AL1425,1,0)</f>
        <v>0</v>
      </c>
      <c r="BY1425" s="114">
        <f>IF(BX1425=1,SUM($BX$2:$BX1424)+1,0)</f>
        <v>0</v>
      </c>
      <c r="BZ1425" s="114" t="str">
        <f t="shared" si="79"/>
        <v/>
      </c>
      <c r="CA1425" s="114" t="str">
        <f t="shared" si="80"/>
        <v/>
      </c>
    </row>
    <row r="1426" spans="38:79" ht="15" customHeight="1" x14ac:dyDescent="0.25">
      <c r="AL1426" s="271" t="str">
        <f t="shared" si="81"/>
        <v>NRJ</v>
      </c>
      <c r="AM1426" s="477" t="s">
        <v>4815</v>
      </c>
      <c r="AN1426" s="269" t="s">
        <v>1502</v>
      </c>
      <c r="AO1426" s="269" t="s">
        <v>46</v>
      </c>
      <c r="AP1426" s="269" t="s">
        <v>222</v>
      </c>
      <c r="BX1426" s="114">
        <f>IF('1_geral'!$D$1=AL1426,1,0)</f>
        <v>0</v>
      </c>
      <c r="BY1426" s="114">
        <f>IF(BX1426=1,SUM($BX$2:$BX1425)+1,0)</f>
        <v>0</v>
      </c>
      <c r="BZ1426" s="114" t="str">
        <f t="shared" si="79"/>
        <v/>
      </c>
      <c r="CA1426" s="114" t="str">
        <f t="shared" si="80"/>
        <v/>
      </c>
    </row>
    <row r="1427" spans="38:79" ht="15" customHeight="1" x14ac:dyDescent="0.25">
      <c r="AL1427" s="271" t="str">
        <f t="shared" si="81"/>
        <v>SGP</v>
      </c>
      <c r="AM1427" s="477" t="s">
        <v>4816</v>
      </c>
      <c r="AN1427" s="269" t="s">
        <v>1503</v>
      </c>
      <c r="AO1427" s="269" t="s">
        <v>24</v>
      </c>
      <c r="AP1427" s="269" t="s">
        <v>222</v>
      </c>
      <c r="BX1427" s="114">
        <f>IF('1_geral'!$D$1=AL1427,1,0)</f>
        <v>0</v>
      </c>
      <c r="BY1427" s="114">
        <f>IF(BX1427=1,SUM($BX$2:$BX1426)+1,0)</f>
        <v>0</v>
      </c>
      <c r="BZ1427" s="114" t="str">
        <f t="shared" si="79"/>
        <v/>
      </c>
      <c r="CA1427" s="114" t="str">
        <f t="shared" si="80"/>
        <v/>
      </c>
    </row>
    <row r="1428" spans="38:79" ht="15" customHeight="1" x14ac:dyDescent="0.25">
      <c r="AL1428" s="271" t="str">
        <f t="shared" si="81"/>
        <v>SDP</v>
      </c>
      <c r="AM1428" s="477" t="s">
        <v>4817</v>
      </c>
      <c r="AN1428" s="269" t="s">
        <v>1504</v>
      </c>
      <c r="AO1428" s="269" t="s">
        <v>21</v>
      </c>
      <c r="AP1428" s="269" t="s">
        <v>222</v>
      </c>
      <c r="BX1428" s="114">
        <f>IF('1_geral'!$D$1=AL1428,1,0)</f>
        <v>0</v>
      </c>
      <c r="BY1428" s="114">
        <f>IF(BX1428=1,SUM($BX$2:$BX1427)+1,0)</f>
        <v>0</v>
      </c>
      <c r="BZ1428" s="114" t="str">
        <f t="shared" si="79"/>
        <v/>
      </c>
      <c r="CA1428" s="114" t="str">
        <f t="shared" si="80"/>
        <v/>
      </c>
    </row>
    <row r="1429" spans="38:79" ht="15" customHeight="1" x14ac:dyDescent="0.25">
      <c r="AL1429" s="271" t="str">
        <f t="shared" si="81"/>
        <v>STI</v>
      </c>
      <c r="AM1429" s="477" t="s">
        <v>4818</v>
      </c>
      <c r="AN1429" s="269" t="s">
        <v>3393</v>
      </c>
      <c r="AO1429" s="269" t="s">
        <v>31</v>
      </c>
      <c r="AP1429" s="269" t="s">
        <v>222</v>
      </c>
      <c r="BX1429" s="114">
        <f>IF('1_geral'!$D$1=AL1429,1,0)</f>
        <v>0</v>
      </c>
      <c r="BY1429" s="114">
        <f>IF(BX1429=1,SUM($BX$2:$BX1428)+1,0)</f>
        <v>0</v>
      </c>
      <c r="BZ1429" s="114" t="str">
        <f t="shared" si="79"/>
        <v/>
      </c>
      <c r="CA1429" s="114" t="str">
        <f t="shared" si="80"/>
        <v/>
      </c>
    </row>
    <row r="1430" spans="38:79" ht="15" customHeight="1" x14ac:dyDescent="0.25">
      <c r="AL1430" s="271" t="str">
        <f t="shared" si="81"/>
        <v>CPT</v>
      </c>
      <c r="AM1430" s="477" t="s">
        <v>4819</v>
      </c>
      <c r="AN1430" s="269" t="s">
        <v>1505</v>
      </c>
      <c r="AO1430" s="269" t="s">
        <v>1834</v>
      </c>
      <c r="AP1430" s="269" t="s">
        <v>223</v>
      </c>
      <c r="BX1430" s="114">
        <f>IF('1_geral'!$D$1=AL1430,1,0)</f>
        <v>0</v>
      </c>
      <c r="BY1430" s="114">
        <f>IF(BX1430=1,SUM($BX$2:$BX1429)+1,0)</f>
        <v>0</v>
      </c>
      <c r="BZ1430" s="114" t="str">
        <f t="shared" si="79"/>
        <v/>
      </c>
      <c r="CA1430" s="114" t="str">
        <f t="shared" si="80"/>
        <v/>
      </c>
    </row>
    <row r="1431" spans="38:79" ht="15" customHeight="1" x14ac:dyDescent="0.25">
      <c r="AL1431" s="271" t="str">
        <f t="shared" si="81"/>
        <v>STI</v>
      </c>
      <c r="AM1431" s="477" t="s">
        <v>4820</v>
      </c>
      <c r="AN1431" s="269" t="s">
        <v>3394</v>
      </c>
      <c r="AO1431" s="269" t="s">
        <v>31</v>
      </c>
      <c r="AP1431" s="269" t="s">
        <v>222</v>
      </c>
      <c r="BX1431" s="114">
        <f>IF('1_geral'!$D$1=AL1431,1,0)</f>
        <v>0</v>
      </c>
      <c r="BY1431" s="114">
        <f>IF(BX1431=1,SUM($BX$2:$BX1430)+1,0)</f>
        <v>0</v>
      </c>
      <c r="BZ1431" s="114" t="str">
        <f t="shared" si="79"/>
        <v/>
      </c>
      <c r="CA1431" s="114" t="str">
        <f t="shared" si="80"/>
        <v/>
      </c>
    </row>
    <row r="1432" spans="38:79" ht="15" customHeight="1" x14ac:dyDescent="0.25">
      <c r="AL1432" s="271" t="str">
        <f t="shared" si="81"/>
        <v>STI</v>
      </c>
      <c r="AM1432" s="477" t="s">
        <v>4821</v>
      </c>
      <c r="AN1432" s="269" t="s">
        <v>1506</v>
      </c>
      <c r="AO1432" s="269" t="s">
        <v>31</v>
      </c>
      <c r="AP1432" s="269" t="s">
        <v>222</v>
      </c>
      <c r="BX1432" s="114">
        <f>IF('1_geral'!$D$1=AL1432,1,0)</f>
        <v>0</v>
      </c>
      <c r="BY1432" s="114">
        <f>IF(BX1432=1,SUM($BX$2:$BX1431)+1,0)</f>
        <v>0</v>
      </c>
      <c r="BZ1432" s="114" t="str">
        <f t="shared" si="79"/>
        <v/>
      </c>
      <c r="CA1432" s="114" t="str">
        <f t="shared" si="80"/>
        <v/>
      </c>
    </row>
    <row r="1433" spans="38:79" ht="15" customHeight="1" x14ac:dyDescent="0.25">
      <c r="AL1433" s="271" t="str">
        <f t="shared" si="81"/>
        <v>SGE</v>
      </c>
      <c r="AM1433" s="477" t="s">
        <v>4822</v>
      </c>
      <c r="AN1433" s="269" t="s">
        <v>1507</v>
      </c>
      <c r="AO1433" s="269" t="s">
        <v>3363</v>
      </c>
      <c r="AP1433" s="269" t="s">
        <v>222</v>
      </c>
      <c r="BX1433" s="114">
        <f>IF('1_geral'!$D$1=AL1433,1,0)</f>
        <v>0</v>
      </c>
      <c r="BY1433" s="114">
        <f>IF(BX1433=1,SUM($BX$2:$BX1432)+1,0)</f>
        <v>0</v>
      </c>
      <c r="BZ1433" s="114" t="str">
        <f t="shared" si="79"/>
        <v/>
      </c>
      <c r="CA1433" s="114" t="str">
        <f t="shared" si="80"/>
        <v/>
      </c>
    </row>
    <row r="1434" spans="38:79" ht="15" customHeight="1" x14ac:dyDescent="0.25">
      <c r="AL1434" s="271" t="str">
        <f t="shared" si="81"/>
        <v>STI</v>
      </c>
      <c r="AM1434" s="477" t="s">
        <v>4823</v>
      </c>
      <c r="AN1434" s="269" t="s">
        <v>1508</v>
      </c>
      <c r="AO1434" s="269" t="s">
        <v>31</v>
      </c>
      <c r="AP1434" s="269" t="s">
        <v>222</v>
      </c>
      <c r="BX1434" s="114">
        <f>IF('1_geral'!$D$1=AL1434,1,0)</f>
        <v>0</v>
      </c>
      <c r="BY1434" s="114">
        <f>IF(BX1434=1,SUM($BX$2:$BX1433)+1,0)</f>
        <v>0</v>
      </c>
      <c r="BZ1434" s="114" t="str">
        <f t="shared" si="79"/>
        <v/>
      </c>
      <c r="CA1434" s="114" t="str">
        <f t="shared" si="80"/>
        <v/>
      </c>
    </row>
    <row r="1435" spans="38:79" ht="15" customHeight="1" x14ac:dyDescent="0.25">
      <c r="AL1435" s="271" t="str">
        <f t="shared" si="81"/>
        <v>PRG</v>
      </c>
      <c r="AM1435" s="477" t="s">
        <v>5112</v>
      </c>
      <c r="AN1435" s="269" t="s">
        <v>5113</v>
      </c>
      <c r="AO1435" s="269" t="s">
        <v>1835</v>
      </c>
      <c r="AP1435" s="269" t="s">
        <v>222</v>
      </c>
      <c r="BX1435" s="114">
        <f>IF('1_geral'!$D$1=AL1435,1,0)</f>
        <v>0</v>
      </c>
      <c r="BY1435" s="114">
        <f>IF(BX1435=1,SUM($BX$2:$BX1434)+1,0)</f>
        <v>0</v>
      </c>
      <c r="BZ1435" s="114" t="str">
        <f t="shared" si="79"/>
        <v/>
      </c>
      <c r="CA1435" s="114" t="str">
        <f t="shared" si="80"/>
        <v/>
      </c>
    </row>
    <row r="1436" spans="38:79" ht="15" customHeight="1" x14ac:dyDescent="0.25">
      <c r="AL1436" s="271" t="str">
        <f t="shared" si="81"/>
        <v>STI</v>
      </c>
      <c r="AM1436" s="477" t="s">
        <v>4824</v>
      </c>
      <c r="AN1436" s="269" t="s">
        <v>1509</v>
      </c>
      <c r="AO1436" s="269" t="s">
        <v>31</v>
      </c>
      <c r="AP1436" s="269" t="s">
        <v>222</v>
      </c>
      <c r="BX1436" s="114">
        <f>IF('1_geral'!$D$1=AL1436,1,0)</f>
        <v>0</v>
      </c>
      <c r="BY1436" s="114">
        <f>IF(BX1436=1,SUM($BX$2:$BX1435)+1,0)</f>
        <v>0</v>
      </c>
      <c r="BZ1436" s="114" t="str">
        <f t="shared" si="79"/>
        <v/>
      </c>
      <c r="CA1436" s="114" t="str">
        <f t="shared" si="80"/>
        <v/>
      </c>
    </row>
    <row r="1437" spans="38:79" ht="15" customHeight="1" x14ac:dyDescent="0.25">
      <c r="AL1437" s="271" t="str">
        <f t="shared" si="81"/>
        <v>SCI</v>
      </c>
      <c r="AM1437" s="477" t="s">
        <v>4825</v>
      </c>
      <c r="AN1437" s="269" t="s">
        <v>1510</v>
      </c>
      <c r="AO1437" s="269" t="s">
        <v>18</v>
      </c>
      <c r="AP1437" s="269" t="s">
        <v>222</v>
      </c>
      <c r="BX1437" s="114">
        <f>IF('1_geral'!$D$1=AL1437,1,0)</f>
        <v>0</v>
      </c>
      <c r="BY1437" s="114">
        <f>IF(BX1437=1,SUM($BX$2:$BX1436)+1,0)</f>
        <v>0</v>
      </c>
      <c r="BZ1437" s="114" t="str">
        <f t="shared" si="79"/>
        <v/>
      </c>
      <c r="CA1437" s="114" t="str">
        <f t="shared" si="80"/>
        <v/>
      </c>
    </row>
    <row r="1438" spans="38:79" ht="15" customHeight="1" x14ac:dyDescent="0.25">
      <c r="AL1438" s="271" t="str">
        <f t="shared" si="81"/>
        <v>GAB</v>
      </c>
      <c r="AM1438" s="477" t="s">
        <v>4826</v>
      </c>
      <c r="AN1438" s="269" t="s">
        <v>1511</v>
      </c>
      <c r="AO1438" s="269" t="s">
        <v>11</v>
      </c>
      <c r="AP1438" s="269" t="s">
        <v>222</v>
      </c>
      <c r="BX1438" s="114">
        <f>IF('1_geral'!$D$1=AL1438,1,0)</f>
        <v>0</v>
      </c>
      <c r="BY1438" s="114">
        <f>IF(BX1438=1,SUM($BX$2:$BX1437)+1,0)</f>
        <v>0</v>
      </c>
      <c r="BZ1438" s="114" t="str">
        <f t="shared" si="79"/>
        <v/>
      </c>
      <c r="CA1438" s="114" t="str">
        <f t="shared" si="80"/>
        <v/>
      </c>
    </row>
    <row r="1439" spans="38:79" ht="15" customHeight="1" x14ac:dyDescent="0.25">
      <c r="AL1439" s="271" t="str">
        <f t="shared" si="81"/>
        <v>NPA</v>
      </c>
      <c r="AM1439" s="477" t="s">
        <v>4827</v>
      </c>
      <c r="AN1439" s="269" t="s">
        <v>1512</v>
      </c>
      <c r="AO1439" s="269" t="s">
        <v>14</v>
      </c>
      <c r="AP1439" s="269" t="s">
        <v>225</v>
      </c>
      <c r="BX1439" s="114">
        <f>IF('1_geral'!$D$1=AL1439,1,0)</f>
        <v>0</v>
      </c>
      <c r="BY1439" s="114">
        <f>IF(BX1439=1,SUM($BX$2:$BX1438)+1,0)</f>
        <v>0</v>
      </c>
      <c r="BZ1439" s="114" t="str">
        <f t="shared" si="79"/>
        <v/>
      </c>
      <c r="CA1439" s="114" t="str">
        <f t="shared" si="80"/>
        <v/>
      </c>
    </row>
    <row r="1440" spans="38:79" ht="15" customHeight="1" x14ac:dyDescent="0.25">
      <c r="AL1440" s="271" t="str">
        <f t="shared" si="81"/>
        <v>NDF</v>
      </c>
      <c r="AM1440" s="477" t="s">
        <v>4828</v>
      </c>
      <c r="AN1440" s="269" t="s">
        <v>1513</v>
      </c>
      <c r="AO1440" s="269" t="s">
        <v>1837</v>
      </c>
      <c r="AP1440" s="269" t="s">
        <v>223</v>
      </c>
      <c r="BX1440" s="114">
        <f>IF('1_geral'!$D$1=AL1440,1,0)</f>
        <v>0</v>
      </c>
      <c r="BY1440" s="114">
        <f>IF(BX1440=1,SUM($BX$2:$BX1439)+1,0)</f>
        <v>0</v>
      </c>
      <c r="BZ1440" s="114" t="str">
        <f t="shared" si="79"/>
        <v/>
      </c>
      <c r="CA1440" s="114" t="str">
        <f t="shared" si="80"/>
        <v/>
      </c>
    </row>
    <row r="1441" spans="38:79" ht="15" customHeight="1" x14ac:dyDescent="0.25">
      <c r="AL1441" s="271" t="str">
        <f t="shared" si="81"/>
        <v>SDP</v>
      </c>
      <c r="AM1441" s="477" t="s">
        <v>4829</v>
      </c>
      <c r="AN1441" s="269" t="s">
        <v>1514</v>
      </c>
      <c r="AO1441" s="269" t="s">
        <v>21</v>
      </c>
      <c r="AP1441" s="269" t="s">
        <v>222</v>
      </c>
      <c r="BX1441" s="114">
        <f>IF('1_geral'!$D$1=AL1441,1,0)</f>
        <v>0</v>
      </c>
      <c r="BY1441" s="114">
        <f>IF(BX1441=1,SUM($BX$2:$BX1440)+1,0)</f>
        <v>0</v>
      </c>
      <c r="BZ1441" s="114" t="str">
        <f t="shared" si="79"/>
        <v/>
      </c>
      <c r="CA1441" s="114" t="str">
        <f t="shared" si="80"/>
        <v/>
      </c>
    </row>
    <row r="1442" spans="38:79" ht="15" customHeight="1" x14ac:dyDescent="0.25">
      <c r="AL1442" s="271" t="str">
        <f t="shared" si="81"/>
        <v>DIR-1</v>
      </c>
      <c r="AM1442" s="477" t="s">
        <v>4830</v>
      </c>
      <c r="AN1442" s="269" t="s">
        <v>3455</v>
      </c>
      <c r="AO1442" s="269" t="s">
        <v>8</v>
      </c>
      <c r="AP1442" s="269" t="s">
        <v>223</v>
      </c>
      <c r="BX1442" s="114">
        <f>IF('1_geral'!$D$1=AL1442,1,0)</f>
        <v>0</v>
      </c>
      <c r="BY1442" s="114">
        <f>IF(BX1442=1,SUM($BX$2:$BX1441)+1,0)</f>
        <v>0</v>
      </c>
      <c r="BZ1442" s="114" t="str">
        <f t="shared" si="79"/>
        <v/>
      </c>
      <c r="CA1442" s="114" t="str">
        <f t="shared" si="80"/>
        <v/>
      </c>
    </row>
    <row r="1443" spans="38:79" ht="15" customHeight="1" x14ac:dyDescent="0.25">
      <c r="AL1443" s="271" t="str">
        <f t="shared" si="81"/>
        <v>DG</v>
      </c>
      <c r="AM1443" s="477" t="s">
        <v>4831</v>
      </c>
      <c r="AN1443" s="269" t="s">
        <v>1515</v>
      </c>
      <c r="AO1443" s="269" t="s">
        <v>7</v>
      </c>
      <c r="AP1443" s="269" t="s">
        <v>222</v>
      </c>
      <c r="BX1443" s="114">
        <f>IF('1_geral'!$D$1=AL1443,1,0)</f>
        <v>0</v>
      </c>
      <c r="BY1443" s="114">
        <f>IF(BX1443=1,SUM($BX$2:$BX1442)+1,0)</f>
        <v>0</v>
      </c>
      <c r="BZ1443" s="114" t="str">
        <f t="shared" si="79"/>
        <v/>
      </c>
      <c r="CA1443" s="114" t="str">
        <f t="shared" si="80"/>
        <v/>
      </c>
    </row>
    <row r="1444" spans="38:79" ht="15" customHeight="1" x14ac:dyDescent="0.25">
      <c r="AL1444" s="271" t="str">
        <f t="shared" si="81"/>
        <v>SFI</v>
      </c>
      <c r="AM1444" s="477" t="s">
        <v>4832</v>
      </c>
      <c r="AN1444" s="269" t="s">
        <v>1516</v>
      </c>
      <c r="AO1444" s="269" t="s">
        <v>1836</v>
      </c>
      <c r="AP1444" s="269" t="s">
        <v>222</v>
      </c>
      <c r="BX1444" s="114">
        <f>IF('1_geral'!$D$1=AL1444,1,0)</f>
        <v>0</v>
      </c>
      <c r="BY1444" s="114">
        <f>IF(BX1444=1,SUM($BX$2:$BX1443)+1,0)</f>
        <v>0</v>
      </c>
      <c r="BZ1444" s="114" t="str">
        <f t="shared" si="79"/>
        <v/>
      </c>
      <c r="CA1444" s="114" t="str">
        <f t="shared" si="80"/>
        <v/>
      </c>
    </row>
    <row r="1445" spans="38:79" ht="15" customHeight="1" x14ac:dyDescent="0.25">
      <c r="AL1445" s="271" t="str">
        <f t="shared" si="81"/>
        <v>SFO</v>
      </c>
      <c r="AM1445" s="477" t="s">
        <v>4833</v>
      </c>
      <c r="AN1445" s="269" t="s">
        <v>1517</v>
      </c>
      <c r="AO1445" s="269" t="s">
        <v>1840</v>
      </c>
      <c r="AP1445" s="269" t="s">
        <v>222</v>
      </c>
      <c r="BX1445" s="114">
        <f>IF('1_geral'!$D$1=AL1445,1,0)</f>
        <v>0</v>
      </c>
      <c r="BY1445" s="114">
        <f>IF(BX1445=1,SUM($BX$2:$BX1444)+1,0)</f>
        <v>0</v>
      </c>
      <c r="BZ1445" s="114" t="str">
        <f t="shared" si="79"/>
        <v/>
      </c>
      <c r="CA1445" s="114" t="str">
        <f t="shared" si="80"/>
        <v/>
      </c>
    </row>
    <row r="1446" spans="38:79" ht="15" customHeight="1" x14ac:dyDescent="0.25">
      <c r="AL1446" s="271" t="str">
        <f t="shared" si="81"/>
        <v>SPC</v>
      </c>
      <c r="AM1446" s="477" t="s">
        <v>4834</v>
      </c>
      <c r="AN1446" s="269" t="s">
        <v>1518</v>
      </c>
      <c r="AO1446" s="269" t="s">
        <v>26</v>
      </c>
      <c r="AP1446" s="269" t="s">
        <v>222</v>
      </c>
      <c r="BX1446" s="114">
        <f>IF('1_geral'!$D$1=AL1446,1,0)</f>
        <v>0</v>
      </c>
      <c r="BY1446" s="114">
        <f>IF(BX1446=1,SUM($BX$2:$BX1445)+1,0)</f>
        <v>0</v>
      </c>
      <c r="BZ1446" s="114" t="str">
        <f t="shared" si="79"/>
        <v/>
      </c>
      <c r="CA1446" s="114" t="str">
        <f t="shared" si="80"/>
        <v/>
      </c>
    </row>
    <row r="1447" spans="38:79" ht="15" customHeight="1" x14ac:dyDescent="0.25">
      <c r="AL1447" s="271" t="str">
        <f t="shared" si="81"/>
        <v>SGP</v>
      </c>
      <c r="AM1447" s="477" t="s">
        <v>4835</v>
      </c>
      <c r="AN1447" s="269" t="s">
        <v>1519</v>
      </c>
      <c r="AO1447" s="269" t="s">
        <v>24</v>
      </c>
      <c r="AP1447" s="269" t="s">
        <v>222</v>
      </c>
      <c r="BX1447" s="114">
        <f>IF('1_geral'!$D$1=AL1447,1,0)</f>
        <v>0</v>
      </c>
      <c r="BY1447" s="114">
        <f>IF(BX1447=1,SUM($BX$2:$BX1446)+1,0)</f>
        <v>0</v>
      </c>
      <c r="BZ1447" s="114" t="str">
        <f t="shared" si="79"/>
        <v/>
      </c>
      <c r="CA1447" s="114" t="str">
        <f t="shared" si="80"/>
        <v/>
      </c>
    </row>
    <row r="1448" spans="38:79" ht="15" customHeight="1" x14ac:dyDescent="0.25">
      <c r="AL1448" s="271" t="str">
        <f t="shared" si="81"/>
        <v>SGA</v>
      </c>
      <c r="AM1448" s="477" t="s">
        <v>4836</v>
      </c>
      <c r="AN1448" s="269" t="s">
        <v>5001</v>
      </c>
      <c r="AO1448" s="269" t="s">
        <v>23</v>
      </c>
      <c r="AP1448" s="269" t="s">
        <v>222</v>
      </c>
      <c r="BX1448" s="114">
        <f>IF('1_geral'!$D$1=AL1448,1,0)</f>
        <v>0</v>
      </c>
      <c r="BY1448" s="114">
        <f>IF(BX1448=1,SUM($BX$2:$BX1447)+1,0)</f>
        <v>0</v>
      </c>
      <c r="BZ1448" s="114" t="str">
        <f t="shared" si="79"/>
        <v/>
      </c>
      <c r="CA1448" s="114" t="str">
        <f t="shared" si="80"/>
        <v/>
      </c>
    </row>
    <row r="1449" spans="38:79" ht="15" customHeight="1" x14ac:dyDescent="0.25">
      <c r="AL1449" s="271" t="str">
        <f t="shared" si="81"/>
        <v>STI</v>
      </c>
      <c r="AM1449" s="477" t="s">
        <v>4837</v>
      </c>
      <c r="AN1449" s="269" t="s">
        <v>1520</v>
      </c>
      <c r="AO1449" s="269" t="s">
        <v>31</v>
      </c>
      <c r="AP1449" s="269" t="s">
        <v>223</v>
      </c>
      <c r="BX1449" s="114">
        <f>IF('1_geral'!$D$1=AL1449,1,0)</f>
        <v>0</v>
      </c>
      <c r="BY1449" s="114">
        <f>IF(BX1449=1,SUM($BX$2:$BX1448)+1,0)</f>
        <v>0</v>
      </c>
      <c r="BZ1449" s="114" t="str">
        <f t="shared" si="79"/>
        <v/>
      </c>
      <c r="CA1449" s="114" t="str">
        <f t="shared" si="80"/>
        <v/>
      </c>
    </row>
    <row r="1450" spans="38:79" ht="15" customHeight="1" x14ac:dyDescent="0.25">
      <c r="AL1450" s="271" t="str">
        <f t="shared" si="81"/>
        <v>SCI</v>
      </c>
      <c r="AM1450" s="477" t="s">
        <v>4838</v>
      </c>
      <c r="AN1450" s="269" t="s">
        <v>1521</v>
      </c>
      <c r="AO1450" s="269" t="s">
        <v>18</v>
      </c>
      <c r="AP1450" s="269" t="s">
        <v>222</v>
      </c>
      <c r="BX1450" s="114">
        <f>IF('1_geral'!$D$1=AL1450,1,0)</f>
        <v>0</v>
      </c>
      <c r="BY1450" s="114">
        <f>IF(BX1450=1,SUM($BX$2:$BX1449)+1,0)</f>
        <v>0</v>
      </c>
      <c r="BZ1450" s="114" t="str">
        <f t="shared" si="79"/>
        <v/>
      </c>
      <c r="CA1450" s="114" t="str">
        <f t="shared" si="80"/>
        <v/>
      </c>
    </row>
    <row r="1451" spans="38:79" ht="15" customHeight="1" x14ac:dyDescent="0.25">
      <c r="AL1451" s="271" t="str">
        <f t="shared" si="81"/>
        <v>STI</v>
      </c>
      <c r="AM1451" s="477" t="s">
        <v>4839</v>
      </c>
      <c r="AN1451" s="269" t="s">
        <v>3395</v>
      </c>
      <c r="AO1451" s="269" t="s">
        <v>31</v>
      </c>
      <c r="AP1451" s="269" t="s">
        <v>222</v>
      </c>
      <c r="BX1451" s="114">
        <f>IF('1_geral'!$D$1=AL1451,1,0)</f>
        <v>0</v>
      </c>
      <c r="BY1451" s="114">
        <f>IF(BX1451=1,SUM($BX$2:$BX1450)+1,0)</f>
        <v>0</v>
      </c>
      <c r="BZ1451" s="114" t="str">
        <f t="shared" si="79"/>
        <v/>
      </c>
      <c r="CA1451" s="114" t="str">
        <f t="shared" si="80"/>
        <v/>
      </c>
    </row>
    <row r="1452" spans="38:79" ht="15" customHeight="1" x14ac:dyDescent="0.25">
      <c r="AL1452" s="271" t="str">
        <f t="shared" si="81"/>
        <v>SIM</v>
      </c>
      <c r="AM1452" s="477" t="s">
        <v>4840</v>
      </c>
      <c r="AN1452" s="269" t="s">
        <v>1522</v>
      </c>
      <c r="AO1452" s="269" t="s">
        <v>25</v>
      </c>
      <c r="AP1452" s="269" t="s">
        <v>222</v>
      </c>
      <c r="BX1452" s="114">
        <f>IF('1_geral'!$D$1=AL1452,1,0)</f>
        <v>0</v>
      </c>
      <c r="BY1452" s="114">
        <f>IF(BX1452=1,SUM($BX$2:$BX1451)+1,0)</f>
        <v>0</v>
      </c>
      <c r="BZ1452" s="114" t="str">
        <f t="shared" si="79"/>
        <v/>
      </c>
      <c r="CA1452" s="114" t="str">
        <f t="shared" si="80"/>
        <v/>
      </c>
    </row>
    <row r="1453" spans="38:79" ht="15" customHeight="1" x14ac:dyDescent="0.25">
      <c r="AL1453" s="271" t="str">
        <f t="shared" si="81"/>
        <v>PRG</v>
      </c>
      <c r="AM1453" s="477" t="s">
        <v>4841</v>
      </c>
      <c r="AN1453" s="269" t="s">
        <v>1523</v>
      </c>
      <c r="AO1453" s="269" t="s">
        <v>1835</v>
      </c>
      <c r="AP1453" s="269" t="s">
        <v>222</v>
      </c>
      <c r="BX1453" s="114">
        <f>IF('1_geral'!$D$1=AL1453,1,0)</f>
        <v>0</v>
      </c>
      <c r="BY1453" s="114">
        <f>IF(BX1453=1,SUM($BX$2:$BX1452)+1,0)</f>
        <v>0</v>
      </c>
      <c r="BZ1453" s="114" t="str">
        <f t="shared" si="79"/>
        <v/>
      </c>
      <c r="CA1453" s="114" t="str">
        <f t="shared" si="80"/>
        <v/>
      </c>
    </row>
    <row r="1454" spans="38:79" ht="15" customHeight="1" x14ac:dyDescent="0.25">
      <c r="AL1454" s="271" t="str">
        <f t="shared" si="81"/>
        <v>SIM</v>
      </c>
      <c r="AM1454" s="477" t="s">
        <v>4842</v>
      </c>
      <c r="AN1454" s="269" t="s">
        <v>1524</v>
      </c>
      <c r="AO1454" s="269" t="s">
        <v>25</v>
      </c>
      <c r="AP1454" s="269" t="s">
        <v>222</v>
      </c>
      <c r="BX1454" s="114">
        <f>IF('1_geral'!$D$1=AL1454,1,0)</f>
        <v>0</v>
      </c>
      <c r="BY1454" s="114">
        <f>IF(BX1454=1,SUM($BX$2:$BX1453)+1,0)</f>
        <v>0</v>
      </c>
      <c r="BZ1454" s="114" t="str">
        <f t="shared" si="79"/>
        <v/>
      </c>
      <c r="CA1454" s="114" t="str">
        <f t="shared" si="80"/>
        <v/>
      </c>
    </row>
    <row r="1455" spans="38:79" ht="15" customHeight="1" x14ac:dyDescent="0.25">
      <c r="AL1455" s="271" t="str">
        <f t="shared" si="81"/>
        <v>SFI</v>
      </c>
      <c r="AM1455" s="477" t="s">
        <v>4843</v>
      </c>
      <c r="AN1455" s="269" t="s">
        <v>1525</v>
      </c>
      <c r="AO1455" s="269" t="s">
        <v>1836</v>
      </c>
      <c r="AP1455" s="269" t="s">
        <v>222</v>
      </c>
      <c r="BX1455" s="114">
        <f>IF('1_geral'!$D$1=AL1455,1,0)</f>
        <v>0</v>
      </c>
      <c r="BY1455" s="114">
        <f>IF(BX1455=1,SUM($BX$2:$BX1454)+1,0)</f>
        <v>0</v>
      </c>
      <c r="BZ1455" s="114" t="str">
        <f t="shared" si="79"/>
        <v/>
      </c>
      <c r="CA1455" s="114" t="str">
        <f t="shared" si="80"/>
        <v/>
      </c>
    </row>
    <row r="1456" spans="38:79" ht="15" customHeight="1" x14ac:dyDescent="0.25">
      <c r="AL1456" s="271" t="str">
        <f t="shared" si="81"/>
        <v>SFI</v>
      </c>
      <c r="AM1456" s="477" t="s">
        <v>4844</v>
      </c>
      <c r="AN1456" s="269" t="s">
        <v>1526</v>
      </c>
      <c r="AO1456" s="269" t="s">
        <v>1836</v>
      </c>
      <c r="AP1456" s="269" t="s">
        <v>222</v>
      </c>
      <c r="BX1456" s="114">
        <f>IF('1_geral'!$D$1=AL1456,1,0)</f>
        <v>0</v>
      </c>
      <c r="BY1456" s="114">
        <f>IF(BX1456=1,SUM($BX$2:$BX1455)+1,0)</f>
        <v>0</v>
      </c>
      <c r="BZ1456" s="114" t="str">
        <f t="shared" si="79"/>
        <v/>
      </c>
      <c r="CA1456" s="114" t="str">
        <f t="shared" si="80"/>
        <v/>
      </c>
    </row>
    <row r="1457" spans="38:79" ht="15" customHeight="1" x14ac:dyDescent="0.25">
      <c r="AL1457" s="271" t="str">
        <f t="shared" si="81"/>
        <v>SFO</v>
      </c>
      <c r="AM1457" s="477" t="s">
        <v>4845</v>
      </c>
      <c r="AN1457" s="269" t="s">
        <v>1527</v>
      </c>
      <c r="AO1457" s="269" t="s">
        <v>1840</v>
      </c>
      <c r="AP1457" s="269" t="s">
        <v>222</v>
      </c>
      <c r="BX1457" s="114">
        <f>IF('1_geral'!$D$1=AL1457,1,0)</f>
        <v>0</v>
      </c>
      <c r="BY1457" s="114">
        <f>IF(BX1457=1,SUM($BX$2:$BX1456)+1,0)</f>
        <v>0</v>
      </c>
      <c r="BZ1457" s="114" t="str">
        <f t="shared" si="79"/>
        <v/>
      </c>
      <c r="CA1457" s="114" t="str">
        <f t="shared" si="80"/>
        <v/>
      </c>
    </row>
    <row r="1458" spans="38:79" ht="15" customHeight="1" x14ac:dyDescent="0.25">
      <c r="AL1458" s="271" t="str">
        <f t="shared" si="81"/>
        <v>NDF</v>
      </c>
      <c r="AM1458" s="477" t="s">
        <v>4846</v>
      </c>
      <c r="AN1458" s="269" t="s">
        <v>1528</v>
      </c>
      <c r="AO1458" s="269" t="s">
        <v>1837</v>
      </c>
      <c r="AP1458" s="269" t="s">
        <v>223</v>
      </c>
      <c r="BX1458" s="114">
        <f>IF('1_geral'!$D$1=AL1458,1,0)</f>
        <v>0</v>
      </c>
      <c r="BY1458" s="114">
        <f>IF(BX1458=1,SUM($BX$2:$BX1457)+1,0)</f>
        <v>0</v>
      </c>
      <c r="BZ1458" s="114" t="str">
        <f t="shared" si="79"/>
        <v/>
      </c>
      <c r="CA1458" s="114" t="str">
        <f t="shared" si="80"/>
        <v/>
      </c>
    </row>
    <row r="1459" spans="38:79" ht="15" customHeight="1" x14ac:dyDescent="0.25">
      <c r="AL1459" s="271" t="str">
        <f t="shared" si="81"/>
        <v>SEP</v>
      </c>
      <c r="AM1459" s="477" t="s">
        <v>4847</v>
      </c>
      <c r="AN1459" s="269" t="s">
        <v>1529</v>
      </c>
      <c r="AO1459" s="269" t="s">
        <v>5</v>
      </c>
      <c r="AP1459" s="269" t="s">
        <v>222</v>
      </c>
      <c r="BX1459" s="114">
        <f>IF('1_geral'!$D$1=AL1459,1,0)</f>
        <v>0</v>
      </c>
      <c r="BY1459" s="114">
        <f>IF(BX1459=1,SUM($BX$2:$BX1458)+1,0)</f>
        <v>0</v>
      </c>
      <c r="BZ1459" s="114" t="str">
        <f t="shared" si="79"/>
        <v/>
      </c>
      <c r="CA1459" s="114" t="str">
        <f t="shared" si="80"/>
        <v/>
      </c>
    </row>
    <row r="1460" spans="38:79" ht="15" customHeight="1" x14ac:dyDescent="0.25">
      <c r="AL1460" s="271" t="str">
        <f t="shared" si="81"/>
        <v>SSM</v>
      </c>
      <c r="AM1460" s="477" t="s">
        <v>4848</v>
      </c>
      <c r="AN1460" s="269" t="s">
        <v>1530</v>
      </c>
      <c r="AO1460" s="269" t="s">
        <v>30</v>
      </c>
      <c r="AP1460" s="269" t="s">
        <v>222</v>
      </c>
      <c r="BX1460" s="114">
        <f>IF('1_geral'!$D$1=AL1460,1,0)</f>
        <v>0</v>
      </c>
      <c r="BY1460" s="114">
        <f>IF(BX1460=1,SUM($BX$2:$BX1459)+1,0)</f>
        <v>0</v>
      </c>
      <c r="BZ1460" s="114" t="str">
        <f t="shared" si="79"/>
        <v/>
      </c>
      <c r="CA1460" s="114" t="str">
        <f t="shared" si="80"/>
        <v/>
      </c>
    </row>
    <row r="1461" spans="38:79" ht="15" customHeight="1" x14ac:dyDescent="0.25">
      <c r="AL1461" s="271" t="str">
        <f t="shared" si="81"/>
        <v>NPA</v>
      </c>
      <c r="AM1461" s="477" t="s">
        <v>4849</v>
      </c>
      <c r="AN1461" s="269" t="s">
        <v>1531</v>
      </c>
      <c r="AO1461" s="269" t="s">
        <v>14</v>
      </c>
      <c r="AP1461" s="269" t="s">
        <v>225</v>
      </c>
      <c r="BX1461" s="114">
        <f>IF('1_geral'!$D$1=AL1461,1,0)</f>
        <v>0</v>
      </c>
      <c r="BY1461" s="114">
        <f>IF(BX1461=1,SUM($BX$2:$BX1460)+1,0)</f>
        <v>0</v>
      </c>
      <c r="BZ1461" s="114" t="str">
        <f t="shared" si="79"/>
        <v/>
      </c>
      <c r="CA1461" s="114" t="str">
        <f t="shared" si="80"/>
        <v/>
      </c>
    </row>
    <row r="1462" spans="38:79" ht="15" customHeight="1" x14ac:dyDescent="0.25">
      <c r="AL1462" s="271" t="str">
        <f t="shared" si="81"/>
        <v>SPC</v>
      </c>
      <c r="AM1462" s="477" t="s">
        <v>4850</v>
      </c>
      <c r="AN1462" s="269" t="s">
        <v>1532</v>
      </c>
      <c r="AO1462" s="269" t="s">
        <v>26</v>
      </c>
      <c r="AP1462" s="269" t="s">
        <v>222</v>
      </c>
      <c r="BX1462" s="114">
        <f>IF('1_geral'!$D$1=AL1462,1,0)</f>
        <v>0</v>
      </c>
      <c r="BY1462" s="114">
        <f>IF(BX1462=1,SUM($BX$2:$BX1461)+1,0)</f>
        <v>0</v>
      </c>
      <c r="BZ1462" s="114" t="str">
        <f t="shared" si="79"/>
        <v/>
      </c>
      <c r="CA1462" s="114" t="str">
        <f t="shared" si="80"/>
        <v/>
      </c>
    </row>
    <row r="1463" spans="38:79" ht="15" customHeight="1" x14ac:dyDescent="0.25">
      <c r="AL1463" s="271" t="str">
        <f t="shared" si="81"/>
        <v>NFP</v>
      </c>
      <c r="AM1463" s="477" t="s">
        <v>5088</v>
      </c>
      <c r="AN1463" s="269" t="s">
        <v>5038</v>
      </c>
      <c r="AO1463" s="269" t="s">
        <v>12</v>
      </c>
      <c r="AP1463" s="269" t="s">
        <v>222</v>
      </c>
      <c r="BX1463" s="114">
        <f>IF('1_geral'!$D$1=AL1463,1,0)</f>
        <v>0</v>
      </c>
      <c r="BY1463" s="114">
        <f>IF(BX1463=1,SUM($BX$2:$BX1462)+1,0)</f>
        <v>0</v>
      </c>
      <c r="BZ1463" s="114" t="str">
        <f t="shared" si="79"/>
        <v/>
      </c>
      <c r="CA1463" s="114" t="str">
        <f t="shared" si="80"/>
        <v/>
      </c>
    </row>
    <row r="1464" spans="38:79" ht="15" customHeight="1" x14ac:dyDescent="0.25">
      <c r="AL1464" s="271" t="str">
        <f t="shared" si="81"/>
        <v>SDP</v>
      </c>
      <c r="AM1464" s="477" t="s">
        <v>4851</v>
      </c>
      <c r="AN1464" s="269" t="s">
        <v>1533</v>
      </c>
      <c r="AO1464" s="269" t="s">
        <v>21</v>
      </c>
      <c r="AP1464" s="269" t="s">
        <v>222</v>
      </c>
      <c r="BX1464" s="114">
        <f>IF('1_geral'!$D$1=AL1464,1,0)</f>
        <v>0</v>
      </c>
      <c r="BY1464" s="114">
        <f>IF(BX1464=1,SUM($BX$2:$BX1463)+1,0)</f>
        <v>0</v>
      </c>
      <c r="BZ1464" s="114" t="str">
        <f t="shared" si="79"/>
        <v/>
      </c>
      <c r="CA1464" s="114" t="str">
        <f t="shared" si="80"/>
        <v/>
      </c>
    </row>
    <row r="1465" spans="38:79" ht="15" customHeight="1" x14ac:dyDescent="0.25">
      <c r="AL1465" s="271" t="str">
        <f t="shared" si="81"/>
        <v>SEP</v>
      </c>
      <c r="AM1465" s="477" t="s">
        <v>4852</v>
      </c>
      <c r="AN1465" s="269" t="s">
        <v>1534</v>
      </c>
      <c r="AO1465" s="269" t="s">
        <v>5</v>
      </c>
      <c r="AP1465" s="269" t="s">
        <v>222</v>
      </c>
      <c r="BX1465" s="114">
        <f>IF('1_geral'!$D$1=AL1465,1,0)</f>
        <v>0</v>
      </c>
      <c r="BY1465" s="114">
        <f>IF(BX1465=1,SUM($BX$2:$BX1464)+1,0)</f>
        <v>0</v>
      </c>
      <c r="BZ1465" s="114" t="str">
        <f t="shared" si="79"/>
        <v/>
      </c>
      <c r="CA1465" s="114" t="str">
        <f t="shared" si="80"/>
        <v/>
      </c>
    </row>
    <row r="1466" spans="38:79" ht="15" customHeight="1" x14ac:dyDescent="0.25">
      <c r="AL1466" s="271" t="str">
        <f t="shared" si="81"/>
        <v>NSP</v>
      </c>
      <c r="AM1466" s="477" t="s">
        <v>4853</v>
      </c>
      <c r="AN1466" s="269" t="s">
        <v>1535</v>
      </c>
      <c r="AO1466" s="269" t="s">
        <v>16</v>
      </c>
      <c r="AP1466" s="269" t="s">
        <v>226</v>
      </c>
      <c r="BX1466" s="114">
        <f>IF('1_geral'!$D$1=AL1466,1,0)</f>
        <v>0</v>
      </c>
      <c r="BY1466" s="114">
        <f>IF(BX1466=1,SUM($BX$2:$BX1465)+1,0)</f>
        <v>0</v>
      </c>
      <c r="BZ1466" s="114" t="str">
        <f t="shared" si="79"/>
        <v/>
      </c>
      <c r="CA1466" s="114" t="str">
        <f t="shared" si="80"/>
        <v/>
      </c>
    </row>
    <row r="1467" spans="38:79" ht="15" customHeight="1" x14ac:dyDescent="0.25">
      <c r="AL1467" s="271" t="str">
        <f t="shared" si="81"/>
        <v>SIM</v>
      </c>
      <c r="AM1467" s="477" t="s">
        <v>4854</v>
      </c>
      <c r="AN1467" s="269" t="s">
        <v>1536</v>
      </c>
      <c r="AO1467" s="269" t="s">
        <v>25</v>
      </c>
      <c r="AP1467" s="269" t="s">
        <v>222</v>
      </c>
      <c r="BX1467" s="114">
        <f>IF('1_geral'!$D$1=AL1467,1,0)</f>
        <v>0</v>
      </c>
      <c r="BY1467" s="114">
        <f>IF(BX1467=1,SUM($BX$2:$BX1466)+1,0)</f>
        <v>0</v>
      </c>
      <c r="BZ1467" s="114" t="str">
        <f t="shared" si="79"/>
        <v/>
      </c>
      <c r="CA1467" s="114" t="str">
        <f t="shared" si="80"/>
        <v/>
      </c>
    </row>
    <row r="1468" spans="38:79" ht="15" customHeight="1" x14ac:dyDescent="0.25">
      <c r="AL1468" s="271" t="str">
        <f t="shared" si="81"/>
        <v>NBH</v>
      </c>
      <c r="AM1468" s="477" t="s">
        <v>4855</v>
      </c>
      <c r="AN1468" s="269" t="s">
        <v>1537</v>
      </c>
      <c r="AO1468" s="269" t="s">
        <v>1838</v>
      </c>
      <c r="AP1468" s="269" t="s">
        <v>224</v>
      </c>
      <c r="BX1468" s="114">
        <f>IF('1_geral'!$D$1=AL1468,1,0)</f>
        <v>0</v>
      </c>
      <c r="BY1468" s="114">
        <f>IF(BX1468=1,SUM($BX$2:$BX1467)+1,0)</f>
        <v>0</v>
      </c>
      <c r="BZ1468" s="114" t="str">
        <f t="shared" si="79"/>
        <v/>
      </c>
      <c r="CA1468" s="114" t="str">
        <f t="shared" si="80"/>
        <v/>
      </c>
    </row>
    <row r="1469" spans="38:79" ht="15" customHeight="1" x14ac:dyDescent="0.25">
      <c r="AL1469" s="271" t="str">
        <f t="shared" si="81"/>
        <v>SSM</v>
      </c>
      <c r="AM1469" s="477" t="s">
        <v>4856</v>
      </c>
      <c r="AN1469" s="269" t="s">
        <v>1538</v>
      </c>
      <c r="AO1469" s="269" t="s">
        <v>30</v>
      </c>
      <c r="AP1469" s="269" t="s">
        <v>222</v>
      </c>
      <c r="BX1469" s="114">
        <f>IF('1_geral'!$D$1=AL1469,1,0)</f>
        <v>0</v>
      </c>
      <c r="BY1469" s="114">
        <f>IF(BX1469=1,SUM($BX$2:$BX1468)+1,0)</f>
        <v>0</v>
      </c>
      <c r="BZ1469" s="114" t="str">
        <f t="shared" si="79"/>
        <v/>
      </c>
      <c r="CA1469" s="114" t="str">
        <f t="shared" si="80"/>
        <v/>
      </c>
    </row>
    <row r="1470" spans="38:79" ht="15" customHeight="1" x14ac:dyDescent="0.25">
      <c r="AL1470" s="271" t="str">
        <f t="shared" si="81"/>
        <v>SDC</v>
      </c>
      <c r="AM1470" s="477" t="s">
        <v>4857</v>
      </c>
      <c r="AN1470" s="269" t="s">
        <v>1539</v>
      </c>
      <c r="AO1470" s="269" t="s">
        <v>3397</v>
      </c>
      <c r="AP1470" s="269" t="s">
        <v>222</v>
      </c>
      <c r="BX1470" s="114">
        <f>IF('1_geral'!$D$1=AL1470,1,0)</f>
        <v>0</v>
      </c>
      <c r="BY1470" s="114">
        <f>IF(BX1470=1,SUM($BX$2:$BX1469)+1,0)</f>
        <v>0</v>
      </c>
      <c r="BZ1470" s="114" t="str">
        <f t="shared" si="79"/>
        <v/>
      </c>
      <c r="CA1470" s="114" t="str">
        <f t="shared" si="80"/>
        <v/>
      </c>
    </row>
    <row r="1471" spans="38:79" ht="15" customHeight="1" x14ac:dyDescent="0.25">
      <c r="AL1471" s="271" t="str">
        <f t="shared" si="81"/>
        <v>SSM</v>
      </c>
      <c r="AM1471" s="477" t="s">
        <v>4858</v>
      </c>
      <c r="AN1471" s="269" t="s">
        <v>1540</v>
      </c>
      <c r="AO1471" s="269" t="s">
        <v>30</v>
      </c>
      <c r="AP1471" s="269" t="s">
        <v>222</v>
      </c>
      <c r="BX1471" s="114">
        <f>IF('1_geral'!$D$1=AL1471,1,0)</f>
        <v>0</v>
      </c>
      <c r="BY1471" s="114">
        <f>IF(BX1471=1,SUM($BX$2:$BX1470)+1,0)</f>
        <v>0</v>
      </c>
      <c r="BZ1471" s="114" t="str">
        <f t="shared" si="79"/>
        <v/>
      </c>
      <c r="CA1471" s="114" t="str">
        <f t="shared" si="80"/>
        <v/>
      </c>
    </row>
    <row r="1472" spans="38:79" ht="15" customHeight="1" x14ac:dyDescent="0.25">
      <c r="AL1472" s="271" t="str">
        <f t="shared" si="81"/>
        <v>SFO</v>
      </c>
      <c r="AM1472" s="477" t="s">
        <v>4859</v>
      </c>
      <c r="AN1472" s="269" t="s">
        <v>1541</v>
      </c>
      <c r="AO1472" s="269" t="s">
        <v>1840</v>
      </c>
      <c r="AP1472" s="269" t="s">
        <v>222</v>
      </c>
      <c r="BX1472" s="114">
        <f>IF('1_geral'!$D$1=AL1472,1,0)</f>
        <v>0</v>
      </c>
      <c r="BY1472" s="114">
        <f>IF(BX1472=1,SUM($BX$2:$BX1471)+1,0)</f>
        <v>0</v>
      </c>
      <c r="BZ1472" s="114" t="str">
        <f t="shared" si="79"/>
        <v/>
      </c>
      <c r="CA1472" s="114" t="str">
        <f t="shared" si="80"/>
        <v/>
      </c>
    </row>
    <row r="1473" spans="38:79" ht="15" customHeight="1" x14ac:dyDescent="0.25">
      <c r="AL1473" s="271" t="str">
        <f t="shared" si="81"/>
        <v>STI</v>
      </c>
      <c r="AM1473" s="477" t="s">
        <v>4860</v>
      </c>
      <c r="AN1473" s="269" t="s">
        <v>1542</v>
      </c>
      <c r="AO1473" s="269" t="s">
        <v>31</v>
      </c>
      <c r="AP1473" s="269" t="s">
        <v>222</v>
      </c>
      <c r="BX1473" s="114">
        <f>IF('1_geral'!$D$1=AL1473,1,0)</f>
        <v>0</v>
      </c>
      <c r="BY1473" s="114">
        <f>IF(BX1473=1,SUM($BX$2:$BX1472)+1,0)</f>
        <v>0</v>
      </c>
      <c r="BZ1473" s="114" t="str">
        <f t="shared" si="79"/>
        <v/>
      </c>
      <c r="CA1473" s="114" t="str">
        <f t="shared" si="80"/>
        <v/>
      </c>
    </row>
    <row r="1474" spans="38:79" ht="15" customHeight="1" x14ac:dyDescent="0.25">
      <c r="AL1474" s="271" t="str">
        <f t="shared" si="81"/>
        <v>EDF</v>
      </c>
      <c r="AM1474" s="477" t="s">
        <v>4861</v>
      </c>
      <c r="AN1474" s="269" t="s">
        <v>1543</v>
      </c>
      <c r="AO1474" s="269" t="s">
        <v>43</v>
      </c>
      <c r="AP1474" s="269" t="s">
        <v>223</v>
      </c>
      <c r="BX1474" s="114">
        <f>IF('1_geral'!$D$1=AL1474,1,0)</f>
        <v>0</v>
      </c>
      <c r="BY1474" s="114">
        <f>IF(BX1474=1,SUM($BX$2:$BX1473)+1,0)</f>
        <v>0</v>
      </c>
      <c r="BZ1474" s="114" t="str">
        <f t="shared" ref="BZ1474:BZ1537" si="82">IF($BX1474=0,"",AM1474)</f>
        <v/>
      </c>
      <c r="CA1474" s="114" t="str">
        <f t="shared" ref="CA1474:CA1537" si="83">IF($BX1474=0,"",AN1474)</f>
        <v/>
      </c>
    </row>
    <row r="1475" spans="38:79" ht="15" customHeight="1" x14ac:dyDescent="0.25">
      <c r="AL1475" s="271" t="str">
        <f t="shared" si="81"/>
        <v>STI</v>
      </c>
      <c r="AM1475" s="477" t="s">
        <v>4862</v>
      </c>
      <c r="AN1475" s="269" t="s">
        <v>1544</v>
      </c>
      <c r="AO1475" s="269" t="s">
        <v>31</v>
      </c>
      <c r="AP1475" s="269" t="s">
        <v>222</v>
      </c>
      <c r="BX1475" s="114">
        <f>IF('1_geral'!$D$1=AL1475,1,0)</f>
        <v>0</v>
      </c>
      <c r="BY1475" s="114">
        <f>IF(BX1475=1,SUM($BX$2:$BX1474)+1,0)</f>
        <v>0</v>
      </c>
      <c r="BZ1475" s="114" t="str">
        <f t="shared" si="82"/>
        <v/>
      </c>
      <c r="CA1475" s="114" t="str">
        <f t="shared" si="83"/>
        <v/>
      </c>
    </row>
    <row r="1476" spans="38:79" ht="15" customHeight="1" x14ac:dyDescent="0.25">
      <c r="AL1476" s="271" t="str">
        <f t="shared" ref="AL1476:AL1539" si="84">AO1476</f>
        <v>SGP</v>
      </c>
      <c r="AM1476" s="477" t="s">
        <v>4863</v>
      </c>
      <c r="AN1476" s="269" t="s">
        <v>1545</v>
      </c>
      <c r="AO1476" s="269" t="s">
        <v>24</v>
      </c>
      <c r="AP1476" s="269" t="s">
        <v>223</v>
      </c>
      <c r="BX1476" s="114">
        <f>IF('1_geral'!$D$1=AL1476,1,0)</f>
        <v>0</v>
      </c>
      <c r="BY1476" s="114">
        <f>IF(BX1476=1,SUM($BX$2:$BX1475)+1,0)</f>
        <v>0</v>
      </c>
      <c r="BZ1476" s="114" t="str">
        <f t="shared" si="82"/>
        <v/>
      </c>
      <c r="CA1476" s="114" t="str">
        <f t="shared" si="83"/>
        <v/>
      </c>
    </row>
    <row r="1477" spans="38:79" ht="15" customHeight="1" x14ac:dyDescent="0.25">
      <c r="AL1477" s="271" t="str">
        <f t="shared" si="84"/>
        <v>CPT</v>
      </c>
      <c r="AM1477" s="477" t="s">
        <v>4864</v>
      </c>
      <c r="AN1477" s="269" t="s">
        <v>1546</v>
      </c>
      <c r="AO1477" s="269" t="s">
        <v>1834</v>
      </c>
      <c r="AP1477" s="269" t="s">
        <v>223</v>
      </c>
      <c r="BX1477" s="114">
        <f>IF('1_geral'!$D$1=AL1477,1,0)</f>
        <v>0</v>
      </c>
      <c r="BY1477" s="114">
        <f>IF(BX1477=1,SUM($BX$2:$BX1476)+1,0)</f>
        <v>0</v>
      </c>
      <c r="BZ1477" s="114" t="str">
        <f t="shared" si="82"/>
        <v/>
      </c>
      <c r="CA1477" s="114" t="str">
        <f t="shared" si="83"/>
        <v/>
      </c>
    </row>
    <row r="1478" spans="38:79" ht="15" customHeight="1" x14ac:dyDescent="0.25">
      <c r="AL1478" s="271" t="str">
        <f t="shared" si="84"/>
        <v>SGP</v>
      </c>
      <c r="AM1478" s="477" t="s">
        <v>4865</v>
      </c>
      <c r="AN1478" s="269" t="s">
        <v>1547</v>
      </c>
      <c r="AO1478" s="269" t="s">
        <v>24</v>
      </c>
      <c r="AP1478" s="269" t="s">
        <v>222</v>
      </c>
      <c r="BX1478" s="114">
        <f>IF('1_geral'!$D$1=AL1478,1,0)</f>
        <v>0</v>
      </c>
      <c r="BY1478" s="114">
        <f>IF(BX1478=1,SUM($BX$2:$BX1477)+1,0)</f>
        <v>0</v>
      </c>
      <c r="BZ1478" s="114" t="str">
        <f t="shared" si="82"/>
        <v/>
      </c>
      <c r="CA1478" s="114" t="str">
        <f t="shared" si="83"/>
        <v/>
      </c>
    </row>
    <row r="1479" spans="38:79" ht="15" customHeight="1" x14ac:dyDescent="0.25">
      <c r="AL1479" s="271" t="str">
        <f t="shared" si="84"/>
        <v>SDL</v>
      </c>
      <c r="AM1479" s="477" t="s">
        <v>5089</v>
      </c>
      <c r="AN1479" s="269" t="s">
        <v>5039</v>
      </c>
      <c r="AO1479" s="269" t="s">
        <v>20</v>
      </c>
      <c r="AP1479" s="269" t="s">
        <v>222</v>
      </c>
      <c r="BX1479" s="114">
        <f>IF('1_geral'!$D$1=AL1479,1,0)</f>
        <v>0</v>
      </c>
      <c r="BY1479" s="114">
        <f>IF(BX1479=1,SUM($BX$2:$BX1478)+1,0)</f>
        <v>0</v>
      </c>
      <c r="BZ1479" s="114" t="str">
        <f t="shared" si="82"/>
        <v/>
      </c>
      <c r="CA1479" s="114" t="str">
        <f t="shared" si="83"/>
        <v/>
      </c>
    </row>
    <row r="1480" spans="38:79" ht="15" customHeight="1" x14ac:dyDescent="0.25">
      <c r="AL1480" s="271" t="str">
        <f t="shared" si="84"/>
        <v>SGA</v>
      </c>
      <c r="AM1480" s="477" t="s">
        <v>4866</v>
      </c>
      <c r="AN1480" s="269" t="s">
        <v>1548</v>
      </c>
      <c r="AO1480" s="269" t="s">
        <v>23</v>
      </c>
      <c r="AP1480" s="269" t="s">
        <v>222</v>
      </c>
      <c r="BX1480" s="114">
        <f>IF('1_geral'!$D$1=AL1480,1,0)</f>
        <v>0</v>
      </c>
      <c r="BY1480" s="114">
        <f>IF(BX1480=1,SUM($BX$2:$BX1479)+1,0)</f>
        <v>0</v>
      </c>
      <c r="BZ1480" s="114" t="str">
        <f t="shared" si="82"/>
        <v/>
      </c>
      <c r="CA1480" s="114" t="str">
        <f t="shared" si="83"/>
        <v/>
      </c>
    </row>
    <row r="1481" spans="38:79" ht="15" customHeight="1" x14ac:dyDescent="0.25">
      <c r="AL1481" s="271" t="str">
        <f t="shared" si="84"/>
        <v>SPG</v>
      </c>
      <c r="AM1481" s="477" t="s">
        <v>4867</v>
      </c>
      <c r="AN1481" s="269" t="s">
        <v>1549</v>
      </c>
      <c r="AO1481" s="269" t="s">
        <v>28</v>
      </c>
      <c r="AP1481" s="269" t="s">
        <v>222</v>
      </c>
      <c r="BX1481" s="114">
        <f>IF('1_geral'!$D$1=AL1481,1,0)</f>
        <v>0</v>
      </c>
      <c r="BY1481" s="114">
        <f>IF(BX1481=1,SUM($BX$2:$BX1480)+1,0)</f>
        <v>0</v>
      </c>
      <c r="BZ1481" s="114" t="str">
        <f t="shared" si="82"/>
        <v/>
      </c>
      <c r="CA1481" s="114" t="str">
        <f t="shared" si="83"/>
        <v/>
      </c>
    </row>
    <row r="1482" spans="38:79" ht="15" customHeight="1" x14ac:dyDescent="0.25">
      <c r="AL1482" s="271" t="str">
        <f t="shared" si="84"/>
        <v>NDF</v>
      </c>
      <c r="AM1482" s="477" t="s">
        <v>4868</v>
      </c>
      <c r="AN1482" s="269" t="s">
        <v>1550</v>
      </c>
      <c r="AO1482" s="269" t="s">
        <v>1837</v>
      </c>
      <c r="AP1482" s="269" t="s">
        <v>223</v>
      </c>
      <c r="BX1482" s="114">
        <f>IF('1_geral'!$D$1=AL1482,1,0)</f>
        <v>0</v>
      </c>
      <c r="BY1482" s="114">
        <f>IF(BX1482=1,SUM($BX$2:$BX1481)+1,0)</f>
        <v>0</v>
      </c>
      <c r="BZ1482" s="114" t="str">
        <f t="shared" si="82"/>
        <v/>
      </c>
      <c r="CA1482" s="114" t="str">
        <f t="shared" si="83"/>
        <v/>
      </c>
    </row>
    <row r="1483" spans="38:79" ht="15" customHeight="1" x14ac:dyDescent="0.25">
      <c r="AL1483" s="271" t="str">
        <f t="shared" si="84"/>
        <v>SGP</v>
      </c>
      <c r="AM1483" s="477" t="s">
        <v>4869</v>
      </c>
      <c r="AN1483" s="269" t="s">
        <v>1551</v>
      </c>
      <c r="AO1483" s="269" t="s">
        <v>24</v>
      </c>
      <c r="AP1483" s="269" t="s">
        <v>222</v>
      </c>
      <c r="BX1483" s="114">
        <f>IF('1_geral'!$D$1=AL1483,1,0)</f>
        <v>0</v>
      </c>
      <c r="BY1483" s="114">
        <f>IF(BX1483=1,SUM($BX$2:$BX1482)+1,0)</f>
        <v>0</v>
      </c>
      <c r="BZ1483" s="114" t="str">
        <f t="shared" si="82"/>
        <v/>
      </c>
      <c r="CA1483" s="114" t="str">
        <f t="shared" si="83"/>
        <v/>
      </c>
    </row>
    <row r="1484" spans="38:79" ht="15" customHeight="1" x14ac:dyDescent="0.25">
      <c r="AL1484" s="271" t="str">
        <f t="shared" si="84"/>
        <v>STI</v>
      </c>
      <c r="AM1484" s="477" t="s">
        <v>4870</v>
      </c>
      <c r="AN1484" s="269" t="s">
        <v>1552</v>
      </c>
      <c r="AO1484" s="269" t="s">
        <v>31</v>
      </c>
      <c r="AP1484" s="269" t="s">
        <v>222</v>
      </c>
      <c r="BX1484" s="114">
        <f>IF('1_geral'!$D$1=AL1484,1,0)</f>
        <v>0</v>
      </c>
      <c r="BY1484" s="114">
        <f>IF(BX1484=1,SUM($BX$2:$BX1483)+1,0)</f>
        <v>0</v>
      </c>
      <c r="BZ1484" s="114" t="str">
        <f t="shared" si="82"/>
        <v/>
      </c>
      <c r="CA1484" s="114" t="str">
        <f t="shared" si="83"/>
        <v/>
      </c>
    </row>
    <row r="1485" spans="38:79" ht="15" customHeight="1" x14ac:dyDescent="0.25">
      <c r="AL1485" s="271" t="str">
        <f t="shared" si="84"/>
        <v>SDL</v>
      </c>
      <c r="AM1485" s="477" t="s">
        <v>4871</v>
      </c>
      <c r="AN1485" s="269" t="s">
        <v>1553</v>
      </c>
      <c r="AO1485" s="269" t="s">
        <v>20</v>
      </c>
      <c r="AP1485" s="269" t="s">
        <v>222</v>
      </c>
      <c r="BX1485" s="114">
        <f>IF('1_geral'!$D$1=AL1485,1,0)</f>
        <v>0</v>
      </c>
      <c r="BY1485" s="114">
        <f>IF(BX1485=1,SUM($BX$2:$BX1484)+1,0)</f>
        <v>0</v>
      </c>
      <c r="BZ1485" s="114" t="str">
        <f t="shared" si="82"/>
        <v/>
      </c>
      <c r="CA1485" s="114" t="str">
        <f t="shared" si="83"/>
        <v/>
      </c>
    </row>
    <row r="1486" spans="38:79" ht="15" customHeight="1" x14ac:dyDescent="0.25">
      <c r="AL1486" s="271" t="str">
        <f t="shared" si="84"/>
        <v>SPC</v>
      </c>
      <c r="AM1486" s="477" t="s">
        <v>4872</v>
      </c>
      <c r="AN1486" s="269" t="s">
        <v>1554</v>
      </c>
      <c r="AO1486" s="269" t="s">
        <v>26</v>
      </c>
      <c r="AP1486" s="269" t="s">
        <v>222</v>
      </c>
      <c r="BX1486" s="114">
        <f>IF('1_geral'!$D$1=AL1486,1,0)</f>
        <v>0</v>
      </c>
      <c r="BY1486" s="114">
        <f>IF(BX1486=1,SUM($BX$2:$BX1485)+1,0)</f>
        <v>0</v>
      </c>
      <c r="BZ1486" s="114" t="str">
        <f t="shared" si="82"/>
        <v/>
      </c>
      <c r="CA1486" s="114" t="str">
        <f t="shared" si="83"/>
        <v/>
      </c>
    </row>
    <row r="1487" spans="38:79" ht="15" customHeight="1" x14ac:dyDescent="0.25">
      <c r="AL1487" s="271" t="str">
        <f t="shared" si="84"/>
        <v>STI</v>
      </c>
      <c r="AM1487" s="477" t="s">
        <v>5090</v>
      </c>
      <c r="AN1487" s="269" t="s">
        <v>1555</v>
      </c>
      <c r="AO1487" s="269" t="s">
        <v>31</v>
      </c>
      <c r="AP1487" s="269" t="s">
        <v>223</v>
      </c>
      <c r="BX1487" s="114">
        <f>IF('1_geral'!$D$1=AL1487,1,0)</f>
        <v>0</v>
      </c>
      <c r="BY1487" s="114">
        <f>IF(BX1487=1,SUM($BX$2:$BX1486)+1,0)</f>
        <v>0</v>
      </c>
      <c r="BZ1487" s="114" t="str">
        <f t="shared" si="82"/>
        <v/>
      </c>
      <c r="CA1487" s="114" t="str">
        <f t="shared" si="83"/>
        <v/>
      </c>
    </row>
    <row r="1488" spans="38:79" ht="15" customHeight="1" x14ac:dyDescent="0.25">
      <c r="AL1488" s="271" t="str">
        <f t="shared" si="84"/>
        <v>SFI</v>
      </c>
      <c r="AM1488" s="477" t="s">
        <v>4873</v>
      </c>
      <c r="AN1488" s="269" t="s">
        <v>1556</v>
      </c>
      <c r="AO1488" s="269" t="s">
        <v>1836</v>
      </c>
      <c r="AP1488" s="269" t="s">
        <v>222</v>
      </c>
      <c r="BX1488" s="114">
        <f>IF('1_geral'!$D$1=AL1488,1,0)</f>
        <v>0</v>
      </c>
      <c r="BY1488" s="114">
        <f>IF(BX1488=1,SUM($BX$2:$BX1487)+1,0)</f>
        <v>0</v>
      </c>
      <c r="BZ1488" s="114" t="str">
        <f t="shared" si="82"/>
        <v/>
      </c>
      <c r="CA1488" s="114" t="str">
        <f t="shared" si="83"/>
        <v/>
      </c>
    </row>
    <row r="1489" spans="38:79" ht="15" customHeight="1" x14ac:dyDescent="0.25">
      <c r="AL1489" s="271" t="str">
        <f t="shared" si="84"/>
        <v>SSM</v>
      </c>
      <c r="AM1489" s="477" t="s">
        <v>4874</v>
      </c>
      <c r="AN1489" s="269" t="s">
        <v>1557</v>
      </c>
      <c r="AO1489" s="269" t="s">
        <v>30</v>
      </c>
      <c r="AP1489" s="269" t="s">
        <v>222</v>
      </c>
      <c r="BX1489" s="114">
        <f>IF('1_geral'!$D$1=AL1489,1,0)</f>
        <v>0</v>
      </c>
      <c r="BY1489" s="114">
        <f>IF(BX1489=1,SUM($BX$2:$BX1488)+1,0)</f>
        <v>0</v>
      </c>
      <c r="BZ1489" s="114" t="str">
        <f t="shared" si="82"/>
        <v/>
      </c>
      <c r="CA1489" s="114" t="str">
        <f t="shared" si="83"/>
        <v/>
      </c>
    </row>
    <row r="1490" spans="38:79" ht="15" customHeight="1" x14ac:dyDescent="0.25">
      <c r="AL1490" s="271" t="str">
        <f t="shared" si="84"/>
        <v>NFP</v>
      </c>
      <c r="AM1490" s="477" t="s">
        <v>5170</v>
      </c>
      <c r="AN1490" s="269" t="s">
        <v>5171</v>
      </c>
      <c r="AO1490" s="269" t="s">
        <v>12</v>
      </c>
      <c r="AP1490" s="269" t="s">
        <v>222</v>
      </c>
      <c r="BX1490" s="114">
        <f>IF('1_geral'!$D$1=AL1490,1,0)</f>
        <v>0</v>
      </c>
      <c r="BY1490" s="114">
        <f>IF(BX1490=1,SUM($BX$2:$BX1489)+1,0)</f>
        <v>0</v>
      </c>
      <c r="BZ1490" s="114" t="str">
        <f t="shared" si="82"/>
        <v/>
      </c>
      <c r="CA1490" s="114" t="str">
        <f t="shared" si="83"/>
        <v/>
      </c>
    </row>
    <row r="1491" spans="38:79" ht="15" customHeight="1" x14ac:dyDescent="0.25">
      <c r="AL1491" s="271" t="str">
        <f t="shared" si="84"/>
        <v>NDF</v>
      </c>
      <c r="AM1491" s="477" t="s">
        <v>4875</v>
      </c>
      <c r="AN1491" s="269" t="s">
        <v>3427</v>
      </c>
      <c r="AO1491" s="269" t="s">
        <v>1837</v>
      </c>
      <c r="AP1491" s="269" t="s">
        <v>223</v>
      </c>
      <c r="BX1491" s="114">
        <f>IF('1_geral'!$D$1=AL1491,1,0)</f>
        <v>0</v>
      </c>
      <c r="BY1491" s="114">
        <f>IF(BX1491=1,SUM($BX$2:$BX1490)+1,0)</f>
        <v>0</v>
      </c>
      <c r="BZ1491" s="114" t="str">
        <f t="shared" si="82"/>
        <v/>
      </c>
      <c r="CA1491" s="114" t="str">
        <f t="shared" si="83"/>
        <v/>
      </c>
    </row>
    <row r="1492" spans="38:79" ht="15" customHeight="1" x14ac:dyDescent="0.25">
      <c r="AL1492" s="271" t="str">
        <f t="shared" si="84"/>
        <v>STI</v>
      </c>
      <c r="AM1492" s="477" t="s">
        <v>4876</v>
      </c>
      <c r="AN1492" s="269" t="s">
        <v>1558</v>
      </c>
      <c r="AO1492" s="269" t="s">
        <v>31</v>
      </c>
      <c r="AP1492" s="269" t="s">
        <v>222</v>
      </c>
      <c r="BX1492" s="114">
        <f>IF('1_geral'!$D$1=AL1492,1,0)</f>
        <v>0</v>
      </c>
      <c r="BY1492" s="114">
        <f>IF(BX1492=1,SUM($BX$2:$BX1491)+1,0)</f>
        <v>0</v>
      </c>
      <c r="BZ1492" s="114" t="str">
        <f t="shared" si="82"/>
        <v/>
      </c>
      <c r="CA1492" s="114" t="str">
        <f t="shared" si="83"/>
        <v/>
      </c>
    </row>
    <row r="1493" spans="38:79" ht="15" customHeight="1" x14ac:dyDescent="0.25">
      <c r="AL1493" s="271" t="str">
        <f t="shared" si="84"/>
        <v>STI</v>
      </c>
      <c r="AM1493" s="477" t="s">
        <v>4877</v>
      </c>
      <c r="AN1493" s="269" t="s">
        <v>1559</v>
      </c>
      <c r="AO1493" s="269" t="s">
        <v>31</v>
      </c>
      <c r="AP1493" s="269" t="s">
        <v>222</v>
      </c>
      <c r="BX1493" s="114">
        <f>IF('1_geral'!$D$1=AL1493,1,0)</f>
        <v>0</v>
      </c>
      <c r="BY1493" s="114">
        <f>IF(BX1493=1,SUM($BX$2:$BX1492)+1,0)</f>
        <v>0</v>
      </c>
      <c r="BZ1493" s="114" t="str">
        <f t="shared" si="82"/>
        <v/>
      </c>
      <c r="CA1493" s="114" t="str">
        <f t="shared" si="83"/>
        <v/>
      </c>
    </row>
    <row r="1494" spans="38:79" ht="15" customHeight="1" x14ac:dyDescent="0.25">
      <c r="AL1494" s="271" t="str">
        <f t="shared" si="84"/>
        <v>NSA</v>
      </c>
      <c r="AM1494" s="477" t="s">
        <v>4878</v>
      </c>
      <c r="AN1494" s="269" t="s">
        <v>1560</v>
      </c>
      <c r="AO1494" s="269" t="s">
        <v>15</v>
      </c>
      <c r="AP1494" s="269" t="s">
        <v>227</v>
      </c>
      <c r="BX1494" s="114">
        <f>IF('1_geral'!$D$1=AL1494,1,0)</f>
        <v>0</v>
      </c>
      <c r="BY1494" s="114">
        <f>IF(BX1494=1,SUM($BX$2:$BX1493)+1,0)</f>
        <v>0</v>
      </c>
      <c r="BZ1494" s="114" t="str">
        <f t="shared" si="82"/>
        <v/>
      </c>
      <c r="CA1494" s="114" t="str">
        <f t="shared" si="83"/>
        <v/>
      </c>
    </row>
    <row r="1495" spans="38:79" ht="15" customHeight="1" x14ac:dyDescent="0.25">
      <c r="AL1495" s="271" t="str">
        <f t="shared" si="84"/>
        <v>SDP</v>
      </c>
      <c r="AM1495" s="477" t="s">
        <v>4879</v>
      </c>
      <c r="AN1495" s="269" t="s">
        <v>3428</v>
      </c>
      <c r="AO1495" s="269" t="s">
        <v>21</v>
      </c>
      <c r="AP1495" s="269" t="s">
        <v>222</v>
      </c>
      <c r="BX1495" s="114">
        <f>IF('1_geral'!$D$1=AL1495,1,0)</f>
        <v>0</v>
      </c>
      <c r="BY1495" s="114">
        <f>IF(BX1495=1,SUM($BX$2:$BX1494)+1,0)</f>
        <v>0</v>
      </c>
      <c r="BZ1495" s="114" t="str">
        <f t="shared" si="82"/>
        <v/>
      </c>
      <c r="CA1495" s="114" t="str">
        <f t="shared" si="83"/>
        <v/>
      </c>
    </row>
    <row r="1496" spans="38:79" ht="15" customHeight="1" x14ac:dyDescent="0.25">
      <c r="AL1496" s="271" t="str">
        <f t="shared" si="84"/>
        <v>CRG</v>
      </c>
      <c r="AM1496" s="477" t="s">
        <v>4880</v>
      </c>
      <c r="AN1496" s="269" t="s">
        <v>1561</v>
      </c>
      <c r="AO1496" s="269" t="s">
        <v>6</v>
      </c>
      <c r="AP1496" s="269" t="s">
        <v>222</v>
      </c>
      <c r="BX1496" s="114">
        <f>IF('1_geral'!$D$1=AL1496,1,0)</f>
        <v>0</v>
      </c>
      <c r="BY1496" s="114">
        <f>IF(BX1496=1,SUM($BX$2:$BX1495)+1,0)</f>
        <v>0</v>
      </c>
      <c r="BZ1496" s="114" t="str">
        <f t="shared" si="82"/>
        <v/>
      </c>
      <c r="CA1496" s="114" t="str">
        <f t="shared" si="83"/>
        <v/>
      </c>
    </row>
    <row r="1497" spans="38:79" ht="15" customHeight="1" x14ac:dyDescent="0.25">
      <c r="AL1497" s="271" t="str">
        <f t="shared" si="84"/>
        <v>SDL</v>
      </c>
      <c r="AM1497" s="477" t="s">
        <v>4881</v>
      </c>
      <c r="AN1497" s="269" t="s">
        <v>1562</v>
      </c>
      <c r="AO1497" s="269" t="s">
        <v>20</v>
      </c>
      <c r="AP1497" s="269" t="s">
        <v>222</v>
      </c>
      <c r="BX1497" s="114">
        <f>IF('1_geral'!$D$1=AL1497,1,0)</f>
        <v>0</v>
      </c>
      <c r="BY1497" s="114">
        <f>IF(BX1497=1,SUM($BX$2:$BX1496)+1,0)</f>
        <v>0</v>
      </c>
      <c r="BZ1497" s="114" t="str">
        <f t="shared" si="82"/>
        <v/>
      </c>
      <c r="CA1497" s="114" t="str">
        <f t="shared" si="83"/>
        <v/>
      </c>
    </row>
    <row r="1498" spans="38:79" ht="15" customHeight="1" x14ac:dyDescent="0.25">
      <c r="AL1498" s="271" t="str">
        <f t="shared" si="84"/>
        <v>SGA</v>
      </c>
      <c r="AM1498" s="477" t="s">
        <v>4882</v>
      </c>
      <c r="AN1498" s="269" t="s">
        <v>1563</v>
      </c>
      <c r="AO1498" s="269" t="s">
        <v>23</v>
      </c>
      <c r="AP1498" s="269" t="s">
        <v>222</v>
      </c>
      <c r="BX1498" s="114">
        <f>IF('1_geral'!$D$1=AL1498,1,0)</f>
        <v>0</v>
      </c>
      <c r="BY1498" s="114">
        <f>IF(BX1498=1,SUM($BX$2:$BX1497)+1,0)</f>
        <v>0</v>
      </c>
      <c r="BZ1498" s="114" t="str">
        <f t="shared" si="82"/>
        <v/>
      </c>
      <c r="CA1498" s="114" t="str">
        <f t="shared" si="83"/>
        <v/>
      </c>
    </row>
    <row r="1499" spans="38:79" ht="15" customHeight="1" x14ac:dyDescent="0.25">
      <c r="AL1499" s="271" t="str">
        <f t="shared" si="84"/>
        <v>SSM</v>
      </c>
      <c r="AM1499" s="477" t="s">
        <v>4883</v>
      </c>
      <c r="AN1499" s="269" t="s">
        <v>5002</v>
      </c>
      <c r="AO1499" s="269" t="s">
        <v>30</v>
      </c>
      <c r="AP1499" s="269" t="s">
        <v>222</v>
      </c>
      <c r="BX1499" s="114">
        <f>IF('1_geral'!$D$1=AL1499,1,0)</f>
        <v>0</v>
      </c>
      <c r="BY1499" s="114">
        <f>IF(BX1499=1,SUM($BX$2:$BX1498)+1,0)</f>
        <v>0</v>
      </c>
      <c r="BZ1499" s="114" t="str">
        <f t="shared" si="82"/>
        <v/>
      </c>
      <c r="CA1499" s="114" t="str">
        <f t="shared" si="83"/>
        <v/>
      </c>
    </row>
    <row r="1500" spans="38:79" ht="15" customHeight="1" x14ac:dyDescent="0.25">
      <c r="AL1500" s="271" t="str">
        <f t="shared" si="84"/>
        <v>SDT</v>
      </c>
      <c r="AM1500" s="477" t="s">
        <v>4884</v>
      </c>
      <c r="AN1500" s="269" t="s">
        <v>3429</v>
      </c>
      <c r="AO1500" s="269" t="s">
        <v>22</v>
      </c>
      <c r="AP1500" s="269" t="s">
        <v>222</v>
      </c>
      <c r="BX1500" s="114">
        <f>IF('1_geral'!$D$1=AL1500,1,0)</f>
        <v>0</v>
      </c>
      <c r="BY1500" s="114">
        <f>IF(BX1500=1,SUM($BX$2:$BX1499)+1,0)</f>
        <v>0</v>
      </c>
      <c r="BZ1500" s="114" t="str">
        <f t="shared" si="82"/>
        <v/>
      </c>
      <c r="CA1500" s="114" t="str">
        <f t="shared" si="83"/>
        <v/>
      </c>
    </row>
    <row r="1501" spans="38:79" ht="15" customHeight="1" x14ac:dyDescent="0.25">
      <c r="AL1501" s="271" t="str">
        <f t="shared" si="84"/>
        <v>CPT</v>
      </c>
      <c r="AM1501" s="477" t="s">
        <v>4885</v>
      </c>
      <c r="AN1501" s="269" t="s">
        <v>1564</v>
      </c>
      <c r="AO1501" s="269" t="s">
        <v>1834</v>
      </c>
      <c r="AP1501" s="269" t="s">
        <v>223</v>
      </c>
      <c r="BX1501" s="114">
        <f>IF('1_geral'!$D$1=AL1501,1,0)</f>
        <v>0</v>
      </c>
      <c r="BY1501" s="114">
        <f>IF(BX1501=1,SUM($BX$2:$BX1500)+1,0)</f>
        <v>0</v>
      </c>
      <c r="BZ1501" s="114" t="str">
        <f t="shared" si="82"/>
        <v/>
      </c>
      <c r="CA1501" s="114" t="str">
        <f t="shared" si="83"/>
        <v/>
      </c>
    </row>
    <row r="1502" spans="38:79" ht="15" customHeight="1" x14ac:dyDescent="0.25">
      <c r="AL1502" s="271" t="str">
        <f t="shared" si="84"/>
        <v>STI</v>
      </c>
      <c r="AM1502" s="477" t="s">
        <v>4886</v>
      </c>
      <c r="AN1502" s="269" t="s">
        <v>1565</v>
      </c>
      <c r="AO1502" s="269" t="s">
        <v>31</v>
      </c>
      <c r="AP1502" s="269" t="s">
        <v>222</v>
      </c>
      <c r="BX1502" s="114">
        <f>IF('1_geral'!$D$1=AL1502,1,0)</f>
        <v>0</v>
      </c>
      <c r="BY1502" s="114">
        <f>IF(BX1502=1,SUM($BX$2:$BX1501)+1,0)</f>
        <v>0</v>
      </c>
      <c r="BZ1502" s="114" t="str">
        <f t="shared" si="82"/>
        <v/>
      </c>
      <c r="CA1502" s="114" t="str">
        <f t="shared" si="83"/>
        <v/>
      </c>
    </row>
    <row r="1503" spans="38:79" ht="15" customHeight="1" x14ac:dyDescent="0.25">
      <c r="AL1503" s="271" t="str">
        <f t="shared" si="84"/>
        <v>STI</v>
      </c>
      <c r="AM1503" s="477" t="s">
        <v>4887</v>
      </c>
      <c r="AN1503" s="269" t="s">
        <v>1566</v>
      </c>
      <c r="AO1503" s="269" t="s">
        <v>31</v>
      </c>
      <c r="AP1503" s="269" t="s">
        <v>222</v>
      </c>
      <c r="BX1503" s="114">
        <f>IF('1_geral'!$D$1=AL1503,1,0)</f>
        <v>0</v>
      </c>
      <c r="BY1503" s="114">
        <f>IF(BX1503=1,SUM($BX$2:$BX1502)+1,0)</f>
        <v>0</v>
      </c>
      <c r="BZ1503" s="114" t="str">
        <f t="shared" si="82"/>
        <v/>
      </c>
      <c r="CA1503" s="114" t="str">
        <f t="shared" si="83"/>
        <v/>
      </c>
    </row>
    <row r="1504" spans="38:79" ht="15" customHeight="1" x14ac:dyDescent="0.25">
      <c r="AL1504" s="271" t="str">
        <f t="shared" si="84"/>
        <v>NSA</v>
      </c>
      <c r="AM1504" s="477" t="s">
        <v>4888</v>
      </c>
      <c r="AN1504" s="269" t="s">
        <v>1567</v>
      </c>
      <c r="AO1504" s="269" t="s">
        <v>15</v>
      </c>
      <c r="AP1504" s="269" t="s">
        <v>227</v>
      </c>
      <c r="BX1504" s="114">
        <f>IF('1_geral'!$D$1=AL1504,1,0)</f>
        <v>0</v>
      </c>
      <c r="BY1504" s="114">
        <f>IF(BX1504=1,SUM($BX$2:$BX1503)+1,0)</f>
        <v>0</v>
      </c>
      <c r="BZ1504" s="114" t="str">
        <f t="shared" si="82"/>
        <v/>
      </c>
      <c r="CA1504" s="114" t="str">
        <f t="shared" si="83"/>
        <v/>
      </c>
    </row>
    <row r="1505" spans="38:79" ht="15" customHeight="1" x14ac:dyDescent="0.25">
      <c r="AL1505" s="271" t="str">
        <f t="shared" si="84"/>
        <v>NSP</v>
      </c>
      <c r="AM1505" s="477" t="s">
        <v>4889</v>
      </c>
      <c r="AN1505" s="269" t="s">
        <v>1568</v>
      </c>
      <c r="AO1505" s="269" t="s">
        <v>16</v>
      </c>
      <c r="AP1505" s="269" t="s">
        <v>226</v>
      </c>
      <c r="BX1505" s="114">
        <f>IF('1_geral'!$D$1=AL1505,1,0)</f>
        <v>0</v>
      </c>
      <c r="BY1505" s="114">
        <f>IF(BX1505=1,SUM($BX$2:$BX1504)+1,0)</f>
        <v>0</v>
      </c>
      <c r="BZ1505" s="114" t="str">
        <f t="shared" si="82"/>
        <v/>
      </c>
      <c r="CA1505" s="114" t="str">
        <f t="shared" si="83"/>
        <v/>
      </c>
    </row>
    <row r="1506" spans="38:79" ht="15" customHeight="1" x14ac:dyDescent="0.25">
      <c r="AL1506" s="271" t="str">
        <f t="shared" si="84"/>
        <v>SAG</v>
      </c>
      <c r="AM1506" s="477" t="s">
        <v>4890</v>
      </c>
      <c r="AN1506" s="269" t="s">
        <v>1569</v>
      </c>
      <c r="AO1506" s="269" t="s">
        <v>3364</v>
      </c>
      <c r="AP1506" s="269" t="s">
        <v>222</v>
      </c>
      <c r="BX1506" s="114">
        <f>IF('1_geral'!$D$1=AL1506,1,0)</f>
        <v>0</v>
      </c>
      <c r="BY1506" s="114">
        <f>IF(BX1506=1,SUM($BX$2:$BX1505)+1,0)</f>
        <v>0</v>
      </c>
      <c r="BZ1506" s="114" t="str">
        <f t="shared" si="82"/>
        <v/>
      </c>
      <c r="CA1506" s="114" t="str">
        <f t="shared" si="83"/>
        <v/>
      </c>
    </row>
    <row r="1507" spans="38:79" ht="15" customHeight="1" x14ac:dyDescent="0.25">
      <c r="AL1507" s="271" t="str">
        <f t="shared" si="84"/>
        <v>EDF</v>
      </c>
      <c r="AM1507" s="477" t="s">
        <v>4891</v>
      </c>
      <c r="AN1507" s="269" t="s">
        <v>1570</v>
      </c>
      <c r="AO1507" s="269" t="s">
        <v>43</v>
      </c>
      <c r="AP1507" s="269" t="s">
        <v>223</v>
      </c>
      <c r="BX1507" s="114">
        <f>IF('1_geral'!$D$1=AL1507,1,0)</f>
        <v>0</v>
      </c>
      <c r="BY1507" s="114">
        <f>IF(BX1507=1,SUM($BX$2:$BX1506)+1,0)</f>
        <v>0</v>
      </c>
      <c r="BZ1507" s="114" t="str">
        <f t="shared" si="82"/>
        <v/>
      </c>
      <c r="CA1507" s="114" t="str">
        <f t="shared" si="83"/>
        <v/>
      </c>
    </row>
    <row r="1508" spans="38:79" ht="15" customHeight="1" x14ac:dyDescent="0.25">
      <c r="AL1508" s="271" t="str">
        <f t="shared" si="84"/>
        <v>PRG</v>
      </c>
      <c r="AM1508" s="477" t="s">
        <v>4892</v>
      </c>
      <c r="AN1508" s="269" t="s">
        <v>1571</v>
      </c>
      <c r="AO1508" s="269" t="s">
        <v>1835</v>
      </c>
      <c r="AP1508" s="269" t="s">
        <v>223</v>
      </c>
      <c r="BX1508" s="114">
        <f>IF('1_geral'!$D$1=AL1508,1,0)</f>
        <v>0</v>
      </c>
      <c r="BY1508" s="114">
        <f>IF(BX1508=1,SUM($BX$2:$BX1507)+1,0)</f>
        <v>0</v>
      </c>
      <c r="BZ1508" s="114" t="str">
        <f t="shared" si="82"/>
        <v/>
      </c>
      <c r="CA1508" s="114" t="str">
        <f t="shared" si="83"/>
        <v/>
      </c>
    </row>
    <row r="1509" spans="38:79" ht="15" customHeight="1" x14ac:dyDescent="0.25">
      <c r="AL1509" s="271" t="str">
        <f t="shared" si="84"/>
        <v>SPG</v>
      </c>
      <c r="AM1509" s="477" t="s">
        <v>4893</v>
      </c>
      <c r="AN1509" s="269" t="s">
        <v>1572</v>
      </c>
      <c r="AO1509" s="269" t="s">
        <v>28</v>
      </c>
      <c r="AP1509" s="269" t="s">
        <v>222</v>
      </c>
      <c r="BX1509" s="114">
        <f>IF('1_geral'!$D$1=AL1509,1,0)</f>
        <v>0</v>
      </c>
      <c r="BY1509" s="114">
        <f>IF(BX1509=1,SUM($BX$2:$BX1508)+1,0)</f>
        <v>0</v>
      </c>
      <c r="BZ1509" s="114" t="str">
        <f t="shared" si="82"/>
        <v/>
      </c>
      <c r="CA1509" s="114" t="str">
        <f t="shared" si="83"/>
        <v/>
      </c>
    </row>
    <row r="1510" spans="38:79" ht="15" customHeight="1" x14ac:dyDescent="0.25">
      <c r="AL1510" s="271" t="str">
        <f t="shared" si="84"/>
        <v>STI</v>
      </c>
      <c r="AM1510" s="477" t="s">
        <v>4894</v>
      </c>
      <c r="AN1510" s="269" t="s">
        <v>1573</v>
      </c>
      <c r="AO1510" s="269" t="s">
        <v>31</v>
      </c>
      <c r="AP1510" s="269" t="s">
        <v>222</v>
      </c>
      <c r="BX1510" s="114">
        <f>IF('1_geral'!$D$1=AL1510,1,0)</f>
        <v>0</v>
      </c>
      <c r="BY1510" s="114">
        <f>IF(BX1510=1,SUM($BX$2:$BX1509)+1,0)</f>
        <v>0</v>
      </c>
      <c r="BZ1510" s="114" t="str">
        <f t="shared" si="82"/>
        <v/>
      </c>
      <c r="CA1510" s="114" t="str">
        <f t="shared" si="83"/>
        <v/>
      </c>
    </row>
    <row r="1511" spans="38:79" ht="15" customHeight="1" x14ac:dyDescent="0.25">
      <c r="AL1511" s="271" t="str">
        <f t="shared" si="84"/>
        <v>STI</v>
      </c>
      <c r="AM1511" s="477" t="s">
        <v>5091</v>
      </c>
      <c r="AN1511" s="269" t="s">
        <v>5040</v>
      </c>
      <c r="AO1511" s="269" t="s">
        <v>31</v>
      </c>
      <c r="AP1511" s="269" t="s">
        <v>222</v>
      </c>
      <c r="BX1511" s="114">
        <f>IF('1_geral'!$D$1=AL1511,1,0)</f>
        <v>0</v>
      </c>
      <c r="BY1511" s="114">
        <f>IF(BX1511=1,SUM($BX$2:$BX1510)+1,0)</f>
        <v>0</v>
      </c>
      <c r="BZ1511" s="114" t="str">
        <f t="shared" si="82"/>
        <v/>
      </c>
      <c r="CA1511" s="114" t="str">
        <f t="shared" si="83"/>
        <v/>
      </c>
    </row>
    <row r="1512" spans="38:79" ht="15" customHeight="1" x14ac:dyDescent="0.25">
      <c r="AL1512" s="271" t="str">
        <f t="shared" si="84"/>
        <v>SBQ</v>
      </c>
      <c r="AM1512" s="477" t="s">
        <v>4895</v>
      </c>
      <c r="AN1512" s="269" t="s">
        <v>1574</v>
      </c>
      <c r="AO1512" s="269" t="s">
        <v>17</v>
      </c>
      <c r="AP1512" s="269" t="s">
        <v>222</v>
      </c>
      <c r="BX1512" s="114">
        <f>IF('1_geral'!$D$1=AL1512,1,0)</f>
        <v>0</v>
      </c>
      <c r="BY1512" s="114">
        <f>IF(BX1512=1,SUM($BX$2:$BX1511)+1,0)</f>
        <v>0</v>
      </c>
      <c r="BZ1512" s="114" t="str">
        <f t="shared" si="82"/>
        <v/>
      </c>
      <c r="CA1512" s="114" t="str">
        <f t="shared" si="83"/>
        <v/>
      </c>
    </row>
    <row r="1513" spans="38:79" ht="15" customHeight="1" x14ac:dyDescent="0.25">
      <c r="AL1513" s="271" t="str">
        <f t="shared" si="84"/>
        <v>NSA</v>
      </c>
      <c r="AM1513" s="477" t="s">
        <v>4896</v>
      </c>
      <c r="AN1513" s="269" t="s">
        <v>1575</v>
      </c>
      <c r="AO1513" s="269" t="s">
        <v>15</v>
      </c>
      <c r="AP1513" s="269" t="s">
        <v>227</v>
      </c>
      <c r="BX1513" s="114">
        <f>IF('1_geral'!$D$1=AL1513,1,0)</f>
        <v>0</v>
      </c>
      <c r="BY1513" s="114">
        <f>IF(BX1513=1,SUM($BX$2:$BX1512)+1,0)</f>
        <v>0</v>
      </c>
      <c r="BZ1513" s="114" t="str">
        <f t="shared" si="82"/>
        <v/>
      </c>
      <c r="CA1513" s="114" t="str">
        <f t="shared" si="83"/>
        <v/>
      </c>
    </row>
    <row r="1514" spans="38:79" ht="15" customHeight="1" x14ac:dyDescent="0.25">
      <c r="AL1514" s="271" t="str">
        <f t="shared" si="84"/>
        <v>CPT</v>
      </c>
      <c r="AM1514" s="477" t="s">
        <v>4897</v>
      </c>
      <c r="AN1514" s="269" t="s">
        <v>1576</v>
      </c>
      <c r="AO1514" s="269" t="s">
        <v>1834</v>
      </c>
      <c r="AP1514" s="269" t="s">
        <v>223</v>
      </c>
      <c r="BX1514" s="114">
        <f>IF('1_geral'!$D$1=AL1514,1,0)</f>
        <v>0</v>
      </c>
      <c r="BY1514" s="114">
        <f>IF(BX1514=1,SUM($BX$2:$BX1513)+1,0)</f>
        <v>0</v>
      </c>
      <c r="BZ1514" s="114" t="str">
        <f t="shared" si="82"/>
        <v/>
      </c>
      <c r="CA1514" s="114" t="str">
        <f t="shared" si="83"/>
        <v/>
      </c>
    </row>
    <row r="1515" spans="38:79" ht="15" customHeight="1" x14ac:dyDescent="0.25">
      <c r="AL1515" s="271" t="str">
        <f t="shared" si="84"/>
        <v>SDL</v>
      </c>
      <c r="AM1515" s="477" t="s">
        <v>4898</v>
      </c>
      <c r="AN1515" s="269" t="s">
        <v>1577</v>
      </c>
      <c r="AO1515" s="269" t="s">
        <v>20</v>
      </c>
      <c r="AP1515" s="269" t="s">
        <v>222</v>
      </c>
      <c r="BX1515" s="114">
        <f>IF('1_geral'!$D$1=AL1515,1,0)</f>
        <v>0</v>
      </c>
      <c r="BY1515" s="114">
        <f>IF(BX1515=1,SUM($BX$2:$BX1514)+1,0)</f>
        <v>0</v>
      </c>
      <c r="BZ1515" s="114" t="str">
        <f t="shared" si="82"/>
        <v/>
      </c>
      <c r="CA1515" s="114" t="str">
        <f t="shared" si="83"/>
        <v/>
      </c>
    </row>
    <row r="1516" spans="38:79" ht="15" customHeight="1" x14ac:dyDescent="0.25">
      <c r="AL1516" s="271" t="str">
        <f t="shared" si="84"/>
        <v>STI</v>
      </c>
      <c r="AM1516" s="477" t="s">
        <v>5092</v>
      </c>
      <c r="AN1516" s="269" t="s">
        <v>5041</v>
      </c>
      <c r="AO1516" s="269" t="s">
        <v>31</v>
      </c>
      <c r="AP1516" s="269" t="s">
        <v>223</v>
      </c>
      <c r="BX1516" s="114">
        <f>IF('1_geral'!$D$1=AL1516,1,0)</f>
        <v>0</v>
      </c>
      <c r="BY1516" s="114">
        <f>IF(BX1516=1,SUM($BX$2:$BX1515)+1,0)</f>
        <v>0</v>
      </c>
      <c r="BZ1516" s="114" t="str">
        <f t="shared" si="82"/>
        <v/>
      </c>
      <c r="CA1516" s="114" t="str">
        <f t="shared" si="83"/>
        <v/>
      </c>
    </row>
    <row r="1517" spans="38:79" ht="15" customHeight="1" x14ac:dyDescent="0.25">
      <c r="AL1517" s="271" t="str">
        <f t="shared" si="84"/>
        <v>CPT</v>
      </c>
      <c r="AM1517" s="477" t="s">
        <v>4899</v>
      </c>
      <c r="AN1517" s="269" t="s">
        <v>1578</v>
      </c>
      <c r="AO1517" s="269" t="s">
        <v>1834</v>
      </c>
      <c r="AP1517" s="269" t="s">
        <v>223</v>
      </c>
      <c r="BX1517" s="114">
        <f>IF('1_geral'!$D$1=AL1517,1,0)</f>
        <v>0</v>
      </c>
      <c r="BY1517" s="114">
        <f>IF(BX1517=1,SUM($BX$2:$BX1516)+1,0)</f>
        <v>0</v>
      </c>
      <c r="BZ1517" s="114" t="str">
        <f t="shared" si="82"/>
        <v/>
      </c>
      <c r="CA1517" s="114" t="str">
        <f t="shared" si="83"/>
        <v/>
      </c>
    </row>
    <row r="1518" spans="38:79" ht="15" customHeight="1" x14ac:dyDescent="0.25">
      <c r="AL1518" s="271" t="str">
        <f t="shared" si="84"/>
        <v>SCI</v>
      </c>
      <c r="AM1518" s="477" t="s">
        <v>4900</v>
      </c>
      <c r="AN1518" s="269" t="s">
        <v>1579</v>
      </c>
      <c r="AO1518" s="269" t="s">
        <v>18</v>
      </c>
      <c r="AP1518" s="269" t="s">
        <v>222</v>
      </c>
      <c r="BX1518" s="114">
        <f>IF('1_geral'!$D$1=AL1518,1,0)</f>
        <v>0</v>
      </c>
      <c r="BY1518" s="114">
        <f>IF(BX1518=1,SUM($BX$2:$BX1517)+1,0)</f>
        <v>0</v>
      </c>
      <c r="BZ1518" s="114" t="str">
        <f t="shared" si="82"/>
        <v/>
      </c>
      <c r="CA1518" s="114" t="str">
        <f t="shared" si="83"/>
        <v/>
      </c>
    </row>
    <row r="1519" spans="38:79" ht="15" customHeight="1" x14ac:dyDescent="0.25">
      <c r="AL1519" s="271" t="str">
        <f t="shared" si="84"/>
        <v>STI</v>
      </c>
      <c r="AM1519" s="477" t="s">
        <v>4901</v>
      </c>
      <c r="AN1519" s="269" t="s">
        <v>5003</v>
      </c>
      <c r="AO1519" s="269" t="s">
        <v>31</v>
      </c>
      <c r="AP1519" s="269" t="s">
        <v>222</v>
      </c>
      <c r="BX1519" s="114">
        <f>IF('1_geral'!$D$1=AL1519,1,0)</f>
        <v>0</v>
      </c>
      <c r="BY1519" s="114">
        <f>IF(BX1519=1,SUM($BX$2:$BX1518)+1,0)</f>
        <v>0</v>
      </c>
      <c r="BZ1519" s="114" t="str">
        <f t="shared" si="82"/>
        <v/>
      </c>
      <c r="CA1519" s="114" t="str">
        <f t="shared" si="83"/>
        <v/>
      </c>
    </row>
    <row r="1520" spans="38:79" ht="15" customHeight="1" x14ac:dyDescent="0.25">
      <c r="AL1520" s="271" t="str">
        <f t="shared" si="84"/>
        <v>SGA</v>
      </c>
      <c r="AM1520" s="477" t="s">
        <v>4902</v>
      </c>
      <c r="AN1520" s="269" t="s">
        <v>1580</v>
      </c>
      <c r="AO1520" s="269" t="s">
        <v>23</v>
      </c>
      <c r="AP1520" s="269" t="s">
        <v>222</v>
      </c>
      <c r="BX1520" s="114">
        <f>IF('1_geral'!$D$1=AL1520,1,0)</f>
        <v>0</v>
      </c>
      <c r="BY1520" s="114">
        <f>IF(BX1520=1,SUM($BX$2:$BX1519)+1,0)</f>
        <v>0</v>
      </c>
      <c r="BZ1520" s="114" t="str">
        <f t="shared" si="82"/>
        <v/>
      </c>
      <c r="CA1520" s="114" t="str">
        <f t="shared" si="83"/>
        <v/>
      </c>
    </row>
    <row r="1521" spans="38:79" ht="15" customHeight="1" x14ac:dyDescent="0.25">
      <c r="AL1521" s="271" t="str">
        <f t="shared" si="84"/>
        <v>SPG</v>
      </c>
      <c r="AM1521" s="477" t="s">
        <v>4903</v>
      </c>
      <c r="AN1521" s="269" t="s">
        <v>1581</v>
      </c>
      <c r="AO1521" s="269" t="s">
        <v>28</v>
      </c>
      <c r="AP1521" s="269" t="s">
        <v>222</v>
      </c>
      <c r="BX1521" s="114">
        <f>IF('1_geral'!$D$1=AL1521,1,0)</f>
        <v>0</v>
      </c>
      <c r="BY1521" s="114">
        <f>IF(BX1521=1,SUM($BX$2:$BX1520)+1,0)</f>
        <v>0</v>
      </c>
      <c r="BZ1521" s="114" t="str">
        <f t="shared" si="82"/>
        <v/>
      </c>
      <c r="CA1521" s="114" t="str">
        <f t="shared" si="83"/>
        <v/>
      </c>
    </row>
    <row r="1522" spans="38:79" ht="15" customHeight="1" x14ac:dyDescent="0.25">
      <c r="AL1522" s="271" t="str">
        <f t="shared" si="84"/>
        <v>NDF</v>
      </c>
      <c r="AM1522" s="477" t="s">
        <v>4904</v>
      </c>
      <c r="AN1522" s="269" t="s">
        <v>1582</v>
      </c>
      <c r="AO1522" s="269" t="s">
        <v>1837</v>
      </c>
      <c r="AP1522" s="269" t="s">
        <v>223</v>
      </c>
      <c r="BX1522" s="114">
        <f>IF('1_geral'!$D$1=AL1522,1,0)</f>
        <v>0</v>
      </c>
      <c r="BY1522" s="114">
        <f>IF(BX1522=1,SUM($BX$2:$BX1521)+1,0)</f>
        <v>0</v>
      </c>
      <c r="BZ1522" s="114" t="str">
        <f t="shared" si="82"/>
        <v/>
      </c>
      <c r="CA1522" s="114" t="str">
        <f t="shared" si="83"/>
        <v/>
      </c>
    </row>
    <row r="1523" spans="38:79" ht="15" customHeight="1" x14ac:dyDescent="0.25">
      <c r="AL1523" s="271" t="str">
        <f t="shared" si="84"/>
        <v>SGA</v>
      </c>
      <c r="AM1523" s="477" t="s">
        <v>4905</v>
      </c>
      <c r="AN1523" s="269" t="s">
        <v>1583</v>
      </c>
      <c r="AO1523" s="269" t="s">
        <v>23</v>
      </c>
      <c r="AP1523" s="269" t="s">
        <v>222</v>
      </c>
      <c r="BX1523" s="114">
        <f>IF('1_geral'!$D$1=AL1523,1,0)</f>
        <v>0</v>
      </c>
      <c r="BY1523" s="114">
        <f>IF(BX1523=1,SUM($BX$2:$BX1522)+1,0)</f>
        <v>0</v>
      </c>
      <c r="BZ1523" s="114" t="str">
        <f t="shared" si="82"/>
        <v/>
      </c>
      <c r="CA1523" s="114" t="str">
        <f t="shared" si="83"/>
        <v/>
      </c>
    </row>
    <row r="1524" spans="38:79" ht="15" customHeight="1" x14ac:dyDescent="0.25">
      <c r="AL1524" s="271" t="str">
        <f t="shared" si="84"/>
        <v>SGP</v>
      </c>
      <c r="AM1524" s="477" t="s">
        <v>4906</v>
      </c>
      <c r="AN1524" s="269" t="s">
        <v>1584</v>
      </c>
      <c r="AO1524" s="269" t="s">
        <v>24</v>
      </c>
      <c r="AP1524" s="269" t="s">
        <v>222</v>
      </c>
      <c r="BX1524" s="114">
        <f>IF('1_geral'!$D$1=AL1524,1,0)</f>
        <v>0</v>
      </c>
      <c r="BY1524" s="114">
        <f>IF(BX1524=1,SUM($BX$2:$BX1523)+1,0)</f>
        <v>0</v>
      </c>
      <c r="BZ1524" s="114" t="str">
        <f t="shared" si="82"/>
        <v/>
      </c>
      <c r="CA1524" s="114" t="str">
        <f t="shared" si="83"/>
        <v/>
      </c>
    </row>
    <row r="1525" spans="38:79" ht="15" customHeight="1" x14ac:dyDescent="0.25">
      <c r="AL1525" s="271" t="str">
        <f t="shared" si="84"/>
        <v>SCL</v>
      </c>
      <c r="AM1525" s="477" t="s">
        <v>4907</v>
      </c>
      <c r="AN1525" s="269" t="s">
        <v>1585</v>
      </c>
      <c r="AO1525" s="269" t="s">
        <v>19</v>
      </c>
      <c r="AP1525" s="269" t="s">
        <v>222</v>
      </c>
      <c r="BX1525" s="114">
        <f>IF('1_geral'!$D$1=AL1525,1,0)</f>
        <v>0</v>
      </c>
      <c r="BY1525" s="114">
        <f>IF(BX1525=1,SUM($BX$2:$BX1524)+1,0)</f>
        <v>0</v>
      </c>
      <c r="BZ1525" s="114" t="str">
        <f t="shared" si="82"/>
        <v/>
      </c>
      <c r="CA1525" s="114" t="str">
        <f t="shared" si="83"/>
        <v/>
      </c>
    </row>
    <row r="1526" spans="38:79" ht="15" customHeight="1" x14ac:dyDescent="0.25">
      <c r="AL1526" s="271" t="str">
        <f t="shared" si="84"/>
        <v>APOIO</v>
      </c>
      <c r="AM1526" s="477" t="s">
        <v>4908</v>
      </c>
      <c r="AN1526" s="269" t="s">
        <v>1586</v>
      </c>
      <c r="AO1526" s="269" t="s">
        <v>40</v>
      </c>
      <c r="AP1526" s="269" t="s">
        <v>222</v>
      </c>
      <c r="BX1526" s="114">
        <f>IF('1_geral'!$D$1=AL1526,1,0)</f>
        <v>0</v>
      </c>
      <c r="BY1526" s="114">
        <f>IF(BX1526=1,SUM($BX$2:$BX1525)+1,0)</f>
        <v>0</v>
      </c>
      <c r="BZ1526" s="114" t="str">
        <f t="shared" si="82"/>
        <v/>
      </c>
      <c r="CA1526" s="114" t="str">
        <f t="shared" si="83"/>
        <v/>
      </c>
    </row>
    <row r="1527" spans="38:79" ht="15" customHeight="1" x14ac:dyDescent="0.25">
      <c r="AL1527" s="271" t="str">
        <f t="shared" si="84"/>
        <v>SFI</v>
      </c>
      <c r="AM1527" s="477" t="s">
        <v>4909</v>
      </c>
      <c r="AN1527" s="269" t="s">
        <v>1587</v>
      </c>
      <c r="AO1527" s="269" t="s">
        <v>1836</v>
      </c>
      <c r="AP1527" s="269" t="s">
        <v>222</v>
      </c>
      <c r="BX1527" s="114">
        <f>IF('1_geral'!$D$1=AL1527,1,0)</f>
        <v>0</v>
      </c>
      <c r="BY1527" s="114">
        <f>IF(BX1527=1,SUM($BX$2:$BX1526)+1,0)</f>
        <v>0</v>
      </c>
      <c r="BZ1527" s="114" t="str">
        <f t="shared" si="82"/>
        <v/>
      </c>
      <c r="CA1527" s="114" t="str">
        <f t="shared" si="83"/>
        <v/>
      </c>
    </row>
    <row r="1528" spans="38:79" ht="15" customHeight="1" x14ac:dyDescent="0.25">
      <c r="AL1528" s="271" t="str">
        <f t="shared" si="84"/>
        <v>SGP</v>
      </c>
      <c r="AM1528" s="477" t="s">
        <v>4910</v>
      </c>
      <c r="AN1528" s="269" t="s">
        <v>1588</v>
      </c>
      <c r="AO1528" s="269" t="s">
        <v>24</v>
      </c>
      <c r="AP1528" s="269" t="s">
        <v>222</v>
      </c>
      <c r="BX1528" s="114">
        <f>IF('1_geral'!$D$1=AL1528,1,0)</f>
        <v>0</v>
      </c>
      <c r="BY1528" s="114">
        <f>IF(BX1528=1,SUM($BX$2:$BX1527)+1,0)</f>
        <v>0</v>
      </c>
      <c r="BZ1528" s="114" t="str">
        <f t="shared" si="82"/>
        <v/>
      </c>
      <c r="CA1528" s="114" t="str">
        <f t="shared" si="83"/>
        <v/>
      </c>
    </row>
    <row r="1529" spans="38:79" ht="15" customHeight="1" x14ac:dyDescent="0.25">
      <c r="AL1529" s="271" t="str">
        <f t="shared" si="84"/>
        <v>APOIO</v>
      </c>
      <c r="AM1529" s="477" t="s">
        <v>4911</v>
      </c>
      <c r="AN1529" s="269" t="s">
        <v>1589</v>
      </c>
      <c r="AO1529" s="269" t="s">
        <v>40</v>
      </c>
      <c r="AP1529" s="269" t="s">
        <v>222</v>
      </c>
      <c r="BX1529" s="114">
        <f>IF('1_geral'!$D$1=AL1529,1,0)</f>
        <v>0</v>
      </c>
      <c r="BY1529" s="114">
        <f>IF(BX1529=1,SUM($BX$2:$BX1528)+1,0)</f>
        <v>0</v>
      </c>
      <c r="BZ1529" s="114" t="str">
        <f t="shared" si="82"/>
        <v/>
      </c>
      <c r="CA1529" s="114" t="str">
        <f t="shared" si="83"/>
        <v/>
      </c>
    </row>
    <row r="1530" spans="38:79" ht="15" customHeight="1" x14ac:dyDescent="0.25">
      <c r="AL1530" s="271" t="str">
        <f t="shared" si="84"/>
        <v>NGC</v>
      </c>
      <c r="AM1530" s="477" t="s">
        <v>4912</v>
      </c>
      <c r="AN1530" s="269" t="s">
        <v>1590</v>
      </c>
      <c r="AO1530" s="269" t="s">
        <v>1839</v>
      </c>
      <c r="AP1530" s="269" t="s">
        <v>223</v>
      </c>
      <c r="BX1530" s="114">
        <f>IF('1_geral'!$D$1=AL1530,1,0)</f>
        <v>0</v>
      </c>
      <c r="BY1530" s="114">
        <f>IF(BX1530=1,SUM($BX$2:$BX1529)+1,0)</f>
        <v>0</v>
      </c>
      <c r="BZ1530" s="114" t="str">
        <f t="shared" si="82"/>
        <v/>
      </c>
      <c r="CA1530" s="114" t="str">
        <f t="shared" si="83"/>
        <v/>
      </c>
    </row>
    <row r="1531" spans="38:79" ht="15" customHeight="1" x14ac:dyDescent="0.25">
      <c r="AL1531" s="271" t="str">
        <f t="shared" si="84"/>
        <v>SDT</v>
      </c>
      <c r="AM1531" s="477" t="s">
        <v>4913</v>
      </c>
      <c r="AN1531" s="269" t="s">
        <v>1591</v>
      </c>
      <c r="AO1531" s="269" t="s">
        <v>22</v>
      </c>
      <c r="AP1531" s="269" t="s">
        <v>222</v>
      </c>
      <c r="BX1531" s="114">
        <f>IF('1_geral'!$D$1=AL1531,1,0)</f>
        <v>0</v>
      </c>
      <c r="BY1531" s="114">
        <f>IF(BX1531=1,SUM($BX$2:$BX1530)+1,0)</f>
        <v>0</v>
      </c>
      <c r="BZ1531" s="114" t="str">
        <f t="shared" si="82"/>
        <v/>
      </c>
      <c r="CA1531" s="114" t="str">
        <f t="shared" si="83"/>
        <v/>
      </c>
    </row>
    <row r="1532" spans="38:79" ht="15" customHeight="1" x14ac:dyDescent="0.25">
      <c r="AL1532" s="271" t="str">
        <f t="shared" si="84"/>
        <v>CPT</v>
      </c>
      <c r="AM1532" s="477" t="s">
        <v>5281</v>
      </c>
      <c r="AN1532" s="269" t="s">
        <v>5282</v>
      </c>
      <c r="AO1532" s="269" t="s">
        <v>1834</v>
      </c>
      <c r="AP1532" s="269" t="s">
        <v>223</v>
      </c>
      <c r="BX1532" s="114">
        <f>IF('1_geral'!$D$1=AL1532,1,0)</f>
        <v>0</v>
      </c>
      <c r="BY1532" s="114">
        <f>IF(BX1532=1,SUM($BX$2:$BX1531)+1,0)</f>
        <v>0</v>
      </c>
      <c r="BZ1532" s="114" t="str">
        <f t="shared" si="82"/>
        <v/>
      </c>
      <c r="CA1532" s="114" t="str">
        <f t="shared" si="83"/>
        <v/>
      </c>
    </row>
    <row r="1533" spans="38:79" ht="15" customHeight="1" x14ac:dyDescent="0.25">
      <c r="AL1533" s="271" t="str">
        <f t="shared" si="84"/>
        <v>STI</v>
      </c>
      <c r="AM1533" s="477" t="s">
        <v>5093</v>
      </c>
      <c r="AN1533" s="269" t="s">
        <v>1592</v>
      </c>
      <c r="AO1533" s="269" t="s">
        <v>31</v>
      </c>
      <c r="AP1533" s="269" t="s">
        <v>224</v>
      </c>
      <c r="BX1533" s="114">
        <f>IF('1_geral'!$D$1=AL1533,1,0)</f>
        <v>0</v>
      </c>
      <c r="BY1533" s="114">
        <f>IF(BX1533=1,SUM($BX$2:$BX1532)+1,0)</f>
        <v>0</v>
      </c>
      <c r="BZ1533" s="114" t="str">
        <f t="shared" si="82"/>
        <v/>
      </c>
      <c r="CA1533" s="114" t="str">
        <f t="shared" si="83"/>
        <v/>
      </c>
    </row>
    <row r="1534" spans="38:79" ht="15" customHeight="1" x14ac:dyDescent="0.25">
      <c r="AL1534" s="271" t="str">
        <f t="shared" si="84"/>
        <v>NDF</v>
      </c>
      <c r="AM1534" s="477" t="s">
        <v>4914</v>
      </c>
      <c r="AN1534" s="269" t="s">
        <v>3456</v>
      </c>
      <c r="AO1534" s="269" t="s">
        <v>1837</v>
      </c>
      <c r="AP1534" s="269" t="s">
        <v>223</v>
      </c>
      <c r="BX1534" s="114">
        <f>IF('1_geral'!$D$1=AL1534,1,0)</f>
        <v>0</v>
      </c>
      <c r="BY1534" s="114">
        <f>IF(BX1534=1,SUM($BX$2:$BX1533)+1,0)</f>
        <v>0</v>
      </c>
      <c r="BZ1534" s="114" t="str">
        <f t="shared" si="82"/>
        <v/>
      </c>
      <c r="CA1534" s="114" t="str">
        <f t="shared" si="83"/>
        <v/>
      </c>
    </row>
    <row r="1535" spans="38:79" ht="15" customHeight="1" x14ac:dyDescent="0.25">
      <c r="AL1535" s="271" t="str">
        <f t="shared" si="84"/>
        <v>STI</v>
      </c>
      <c r="AM1535" s="477" t="s">
        <v>4915</v>
      </c>
      <c r="AN1535" s="269" t="s">
        <v>3396</v>
      </c>
      <c r="AO1535" s="269" t="s">
        <v>31</v>
      </c>
      <c r="AP1535" s="269" t="s">
        <v>222</v>
      </c>
      <c r="BX1535" s="114">
        <f>IF('1_geral'!$D$1=AL1535,1,0)</f>
        <v>0</v>
      </c>
      <c r="BY1535" s="114">
        <f>IF(BX1535=1,SUM($BX$2:$BX1534)+1,0)</f>
        <v>0</v>
      </c>
      <c r="BZ1535" s="114" t="str">
        <f t="shared" si="82"/>
        <v/>
      </c>
      <c r="CA1535" s="114" t="str">
        <f t="shared" si="83"/>
        <v/>
      </c>
    </row>
    <row r="1536" spans="38:79" ht="15" customHeight="1" x14ac:dyDescent="0.25">
      <c r="AL1536" s="271" t="str">
        <f t="shared" si="84"/>
        <v>CPT</v>
      </c>
      <c r="AM1536" s="477" t="s">
        <v>4916</v>
      </c>
      <c r="AN1536" s="269" t="s">
        <v>1593</v>
      </c>
      <c r="AO1536" s="269" t="s">
        <v>1834</v>
      </c>
      <c r="AP1536" s="269" t="s">
        <v>223</v>
      </c>
      <c r="BX1536" s="114">
        <f>IF('1_geral'!$D$1=AL1536,1,0)</f>
        <v>0</v>
      </c>
      <c r="BY1536" s="114">
        <f>IF(BX1536=1,SUM($BX$2:$BX1535)+1,0)</f>
        <v>0</v>
      </c>
      <c r="BZ1536" s="114" t="str">
        <f t="shared" si="82"/>
        <v/>
      </c>
      <c r="CA1536" s="114" t="str">
        <f t="shared" si="83"/>
        <v/>
      </c>
    </row>
    <row r="1537" spans="38:79" ht="15" customHeight="1" x14ac:dyDescent="0.25">
      <c r="AL1537" s="271" t="str">
        <f t="shared" si="84"/>
        <v>SCL</v>
      </c>
      <c r="AM1537" s="477" t="s">
        <v>5283</v>
      </c>
      <c r="AN1537" s="269" t="s">
        <v>5284</v>
      </c>
      <c r="AO1537" s="269" t="s">
        <v>19</v>
      </c>
      <c r="AP1537" s="269" t="s">
        <v>222</v>
      </c>
      <c r="BX1537" s="114">
        <f>IF('1_geral'!$D$1=AL1537,1,0)</f>
        <v>0</v>
      </c>
      <c r="BY1537" s="114">
        <f>IF(BX1537=1,SUM($BX$2:$BX1536)+1,0)</f>
        <v>0</v>
      </c>
      <c r="BZ1537" s="114" t="str">
        <f t="shared" si="82"/>
        <v/>
      </c>
      <c r="CA1537" s="114" t="str">
        <f t="shared" si="83"/>
        <v/>
      </c>
    </row>
    <row r="1538" spans="38:79" ht="15" customHeight="1" x14ac:dyDescent="0.25">
      <c r="AL1538" s="271" t="str">
        <f t="shared" si="84"/>
        <v>STI</v>
      </c>
      <c r="AM1538" s="477" t="s">
        <v>4917</v>
      </c>
      <c r="AN1538" s="269" t="s">
        <v>1594</v>
      </c>
      <c r="AO1538" s="269" t="s">
        <v>31</v>
      </c>
      <c r="AP1538" s="269" t="s">
        <v>227</v>
      </c>
      <c r="BX1538" s="114">
        <f>IF('1_geral'!$D$1=AL1538,1,0)</f>
        <v>0</v>
      </c>
      <c r="BY1538" s="114">
        <f>IF(BX1538=1,SUM($BX$2:$BX1537)+1,0)</f>
        <v>0</v>
      </c>
      <c r="BZ1538" s="114" t="str">
        <f t="shared" ref="BZ1538:BZ1600" si="85">IF($BX1538=0,"",AM1538)</f>
        <v/>
      </c>
      <c r="CA1538" s="114" t="str">
        <f t="shared" ref="CA1538:CA1600" si="86">IF($BX1538=0,"",AN1538)</f>
        <v/>
      </c>
    </row>
    <row r="1539" spans="38:79" ht="15" customHeight="1" x14ac:dyDescent="0.25">
      <c r="AL1539" s="271" t="str">
        <f t="shared" si="84"/>
        <v>SPC</v>
      </c>
      <c r="AM1539" s="477" t="s">
        <v>4918</v>
      </c>
      <c r="AN1539" s="269" t="s">
        <v>1595</v>
      </c>
      <c r="AO1539" s="269" t="s">
        <v>26</v>
      </c>
      <c r="AP1539" s="269" t="s">
        <v>222</v>
      </c>
      <c r="BX1539" s="114">
        <f>IF('1_geral'!$D$1=AL1539,1,0)</f>
        <v>0</v>
      </c>
      <c r="BY1539" s="114">
        <f>IF(BX1539=1,SUM($BX$2:$BX1538)+1,0)</f>
        <v>0</v>
      </c>
      <c r="BZ1539" s="114" t="str">
        <f t="shared" si="85"/>
        <v/>
      </c>
      <c r="CA1539" s="114" t="str">
        <f t="shared" si="86"/>
        <v/>
      </c>
    </row>
    <row r="1540" spans="38:79" ht="15" customHeight="1" x14ac:dyDescent="0.25">
      <c r="AL1540" s="271" t="str">
        <f t="shared" ref="AL1540:AL1598" si="87">AO1540</f>
        <v>SDL</v>
      </c>
      <c r="AM1540" s="477" t="s">
        <v>4919</v>
      </c>
      <c r="AN1540" s="269" t="s">
        <v>1596</v>
      </c>
      <c r="AO1540" s="269" t="s">
        <v>20</v>
      </c>
      <c r="AP1540" s="269" t="s">
        <v>222</v>
      </c>
      <c r="BX1540" s="114">
        <f>IF('1_geral'!$D$1=AL1540,1,0)</f>
        <v>0</v>
      </c>
      <c r="BY1540" s="114">
        <f>IF(BX1540=1,SUM($BX$2:$BX1539)+1,0)</f>
        <v>0</v>
      </c>
      <c r="BZ1540" s="114" t="str">
        <f t="shared" si="85"/>
        <v/>
      </c>
      <c r="CA1540" s="114" t="str">
        <f t="shared" si="86"/>
        <v/>
      </c>
    </row>
    <row r="1541" spans="38:79" ht="15" customHeight="1" x14ac:dyDescent="0.25">
      <c r="AL1541" s="271" t="str">
        <f t="shared" si="87"/>
        <v>SSM</v>
      </c>
      <c r="AM1541" s="477" t="s">
        <v>4920</v>
      </c>
      <c r="AN1541" s="269" t="s">
        <v>1597</v>
      </c>
      <c r="AO1541" s="269" t="s">
        <v>30</v>
      </c>
      <c r="AP1541" s="269" t="s">
        <v>222</v>
      </c>
      <c r="BX1541" s="114">
        <f>IF('1_geral'!$D$1=AL1541,1,0)</f>
        <v>0</v>
      </c>
      <c r="BY1541" s="114">
        <f>IF(BX1541=1,SUM($BX$2:$BX1540)+1,0)</f>
        <v>0</v>
      </c>
      <c r="BZ1541" s="114" t="str">
        <f t="shared" si="85"/>
        <v/>
      </c>
      <c r="CA1541" s="114" t="str">
        <f t="shared" si="86"/>
        <v/>
      </c>
    </row>
    <row r="1542" spans="38:79" ht="15" customHeight="1" x14ac:dyDescent="0.25">
      <c r="AL1542" s="271" t="str">
        <f t="shared" si="87"/>
        <v>STI</v>
      </c>
      <c r="AM1542" s="477" t="s">
        <v>5094</v>
      </c>
      <c r="AN1542" s="269" t="s">
        <v>1598</v>
      </c>
      <c r="AO1542" s="269" t="s">
        <v>31</v>
      </c>
      <c r="AP1542" s="269" t="s">
        <v>223</v>
      </c>
      <c r="BX1542" s="114">
        <f>IF('1_geral'!$D$1=AL1542,1,0)</f>
        <v>0</v>
      </c>
      <c r="BY1542" s="114">
        <f>IF(BX1542=1,SUM($BX$2:$BX1541)+1,0)</f>
        <v>0</v>
      </c>
      <c r="BZ1542" s="114" t="str">
        <f t="shared" si="85"/>
        <v/>
      </c>
      <c r="CA1542" s="114" t="str">
        <f t="shared" si="86"/>
        <v/>
      </c>
    </row>
    <row r="1543" spans="38:79" ht="15" customHeight="1" x14ac:dyDescent="0.25">
      <c r="AL1543" s="271" t="str">
        <f t="shared" si="87"/>
        <v>SGP</v>
      </c>
      <c r="AM1543" s="477" t="s">
        <v>4921</v>
      </c>
      <c r="AN1543" s="269" t="s">
        <v>1599</v>
      </c>
      <c r="AO1543" s="269" t="s">
        <v>24</v>
      </c>
      <c r="AP1543" s="269" t="s">
        <v>222</v>
      </c>
      <c r="BX1543" s="114">
        <f>IF('1_geral'!$D$1=AL1543,1,0)</f>
        <v>0</v>
      </c>
      <c r="BY1543" s="114">
        <f>IF(BX1543=1,SUM($BX$2:$BX1542)+1,0)</f>
        <v>0</v>
      </c>
      <c r="BZ1543" s="114" t="str">
        <f t="shared" si="85"/>
        <v/>
      </c>
      <c r="CA1543" s="114" t="str">
        <f t="shared" si="86"/>
        <v/>
      </c>
    </row>
    <row r="1544" spans="38:79" ht="15" customHeight="1" x14ac:dyDescent="0.25">
      <c r="AL1544" s="271" t="str">
        <f t="shared" si="87"/>
        <v>SGE</v>
      </c>
      <c r="AM1544" s="477" t="s">
        <v>4922</v>
      </c>
      <c r="AN1544" s="269" t="s">
        <v>1600</v>
      </c>
      <c r="AO1544" s="269" t="s">
        <v>3363</v>
      </c>
      <c r="AP1544" s="269" t="s">
        <v>222</v>
      </c>
      <c r="BX1544" s="114">
        <f>IF('1_geral'!$D$1=AL1544,1,0)</f>
        <v>0</v>
      </c>
      <c r="BY1544" s="114">
        <f>IF(BX1544=1,SUM($BX$2:$BX1543)+1,0)</f>
        <v>0</v>
      </c>
      <c r="BZ1544" s="114" t="str">
        <f t="shared" si="85"/>
        <v/>
      </c>
      <c r="CA1544" s="114" t="str">
        <f t="shared" si="86"/>
        <v/>
      </c>
    </row>
    <row r="1545" spans="38:79" ht="15" customHeight="1" x14ac:dyDescent="0.25">
      <c r="AL1545" s="271" t="str">
        <f t="shared" si="87"/>
        <v>SGP</v>
      </c>
      <c r="AM1545" s="477" t="s">
        <v>4923</v>
      </c>
      <c r="AN1545" s="269" t="s">
        <v>1601</v>
      </c>
      <c r="AO1545" s="269" t="s">
        <v>24</v>
      </c>
      <c r="AP1545" s="269" t="s">
        <v>222</v>
      </c>
      <c r="BX1545" s="114">
        <f>IF('1_geral'!$D$1=AL1545,1,0)</f>
        <v>0</v>
      </c>
      <c r="BY1545" s="114">
        <f>IF(BX1545=1,SUM($BX$2:$BX1544)+1,0)</f>
        <v>0</v>
      </c>
      <c r="BZ1545" s="114" t="str">
        <f t="shared" si="85"/>
        <v/>
      </c>
      <c r="CA1545" s="114" t="str">
        <f t="shared" si="86"/>
        <v/>
      </c>
    </row>
    <row r="1546" spans="38:79" ht="15" customHeight="1" x14ac:dyDescent="0.25">
      <c r="AL1546" s="271" t="str">
        <f t="shared" si="87"/>
        <v>SGP</v>
      </c>
      <c r="AM1546" s="477" t="s">
        <v>5142</v>
      </c>
      <c r="AN1546" s="269" t="s">
        <v>3430</v>
      </c>
      <c r="AO1546" s="269" t="s">
        <v>24</v>
      </c>
      <c r="AP1546" s="269" t="s">
        <v>222</v>
      </c>
      <c r="BX1546" s="114">
        <f>IF('1_geral'!$D$1=AL1546,1,0)</f>
        <v>0</v>
      </c>
      <c r="BY1546" s="114">
        <f>IF(BX1546=1,SUM($BX$2:$BX1545)+1,0)</f>
        <v>0</v>
      </c>
      <c r="BZ1546" s="114" t="str">
        <f t="shared" si="85"/>
        <v/>
      </c>
      <c r="CA1546" s="114" t="str">
        <f t="shared" si="86"/>
        <v/>
      </c>
    </row>
    <row r="1547" spans="38:79" ht="15" customHeight="1" x14ac:dyDescent="0.25">
      <c r="AL1547" s="271" t="str">
        <f t="shared" si="87"/>
        <v>INT</v>
      </c>
      <c r="AM1547" s="477" t="s">
        <v>4924</v>
      </c>
      <c r="AN1547" s="269" t="s">
        <v>1602</v>
      </c>
      <c r="AO1547" s="269" t="s">
        <v>3361</v>
      </c>
      <c r="AP1547" s="269" t="s">
        <v>222</v>
      </c>
      <c r="BX1547" s="114">
        <f>IF('1_geral'!$D$1=AL1547,1,0)</f>
        <v>0</v>
      </c>
      <c r="BY1547" s="114">
        <f>IF(BX1547=1,SUM($BX$2:$BX1546)+1,0)</f>
        <v>0</v>
      </c>
      <c r="BZ1547" s="114" t="str">
        <f t="shared" si="85"/>
        <v/>
      </c>
      <c r="CA1547" s="114" t="str">
        <f t="shared" si="86"/>
        <v/>
      </c>
    </row>
    <row r="1548" spans="38:79" ht="15" customHeight="1" x14ac:dyDescent="0.25">
      <c r="AL1548" s="271" t="str">
        <f t="shared" si="87"/>
        <v>SEP</v>
      </c>
      <c r="AM1548" s="477" t="s">
        <v>4925</v>
      </c>
      <c r="AN1548" s="269" t="s">
        <v>1603</v>
      </c>
      <c r="AO1548" s="269" t="s">
        <v>5</v>
      </c>
      <c r="AP1548" s="269" t="s">
        <v>222</v>
      </c>
      <c r="BX1548" s="114">
        <f>IF('1_geral'!$D$1=AL1548,1,0)</f>
        <v>0</v>
      </c>
      <c r="BY1548" s="114">
        <f>IF(BX1548=1,SUM($BX$2:$BX1547)+1,0)</f>
        <v>0</v>
      </c>
      <c r="BZ1548" s="114" t="str">
        <f t="shared" si="85"/>
        <v/>
      </c>
      <c r="CA1548" s="114" t="str">
        <f t="shared" si="86"/>
        <v/>
      </c>
    </row>
    <row r="1549" spans="38:79" ht="15" customHeight="1" x14ac:dyDescent="0.25">
      <c r="AL1549" s="271" t="str">
        <f t="shared" si="87"/>
        <v>SFI</v>
      </c>
      <c r="AM1549" s="477" t="s">
        <v>4926</v>
      </c>
      <c r="AN1549" s="269" t="s">
        <v>1604</v>
      </c>
      <c r="AO1549" s="269" t="s">
        <v>1836</v>
      </c>
      <c r="AP1549" s="269" t="s">
        <v>222</v>
      </c>
      <c r="BX1549" s="114">
        <f>IF('1_geral'!$D$1=AL1549,1,0)</f>
        <v>0</v>
      </c>
      <c r="BY1549" s="114">
        <f>IF(BX1549=1,SUM($BX$2:$BX1548)+1,0)</f>
        <v>0</v>
      </c>
      <c r="BZ1549" s="114" t="str">
        <f t="shared" si="85"/>
        <v/>
      </c>
      <c r="CA1549" s="114" t="str">
        <f t="shared" si="86"/>
        <v/>
      </c>
    </row>
    <row r="1550" spans="38:79" ht="15" customHeight="1" x14ac:dyDescent="0.25">
      <c r="AL1550" s="271" t="str">
        <f t="shared" si="87"/>
        <v>NGC</v>
      </c>
      <c r="AM1550" s="477" t="s">
        <v>4927</v>
      </c>
      <c r="AN1550" s="269" t="s">
        <v>1605</v>
      </c>
      <c r="AO1550" s="269" t="s">
        <v>1839</v>
      </c>
      <c r="AP1550" s="269" t="s">
        <v>223</v>
      </c>
      <c r="BX1550" s="114">
        <f>IF('1_geral'!$D$1=AL1550,1,0)</f>
        <v>0</v>
      </c>
      <c r="BY1550" s="114">
        <f>IF(BX1550=1,SUM($BX$2:$BX1549)+1,0)</f>
        <v>0</v>
      </c>
      <c r="BZ1550" s="114" t="str">
        <f t="shared" si="85"/>
        <v/>
      </c>
      <c r="CA1550" s="114" t="str">
        <f t="shared" si="86"/>
        <v/>
      </c>
    </row>
    <row r="1551" spans="38:79" ht="15" customHeight="1" x14ac:dyDescent="0.25">
      <c r="AL1551" s="271" t="str">
        <f t="shared" si="87"/>
        <v>SGA</v>
      </c>
      <c r="AM1551" s="477" t="s">
        <v>4928</v>
      </c>
      <c r="AN1551" s="269" t="s">
        <v>1606</v>
      </c>
      <c r="AO1551" s="269" t="s">
        <v>23</v>
      </c>
      <c r="AP1551" s="269" t="s">
        <v>222</v>
      </c>
      <c r="BX1551" s="114">
        <f>IF('1_geral'!$D$1=AL1551,1,0)</f>
        <v>0</v>
      </c>
      <c r="BY1551" s="114">
        <f>IF(BX1551=1,SUM($BX$2:$BX1550)+1,0)</f>
        <v>0</v>
      </c>
      <c r="BZ1551" s="114" t="str">
        <f t="shared" si="85"/>
        <v/>
      </c>
      <c r="CA1551" s="114" t="str">
        <f t="shared" si="86"/>
        <v/>
      </c>
    </row>
    <row r="1552" spans="38:79" ht="15" customHeight="1" x14ac:dyDescent="0.25">
      <c r="AL1552" s="271" t="str">
        <f t="shared" si="87"/>
        <v>AUD</v>
      </c>
      <c r="AM1552" s="477" t="s">
        <v>4929</v>
      </c>
      <c r="AN1552" s="269" t="s">
        <v>3431</v>
      </c>
      <c r="AO1552" s="269" t="s">
        <v>41</v>
      </c>
      <c r="AP1552" s="269" t="s">
        <v>222</v>
      </c>
      <c r="BX1552" s="114">
        <f>IF('1_geral'!$D$1=AL1552,1,0)</f>
        <v>0</v>
      </c>
      <c r="BY1552" s="114">
        <f>IF(BX1552=1,SUM($BX$2:$BX1551)+1,0)</f>
        <v>0</v>
      </c>
      <c r="BZ1552" s="114" t="str">
        <f t="shared" si="85"/>
        <v/>
      </c>
      <c r="CA1552" s="114" t="str">
        <f t="shared" si="86"/>
        <v/>
      </c>
    </row>
    <row r="1553" spans="38:79" ht="15" customHeight="1" x14ac:dyDescent="0.25">
      <c r="AL1553" s="271" t="str">
        <f t="shared" si="87"/>
        <v>NSP</v>
      </c>
      <c r="AM1553" s="477" t="s">
        <v>4930</v>
      </c>
      <c r="AN1553" s="269" t="s">
        <v>1607</v>
      </c>
      <c r="AO1553" s="269" t="s">
        <v>16</v>
      </c>
      <c r="AP1553" s="269" t="s">
        <v>226</v>
      </c>
      <c r="BX1553" s="114">
        <f>IF('1_geral'!$D$1=AL1553,1,0)</f>
        <v>0</v>
      </c>
      <c r="BY1553" s="114">
        <f>IF(BX1553=1,SUM($BX$2:$BX1552)+1,0)</f>
        <v>0</v>
      </c>
      <c r="BZ1553" s="114" t="str">
        <f t="shared" si="85"/>
        <v/>
      </c>
      <c r="CA1553" s="114" t="str">
        <f t="shared" si="86"/>
        <v/>
      </c>
    </row>
    <row r="1554" spans="38:79" ht="15" customHeight="1" x14ac:dyDescent="0.25">
      <c r="AL1554" s="271" t="str">
        <f t="shared" si="87"/>
        <v>NMA</v>
      </c>
      <c r="AM1554" s="477" t="s">
        <v>4931</v>
      </c>
      <c r="AN1554" s="269" t="s">
        <v>1608</v>
      </c>
      <c r="AO1554" s="269" t="s">
        <v>13</v>
      </c>
      <c r="AP1554" s="269" t="s">
        <v>1833</v>
      </c>
      <c r="BX1554" s="114">
        <f>IF('1_geral'!$D$1=AL1554,1,0)</f>
        <v>0</v>
      </c>
      <c r="BY1554" s="114">
        <f>IF(BX1554=1,SUM($BX$2:$BX1553)+1,0)</f>
        <v>0</v>
      </c>
      <c r="BZ1554" s="114" t="str">
        <f t="shared" si="85"/>
        <v/>
      </c>
      <c r="CA1554" s="114" t="str">
        <f t="shared" si="86"/>
        <v/>
      </c>
    </row>
    <row r="1555" spans="38:79" ht="15" customHeight="1" x14ac:dyDescent="0.25">
      <c r="AL1555" s="271" t="str">
        <f t="shared" si="87"/>
        <v>SDT</v>
      </c>
      <c r="AM1555" s="477" t="s">
        <v>4932</v>
      </c>
      <c r="AN1555" s="269" t="s">
        <v>1609</v>
      </c>
      <c r="AO1555" s="269" t="s">
        <v>22</v>
      </c>
      <c r="AP1555" s="269" t="s">
        <v>222</v>
      </c>
      <c r="BX1555" s="114">
        <f>IF('1_geral'!$D$1=AL1555,1,0)</f>
        <v>0</v>
      </c>
      <c r="BY1555" s="114">
        <f>IF(BX1555=1,SUM($BX$2:$BX1554)+1,0)</f>
        <v>0</v>
      </c>
      <c r="BZ1555" s="114" t="str">
        <f t="shared" si="85"/>
        <v/>
      </c>
      <c r="CA1555" s="114" t="str">
        <f t="shared" si="86"/>
        <v/>
      </c>
    </row>
    <row r="1556" spans="38:79" ht="15" customHeight="1" x14ac:dyDescent="0.25">
      <c r="AL1556" s="271" t="str">
        <f t="shared" si="87"/>
        <v>SGA</v>
      </c>
      <c r="AM1556" s="477" t="s">
        <v>4933</v>
      </c>
      <c r="AN1556" s="269" t="s">
        <v>1610</v>
      </c>
      <c r="AO1556" s="269" t="s">
        <v>23</v>
      </c>
      <c r="AP1556" s="269" t="s">
        <v>222</v>
      </c>
      <c r="BX1556" s="114">
        <f>IF('1_geral'!$D$1=AL1556,1,0)</f>
        <v>0</v>
      </c>
      <c r="BY1556" s="114">
        <f>IF(BX1556=1,SUM($BX$2:$BX1555)+1,0)</f>
        <v>0</v>
      </c>
      <c r="BZ1556" s="114" t="str">
        <f t="shared" si="85"/>
        <v/>
      </c>
      <c r="CA1556" s="114" t="str">
        <f t="shared" si="86"/>
        <v/>
      </c>
    </row>
    <row r="1557" spans="38:79" ht="15" customHeight="1" x14ac:dyDescent="0.25">
      <c r="AL1557" s="271" t="str">
        <f t="shared" si="87"/>
        <v>GAB</v>
      </c>
      <c r="AM1557" s="477" t="s">
        <v>4934</v>
      </c>
      <c r="AN1557" s="269" t="s">
        <v>1611</v>
      </c>
      <c r="AO1557" s="269" t="s">
        <v>11</v>
      </c>
      <c r="AP1557" s="269" t="s">
        <v>222</v>
      </c>
      <c r="BX1557" s="114">
        <f>IF('1_geral'!$D$1=AL1557,1,0)</f>
        <v>0</v>
      </c>
      <c r="BY1557" s="114">
        <f>IF(BX1557=1,SUM($BX$2:$BX1556)+1,0)</f>
        <v>0</v>
      </c>
      <c r="BZ1557" s="114" t="str">
        <f t="shared" si="85"/>
        <v/>
      </c>
      <c r="CA1557" s="114" t="str">
        <f t="shared" si="86"/>
        <v/>
      </c>
    </row>
    <row r="1558" spans="38:79" ht="15" customHeight="1" x14ac:dyDescent="0.25">
      <c r="AL1558" s="271" t="str">
        <f t="shared" si="87"/>
        <v>SGA</v>
      </c>
      <c r="AM1558" s="477" t="s">
        <v>4935</v>
      </c>
      <c r="AN1558" s="269" t="s">
        <v>1612</v>
      </c>
      <c r="AO1558" s="269" t="s">
        <v>23</v>
      </c>
      <c r="AP1558" s="269" t="s">
        <v>222</v>
      </c>
      <c r="BX1558" s="114">
        <f>IF('1_geral'!$D$1=AL1558,1,0)</f>
        <v>0</v>
      </c>
      <c r="BY1558" s="114">
        <f>IF(BX1558=1,SUM($BX$2:$BX1557)+1,0)</f>
        <v>0</v>
      </c>
      <c r="BZ1558" s="114" t="str">
        <f t="shared" si="85"/>
        <v/>
      </c>
      <c r="CA1558" s="114" t="str">
        <f t="shared" si="86"/>
        <v/>
      </c>
    </row>
    <row r="1559" spans="38:79" ht="15" customHeight="1" x14ac:dyDescent="0.25">
      <c r="AL1559" s="271" t="str">
        <f t="shared" si="87"/>
        <v>STI</v>
      </c>
      <c r="AM1559" s="477" t="s">
        <v>4936</v>
      </c>
      <c r="AN1559" s="269" t="s">
        <v>1613</v>
      </c>
      <c r="AO1559" s="269" t="s">
        <v>31</v>
      </c>
      <c r="AP1559" s="269" t="s">
        <v>222</v>
      </c>
      <c r="BX1559" s="114">
        <f>IF('1_geral'!$D$1=AL1559,1,0)</f>
        <v>0</v>
      </c>
      <c r="BY1559" s="114">
        <f>IF(BX1559=1,SUM($BX$2:$BX1558)+1,0)</f>
        <v>0</v>
      </c>
      <c r="BZ1559" s="114" t="str">
        <f t="shared" si="85"/>
        <v/>
      </c>
      <c r="CA1559" s="114" t="str">
        <f t="shared" si="86"/>
        <v/>
      </c>
    </row>
    <row r="1560" spans="38:79" ht="15" customHeight="1" x14ac:dyDescent="0.25">
      <c r="AL1560" s="271" t="str">
        <f t="shared" si="87"/>
        <v>NPA</v>
      </c>
      <c r="AM1560" s="477" t="s">
        <v>4937</v>
      </c>
      <c r="AN1560" s="269" t="s">
        <v>1614</v>
      </c>
      <c r="AO1560" s="269" t="s">
        <v>14</v>
      </c>
      <c r="AP1560" s="269" t="s">
        <v>225</v>
      </c>
      <c r="BX1560" s="114">
        <f>IF('1_geral'!$D$1=AL1560,1,0)</f>
        <v>0</v>
      </c>
      <c r="BY1560" s="114">
        <f>IF(BX1560=1,SUM($BX$2:$BX1559)+1,0)</f>
        <v>0</v>
      </c>
      <c r="BZ1560" s="114" t="str">
        <f t="shared" si="85"/>
        <v/>
      </c>
      <c r="CA1560" s="114" t="str">
        <f t="shared" si="86"/>
        <v/>
      </c>
    </row>
    <row r="1561" spans="38:79" ht="15" customHeight="1" x14ac:dyDescent="0.25">
      <c r="AL1561" s="271" t="str">
        <f t="shared" si="87"/>
        <v>STI</v>
      </c>
      <c r="AM1561" s="477" t="s">
        <v>4938</v>
      </c>
      <c r="AN1561" s="269" t="s">
        <v>1615</v>
      </c>
      <c r="AO1561" s="269" t="s">
        <v>31</v>
      </c>
      <c r="AP1561" s="269" t="s">
        <v>222</v>
      </c>
      <c r="BX1561" s="114">
        <f>IF('1_geral'!$D$1=AL1561,1,0)</f>
        <v>0</v>
      </c>
      <c r="BY1561" s="114">
        <f>IF(BX1561=1,SUM($BX$2:$BX1560)+1,0)</f>
        <v>0</v>
      </c>
      <c r="BZ1561" s="114" t="str">
        <f t="shared" si="85"/>
        <v/>
      </c>
      <c r="CA1561" s="114" t="str">
        <f t="shared" si="86"/>
        <v/>
      </c>
    </row>
    <row r="1562" spans="38:79" ht="15" customHeight="1" x14ac:dyDescent="0.25">
      <c r="AL1562" s="271" t="str">
        <f t="shared" si="87"/>
        <v>SGA</v>
      </c>
      <c r="AM1562" s="477" t="s">
        <v>4939</v>
      </c>
      <c r="AN1562" s="269" t="s">
        <v>1616</v>
      </c>
      <c r="AO1562" s="269" t="s">
        <v>23</v>
      </c>
      <c r="AP1562" s="269" t="s">
        <v>222</v>
      </c>
      <c r="BX1562" s="114">
        <f>IF('1_geral'!$D$1=AL1562,1,0)</f>
        <v>0</v>
      </c>
      <c r="BY1562" s="114">
        <f>IF(BX1562=1,SUM($BX$2:$BX1561)+1,0)</f>
        <v>0</v>
      </c>
      <c r="BZ1562" s="114" t="str">
        <f t="shared" si="85"/>
        <v/>
      </c>
      <c r="CA1562" s="114" t="str">
        <f t="shared" si="86"/>
        <v/>
      </c>
    </row>
    <row r="1563" spans="38:79" ht="15" customHeight="1" x14ac:dyDescent="0.25">
      <c r="AL1563" s="271" t="str">
        <f t="shared" si="87"/>
        <v>NDF</v>
      </c>
      <c r="AM1563" s="477" t="s">
        <v>4940</v>
      </c>
      <c r="AN1563" s="269" t="s">
        <v>3457</v>
      </c>
      <c r="AO1563" s="269" t="s">
        <v>1837</v>
      </c>
      <c r="AP1563" s="269" t="s">
        <v>223</v>
      </c>
      <c r="BX1563" s="114">
        <f>IF('1_geral'!$D$1=AL1563,1,0)</f>
        <v>0</v>
      </c>
      <c r="BY1563" s="114">
        <f>IF(BX1563=1,SUM($BX$2:$BX1562)+1,0)</f>
        <v>0</v>
      </c>
      <c r="BZ1563" s="114" t="str">
        <f t="shared" si="85"/>
        <v/>
      </c>
      <c r="CA1563" s="114" t="str">
        <f t="shared" si="86"/>
        <v/>
      </c>
    </row>
    <row r="1564" spans="38:79" ht="15" customHeight="1" x14ac:dyDescent="0.25">
      <c r="AL1564" s="271" t="str">
        <f t="shared" si="87"/>
        <v>NSA</v>
      </c>
      <c r="AM1564" s="477" t="s">
        <v>4941</v>
      </c>
      <c r="AN1564" s="269" t="s">
        <v>1617</v>
      </c>
      <c r="AO1564" s="269" t="s">
        <v>15</v>
      </c>
      <c r="AP1564" s="269" t="s">
        <v>227</v>
      </c>
      <c r="BX1564" s="114">
        <f>IF('1_geral'!$D$1=AL1564,1,0)</f>
        <v>0</v>
      </c>
      <c r="BY1564" s="114">
        <f>IF(BX1564=1,SUM($BX$2:$BX1563)+1,0)</f>
        <v>0</v>
      </c>
      <c r="BZ1564" s="114" t="str">
        <f t="shared" si="85"/>
        <v/>
      </c>
      <c r="CA1564" s="114" t="str">
        <f t="shared" si="86"/>
        <v/>
      </c>
    </row>
    <row r="1565" spans="38:79" ht="15" customHeight="1" x14ac:dyDescent="0.25">
      <c r="AL1565" s="271" t="str">
        <f t="shared" si="87"/>
        <v>NDF</v>
      </c>
      <c r="AM1565" s="477" t="s">
        <v>4942</v>
      </c>
      <c r="AN1565" s="269" t="s">
        <v>1618</v>
      </c>
      <c r="AO1565" s="269" t="s">
        <v>1837</v>
      </c>
      <c r="AP1565" s="269" t="s">
        <v>223</v>
      </c>
      <c r="BX1565" s="114">
        <f>IF('1_geral'!$D$1=AL1565,1,0)</f>
        <v>0</v>
      </c>
      <c r="BY1565" s="114">
        <f>IF(BX1565=1,SUM($BX$2:$BX1564)+1,0)</f>
        <v>0</v>
      </c>
      <c r="BZ1565" s="114" t="str">
        <f t="shared" si="85"/>
        <v/>
      </c>
      <c r="CA1565" s="114" t="str">
        <f t="shared" si="86"/>
        <v/>
      </c>
    </row>
    <row r="1566" spans="38:79" ht="15" customHeight="1" x14ac:dyDescent="0.25">
      <c r="AL1566" s="271" t="str">
        <f t="shared" si="87"/>
        <v>SFI</v>
      </c>
      <c r="AM1566" s="477" t="s">
        <v>4943</v>
      </c>
      <c r="AN1566" s="269" t="s">
        <v>1619</v>
      </c>
      <c r="AO1566" s="269" t="s">
        <v>1836</v>
      </c>
      <c r="AP1566" s="269" t="s">
        <v>222</v>
      </c>
      <c r="BX1566" s="114">
        <f>IF('1_geral'!$D$1=AL1566,1,0)</f>
        <v>0</v>
      </c>
      <c r="BY1566" s="114">
        <f>IF(BX1566=1,SUM($BX$2:$BX1565)+1,0)</f>
        <v>0</v>
      </c>
      <c r="BZ1566" s="114" t="str">
        <f t="shared" si="85"/>
        <v/>
      </c>
      <c r="CA1566" s="114" t="str">
        <f t="shared" si="86"/>
        <v/>
      </c>
    </row>
    <row r="1567" spans="38:79" ht="15" customHeight="1" x14ac:dyDescent="0.25">
      <c r="AL1567" s="271" t="str">
        <f t="shared" si="87"/>
        <v>SGP</v>
      </c>
      <c r="AM1567" s="477" t="s">
        <v>4944</v>
      </c>
      <c r="AN1567" s="269" t="s">
        <v>1620</v>
      </c>
      <c r="AO1567" s="269" t="s">
        <v>24</v>
      </c>
      <c r="AP1567" s="269" t="s">
        <v>222</v>
      </c>
      <c r="BX1567" s="114">
        <f>IF('1_geral'!$D$1=AL1567,1,0)</f>
        <v>0</v>
      </c>
      <c r="BY1567" s="114">
        <f>IF(BX1567=1,SUM($BX$2:$BX1566)+1,0)</f>
        <v>0</v>
      </c>
      <c r="BZ1567" s="114" t="str">
        <f t="shared" si="85"/>
        <v/>
      </c>
      <c r="CA1567" s="114" t="str">
        <f t="shared" si="86"/>
        <v/>
      </c>
    </row>
    <row r="1568" spans="38:79" ht="15" customHeight="1" x14ac:dyDescent="0.25">
      <c r="AL1568" s="271" t="str">
        <f t="shared" si="87"/>
        <v>NSA</v>
      </c>
      <c r="AM1568" s="477" t="s">
        <v>4945</v>
      </c>
      <c r="AN1568" s="269" t="s">
        <v>1621</v>
      </c>
      <c r="AO1568" s="269" t="s">
        <v>15</v>
      </c>
      <c r="AP1568" s="269" t="s">
        <v>227</v>
      </c>
      <c r="BX1568" s="114">
        <f>IF('1_geral'!$D$1=AL1568,1,0)</f>
        <v>0</v>
      </c>
      <c r="BY1568" s="114">
        <f>IF(BX1568=1,SUM($BX$2:$BX1567)+1,0)</f>
        <v>0</v>
      </c>
      <c r="BZ1568" s="114" t="str">
        <f t="shared" si="85"/>
        <v/>
      </c>
      <c r="CA1568" s="114" t="str">
        <f t="shared" si="86"/>
        <v/>
      </c>
    </row>
    <row r="1569" spans="38:79" ht="15" customHeight="1" x14ac:dyDescent="0.25">
      <c r="AL1569" s="271" t="str">
        <f t="shared" si="87"/>
        <v>OUV</v>
      </c>
      <c r="AM1569" s="477" t="s">
        <v>4946</v>
      </c>
      <c r="AN1569" s="269" t="s">
        <v>1622</v>
      </c>
      <c r="AO1569" s="269" t="s">
        <v>47</v>
      </c>
      <c r="AP1569" s="269" t="s">
        <v>222</v>
      </c>
      <c r="BX1569" s="114">
        <f>IF('1_geral'!$D$1=AL1569,1,0)</f>
        <v>0</v>
      </c>
      <c r="BY1569" s="114">
        <f>IF(BX1569=1,SUM($BX$2:$BX1568)+1,0)</f>
        <v>0</v>
      </c>
      <c r="BZ1569" s="114" t="str">
        <f t="shared" si="85"/>
        <v/>
      </c>
      <c r="CA1569" s="114" t="str">
        <f t="shared" si="86"/>
        <v/>
      </c>
    </row>
    <row r="1570" spans="38:79" ht="15" customHeight="1" x14ac:dyDescent="0.25">
      <c r="AL1570" s="271" t="str">
        <f t="shared" si="87"/>
        <v>STI</v>
      </c>
      <c r="AM1570" s="477" t="s">
        <v>5095</v>
      </c>
      <c r="AN1570" s="269" t="s">
        <v>5042</v>
      </c>
      <c r="AO1570" s="269" t="s">
        <v>31</v>
      </c>
      <c r="AP1570" s="269" t="s">
        <v>222</v>
      </c>
      <c r="BX1570" s="114">
        <f>IF('1_geral'!$D$1=AL1570,1,0)</f>
        <v>0</v>
      </c>
      <c r="BY1570" s="114">
        <f>IF(BX1570=1,SUM($BX$2:$BX1569)+1,0)</f>
        <v>0</v>
      </c>
      <c r="BZ1570" s="114" t="str">
        <f t="shared" si="85"/>
        <v/>
      </c>
      <c r="CA1570" s="114" t="str">
        <f t="shared" si="86"/>
        <v/>
      </c>
    </row>
    <row r="1571" spans="38:79" ht="15" customHeight="1" x14ac:dyDescent="0.25">
      <c r="AL1571" s="271" t="str">
        <f t="shared" si="87"/>
        <v>SDL</v>
      </c>
      <c r="AM1571" s="477" t="s">
        <v>4947</v>
      </c>
      <c r="AN1571" s="269" t="s">
        <v>1623</v>
      </c>
      <c r="AO1571" s="269" t="s">
        <v>20</v>
      </c>
      <c r="AP1571" s="269" t="s">
        <v>222</v>
      </c>
      <c r="BX1571" s="114">
        <f>IF('1_geral'!$D$1=AL1571,1,0)</f>
        <v>0</v>
      </c>
      <c r="BY1571" s="114">
        <f>IF(BX1571=1,SUM($BX$2:$BX1570)+1,0)</f>
        <v>0</v>
      </c>
      <c r="BZ1571" s="114" t="str">
        <f t="shared" si="85"/>
        <v/>
      </c>
      <c r="CA1571" s="114" t="str">
        <f t="shared" si="86"/>
        <v/>
      </c>
    </row>
    <row r="1572" spans="38:79" ht="15" customHeight="1" x14ac:dyDescent="0.25">
      <c r="AL1572" s="271" t="str">
        <f t="shared" si="87"/>
        <v>APOIO</v>
      </c>
      <c r="AM1572" s="477" t="s">
        <v>4948</v>
      </c>
      <c r="AN1572" s="269" t="s">
        <v>1624</v>
      </c>
      <c r="AO1572" s="269" t="s">
        <v>40</v>
      </c>
      <c r="AP1572" s="269" t="s">
        <v>222</v>
      </c>
      <c r="BX1572" s="114">
        <f>IF('1_geral'!$D$1=AL1572,1,0)</f>
        <v>0</v>
      </c>
      <c r="BY1572" s="114">
        <f>IF(BX1572=1,SUM($BX$2:$BX1571)+1,0)</f>
        <v>0</v>
      </c>
      <c r="BZ1572" s="114" t="str">
        <f t="shared" si="85"/>
        <v/>
      </c>
      <c r="CA1572" s="114" t="str">
        <f t="shared" si="86"/>
        <v/>
      </c>
    </row>
    <row r="1573" spans="38:79" ht="15" customHeight="1" x14ac:dyDescent="0.25">
      <c r="AL1573" s="271" t="str">
        <f t="shared" si="87"/>
        <v>APOIO</v>
      </c>
      <c r="AM1573" s="477" t="s">
        <v>4949</v>
      </c>
      <c r="AN1573" s="269" t="s">
        <v>3432</v>
      </c>
      <c r="AO1573" s="269" t="s">
        <v>40</v>
      </c>
      <c r="AP1573" s="269" t="s">
        <v>222</v>
      </c>
      <c r="BX1573" s="114">
        <f>IF('1_geral'!$D$1=AL1573,1,0)</f>
        <v>0</v>
      </c>
      <c r="BY1573" s="114">
        <f>IF(BX1573=1,SUM($BX$2:$BX1572)+1,0)</f>
        <v>0</v>
      </c>
      <c r="BZ1573" s="114" t="str">
        <f t="shared" si="85"/>
        <v/>
      </c>
      <c r="CA1573" s="114" t="str">
        <f t="shared" si="86"/>
        <v/>
      </c>
    </row>
    <row r="1574" spans="38:79" ht="15" customHeight="1" x14ac:dyDescent="0.25">
      <c r="AL1574" s="271" t="str">
        <f t="shared" si="87"/>
        <v>NDF</v>
      </c>
      <c r="AM1574" s="477" t="s">
        <v>4950</v>
      </c>
      <c r="AN1574" s="269" t="s">
        <v>1625</v>
      </c>
      <c r="AO1574" s="269" t="s">
        <v>1837</v>
      </c>
      <c r="AP1574" s="269" t="s">
        <v>223</v>
      </c>
      <c r="BX1574" s="114">
        <f>IF('1_geral'!$D$1=AL1574,1,0)</f>
        <v>0</v>
      </c>
      <c r="BY1574" s="114">
        <f>IF(BX1574=1,SUM($BX$2:$BX1573)+1,0)</f>
        <v>0</v>
      </c>
      <c r="BZ1574" s="114" t="str">
        <f t="shared" si="85"/>
        <v/>
      </c>
      <c r="CA1574" s="114" t="str">
        <f t="shared" si="86"/>
        <v/>
      </c>
    </row>
    <row r="1575" spans="38:79" ht="15" customHeight="1" x14ac:dyDescent="0.25">
      <c r="AL1575" s="271" t="str">
        <f t="shared" si="87"/>
        <v>SPL</v>
      </c>
      <c r="AM1575" s="477" t="s">
        <v>4951</v>
      </c>
      <c r="AN1575" s="269" t="s">
        <v>1626</v>
      </c>
      <c r="AO1575" s="269" t="s">
        <v>29</v>
      </c>
      <c r="AP1575" s="269" t="s">
        <v>222</v>
      </c>
      <c r="BX1575" s="114">
        <f>IF('1_geral'!$D$1=AL1575,1,0)</f>
        <v>0</v>
      </c>
      <c r="BY1575" s="114">
        <f>IF(BX1575=1,SUM($BX$2:$BX1574)+1,0)</f>
        <v>0</v>
      </c>
      <c r="BZ1575" s="114" t="str">
        <f t="shared" si="85"/>
        <v/>
      </c>
      <c r="CA1575" s="114" t="str">
        <f t="shared" si="86"/>
        <v/>
      </c>
    </row>
    <row r="1576" spans="38:79" ht="15" customHeight="1" x14ac:dyDescent="0.25">
      <c r="AL1576" s="271" t="str">
        <f t="shared" si="87"/>
        <v>SDT</v>
      </c>
      <c r="AM1576" s="477" t="s">
        <v>4952</v>
      </c>
      <c r="AN1576" s="269" t="s">
        <v>1627</v>
      </c>
      <c r="AO1576" s="269" t="s">
        <v>22</v>
      </c>
      <c r="AP1576" s="269" t="s">
        <v>222</v>
      </c>
      <c r="BX1576" s="114">
        <f>IF('1_geral'!$D$1=AL1576,1,0)</f>
        <v>0</v>
      </c>
      <c r="BY1576" s="114">
        <f>IF(BX1576=1,SUM($BX$2:$BX1575)+1,0)</f>
        <v>0</v>
      </c>
      <c r="BZ1576" s="114" t="str">
        <f t="shared" si="85"/>
        <v/>
      </c>
      <c r="CA1576" s="114" t="str">
        <f t="shared" si="86"/>
        <v/>
      </c>
    </row>
    <row r="1577" spans="38:79" ht="15" customHeight="1" x14ac:dyDescent="0.25">
      <c r="AL1577" s="271" t="str">
        <f t="shared" si="87"/>
        <v>NSP</v>
      </c>
      <c r="AM1577" s="477" t="s">
        <v>4953</v>
      </c>
      <c r="AN1577" s="269" t="s">
        <v>1628</v>
      </c>
      <c r="AO1577" s="269" t="s">
        <v>16</v>
      </c>
      <c r="AP1577" s="269" t="s">
        <v>226</v>
      </c>
      <c r="BX1577" s="114">
        <f>IF('1_geral'!$D$1=AL1577,1,0)</f>
        <v>0</v>
      </c>
      <c r="BY1577" s="114">
        <f>IF(BX1577=1,SUM($BX$2:$BX1576)+1,0)</f>
        <v>0</v>
      </c>
      <c r="BZ1577" s="114" t="str">
        <f t="shared" si="85"/>
        <v/>
      </c>
      <c r="CA1577" s="114" t="str">
        <f t="shared" si="86"/>
        <v/>
      </c>
    </row>
    <row r="1578" spans="38:79" ht="15" customHeight="1" x14ac:dyDescent="0.25">
      <c r="AL1578" s="271" t="str">
        <f t="shared" si="87"/>
        <v>SFO</v>
      </c>
      <c r="AM1578" s="477" t="s">
        <v>4954</v>
      </c>
      <c r="AN1578" s="269" t="s">
        <v>1629</v>
      </c>
      <c r="AO1578" s="269" t="s">
        <v>1840</v>
      </c>
      <c r="AP1578" s="269" t="s">
        <v>222</v>
      </c>
      <c r="BX1578" s="114">
        <f>IF('1_geral'!$D$1=AL1578,1,0)</f>
        <v>0</v>
      </c>
      <c r="BY1578" s="114">
        <f>IF(BX1578=1,SUM($BX$2:$BX1577)+1,0)</f>
        <v>0</v>
      </c>
      <c r="BZ1578" s="114" t="str">
        <f t="shared" si="85"/>
        <v/>
      </c>
      <c r="CA1578" s="114" t="str">
        <f t="shared" si="86"/>
        <v/>
      </c>
    </row>
    <row r="1579" spans="38:79" ht="15" customHeight="1" x14ac:dyDescent="0.25">
      <c r="AL1579" s="271" t="str">
        <f t="shared" si="87"/>
        <v>SFO</v>
      </c>
      <c r="AM1579" s="477" t="s">
        <v>4955</v>
      </c>
      <c r="AN1579" s="269" t="s">
        <v>1630</v>
      </c>
      <c r="AO1579" s="269" t="s">
        <v>1840</v>
      </c>
      <c r="AP1579" s="269" t="s">
        <v>222</v>
      </c>
      <c r="BX1579" s="114">
        <f>IF('1_geral'!$D$1=AL1579,1,0)</f>
        <v>0</v>
      </c>
      <c r="BY1579" s="114">
        <f>IF(BX1579=1,SUM($BX$2:$BX1578)+1,0)</f>
        <v>0</v>
      </c>
      <c r="BZ1579" s="114" t="str">
        <f t="shared" si="85"/>
        <v/>
      </c>
      <c r="CA1579" s="114" t="str">
        <f t="shared" si="86"/>
        <v/>
      </c>
    </row>
    <row r="1580" spans="38:79" ht="15" customHeight="1" x14ac:dyDescent="0.25">
      <c r="AL1580" s="271" t="str">
        <f t="shared" si="87"/>
        <v>SIM</v>
      </c>
      <c r="AM1580" s="465" t="s">
        <v>4956</v>
      </c>
      <c r="AN1580" s="269" t="s">
        <v>1631</v>
      </c>
      <c r="AO1580" s="269" t="s">
        <v>25</v>
      </c>
      <c r="AP1580" s="269" t="s">
        <v>222</v>
      </c>
      <c r="BX1580" s="114">
        <f>IF('1_geral'!$D$1=AL1580,1,0)</f>
        <v>0</v>
      </c>
      <c r="BY1580" s="114">
        <f>IF(BX1580=1,SUM($BX$2:$BX1579)+1,0)</f>
        <v>0</v>
      </c>
      <c r="BZ1580" s="114" t="str">
        <f t="shared" si="85"/>
        <v/>
      </c>
      <c r="CA1580" s="114" t="str">
        <f t="shared" si="86"/>
        <v/>
      </c>
    </row>
    <row r="1581" spans="38:79" ht="15" customHeight="1" x14ac:dyDescent="0.25">
      <c r="AL1581" s="271" t="str">
        <f t="shared" si="87"/>
        <v>STI</v>
      </c>
      <c r="AM1581" s="465" t="s">
        <v>4957</v>
      </c>
      <c r="AN1581" s="269" t="s">
        <v>1632</v>
      </c>
      <c r="AO1581" s="269" t="s">
        <v>31</v>
      </c>
      <c r="AP1581" s="269" t="s">
        <v>222</v>
      </c>
      <c r="BX1581" s="114">
        <f>IF('1_geral'!$D$1=AL1581,1,0)</f>
        <v>0</v>
      </c>
      <c r="BY1581" s="114">
        <f>IF(BX1581=1,SUM($BX$2:$BX1580)+1,0)</f>
        <v>0</v>
      </c>
      <c r="BZ1581" s="114" t="str">
        <f t="shared" si="85"/>
        <v/>
      </c>
      <c r="CA1581" s="114" t="str">
        <f t="shared" si="86"/>
        <v/>
      </c>
    </row>
    <row r="1582" spans="38:79" ht="15" customHeight="1" x14ac:dyDescent="0.25">
      <c r="AL1582" s="271" t="str">
        <f t="shared" si="87"/>
        <v>SIM</v>
      </c>
      <c r="AM1582" s="465" t="s">
        <v>4958</v>
      </c>
      <c r="AN1582" s="269" t="s">
        <v>3433</v>
      </c>
      <c r="AO1582" s="269" t="s">
        <v>25</v>
      </c>
      <c r="AP1582" s="269" t="s">
        <v>222</v>
      </c>
      <c r="BX1582" s="114">
        <f>IF('1_geral'!$D$1=AL1582,1,0)</f>
        <v>0</v>
      </c>
      <c r="BY1582" s="114">
        <f>IF(BX1582=1,SUM($BX$2:$BX1581)+1,0)</f>
        <v>0</v>
      </c>
      <c r="BZ1582" s="114" t="str">
        <f t="shared" si="85"/>
        <v/>
      </c>
      <c r="CA1582" s="114" t="str">
        <f t="shared" si="86"/>
        <v/>
      </c>
    </row>
    <row r="1583" spans="38:79" ht="15" customHeight="1" x14ac:dyDescent="0.25">
      <c r="AL1583" s="271" t="str">
        <f t="shared" si="87"/>
        <v>STI</v>
      </c>
      <c r="AM1583" s="465" t="s">
        <v>4959</v>
      </c>
      <c r="AN1583" s="269" t="s">
        <v>1633</v>
      </c>
      <c r="AO1583" s="269" t="s">
        <v>31</v>
      </c>
      <c r="AP1583" s="269" t="s">
        <v>223</v>
      </c>
      <c r="BX1583" s="114">
        <f>IF('1_geral'!$D$1=AL1583,1,0)</f>
        <v>0</v>
      </c>
      <c r="BY1583" s="114">
        <f>IF(BX1583=1,SUM($BX$2:$BX1582)+1,0)</f>
        <v>0</v>
      </c>
      <c r="BZ1583" s="114" t="str">
        <f t="shared" si="85"/>
        <v/>
      </c>
      <c r="CA1583" s="114" t="str">
        <f t="shared" si="86"/>
        <v/>
      </c>
    </row>
    <row r="1584" spans="38:79" ht="15" customHeight="1" x14ac:dyDescent="0.25">
      <c r="AL1584" s="271" t="str">
        <f t="shared" si="87"/>
        <v>SFO</v>
      </c>
      <c r="AM1584" s="465" t="s">
        <v>4960</v>
      </c>
      <c r="AN1584" s="269" t="s">
        <v>1634</v>
      </c>
      <c r="AO1584" s="269" t="s">
        <v>1840</v>
      </c>
      <c r="AP1584" s="269" t="s">
        <v>222</v>
      </c>
      <c r="BX1584" s="114">
        <f>IF('1_geral'!$D$1=AL1584,1,0)</f>
        <v>0</v>
      </c>
      <c r="BY1584" s="114">
        <f>IF(BX1584=1,SUM($BX$2:$BX1583)+1,0)</f>
        <v>0</v>
      </c>
      <c r="BZ1584" s="114" t="str">
        <f t="shared" si="85"/>
        <v/>
      </c>
      <c r="CA1584" s="114" t="str">
        <f t="shared" si="86"/>
        <v/>
      </c>
    </row>
    <row r="1585" spans="38:79" ht="15" customHeight="1" x14ac:dyDescent="0.25">
      <c r="AL1585" s="271" t="str">
        <f t="shared" si="87"/>
        <v>STI</v>
      </c>
      <c r="AM1585" s="465" t="s">
        <v>4961</v>
      </c>
      <c r="AN1585" s="269" t="s">
        <v>5004</v>
      </c>
      <c r="AO1585" s="269" t="s">
        <v>31</v>
      </c>
      <c r="AP1585" s="269" t="s">
        <v>222</v>
      </c>
      <c r="BX1585" s="114">
        <f>IF('1_geral'!$D$1=AL1585,1,0)</f>
        <v>0</v>
      </c>
      <c r="BY1585" s="114">
        <f>IF(BX1585=1,SUM($BX$2:$BX1584)+1,0)</f>
        <v>0</v>
      </c>
      <c r="BZ1585" s="114" t="str">
        <f t="shared" si="85"/>
        <v/>
      </c>
      <c r="CA1585" s="114" t="str">
        <f t="shared" si="86"/>
        <v/>
      </c>
    </row>
    <row r="1586" spans="38:79" ht="15" customHeight="1" x14ac:dyDescent="0.25">
      <c r="AL1586" s="271" t="str">
        <f t="shared" si="87"/>
        <v>NSP</v>
      </c>
      <c r="AM1586" s="465" t="s">
        <v>4962</v>
      </c>
      <c r="AN1586" s="269" t="s">
        <v>1635</v>
      </c>
      <c r="AO1586" s="269" t="s">
        <v>16</v>
      </c>
      <c r="AP1586" s="269" t="s">
        <v>226</v>
      </c>
      <c r="BX1586" s="114">
        <f>IF('1_geral'!$D$1=AL1586,1,0)</f>
        <v>0</v>
      </c>
      <c r="BY1586" s="114">
        <f>IF(BX1586=1,SUM($BX$2:$BX1585)+1,0)</f>
        <v>0</v>
      </c>
      <c r="BZ1586" s="114" t="str">
        <f t="shared" si="85"/>
        <v/>
      </c>
      <c r="CA1586" s="114" t="str">
        <f t="shared" si="86"/>
        <v/>
      </c>
    </row>
    <row r="1587" spans="38:79" ht="15" customHeight="1" x14ac:dyDescent="0.25">
      <c r="AL1587" s="271" t="str">
        <f t="shared" si="87"/>
        <v>NDF</v>
      </c>
      <c r="AM1587" s="465" t="s">
        <v>4963</v>
      </c>
      <c r="AN1587" s="269" t="s">
        <v>1636</v>
      </c>
      <c r="AO1587" s="269" t="s">
        <v>1837</v>
      </c>
      <c r="AP1587" s="269" t="s">
        <v>223</v>
      </c>
      <c r="BX1587" s="114">
        <f>IF('1_geral'!$D$1=AL1587,1,0)</f>
        <v>0</v>
      </c>
      <c r="BY1587" s="114">
        <f>IF(BX1587=1,SUM($BX$2:$BX1586)+1,0)</f>
        <v>0</v>
      </c>
      <c r="BZ1587" s="114" t="str">
        <f t="shared" si="85"/>
        <v/>
      </c>
      <c r="CA1587" s="114" t="str">
        <f t="shared" si="86"/>
        <v/>
      </c>
    </row>
    <row r="1588" spans="38:79" ht="15" customHeight="1" x14ac:dyDescent="0.25">
      <c r="AL1588" s="271" t="str">
        <f t="shared" si="87"/>
        <v>SPC</v>
      </c>
      <c r="AM1588" s="465" t="s">
        <v>4964</v>
      </c>
      <c r="AN1588" s="269" t="s">
        <v>1637</v>
      </c>
      <c r="AO1588" s="269" t="s">
        <v>26</v>
      </c>
      <c r="AP1588" s="269" t="s">
        <v>222</v>
      </c>
      <c r="BX1588" s="114">
        <f>IF('1_geral'!$D$1=AL1588,1,0)</f>
        <v>0</v>
      </c>
      <c r="BY1588" s="114">
        <f>IF(BX1588=1,SUM($BX$2:$BX1587)+1,0)</f>
        <v>0</v>
      </c>
      <c r="BZ1588" s="114" t="str">
        <f t="shared" si="85"/>
        <v/>
      </c>
      <c r="CA1588" s="114" t="str">
        <f t="shared" si="86"/>
        <v/>
      </c>
    </row>
    <row r="1589" spans="38:79" ht="15" customHeight="1" x14ac:dyDescent="0.25">
      <c r="AL1589" s="271" t="str">
        <f t="shared" si="87"/>
        <v>APOIO</v>
      </c>
      <c r="AM1589" s="465" t="s">
        <v>4965</v>
      </c>
      <c r="AN1589" s="269" t="s">
        <v>1638</v>
      </c>
      <c r="AO1589" s="269" t="s">
        <v>40</v>
      </c>
      <c r="AP1589" s="269" t="s">
        <v>222</v>
      </c>
      <c r="BX1589" s="114">
        <f>IF('1_geral'!$D$1=AL1589,1,0)</f>
        <v>0</v>
      </c>
      <c r="BY1589" s="114">
        <f>IF(BX1589=1,SUM($BX$2:$BX1588)+1,0)</f>
        <v>0</v>
      </c>
      <c r="BZ1589" s="114" t="str">
        <f t="shared" si="85"/>
        <v/>
      </c>
      <c r="CA1589" s="114" t="str">
        <f t="shared" si="86"/>
        <v/>
      </c>
    </row>
    <row r="1590" spans="38:79" ht="15" customHeight="1" x14ac:dyDescent="0.25">
      <c r="AL1590" s="271" t="str">
        <f t="shared" si="87"/>
        <v>SAG</v>
      </c>
      <c r="AM1590" s="465" t="s">
        <v>4966</v>
      </c>
      <c r="AN1590" s="269" t="s">
        <v>1639</v>
      </c>
      <c r="AO1590" s="269" t="s">
        <v>3364</v>
      </c>
      <c r="AP1590" s="269" t="s">
        <v>222</v>
      </c>
      <c r="BX1590" s="114">
        <f>IF('1_geral'!$D$1=AL1590,1,0)</f>
        <v>0</v>
      </c>
      <c r="BY1590" s="114">
        <f>IF(BX1590=1,SUM($BX$2:$BX1589)+1,0)</f>
        <v>0</v>
      </c>
      <c r="BZ1590" s="114" t="str">
        <f t="shared" si="85"/>
        <v/>
      </c>
      <c r="CA1590" s="114" t="str">
        <f t="shared" si="86"/>
        <v/>
      </c>
    </row>
    <row r="1591" spans="38:79" ht="15" customHeight="1" x14ac:dyDescent="0.25">
      <c r="AL1591" s="271" t="str">
        <f t="shared" si="87"/>
        <v>NSP</v>
      </c>
      <c r="AM1591" s="465" t="s">
        <v>4967</v>
      </c>
      <c r="AN1591" s="269" t="s">
        <v>1640</v>
      </c>
      <c r="AO1591" s="269" t="s">
        <v>16</v>
      </c>
      <c r="AP1591" s="269" t="s">
        <v>226</v>
      </c>
      <c r="BX1591" s="114">
        <f>IF('1_geral'!$D$1=AL1591,1,0)</f>
        <v>0</v>
      </c>
      <c r="BY1591" s="114">
        <f>IF(BX1591=1,SUM($BX$2:$BX1590)+1,0)</f>
        <v>0</v>
      </c>
      <c r="BZ1591" s="114" t="str">
        <f t="shared" si="85"/>
        <v/>
      </c>
      <c r="CA1591" s="114" t="str">
        <f t="shared" si="86"/>
        <v/>
      </c>
    </row>
    <row r="1592" spans="38:79" ht="15" customHeight="1" x14ac:dyDescent="0.25">
      <c r="AL1592" s="271" t="str">
        <f t="shared" si="87"/>
        <v>SGA</v>
      </c>
      <c r="AM1592" s="465" t="s">
        <v>5096</v>
      </c>
      <c r="AN1592" s="269" t="s">
        <v>5043</v>
      </c>
      <c r="AO1592" s="269" t="s">
        <v>23</v>
      </c>
      <c r="AP1592" s="269" t="s">
        <v>222</v>
      </c>
      <c r="BX1592" s="114">
        <f>IF('1_geral'!$D$1=AL1592,1,0)</f>
        <v>0</v>
      </c>
      <c r="BY1592" s="114">
        <f>IF(BX1592=1,SUM($BX$2:$BX1591)+1,0)</f>
        <v>0</v>
      </c>
      <c r="BZ1592" s="114" t="str">
        <f t="shared" si="85"/>
        <v/>
      </c>
      <c r="CA1592" s="114" t="str">
        <f t="shared" si="86"/>
        <v/>
      </c>
    </row>
    <row r="1593" spans="38:79" ht="15" customHeight="1" x14ac:dyDescent="0.25">
      <c r="AL1593" s="271" t="str">
        <f t="shared" si="87"/>
        <v>SSM</v>
      </c>
      <c r="AM1593" s="465" t="s">
        <v>4968</v>
      </c>
      <c r="AN1593" s="269" t="s">
        <v>3458</v>
      </c>
      <c r="AO1593" s="269" t="s">
        <v>30</v>
      </c>
      <c r="AP1593" s="269" t="s">
        <v>222</v>
      </c>
      <c r="BX1593" s="114">
        <f>IF('1_geral'!$D$1=AL1593,1,0)</f>
        <v>0</v>
      </c>
      <c r="BY1593" s="114">
        <f>IF(BX1593=1,SUM($BX$2:$BX1592)+1,0)</f>
        <v>0</v>
      </c>
      <c r="BZ1593" s="114" t="str">
        <f t="shared" si="85"/>
        <v/>
      </c>
      <c r="CA1593" s="114" t="str">
        <f t="shared" si="86"/>
        <v/>
      </c>
    </row>
    <row r="1594" spans="38:79" ht="15" customHeight="1" x14ac:dyDescent="0.25">
      <c r="AL1594" s="271" t="str">
        <f t="shared" si="87"/>
        <v>SPG</v>
      </c>
      <c r="AM1594" s="465" t="s">
        <v>4969</v>
      </c>
      <c r="AN1594" s="269" t="s">
        <v>1641</v>
      </c>
      <c r="AO1594" s="269" t="s">
        <v>28</v>
      </c>
      <c r="AP1594" s="269" t="s">
        <v>222</v>
      </c>
      <c r="BX1594" s="114">
        <f>IF('1_geral'!$D$1=AL1594,1,0)</f>
        <v>0</v>
      </c>
      <c r="BY1594" s="114">
        <f>IF(BX1594=1,SUM($BX$2:$BX1593)+1,0)</f>
        <v>0</v>
      </c>
      <c r="BZ1594" s="114" t="str">
        <f t="shared" si="85"/>
        <v/>
      </c>
      <c r="CA1594" s="114" t="str">
        <f t="shared" si="86"/>
        <v/>
      </c>
    </row>
    <row r="1595" spans="38:79" ht="15" customHeight="1" x14ac:dyDescent="0.25">
      <c r="AL1595" s="271">
        <f t="shared" si="87"/>
        <v>0</v>
      </c>
      <c r="AM1595" s="465">
        <v>999999</v>
      </c>
      <c r="AN1595" s="269" t="s">
        <v>5172</v>
      </c>
      <c r="AO1595" s="269">
        <f>'1_geral'!$D$1</f>
        <v>0</v>
      </c>
      <c r="AP1595" s="269" t="s">
        <v>222</v>
      </c>
      <c r="BX1595" s="114">
        <f>IF('1_geral'!$D$1=AL1595,1,0)</f>
        <v>1</v>
      </c>
      <c r="BY1595" s="114">
        <f>IF(BX1595=1,SUM($BX$2:$BX1594)+1,0)</f>
        <v>1</v>
      </c>
      <c r="BZ1595" s="114">
        <f t="shared" si="85"/>
        <v>999999</v>
      </c>
      <c r="CA1595" s="114" t="str">
        <f t="shared" si="86"/>
        <v>Estágiário(a) 1</v>
      </c>
    </row>
    <row r="1596" spans="38:79" ht="15" customHeight="1" x14ac:dyDescent="0.25">
      <c r="AL1596" s="271">
        <f t="shared" si="87"/>
        <v>0</v>
      </c>
      <c r="AM1596" s="465">
        <v>999998</v>
      </c>
      <c r="AN1596" s="269" t="s">
        <v>5173</v>
      </c>
      <c r="AO1596" s="269">
        <f>'1_geral'!$D$1</f>
        <v>0</v>
      </c>
      <c r="AP1596" s="269" t="s">
        <v>222</v>
      </c>
      <c r="BX1596" s="114">
        <f>IF('1_geral'!$D$1=AL1596,1,0)</f>
        <v>1</v>
      </c>
      <c r="BY1596" s="114">
        <f>IF(BX1596=1,SUM($BX$2:$BX1595)+1,0)</f>
        <v>2</v>
      </c>
      <c r="BZ1596" s="114">
        <f t="shared" si="85"/>
        <v>999998</v>
      </c>
      <c r="CA1596" s="114" t="str">
        <f t="shared" si="86"/>
        <v>Estágiário(a) 2</v>
      </c>
    </row>
    <row r="1597" spans="38:79" ht="15" customHeight="1" x14ac:dyDescent="0.25">
      <c r="AL1597" s="271">
        <f t="shared" si="87"/>
        <v>0</v>
      </c>
      <c r="AM1597" s="465">
        <v>999997</v>
      </c>
      <c r="AN1597" s="269" t="s">
        <v>5174</v>
      </c>
      <c r="AO1597" s="269">
        <f>'1_geral'!$D$1</f>
        <v>0</v>
      </c>
      <c r="AP1597" s="269" t="s">
        <v>222</v>
      </c>
      <c r="BX1597" s="114">
        <f>IF('1_geral'!$D$1=AL1597,1,0)</f>
        <v>1</v>
      </c>
      <c r="BY1597" s="114">
        <f>IF(BX1597=1,SUM($BX$2:$BX1596)+1,0)</f>
        <v>3</v>
      </c>
      <c r="BZ1597" s="114">
        <f t="shared" si="85"/>
        <v>999997</v>
      </c>
      <c r="CA1597" s="114" t="str">
        <f t="shared" si="86"/>
        <v>Estágiário(a) 3</v>
      </c>
    </row>
    <row r="1598" spans="38:79" ht="15" customHeight="1" x14ac:dyDescent="0.25">
      <c r="AL1598" s="271">
        <f t="shared" si="87"/>
        <v>0</v>
      </c>
      <c r="AM1598" s="465">
        <v>888888</v>
      </c>
      <c r="AN1598" s="269" t="s">
        <v>5175</v>
      </c>
      <c r="AO1598" s="269">
        <f>'1_geral'!$D$1</f>
        <v>0</v>
      </c>
      <c r="AP1598" s="269" t="s">
        <v>222</v>
      </c>
      <c r="BX1598" s="114">
        <f>IF('1_geral'!$D$1=AL1598,1,0)</f>
        <v>1</v>
      </c>
      <c r="BY1598" s="114">
        <f>IF(BX1598=1,SUM($BX$2:$BX1597)+1,0)</f>
        <v>4</v>
      </c>
      <c r="BZ1598" s="114">
        <f t="shared" si="85"/>
        <v>888888</v>
      </c>
      <c r="CA1598" s="114" t="str">
        <f t="shared" si="86"/>
        <v>Terceirizado(a) 1</v>
      </c>
    </row>
    <row r="1599" spans="38:79" ht="15" customHeight="1" x14ac:dyDescent="0.25">
      <c r="AL1599" s="271">
        <f t="shared" ref="AL1599:AL1631" si="88">AO1599</f>
        <v>0</v>
      </c>
      <c r="AM1599" s="465">
        <v>888887</v>
      </c>
      <c r="AN1599" s="269" t="s">
        <v>5176</v>
      </c>
      <c r="AO1599" s="269">
        <f>'1_geral'!$D$1</f>
        <v>0</v>
      </c>
      <c r="AP1599" s="269" t="s">
        <v>222</v>
      </c>
      <c r="BX1599" s="114">
        <f>IF('1_geral'!$D$1=AL1599,1,0)</f>
        <v>1</v>
      </c>
      <c r="BY1599" s="114">
        <f>IF(BX1599=1,SUM($BX$2:$BX1598)+1,0)</f>
        <v>5</v>
      </c>
      <c r="BZ1599" s="114">
        <f t="shared" si="85"/>
        <v>888887</v>
      </c>
      <c r="CA1599" s="114" t="str">
        <f t="shared" si="86"/>
        <v>Terceirizado(a) 2</v>
      </c>
    </row>
    <row r="1600" spans="38:79" ht="15" customHeight="1" x14ac:dyDescent="0.25">
      <c r="AL1600" s="271">
        <f t="shared" si="88"/>
        <v>0</v>
      </c>
      <c r="AM1600" s="465">
        <v>888886</v>
      </c>
      <c r="AN1600" s="269" t="s">
        <v>5177</v>
      </c>
      <c r="AO1600" s="269">
        <f>'1_geral'!$D$1</f>
        <v>0</v>
      </c>
      <c r="AP1600" s="269" t="s">
        <v>222</v>
      </c>
      <c r="BX1600" s="114">
        <f>IF('1_geral'!$D$1=AL1600,1,0)</f>
        <v>1</v>
      </c>
      <c r="BY1600" s="114">
        <f>IF(BX1600=1,SUM($BX$2:$BX1599)+1,0)</f>
        <v>6</v>
      </c>
      <c r="BZ1600" s="114">
        <f t="shared" si="85"/>
        <v>888886</v>
      </c>
      <c r="CA1600" s="114" t="str">
        <f t="shared" si="86"/>
        <v>Terceirizado(a) 3</v>
      </c>
    </row>
    <row r="1601" spans="38:42" ht="15" customHeight="1" x14ac:dyDescent="0.25">
      <c r="AL1601" s="271">
        <f t="shared" si="88"/>
        <v>0</v>
      </c>
      <c r="AM1601" s="465">
        <v>777777</v>
      </c>
      <c r="AN1601" s="269" t="s">
        <v>5178</v>
      </c>
      <c r="AO1601" s="269">
        <f>'1_geral'!$D$1</f>
        <v>0</v>
      </c>
      <c r="AP1601" s="269" t="s">
        <v>222</v>
      </c>
    </row>
    <row r="1602" spans="38:42" ht="15" customHeight="1" x14ac:dyDescent="0.25">
      <c r="AL1602" s="271">
        <f t="shared" si="88"/>
        <v>0</v>
      </c>
      <c r="AM1602" s="465">
        <v>777776</v>
      </c>
      <c r="AN1602" s="269" t="s">
        <v>5179</v>
      </c>
      <c r="AO1602" s="269">
        <f>'1_geral'!$D$1</f>
        <v>0</v>
      </c>
      <c r="AP1602" s="269" t="s">
        <v>222</v>
      </c>
    </row>
    <row r="1603" spans="38:42" ht="15" customHeight="1" x14ac:dyDescent="0.25">
      <c r="AL1603" s="271">
        <f t="shared" si="88"/>
        <v>0</v>
      </c>
      <c r="AM1603" s="465">
        <v>777775</v>
      </c>
      <c r="AN1603" s="269" t="s">
        <v>5180</v>
      </c>
      <c r="AO1603" s="269">
        <f>'1_geral'!$D$1</f>
        <v>0</v>
      </c>
      <c r="AP1603" s="269" t="s">
        <v>222</v>
      </c>
    </row>
    <row r="1604" spans="38:42" ht="15" customHeight="1" x14ac:dyDescent="0.25">
      <c r="AL1604" s="271">
        <f t="shared" si="88"/>
        <v>0</v>
      </c>
      <c r="AM1604" s="465"/>
      <c r="AN1604" s="269"/>
      <c r="AO1604" s="269"/>
      <c r="AP1604" s="269"/>
    </row>
    <row r="1605" spans="38:42" ht="15" customHeight="1" x14ac:dyDescent="0.25">
      <c r="AL1605" s="271">
        <f t="shared" si="88"/>
        <v>0</v>
      </c>
      <c r="AM1605" s="465"/>
      <c r="AN1605" s="269"/>
      <c r="AO1605" s="269"/>
      <c r="AP1605" s="269"/>
    </row>
    <row r="1606" spans="38:42" ht="15" customHeight="1" x14ac:dyDescent="0.25">
      <c r="AL1606" s="271">
        <f t="shared" si="88"/>
        <v>0</v>
      </c>
      <c r="AM1606" s="465"/>
      <c r="AN1606" s="269"/>
      <c r="AO1606" s="269"/>
      <c r="AP1606" s="269"/>
    </row>
    <row r="1607" spans="38:42" ht="15" customHeight="1" x14ac:dyDescent="0.25">
      <c r="AL1607" s="271">
        <f t="shared" si="88"/>
        <v>0</v>
      </c>
      <c r="AM1607" s="465"/>
      <c r="AN1607" s="269"/>
      <c r="AO1607" s="269"/>
      <c r="AP1607" s="269"/>
    </row>
    <row r="1608" spans="38:42" ht="15" customHeight="1" x14ac:dyDescent="0.25">
      <c r="AL1608" s="271">
        <f t="shared" si="88"/>
        <v>0</v>
      </c>
      <c r="AM1608" s="465"/>
      <c r="AN1608" s="269"/>
      <c r="AO1608" s="269"/>
      <c r="AP1608" s="269"/>
    </row>
    <row r="1609" spans="38:42" ht="15" customHeight="1" x14ac:dyDescent="0.25">
      <c r="AL1609" s="271">
        <f t="shared" si="88"/>
        <v>0</v>
      </c>
      <c r="AM1609" s="465"/>
      <c r="AN1609" s="269"/>
      <c r="AO1609" s="269"/>
      <c r="AP1609" s="269"/>
    </row>
    <row r="1610" spans="38:42" ht="15" customHeight="1" x14ac:dyDescent="0.25">
      <c r="AL1610" s="271">
        <f t="shared" si="88"/>
        <v>0</v>
      </c>
      <c r="AM1610" s="465"/>
      <c r="AN1610" s="269"/>
      <c r="AO1610" s="269"/>
      <c r="AP1610" s="269"/>
    </row>
    <row r="1611" spans="38:42" ht="15" customHeight="1" x14ac:dyDescent="0.25">
      <c r="AL1611" s="271">
        <f t="shared" si="88"/>
        <v>0</v>
      </c>
      <c r="AM1611" s="465"/>
      <c r="AN1611" s="269"/>
      <c r="AO1611" s="269"/>
      <c r="AP1611" s="269"/>
    </row>
    <row r="1612" spans="38:42" ht="15" customHeight="1" x14ac:dyDescent="0.25">
      <c r="AL1612" s="271">
        <f t="shared" si="88"/>
        <v>0</v>
      </c>
      <c r="AM1612" s="465"/>
      <c r="AN1612" s="269"/>
      <c r="AO1612" s="269"/>
      <c r="AP1612" s="269"/>
    </row>
    <row r="1613" spans="38:42" ht="15" customHeight="1" x14ac:dyDescent="0.25">
      <c r="AL1613" s="271">
        <f t="shared" si="88"/>
        <v>0</v>
      </c>
      <c r="AM1613" s="465"/>
      <c r="AN1613" s="269"/>
      <c r="AO1613" s="269"/>
      <c r="AP1613" s="269"/>
    </row>
    <row r="1614" spans="38:42" ht="15" customHeight="1" x14ac:dyDescent="0.25">
      <c r="AL1614" s="271">
        <f t="shared" si="88"/>
        <v>0</v>
      </c>
      <c r="AM1614" s="465"/>
      <c r="AN1614" s="269"/>
      <c r="AO1614" s="269"/>
      <c r="AP1614" s="269"/>
    </row>
    <row r="1615" spans="38:42" ht="15" customHeight="1" x14ac:dyDescent="0.25">
      <c r="AL1615" s="271">
        <f t="shared" si="88"/>
        <v>0</v>
      </c>
      <c r="AM1615" s="465"/>
      <c r="AN1615" s="269"/>
      <c r="AO1615" s="269"/>
      <c r="AP1615" s="269"/>
    </row>
    <row r="1616" spans="38:42" ht="15" customHeight="1" x14ac:dyDescent="0.25">
      <c r="AL1616" s="271">
        <f t="shared" si="88"/>
        <v>0</v>
      </c>
      <c r="AM1616" s="465"/>
      <c r="AN1616" s="269"/>
      <c r="AO1616" s="269"/>
      <c r="AP1616" s="269"/>
    </row>
    <row r="1617" spans="38:42" ht="15" customHeight="1" x14ac:dyDescent="0.25">
      <c r="AL1617" s="271">
        <f t="shared" si="88"/>
        <v>0</v>
      </c>
      <c r="AM1617" s="465"/>
      <c r="AN1617" s="269"/>
      <c r="AO1617" s="269"/>
      <c r="AP1617" s="269"/>
    </row>
    <row r="1618" spans="38:42" ht="15" customHeight="1" x14ac:dyDescent="0.25">
      <c r="AL1618" s="271">
        <f t="shared" si="88"/>
        <v>0</v>
      </c>
      <c r="AM1618" s="465"/>
      <c r="AN1618" s="269"/>
      <c r="AO1618" s="269"/>
      <c r="AP1618" s="269"/>
    </row>
    <row r="1619" spans="38:42" ht="15" customHeight="1" x14ac:dyDescent="0.25">
      <c r="AL1619" s="271">
        <f t="shared" si="88"/>
        <v>0</v>
      </c>
      <c r="AM1619" s="465"/>
      <c r="AN1619" s="269"/>
      <c r="AO1619" s="269"/>
      <c r="AP1619" s="269"/>
    </row>
    <row r="1620" spans="38:42" ht="15" customHeight="1" x14ac:dyDescent="0.25">
      <c r="AL1620" s="271">
        <f t="shared" si="88"/>
        <v>0</v>
      </c>
      <c r="AM1620" s="465"/>
      <c r="AN1620" s="269"/>
      <c r="AO1620" s="269"/>
      <c r="AP1620" s="269"/>
    </row>
    <row r="1621" spans="38:42" ht="15" customHeight="1" x14ac:dyDescent="0.25">
      <c r="AL1621" s="271">
        <f t="shared" si="88"/>
        <v>0</v>
      </c>
      <c r="AM1621" s="465"/>
      <c r="AN1621" s="269"/>
      <c r="AO1621" s="269"/>
      <c r="AP1621" s="269"/>
    </row>
    <row r="1622" spans="38:42" ht="15" customHeight="1" x14ac:dyDescent="0.25">
      <c r="AL1622" s="271">
        <f t="shared" si="88"/>
        <v>0</v>
      </c>
      <c r="AM1622" s="465"/>
      <c r="AN1622" s="269"/>
      <c r="AO1622" s="269"/>
      <c r="AP1622" s="269"/>
    </row>
    <row r="1623" spans="38:42" ht="15" customHeight="1" x14ac:dyDescent="0.25">
      <c r="AL1623" s="271">
        <f t="shared" si="88"/>
        <v>0</v>
      </c>
      <c r="AM1623" s="465"/>
      <c r="AN1623" s="269"/>
      <c r="AO1623" s="269"/>
      <c r="AP1623" s="269"/>
    </row>
    <row r="1624" spans="38:42" ht="15" customHeight="1" x14ac:dyDescent="0.25">
      <c r="AL1624" s="271">
        <f t="shared" si="88"/>
        <v>0</v>
      </c>
      <c r="AM1624" s="465"/>
      <c r="AN1624" s="269"/>
      <c r="AO1624" s="269"/>
      <c r="AP1624" s="269"/>
    </row>
    <row r="1625" spans="38:42" ht="15" customHeight="1" x14ac:dyDescent="0.25">
      <c r="AL1625" s="271">
        <f t="shared" si="88"/>
        <v>0</v>
      </c>
      <c r="AM1625" s="465"/>
      <c r="AN1625" s="269"/>
      <c r="AO1625" s="269"/>
      <c r="AP1625" s="269"/>
    </row>
    <row r="1626" spans="38:42" ht="15" customHeight="1" x14ac:dyDescent="0.25">
      <c r="AL1626" s="271">
        <f t="shared" si="88"/>
        <v>0</v>
      </c>
      <c r="AM1626" s="465"/>
      <c r="AN1626" s="269"/>
      <c r="AO1626" s="269"/>
      <c r="AP1626" s="269"/>
    </row>
    <row r="1627" spans="38:42" ht="15" customHeight="1" x14ac:dyDescent="0.25">
      <c r="AL1627" s="271">
        <f t="shared" si="88"/>
        <v>0</v>
      </c>
      <c r="AM1627" s="465"/>
      <c r="AN1627" s="269"/>
      <c r="AO1627" s="269"/>
      <c r="AP1627" s="269"/>
    </row>
    <row r="1628" spans="38:42" ht="15" customHeight="1" x14ac:dyDescent="0.25">
      <c r="AL1628" s="271">
        <f t="shared" si="88"/>
        <v>0</v>
      </c>
      <c r="AM1628" s="465"/>
      <c r="AN1628" s="269"/>
      <c r="AO1628" s="269"/>
      <c r="AP1628" s="269"/>
    </row>
    <row r="1629" spans="38:42" ht="15" customHeight="1" x14ac:dyDescent="0.25">
      <c r="AL1629" s="271">
        <f t="shared" si="88"/>
        <v>0</v>
      </c>
      <c r="AM1629" s="465"/>
      <c r="AN1629" s="269"/>
      <c r="AO1629" s="269"/>
      <c r="AP1629" s="269"/>
    </row>
    <row r="1630" spans="38:42" ht="15" customHeight="1" x14ac:dyDescent="0.25">
      <c r="AL1630" s="271">
        <f t="shared" si="88"/>
        <v>0</v>
      </c>
      <c r="AM1630" s="465"/>
      <c r="AN1630" s="269"/>
      <c r="AO1630" s="269"/>
      <c r="AP1630" s="269"/>
    </row>
    <row r="1631" spans="38:42" ht="15" customHeight="1" x14ac:dyDescent="0.25">
      <c r="AL1631" s="271">
        <f t="shared" si="88"/>
        <v>0</v>
      </c>
      <c r="AM1631" s="465"/>
      <c r="AN1631" s="269"/>
      <c r="AO1631" s="269"/>
      <c r="AP1631" s="269"/>
    </row>
    <row r="1632" spans="38:42" ht="15" customHeight="1" x14ac:dyDescent="0.25">
      <c r="AL1632" s="271">
        <f t="shared" ref="AL1632:AL1681" si="89">AO1632</f>
        <v>0</v>
      </c>
      <c r="AM1632" s="465"/>
      <c r="AN1632" s="269"/>
      <c r="AO1632" s="269"/>
      <c r="AP1632" s="269"/>
    </row>
    <row r="1633" spans="38:42" ht="15" customHeight="1" x14ac:dyDescent="0.25">
      <c r="AL1633" s="271">
        <f t="shared" si="89"/>
        <v>0</v>
      </c>
      <c r="AM1633" s="465"/>
      <c r="AN1633" s="269"/>
      <c r="AO1633" s="269"/>
      <c r="AP1633" s="269"/>
    </row>
    <row r="1634" spans="38:42" ht="15" customHeight="1" x14ac:dyDescent="0.25">
      <c r="AL1634" s="271">
        <f t="shared" si="89"/>
        <v>0</v>
      </c>
      <c r="AM1634" s="465"/>
      <c r="AN1634" s="269"/>
      <c r="AO1634" s="269"/>
      <c r="AP1634" s="269"/>
    </row>
    <row r="1635" spans="38:42" ht="15" customHeight="1" x14ac:dyDescent="0.25">
      <c r="AL1635" s="271">
        <f t="shared" si="89"/>
        <v>0</v>
      </c>
      <c r="AM1635" s="465"/>
      <c r="AN1635" s="269"/>
      <c r="AO1635" s="269"/>
      <c r="AP1635" s="269"/>
    </row>
    <row r="1636" spans="38:42" ht="15" customHeight="1" x14ac:dyDescent="0.25">
      <c r="AL1636" s="271">
        <f t="shared" si="89"/>
        <v>0</v>
      </c>
      <c r="AM1636" s="465"/>
      <c r="AN1636" s="269"/>
      <c r="AO1636" s="269"/>
      <c r="AP1636" s="269"/>
    </row>
    <row r="1637" spans="38:42" ht="15" customHeight="1" x14ac:dyDescent="0.25">
      <c r="AL1637" s="271">
        <f t="shared" si="89"/>
        <v>0</v>
      </c>
      <c r="AM1637" s="465"/>
      <c r="AN1637" s="269"/>
      <c r="AO1637" s="269"/>
      <c r="AP1637" s="269"/>
    </row>
    <row r="1638" spans="38:42" ht="15" customHeight="1" x14ac:dyDescent="0.25">
      <c r="AL1638" s="271">
        <f t="shared" si="89"/>
        <v>0</v>
      </c>
      <c r="AM1638" s="465"/>
      <c r="AN1638" s="269"/>
      <c r="AO1638" s="269"/>
      <c r="AP1638" s="269"/>
    </row>
    <row r="1639" spans="38:42" ht="15" customHeight="1" x14ac:dyDescent="0.25">
      <c r="AL1639" s="271">
        <f t="shared" si="89"/>
        <v>0</v>
      </c>
      <c r="AM1639" s="465"/>
      <c r="AN1639" s="269"/>
      <c r="AO1639" s="269"/>
      <c r="AP1639" s="269"/>
    </row>
    <row r="1640" spans="38:42" ht="15" customHeight="1" x14ac:dyDescent="0.25">
      <c r="AL1640" s="271">
        <f t="shared" si="89"/>
        <v>0</v>
      </c>
      <c r="AM1640" s="465"/>
      <c r="AN1640" s="269"/>
      <c r="AO1640" s="269"/>
      <c r="AP1640" s="269"/>
    </row>
    <row r="1641" spans="38:42" ht="15" customHeight="1" x14ac:dyDescent="0.25">
      <c r="AL1641" s="271">
        <f t="shared" si="89"/>
        <v>0</v>
      </c>
      <c r="AM1641" s="465"/>
      <c r="AN1641" s="269"/>
      <c r="AO1641" s="269"/>
      <c r="AP1641" s="269"/>
    </row>
    <row r="1642" spans="38:42" ht="15" customHeight="1" x14ac:dyDescent="0.25">
      <c r="AL1642" s="271">
        <f t="shared" si="89"/>
        <v>0</v>
      </c>
      <c r="AM1642" s="465"/>
      <c r="AN1642" s="269"/>
      <c r="AO1642" s="269"/>
      <c r="AP1642" s="269"/>
    </row>
    <row r="1643" spans="38:42" ht="15" customHeight="1" x14ac:dyDescent="0.25">
      <c r="AL1643" s="271">
        <f t="shared" si="89"/>
        <v>0</v>
      </c>
      <c r="AM1643" s="465"/>
      <c r="AN1643" s="269"/>
      <c r="AO1643" s="269"/>
      <c r="AP1643" s="269"/>
    </row>
    <row r="1644" spans="38:42" ht="15" customHeight="1" x14ac:dyDescent="0.25">
      <c r="AL1644" s="271">
        <f t="shared" si="89"/>
        <v>0</v>
      </c>
      <c r="AM1644" s="465"/>
      <c r="AN1644" s="269"/>
      <c r="AO1644" s="269"/>
      <c r="AP1644" s="269"/>
    </row>
    <row r="1645" spans="38:42" ht="15" customHeight="1" x14ac:dyDescent="0.25">
      <c r="AL1645" s="271">
        <f t="shared" si="89"/>
        <v>0</v>
      </c>
      <c r="AM1645" s="465"/>
      <c r="AN1645" s="269"/>
      <c r="AO1645" s="269"/>
      <c r="AP1645" s="269"/>
    </row>
    <row r="1646" spans="38:42" ht="15" customHeight="1" x14ac:dyDescent="0.25">
      <c r="AL1646" s="271">
        <f t="shared" si="89"/>
        <v>0</v>
      </c>
      <c r="AM1646" s="465"/>
      <c r="AN1646" s="269"/>
      <c r="AO1646" s="269"/>
      <c r="AP1646" s="269"/>
    </row>
    <row r="1647" spans="38:42" ht="15" customHeight="1" x14ac:dyDescent="0.25">
      <c r="AL1647" s="271">
        <f t="shared" si="89"/>
        <v>0</v>
      </c>
      <c r="AM1647" s="465"/>
      <c r="AN1647" s="269"/>
      <c r="AO1647" s="269"/>
      <c r="AP1647" s="269"/>
    </row>
    <row r="1648" spans="38:42" ht="15" customHeight="1" x14ac:dyDescent="0.25">
      <c r="AL1648" s="271">
        <f t="shared" si="89"/>
        <v>0</v>
      </c>
      <c r="AM1648" s="465"/>
      <c r="AN1648" s="269"/>
      <c r="AO1648" s="269"/>
      <c r="AP1648" s="269"/>
    </row>
    <row r="1649" spans="38:42" ht="15" customHeight="1" x14ac:dyDescent="0.25">
      <c r="AL1649" s="271">
        <f t="shared" si="89"/>
        <v>0</v>
      </c>
      <c r="AM1649" s="465"/>
      <c r="AN1649" s="269"/>
      <c r="AO1649" s="269"/>
      <c r="AP1649" s="269"/>
    </row>
    <row r="1650" spans="38:42" ht="15" customHeight="1" x14ac:dyDescent="0.25">
      <c r="AL1650" s="271">
        <f t="shared" si="89"/>
        <v>0</v>
      </c>
      <c r="AM1650" s="465"/>
      <c r="AN1650" s="269"/>
      <c r="AO1650" s="269"/>
      <c r="AP1650" s="269"/>
    </row>
    <row r="1651" spans="38:42" ht="15" customHeight="1" x14ac:dyDescent="0.25">
      <c r="AL1651" s="271">
        <f t="shared" si="89"/>
        <v>0</v>
      </c>
      <c r="AM1651" s="465"/>
      <c r="AN1651" s="269"/>
      <c r="AO1651" s="269"/>
      <c r="AP1651" s="269"/>
    </row>
    <row r="1652" spans="38:42" ht="15" customHeight="1" x14ac:dyDescent="0.25">
      <c r="AL1652" s="271">
        <f t="shared" si="89"/>
        <v>0</v>
      </c>
      <c r="AM1652" s="465"/>
      <c r="AN1652" s="269"/>
      <c r="AO1652" s="269"/>
      <c r="AP1652" s="269"/>
    </row>
    <row r="1653" spans="38:42" ht="15" customHeight="1" x14ac:dyDescent="0.25">
      <c r="AL1653" s="271">
        <f t="shared" si="89"/>
        <v>0</v>
      </c>
      <c r="AM1653" s="465"/>
      <c r="AN1653" s="269"/>
      <c r="AO1653" s="269"/>
      <c r="AP1653" s="269"/>
    </row>
    <row r="1654" spans="38:42" ht="15" customHeight="1" x14ac:dyDescent="0.25">
      <c r="AL1654" s="271">
        <f t="shared" si="89"/>
        <v>0</v>
      </c>
      <c r="AM1654" s="465"/>
      <c r="AN1654" s="269"/>
      <c r="AO1654" s="269"/>
      <c r="AP1654" s="269"/>
    </row>
    <row r="1655" spans="38:42" ht="15" customHeight="1" x14ac:dyDescent="0.25">
      <c r="AL1655" s="271">
        <f t="shared" si="89"/>
        <v>0</v>
      </c>
      <c r="AM1655" s="465"/>
      <c r="AN1655" s="269"/>
      <c r="AO1655" s="269"/>
      <c r="AP1655" s="269"/>
    </row>
    <row r="1656" spans="38:42" ht="15" customHeight="1" x14ac:dyDescent="0.25">
      <c r="AL1656" s="271">
        <f t="shared" si="89"/>
        <v>0</v>
      </c>
      <c r="AM1656" s="465"/>
      <c r="AN1656" s="269"/>
      <c r="AO1656" s="269"/>
      <c r="AP1656" s="269"/>
    </row>
    <row r="1657" spans="38:42" ht="15" customHeight="1" x14ac:dyDescent="0.25">
      <c r="AL1657" s="271">
        <f t="shared" si="89"/>
        <v>0</v>
      </c>
      <c r="AM1657" s="465"/>
      <c r="AN1657" s="269"/>
      <c r="AO1657" s="269"/>
      <c r="AP1657" s="269"/>
    </row>
    <row r="1658" spans="38:42" ht="15" customHeight="1" x14ac:dyDescent="0.25">
      <c r="AL1658" s="271">
        <f t="shared" si="89"/>
        <v>0</v>
      </c>
      <c r="AM1658" s="465"/>
      <c r="AN1658" s="269"/>
      <c r="AO1658" s="269"/>
      <c r="AP1658" s="269"/>
    </row>
    <row r="1659" spans="38:42" ht="15" customHeight="1" x14ac:dyDescent="0.25">
      <c r="AL1659" s="271">
        <f t="shared" si="89"/>
        <v>0</v>
      </c>
      <c r="AM1659" s="465"/>
      <c r="AN1659" s="269"/>
      <c r="AO1659" s="269"/>
      <c r="AP1659" s="269"/>
    </row>
    <row r="1660" spans="38:42" ht="15" customHeight="1" x14ac:dyDescent="0.25">
      <c r="AL1660" s="271">
        <f t="shared" si="89"/>
        <v>0</v>
      </c>
      <c r="AM1660" s="465"/>
      <c r="AN1660" s="269"/>
      <c r="AO1660" s="269"/>
      <c r="AP1660" s="269"/>
    </row>
    <row r="1661" spans="38:42" ht="15" customHeight="1" x14ac:dyDescent="0.25">
      <c r="AL1661" s="271">
        <f t="shared" si="89"/>
        <v>0</v>
      </c>
      <c r="AM1661" s="465"/>
      <c r="AN1661" s="269"/>
      <c r="AO1661" s="269"/>
      <c r="AP1661" s="269"/>
    </row>
    <row r="1662" spans="38:42" ht="15" customHeight="1" x14ac:dyDescent="0.25">
      <c r="AL1662" s="271">
        <f t="shared" si="89"/>
        <v>0</v>
      </c>
      <c r="AM1662" s="465"/>
      <c r="AN1662" s="269"/>
      <c r="AO1662" s="269"/>
      <c r="AP1662" s="269"/>
    </row>
    <row r="1663" spans="38:42" ht="15" customHeight="1" x14ac:dyDescent="0.25">
      <c r="AL1663" s="271">
        <f t="shared" si="89"/>
        <v>0</v>
      </c>
      <c r="AM1663" s="465"/>
      <c r="AN1663" s="269"/>
      <c r="AO1663" s="269"/>
      <c r="AP1663" s="269"/>
    </row>
    <row r="1664" spans="38:42" ht="15" customHeight="1" x14ac:dyDescent="0.25">
      <c r="AL1664" s="271">
        <f t="shared" si="89"/>
        <v>0</v>
      </c>
      <c r="AM1664" s="465"/>
      <c r="AN1664" s="269"/>
      <c r="AO1664" s="269"/>
      <c r="AP1664" s="269"/>
    </row>
    <row r="1665" spans="38:42" ht="15" customHeight="1" x14ac:dyDescent="0.25">
      <c r="AL1665" s="271">
        <f t="shared" si="89"/>
        <v>0</v>
      </c>
      <c r="AM1665" s="465"/>
      <c r="AN1665" s="269"/>
      <c r="AO1665" s="269"/>
      <c r="AP1665" s="269"/>
    </row>
    <row r="1666" spans="38:42" ht="15" customHeight="1" x14ac:dyDescent="0.25">
      <c r="AL1666" s="271">
        <f t="shared" si="89"/>
        <v>0</v>
      </c>
      <c r="AM1666" s="465"/>
      <c r="AN1666" s="269"/>
      <c r="AO1666" s="269"/>
      <c r="AP1666" s="269"/>
    </row>
    <row r="1667" spans="38:42" ht="15" customHeight="1" x14ac:dyDescent="0.25">
      <c r="AL1667" s="271">
        <f t="shared" si="89"/>
        <v>0</v>
      </c>
      <c r="AM1667" s="465"/>
      <c r="AN1667" s="269"/>
      <c r="AO1667" s="269"/>
      <c r="AP1667" s="269"/>
    </row>
    <row r="1668" spans="38:42" ht="15" customHeight="1" x14ac:dyDescent="0.25">
      <c r="AL1668" s="271">
        <f t="shared" si="89"/>
        <v>0</v>
      </c>
      <c r="AM1668" s="465"/>
      <c r="AN1668" s="269"/>
      <c r="AO1668" s="269"/>
      <c r="AP1668" s="269"/>
    </row>
    <row r="1669" spans="38:42" ht="15" customHeight="1" x14ac:dyDescent="0.25">
      <c r="AL1669" s="271">
        <f t="shared" si="89"/>
        <v>0</v>
      </c>
      <c r="AM1669" s="465"/>
      <c r="AN1669" s="269"/>
      <c r="AO1669" s="269"/>
      <c r="AP1669" s="269"/>
    </row>
    <row r="1670" spans="38:42" ht="15" customHeight="1" x14ac:dyDescent="0.25">
      <c r="AL1670" s="271">
        <f t="shared" si="89"/>
        <v>0</v>
      </c>
      <c r="AM1670" s="465"/>
      <c r="AN1670" s="269"/>
      <c r="AO1670" s="269"/>
      <c r="AP1670" s="269"/>
    </row>
    <row r="1671" spans="38:42" ht="15" customHeight="1" x14ac:dyDescent="0.25">
      <c r="AL1671" s="271">
        <f t="shared" si="89"/>
        <v>0</v>
      </c>
      <c r="AM1671" s="465"/>
      <c r="AN1671" s="269"/>
      <c r="AO1671" s="269"/>
      <c r="AP1671" s="269"/>
    </row>
    <row r="1672" spans="38:42" ht="15" customHeight="1" x14ac:dyDescent="0.25">
      <c r="AL1672" s="271">
        <f t="shared" si="89"/>
        <v>0</v>
      </c>
      <c r="AM1672" s="465"/>
      <c r="AN1672" s="269"/>
      <c r="AO1672" s="269"/>
      <c r="AP1672" s="269"/>
    </row>
    <row r="1673" spans="38:42" ht="15" customHeight="1" x14ac:dyDescent="0.25">
      <c r="AL1673" s="271">
        <f t="shared" si="89"/>
        <v>0</v>
      </c>
      <c r="AM1673" s="465"/>
      <c r="AN1673" s="269"/>
      <c r="AO1673" s="269"/>
      <c r="AP1673" s="269"/>
    </row>
    <row r="1674" spans="38:42" ht="15" customHeight="1" x14ac:dyDescent="0.25">
      <c r="AL1674" s="271">
        <f t="shared" si="89"/>
        <v>0</v>
      </c>
      <c r="AM1674" s="465"/>
      <c r="AN1674" s="269"/>
      <c r="AO1674" s="269"/>
      <c r="AP1674" s="269"/>
    </row>
    <row r="1675" spans="38:42" ht="15" customHeight="1" x14ac:dyDescent="0.25">
      <c r="AL1675" s="271">
        <f t="shared" si="89"/>
        <v>0</v>
      </c>
      <c r="AM1675" s="465"/>
      <c r="AN1675" s="269"/>
      <c r="AO1675" s="269"/>
      <c r="AP1675" s="269"/>
    </row>
    <row r="1676" spans="38:42" ht="15" customHeight="1" x14ac:dyDescent="0.25">
      <c r="AL1676" s="271">
        <f t="shared" si="89"/>
        <v>0</v>
      </c>
      <c r="AM1676" s="465"/>
      <c r="AN1676" s="269"/>
      <c r="AO1676" s="269"/>
      <c r="AP1676" s="269"/>
    </row>
    <row r="1677" spans="38:42" ht="15" customHeight="1" x14ac:dyDescent="0.25">
      <c r="AL1677" s="271">
        <f t="shared" si="89"/>
        <v>0</v>
      </c>
      <c r="AM1677" s="465"/>
      <c r="AN1677" s="269"/>
      <c r="AO1677" s="269"/>
      <c r="AP1677" s="269"/>
    </row>
    <row r="1678" spans="38:42" ht="15" customHeight="1" x14ac:dyDescent="0.25">
      <c r="AL1678" s="271">
        <f t="shared" si="89"/>
        <v>0</v>
      </c>
      <c r="AM1678" s="465"/>
      <c r="AN1678" s="269"/>
      <c r="AO1678" s="269"/>
      <c r="AP1678" s="269"/>
    </row>
    <row r="1679" spans="38:42" ht="15" customHeight="1" x14ac:dyDescent="0.25">
      <c r="AL1679" s="271">
        <f t="shared" si="89"/>
        <v>0</v>
      </c>
      <c r="AM1679" s="465"/>
      <c r="AN1679" s="269"/>
      <c r="AO1679" s="269"/>
      <c r="AP1679" s="269"/>
    </row>
    <row r="1680" spans="38:42" ht="15" customHeight="1" x14ac:dyDescent="0.25">
      <c r="AL1680" s="271">
        <f t="shared" si="89"/>
        <v>0</v>
      </c>
      <c r="AM1680" s="465"/>
      <c r="AN1680" s="269"/>
      <c r="AO1680" s="269"/>
      <c r="AP1680" s="269"/>
    </row>
    <row r="1681" spans="38:42" ht="15" customHeight="1" x14ac:dyDescent="0.25">
      <c r="AL1681" s="271">
        <f t="shared" si="89"/>
        <v>0</v>
      </c>
      <c r="AM1681" s="465"/>
      <c r="AN1681" s="269"/>
      <c r="AO1681" s="269"/>
      <c r="AP1681" s="269"/>
    </row>
    <row r="1682" spans="38:42" ht="15" customHeight="1" x14ac:dyDescent="0.25">
      <c r="AL1682" s="271">
        <f t="shared" ref="AL1682:AL1688" si="90">AO1682</f>
        <v>0</v>
      </c>
      <c r="AM1682" s="465"/>
      <c r="AN1682" s="269"/>
      <c r="AO1682" s="269"/>
      <c r="AP1682" s="269"/>
    </row>
    <row r="1683" spans="38:42" ht="15" customHeight="1" x14ac:dyDescent="0.25">
      <c r="AL1683" s="271">
        <f t="shared" si="90"/>
        <v>0</v>
      </c>
      <c r="AM1683" s="465"/>
      <c r="AN1683" s="269"/>
      <c r="AO1683" s="269"/>
      <c r="AP1683" s="269"/>
    </row>
    <row r="1684" spans="38:42" ht="15" customHeight="1" x14ac:dyDescent="0.25">
      <c r="AL1684" s="271">
        <f t="shared" si="90"/>
        <v>0</v>
      </c>
      <c r="AM1684" s="465"/>
      <c r="AN1684" s="269"/>
      <c r="AO1684" s="269"/>
      <c r="AP1684" s="269"/>
    </row>
    <row r="1685" spans="38:42" ht="15" customHeight="1" x14ac:dyDescent="0.25">
      <c r="AL1685" s="271">
        <f t="shared" si="90"/>
        <v>0</v>
      </c>
      <c r="AM1685" s="465"/>
      <c r="AN1685" s="269"/>
      <c r="AO1685" s="269"/>
      <c r="AP1685" s="269"/>
    </row>
    <row r="1686" spans="38:42" ht="15" customHeight="1" x14ac:dyDescent="0.25">
      <c r="AL1686" s="271">
        <f t="shared" si="90"/>
        <v>0</v>
      </c>
      <c r="AM1686" s="465"/>
      <c r="AN1686" s="269"/>
      <c r="AO1686" s="269"/>
      <c r="AP1686" s="269"/>
    </row>
    <row r="1687" spans="38:42" ht="15" customHeight="1" x14ac:dyDescent="0.25">
      <c r="AL1687" s="271">
        <f t="shared" si="90"/>
        <v>0</v>
      </c>
      <c r="AM1687" s="465"/>
      <c r="AN1687" s="269"/>
      <c r="AO1687" s="269"/>
      <c r="AP1687" s="269"/>
    </row>
    <row r="1688" spans="38:42" ht="15" customHeight="1" x14ac:dyDescent="0.25">
      <c r="AL1688" s="271">
        <f t="shared" si="90"/>
        <v>0</v>
      </c>
      <c r="AM1688" s="465"/>
      <c r="AN1688" s="269"/>
      <c r="AO1688" s="269"/>
      <c r="AP1688" s="269"/>
    </row>
    <row r="1689" spans="38:42" ht="15" customHeight="1" x14ac:dyDescent="0.25">
      <c r="AL1689" s="271">
        <f t="shared" ref="AL1689:AL1699" si="91">AO1689</f>
        <v>0</v>
      </c>
      <c r="AM1689" s="465"/>
      <c r="AN1689" s="269"/>
      <c r="AO1689" s="269"/>
      <c r="AP1689" s="269"/>
    </row>
    <row r="1690" spans="38:42" ht="15" customHeight="1" x14ac:dyDescent="0.25">
      <c r="AL1690" s="271">
        <f t="shared" si="91"/>
        <v>0</v>
      </c>
      <c r="AM1690" s="465"/>
      <c r="AN1690" s="269"/>
      <c r="AO1690" s="269"/>
      <c r="AP1690" s="269"/>
    </row>
    <row r="1691" spans="38:42" ht="15" customHeight="1" x14ac:dyDescent="0.25">
      <c r="AL1691" s="271">
        <f t="shared" si="91"/>
        <v>0</v>
      </c>
      <c r="AM1691" s="465"/>
      <c r="AN1691" s="269"/>
      <c r="AO1691" s="269"/>
      <c r="AP1691" s="269"/>
    </row>
    <row r="1692" spans="38:42" ht="15" customHeight="1" x14ac:dyDescent="0.25">
      <c r="AL1692" s="271">
        <f t="shared" si="91"/>
        <v>0</v>
      </c>
      <c r="AM1692" s="465"/>
      <c r="AN1692" s="269"/>
      <c r="AO1692" s="269"/>
      <c r="AP1692" s="269"/>
    </row>
    <row r="1693" spans="38:42" ht="15" customHeight="1" x14ac:dyDescent="0.25">
      <c r="AL1693" s="271">
        <f t="shared" si="91"/>
        <v>0</v>
      </c>
      <c r="AM1693" s="465"/>
      <c r="AN1693" s="269"/>
      <c r="AO1693" s="269"/>
      <c r="AP1693" s="269"/>
    </row>
    <row r="1694" spans="38:42" ht="15" customHeight="1" x14ac:dyDescent="0.25">
      <c r="AL1694" s="271">
        <f t="shared" si="91"/>
        <v>0</v>
      </c>
      <c r="AM1694" s="465"/>
      <c r="AN1694" s="269"/>
      <c r="AO1694" s="269"/>
      <c r="AP1694" s="269"/>
    </row>
    <row r="1695" spans="38:42" ht="15" customHeight="1" x14ac:dyDescent="0.25">
      <c r="AL1695" s="271">
        <f t="shared" si="91"/>
        <v>0</v>
      </c>
      <c r="AM1695" s="465"/>
      <c r="AN1695" s="269"/>
      <c r="AO1695" s="269"/>
      <c r="AP1695" s="269"/>
    </row>
    <row r="1696" spans="38:42" ht="15" customHeight="1" x14ac:dyDescent="0.25">
      <c r="AL1696" s="271">
        <f t="shared" si="91"/>
        <v>0</v>
      </c>
      <c r="AM1696" s="465"/>
      <c r="AN1696" s="269"/>
      <c r="AO1696" s="269"/>
      <c r="AP1696" s="269"/>
    </row>
    <row r="1697" spans="38:42" ht="15" customHeight="1" x14ac:dyDescent="0.25">
      <c r="AL1697" s="271">
        <f t="shared" si="91"/>
        <v>0</v>
      </c>
      <c r="AM1697" s="465"/>
      <c r="AN1697" s="269"/>
      <c r="AO1697" s="269"/>
      <c r="AP1697" s="269"/>
    </row>
    <row r="1698" spans="38:42" ht="15" customHeight="1" x14ac:dyDescent="0.25">
      <c r="AL1698" s="271">
        <f t="shared" si="91"/>
        <v>0</v>
      </c>
      <c r="AM1698" s="465"/>
      <c r="AN1698" s="269"/>
      <c r="AO1698" s="269"/>
      <c r="AP1698" s="269"/>
    </row>
    <row r="1699" spans="38:42" ht="15" customHeight="1" x14ac:dyDescent="0.25">
      <c r="AL1699" s="271">
        <f t="shared" si="91"/>
        <v>0</v>
      </c>
      <c r="AM1699" s="465"/>
      <c r="AN1699" s="269"/>
      <c r="AO1699" s="269"/>
      <c r="AP1699" s="269"/>
    </row>
    <row r="1700" spans="38:42" ht="15" customHeight="1" x14ac:dyDescent="0.25">
      <c r="AL1700" s="272">
        <f t="shared" ref="AL1700" si="92">AO1700</f>
        <v>0</v>
      </c>
      <c r="AM1700" s="466"/>
      <c r="AN1700" s="270"/>
      <c r="AO1700" s="270"/>
      <c r="AP1700" s="270"/>
    </row>
  </sheetData>
  <sortState ref="BL2:BM109">
    <sortCondition ref="BL109"/>
  </sortState>
  <mergeCells count="5">
    <mergeCell ref="J2:M2"/>
    <mergeCell ref="Y2:AJ2"/>
    <mergeCell ref="D2:G2"/>
    <mergeCell ref="BE2:BJ2"/>
    <mergeCell ref="AS1:AV1"/>
  </mergeCells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U1770"/>
  <sheetViews>
    <sheetView topLeftCell="AE34" zoomScale="91" zoomScaleNormal="91" workbookViewId="0">
      <selection activeCell="L10" sqref="L10:AT59"/>
    </sheetView>
  </sheetViews>
  <sheetFormatPr defaultRowHeight="14.25" x14ac:dyDescent="0.25"/>
  <cols>
    <col min="1" max="1" width="3.7109375" style="2" customWidth="1"/>
    <col min="2" max="2" width="18.140625" style="2" customWidth="1"/>
    <col min="3" max="3" width="40.7109375" style="2" customWidth="1"/>
    <col min="4" max="4" width="2.7109375" style="2" customWidth="1"/>
    <col min="5" max="7" width="14.7109375" style="2" customWidth="1"/>
    <col min="8" max="8" width="2.7109375" style="2" customWidth="1"/>
    <col min="9" max="10" width="14.7109375" style="2" customWidth="1"/>
    <col min="11" max="11" width="2.7109375" style="2" customWidth="1"/>
    <col min="12" max="13" width="14.7109375" style="2" customWidth="1"/>
    <col min="14" max="14" width="2.7109375" style="2" customWidth="1"/>
    <col min="15" max="16" width="14.7109375" style="2" customWidth="1"/>
    <col min="17" max="17" width="2.7109375" style="2" customWidth="1"/>
    <col min="18" max="19" width="14.7109375" style="2" customWidth="1"/>
    <col min="20" max="20" width="2.7109375" style="2" customWidth="1"/>
    <col min="21" max="22" width="14.7109375" style="2" customWidth="1"/>
    <col min="23" max="23" width="2.7109375" style="2" customWidth="1"/>
    <col min="24" max="25" width="14.7109375" style="2" customWidth="1"/>
    <col min="26" max="26" width="2.7109375" style="2" customWidth="1"/>
    <col min="27" max="28" width="14.7109375" style="2" customWidth="1"/>
    <col min="29" max="29" width="2.7109375" style="2" customWidth="1"/>
    <col min="30" max="31" width="14.7109375" style="2" customWidth="1"/>
    <col min="32" max="32" width="2.7109375" style="2" customWidth="1"/>
    <col min="33" max="34" width="14.7109375" style="2" customWidth="1"/>
    <col min="35" max="35" width="2.7109375" style="2" customWidth="1"/>
    <col min="36" max="37" width="14.7109375" style="2" customWidth="1"/>
    <col min="38" max="38" width="2.7109375" style="2" customWidth="1"/>
    <col min="39" max="40" width="14.7109375" style="2" customWidth="1"/>
    <col min="41" max="41" width="2.7109375" style="2" customWidth="1"/>
    <col min="42" max="43" width="14.7109375" style="2" customWidth="1"/>
    <col min="44" max="44" width="2.7109375" style="2" customWidth="1"/>
    <col min="45" max="46" width="14.7109375" style="2" customWidth="1"/>
    <col min="47" max="47" width="5.7109375" style="158" customWidth="1"/>
    <col min="48" max="16384" width="9.140625" style="2"/>
  </cols>
  <sheetData>
    <row r="1" spans="1:47" ht="15" customHeight="1" x14ac:dyDescent="0.25">
      <c r="A1" s="8"/>
      <c r="B1" s="162" t="s">
        <v>68</v>
      </c>
      <c r="C1" s="163" t="str">
        <f>'3_pessoal'!M$1</f>
        <v/>
      </c>
      <c r="E1" s="113"/>
      <c r="F1" s="113"/>
      <c r="G1" s="113"/>
    </row>
    <row r="2" spans="1:47" ht="15" customHeight="1" x14ac:dyDescent="0.25">
      <c r="B2" s="3" t="s">
        <v>1644</v>
      </c>
      <c r="C2" s="8" t="str">
        <f>'3_pessoal'!M$2</f>
        <v>Nome Sobrenome</v>
      </c>
      <c r="D2" s="6"/>
      <c r="E2" s="113"/>
      <c r="F2" s="113"/>
      <c r="G2" s="113"/>
      <c r="I2" s="159" t="str">
        <f>I7</f>
        <v>Disponível</v>
      </c>
      <c r="J2" s="160">
        <f>IFERROR(ABS((J5-J6)/J5),0)</f>
        <v>0</v>
      </c>
      <c r="L2" s="105" t="str">
        <f>L7</f>
        <v>Disponível</v>
      </c>
      <c r="M2" s="157">
        <f>IFERROR(ABS((M5-M6)/M5),0)</f>
        <v>0</v>
      </c>
      <c r="O2" s="105" t="str">
        <f>O7</f>
        <v>Disponível</v>
      </c>
      <c r="P2" s="157">
        <f>IFERROR(ABS((P5-P6)/P5),0)</f>
        <v>0</v>
      </c>
      <c r="R2" s="105" t="str">
        <f>R7</f>
        <v>Disponível</v>
      </c>
      <c r="S2" s="157">
        <f>IFERROR(ABS((S5-S6)/S5),0)</f>
        <v>0</v>
      </c>
      <c r="U2" s="105" t="str">
        <f>U7</f>
        <v>Disponível</v>
      </c>
      <c r="V2" s="157">
        <f>IFERROR(ABS((V5-V6)/V5),0)</f>
        <v>0</v>
      </c>
      <c r="X2" s="105" t="str">
        <f>X7</f>
        <v>Disponível</v>
      </c>
      <c r="Y2" s="157">
        <f>IFERROR(ABS((Y5-Y6)/Y5),0)</f>
        <v>0</v>
      </c>
      <c r="AA2" s="105" t="str">
        <f>AA7</f>
        <v>Disponível</v>
      </c>
      <c r="AB2" s="157">
        <f>IFERROR(ABS((AB5-AB6)/AB5),0)</f>
        <v>0</v>
      </c>
      <c r="AD2" s="105" t="str">
        <f>AD7</f>
        <v>Disponível</v>
      </c>
      <c r="AE2" s="157">
        <f>IFERROR(ABS((AE5-AE6)/AE5),0)</f>
        <v>0</v>
      </c>
      <c r="AG2" s="105" t="str">
        <f>AG7</f>
        <v>Disponível</v>
      </c>
      <c r="AH2" s="157">
        <f>IFERROR(ABS((AH5-AH6)/AH5),0)</f>
        <v>0</v>
      </c>
      <c r="AJ2" s="105" t="str">
        <f>AJ7</f>
        <v>Disponível</v>
      </c>
      <c r="AK2" s="157">
        <f>IFERROR(ABS((AK5-AK6)/AK5),0)</f>
        <v>0</v>
      </c>
      <c r="AM2" s="105" t="str">
        <f>AM7</f>
        <v>Disponível</v>
      </c>
      <c r="AN2" s="157">
        <f>IFERROR(ABS((AN5-AN6)/AN5),0)</f>
        <v>0</v>
      </c>
      <c r="AP2" s="105" t="str">
        <f>AP7</f>
        <v>Disponível</v>
      </c>
      <c r="AQ2" s="157">
        <f>IFERROR(ABS((AQ5-AQ6)/AQ5),0)</f>
        <v>0</v>
      </c>
      <c r="AS2" s="105" t="str">
        <f>AS7</f>
        <v>Disponível</v>
      </c>
      <c r="AT2" s="157">
        <f>IFERROR(ABS((AT5-AT6)/AT5),0)</f>
        <v>0</v>
      </c>
    </row>
    <row r="3" spans="1:47" ht="15" customHeight="1" x14ac:dyDescent="0.25">
      <c r="B3" s="3" t="s">
        <v>1645</v>
      </c>
      <c r="C3" s="8" t="str">
        <f>'1_geral'!$D$2</f>
        <v/>
      </c>
      <c r="E3" s="647"/>
      <c r="F3" s="647"/>
      <c r="G3" s="647"/>
      <c r="I3" s="35"/>
      <c r="J3" s="35" t="e">
        <f>(J5-J6)/J5</f>
        <v>#DIV/0!</v>
      </c>
      <c r="K3" s="35"/>
      <c r="L3" s="165"/>
      <c r="M3" s="165" t="e">
        <f>(M5-M6)/M5</f>
        <v>#DIV/0!</v>
      </c>
      <c r="N3" s="165"/>
      <c r="O3" s="165"/>
      <c r="P3" s="165" t="e">
        <f>(P5-P6)/P5</f>
        <v>#DIV/0!</v>
      </c>
      <c r="Q3" s="165"/>
      <c r="R3" s="165"/>
      <c r="S3" s="165" t="e">
        <f>(S5-S6)/S5</f>
        <v>#DIV/0!</v>
      </c>
      <c r="T3" s="165"/>
      <c r="U3" s="165"/>
      <c r="V3" s="165" t="e">
        <f>(V5-V6)/V5</f>
        <v>#DIV/0!</v>
      </c>
      <c r="W3" s="165"/>
      <c r="X3" s="165"/>
      <c r="Y3" s="165" t="e">
        <f>(Y5-Y6)/Y5</f>
        <v>#DIV/0!</v>
      </c>
      <c r="Z3" s="165"/>
      <c r="AA3" s="165"/>
      <c r="AB3" s="165" t="e">
        <f>(AB5-AB6)/AB5</f>
        <v>#DIV/0!</v>
      </c>
      <c r="AC3" s="165"/>
      <c r="AD3" s="165"/>
      <c r="AE3" s="165" t="e">
        <f>(AE5-AE6)/AE5</f>
        <v>#DIV/0!</v>
      </c>
      <c r="AF3" s="165"/>
      <c r="AG3" s="165"/>
      <c r="AH3" s="165" t="e">
        <f>(AH5-AH6)/AH5</f>
        <v>#DIV/0!</v>
      </c>
      <c r="AI3" s="165"/>
      <c r="AJ3" s="165"/>
      <c r="AK3" s="165" t="e">
        <f>(AK5-AK6)/AK5</f>
        <v>#DIV/0!</v>
      </c>
      <c r="AL3" s="165"/>
      <c r="AM3" s="165"/>
      <c r="AN3" s="165" t="e">
        <f>(AN5-AN6)/AN5</f>
        <v>#DIV/0!</v>
      </c>
      <c r="AO3" s="165"/>
      <c r="AP3" s="165"/>
      <c r="AQ3" s="165" t="e">
        <f>(AQ5-AQ6)/AQ5</f>
        <v>#DIV/0!</v>
      </c>
      <c r="AR3" s="165"/>
      <c r="AS3" s="165"/>
      <c r="AT3" s="165" t="e">
        <f>(AT5-AT6)/AT5</f>
        <v>#DIV/0!</v>
      </c>
    </row>
    <row r="4" spans="1:47" ht="15" customHeight="1" x14ac:dyDescent="0.25">
      <c r="B4" s="3" t="s">
        <v>1646</v>
      </c>
      <c r="C4" s="6">
        <f>'1_geral'!$D$4</f>
        <v>0</v>
      </c>
      <c r="D4" s="9"/>
      <c r="E4" s="31"/>
      <c r="F4" s="31"/>
      <c r="G4" s="31"/>
      <c r="I4" s="648" t="s">
        <v>1647</v>
      </c>
      <c r="J4" s="648"/>
      <c r="L4" s="526" t="s">
        <v>125</v>
      </c>
      <c r="M4" s="526"/>
      <c r="O4" s="526" t="s">
        <v>143</v>
      </c>
      <c r="P4" s="526"/>
      <c r="R4" s="526" t="s">
        <v>126</v>
      </c>
      <c r="S4" s="526"/>
      <c r="U4" s="526" t="s">
        <v>144</v>
      </c>
      <c r="V4" s="526"/>
      <c r="X4" s="526" t="s">
        <v>145</v>
      </c>
      <c r="Y4" s="526"/>
      <c r="AA4" s="526" t="s">
        <v>127</v>
      </c>
      <c r="AB4" s="526"/>
      <c r="AD4" s="526" t="s">
        <v>128</v>
      </c>
      <c r="AE4" s="526"/>
      <c r="AG4" s="526" t="s">
        <v>146</v>
      </c>
      <c r="AH4" s="526"/>
      <c r="AJ4" s="526" t="s">
        <v>147</v>
      </c>
      <c r="AK4" s="526"/>
      <c r="AM4" s="526" t="s">
        <v>148</v>
      </c>
      <c r="AN4" s="526"/>
      <c r="AP4" s="526" t="s">
        <v>129</v>
      </c>
      <c r="AQ4" s="526"/>
      <c r="AS4" s="526" t="s">
        <v>149</v>
      </c>
      <c r="AT4" s="526"/>
    </row>
    <row r="5" spans="1:47" ht="15" customHeight="1" x14ac:dyDescent="0.25">
      <c r="E5" s="32"/>
      <c r="F5" s="32"/>
      <c r="G5" s="32"/>
      <c r="I5" s="105" t="s">
        <v>77</v>
      </c>
      <c r="J5" s="106">
        <f>SUM(M5,P5,S5,V5,Y5,AB5,AE5,AH5,AK5,AN5,AQ5,AT5)</f>
        <v>0</v>
      </c>
      <c r="L5" s="105" t="s">
        <v>77</v>
      </c>
      <c r="M5" s="106">
        <f>IF('3_pessoal'!$N$3="Carga Horária",0,'3_pessoal'!$N$3)</f>
        <v>0</v>
      </c>
      <c r="O5" s="105" t="s">
        <v>77</v>
      </c>
      <c r="P5" s="106">
        <f>M5</f>
        <v>0</v>
      </c>
      <c r="R5" s="105" t="s">
        <v>77</v>
      </c>
      <c r="S5" s="106">
        <f>M5</f>
        <v>0</v>
      </c>
      <c r="U5" s="105" t="s">
        <v>77</v>
      </c>
      <c r="V5" s="106">
        <f>M5</f>
        <v>0</v>
      </c>
      <c r="X5" s="105" t="s">
        <v>77</v>
      </c>
      <c r="Y5" s="106">
        <f>M5</f>
        <v>0</v>
      </c>
      <c r="AA5" s="105" t="s">
        <v>77</v>
      </c>
      <c r="AB5" s="106">
        <f>M5</f>
        <v>0</v>
      </c>
      <c r="AD5" s="105" t="s">
        <v>77</v>
      </c>
      <c r="AE5" s="106">
        <f>M5</f>
        <v>0</v>
      </c>
      <c r="AG5" s="105" t="s">
        <v>77</v>
      </c>
      <c r="AH5" s="106">
        <f>M5</f>
        <v>0</v>
      </c>
      <c r="AJ5" s="105" t="s">
        <v>77</v>
      </c>
      <c r="AK5" s="106">
        <f>M5</f>
        <v>0</v>
      </c>
      <c r="AM5" s="105" t="s">
        <v>77</v>
      </c>
      <c r="AN5" s="106">
        <f>M5</f>
        <v>0</v>
      </c>
      <c r="AP5" s="105" t="s">
        <v>77</v>
      </c>
      <c r="AQ5" s="106">
        <f>M5</f>
        <v>0</v>
      </c>
      <c r="AS5" s="105" t="s">
        <v>77</v>
      </c>
      <c r="AT5" s="106">
        <f>M5</f>
        <v>0</v>
      </c>
    </row>
    <row r="6" spans="1:47" ht="15" customHeight="1" x14ac:dyDescent="0.25">
      <c r="A6" s="523" t="s">
        <v>68</v>
      </c>
      <c r="B6" s="526" t="s">
        <v>2</v>
      </c>
      <c r="C6" s="526" t="s">
        <v>3</v>
      </c>
      <c r="E6" s="526" t="s">
        <v>241</v>
      </c>
      <c r="F6" s="526"/>
      <c r="G6" s="526"/>
      <c r="I6" s="105" t="s">
        <v>245</v>
      </c>
      <c r="J6" s="106">
        <f>SUM(L10:AT59)</f>
        <v>0</v>
      </c>
      <c r="L6" s="105" t="s">
        <v>245</v>
      </c>
      <c r="M6" s="106">
        <f>SUM(L10:M59)</f>
        <v>0</v>
      </c>
      <c r="O6" s="105" t="s">
        <v>245</v>
      </c>
      <c r="P6" s="106">
        <f>SUM(O10:P59)</f>
        <v>0</v>
      </c>
      <c r="R6" s="105" t="s">
        <v>245</v>
      </c>
      <c r="S6" s="106">
        <f>SUM(R10:S59)</f>
        <v>0</v>
      </c>
      <c r="U6" s="105" t="s">
        <v>245</v>
      </c>
      <c r="V6" s="106">
        <f>SUM(U10:V59)</f>
        <v>0</v>
      </c>
      <c r="X6" s="105" t="s">
        <v>245</v>
      </c>
      <c r="Y6" s="106">
        <f>SUM(X10:Y59)</f>
        <v>0</v>
      </c>
      <c r="AA6" s="105" t="s">
        <v>245</v>
      </c>
      <c r="AB6" s="106">
        <f>SUM(AA10:AB59)</f>
        <v>0</v>
      </c>
      <c r="AD6" s="105" t="s">
        <v>245</v>
      </c>
      <c r="AE6" s="106">
        <f>SUM(AD10:AE59)</f>
        <v>0</v>
      </c>
      <c r="AG6" s="105" t="s">
        <v>245</v>
      </c>
      <c r="AH6" s="106">
        <f>SUM(AG10:AH59)</f>
        <v>0</v>
      </c>
      <c r="AJ6" s="105" t="s">
        <v>245</v>
      </c>
      <c r="AK6" s="106">
        <f>SUM(AJ10:AK59)</f>
        <v>0</v>
      </c>
      <c r="AM6" s="105" t="s">
        <v>245</v>
      </c>
      <c r="AN6" s="106">
        <f>SUM(AM10:AN59)</f>
        <v>0</v>
      </c>
      <c r="AP6" s="105" t="s">
        <v>245</v>
      </c>
      <c r="AQ6" s="106">
        <f>SUM(AP10:AQ59)</f>
        <v>0</v>
      </c>
      <c r="AS6" s="105" t="s">
        <v>245</v>
      </c>
      <c r="AT6" s="106">
        <f>SUM(AS10:AT59)</f>
        <v>0</v>
      </c>
    </row>
    <row r="7" spans="1:47" ht="15" customHeight="1" x14ac:dyDescent="0.25">
      <c r="A7" s="524"/>
      <c r="B7" s="526"/>
      <c r="C7" s="526"/>
      <c r="E7" s="643" t="str">
        <f>CONCATENATE(parametros!$C$3," (min)")</f>
        <v>Presencial (min)</v>
      </c>
      <c r="F7" s="644" t="str">
        <f>CONCATENATE(parametros!$M$3," (min)")</f>
        <v>Teletrabalho (min)</v>
      </c>
      <c r="G7" s="645" t="s">
        <v>242</v>
      </c>
      <c r="I7" s="105" t="str">
        <f>IF(J6&gt;J5,"Excesso","Disponível")</f>
        <v>Disponível</v>
      </c>
      <c r="J7" s="106">
        <f>ABS(J5-J6)</f>
        <v>0</v>
      </c>
      <c r="L7" s="105" t="str">
        <f>IF(M6&gt;M5,"Excesso","Disponível")</f>
        <v>Disponível</v>
      </c>
      <c r="M7" s="106">
        <f>ABS(M5*11/12-SUM(L10:M59))</f>
        <v>0</v>
      </c>
      <c r="O7" s="105" t="str">
        <f>IF(P6&gt;P5,"Excesso","Disponível")</f>
        <v>Disponível</v>
      </c>
      <c r="P7" s="106">
        <f>ABS(P5*11/12-SUM(O10:P59))</f>
        <v>0</v>
      </c>
      <c r="R7" s="105" t="str">
        <f>IF(S6&gt;S5,"Excesso","Disponível")</f>
        <v>Disponível</v>
      </c>
      <c r="S7" s="106">
        <f>ABS(S5*11/12-SUM(R10:S59))</f>
        <v>0</v>
      </c>
      <c r="U7" s="105" t="str">
        <f>IF(V6&gt;V5,"Excesso","Disponível")</f>
        <v>Disponível</v>
      </c>
      <c r="V7" s="106">
        <f>ABS(V5*11/12-SUM(U10:V59))</f>
        <v>0</v>
      </c>
      <c r="X7" s="105" t="str">
        <f>IF(Y6&gt;Y5,"Excesso","Disponível")</f>
        <v>Disponível</v>
      </c>
      <c r="Y7" s="106">
        <f>ABS(Y5*11/12-SUM(X10:Y59))</f>
        <v>0</v>
      </c>
      <c r="AA7" s="105" t="str">
        <f>IF(AB6&gt;AB5,"Excesso","Disponível")</f>
        <v>Disponível</v>
      </c>
      <c r="AB7" s="106">
        <f>ABS(AB5*11/12-SUM(AA10:AB59))</f>
        <v>0</v>
      </c>
      <c r="AD7" s="105" t="str">
        <f>IF(AE6&gt;AE5,"Excesso","Disponível")</f>
        <v>Disponível</v>
      </c>
      <c r="AE7" s="106">
        <f>ABS(AE5*11/12-SUM(AD10:AE59))</f>
        <v>0</v>
      </c>
      <c r="AG7" s="105" t="str">
        <f>IF(AH6&gt;AH5,"Excesso","Disponível")</f>
        <v>Disponível</v>
      </c>
      <c r="AH7" s="106">
        <f>ABS(AH5*11/12-SUM(AG10:AH59))</f>
        <v>0</v>
      </c>
      <c r="AJ7" s="105" t="str">
        <f>IF(AK6&gt;AK5,"Excesso","Disponível")</f>
        <v>Disponível</v>
      </c>
      <c r="AK7" s="106">
        <f>ABS(AK5*11/12-SUM(AJ10:AK59))</f>
        <v>0</v>
      </c>
      <c r="AM7" s="105" t="str">
        <f>IF(AN6&gt;AN5,"Excesso","Disponível")</f>
        <v>Disponível</v>
      </c>
      <c r="AN7" s="106">
        <f>ABS(AN5*11/12-SUM(AM10:AN59))</f>
        <v>0</v>
      </c>
      <c r="AP7" s="105" t="str">
        <f>IF(AQ6&gt;AQ5,"Excesso","Disponível")</f>
        <v>Disponível</v>
      </c>
      <c r="AQ7" s="106">
        <f>ABS(AQ5*11/12-SUM(AP10:AQ59))</f>
        <v>0</v>
      </c>
      <c r="AS7" s="105" t="str">
        <f>IF(AT6&gt;AT5,"Excesso","Disponível")</f>
        <v>Disponível</v>
      </c>
      <c r="AT7" s="106">
        <f>ABS(AT5*11/12-SUM(AS10:AT59))</f>
        <v>0</v>
      </c>
    </row>
    <row r="8" spans="1:47" ht="15" customHeight="1" x14ac:dyDescent="0.25">
      <c r="A8" s="524"/>
      <c r="B8" s="526"/>
      <c r="C8" s="526"/>
      <c r="E8" s="643"/>
      <c r="F8" s="644"/>
      <c r="G8" s="646"/>
      <c r="I8" s="161">
        <f>IFERROR(SUM(I10:I59)/(SUM(I10:I59)+SUM(J10:J59)),0)</f>
        <v>0</v>
      </c>
      <c r="J8" s="161">
        <f>IFERROR(SUM(J10:J59)/(SUM(I10:I59)+SUM(J10:J59)),0)</f>
        <v>0</v>
      </c>
      <c r="L8" s="110">
        <f>IFERROR(SUM(L10:L59)/(SUM(L10:L59)+SUM(M10:M59)),0)</f>
        <v>0</v>
      </c>
      <c r="M8" s="111">
        <f>IFERROR(SUM(M10:M59)/(SUM(L10:L59)+SUM(M10:M59)),0)</f>
        <v>0</v>
      </c>
      <c r="O8" s="110">
        <f>IFERROR(SUM(O10:O59)/(SUM(O10:O59)+SUM(P10:P59)),0)</f>
        <v>0</v>
      </c>
      <c r="P8" s="111">
        <f>IFERROR(SUM(P10:P59)/(SUM(O10:O59)+SUM(P10:P59)),0)</f>
        <v>0</v>
      </c>
      <c r="R8" s="110">
        <f>IFERROR(SUM(R10:R59)/(SUM(R10:R59)+SUM(S10:S59)),0)</f>
        <v>0</v>
      </c>
      <c r="S8" s="111">
        <f>IFERROR(SUM(S10:S59)/(SUM(R10:R59)+SUM(S10:S59)),0)</f>
        <v>0</v>
      </c>
      <c r="U8" s="110">
        <f>IFERROR(SUM(U10:U59)/(SUM(U10:U59)+SUM(V10:V59)),0)</f>
        <v>0</v>
      </c>
      <c r="V8" s="111">
        <f>IFERROR(SUM(V10:V59)/(SUM(U10:U59)+SUM(V10:V59)),0)</f>
        <v>0</v>
      </c>
      <c r="X8" s="110">
        <f>IFERROR(SUM(X10:X59)/(SUM(X10:X59)+SUM(Y10:Y59)),0)</f>
        <v>0</v>
      </c>
      <c r="Y8" s="111">
        <f>IFERROR(SUM(Y10:Y59)/(SUM(X10:X59)+SUM(Y10:Y59)),0)</f>
        <v>0</v>
      </c>
      <c r="AA8" s="110">
        <f>IFERROR(SUM(AA10:AA59)/(SUM(AA10:AA59)+SUM(AB10:AB59)),0)</f>
        <v>0</v>
      </c>
      <c r="AB8" s="111">
        <f>IFERROR(SUM(AB10:AB59)/(SUM(AA10:AA59)+SUM(AB10:AB59)),0)</f>
        <v>0</v>
      </c>
      <c r="AD8" s="110">
        <f>IFERROR(SUM(AD10:AD59)/(SUM(AD10:AD59)+SUM(AE10:AE59)),0)</f>
        <v>0</v>
      </c>
      <c r="AE8" s="111">
        <f>IFERROR(SUM(AE10:AE59)/(SUM(AD10:AD59)+SUM(AE10:AE59)),0)</f>
        <v>0</v>
      </c>
      <c r="AG8" s="110">
        <f>IFERROR(SUM(AG10:AG59)/(SUM(AG10:AG59)+SUM(AH10:AH59)),0)</f>
        <v>0</v>
      </c>
      <c r="AH8" s="111">
        <f>IFERROR(SUM(AH10:AH59)/(SUM(AG10:AG59)+SUM(AH10:AH59)),0)</f>
        <v>0</v>
      </c>
      <c r="AJ8" s="110">
        <f>IFERROR(SUM(AJ10:AJ59)/(SUM(AJ10:AJ59)+SUM(AK10:AK59)),0)</f>
        <v>0</v>
      </c>
      <c r="AK8" s="111">
        <f>IFERROR(SUM(AK10:AK59)/(SUM(AJ10:AJ59)+SUM(AK10:AK59)),0)</f>
        <v>0</v>
      </c>
      <c r="AM8" s="110">
        <f>IFERROR(SUM(AM10:AM59)/(SUM(AM10:AM59)+SUM(AN10:AN59)),0)</f>
        <v>0</v>
      </c>
      <c r="AN8" s="111">
        <f>IFERROR(SUM(AN10:AN59)/(SUM(AM10:AM59)+SUM(AN10:AN59)),0)</f>
        <v>0</v>
      </c>
      <c r="AP8" s="110">
        <f>IFERROR(SUM(AP10:AP59)/(SUM(AP10:AP59)+SUM(AQ10:AQ59)),0)</f>
        <v>0</v>
      </c>
      <c r="AQ8" s="111">
        <f>IFERROR(SUM(AQ10:AQ59)/(SUM(AP10:AP59)+SUM(AQ10:AQ59)),0)</f>
        <v>0</v>
      </c>
      <c r="AS8" s="110">
        <f>IFERROR(SUM(AS10:AS59)/(SUM(AS10:AS59)+SUM(AT10:AT59)),0)</f>
        <v>0</v>
      </c>
      <c r="AT8" s="111">
        <f>IFERROR(SUM(AT10:AT59)/(SUM(AS10:AS59)+SUM(AT10:AT59)),0)</f>
        <v>0</v>
      </c>
    </row>
    <row r="9" spans="1:47" ht="15" customHeight="1" x14ac:dyDescent="0.25">
      <c r="A9" s="525"/>
      <c r="B9" s="526"/>
      <c r="C9" s="526"/>
      <c r="E9" s="643"/>
      <c r="F9" s="644"/>
      <c r="G9" s="646"/>
      <c r="I9" s="36" t="str">
        <f>parametros!C3</f>
        <v>Presencial</v>
      </c>
      <c r="J9" s="77" t="str">
        <f>parametros!M3</f>
        <v>Teletrabalho</v>
      </c>
      <c r="K9" s="1"/>
      <c r="L9" s="109" t="str">
        <f>parametros!$C$3</f>
        <v>Presencial</v>
      </c>
      <c r="M9" s="77" t="str">
        <f>parametros!$M$3</f>
        <v>Teletrabalho</v>
      </c>
      <c r="N9" s="1"/>
      <c r="O9" s="109" t="str">
        <f>parametros!$C$3</f>
        <v>Presencial</v>
      </c>
      <c r="P9" s="77" t="str">
        <f>parametros!$M$3</f>
        <v>Teletrabalho</v>
      </c>
      <c r="Q9" s="1"/>
      <c r="R9" s="109" t="str">
        <f>parametros!$C$3</f>
        <v>Presencial</v>
      </c>
      <c r="S9" s="77" t="str">
        <f>parametros!$M$3</f>
        <v>Teletrabalho</v>
      </c>
      <c r="T9" s="1"/>
      <c r="U9" s="109" t="str">
        <f>parametros!$C$3</f>
        <v>Presencial</v>
      </c>
      <c r="V9" s="77" t="str">
        <f>parametros!$M$3</f>
        <v>Teletrabalho</v>
      </c>
      <c r="W9" s="1"/>
      <c r="X9" s="109" t="str">
        <f>parametros!$C$3</f>
        <v>Presencial</v>
      </c>
      <c r="Y9" s="77" t="str">
        <f>parametros!$M$3</f>
        <v>Teletrabalho</v>
      </c>
      <c r="Z9" s="1"/>
      <c r="AA9" s="109" t="str">
        <f>parametros!$C$3</f>
        <v>Presencial</v>
      </c>
      <c r="AB9" s="77" t="str">
        <f>parametros!$M$3</f>
        <v>Teletrabalho</v>
      </c>
      <c r="AC9" s="1"/>
      <c r="AD9" s="109" t="str">
        <f>parametros!$C$3</f>
        <v>Presencial</v>
      </c>
      <c r="AE9" s="77" t="str">
        <f>parametros!$M$3</f>
        <v>Teletrabalho</v>
      </c>
      <c r="AF9" s="1"/>
      <c r="AG9" s="109" t="str">
        <f>parametros!$C$3</f>
        <v>Presencial</v>
      </c>
      <c r="AH9" s="77" t="str">
        <f>parametros!$M$3</f>
        <v>Teletrabalho</v>
      </c>
      <c r="AI9" s="1"/>
      <c r="AJ9" s="109" t="str">
        <f>parametros!$C$3</f>
        <v>Presencial</v>
      </c>
      <c r="AK9" s="77" t="str">
        <f>parametros!$M$3</f>
        <v>Teletrabalho</v>
      </c>
      <c r="AL9" s="1"/>
      <c r="AM9" s="109" t="str">
        <f>parametros!$C$3</f>
        <v>Presencial</v>
      </c>
      <c r="AN9" s="77" t="str">
        <f>parametros!$M$3</f>
        <v>Teletrabalho</v>
      </c>
      <c r="AO9" s="1"/>
      <c r="AP9" s="109" t="str">
        <f>parametros!$C$3</f>
        <v>Presencial</v>
      </c>
      <c r="AQ9" s="77" t="str">
        <f>parametros!$M$3</f>
        <v>Teletrabalho</v>
      </c>
      <c r="AR9" s="1"/>
      <c r="AS9" s="109" t="str">
        <f>parametros!$C$3</f>
        <v>Presencial</v>
      </c>
      <c r="AT9" s="77" t="str">
        <f>parametros!$M$3</f>
        <v>Teletrabalho</v>
      </c>
    </row>
    <row r="10" spans="1:47" ht="15" customHeight="1" x14ac:dyDescent="0.25">
      <c r="A10" s="10" t="str">
        <f>IF('1_geral'!$D$10="","",'1_geral'!$A$10)</f>
        <v/>
      </c>
      <c r="B10" s="48" t="str">
        <f>IF('1_geral'!$G$10="","",'1_geral'!$G$10)</f>
        <v/>
      </c>
      <c r="C10" s="48" t="str">
        <f>IF('1_geral'!$D$10="","",'1_geral'!$D$10)</f>
        <v/>
      </c>
      <c r="D10" s="35" t="str">
        <f>IF(C10="","",1/'3_pessoal'!C$10)</f>
        <v/>
      </c>
      <c r="E10" s="11">
        <f>IF(C10="",0,'3_pessoal'!N$10)</f>
        <v>0</v>
      </c>
      <c r="F10" s="107">
        <f>IF(C10="",0,'3_pessoal'!P$10)</f>
        <v>0</v>
      </c>
      <c r="G10" s="11">
        <f>IF(C10="",0,SUM(E10,F10))</f>
        <v>0</v>
      </c>
      <c r="I10" s="11">
        <f t="shared" ref="I10:I41" si="0">IF(C10="",0,SUM(L10,O10,R10,U10,X10,AA10,AD10,AG10,AJ10,AM10,AP10,AS10))</f>
        <v>0</v>
      </c>
      <c r="J10" s="112">
        <f t="shared" ref="J10:J41" si="1">IF(C10="",0,SUM(M10,P10,S10,V10,Y10,AB10,AE10,AH10,AK10,AN10,AQ10,AT10))</f>
        <v>0</v>
      </c>
      <c r="L10" s="11">
        <f>IFERROR(IF($E10="",0,$D10*IF($AU10="22d",$E10,IF($AU10="4w",$E10,IF($AU10="2w",$E10,IF($AU10="1m",$E10,IF($AU10="1b",$E10/6,IF($AU10="1t",$E10/4,IF($AU10="1q",$E10/3,IF($AU10="1s",$E10/2,IF($AU10="1a",$E10,IF($AU10="b1",$E10/2,IF($AU10="q1",$E10/3,IF($AU10="t1",$E10/4,IF($AU10="s1",$E10/6,IF($AU10="1b1",$E10/2,0))))))))))))))),0)</f>
        <v>0</v>
      </c>
      <c r="M10" s="107">
        <f>IFERROR(IF($F10="",0,$D10*IF($AU10="22d",$F10,IF($AU10="4w",$F10,IF($AU10="2w",$F10,IF($AU10="1m",$F10,IF($AU10="1b",VF10/6,IF($AU10="1t",$F10/4,IF($AU10="1q",$F10/3,IF($AU10="1s",$F10/2,IF($AU10="1a",$F10,IF($AU10="b1",$F10/2,IF($AU10="q1",$F10/3,IF($AU10="t1",$F10/4,IF($AU10="s1",$F10/6,IF($AU10="1b1",$F10/2,0))))))))))))))),0)</f>
        <v>0</v>
      </c>
      <c r="O10" s="11">
        <f>IFERROR(IF($E10="",0,$D10*IF($AU10="22d",$E10,IF($AU10="4w",$E10,IF($AU10="2w",$E10,IF($AU10="1m",$E10,IF($AU10="2b",$E10/6,IF($AU10="2t",$E10/4,IF($AU10="2q",$E10/3,IF($AU10="2s",$E10/2,IF($AU10="2a",$E10,IF($AU10="b1",$E10/2,IF($AU10="q1",$E10/3,IF($AU10="t1",$E10/4,IF($AU10="s1",$E10/6,IF($AU10="2b2",$E10/2,0))))))))))))))),0)</f>
        <v>0</v>
      </c>
      <c r="P10" s="107">
        <f>IFERROR(IF($F10="",0,$D10*IF($AU10="22d",$F10,IF($AU10="4w",$F10,IF($AU10="2w",$F10,IF($AU10="1m",$F10,IF($AU10="2b",$F10/6,IF($AU10="2t",$F10/4,IF($AU10="2q",$F10/3,IF($AU10="2s",$F10/2,IF($AU10="2a",$F10,IF($AU10="b1",$F10/2,IF($AU10="q1",$F10/3,IF($AU10="t1",$F10/4,IF($AU10="s1",$F10/6,IF($AU10="2b2",$F10/2,0))))))))))))))),0)</f>
        <v>0</v>
      </c>
      <c r="R10" s="11">
        <f>IFERROR(IF($E10="",0,$D10*IF($AU10="22d",$E10,IF($AU10="4w",$E10,IF($AU10="2w",$E10,IF($AU10="1m",$E10,IF($AU10="1b",$E10/6,IF($AU10="3t",$E10/4,IF($AU10="3q",$E10/3,IF($AU10="3s",$E10/2,IF($AU10="3a",$E10,IF($AU10="b2",$E10/2,IF($AU10="q1",$E10/3,IF($AU10="t1",$E10/4,IF($AU10="s1",$E10/6,IF($AU10="2b2",$E10/2,0))))))))))))))),0)</f>
        <v>0</v>
      </c>
      <c r="S10" s="107">
        <f>IFERROR(IF($F10="",0,$D10*IF($AU10="22d",$F10,IF($AU10="4w",$F10,IF($AU10="2w",$F10,IF($AU10="1m",$F10,IF($AU10="1b",$F10/6,IF($AU10="3t",$F10/4,IF($AU10="3q",$F10/3,IF($AU10="3s",$F10/2,IF($AU10="3a",$F10,IF($AU10="b2",$F10/2,IF($AU10="q1",$F10/3,IF($AU10="t1",$F10/4,IF($AU10="s1",$F10/6,IF($AU10="2b2",$F10/2,0))))))))))))))),0)</f>
        <v>0</v>
      </c>
      <c r="U10" s="11">
        <f>IFERROR(IF($E10="",0,$D10*IF($AU10="22d",$E10,IF($AU10="4w",$E10,IF($AU10="2w",$E10,IF($AU10="1m",$E10,IF($AU10="2b",$E10/6,IF($AU10="1t",$E10/4,IF($AU10="4q",$E10/3,IF($AU10="4s",$E10/2,IF($AU10="4a",$E10,IF($AU10="b2",$E10/2,IF($AU10="q1",$E10/3,IF($AU10="t2",$E10/4,IF($AU10="s1",$E10/6,IF($AU10="3b3",$E10/2,0))))))))))))))),0)</f>
        <v>0</v>
      </c>
      <c r="V10" s="107">
        <f>IFERROR(IF($F10="",0,$D10*IF($AU10="22d",$F10,IF($AU10="4w",$F10,IF($AU10="2w",$F10,IF($AU10="1m",$F10,IF($AU10="2b",$F10/6,IF($AU10="1t",$F10/4,IF($AU10="4q",$F10/3,IF($AU10="4s",$F10/2,IF($AU10="4a",$F10,IF($AU10="b2",$F10/2,IF($AU10="q1",$F10/3,IF($AU10="t2",$F10/4,IF($AU10="s1",$F10/6,IF($AU10="3b3",$F10/2,0))))))))))))))),0)</f>
        <v>0</v>
      </c>
      <c r="X10" s="11">
        <f>IFERROR(IF($E10="",0,$D10*IF($AU10="22d",$E10,IF($AU10="4w",$E10,IF($AU10="2w",$E10,IF($AU10="1m",$E10,IF($AU10="1b",$E10/6,IF($AU10="2t",$E10/4,IF($AU10="1q",$E10/3,IF($AU10="5s",$E10/2,IF($AU10="5a",$E10,IF($AU10="b3",$E10/2,IF($AU10="q2",$E10/3,IF($AU10="t2",$E10/4,IF($AU10="s1",$E10/6,IF($AU10="3b3",$E10/2,0))))))))))))))),0)</f>
        <v>0</v>
      </c>
      <c r="Y10" s="107">
        <f>IFERROR(IF($F10="",0,$D10*IF($AU10="22d",$F10,IF($AU10="4w",$F10,IF($AU10="2w",$F10,IF($AU10="1m",$F10,IF($AU10="1b",$F10/6,IF($AU10="2t",$F10/4,IF($AU10="1q",$F10/3,IF($AU10="5s",$F10/2,IF($AU10="5a",$F10,IF($AU10="b3",$F10/2,IF($AU10="q2",$F10/3,IF($AU10="t2",$F10/4,IF($AU10="s1",$F10/6,IF($AU10="3b3",$F10/2,0))))))))))))))),0)</f>
        <v>0</v>
      </c>
      <c r="AA10" s="11">
        <f>IFERROR(IF($E10="",0,$D10*IF($AU10="22d",$E10,IF($AU10="4w",$E10,IF($AU10="2w",$E10,IF($AU10="1m",$E10,IF($AU10="2b",$E10/6,IF($AU10="3t",$E10/4,IF($AU10="2q",$E10/3,IF($AU10="6s",$E10/2,IF($AU10="6a",$E10,IF($AU10="b3",$E10/2,IF($AU10="q2",$E10/3,IF($AU10="t2",$E10/4,IF($AU10="s1",$E10/6,IF($AU10="4b4",$E10/2,0))))))))))))))),0)</f>
        <v>0</v>
      </c>
      <c r="AB10" s="107">
        <f>IFERROR(IF($F10="",0,$D10*IF($AU10="22d",$F10,IF($AU10="4w",$F10,IF($AU10="2w",$F10,IF($AU10="1m",$F10,IF($AU10="2b",$F10/6,IF($AU10="3t",$F10/4,IF($AU10="2q",$F10/3,IF($AU10="6s",$F10/2,IF($AU10="6a",$F10,IF($AU10="b3",$F10/2,IF($AU10="q2",$F10/3,IF($AU10="t2",$F10/4,IF($AU10="s1",$F10/6,IF($AU10="4b4",$F10/2,0))))))))))))))),0)</f>
        <v>0</v>
      </c>
      <c r="AD10" s="11">
        <f>IFERROR(IF($E10="",0,$D10*IF($AU10="22d",$E10,IF($AU10="4w",$E10,IF($AU10="2w",$E10,IF($AU10="1m",$E10,IF($AU10="1b",$E10/6,IF($AU10="1t",$E10/4,IF($AU10="3q",$E10/3,IF($AU10="1s",$E10/2,IF($AU10="7a",$E10,IF($AU10="b3",$E10/2,IF($AU10="q2",$E10/3,IF($AU10="t3",$E10/4,IF($AU10="s2",$E10/6,IF($AU10="4b4",$E10/2,0))))))))))))))),0)</f>
        <v>0</v>
      </c>
      <c r="AE10" s="107">
        <f>IFERROR(IF($F10="",0,$D10*IF($AU10="22d",$F10,IF($AU10="4w",$F10,IF($AU10="2w",$F10,IF($AU10="1m",$F10,IF($AU10="1b",$F10/6,IF($AU10="1t",$F10/4,IF($AU10="3q",$F10/3,IF($AU10="1s",$F10/2,IF($AU10="7a",$F10,IF($AU10="b3",$F10/2,IF($AU10="q2",$F10/3,IF($AU10="t3",$F10/4,IF($AU10="s2",$F10/6,IF($AU10="4b4",$F10/2,0))))))))))))))),0)</f>
        <v>0</v>
      </c>
      <c r="AG10" s="11">
        <f>IFERROR(IF($E10="",0,$D10*IF($AU10="22d",$E10,IF($AU10="4w",$E10,IF($AU10="2w",$E10,IF($AU10="1m",$E10,IF($AU10="2b",$E10/6,IF($AU10="2t",$E10/4,IF($AU10="4q",$E10/3,IF($AU10="2s",$E10/2,IF($AU10="8a",$E10,IF($AU10="b4",$E10/2,IF($AU10="q2",$E10/3,IF($AU10="t3",$E10/4,IF($AU10="s2",$E10/6,IF($AU10="5b5",$E10/2,0))))))))))))))),0)</f>
        <v>0</v>
      </c>
      <c r="AH10" s="107">
        <f>IFERROR(IF($F10="",0,$D10*IF($AU10="22d",$F10,IF($AU10="4w",$F10,IF($AU10="2w",$F10,IF($AU10="1m",$F10,IF($AU10="2b",$F10/6,IF($AU10="2t",$F10/4,IF($AU10="4q",$F10/3,IF($AU10="2s",$F10/2,IF($AU10="8a",$F10,IF($AU10="b4",$F10/2,IF($AU10="q2",$F10/3,IF($AU10="t3",$F10/4,IF($AU10="s2",$F10/6,IF($AU10="5b5",$F10/2,0))))))))))))))),0)</f>
        <v>0</v>
      </c>
      <c r="AJ10" s="11">
        <f>IFERROR(IF($E10="",0,$D10*IF($AU10="22d",$E10,IF($AU10="4w",$E10,IF($AU10="2w",$E10,IF($AU10="1m",$E10,IF($AU10="1b",$E10/6,IF($AU10="3t",$E10/4,IF($AU10="1q",$E10/3,IF($AU10="3s",$E10/2,IF($AU10="9a",$E10,IF($AU10="b5",$E10/2,IF($AU10="q3",$E10/3,IF($AU10="t3",$E10/4,IF($AU10="s2",$E10/6,IF($AU10="5b5",$E10/2,0))))))))))))))),0)</f>
        <v>0</v>
      </c>
      <c r="AK10" s="107">
        <f>IFERROR(IF($F10="",0,$D10*IF($AU10="22d",$F10,IF($AU10="4w",$F10,IF($AU10="2w",$F10,IF($AU10="1m",$F10,IF($AU10="1b",$F10/6,IF($AU10="3t",$F10/4,IF($AU10="1q",$F10/3,IF($AU10="3s",$F10/2,IF($AU10="9a",$F10,IF($AU10="b5",$F10/2,IF($AU10="q3",$F10/3,IF($AU10="t3",$F10/4,IF($AU10="s2",$F10/6,IF($AU10="5b5",$F10/2,0))))))))))))))),0)</f>
        <v>0</v>
      </c>
      <c r="AM10" s="11">
        <f>IFERROR(IF($E10="",0,$D10*IF($AU10="22d",$E10,IF($AU10="4w",$E10,IF($AU10="2w",$E10,IF($AU10="1m",$E10,IF($AU10="2b",$E10/6,IF($AU10="1t",$E10/4,IF($AU10="2q",$E10/3,IF($AU10="4s",$E10/2,IF($AU10="10a",$E10,IF($AU10="b5",$E10/2,IF($AU10="q3",$E10/3,IF($AU10="t4",$E10/4,IF($AU10="s2",$E10/6,IF($AU10="6b6",$E10/2,0))))))))))))))),0)</f>
        <v>0</v>
      </c>
      <c r="AN10" s="107">
        <f>IFERROR(IF($F10="",0,$D10*IF($AU10="22d",$F10,IF($AU10="4w",$F10,IF($AU10="2w",$F10,IF($AU10="1m",$F10,IF($AU10="2b",$F10/6,IF($AU10="1t",$F10/4,IF($AU10="2q",$F10/3,IF($AU10="4s",$F10/2,IF($AU10="10a",$F10,IF($AU10="b5",$F10/2,IF($AU10="q3",$F10/3,IF($AU10="t4",$F10/4,IF($AU10="s2",$F10/6,IF($AU10="6b6",$F10/2,0))))))))))))))),0)</f>
        <v>0</v>
      </c>
      <c r="AP10" s="11">
        <f>IFERROR(IF($E10="",0,$D10*IF($AU10="22d",$E10,IF($AU10="4w",$E10,IF($AU10="2w",$E10,IF($AU10="1m",$E10,IF($AU10="1b",$E10/6,IF($AU10="2t",$E10/4,IF($AU10="3q",$E10/3,IF($AU10="5s",$E10/2,IF($AU10="11a",$E10,IF($AU10="b6",$E10/2,IF($AU10="q3",$E10/3,IF($AU10="t4",$E10/4,IF($AU10="s2",$E10/6,IF($AU10="6b6",$E10/2,0))))))))))))))),0)</f>
        <v>0</v>
      </c>
      <c r="AQ10" s="107">
        <f>IFERROR(IF($F10="",0,$D10*IF($AU10="22d",$F10,IF($AU10="4w",$F10,IF($AU10="2w",$F10,IF($AU10="1m",$F10,IF($AU10="1b",$F10/6,IF($AU10="2t",$F10/4,IF($AU10="3q",$F10/3,IF($AU10="5s",$F10/2,IF($AU10="11a",$F10,IF($AU10="b6",$F10/2,IF($AU10="q3",$F10/3,IF($AU10="t4",$F10/4,IF($AU10="s2",$F10/6,IF($AU10="6b6",$F10/2,0))))))))))))))),0)</f>
        <v>0</v>
      </c>
      <c r="AS10" s="11">
        <f>IFERROR(IF($E10="",0,$D10*IF($AU10="22d",$E10,IF($AU10="4w",$E10,IF($AU10="2w",$E10,IF($AU10="1m",$E10,IF($AU10="2b",$E10/6,IF($AU10="3t",$E10/4,IF($AU10="4q",$E10/3,IF($AU10="6s",$E10/2,IF($AU10="12a",$E10,IF($AU10="b6",$E10/2,IF($AU10="q3",$E10/3,IF($AU10="t4",$E10/4,IF($AU10="s2",$E10/6,IF($AU10="1b1",$E10/2,0))))))))))))))),0)</f>
        <v>0</v>
      </c>
      <c r="AT10" s="107">
        <f>IFERROR(IF($F10="",0,$D10*IF($AU10="22d",$F10,IF($AU10="4w",$F10,IF($AU10="2w",$F10,IF($AU10="1m",$F10,IF($AU10="2b",$F10/6,IF($AU10="3t",$F10/4,IF($AU10="4q",$F10/3,IF($AU10="6s",$F10/2,IF($AU10="12a",$F10,IF($AU10="b6",$F10/2,IF($AU10="q3",$F10/3,IF($AU10="t4",$F10/4,IF($AU10="s2",$F10/6,IF($AU10="1b1",$F10/2,0))))))))))))))),0)</f>
        <v>0</v>
      </c>
      <c r="AU10" s="158" t="str">
        <f>IF(C10="","",VLOOKUP(B10,apoio!P:S,4,0))</f>
        <v/>
      </c>
    </row>
    <row r="11" spans="1:47" ht="15" customHeight="1" x14ac:dyDescent="0.25">
      <c r="A11" s="7" t="str">
        <f>IF('1_geral'!$D$11="","",'1_geral'!$A$11)</f>
        <v/>
      </c>
      <c r="B11" s="49" t="str">
        <f>IF('1_geral'!$G$11="","",'1_geral'!$G$11)</f>
        <v/>
      </c>
      <c r="C11" s="49" t="str">
        <f>IF('1_geral'!$D$11="","",'1_geral'!$D$11)</f>
        <v/>
      </c>
      <c r="D11" s="35" t="str">
        <f>IF(C11="","",1/'3_pessoal'!C$11)</f>
        <v/>
      </c>
      <c r="E11" s="12">
        <f>IF(C11="",0,'3_pessoal'!N$11)</f>
        <v>0</v>
      </c>
      <c r="F11" s="33">
        <f>IF(C11="",0,'3_pessoal'!P$11)</f>
        <v>0</v>
      </c>
      <c r="G11" s="12">
        <f t="shared" ref="G11:G59" si="2">IF(C11="",0,SUM(E11,F11))</f>
        <v>0</v>
      </c>
      <c r="I11" s="12">
        <f t="shared" si="0"/>
        <v>0</v>
      </c>
      <c r="J11" s="12">
        <f t="shared" si="1"/>
        <v>0</v>
      </c>
      <c r="L11" s="12">
        <f t="shared" ref="L11:L59" si="3">IFERROR(IF($E11="",0,$D11*IF($AU11="22d",$E11,IF($AU11="4w",$E11,IF($AU11="2w",$E11,IF($AU11="1m",$E11,IF($AU11="1b",$E11/6,IF($AU11="1t",$E11/4,IF($AU11="1q",$E11/3,IF($AU11="1s",$E11/2,IF($AU11="1a",$E11,IF($AU11="b1",$E11/2,IF($AU11="q1",$E11/3,IF($AU11="t1",$E11/4,IF($AU11="s1",$E11/6,IF($AU11="1b1",$E11/2,0))))))))))))))),0)</f>
        <v>0</v>
      </c>
      <c r="M11" s="33">
        <f t="shared" ref="M11:M59" si="4">IFERROR(IF($F11="",0,$D11*IF($AU11="22d",$F11,IF($AU11="4w",$F11,IF($AU11="2w",$F11,IF($AU11="1m",$F11,IF($AU11="1b",VF11/6,IF($AU11="1t",$F11/4,IF($AU11="1q",$F11/3,IF($AU11="1s",$F11/2,IF($AU11="1a",$F11,IF($AU11="b1",$F11/2,IF($AU11="q1",$F11/3,IF($AU11="t1",$F11/4,IF($AU11="s1",$F11/6,IF($AU11="1b1",$F11/2,0))))))))))))))),0)</f>
        <v>0</v>
      </c>
      <c r="O11" s="12">
        <f t="shared" ref="O11:O59" si="5">IFERROR(IF($E11="",0,$D11*IF($AU11="22d",$E11,IF($AU11="4w",$E11,IF($AU11="2w",$E11,IF($AU11="1m",$E11,IF($AU11="2b",$E11/6,IF($AU11="2t",$E11/4,IF($AU11="2q",$E11/3,IF($AU11="2s",$E11/2,IF($AU11="2a",$E11,IF($AU11="b1",$E11/2,IF($AU11="q1",$E11/3,IF($AU11="t1",$E11/4,IF($AU11="s1",$E11/6,IF($AU11="2b2",$E11/2,0))))))))))))))),0)</f>
        <v>0</v>
      </c>
      <c r="P11" s="33">
        <f t="shared" ref="P11:P59" si="6">IFERROR(IF($F11="",0,$D11*IF($AU11="22d",$F11,IF($AU11="4w",$F11,IF($AU11="2w",$F11,IF($AU11="1m",$F11,IF($AU11="2b",$F11/6,IF($AU11="2t",$F11/4,IF($AU11="2q",$F11/3,IF($AU11="2s",$F11/2,IF($AU11="2a",$F11,IF($AU11="b1",$F11/2,IF($AU11="q1",$F11/3,IF($AU11="t1",$F11/4,IF($AU11="s1",$F11/6,IF($AU11="2b2",$F11/2,0))))))))))))))),0)</f>
        <v>0</v>
      </c>
      <c r="R11" s="12">
        <f t="shared" ref="R11:R59" si="7">IFERROR(IF($E11="",0,$D11*IF($AU11="22d",$E11,IF($AU11="4w",$E11,IF($AU11="2w",$E11,IF($AU11="1m",$E11,IF($AU11="1b",$E11/6,IF($AU11="3t",$E11/4,IF($AU11="3q",$E11/3,IF($AU11="3s",$E11/2,IF($AU11="3a",$E11,IF($AU11="b2",$E11/2,IF($AU11="q1",$E11/3,IF($AU11="t1",$E11/4,IF($AU11="s1",$E11/6,IF($AU11="2b2",$E11/2,0))))))))))))))),0)</f>
        <v>0</v>
      </c>
      <c r="S11" s="33">
        <f t="shared" ref="S11:S59" si="8">IFERROR(IF($F11="",0,$D11*IF($AU11="22d",$F11,IF($AU11="4w",$F11,IF($AU11="2w",$F11,IF($AU11="1m",$F11,IF($AU11="1b",$F11/6,IF($AU11="3t",$F11/4,IF($AU11="3q",$F11/3,IF($AU11="3s",$F11/2,IF($AU11="3a",$F11,IF($AU11="b2",$F11/2,IF($AU11="q1",$F11/3,IF($AU11="t1",$F11/4,IF($AU11="s1",$F11/6,IF($AU11="2b2",$F11/2,0))))))))))))))),0)</f>
        <v>0</v>
      </c>
      <c r="U11" s="12">
        <f t="shared" ref="U11:U59" si="9">IFERROR(IF($E11="",0,$D11*IF($AU11="22d",$E11,IF($AU11="4w",$E11,IF($AU11="2w",$E11,IF($AU11="1m",$E11,IF($AU11="2b",$E11/6,IF($AU11="1t",$E11/4,IF($AU11="4q",$E11/3,IF($AU11="4s",$E11/2,IF($AU11="4a",$E11,IF($AU11="b2",$E11/2,IF($AU11="q1",$E11/3,IF($AU11="t2",$E11/4,IF($AU11="s1",$E11/6,IF($AU11="3b3",$E11/2,0))))))))))))))),0)</f>
        <v>0</v>
      </c>
      <c r="V11" s="33">
        <f t="shared" ref="V11:V59" si="10">IFERROR(IF($F11="",0,$D11*IF($AU11="22d",$F11,IF($AU11="4w",$F11,IF($AU11="2w",$F11,IF($AU11="1m",$F11,IF($AU11="2b",$F11/6,IF($AU11="1t",$F11/4,IF($AU11="4q",$F11/3,IF($AU11="4s",$F11/2,IF($AU11="4a",$F11,IF($AU11="b2",$F11/2,IF($AU11="q1",$F11/3,IF($AU11="t2",$F11/4,IF($AU11="s1",$F11/6,IF($AU11="3b3",$F11/2,0))))))))))))))),0)</f>
        <v>0</v>
      </c>
      <c r="X11" s="12">
        <f t="shared" ref="X11:X59" si="11">IFERROR(IF($E11="",0,$D11*IF($AU11="22d",$E11,IF($AU11="4w",$E11,IF($AU11="2w",$E11,IF($AU11="1m",$E11,IF($AU11="1b",$E11/6,IF($AU11="2t",$E11/4,IF($AU11="1q",$E11/3,IF($AU11="5s",$E11/2,IF($AU11="5a",$E11,IF($AU11="b3",$E11/2,IF($AU11="q2",$E11/3,IF($AU11="t2",$E11/4,IF($AU11="s1",$E11/6,IF($AU11="3b3",$E11/2,0))))))))))))))),0)</f>
        <v>0</v>
      </c>
      <c r="Y11" s="33">
        <f t="shared" ref="Y11:Y59" si="12">IFERROR(IF($F11="",0,$D11*IF($AU11="22d",$F11,IF($AU11="4w",$F11,IF($AU11="2w",$F11,IF($AU11="1m",$F11,IF($AU11="1b",$F11/6,IF($AU11="2t",$F11/4,IF($AU11="1q",$F11/3,IF($AU11="5s",$F11/2,IF($AU11="5a",$F11,IF($AU11="b3",$F11/2,IF($AU11="q2",$F11/3,IF($AU11="t2",$F11/4,IF($AU11="s1",$F11/6,IF($AU11="3b3",$F11/2,0))))))))))))))),0)</f>
        <v>0</v>
      </c>
      <c r="AA11" s="12">
        <f t="shared" ref="AA11:AA59" si="13">IFERROR(IF($E11="",0,$D11*IF($AU11="22d",$E11,IF($AU11="4w",$E11,IF($AU11="2w",$E11,IF($AU11="1m",$E11,IF($AU11="2b",$E11/6,IF($AU11="3t",$E11/4,IF($AU11="2q",$E11/3,IF($AU11="6s",$E11/2,IF($AU11="6a",$E11,IF($AU11="b3",$E11/2,IF($AU11="q2",$E11/3,IF($AU11="t2",$E11/4,IF($AU11="s1",$E11/6,IF($AU11="4b4",$E11/2,0))))))))))))))),0)</f>
        <v>0</v>
      </c>
      <c r="AB11" s="33">
        <f t="shared" ref="AB11:AB59" si="14">IFERROR(IF($F11="",0,$D11*IF($AU11="22d",$F11,IF($AU11="4w",$F11,IF($AU11="2w",$F11,IF($AU11="1m",$F11,IF($AU11="2b",$F11/6,IF($AU11="3t",$F11/4,IF($AU11="2q",$F11/3,IF($AU11="6s",$F11/2,IF($AU11="6a",$F11,IF($AU11="b3",$F11/2,IF($AU11="q2",$F11/3,IF($AU11="t2",$F11/4,IF($AU11="s1",$F11/6,IF($AU11="4b4",$F11/2,0))))))))))))))),0)</f>
        <v>0</v>
      </c>
      <c r="AD11" s="12">
        <f t="shared" ref="AD11:AD59" si="15">IFERROR(IF($E11="",0,$D11*IF($AU11="22d",$E11,IF($AU11="4w",$E11,IF($AU11="2w",$E11,IF($AU11="1m",$E11,IF($AU11="1b",$E11/6,IF($AU11="1t",$E11/4,IF($AU11="3q",$E11/3,IF($AU11="1s",$E11/2,IF($AU11="7a",$E11,IF($AU11="b3",$E11/2,IF($AU11="q2",$E11/3,IF($AU11="t3",$E11/4,IF($AU11="s2",$E11/6,IF($AU11="4b4",$E11/2,0))))))))))))))),0)</f>
        <v>0</v>
      </c>
      <c r="AE11" s="33">
        <f t="shared" ref="AE11:AE59" si="16">IFERROR(IF($F11="",0,$D11*IF($AU11="22d",$F11,IF($AU11="4w",$F11,IF($AU11="2w",$F11,IF($AU11="1m",$F11,IF($AU11="1b",$F11/6,IF($AU11="1t",$F11/4,IF($AU11="3q",$F11/3,IF($AU11="1s",$F11/2,IF($AU11="7a",$F11,IF($AU11="b3",$F11/2,IF($AU11="q2",$F11/3,IF($AU11="t3",$F11/4,IF($AU11="s2",$F11/6,IF($AU11="4b4",$F11/2,0))))))))))))))),0)</f>
        <v>0</v>
      </c>
      <c r="AG11" s="12">
        <f t="shared" ref="AG11:AG59" si="17">IFERROR(IF($E11="",0,$D11*IF($AU11="22d",$E11,IF($AU11="4w",$E11,IF($AU11="2w",$E11,IF($AU11="1m",$E11,IF($AU11="2b",$E11/6,IF($AU11="2t",$E11/4,IF($AU11="4q",$E11/3,IF($AU11="2s",$E11/2,IF($AU11="8a",$E11,IF($AU11="b4",$E11/2,IF($AU11="q2",$E11/3,IF($AU11="t3",$E11/4,IF($AU11="s2",$E11/6,IF($AU11="5b5",$E11/2,0))))))))))))))),0)</f>
        <v>0</v>
      </c>
      <c r="AH11" s="33">
        <f t="shared" ref="AH11:AH59" si="18">IFERROR(IF($F11="",0,$D11*IF($AU11="22d",$F11,IF($AU11="4w",$F11,IF($AU11="2w",$F11,IF($AU11="1m",$F11,IF($AU11="2b",$F11/6,IF($AU11="2t",$F11/4,IF($AU11="4q",$F11/3,IF($AU11="2s",$F11/2,IF($AU11="8a",$F11,IF($AU11="b4",$F11/2,IF($AU11="q2",$F11/3,IF($AU11="t3",$F11/4,IF($AU11="s2",$F11/6,IF($AU11="5b5",$F11/2,0))))))))))))))),0)</f>
        <v>0</v>
      </c>
      <c r="AJ11" s="12">
        <f t="shared" ref="AJ11:AJ59" si="19">IFERROR(IF($E11="",0,$D11*IF($AU11="22d",$E11,IF($AU11="4w",$E11,IF($AU11="2w",$E11,IF($AU11="1m",$E11,IF($AU11="1b",$E11/6,IF($AU11="3t",$E11/4,IF($AU11="1q",$E11/3,IF($AU11="3s",$E11/2,IF($AU11="9a",$E11,IF($AU11="b5",$E11/2,IF($AU11="q3",$E11/3,IF($AU11="t3",$E11/4,IF($AU11="s2",$E11/6,IF($AU11="5b5",$E11/2,0))))))))))))))),0)</f>
        <v>0</v>
      </c>
      <c r="AK11" s="33">
        <f t="shared" ref="AK11:AK59" si="20">IFERROR(IF($F11="",0,$D11*IF($AU11="22d",$F11,IF($AU11="4w",$F11,IF($AU11="2w",$F11,IF($AU11="1m",$F11,IF($AU11="1b",$F11/6,IF($AU11="3t",$F11/4,IF($AU11="1q",$F11/3,IF($AU11="3s",$F11/2,IF($AU11="9a",$F11,IF($AU11="b5",$F11/2,IF($AU11="q3",$F11/3,IF($AU11="t3",$F11/4,IF($AU11="s2",$F11/6,IF($AU11="5b5",$F11/2,0))))))))))))))),0)</f>
        <v>0</v>
      </c>
      <c r="AM11" s="12">
        <f t="shared" ref="AM11:AM59" si="21">IFERROR(IF($E11="",0,$D11*IF($AU11="22d",$E11,IF($AU11="4w",$E11,IF($AU11="2w",$E11,IF($AU11="1m",$E11,IF($AU11="2b",$E11/6,IF($AU11="1t",$E11/4,IF($AU11="2q",$E11/3,IF($AU11="4s",$E11/2,IF($AU11="10a",$E11,IF($AU11="b5",$E11/2,IF($AU11="q3",$E11/3,IF($AU11="t4",$E11/4,IF($AU11="s2",$E11/6,IF($AU11="6b6",$E11/2,0))))))))))))))),0)</f>
        <v>0</v>
      </c>
      <c r="AN11" s="33">
        <f t="shared" ref="AN11:AN59" si="22">IFERROR(IF($F11="",0,$D11*IF($AU11="22d",$F11,IF($AU11="4w",$F11,IF($AU11="2w",$F11,IF($AU11="1m",$F11,IF($AU11="2b",$F11/6,IF($AU11="1t",$F11/4,IF($AU11="2q",$F11/3,IF($AU11="4s",$F11/2,IF($AU11="10a",$F11,IF($AU11="b5",$F11/2,IF($AU11="q3",$F11/3,IF($AU11="t4",$F11/4,IF($AU11="s2",$F11/6,IF($AU11="6b6",$F11/2,0))))))))))))))),0)</f>
        <v>0</v>
      </c>
      <c r="AP11" s="12">
        <f t="shared" ref="AP11:AP59" si="23">IFERROR(IF($E11="",0,$D11*IF($AU11="22d",$E11,IF($AU11="4w",$E11,IF($AU11="2w",$E11,IF($AU11="1m",$E11,IF($AU11="1b",$E11/6,IF($AU11="2t",$E11/4,IF($AU11="3q",$E11/3,IF($AU11="5s",$E11/2,IF($AU11="11a",$E11,IF($AU11="b6",$E11/2,IF($AU11="q3",$E11/3,IF($AU11="t4",$E11/4,IF($AU11="s2",$E11/6,IF($AU11="6b6",$E11/2,0))))))))))))))),0)</f>
        <v>0</v>
      </c>
      <c r="AQ11" s="33">
        <f t="shared" ref="AQ11:AQ59" si="24">IFERROR(IF($F11="",0,$D11*IF($AU11="22d",$F11,IF($AU11="4w",$F11,IF($AU11="2w",$F11,IF($AU11="1m",$F11,IF($AU11="1b",$F11/6,IF($AU11="2t",$F11/4,IF($AU11="3q",$F11/3,IF($AU11="5s",$F11/2,IF($AU11="11a",$F11,IF($AU11="b6",$F11/2,IF($AU11="q3",$F11/3,IF($AU11="t4",$F11/4,IF($AU11="s2",$F11/6,IF($AU11="6b6",$F11/2,0))))))))))))))),0)</f>
        <v>0</v>
      </c>
      <c r="AS11" s="12">
        <f t="shared" ref="AS11:AS59" si="25">IFERROR(IF($E11="",0,$D11*IF($AU11="22d",$E11,IF($AU11="4w",$E11,IF($AU11="2w",$E11,IF($AU11="1m",$E11,IF($AU11="2b",$E11/6,IF($AU11="3t",$E11/4,IF($AU11="4q",$E11/3,IF($AU11="6s",$E11/2,IF($AU11="12a",$E11,IF($AU11="b6",$E11/2,IF($AU11="q3",$E11/3,IF($AU11="t4",$E11/4,IF($AU11="s2",$E11/6,IF($AU11="1b1",$E11/2,0))))))))))))))),0)</f>
        <v>0</v>
      </c>
      <c r="AT11" s="33">
        <f t="shared" ref="AT11:AT59" si="26">IFERROR(IF($F11="",0,$D11*IF($AU11="22d",$F11,IF($AU11="4w",$F11,IF($AU11="2w",$F11,IF($AU11="1m",$F11,IF($AU11="2b",$F11/6,IF($AU11="3t",$F11/4,IF($AU11="4q",$F11/3,IF($AU11="6s",$F11/2,IF($AU11="12a",$F11,IF($AU11="b6",$F11/2,IF($AU11="q3",$F11/3,IF($AU11="t4",$F11/4,IF($AU11="s2",$F11/6,IF($AU11="1b1",$F11/2,0))))))))))))))),0)</f>
        <v>0</v>
      </c>
      <c r="AU11" s="158" t="str">
        <f>IF(C11="","",VLOOKUP(B11,apoio!P:S,4,0))</f>
        <v/>
      </c>
    </row>
    <row r="12" spans="1:47" ht="15" customHeight="1" x14ac:dyDescent="0.25">
      <c r="A12" s="10" t="str">
        <f>IF('1_geral'!$D$12="","",'1_geral'!$A$12)</f>
        <v/>
      </c>
      <c r="B12" s="48" t="str">
        <f>IF('1_geral'!$G$12="","",'1_geral'!$G$12)</f>
        <v/>
      </c>
      <c r="C12" s="48" t="str">
        <f>IF('1_geral'!$D$12="","",'1_geral'!$D$12)</f>
        <v/>
      </c>
      <c r="D12" s="35" t="str">
        <f>IF(C12="","",1/'3_pessoal'!C$12)</f>
        <v/>
      </c>
      <c r="E12" s="11">
        <f>IF(C12="",0,'3_pessoal'!N$12)</f>
        <v>0</v>
      </c>
      <c r="F12" s="108">
        <f>IF(C12="",0,'3_pessoal'!P$12)</f>
        <v>0</v>
      </c>
      <c r="G12" s="11">
        <f t="shared" si="2"/>
        <v>0</v>
      </c>
      <c r="I12" s="11">
        <f t="shared" si="0"/>
        <v>0</v>
      </c>
      <c r="J12" s="112">
        <f t="shared" si="1"/>
        <v>0</v>
      </c>
      <c r="L12" s="11">
        <f t="shared" si="3"/>
        <v>0</v>
      </c>
      <c r="M12" s="108">
        <f t="shared" si="4"/>
        <v>0</v>
      </c>
      <c r="O12" s="11">
        <f t="shared" si="5"/>
        <v>0</v>
      </c>
      <c r="P12" s="108">
        <f t="shared" si="6"/>
        <v>0</v>
      </c>
      <c r="R12" s="11">
        <f t="shared" si="7"/>
        <v>0</v>
      </c>
      <c r="S12" s="108">
        <f t="shared" si="8"/>
        <v>0</v>
      </c>
      <c r="U12" s="11">
        <f t="shared" si="9"/>
        <v>0</v>
      </c>
      <c r="V12" s="108">
        <f t="shared" si="10"/>
        <v>0</v>
      </c>
      <c r="X12" s="11">
        <f t="shared" si="11"/>
        <v>0</v>
      </c>
      <c r="Y12" s="108">
        <f t="shared" si="12"/>
        <v>0</v>
      </c>
      <c r="AA12" s="11">
        <f t="shared" si="13"/>
        <v>0</v>
      </c>
      <c r="AB12" s="108">
        <f t="shared" si="14"/>
        <v>0</v>
      </c>
      <c r="AD12" s="11">
        <f t="shared" si="15"/>
        <v>0</v>
      </c>
      <c r="AE12" s="108">
        <f t="shared" si="16"/>
        <v>0</v>
      </c>
      <c r="AG12" s="11">
        <f t="shared" si="17"/>
        <v>0</v>
      </c>
      <c r="AH12" s="108">
        <f t="shared" si="18"/>
        <v>0</v>
      </c>
      <c r="AJ12" s="11">
        <f t="shared" si="19"/>
        <v>0</v>
      </c>
      <c r="AK12" s="108">
        <f t="shared" si="20"/>
        <v>0</v>
      </c>
      <c r="AM12" s="11">
        <f t="shared" si="21"/>
        <v>0</v>
      </c>
      <c r="AN12" s="108">
        <f t="shared" si="22"/>
        <v>0</v>
      </c>
      <c r="AP12" s="11">
        <f t="shared" si="23"/>
        <v>0</v>
      </c>
      <c r="AQ12" s="108">
        <f t="shared" si="24"/>
        <v>0</v>
      </c>
      <c r="AS12" s="11">
        <f t="shared" si="25"/>
        <v>0</v>
      </c>
      <c r="AT12" s="108">
        <f t="shared" si="26"/>
        <v>0</v>
      </c>
      <c r="AU12" s="158" t="str">
        <f>IF(C12="","",VLOOKUP(B12,apoio!P:S,4,0))</f>
        <v/>
      </c>
    </row>
    <row r="13" spans="1:47" ht="15" customHeight="1" x14ac:dyDescent="0.25">
      <c r="A13" s="7" t="str">
        <f>IF('1_geral'!$D$13="","",'1_geral'!$A$13)</f>
        <v/>
      </c>
      <c r="B13" s="49" t="str">
        <f>IF('1_geral'!$G$13="","",'1_geral'!$G$13)</f>
        <v/>
      </c>
      <c r="C13" s="49" t="str">
        <f>IF('1_geral'!$D$13="","",'1_geral'!$D$13)</f>
        <v/>
      </c>
      <c r="D13" s="35" t="str">
        <f>IF(C13="","",1/'3_pessoal'!C$13)</f>
        <v/>
      </c>
      <c r="E13" s="12">
        <f>IF(C13="",0,'3_pessoal'!N$13)</f>
        <v>0</v>
      </c>
      <c r="F13" s="33">
        <f>IF(C13="",0,'3_pessoal'!P$13)</f>
        <v>0</v>
      </c>
      <c r="G13" s="12">
        <f t="shared" si="2"/>
        <v>0</v>
      </c>
      <c r="I13" s="12">
        <f t="shared" si="0"/>
        <v>0</v>
      </c>
      <c r="J13" s="12">
        <f t="shared" si="1"/>
        <v>0</v>
      </c>
      <c r="L13" s="12">
        <f t="shared" si="3"/>
        <v>0</v>
      </c>
      <c r="M13" s="33">
        <f t="shared" si="4"/>
        <v>0</v>
      </c>
      <c r="O13" s="12">
        <f t="shared" si="5"/>
        <v>0</v>
      </c>
      <c r="P13" s="33">
        <f t="shared" si="6"/>
        <v>0</v>
      </c>
      <c r="R13" s="12">
        <f t="shared" si="7"/>
        <v>0</v>
      </c>
      <c r="S13" s="33">
        <f t="shared" si="8"/>
        <v>0</v>
      </c>
      <c r="U13" s="12">
        <f t="shared" si="9"/>
        <v>0</v>
      </c>
      <c r="V13" s="33">
        <f t="shared" si="10"/>
        <v>0</v>
      </c>
      <c r="X13" s="12">
        <f t="shared" si="11"/>
        <v>0</v>
      </c>
      <c r="Y13" s="33">
        <f t="shared" si="12"/>
        <v>0</v>
      </c>
      <c r="AA13" s="12">
        <f t="shared" si="13"/>
        <v>0</v>
      </c>
      <c r="AB13" s="33">
        <f t="shared" si="14"/>
        <v>0</v>
      </c>
      <c r="AD13" s="12">
        <f t="shared" si="15"/>
        <v>0</v>
      </c>
      <c r="AE13" s="33">
        <f t="shared" si="16"/>
        <v>0</v>
      </c>
      <c r="AG13" s="12">
        <f t="shared" si="17"/>
        <v>0</v>
      </c>
      <c r="AH13" s="33">
        <f t="shared" si="18"/>
        <v>0</v>
      </c>
      <c r="AJ13" s="12">
        <f t="shared" si="19"/>
        <v>0</v>
      </c>
      <c r="AK13" s="33">
        <f t="shared" si="20"/>
        <v>0</v>
      </c>
      <c r="AM13" s="12">
        <f t="shared" si="21"/>
        <v>0</v>
      </c>
      <c r="AN13" s="33">
        <f t="shared" si="22"/>
        <v>0</v>
      </c>
      <c r="AP13" s="12">
        <f t="shared" si="23"/>
        <v>0</v>
      </c>
      <c r="AQ13" s="33">
        <f t="shared" si="24"/>
        <v>0</v>
      </c>
      <c r="AS13" s="12">
        <f t="shared" si="25"/>
        <v>0</v>
      </c>
      <c r="AT13" s="33">
        <f t="shared" si="26"/>
        <v>0</v>
      </c>
      <c r="AU13" s="158" t="str">
        <f>IF(C13="","",VLOOKUP(B13,apoio!P:S,4,0))</f>
        <v/>
      </c>
    </row>
    <row r="14" spans="1:47" ht="15" customHeight="1" x14ac:dyDescent="0.25">
      <c r="A14" s="10" t="str">
        <f>IF('1_geral'!$D$14="","",'1_geral'!$A$14)</f>
        <v/>
      </c>
      <c r="B14" s="48" t="str">
        <f>IF('1_geral'!$G$14="","",'1_geral'!$G$14)</f>
        <v/>
      </c>
      <c r="C14" s="48" t="str">
        <f>IF('1_geral'!$D$14="","",'1_geral'!$D$14)</f>
        <v/>
      </c>
      <c r="D14" s="35" t="str">
        <f>IF(C14="","",1/'3_pessoal'!C$14)</f>
        <v/>
      </c>
      <c r="E14" s="11">
        <f>IF(C14="",0,'3_pessoal'!N$14)</f>
        <v>0</v>
      </c>
      <c r="F14" s="108">
        <f>IF(C14="",0,'3_pessoal'!P$14)</f>
        <v>0</v>
      </c>
      <c r="G14" s="11">
        <f t="shared" si="2"/>
        <v>0</v>
      </c>
      <c r="I14" s="11">
        <f t="shared" si="0"/>
        <v>0</v>
      </c>
      <c r="J14" s="112">
        <f t="shared" si="1"/>
        <v>0</v>
      </c>
      <c r="L14" s="11">
        <f t="shared" si="3"/>
        <v>0</v>
      </c>
      <c r="M14" s="108">
        <f t="shared" si="4"/>
        <v>0</v>
      </c>
      <c r="O14" s="11">
        <f t="shared" si="5"/>
        <v>0</v>
      </c>
      <c r="P14" s="108">
        <f t="shared" si="6"/>
        <v>0</v>
      </c>
      <c r="R14" s="11">
        <f t="shared" si="7"/>
        <v>0</v>
      </c>
      <c r="S14" s="108">
        <f t="shared" si="8"/>
        <v>0</v>
      </c>
      <c r="U14" s="11">
        <f t="shared" si="9"/>
        <v>0</v>
      </c>
      <c r="V14" s="108">
        <f t="shared" si="10"/>
        <v>0</v>
      </c>
      <c r="X14" s="11">
        <f t="shared" si="11"/>
        <v>0</v>
      </c>
      <c r="Y14" s="108">
        <f t="shared" si="12"/>
        <v>0</v>
      </c>
      <c r="AA14" s="11">
        <f t="shared" si="13"/>
        <v>0</v>
      </c>
      <c r="AB14" s="108">
        <f t="shared" si="14"/>
        <v>0</v>
      </c>
      <c r="AD14" s="11">
        <f t="shared" si="15"/>
        <v>0</v>
      </c>
      <c r="AE14" s="108">
        <f t="shared" si="16"/>
        <v>0</v>
      </c>
      <c r="AG14" s="11">
        <f t="shared" si="17"/>
        <v>0</v>
      </c>
      <c r="AH14" s="108">
        <f t="shared" si="18"/>
        <v>0</v>
      </c>
      <c r="AJ14" s="11">
        <f t="shared" si="19"/>
        <v>0</v>
      </c>
      <c r="AK14" s="108">
        <f t="shared" si="20"/>
        <v>0</v>
      </c>
      <c r="AM14" s="11">
        <f t="shared" si="21"/>
        <v>0</v>
      </c>
      <c r="AN14" s="108">
        <f t="shared" si="22"/>
        <v>0</v>
      </c>
      <c r="AP14" s="11">
        <f t="shared" si="23"/>
        <v>0</v>
      </c>
      <c r="AQ14" s="108">
        <f t="shared" si="24"/>
        <v>0</v>
      </c>
      <c r="AS14" s="11">
        <f t="shared" si="25"/>
        <v>0</v>
      </c>
      <c r="AT14" s="108">
        <f t="shared" si="26"/>
        <v>0</v>
      </c>
      <c r="AU14" s="158" t="str">
        <f>IF(C14="","",VLOOKUP(B14,apoio!P:S,4,0))</f>
        <v/>
      </c>
    </row>
    <row r="15" spans="1:47" ht="15" customHeight="1" x14ac:dyDescent="0.25">
      <c r="A15" s="7" t="str">
        <f>IF('1_geral'!$D$15="","",'1_geral'!$A$15)</f>
        <v/>
      </c>
      <c r="B15" s="49" t="str">
        <f>IF('1_geral'!$G$15="","",'1_geral'!$G$15)</f>
        <v/>
      </c>
      <c r="C15" s="49" t="str">
        <f>IF('1_geral'!$D$15="","",'1_geral'!$D$15)</f>
        <v/>
      </c>
      <c r="D15" s="35" t="str">
        <f>IF(C15="","",1/'3_pessoal'!C$15)</f>
        <v/>
      </c>
      <c r="E15" s="12">
        <f>IF(C15="",0,'3_pessoal'!N$15)</f>
        <v>0</v>
      </c>
      <c r="F15" s="33">
        <f>IF(C15="",0,'3_pessoal'!P$15)</f>
        <v>0</v>
      </c>
      <c r="G15" s="12">
        <f t="shared" si="2"/>
        <v>0</v>
      </c>
      <c r="I15" s="12">
        <f t="shared" si="0"/>
        <v>0</v>
      </c>
      <c r="J15" s="12">
        <f t="shared" si="1"/>
        <v>0</v>
      </c>
      <c r="L15" s="12">
        <f t="shared" si="3"/>
        <v>0</v>
      </c>
      <c r="M15" s="33">
        <f t="shared" si="4"/>
        <v>0</v>
      </c>
      <c r="O15" s="12">
        <f t="shared" si="5"/>
        <v>0</v>
      </c>
      <c r="P15" s="33">
        <f t="shared" si="6"/>
        <v>0</v>
      </c>
      <c r="R15" s="12">
        <f t="shared" si="7"/>
        <v>0</v>
      </c>
      <c r="S15" s="33">
        <f t="shared" si="8"/>
        <v>0</v>
      </c>
      <c r="U15" s="12">
        <f t="shared" si="9"/>
        <v>0</v>
      </c>
      <c r="V15" s="33">
        <f t="shared" si="10"/>
        <v>0</v>
      </c>
      <c r="X15" s="12">
        <f t="shared" si="11"/>
        <v>0</v>
      </c>
      <c r="Y15" s="33">
        <f t="shared" si="12"/>
        <v>0</v>
      </c>
      <c r="AA15" s="12">
        <f t="shared" si="13"/>
        <v>0</v>
      </c>
      <c r="AB15" s="33">
        <f t="shared" si="14"/>
        <v>0</v>
      </c>
      <c r="AD15" s="12">
        <f t="shared" si="15"/>
        <v>0</v>
      </c>
      <c r="AE15" s="33">
        <f t="shared" si="16"/>
        <v>0</v>
      </c>
      <c r="AG15" s="12">
        <f t="shared" si="17"/>
        <v>0</v>
      </c>
      <c r="AH15" s="33">
        <f t="shared" si="18"/>
        <v>0</v>
      </c>
      <c r="AJ15" s="12">
        <f t="shared" si="19"/>
        <v>0</v>
      </c>
      <c r="AK15" s="33">
        <f t="shared" si="20"/>
        <v>0</v>
      </c>
      <c r="AM15" s="12">
        <f t="shared" si="21"/>
        <v>0</v>
      </c>
      <c r="AN15" s="33">
        <f t="shared" si="22"/>
        <v>0</v>
      </c>
      <c r="AP15" s="12">
        <f t="shared" si="23"/>
        <v>0</v>
      </c>
      <c r="AQ15" s="33">
        <f t="shared" si="24"/>
        <v>0</v>
      </c>
      <c r="AS15" s="12">
        <f t="shared" si="25"/>
        <v>0</v>
      </c>
      <c r="AT15" s="33">
        <f t="shared" si="26"/>
        <v>0</v>
      </c>
      <c r="AU15" s="158" t="str">
        <f>IF(C15="","",VLOOKUP(B15,apoio!P:S,4,0))</f>
        <v/>
      </c>
    </row>
    <row r="16" spans="1:47" ht="15" customHeight="1" x14ac:dyDescent="0.25">
      <c r="A16" s="10" t="str">
        <f>IF('1_geral'!$D$16="","",'1_geral'!$A$16)</f>
        <v/>
      </c>
      <c r="B16" s="48" t="str">
        <f>IF('1_geral'!$G$16="","",'1_geral'!$G$16)</f>
        <v/>
      </c>
      <c r="C16" s="48" t="str">
        <f>IF('1_geral'!$D$16="","",'1_geral'!$D$16)</f>
        <v/>
      </c>
      <c r="D16" s="35" t="str">
        <f>IF(C16="","",1/'3_pessoal'!C$16)</f>
        <v/>
      </c>
      <c r="E16" s="11">
        <f>IF(C16="",0,'3_pessoal'!N$16)</f>
        <v>0</v>
      </c>
      <c r="F16" s="108">
        <f>IF(C16="",0,'3_pessoal'!P$16)</f>
        <v>0</v>
      </c>
      <c r="G16" s="11">
        <f t="shared" si="2"/>
        <v>0</v>
      </c>
      <c r="I16" s="11">
        <f t="shared" si="0"/>
        <v>0</v>
      </c>
      <c r="J16" s="112">
        <f t="shared" si="1"/>
        <v>0</v>
      </c>
      <c r="L16" s="11">
        <f t="shared" si="3"/>
        <v>0</v>
      </c>
      <c r="M16" s="108">
        <f t="shared" si="4"/>
        <v>0</v>
      </c>
      <c r="O16" s="11">
        <f t="shared" si="5"/>
        <v>0</v>
      </c>
      <c r="P16" s="108">
        <f t="shared" si="6"/>
        <v>0</v>
      </c>
      <c r="R16" s="11">
        <f t="shared" si="7"/>
        <v>0</v>
      </c>
      <c r="S16" s="108">
        <f t="shared" si="8"/>
        <v>0</v>
      </c>
      <c r="U16" s="11">
        <f t="shared" si="9"/>
        <v>0</v>
      </c>
      <c r="V16" s="108">
        <f t="shared" si="10"/>
        <v>0</v>
      </c>
      <c r="X16" s="11">
        <f t="shared" si="11"/>
        <v>0</v>
      </c>
      <c r="Y16" s="108">
        <f t="shared" si="12"/>
        <v>0</v>
      </c>
      <c r="AA16" s="11">
        <f t="shared" si="13"/>
        <v>0</v>
      </c>
      <c r="AB16" s="108">
        <f t="shared" si="14"/>
        <v>0</v>
      </c>
      <c r="AD16" s="11">
        <f t="shared" si="15"/>
        <v>0</v>
      </c>
      <c r="AE16" s="108">
        <f t="shared" si="16"/>
        <v>0</v>
      </c>
      <c r="AG16" s="11">
        <f t="shared" si="17"/>
        <v>0</v>
      </c>
      <c r="AH16" s="108">
        <f t="shared" si="18"/>
        <v>0</v>
      </c>
      <c r="AJ16" s="11">
        <f t="shared" si="19"/>
        <v>0</v>
      </c>
      <c r="AK16" s="108">
        <f t="shared" si="20"/>
        <v>0</v>
      </c>
      <c r="AM16" s="11">
        <f t="shared" si="21"/>
        <v>0</v>
      </c>
      <c r="AN16" s="108">
        <f t="shared" si="22"/>
        <v>0</v>
      </c>
      <c r="AP16" s="11">
        <f t="shared" si="23"/>
        <v>0</v>
      </c>
      <c r="AQ16" s="108">
        <f t="shared" si="24"/>
        <v>0</v>
      </c>
      <c r="AS16" s="11">
        <f t="shared" si="25"/>
        <v>0</v>
      </c>
      <c r="AT16" s="108">
        <f t="shared" si="26"/>
        <v>0</v>
      </c>
      <c r="AU16" s="158" t="str">
        <f>IF(C16="","",VLOOKUP(B16,apoio!P:S,4,0))</f>
        <v/>
      </c>
    </row>
    <row r="17" spans="1:47" ht="15" customHeight="1" x14ac:dyDescent="0.25">
      <c r="A17" s="7" t="str">
        <f>IF('1_geral'!$D$17="","",'1_geral'!$A$17)</f>
        <v/>
      </c>
      <c r="B17" s="49" t="str">
        <f>IF('1_geral'!$G$17="","",'1_geral'!$G$17)</f>
        <v/>
      </c>
      <c r="C17" s="49" t="str">
        <f>IF('1_geral'!$D$17="","",'1_geral'!$D$17)</f>
        <v/>
      </c>
      <c r="D17" s="35" t="str">
        <f>IF(C17="","",1/'3_pessoal'!C$17)</f>
        <v/>
      </c>
      <c r="E17" s="12">
        <f>IF(C17="",0,'3_pessoal'!N$17)</f>
        <v>0</v>
      </c>
      <c r="F17" s="33">
        <f>IF(C17="",0,'3_pessoal'!P$17)</f>
        <v>0</v>
      </c>
      <c r="G17" s="12">
        <f t="shared" si="2"/>
        <v>0</v>
      </c>
      <c r="I17" s="12">
        <f t="shared" si="0"/>
        <v>0</v>
      </c>
      <c r="J17" s="12">
        <f t="shared" si="1"/>
        <v>0</v>
      </c>
      <c r="L17" s="12">
        <f t="shared" si="3"/>
        <v>0</v>
      </c>
      <c r="M17" s="33">
        <f t="shared" si="4"/>
        <v>0</v>
      </c>
      <c r="O17" s="12">
        <f t="shared" si="5"/>
        <v>0</v>
      </c>
      <c r="P17" s="33">
        <f t="shared" si="6"/>
        <v>0</v>
      </c>
      <c r="R17" s="12">
        <f t="shared" si="7"/>
        <v>0</v>
      </c>
      <c r="S17" s="33">
        <f t="shared" si="8"/>
        <v>0</v>
      </c>
      <c r="U17" s="12">
        <f t="shared" si="9"/>
        <v>0</v>
      </c>
      <c r="V17" s="33">
        <f t="shared" si="10"/>
        <v>0</v>
      </c>
      <c r="X17" s="12">
        <f t="shared" si="11"/>
        <v>0</v>
      </c>
      <c r="Y17" s="33">
        <f t="shared" si="12"/>
        <v>0</v>
      </c>
      <c r="AA17" s="12">
        <f t="shared" si="13"/>
        <v>0</v>
      </c>
      <c r="AB17" s="33">
        <f t="shared" si="14"/>
        <v>0</v>
      </c>
      <c r="AD17" s="12">
        <f t="shared" si="15"/>
        <v>0</v>
      </c>
      <c r="AE17" s="33">
        <f t="shared" si="16"/>
        <v>0</v>
      </c>
      <c r="AG17" s="12">
        <f t="shared" si="17"/>
        <v>0</v>
      </c>
      <c r="AH17" s="33">
        <f t="shared" si="18"/>
        <v>0</v>
      </c>
      <c r="AJ17" s="12">
        <f t="shared" si="19"/>
        <v>0</v>
      </c>
      <c r="AK17" s="33">
        <f t="shared" si="20"/>
        <v>0</v>
      </c>
      <c r="AM17" s="12">
        <f t="shared" si="21"/>
        <v>0</v>
      </c>
      <c r="AN17" s="33">
        <f t="shared" si="22"/>
        <v>0</v>
      </c>
      <c r="AP17" s="12">
        <f t="shared" si="23"/>
        <v>0</v>
      </c>
      <c r="AQ17" s="33">
        <f t="shared" si="24"/>
        <v>0</v>
      </c>
      <c r="AS17" s="12">
        <f t="shared" si="25"/>
        <v>0</v>
      </c>
      <c r="AT17" s="33">
        <f t="shared" si="26"/>
        <v>0</v>
      </c>
      <c r="AU17" s="158" t="str">
        <f>IF(C17="","",VLOOKUP(B17,apoio!P:S,4,0))</f>
        <v/>
      </c>
    </row>
    <row r="18" spans="1:47" ht="15" customHeight="1" x14ac:dyDescent="0.25">
      <c r="A18" s="10" t="str">
        <f>IF('1_geral'!$D$18="","",'1_geral'!$A$18)</f>
        <v/>
      </c>
      <c r="B18" s="48" t="str">
        <f>IF('1_geral'!$G$18="","",'1_geral'!$G$18)</f>
        <v/>
      </c>
      <c r="C18" s="48" t="str">
        <f>IF('1_geral'!$D$18="","",'1_geral'!$D$18)</f>
        <v/>
      </c>
      <c r="D18" s="35" t="str">
        <f>IF(C18="","",1/'3_pessoal'!C$18)</f>
        <v/>
      </c>
      <c r="E18" s="11">
        <f>IF(C18="",0,'3_pessoal'!N$18)</f>
        <v>0</v>
      </c>
      <c r="F18" s="108">
        <f>IF(C18="",0,'3_pessoal'!P$18)</f>
        <v>0</v>
      </c>
      <c r="G18" s="11">
        <f t="shared" si="2"/>
        <v>0</v>
      </c>
      <c r="I18" s="11">
        <f t="shared" si="0"/>
        <v>0</v>
      </c>
      <c r="J18" s="112">
        <f t="shared" si="1"/>
        <v>0</v>
      </c>
      <c r="L18" s="11">
        <f t="shared" si="3"/>
        <v>0</v>
      </c>
      <c r="M18" s="108">
        <f t="shared" si="4"/>
        <v>0</v>
      </c>
      <c r="O18" s="11">
        <f t="shared" si="5"/>
        <v>0</v>
      </c>
      <c r="P18" s="108">
        <f t="shared" si="6"/>
        <v>0</v>
      </c>
      <c r="R18" s="11">
        <f t="shared" si="7"/>
        <v>0</v>
      </c>
      <c r="S18" s="108">
        <f t="shared" si="8"/>
        <v>0</v>
      </c>
      <c r="U18" s="11">
        <f t="shared" si="9"/>
        <v>0</v>
      </c>
      <c r="V18" s="108">
        <f t="shared" si="10"/>
        <v>0</v>
      </c>
      <c r="X18" s="11">
        <f t="shared" si="11"/>
        <v>0</v>
      </c>
      <c r="Y18" s="108">
        <f t="shared" si="12"/>
        <v>0</v>
      </c>
      <c r="AA18" s="11">
        <f t="shared" si="13"/>
        <v>0</v>
      </c>
      <c r="AB18" s="108">
        <f t="shared" si="14"/>
        <v>0</v>
      </c>
      <c r="AD18" s="11">
        <f t="shared" si="15"/>
        <v>0</v>
      </c>
      <c r="AE18" s="108">
        <f t="shared" si="16"/>
        <v>0</v>
      </c>
      <c r="AG18" s="11">
        <f t="shared" si="17"/>
        <v>0</v>
      </c>
      <c r="AH18" s="108">
        <f t="shared" si="18"/>
        <v>0</v>
      </c>
      <c r="AJ18" s="11">
        <f t="shared" si="19"/>
        <v>0</v>
      </c>
      <c r="AK18" s="108">
        <f t="shared" si="20"/>
        <v>0</v>
      </c>
      <c r="AM18" s="11">
        <f t="shared" si="21"/>
        <v>0</v>
      </c>
      <c r="AN18" s="108">
        <f t="shared" si="22"/>
        <v>0</v>
      </c>
      <c r="AP18" s="11">
        <f t="shared" si="23"/>
        <v>0</v>
      </c>
      <c r="AQ18" s="108">
        <f t="shared" si="24"/>
        <v>0</v>
      </c>
      <c r="AS18" s="11">
        <f t="shared" si="25"/>
        <v>0</v>
      </c>
      <c r="AT18" s="108">
        <f t="shared" si="26"/>
        <v>0</v>
      </c>
      <c r="AU18" s="158" t="str">
        <f>IF(C18="","",VLOOKUP(B18,apoio!P:S,4,0))</f>
        <v/>
      </c>
    </row>
    <row r="19" spans="1:47" ht="15" customHeight="1" x14ac:dyDescent="0.25">
      <c r="A19" s="7" t="str">
        <f>IF('1_geral'!$D$19="","",'1_geral'!$A$19)</f>
        <v/>
      </c>
      <c r="B19" s="49" t="str">
        <f>IF('1_geral'!$G$19="","",'1_geral'!$G$19)</f>
        <v/>
      </c>
      <c r="C19" s="49" t="str">
        <f>IF('1_geral'!$D$19="","",'1_geral'!$D$19)</f>
        <v/>
      </c>
      <c r="D19" s="35" t="str">
        <f>IF(C19="","",1/'3_pessoal'!C$19)</f>
        <v/>
      </c>
      <c r="E19" s="12">
        <f>IF(C19="",0,'3_pessoal'!N$19)</f>
        <v>0</v>
      </c>
      <c r="F19" s="33">
        <f>IF(C19="",0,'3_pessoal'!P$19)</f>
        <v>0</v>
      </c>
      <c r="G19" s="12">
        <f t="shared" si="2"/>
        <v>0</v>
      </c>
      <c r="I19" s="12">
        <f t="shared" si="0"/>
        <v>0</v>
      </c>
      <c r="J19" s="12">
        <f t="shared" si="1"/>
        <v>0</v>
      </c>
      <c r="L19" s="12">
        <f t="shared" si="3"/>
        <v>0</v>
      </c>
      <c r="M19" s="33">
        <f t="shared" si="4"/>
        <v>0</v>
      </c>
      <c r="O19" s="12">
        <f t="shared" si="5"/>
        <v>0</v>
      </c>
      <c r="P19" s="33">
        <f t="shared" si="6"/>
        <v>0</v>
      </c>
      <c r="R19" s="12">
        <f t="shared" si="7"/>
        <v>0</v>
      </c>
      <c r="S19" s="33">
        <f t="shared" si="8"/>
        <v>0</v>
      </c>
      <c r="U19" s="12">
        <f t="shared" si="9"/>
        <v>0</v>
      </c>
      <c r="V19" s="33">
        <f t="shared" si="10"/>
        <v>0</v>
      </c>
      <c r="X19" s="12">
        <f t="shared" si="11"/>
        <v>0</v>
      </c>
      <c r="Y19" s="33">
        <f t="shared" si="12"/>
        <v>0</v>
      </c>
      <c r="AA19" s="12">
        <f t="shared" si="13"/>
        <v>0</v>
      </c>
      <c r="AB19" s="33">
        <f t="shared" si="14"/>
        <v>0</v>
      </c>
      <c r="AD19" s="12">
        <f t="shared" si="15"/>
        <v>0</v>
      </c>
      <c r="AE19" s="33">
        <f t="shared" si="16"/>
        <v>0</v>
      </c>
      <c r="AG19" s="12">
        <f t="shared" si="17"/>
        <v>0</v>
      </c>
      <c r="AH19" s="33">
        <f t="shared" si="18"/>
        <v>0</v>
      </c>
      <c r="AJ19" s="12">
        <f t="shared" si="19"/>
        <v>0</v>
      </c>
      <c r="AK19" s="33">
        <f t="shared" si="20"/>
        <v>0</v>
      </c>
      <c r="AM19" s="12">
        <f t="shared" si="21"/>
        <v>0</v>
      </c>
      <c r="AN19" s="33">
        <f t="shared" si="22"/>
        <v>0</v>
      </c>
      <c r="AP19" s="12">
        <f t="shared" si="23"/>
        <v>0</v>
      </c>
      <c r="AQ19" s="33">
        <f t="shared" si="24"/>
        <v>0</v>
      </c>
      <c r="AS19" s="12">
        <f t="shared" si="25"/>
        <v>0</v>
      </c>
      <c r="AT19" s="33">
        <f t="shared" si="26"/>
        <v>0</v>
      </c>
      <c r="AU19" s="158" t="str">
        <f>IF(C19="","",VLOOKUP(B19,apoio!P:S,4,0))</f>
        <v/>
      </c>
    </row>
    <row r="20" spans="1:47" ht="15" customHeight="1" x14ac:dyDescent="0.25">
      <c r="A20" s="10" t="str">
        <f>IF('1_geral'!$D$20="","",'1_geral'!$A$20)</f>
        <v/>
      </c>
      <c r="B20" s="48" t="str">
        <f>IF('1_geral'!$G$20="","",'1_geral'!$G$20)</f>
        <v/>
      </c>
      <c r="C20" s="48" t="str">
        <f>IF('1_geral'!$D$20="","",'1_geral'!$D$20)</f>
        <v/>
      </c>
      <c r="D20" s="35" t="str">
        <f>IF(C20="","",1/'3_pessoal'!C$20)</f>
        <v/>
      </c>
      <c r="E20" s="11">
        <f>IF(C20="",0,'3_pessoal'!N$20)</f>
        <v>0</v>
      </c>
      <c r="F20" s="108">
        <f>IF(C20="",0,'3_pessoal'!P$20)</f>
        <v>0</v>
      </c>
      <c r="G20" s="11">
        <f t="shared" si="2"/>
        <v>0</v>
      </c>
      <c r="I20" s="11">
        <f t="shared" si="0"/>
        <v>0</v>
      </c>
      <c r="J20" s="112">
        <f t="shared" si="1"/>
        <v>0</v>
      </c>
      <c r="L20" s="11">
        <f t="shared" si="3"/>
        <v>0</v>
      </c>
      <c r="M20" s="108">
        <f t="shared" si="4"/>
        <v>0</v>
      </c>
      <c r="O20" s="11">
        <f t="shared" si="5"/>
        <v>0</v>
      </c>
      <c r="P20" s="108">
        <f t="shared" si="6"/>
        <v>0</v>
      </c>
      <c r="R20" s="11">
        <f t="shared" si="7"/>
        <v>0</v>
      </c>
      <c r="S20" s="108">
        <f t="shared" si="8"/>
        <v>0</v>
      </c>
      <c r="U20" s="11">
        <f t="shared" si="9"/>
        <v>0</v>
      </c>
      <c r="V20" s="108">
        <f t="shared" si="10"/>
        <v>0</v>
      </c>
      <c r="X20" s="11">
        <f t="shared" si="11"/>
        <v>0</v>
      </c>
      <c r="Y20" s="108">
        <f t="shared" si="12"/>
        <v>0</v>
      </c>
      <c r="AA20" s="11">
        <f t="shared" si="13"/>
        <v>0</v>
      </c>
      <c r="AB20" s="108">
        <f t="shared" si="14"/>
        <v>0</v>
      </c>
      <c r="AD20" s="11">
        <f t="shared" si="15"/>
        <v>0</v>
      </c>
      <c r="AE20" s="108">
        <f t="shared" si="16"/>
        <v>0</v>
      </c>
      <c r="AG20" s="11">
        <f t="shared" si="17"/>
        <v>0</v>
      </c>
      <c r="AH20" s="108">
        <f t="shared" si="18"/>
        <v>0</v>
      </c>
      <c r="AJ20" s="11">
        <f t="shared" si="19"/>
        <v>0</v>
      </c>
      <c r="AK20" s="108">
        <f t="shared" si="20"/>
        <v>0</v>
      </c>
      <c r="AM20" s="11">
        <f t="shared" si="21"/>
        <v>0</v>
      </c>
      <c r="AN20" s="108">
        <f t="shared" si="22"/>
        <v>0</v>
      </c>
      <c r="AP20" s="11">
        <f t="shared" si="23"/>
        <v>0</v>
      </c>
      <c r="AQ20" s="108">
        <f t="shared" si="24"/>
        <v>0</v>
      </c>
      <c r="AS20" s="11">
        <f t="shared" si="25"/>
        <v>0</v>
      </c>
      <c r="AT20" s="108">
        <f t="shared" si="26"/>
        <v>0</v>
      </c>
      <c r="AU20" s="158" t="str">
        <f>IF(C20="","",VLOOKUP(B20,apoio!P:S,4,0))</f>
        <v/>
      </c>
    </row>
    <row r="21" spans="1:47" ht="15" customHeight="1" x14ac:dyDescent="0.25">
      <c r="A21" s="7" t="str">
        <f>IF('1_geral'!$D$21="","",'1_geral'!$A$21)</f>
        <v/>
      </c>
      <c r="B21" s="49" t="str">
        <f>IF('1_geral'!$G$21="","",'1_geral'!$G$21)</f>
        <v/>
      </c>
      <c r="C21" s="49" t="str">
        <f>IF('1_geral'!$D$21="","",'1_geral'!$D$21)</f>
        <v/>
      </c>
      <c r="D21" s="35" t="str">
        <f>IF(C21="","",1/'3_pessoal'!C$21)</f>
        <v/>
      </c>
      <c r="E21" s="12">
        <f>IF(C21="",0,'3_pessoal'!N$21)</f>
        <v>0</v>
      </c>
      <c r="F21" s="33">
        <f>IF(C21="",0,'3_pessoal'!P$21)</f>
        <v>0</v>
      </c>
      <c r="G21" s="12">
        <f t="shared" si="2"/>
        <v>0</v>
      </c>
      <c r="I21" s="12">
        <f t="shared" si="0"/>
        <v>0</v>
      </c>
      <c r="J21" s="12">
        <f t="shared" si="1"/>
        <v>0</v>
      </c>
      <c r="L21" s="12">
        <f t="shared" si="3"/>
        <v>0</v>
      </c>
      <c r="M21" s="33">
        <f t="shared" si="4"/>
        <v>0</v>
      </c>
      <c r="O21" s="12">
        <f t="shared" si="5"/>
        <v>0</v>
      </c>
      <c r="P21" s="33">
        <f t="shared" si="6"/>
        <v>0</v>
      </c>
      <c r="R21" s="12">
        <f t="shared" si="7"/>
        <v>0</v>
      </c>
      <c r="S21" s="33">
        <f t="shared" si="8"/>
        <v>0</v>
      </c>
      <c r="U21" s="12">
        <f t="shared" si="9"/>
        <v>0</v>
      </c>
      <c r="V21" s="33">
        <f t="shared" si="10"/>
        <v>0</v>
      </c>
      <c r="X21" s="12">
        <f t="shared" si="11"/>
        <v>0</v>
      </c>
      <c r="Y21" s="33">
        <f t="shared" si="12"/>
        <v>0</v>
      </c>
      <c r="AA21" s="12">
        <f t="shared" si="13"/>
        <v>0</v>
      </c>
      <c r="AB21" s="33">
        <f t="shared" si="14"/>
        <v>0</v>
      </c>
      <c r="AD21" s="12">
        <f t="shared" si="15"/>
        <v>0</v>
      </c>
      <c r="AE21" s="33">
        <f t="shared" si="16"/>
        <v>0</v>
      </c>
      <c r="AG21" s="12">
        <f t="shared" si="17"/>
        <v>0</v>
      </c>
      <c r="AH21" s="33">
        <f t="shared" si="18"/>
        <v>0</v>
      </c>
      <c r="AJ21" s="12">
        <f t="shared" si="19"/>
        <v>0</v>
      </c>
      <c r="AK21" s="33">
        <f t="shared" si="20"/>
        <v>0</v>
      </c>
      <c r="AM21" s="12">
        <f t="shared" si="21"/>
        <v>0</v>
      </c>
      <c r="AN21" s="33">
        <f t="shared" si="22"/>
        <v>0</v>
      </c>
      <c r="AP21" s="12">
        <f t="shared" si="23"/>
        <v>0</v>
      </c>
      <c r="AQ21" s="33">
        <f t="shared" si="24"/>
        <v>0</v>
      </c>
      <c r="AS21" s="12">
        <f t="shared" si="25"/>
        <v>0</v>
      </c>
      <c r="AT21" s="33">
        <f t="shared" si="26"/>
        <v>0</v>
      </c>
      <c r="AU21" s="158" t="str">
        <f>IF(C21="","",VLOOKUP(B21,apoio!P:S,4,0))</f>
        <v/>
      </c>
    </row>
    <row r="22" spans="1:47" ht="15" customHeight="1" x14ac:dyDescent="0.25">
      <c r="A22" s="10" t="str">
        <f>IF('1_geral'!$D$22="","",'1_geral'!$A$22)</f>
        <v/>
      </c>
      <c r="B22" s="48" t="str">
        <f>IF('1_geral'!$G$22="","",'1_geral'!$G$22)</f>
        <v/>
      </c>
      <c r="C22" s="48" t="str">
        <f>IF('1_geral'!$D$22="","",'1_geral'!$D$22)</f>
        <v/>
      </c>
      <c r="D22" s="35" t="str">
        <f>IF(C22="","",1/'3_pessoal'!C$22)</f>
        <v/>
      </c>
      <c r="E22" s="11">
        <f>IF(C22="",0,'3_pessoal'!N$22)</f>
        <v>0</v>
      </c>
      <c r="F22" s="108">
        <f>IF(C22="",0,'3_pessoal'!P$22)</f>
        <v>0</v>
      </c>
      <c r="G22" s="11">
        <f t="shared" si="2"/>
        <v>0</v>
      </c>
      <c r="I22" s="11">
        <f t="shared" si="0"/>
        <v>0</v>
      </c>
      <c r="J22" s="112">
        <f t="shared" si="1"/>
        <v>0</v>
      </c>
      <c r="L22" s="11">
        <f t="shared" si="3"/>
        <v>0</v>
      </c>
      <c r="M22" s="108">
        <f t="shared" si="4"/>
        <v>0</v>
      </c>
      <c r="O22" s="11">
        <f t="shared" si="5"/>
        <v>0</v>
      </c>
      <c r="P22" s="108">
        <f t="shared" si="6"/>
        <v>0</v>
      </c>
      <c r="R22" s="11">
        <f t="shared" si="7"/>
        <v>0</v>
      </c>
      <c r="S22" s="108">
        <f t="shared" si="8"/>
        <v>0</v>
      </c>
      <c r="U22" s="11">
        <f t="shared" si="9"/>
        <v>0</v>
      </c>
      <c r="V22" s="108">
        <f t="shared" si="10"/>
        <v>0</v>
      </c>
      <c r="X22" s="11">
        <f t="shared" si="11"/>
        <v>0</v>
      </c>
      <c r="Y22" s="108">
        <f t="shared" si="12"/>
        <v>0</v>
      </c>
      <c r="AA22" s="11">
        <f t="shared" si="13"/>
        <v>0</v>
      </c>
      <c r="AB22" s="108">
        <f t="shared" si="14"/>
        <v>0</v>
      </c>
      <c r="AD22" s="11">
        <f t="shared" si="15"/>
        <v>0</v>
      </c>
      <c r="AE22" s="108">
        <f t="shared" si="16"/>
        <v>0</v>
      </c>
      <c r="AG22" s="11">
        <f t="shared" si="17"/>
        <v>0</v>
      </c>
      <c r="AH22" s="108">
        <f t="shared" si="18"/>
        <v>0</v>
      </c>
      <c r="AJ22" s="11">
        <f t="shared" si="19"/>
        <v>0</v>
      </c>
      <c r="AK22" s="108">
        <f t="shared" si="20"/>
        <v>0</v>
      </c>
      <c r="AM22" s="11">
        <f t="shared" si="21"/>
        <v>0</v>
      </c>
      <c r="AN22" s="108">
        <f t="shared" si="22"/>
        <v>0</v>
      </c>
      <c r="AP22" s="11">
        <f t="shared" si="23"/>
        <v>0</v>
      </c>
      <c r="AQ22" s="108">
        <f t="shared" si="24"/>
        <v>0</v>
      </c>
      <c r="AS22" s="11">
        <f t="shared" si="25"/>
        <v>0</v>
      </c>
      <c r="AT22" s="108">
        <f t="shared" si="26"/>
        <v>0</v>
      </c>
      <c r="AU22" s="158" t="str">
        <f>IF(C22="","",VLOOKUP(B22,apoio!P:S,4,0))</f>
        <v/>
      </c>
    </row>
    <row r="23" spans="1:47" ht="15" customHeight="1" x14ac:dyDescent="0.25">
      <c r="A23" s="7" t="str">
        <f>IF('1_geral'!$D$23="","",'1_geral'!$A$23)</f>
        <v/>
      </c>
      <c r="B23" s="49" t="str">
        <f>IF('1_geral'!$G$23="","",'1_geral'!$G$23)</f>
        <v/>
      </c>
      <c r="C23" s="49" t="str">
        <f>IF('1_geral'!$D$23="","",'1_geral'!$D$23)</f>
        <v/>
      </c>
      <c r="D23" s="35" t="str">
        <f>IF(C23="","",1/'3_pessoal'!C$23)</f>
        <v/>
      </c>
      <c r="E23" s="12">
        <f>IF(C23="",0,'3_pessoal'!N$23)</f>
        <v>0</v>
      </c>
      <c r="F23" s="33">
        <f>IF(C23="",0,'3_pessoal'!P$23)</f>
        <v>0</v>
      </c>
      <c r="G23" s="12">
        <f t="shared" si="2"/>
        <v>0</v>
      </c>
      <c r="I23" s="12">
        <f t="shared" si="0"/>
        <v>0</v>
      </c>
      <c r="J23" s="12">
        <f t="shared" si="1"/>
        <v>0</v>
      </c>
      <c r="L23" s="12">
        <f t="shared" si="3"/>
        <v>0</v>
      </c>
      <c r="M23" s="33">
        <f t="shared" si="4"/>
        <v>0</v>
      </c>
      <c r="O23" s="12">
        <f t="shared" si="5"/>
        <v>0</v>
      </c>
      <c r="P23" s="33">
        <f t="shared" si="6"/>
        <v>0</v>
      </c>
      <c r="R23" s="12">
        <f t="shared" si="7"/>
        <v>0</v>
      </c>
      <c r="S23" s="33">
        <f t="shared" si="8"/>
        <v>0</v>
      </c>
      <c r="U23" s="12">
        <f t="shared" si="9"/>
        <v>0</v>
      </c>
      <c r="V23" s="33">
        <f t="shared" si="10"/>
        <v>0</v>
      </c>
      <c r="X23" s="12">
        <f t="shared" si="11"/>
        <v>0</v>
      </c>
      <c r="Y23" s="33">
        <f t="shared" si="12"/>
        <v>0</v>
      </c>
      <c r="AA23" s="12">
        <f t="shared" si="13"/>
        <v>0</v>
      </c>
      <c r="AB23" s="33">
        <f t="shared" si="14"/>
        <v>0</v>
      </c>
      <c r="AD23" s="12">
        <f t="shared" si="15"/>
        <v>0</v>
      </c>
      <c r="AE23" s="33">
        <f t="shared" si="16"/>
        <v>0</v>
      </c>
      <c r="AG23" s="12">
        <f t="shared" si="17"/>
        <v>0</v>
      </c>
      <c r="AH23" s="33">
        <f t="shared" si="18"/>
        <v>0</v>
      </c>
      <c r="AJ23" s="12">
        <f t="shared" si="19"/>
        <v>0</v>
      </c>
      <c r="AK23" s="33">
        <f t="shared" si="20"/>
        <v>0</v>
      </c>
      <c r="AM23" s="12">
        <f t="shared" si="21"/>
        <v>0</v>
      </c>
      <c r="AN23" s="33">
        <f t="shared" si="22"/>
        <v>0</v>
      </c>
      <c r="AP23" s="12">
        <f t="shared" si="23"/>
        <v>0</v>
      </c>
      <c r="AQ23" s="33">
        <f t="shared" si="24"/>
        <v>0</v>
      </c>
      <c r="AS23" s="12">
        <f t="shared" si="25"/>
        <v>0</v>
      </c>
      <c r="AT23" s="33">
        <f t="shared" si="26"/>
        <v>0</v>
      </c>
      <c r="AU23" s="158" t="str">
        <f>IF(C23="","",VLOOKUP(B23,apoio!P:S,4,0))</f>
        <v/>
      </c>
    </row>
    <row r="24" spans="1:47" ht="15" customHeight="1" x14ac:dyDescent="0.25">
      <c r="A24" s="10" t="str">
        <f>IF('1_geral'!$D$24="","",'1_geral'!$A$24)</f>
        <v/>
      </c>
      <c r="B24" s="48" t="str">
        <f>IF('1_geral'!$G$24="","",'1_geral'!$G$24)</f>
        <v/>
      </c>
      <c r="C24" s="48" t="str">
        <f>IF('1_geral'!$D$24="","",'1_geral'!$D$24)</f>
        <v/>
      </c>
      <c r="D24" s="35" t="str">
        <f>IF(C24="","",1/'3_pessoal'!C$24)</f>
        <v/>
      </c>
      <c r="E24" s="11">
        <f>IF(C24="",0,'3_pessoal'!N$24)</f>
        <v>0</v>
      </c>
      <c r="F24" s="108">
        <f>IF(C24="",0,'3_pessoal'!P$24)</f>
        <v>0</v>
      </c>
      <c r="G24" s="11">
        <f t="shared" si="2"/>
        <v>0</v>
      </c>
      <c r="I24" s="11">
        <f t="shared" si="0"/>
        <v>0</v>
      </c>
      <c r="J24" s="112">
        <f t="shared" si="1"/>
        <v>0</v>
      </c>
      <c r="L24" s="11">
        <f t="shared" si="3"/>
        <v>0</v>
      </c>
      <c r="M24" s="108">
        <f t="shared" si="4"/>
        <v>0</v>
      </c>
      <c r="O24" s="11">
        <f t="shared" si="5"/>
        <v>0</v>
      </c>
      <c r="P24" s="108">
        <f t="shared" si="6"/>
        <v>0</v>
      </c>
      <c r="R24" s="11">
        <f t="shared" si="7"/>
        <v>0</v>
      </c>
      <c r="S24" s="108">
        <f t="shared" si="8"/>
        <v>0</v>
      </c>
      <c r="U24" s="11">
        <f t="shared" si="9"/>
        <v>0</v>
      </c>
      <c r="V24" s="108">
        <f t="shared" si="10"/>
        <v>0</v>
      </c>
      <c r="X24" s="11">
        <f t="shared" si="11"/>
        <v>0</v>
      </c>
      <c r="Y24" s="108">
        <f t="shared" si="12"/>
        <v>0</v>
      </c>
      <c r="AA24" s="11">
        <f t="shared" si="13"/>
        <v>0</v>
      </c>
      <c r="AB24" s="108">
        <f t="shared" si="14"/>
        <v>0</v>
      </c>
      <c r="AD24" s="11">
        <f t="shared" si="15"/>
        <v>0</v>
      </c>
      <c r="AE24" s="108">
        <f t="shared" si="16"/>
        <v>0</v>
      </c>
      <c r="AG24" s="11">
        <f t="shared" si="17"/>
        <v>0</v>
      </c>
      <c r="AH24" s="108">
        <f t="shared" si="18"/>
        <v>0</v>
      </c>
      <c r="AJ24" s="11">
        <f t="shared" si="19"/>
        <v>0</v>
      </c>
      <c r="AK24" s="108">
        <f t="shared" si="20"/>
        <v>0</v>
      </c>
      <c r="AM24" s="11">
        <f t="shared" si="21"/>
        <v>0</v>
      </c>
      <c r="AN24" s="108">
        <f t="shared" si="22"/>
        <v>0</v>
      </c>
      <c r="AP24" s="11">
        <f t="shared" si="23"/>
        <v>0</v>
      </c>
      <c r="AQ24" s="108">
        <f t="shared" si="24"/>
        <v>0</v>
      </c>
      <c r="AS24" s="11">
        <f t="shared" si="25"/>
        <v>0</v>
      </c>
      <c r="AT24" s="108">
        <f t="shared" si="26"/>
        <v>0</v>
      </c>
      <c r="AU24" s="158" t="str">
        <f>IF(C24="","",VLOOKUP(B24,apoio!P:S,4,0))</f>
        <v/>
      </c>
    </row>
    <row r="25" spans="1:47" ht="15" customHeight="1" x14ac:dyDescent="0.25">
      <c r="A25" s="7" t="str">
        <f>IF('1_geral'!$D$25="","",'1_geral'!$A$25)</f>
        <v/>
      </c>
      <c r="B25" s="49" t="str">
        <f>IF('1_geral'!$G$25="","",'1_geral'!$G$25)</f>
        <v/>
      </c>
      <c r="C25" s="49" t="str">
        <f>IF('1_geral'!$D$25="","",'1_geral'!$D$25)</f>
        <v/>
      </c>
      <c r="D25" s="35" t="str">
        <f>IF(C25="","",1/'3_pessoal'!C$25)</f>
        <v/>
      </c>
      <c r="E25" s="12">
        <f>IF(C25="",0,'3_pessoal'!N$25)</f>
        <v>0</v>
      </c>
      <c r="F25" s="33">
        <f>IF(C25="",0,'3_pessoal'!P$25)</f>
        <v>0</v>
      </c>
      <c r="G25" s="12">
        <f t="shared" si="2"/>
        <v>0</v>
      </c>
      <c r="I25" s="12">
        <f t="shared" si="0"/>
        <v>0</v>
      </c>
      <c r="J25" s="12">
        <f t="shared" si="1"/>
        <v>0</v>
      </c>
      <c r="L25" s="12">
        <f t="shared" si="3"/>
        <v>0</v>
      </c>
      <c r="M25" s="33">
        <f t="shared" si="4"/>
        <v>0</v>
      </c>
      <c r="O25" s="12">
        <f t="shared" si="5"/>
        <v>0</v>
      </c>
      <c r="P25" s="33">
        <f t="shared" si="6"/>
        <v>0</v>
      </c>
      <c r="R25" s="12">
        <f t="shared" si="7"/>
        <v>0</v>
      </c>
      <c r="S25" s="33">
        <f t="shared" si="8"/>
        <v>0</v>
      </c>
      <c r="U25" s="12">
        <f t="shared" si="9"/>
        <v>0</v>
      </c>
      <c r="V25" s="33">
        <f t="shared" si="10"/>
        <v>0</v>
      </c>
      <c r="X25" s="12">
        <f t="shared" si="11"/>
        <v>0</v>
      </c>
      <c r="Y25" s="33">
        <f t="shared" si="12"/>
        <v>0</v>
      </c>
      <c r="AA25" s="12">
        <f t="shared" si="13"/>
        <v>0</v>
      </c>
      <c r="AB25" s="33">
        <f t="shared" si="14"/>
        <v>0</v>
      </c>
      <c r="AD25" s="12">
        <f t="shared" si="15"/>
        <v>0</v>
      </c>
      <c r="AE25" s="33">
        <f t="shared" si="16"/>
        <v>0</v>
      </c>
      <c r="AG25" s="12">
        <f t="shared" si="17"/>
        <v>0</v>
      </c>
      <c r="AH25" s="33">
        <f t="shared" si="18"/>
        <v>0</v>
      </c>
      <c r="AJ25" s="12">
        <f t="shared" si="19"/>
        <v>0</v>
      </c>
      <c r="AK25" s="33">
        <f t="shared" si="20"/>
        <v>0</v>
      </c>
      <c r="AM25" s="12">
        <f t="shared" si="21"/>
        <v>0</v>
      </c>
      <c r="AN25" s="33">
        <f t="shared" si="22"/>
        <v>0</v>
      </c>
      <c r="AP25" s="12">
        <f t="shared" si="23"/>
        <v>0</v>
      </c>
      <c r="AQ25" s="33">
        <f t="shared" si="24"/>
        <v>0</v>
      </c>
      <c r="AS25" s="12">
        <f t="shared" si="25"/>
        <v>0</v>
      </c>
      <c r="AT25" s="33">
        <f t="shared" si="26"/>
        <v>0</v>
      </c>
      <c r="AU25" s="158" t="str">
        <f>IF(C25="","",VLOOKUP(B25,apoio!P:S,4,0))</f>
        <v/>
      </c>
    </row>
    <row r="26" spans="1:47" ht="15" customHeight="1" x14ac:dyDescent="0.25">
      <c r="A26" s="10" t="str">
        <f>IF('1_geral'!$D$26="","",'1_geral'!$A$26)</f>
        <v/>
      </c>
      <c r="B26" s="48" t="str">
        <f>IF('1_geral'!$G$26="","",'1_geral'!$G$26)</f>
        <v/>
      </c>
      <c r="C26" s="48" t="str">
        <f>IF('1_geral'!$D$26="","",'1_geral'!$D$26)</f>
        <v/>
      </c>
      <c r="D26" s="35" t="str">
        <f>IF(C26="","",1/'3_pessoal'!C$26)</f>
        <v/>
      </c>
      <c r="E26" s="11">
        <f>IF(C26="",0,'3_pessoal'!N$26)</f>
        <v>0</v>
      </c>
      <c r="F26" s="108">
        <f>IF(C26="",0,'3_pessoal'!P$26)</f>
        <v>0</v>
      </c>
      <c r="G26" s="11">
        <f t="shared" si="2"/>
        <v>0</v>
      </c>
      <c r="I26" s="11">
        <f t="shared" si="0"/>
        <v>0</v>
      </c>
      <c r="J26" s="112">
        <f t="shared" si="1"/>
        <v>0</v>
      </c>
      <c r="L26" s="11">
        <f t="shared" si="3"/>
        <v>0</v>
      </c>
      <c r="M26" s="108">
        <f t="shared" si="4"/>
        <v>0</v>
      </c>
      <c r="O26" s="11">
        <f t="shared" si="5"/>
        <v>0</v>
      </c>
      <c r="P26" s="108">
        <f t="shared" si="6"/>
        <v>0</v>
      </c>
      <c r="R26" s="11">
        <f t="shared" si="7"/>
        <v>0</v>
      </c>
      <c r="S26" s="108">
        <f t="shared" si="8"/>
        <v>0</v>
      </c>
      <c r="U26" s="11">
        <f t="shared" si="9"/>
        <v>0</v>
      </c>
      <c r="V26" s="108">
        <f t="shared" si="10"/>
        <v>0</v>
      </c>
      <c r="X26" s="11">
        <f t="shared" si="11"/>
        <v>0</v>
      </c>
      <c r="Y26" s="108">
        <f t="shared" si="12"/>
        <v>0</v>
      </c>
      <c r="AA26" s="11">
        <f t="shared" si="13"/>
        <v>0</v>
      </c>
      <c r="AB26" s="108">
        <f t="shared" si="14"/>
        <v>0</v>
      </c>
      <c r="AD26" s="11">
        <f t="shared" si="15"/>
        <v>0</v>
      </c>
      <c r="AE26" s="108">
        <f t="shared" si="16"/>
        <v>0</v>
      </c>
      <c r="AG26" s="11">
        <f t="shared" si="17"/>
        <v>0</v>
      </c>
      <c r="AH26" s="108">
        <f t="shared" si="18"/>
        <v>0</v>
      </c>
      <c r="AJ26" s="11">
        <f t="shared" si="19"/>
        <v>0</v>
      </c>
      <c r="AK26" s="108">
        <f t="shared" si="20"/>
        <v>0</v>
      </c>
      <c r="AM26" s="11">
        <f t="shared" si="21"/>
        <v>0</v>
      </c>
      <c r="AN26" s="108">
        <f t="shared" si="22"/>
        <v>0</v>
      </c>
      <c r="AP26" s="11">
        <f t="shared" si="23"/>
        <v>0</v>
      </c>
      <c r="AQ26" s="108">
        <f t="shared" si="24"/>
        <v>0</v>
      </c>
      <c r="AS26" s="11">
        <f t="shared" si="25"/>
        <v>0</v>
      </c>
      <c r="AT26" s="108">
        <f t="shared" si="26"/>
        <v>0</v>
      </c>
      <c r="AU26" s="158" t="str">
        <f>IF(C26="","",VLOOKUP(B26,apoio!P:S,4,0))</f>
        <v/>
      </c>
    </row>
    <row r="27" spans="1:47" ht="15" customHeight="1" x14ac:dyDescent="0.25">
      <c r="A27" s="7" t="str">
        <f>IF('1_geral'!$D$27="","",'1_geral'!$A$27)</f>
        <v/>
      </c>
      <c r="B27" s="49" t="str">
        <f>IF('1_geral'!$G$27="","",'1_geral'!$G$27)</f>
        <v/>
      </c>
      <c r="C27" s="49" t="str">
        <f>IF('1_geral'!$D$27="","",'1_geral'!$D$27)</f>
        <v/>
      </c>
      <c r="D27" s="35" t="str">
        <f>IF(C27="","",1/'3_pessoal'!C$27)</f>
        <v/>
      </c>
      <c r="E27" s="12">
        <f>IF(C27="",0,'3_pessoal'!N$27)</f>
        <v>0</v>
      </c>
      <c r="F27" s="33">
        <f>IF(C27="",0,'3_pessoal'!P$27)</f>
        <v>0</v>
      </c>
      <c r="G27" s="12">
        <f t="shared" si="2"/>
        <v>0</v>
      </c>
      <c r="I27" s="12">
        <f t="shared" si="0"/>
        <v>0</v>
      </c>
      <c r="J27" s="12">
        <f t="shared" si="1"/>
        <v>0</v>
      </c>
      <c r="L27" s="12">
        <f t="shared" si="3"/>
        <v>0</v>
      </c>
      <c r="M27" s="33">
        <f t="shared" si="4"/>
        <v>0</v>
      </c>
      <c r="O27" s="12">
        <f t="shared" si="5"/>
        <v>0</v>
      </c>
      <c r="P27" s="33">
        <f t="shared" si="6"/>
        <v>0</v>
      </c>
      <c r="R27" s="12">
        <f t="shared" si="7"/>
        <v>0</v>
      </c>
      <c r="S27" s="33">
        <f t="shared" si="8"/>
        <v>0</v>
      </c>
      <c r="U27" s="12">
        <f t="shared" si="9"/>
        <v>0</v>
      </c>
      <c r="V27" s="33">
        <f t="shared" si="10"/>
        <v>0</v>
      </c>
      <c r="X27" s="12">
        <f t="shared" si="11"/>
        <v>0</v>
      </c>
      <c r="Y27" s="33">
        <f t="shared" si="12"/>
        <v>0</v>
      </c>
      <c r="AA27" s="12">
        <f t="shared" si="13"/>
        <v>0</v>
      </c>
      <c r="AB27" s="33">
        <f t="shared" si="14"/>
        <v>0</v>
      </c>
      <c r="AD27" s="12">
        <f t="shared" si="15"/>
        <v>0</v>
      </c>
      <c r="AE27" s="33">
        <f t="shared" si="16"/>
        <v>0</v>
      </c>
      <c r="AG27" s="12">
        <f t="shared" si="17"/>
        <v>0</v>
      </c>
      <c r="AH27" s="33">
        <f t="shared" si="18"/>
        <v>0</v>
      </c>
      <c r="AJ27" s="12">
        <f t="shared" si="19"/>
        <v>0</v>
      </c>
      <c r="AK27" s="33">
        <f t="shared" si="20"/>
        <v>0</v>
      </c>
      <c r="AM27" s="12">
        <f t="shared" si="21"/>
        <v>0</v>
      </c>
      <c r="AN27" s="33">
        <f t="shared" si="22"/>
        <v>0</v>
      </c>
      <c r="AP27" s="12">
        <f t="shared" si="23"/>
        <v>0</v>
      </c>
      <c r="AQ27" s="33">
        <f t="shared" si="24"/>
        <v>0</v>
      </c>
      <c r="AS27" s="12">
        <f t="shared" si="25"/>
        <v>0</v>
      </c>
      <c r="AT27" s="33">
        <f t="shared" si="26"/>
        <v>0</v>
      </c>
      <c r="AU27" s="158" t="str">
        <f>IF(C27="","",VLOOKUP(B27,apoio!P:S,4,0))</f>
        <v/>
      </c>
    </row>
    <row r="28" spans="1:47" ht="15" customHeight="1" x14ac:dyDescent="0.25">
      <c r="A28" s="10" t="str">
        <f>IF('1_geral'!$D$28="","",'1_geral'!$A$28)</f>
        <v/>
      </c>
      <c r="B28" s="48" t="str">
        <f>IF('1_geral'!$G$28="","",'1_geral'!$G$28)</f>
        <v/>
      </c>
      <c r="C28" s="48" t="str">
        <f>IF('1_geral'!$D$28="","",'1_geral'!$D$28)</f>
        <v/>
      </c>
      <c r="D28" s="35" t="str">
        <f>IF(C28="","",1/'3_pessoal'!C$28)</f>
        <v/>
      </c>
      <c r="E28" s="11">
        <f>IF(C28="",0,'3_pessoal'!N$28)</f>
        <v>0</v>
      </c>
      <c r="F28" s="108">
        <f>IF(C28="",0,'3_pessoal'!P$28)</f>
        <v>0</v>
      </c>
      <c r="G28" s="11">
        <f t="shared" si="2"/>
        <v>0</v>
      </c>
      <c r="I28" s="11">
        <f t="shared" si="0"/>
        <v>0</v>
      </c>
      <c r="J28" s="112">
        <f t="shared" si="1"/>
        <v>0</v>
      </c>
      <c r="L28" s="11">
        <f t="shared" si="3"/>
        <v>0</v>
      </c>
      <c r="M28" s="108">
        <f t="shared" si="4"/>
        <v>0</v>
      </c>
      <c r="O28" s="11">
        <f t="shared" si="5"/>
        <v>0</v>
      </c>
      <c r="P28" s="108">
        <f t="shared" si="6"/>
        <v>0</v>
      </c>
      <c r="R28" s="11">
        <f t="shared" si="7"/>
        <v>0</v>
      </c>
      <c r="S28" s="108">
        <f t="shared" si="8"/>
        <v>0</v>
      </c>
      <c r="U28" s="11">
        <f t="shared" si="9"/>
        <v>0</v>
      </c>
      <c r="V28" s="108">
        <f t="shared" si="10"/>
        <v>0</v>
      </c>
      <c r="X28" s="11">
        <f t="shared" si="11"/>
        <v>0</v>
      </c>
      <c r="Y28" s="108">
        <f t="shared" si="12"/>
        <v>0</v>
      </c>
      <c r="AA28" s="11">
        <f t="shared" si="13"/>
        <v>0</v>
      </c>
      <c r="AB28" s="108">
        <f t="shared" si="14"/>
        <v>0</v>
      </c>
      <c r="AD28" s="11">
        <f t="shared" si="15"/>
        <v>0</v>
      </c>
      <c r="AE28" s="108">
        <f t="shared" si="16"/>
        <v>0</v>
      </c>
      <c r="AG28" s="11">
        <f t="shared" si="17"/>
        <v>0</v>
      </c>
      <c r="AH28" s="108">
        <f t="shared" si="18"/>
        <v>0</v>
      </c>
      <c r="AJ28" s="11">
        <f t="shared" si="19"/>
        <v>0</v>
      </c>
      <c r="AK28" s="108">
        <f t="shared" si="20"/>
        <v>0</v>
      </c>
      <c r="AM28" s="11">
        <f t="shared" si="21"/>
        <v>0</v>
      </c>
      <c r="AN28" s="108">
        <f t="shared" si="22"/>
        <v>0</v>
      </c>
      <c r="AP28" s="11">
        <f t="shared" si="23"/>
        <v>0</v>
      </c>
      <c r="AQ28" s="108">
        <f t="shared" si="24"/>
        <v>0</v>
      </c>
      <c r="AS28" s="11">
        <f t="shared" si="25"/>
        <v>0</v>
      </c>
      <c r="AT28" s="108">
        <f t="shared" si="26"/>
        <v>0</v>
      </c>
      <c r="AU28" s="158" t="str">
        <f>IF(C28="","",VLOOKUP(B28,apoio!P:S,4,0))</f>
        <v/>
      </c>
    </row>
    <row r="29" spans="1:47" ht="15" customHeight="1" x14ac:dyDescent="0.25">
      <c r="A29" s="7" t="str">
        <f>IF('1_geral'!$D$29="","",'1_geral'!$A$29)</f>
        <v/>
      </c>
      <c r="B29" s="49" t="str">
        <f>IF('1_geral'!$G$29="","",'1_geral'!$G$29)</f>
        <v/>
      </c>
      <c r="C29" s="49" t="str">
        <f>IF('1_geral'!$D$29="","",'1_geral'!$D$29)</f>
        <v/>
      </c>
      <c r="D29" s="35" t="str">
        <f>IF(C29="","",1/'3_pessoal'!C$29)</f>
        <v/>
      </c>
      <c r="E29" s="12">
        <f>IF(C29="",0,'3_pessoal'!N$29)</f>
        <v>0</v>
      </c>
      <c r="F29" s="33">
        <f>IF(C29="",0,'3_pessoal'!P$29)</f>
        <v>0</v>
      </c>
      <c r="G29" s="12">
        <f t="shared" si="2"/>
        <v>0</v>
      </c>
      <c r="I29" s="12">
        <f t="shared" si="0"/>
        <v>0</v>
      </c>
      <c r="J29" s="12">
        <f t="shared" si="1"/>
        <v>0</v>
      </c>
      <c r="L29" s="12">
        <f t="shared" si="3"/>
        <v>0</v>
      </c>
      <c r="M29" s="33">
        <f t="shared" si="4"/>
        <v>0</v>
      </c>
      <c r="O29" s="12">
        <f t="shared" si="5"/>
        <v>0</v>
      </c>
      <c r="P29" s="33">
        <f t="shared" si="6"/>
        <v>0</v>
      </c>
      <c r="R29" s="12">
        <f t="shared" si="7"/>
        <v>0</v>
      </c>
      <c r="S29" s="33">
        <f t="shared" si="8"/>
        <v>0</v>
      </c>
      <c r="U29" s="12">
        <f t="shared" si="9"/>
        <v>0</v>
      </c>
      <c r="V29" s="33">
        <f t="shared" si="10"/>
        <v>0</v>
      </c>
      <c r="X29" s="12">
        <f t="shared" si="11"/>
        <v>0</v>
      </c>
      <c r="Y29" s="33">
        <f t="shared" si="12"/>
        <v>0</v>
      </c>
      <c r="AA29" s="12">
        <f t="shared" si="13"/>
        <v>0</v>
      </c>
      <c r="AB29" s="33">
        <f t="shared" si="14"/>
        <v>0</v>
      </c>
      <c r="AD29" s="12">
        <f t="shared" si="15"/>
        <v>0</v>
      </c>
      <c r="AE29" s="33">
        <f t="shared" si="16"/>
        <v>0</v>
      </c>
      <c r="AG29" s="12">
        <f t="shared" si="17"/>
        <v>0</v>
      </c>
      <c r="AH29" s="33">
        <f t="shared" si="18"/>
        <v>0</v>
      </c>
      <c r="AJ29" s="12">
        <f t="shared" si="19"/>
        <v>0</v>
      </c>
      <c r="AK29" s="33">
        <f t="shared" si="20"/>
        <v>0</v>
      </c>
      <c r="AM29" s="12">
        <f t="shared" si="21"/>
        <v>0</v>
      </c>
      <c r="AN29" s="33">
        <f t="shared" si="22"/>
        <v>0</v>
      </c>
      <c r="AP29" s="12">
        <f t="shared" si="23"/>
        <v>0</v>
      </c>
      <c r="AQ29" s="33">
        <f t="shared" si="24"/>
        <v>0</v>
      </c>
      <c r="AS29" s="12">
        <f t="shared" si="25"/>
        <v>0</v>
      </c>
      <c r="AT29" s="33">
        <f t="shared" si="26"/>
        <v>0</v>
      </c>
      <c r="AU29" s="158" t="str">
        <f>IF(C29="","",VLOOKUP(B29,apoio!P:S,4,0))</f>
        <v/>
      </c>
    </row>
    <row r="30" spans="1:47" ht="15" customHeight="1" x14ac:dyDescent="0.25">
      <c r="A30" s="10" t="str">
        <f>IF('1_geral'!$D$30="","",'1_geral'!$A$30)</f>
        <v/>
      </c>
      <c r="B30" s="48" t="str">
        <f>IF('1_geral'!$G$30="","",'1_geral'!$G$30)</f>
        <v/>
      </c>
      <c r="C30" s="48" t="str">
        <f>IF('1_geral'!$D$30="","",'1_geral'!$D$30)</f>
        <v/>
      </c>
      <c r="D30" s="35" t="str">
        <f>IF(C30="","",1/'3_pessoal'!C$30)</f>
        <v/>
      </c>
      <c r="E30" s="11">
        <f>IF(C30="",0,'3_pessoal'!N$30)</f>
        <v>0</v>
      </c>
      <c r="F30" s="108">
        <f>IF(C30="",0,'3_pessoal'!P$30)</f>
        <v>0</v>
      </c>
      <c r="G30" s="11">
        <f t="shared" si="2"/>
        <v>0</v>
      </c>
      <c r="I30" s="11">
        <f t="shared" si="0"/>
        <v>0</v>
      </c>
      <c r="J30" s="112">
        <f t="shared" si="1"/>
        <v>0</v>
      </c>
      <c r="L30" s="11">
        <f t="shared" si="3"/>
        <v>0</v>
      </c>
      <c r="M30" s="108">
        <f t="shared" si="4"/>
        <v>0</v>
      </c>
      <c r="O30" s="11">
        <f t="shared" si="5"/>
        <v>0</v>
      </c>
      <c r="P30" s="108">
        <f t="shared" si="6"/>
        <v>0</v>
      </c>
      <c r="R30" s="11">
        <f t="shared" si="7"/>
        <v>0</v>
      </c>
      <c r="S30" s="108">
        <f t="shared" si="8"/>
        <v>0</v>
      </c>
      <c r="U30" s="11">
        <f t="shared" si="9"/>
        <v>0</v>
      </c>
      <c r="V30" s="108">
        <f t="shared" si="10"/>
        <v>0</v>
      </c>
      <c r="X30" s="11">
        <f t="shared" si="11"/>
        <v>0</v>
      </c>
      <c r="Y30" s="108">
        <f t="shared" si="12"/>
        <v>0</v>
      </c>
      <c r="AA30" s="11">
        <f t="shared" si="13"/>
        <v>0</v>
      </c>
      <c r="AB30" s="108">
        <f t="shared" si="14"/>
        <v>0</v>
      </c>
      <c r="AD30" s="11">
        <f t="shared" si="15"/>
        <v>0</v>
      </c>
      <c r="AE30" s="108">
        <f t="shared" si="16"/>
        <v>0</v>
      </c>
      <c r="AG30" s="11">
        <f t="shared" si="17"/>
        <v>0</v>
      </c>
      <c r="AH30" s="108">
        <f t="shared" si="18"/>
        <v>0</v>
      </c>
      <c r="AJ30" s="11">
        <f t="shared" si="19"/>
        <v>0</v>
      </c>
      <c r="AK30" s="108">
        <f t="shared" si="20"/>
        <v>0</v>
      </c>
      <c r="AM30" s="11">
        <f t="shared" si="21"/>
        <v>0</v>
      </c>
      <c r="AN30" s="108">
        <f t="shared" si="22"/>
        <v>0</v>
      </c>
      <c r="AP30" s="11">
        <f t="shared" si="23"/>
        <v>0</v>
      </c>
      <c r="AQ30" s="108">
        <f t="shared" si="24"/>
        <v>0</v>
      </c>
      <c r="AS30" s="11">
        <f t="shared" si="25"/>
        <v>0</v>
      </c>
      <c r="AT30" s="108">
        <f t="shared" si="26"/>
        <v>0</v>
      </c>
      <c r="AU30" s="158" t="str">
        <f>IF(C30="","",VLOOKUP(B30,apoio!P:S,4,0))</f>
        <v/>
      </c>
    </row>
    <row r="31" spans="1:47" ht="15" customHeight="1" x14ac:dyDescent="0.25">
      <c r="A31" s="7" t="str">
        <f>IF('1_geral'!$D$31="","",'1_geral'!$A$31)</f>
        <v/>
      </c>
      <c r="B31" s="49" t="str">
        <f>IF('1_geral'!$G$31="","",'1_geral'!$G$31)</f>
        <v/>
      </c>
      <c r="C31" s="49" t="str">
        <f>IF('1_geral'!$D$31="","",'1_geral'!$D$31)</f>
        <v/>
      </c>
      <c r="D31" s="35" t="str">
        <f>IF(C31="","",1/'3_pessoal'!C$31)</f>
        <v/>
      </c>
      <c r="E31" s="12">
        <f>IF(C31="",0,'3_pessoal'!N$31)</f>
        <v>0</v>
      </c>
      <c r="F31" s="33">
        <f>IF(C31="",0,'3_pessoal'!P$31)</f>
        <v>0</v>
      </c>
      <c r="G31" s="12">
        <f t="shared" si="2"/>
        <v>0</v>
      </c>
      <c r="I31" s="12">
        <f t="shared" si="0"/>
        <v>0</v>
      </c>
      <c r="J31" s="12">
        <f t="shared" si="1"/>
        <v>0</v>
      </c>
      <c r="L31" s="12">
        <f t="shared" si="3"/>
        <v>0</v>
      </c>
      <c r="M31" s="33">
        <f t="shared" si="4"/>
        <v>0</v>
      </c>
      <c r="O31" s="12">
        <f t="shared" si="5"/>
        <v>0</v>
      </c>
      <c r="P31" s="33">
        <f t="shared" si="6"/>
        <v>0</v>
      </c>
      <c r="R31" s="12">
        <f t="shared" si="7"/>
        <v>0</v>
      </c>
      <c r="S31" s="33">
        <f t="shared" si="8"/>
        <v>0</v>
      </c>
      <c r="U31" s="12">
        <f t="shared" si="9"/>
        <v>0</v>
      </c>
      <c r="V31" s="33">
        <f t="shared" si="10"/>
        <v>0</v>
      </c>
      <c r="X31" s="12">
        <f t="shared" si="11"/>
        <v>0</v>
      </c>
      <c r="Y31" s="33">
        <f t="shared" si="12"/>
        <v>0</v>
      </c>
      <c r="AA31" s="12">
        <f t="shared" si="13"/>
        <v>0</v>
      </c>
      <c r="AB31" s="33">
        <f t="shared" si="14"/>
        <v>0</v>
      </c>
      <c r="AD31" s="12">
        <f t="shared" si="15"/>
        <v>0</v>
      </c>
      <c r="AE31" s="33">
        <f t="shared" si="16"/>
        <v>0</v>
      </c>
      <c r="AG31" s="12">
        <f t="shared" si="17"/>
        <v>0</v>
      </c>
      <c r="AH31" s="33">
        <f t="shared" si="18"/>
        <v>0</v>
      </c>
      <c r="AJ31" s="12">
        <f t="shared" si="19"/>
        <v>0</v>
      </c>
      <c r="AK31" s="33">
        <f t="shared" si="20"/>
        <v>0</v>
      </c>
      <c r="AM31" s="12">
        <f t="shared" si="21"/>
        <v>0</v>
      </c>
      <c r="AN31" s="33">
        <f t="shared" si="22"/>
        <v>0</v>
      </c>
      <c r="AP31" s="12">
        <f t="shared" si="23"/>
        <v>0</v>
      </c>
      <c r="AQ31" s="33">
        <f t="shared" si="24"/>
        <v>0</v>
      </c>
      <c r="AS31" s="12">
        <f t="shared" si="25"/>
        <v>0</v>
      </c>
      <c r="AT31" s="33">
        <f t="shared" si="26"/>
        <v>0</v>
      </c>
      <c r="AU31" s="158" t="str">
        <f>IF(C31="","",VLOOKUP(B31,apoio!P:S,4,0))</f>
        <v/>
      </c>
    </row>
    <row r="32" spans="1:47" ht="15" customHeight="1" x14ac:dyDescent="0.25">
      <c r="A32" s="10" t="str">
        <f>IF('1_geral'!$D$32="","",'1_geral'!$A$32)</f>
        <v/>
      </c>
      <c r="B32" s="48" t="str">
        <f>IF('1_geral'!$G$32="","",'1_geral'!$G$32)</f>
        <v/>
      </c>
      <c r="C32" s="48" t="str">
        <f>IF('1_geral'!$D$32="","",'1_geral'!$D$32)</f>
        <v/>
      </c>
      <c r="D32" s="35" t="str">
        <f>IF(C32="","",1/'3_pessoal'!C$32)</f>
        <v/>
      </c>
      <c r="E32" s="11">
        <f>IF(C32="",0,'3_pessoal'!N$32)</f>
        <v>0</v>
      </c>
      <c r="F32" s="108">
        <f>IF(C32="",0,'3_pessoal'!P$32)</f>
        <v>0</v>
      </c>
      <c r="G32" s="11">
        <f t="shared" si="2"/>
        <v>0</v>
      </c>
      <c r="I32" s="11">
        <f t="shared" si="0"/>
        <v>0</v>
      </c>
      <c r="J32" s="112">
        <f t="shared" si="1"/>
        <v>0</v>
      </c>
      <c r="L32" s="11">
        <f t="shared" si="3"/>
        <v>0</v>
      </c>
      <c r="M32" s="108">
        <f t="shared" si="4"/>
        <v>0</v>
      </c>
      <c r="O32" s="11">
        <f t="shared" si="5"/>
        <v>0</v>
      </c>
      <c r="P32" s="108">
        <f t="shared" si="6"/>
        <v>0</v>
      </c>
      <c r="R32" s="11">
        <f t="shared" si="7"/>
        <v>0</v>
      </c>
      <c r="S32" s="108">
        <f t="shared" si="8"/>
        <v>0</v>
      </c>
      <c r="U32" s="11">
        <f t="shared" si="9"/>
        <v>0</v>
      </c>
      <c r="V32" s="108">
        <f t="shared" si="10"/>
        <v>0</v>
      </c>
      <c r="X32" s="11">
        <f t="shared" si="11"/>
        <v>0</v>
      </c>
      <c r="Y32" s="108">
        <f t="shared" si="12"/>
        <v>0</v>
      </c>
      <c r="AA32" s="11">
        <f t="shared" si="13"/>
        <v>0</v>
      </c>
      <c r="AB32" s="108">
        <f t="shared" si="14"/>
        <v>0</v>
      </c>
      <c r="AD32" s="11">
        <f t="shared" si="15"/>
        <v>0</v>
      </c>
      <c r="AE32" s="108">
        <f t="shared" si="16"/>
        <v>0</v>
      </c>
      <c r="AG32" s="11">
        <f t="shared" si="17"/>
        <v>0</v>
      </c>
      <c r="AH32" s="108">
        <f t="shared" si="18"/>
        <v>0</v>
      </c>
      <c r="AJ32" s="11">
        <f t="shared" si="19"/>
        <v>0</v>
      </c>
      <c r="AK32" s="108">
        <f t="shared" si="20"/>
        <v>0</v>
      </c>
      <c r="AM32" s="11">
        <f t="shared" si="21"/>
        <v>0</v>
      </c>
      <c r="AN32" s="108">
        <f t="shared" si="22"/>
        <v>0</v>
      </c>
      <c r="AP32" s="11">
        <f t="shared" si="23"/>
        <v>0</v>
      </c>
      <c r="AQ32" s="108">
        <f t="shared" si="24"/>
        <v>0</v>
      </c>
      <c r="AS32" s="11">
        <f t="shared" si="25"/>
        <v>0</v>
      </c>
      <c r="AT32" s="108">
        <f t="shared" si="26"/>
        <v>0</v>
      </c>
      <c r="AU32" s="158" t="str">
        <f>IF(C32="","",VLOOKUP(B32,apoio!P:S,4,0))</f>
        <v/>
      </c>
    </row>
    <row r="33" spans="1:47" ht="15" customHeight="1" x14ac:dyDescent="0.25">
      <c r="A33" s="7" t="str">
        <f>IF('1_geral'!$D$33="","",'1_geral'!$A$33)</f>
        <v/>
      </c>
      <c r="B33" s="49" t="str">
        <f>IF('1_geral'!$G$33="","",'1_geral'!$G$33)</f>
        <v/>
      </c>
      <c r="C33" s="49" t="str">
        <f>IF('1_geral'!$D$33="","",'1_geral'!$D$33)</f>
        <v/>
      </c>
      <c r="D33" s="35" t="str">
        <f>IF(C33="","",1/'3_pessoal'!C$33)</f>
        <v/>
      </c>
      <c r="E33" s="12">
        <f>IF(C33="",0,'3_pessoal'!N$33)</f>
        <v>0</v>
      </c>
      <c r="F33" s="33">
        <f>IF(C33="",0,'3_pessoal'!P$33)</f>
        <v>0</v>
      </c>
      <c r="G33" s="12">
        <f t="shared" si="2"/>
        <v>0</v>
      </c>
      <c r="I33" s="12">
        <f t="shared" si="0"/>
        <v>0</v>
      </c>
      <c r="J33" s="12">
        <f t="shared" si="1"/>
        <v>0</v>
      </c>
      <c r="L33" s="12">
        <f t="shared" si="3"/>
        <v>0</v>
      </c>
      <c r="M33" s="33">
        <f t="shared" si="4"/>
        <v>0</v>
      </c>
      <c r="O33" s="12">
        <f t="shared" si="5"/>
        <v>0</v>
      </c>
      <c r="P33" s="33">
        <f t="shared" si="6"/>
        <v>0</v>
      </c>
      <c r="R33" s="12">
        <f t="shared" si="7"/>
        <v>0</v>
      </c>
      <c r="S33" s="33">
        <f t="shared" si="8"/>
        <v>0</v>
      </c>
      <c r="U33" s="12">
        <f t="shared" si="9"/>
        <v>0</v>
      </c>
      <c r="V33" s="33">
        <f t="shared" si="10"/>
        <v>0</v>
      </c>
      <c r="X33" s="12">
        <f t="shared" si="11"/>
        <v>0</v>
      </c>
      <c r="Y33" s="33">
        <f t="shared" si="12"/>
        <v>0</v>
      </c>
      <c r="AA33" s="12">
        <f t="shared" si="13"/>
        <v>0</v>
      </c>
      <c r="AB33" s="33">
        <f t="shared" si="14"/>
        <v>0</v>
      </c>
      <c r="AD33" s="12">
        <f t="shared" si="15"/>
        <v>0</v>
      </c>
      <c r="AE33" s="33">
        <f t="shared" si="16"/>
        <v>0</v>
      </c>
      <c r="AG33" s="12">
        <f t="shared" si="17"/>
        <v>0</v>
      </c>
      <c r="AH33" s="33">
        <f t="shared" si="18"/>
        <v>0</v>
      </c>
      <c r="AJ33" s="12">
        <f t="shared" si="19"/>
        <v>0</v>
      </c>
      <c r="AK33" s="33">
        <f t="shared" si="20"/>
        <v>0</v>
      </c>
      <c r="AM33" s="12">
        <f t="shared" si="21"/>
        <v>0</v>
      </c>
      <c r="AN33" s="33">
        <f t="shared" si="22"/>
        <v>0</v>
      </c>
      <c r="AP33" s="12">
        <f t="shared" si="23"/>
        <v>0</v>
      </c>
      <c r="AQ33" s="33">
        <f t="shared" si="24"/>
        <v>0</v>
      </c>
      <c r="AS33" s="12">
        <f t="shared" si="25"/>
        <v>0</v>
      </c>
      <c r="AT33" s="33">
        <f t="shared" si="26"/>
        <v>0</v>
      </c>
      <c r="AU33" s="158" t="str">
        <f>IF(C33="","",VLOOKUP(B33,apoio!P:S,4,0))</f>
        <v/>
      </c>
    </row>
    <row r="34" spans="1:47" ht="15" customHeight="1" x14ac:dyDescent="0.25">
      <c r="A34" s="10" t="str">
        <f>IF('1_geral'!$D$34="","",'1_geral'!$A$34)</f>
        <v/>
      </c>
      <c r="B34" s="48" t="str">
        <f>IF('1_geral'!$G$34="","",'1_geral'!$G$34)</f>
        <v/>
      </c>
      <c r="C34" s="48" t="str">
        <f>IF('1_geral'!$D$34="","",'1_geral'!$D$34)</f>
        <v/>
      </c>
      <c r="D34" s="35" t="str">
        <f>IF(C34="","",1/'3_pessoal'!C$34)</f>
        <v/>
      </c>
      <c r="E34" s="11">
        <f>IF(C34="",0,'3_pessoal'!N$34)</f>
        <v>0</v>
      </c>
      <c r="F34" s="108">
        <f>IF(C34="",0,'3_pessoal'!P$34)</f>
        <v>0</v>
      </c>
      <c r="G34" s="11">
        <f t="shared" si="2"/>
        <v>0</v>
      </c>
      <c r="I34" s="11">
        <f t="shared" si="0"/>
        <v>0</v>
      </c>
      <c r="J34" s="112">
        <f t="shared" si="1"/>
        <v>0</v>
      </c>
      <c r="L34" s="11">
        <f t="shared" si="3"/>
        <v>0</v>
      </c>
      <c r="M34" s="108">
        <f t="shared" si="4"/>
        <v>0</v>
      </c>
      <c r="O34" s="11">
        <f t="shared" si="5"/>
        <v>0</v>
      </c>
      <c r="P34" s="108">
        <f t="shared" si="6"/>
        <v>0</v>
      </c>
      <c r="R34" s="11">
        <f t="shared" si="7"/>
        <v>0</v>
      </c>
      <c r="S34" s="108">
        <f t="shared" si="8"/>
        <v>0</v>
      </c>
      <c r="U34" s="11">
        <f t="shared" si="9"/>
        <v>0</v>
      </c>
      <c r="V34" s="108">
        <f t="shared" si="10"/>
        <v>0</v>
      </c>
      <c r="X34" s="11">
        <f t="shared" si="11"/>
        <v>0</v>
      </c>
      <c r="Y34" s="108">
        <f t="shared" si="12"/>
        <v>0</v>
      </c>
      <c r="AA34" s="11">
        <f t="shared" si="13"/>
        <v>0</v>
      </c>
      <c r="AB34" s="108">
        <f t="shared" si="14"/>
        <v>0</v>
      </c>
      <c r="AD34" s="11">
        <f t="shared" si="15"/>
        <v>0</v>
      </c>
      <c r="AE34" s="108">
        <f t="shared" si="16"/>
        <v>0</v>
      </c>
      <c r="AG34" s="11">
        <f t="shared" si="17"/>
        <v>0</v>
      </c>
      <c r="AH34" s="108">
        <f t="shared" si="18"/>
        <v>0</v>
      </c>
      <c r="AJ34" s="11">
        <f t="shared" si="19"/>
        <v>0</v>
      </c>
      <c r="AK34" s="108">
        <f t="shared" si="20"/>
        <v>0</v>
      </c>
      <c r="AM34" s="11">
        <f t="shared" si="21"/>
        <v>0</v>
      </c>
      <c r="AN34" s="108">
        <f t="shared" si="22"/>
        <v>0</v>
      </c>
      <c r="AP34" s="11">
        <f t="shared" si="23"/>
        <v>0</v>
      </c>
      <c r="AQ34" s="108">
        <f t="shared" si="24"/>
        <v>0</v>
      </c>
      <c r="AS34" s="11">
        <f t="shared" si="25"/>
        <v>0</v>
      </c>
      <c r="AT34" s="108">
        <f t="shared" si="26"/>
        <v>0</v>
      </c>
      <c r="AU34" s="158" t="str">
        <f>IF(C34="","",VLOOKUP(B34,apoio!P:S,4,0))</f>
        <v/>
      </c>
    </row>
    <row r="35" spans="1:47" ht="15" customHeight="1" x14ac:dyDescent="0.25">
      <c r="A35" s="7" t="str">
        <f>IF('1_geral'!$D$35="","",'1_geral'!$A$35)</f>
        <v/>
      </c>
      <c r="B35" s="49" t="str">
        <f>IF('1_geral'!$G$35="","",'1_geral'!$G$35)</f>
        <v/>
      </c>
      <c r="C35" s="49" t="str">
        <f>IF('1_geral'!$D$35="","",'1_geral'!$D$35)</f>
        <v/>
      </c>
      <c r="D35" s="35" t="str">
        <f>IF(C35="","",1/'3_pessoal'!C$35)</f>
        <v/>
      </c>
      <c r="E35" s="12">
        <f>IF(C35="",0,'3_pessoal'!N$35)</f>
        <v>0</v>
      </c>
      <c r="F35" s="33">
        <f>IF(C35="",0,'3_pessoal'!P$35)</f>
        <v>0</v>
      </c>
      <c r="G35" s="12">
        <f t="shared" si="2"/>
        <v>0</v>
      </c>
      <c r="I35" s="12">
        <f t="shared" si="0"/>
        <v>0</v>
      </c>
      <c r="J35" s="12">
        <f t="shared" si="1"/>
        <v>0</v>
      </c>
      <c r="L35" s="12">
        <f t="shared" si="3"/>
        <v>0</v>
      </c>
      <c r="M35" s="33">
        <f t="shared" si="4"/>
        <v>0</v>
      </c>
      <c r="O35" s="12">
        <f t="shared" si="5"/>
        <v>0</v>
      </c>
      <c r="P35" s="33">
        <f t="shared" si="6"/>
        <v>0</v>
      </c>
      <c r="R35" s="12">
        <f t="shared" si="7"/>
        <v>0</v>
      </c>
      <c r="S35" s="33">
        <f t="shared" si="8"/>
        <v>0</v>
      </c>
      <c r="U35" s="12">
        <f t="shared" si="9"/>
        <v>0</v>
      </c>
      <c r="V35" s="33">
        <f t="shared" si="10"/>
        <v>0</v>
      </c>
      <c r="X35" s="12">
        <f t="shared" si="11"/>
        <v>0</v>
      </c>
      <c r="Y35" s="33">
        <f t="shared" si="12"/>
        <v>0</v>
      </c>
      <c r="AA35" s="12">
        <f t="shared" si="13"/>
        <v>0</v>
      </c>
      <c r="AB35" s="33">
        <f t="shared" si="14"/>
        <v>0</v>
      </c>
      <c r="AD35" s="12">
        <f t="shared" si="15"/>
        <v>0</v>
      </c>
      <c r="AE35" s="33">
        <f t="shared" si="16"/>
        <v>0</v>
      </c>
      <c r="AG35" s="12">
        <f t="shared" si="17"/>
        <v>0</v>
      </c>
      <c r="AH35" s="33">
        <f t="shared" si="18"/>
        <v>0</v>
      </c>
      <c r="AJ35" s="12">
        <f t="shared" si="19"/>
        <v>0</v>
      </c>
      <c r="AK35" s="33">
        <f t="shared" si="20"/>
        <v>0</v>
      </c>
      <c r="AM35" s="12">
        <f t="shared" si="21"/>
        <v>0</v>
      </c>
      <c r="AN35" s="33">
        <f t="shared" si="22"/>
        <v>0</v>
      </c>
      <c r="AP35" s="12">
        <f t="shared" si="23"/>
        <v>0</v>
      </c>
      <c r="AQ35" s="33">
        <f t="shared" si="24"/>
        <v>0</v>
      </c>
      <c r="AS35" s="12">
        <f t="shared" si="25"/>
        <v>0</v>
      </c>
      <c r="AT35" s="33">
        <f t="shared" si="26"/>
        <v>0</v>
      </c>
      <c r="AU35" s="158" t="str">
        <f>IF(C35="","",VLOOKUP(B35,apoio!P:S,4,0))</f>
        <v/>
      </c>
    </row>
    <row r="36" spans="1:47" ht="15" customHeight="1" x14ac:dyDescent="0.25">
      <c r="A36" s="10" t="str">
        <f>IF('1_geral'!$D$36="","",'1_geral'!$A$36)</f>
        <v/>
      </c>
      <c r="B36" s="48" t="str">
        <f>IF('1_geral'!$G$36="","",'1_geral'!$G$36)</f>
        <v/>
      </c>
      <c r="C36" s="48" t="str">
        <f>IF('1_geral'!$D$36="","",'1_geral'!$D$36)</f>
        <v/>
      </c>
      <c r="D36" s="35" t="str">
        <f>IF(C36="","",1/'3_pessoal'!C$36)</f>
        <v/>
      </c>
      <c r="E36" s="11">
        <f>IF(C36="",0,'3_pessoal'!N$36)</f>
        <v>0</v>
      </c>
      <c r="F36" s="108">
        <f>IF(C36="",0,'3_pessoal'!P$36)</f>
        <v>0</v>
      </c>
      <c r="G36" s="11">
        <f t="shared" si="2"/>
        <v>0</v>
      </c>
      <c r="I36" s="11">
        <f t="shared" si="0"/>
        <v>0</v>
      </c>
      <c r="J36" s="112">
        <f t="shared" si="1"/>
        <v>0</v>
      </c>
      <c r="L36" s="11">
        <f t="shared" si="3"/>
        <v>0</v>
      </c>
      <c r="M36" s="108">
        <f t="shared" si="4"/>
        <v>0</v>
      </c>
      <c r="O36" s="11">
        <f t="shared" si="5"/>
        <v>0</v>
      </c>
      <c r="P36" s="108">
        <f t="shared" si="6"/>
        <v>0</v>
      </c>
      <c r="R36" s="11">
        <f t="shared" si="7"/>
        <v>0</v>
      </c>
      <c r="S36" s="108">
        <f t="shared" si="8"/>
        <v>0</v>
      </c>
      <c r="U36" s="11">
        <f t="shared" si="9"/>
        <v>0</v>
      </c>
      <c r="V36" s="108">
        <f t="shared" si="10"/>
        <v>0</v>
      </c>
      <c r="X36" s="11">
        <f t="shared" si="11"/>
        <v>0</v>
      </c>
      <c r="Y36" s="108">
        <f t="shared" si="12"/>
        <v>0</v>
      </c>
      <c r="AA36" s="11">
        <f t="shared" si="13"/>
        <v>0</v>
      </c>
      <c r="AB36" s="108">
        <f t="shared" si="14"/>
        <v>0</v>
      </c>
      <c r="AD36" s="11">
        <f t="shared" si="15"/>
        <v>0</v>
      </c>
      <c r="AE36" s="108">
        <f t="shared" si="16"/>
        <v>0</v>
      </c>
      <c r="AG36" s="11">
        <f t="shared" si="17"/>
        <v>0</v>
      </c>
      <c r="AH36" s="108">
        <f t="shared" si="18"/>
        <v>0</v>
      </c>
      <c r="AJ36" s="11">
        <f t="shared" si="19"/>
        <v>0</v>
      </c>
      <c r="AK36" s="108">
        <f t="shared" si="20"/>
        <v>0</v>
      </c>
      <c r="AM36" s="11">
        <f t="shared" si="21"/>
        <v>0</v>
      </c>
      <c r="AN36" s="108">
        <f t="shared" si="22"/>
        <v>0</v>
      </c>
      <c r="AP36" s="11">
        <f t="shared" si="23"/>
        <v>0</v>
      </c>
      <c r="AQ36" s="108">
        <f t="shared" si="24"/>
        <v>0</v>
      </c>
      <c r="AS36" s="11">
        <f t="shared" si="25"/>
        <v>0</v>
      </c>
      <c r="AT36" s="108">
        <f t="shared" si="26"/>
        <v>0</v>
      </c>
      <c r="AU36" s="158" t="str">
        <f>IF(C36="","",VLOOKUP(B36,apoio!P:S,4,0))</f>
        <v/>
      </c>
    </row>
    <row r="37" spans="1:47" ht="15" customHeight="1" x14ac:dyDescent="0.25">
      <c r="A37" s="7" t="str">
        <f>IF('1_geral'!$D$37="","",'1_geral'!$A$37)</f>
        <v/>
      </c>
      <c r="B37" s="49" t="str">
        <f>IF('1_geral'!$G$37="","",'1_geral'!$G$37)</f>
        <v/>
      </c>
      <c r="C37" s="49" t="str">
        <f>IF('1_geral'!$D$37="","",'1_geral'!$D$37)</f>
        <v/>
      </c>
      <c r="D37" s="35" t="str">
        <f>IF(C37="","",1/'3_pessoal'!C$37)</f>
        <v/>
      </c>
      <c r="E37" s="12">
        <f>IF(C37="",0,'3_pessoal'!N$37)</f>
        <v>0</v>
      </c>
      <c r="F37" s="33">
        <f>IF(C37="",0,'3_pessoal'!P$37)</f>
        <v>0</v>
      </c>
      <c r="G37" s="12">
        <f t="shared" si="2"/>
        <v>0</v>
      </c>
      <c r="I37" s="12">
        <f t="shared" si="0"/>
        <v>0</v>
      </c>
      <c r="J37" s="12">
        <f t="shared" si="1"/>
        <v>0</v>
      </c>
      <c r="L37" s="12">
        <f t="shared" si="3"/>
        <v>0</v>
      </c>
      <c r="M37" s="33">
        <f t="shared" si="4"/>
        <v>0</v>
      </c>
      <c r="O37" s="12">
        <f t="shared" si="5"/>
        <v>0</v>
      </c>
      <c r="P37" s="33">
        <f t="shared" si="6"/>
        <v>0</v>
      </c>
      <c r="R37" s="12">
        <f t="shared" si="7"/>
        <v>0</v>
      </c>
      <c r="S37" s="33">
        <f t="shared" si="8"/>
        <v>0</v>
      </c>
      <c r="U37" s="12">
        <f t="shared" si="9"/>
        <v>0</v>
      </c>
      <c r="V37" s="33">
        <f t="shared" si="10"/>
        <v>0</v>
      </c>
      <c r="X37" s="12">
        <f t="shared" si="11"/>
        <v>0</v>
      </c>
      <c r="Y37" s="33">
        <f t="shared" si="12"/>
        <v>0</v>
      </c>
      <c r="AA37" s="12">
        <f t="shared" si="13"/>
        <v>0</v>
      </c>
      <c r="AB37" s="33">
        <f t="shared" si="14"/>
        <v>0</v>
      </c>
      <c r="AD37" s="12">
        <f t="shared" si="15"/>
        <v>0</v>
      </c>
      <c r="AE37" s="33">
        <f t="shared" si="16"/>
        <v>0</v>
      </c>
      <c r="AG37" s="12">
        <f t="shared" si="17"/>
        <v>0</v>
      </c>
      <c r="AH37" s="33">
        <f t="shared" si="18"/>
        <v>0</v>
      </c>
      <c r="AJ37" s="12">
        <f t="shared" si="19"/>
        <v>0</v>
      </c>
      <c r="AK37" s="33">
        <f t="shared" si="20"/>
        <v>0</v>
      </c>
      <c r="AM37" s="12">
        <f t="shared" si="21"/>
        <v>0</v>
      </c>
      <c r="AN37" s="33">
        <f t="shared" si="22"/>
        <v>0</v>
      </c>
      <c r="AP37" s="12">
        <f t="shared" si="23"/>
        <v>0</v>
      </c>
      <c r="AQ37" s="33">
        <f t="shared" si="24"/>
        <v>0</v>
      </c>
      <c r="AS37" s="12">
        <f t="shared" si="25"/>
        <v>0</v>
      </c>
      <c r="AT37" s="33">
        <f t="shared" si="26"/>
        <v>0</v>
      </c>
      <c r="AU37" s="158" t="str">
        <f>IF(C37="","",VLOOKUP(B37,apoio!P:S,4,0))</f>
        <v/>
      </c>
    </row>
    <row r="38" spans="1:47" ht="15" customHeight="1" x14ac:dyDescent="0.25">
      <c r="A38" s="10" t="str">
        <f>IF('1_geral'!$D$38="","",'1_geral'!$A$38)</f>
        <v/>
      </c>
      <c r="B38" s="48" t="str">
        <f>IF('1_geral'!$G$38="","",'1_geral'!$G$38)</f>
        <v/>
      </c>
      <c r="C38" s="48" t="str">
        <f>IF('1_geral'!$D$38="","",'1_geral'!$D$38)</f>
        <v/>
      </c>
      <c r="D38" s="35" t="str">
        <f>IF(C38="","",1/'3_pessoal'!C$38)</f>
        <v/>
      </c>
      <c r="E38" s="11">
        <f>IF(C38="",0,'3_pessoal'!N$38)</f>
        <v>0</v>
      </c>
      <c r="F38" s="108">
        <f>IF(C38="",0,'3_pessoal'!P$38)</f>
        <v>0</v>
      </c>
      <c r="G38" s="11">
        <f t="shared" si="2"/>
        <v>0</v>
      </c>
      <c r="I38" s="11">
        <f t="shared" si="0"/>
        <v>0</v>
      </c>
      <c r="J38" s="112">
        <f t="shared" si="1"/>
        <v>0</v>
      </c>
      <c r="L38" s="11">
        <f t="shared" si="3"/>
        <v>0</v>
      </c>
      <c r="M38" s="108">
        <f t="shared" si="4"/>
        <v>0</v>
      </c>
      <c r="O38" s="11">
        <f t="shared" si="5"/>
        <v>0</v>
      </c>
      <c r="P38" s="108">
        <f t="shared" si="6"/>
        <v>0</v>
      </c>
      <c r="R38" s="11">
        <f t="shared" si="7"/>
        <v>0</v>
      </c>
      <c r="S38" s="108">
        <f t="shared" si="8"/>
        <v>0</v>
      </c>
      <c r="U38" s="11">
        <f t="shared" si="9"/>
        <v>0</v>
      </c>
      <c r="V38" s="108">
        <f t="shared" si="10"/>
        <v>0</v>
      </c>
      <c r="X38" s="11">
        <f t="shared" si="11"/>
        <v>0</v>
      </c>
      <c r="Y38" s="108">
        <f t="shared" si="12"/>
        <v>0</v>
      </c>
      <c r="AA38" s="11">
        <f t="shared" si="13"/>
        <v>0</v>
      </c>
      <c r="AB38" s="108">
        <f t="shared" si="14"/>
        <v>0</v>
      </c>
      <c r="AD38" s="11">
        <f t="shared" si="15"/>
        <v>0</v>
      </c>
      <c r="AE38" s="108">
        <f t="shared" si="16"/>
        <v>0</v>
      </c>
      <c r="AG38" s="11">
        <f t="shared" si="17"/>
        <v>0</v>
      </c>
      <c r="AH38" s="108">
        <f t="shared" si="18"/>
        <v>0</v>
      </c>
      <c r="AJ38" s="11">
        <f t="shared" si="19"/>
        <v>0</v>
      </c>
      <c r="AK38" s="108">
        <f t="shared" si="20"/>
        <v>0</v>
      </c>
      <c r="AM38" s="11">
        <f t="shared" si="21"/>
        <v>0</v>
      </c>
      <c r="AN38" s="108">
        <f t="shared" si="22"/>
        <v>0</v>
      </c>
      <c r="AP38" s="11">
        <f t="shared" si="23"/>
        <v>0</v>
      </c>
      <c r="AQ38" s="108">
        <f t="shared" si="24"/>
        <v>0</v>
      </c>
      <c r="AS38" s="11">
        <f t="shared" si="25"/>
        <v>0</v>
      </c>
      <c r="AT38" s="108">
        <f t="shared" si="26"/>
        <v>0</v>
      </c>
      <c r="AU38" s="158" t="str">
        <f>IF(C38="","",VLOOKUP(B38,apoio!P:S,4,0))</f>
        <v/>
      </c>
    </row>
    <row r="39" spans="1:47" ht="15" customHeight="1" x14ac:dyDescent="0.25">
      <c r="A39" s="7" t="str">
        <f>IF('1_geral'!$D$39="","",'1_geral'!$A$39)</f>
        <v/>
      </c>
      <c r="B39" s="49" t="str">
        <f>IF('1_geral'!$G$39="","",'1_geral'!$G$39)</f>
        <v/>
      </c>
      <c r="C39" s="49" t="str">
        <f>IF('1_geral'!$D$39="","",'1_geral'!$D$39)</f>
        <v/>
      </c>
      <c r="D39" s="35" t="str">
        <f>IF(C39="","",1/'3_pessoal'!C$39)</f>
        <v/>
      </c>
      <c r="E39" s="12">
        <f>IF(C39="",0,'3_pessoal'!N$39)</f>
        <v>0</v>
      </c>
      <c r="F39" s="33">
        <f>IF(C39="",0,'3_pessoal'!P$39)</f>
        <v>0</v>
      </c>
      <c r="G39" s="12">
        <f t="shared" si="2"/>
        <v>0</v>
      </c>
      <c r="I39" s="12">
        <f t="shared" si="0"/>
        <v>0</v>
      </c>
      <c r="J39" s="12">
        <f t="shared" si="1"/>
        <v>0</v>
      </c>
      <c r="L39" s="12">
        <f t="shared" si="3"/>
        <v>0</v>
      </c>
      <c r="M39" s="33">
        <f t="shared" si="4"/>
        <v>0</v>
      </c>
      <c r="O39" s="12">
        <f t="shared" si="5"/>
        <v>0</v>
      </c>
      <c r="P39" s="33">
        <f t="shared" si="6"/>
        <v>0</v>
      </c>
      <c r="R39" s="12">
        <f t="shared" si="7"/>
        <v>0</v>
      </c>
      <c r="S39" s="33">
        <f t="shared" si="8"/>
        <v>0</v>
      </c>
      <c r="U39" s="12">
        <f t="shared" si="9"/>
        <v>0</v>
      </c>
      <c r="V39" s="33">
        <f t="shared" si="10"/>
        <v>0</v>
      </c>
      <c r="X39" s="12">
        <f t="shared" si="11"/>
        <v>0</v>
      </c>
      <c r="Y39" s="33">
        <f t="shared" si="12"/>
        <v>0</v>
      </c>
      <c r="AA39" s="12">
        <f t="shared" si="13"/>
        <v>0</v>
      </c>
      <c r="AB39" s="33">
        <f t="shared" si="14"/>
        <v>0</v>
      </c>
      <c r="AD39" s="12">
        <f t="shared" si="15"/>
        <v>0</v>
      </c>
      <c r="AE39" s="33">
        <f t="shared" si="16"/>
        <v>0</v>
      </c>
      <c r="AG39" s="12">
        <f t="shared" si="17"/>
        <v>0</v>
      </c>
      <c r="AH39" s="33">
        <f t="shared" si="18"/>
        <v>0</v>
      </c>
      <c r="AJ39" s="12">
        <f t="shared" si="19"/>
        <v>0</v>
      </c>
      <c r="AK39" s="33">
        <f t="shared" si="20"/>
        <v>0</v>
      </c>
      <c r="AM39" s="12">
        <f t="shared" si="21"/>
        <v>0</v>
      </c>
      <c r="AN39" s="33">
        <f t="shared" si="22"/>
        <v>0</v>
      </c>
      <c r="AP39" s="12">
        <f t="shared" si="23"/>
        <v>0</v>
      </c>
      <c r="AQ39" s="33">
        <f t="shared" si="24"/>
        <v>0</v>
      </c>
      <c r="AS39" s="12">
        <f t="shared" si="25"/>
        <v>0</v>
      </c>
      <c r="AT39" s="33">
        <f t="shared" si="26"/>
        <v>0</v>
      </c>
      <c r="AU39" s="158" t="str">
        <f>IF(C39="","",VLOOKUP(B39,apoio!P:S,4,0))</f>
        <v/>
      </c>
    </row>
    <row r="40" spans="1:47" ht="15" customHeight="1" x14ac:dyDescent="0.25">
      <c r="A40" s="10" t="str">
        <f>IF('1_geral'!$D$40="","",'1_geral'!$A$40)</f>
        <v/>
      </c>
      <c r="B40" s="48" t="str">
        <f>IF('1_geral'!$G$40="","",'1_geral'!$G$40)</f>
        <v/>
      </c>
      <c r="C40" s="48" t="str">
        <f>IF('1_geral'!$D$40="","",'1_geral'!$D$40)</f>
        <v/>
      </c>
      <c r="D40" s="35" t="str">
        <f>IF(C40="","",1/'3_pessoal'!C$40)</f>
        <v/>
      </c>
      <c r="E40" s="11">
        <f>IF(C40="",0,'3_pessoal'!N$40)</f>
        <v>0</v>
      </c>
      <c r="F40" s="108">
        <f>IF(C40="",0,'3_pessoal'!P$40)</f>
        <v>0</v>
      </c>
      <c r="G40" s="11">
        <f t="shared" si="2"/>
        <v>0</v>
      </c>
      <c r="I40" s="11">
        <f t="shared" si="0"/>
        <v>0</v>
      </c>
      <c r="J40" s="112">
        <f t="shared" si="1"/>
        <v>0</v>
      </c>
      <c r="L40" s="11">
        <f t="shared" si="3"/>
        <v>0</v>
      </c>
      <c r="M40" s="108">
        <f t="shared" si="4"/>
        <v>0</v>
      </c>
      <c r="O40" s="11">
        <f t="shared" si="5"/>
        <v>0</v>
      </c>
      <c r="P40" s="108">
        <f t="shared" si="6"/>
        <v>0</v>
      </c>
      <c r="R40" s="11">
        <f t="shared" si="7"/>
        <v>0</v>
      </c>
      <c r="S40" s="108">
        <f t="shared" si="8"/>
        <v>0</v>
      </c>
      <c r="U40" s="11">
        <f t="shared" si="9"/>
        <v>0</v>
      </c>
      <c r="V40" s="108">
        <f t="shared" si="10"/>
        <v>0</v>
      </c>
      <c r="X40" s="11">
        <f t="shared" si="11"/>
        <v>0</v>
      </c>
      <c r="Y40" s="108">
        <f t="shared" si="12"/>
        <v>0</v>
      </c>
      <c r="AA40" s="11">
        <f t="shared" si="13"/>
        <v>0</v>
      </c>
      <c r="AB40" s="108">
        <f t="shared" si="14"/>
        <v>0</v>
      </c>
      <c r="AD40" s="11">
        <f t="shared" si="15"/>
        <v>0</v>
      </c>
      <c r="AE40" s="108">
        <f t="shared" si="16"/>
        <v>0</v>
      </c>
      <c r="AG40" s="11">
        <f t="shared" si="17"/>
        <v>0</v>
      </c>
      <c r="AH40" s="108">
        <f t="shared" si="18"/>
        <v>0</v>
      </c>
      <c r="AJ40" s="11">
        <f t="shared" si="19"/>
        <v>0</v>
      </c>
      <c r="AK40" s="108">
        <f t="shared" si="20"/>
        <v>0</v>
      </c>
      <c r="AM40" s="11">
        <f t="shared" si="21"/>
        <v>0</v>
      </c>
      <c r="AN40" s="108">
        <f t="shared" si="22"/>
        <v>0</v>
      </c>
      <c r="AP40" s="11">
        <f t="shared" si="23"/>
        <v>0</v>
      </c>
      <c r="AQ40" s="108">
        <f t="shared" si="24"/>
        <v>0</v>
      </c>
      <c r="AS40" s="11">
        <f t="shared" si="25"/>
        <v>0</v>
      </c>
      <c r="AT40" s="108">
        <f t="shared" si="26"/>
        <v>0</v>
      </c>
      <c r="AU40" s="158" t="str">
        <f>IF(C40="","",VLOOKUP(B40,apoio!P:S,4,0))</f>
        <v/>
      </c>
    </row>
    <row r="41" spans="1:47" ht="15" customHeight="1" x14ac:dyDescent="0.25">
      <c r="A41" s="7" t="str">
        <f>IF('1_geral'!$D$41="","",'1_geral'!$A$41)</f>
        <v/>
      </c>
      <c r="B41" s="49" t="str">
        <f>IF('1_geral'!$G$41="","",'1_geral'!$G$41)</f>
        <v/>
      </c>
      <c r="C41" s="49" t="str">
        <f>IF('1_geral'!$D$41="","",'1_geral'!$D$41)</f>
        <v/>
      </c>
      <c r="D41" s="35" t="str">
        <f>IF(C41="","",1/'3_pessoal'!C$41)</f>
        <v/>
      </c>
      <c r="E41" s="12">
        <f>IF(C41="",0,'3_pessoal'!N$41)</f>
        <v>0</v>
      </c>
      <c r="F41" s="33">
        <f>IF(C41="",0,'3_pessoal'!P$41)</f>
        <v>0</v>
      </c>
      <c r="G41" s="12">
        <f t="shared" si="2"/>
        <v>0</v>
      </c>
      <c r="I41" s="12">
        <f t="shared" si="0"/>
        <v>0</v>
      </c>
      <c r="J41" s="12">
        <f t="shared" si="1"/>
        <v>0</v>
      </c>
      <c r="L41" s="12">
        <f t="shared" si="3"/>
        <v>0</v>
      </c>
      <c r="M41" s="33">
        <f t="shared" si="4"/>
        <v>0</v>
      </c>
      <c r="O41" s="12">
        <f t="shared" si="5"/>
        <v>0</v>
      </c>
      <c r="P41" s="33">
        <f t="shared" si="6"/>
        <v>0</v>
      </c>
      <c r="R41" s="12">
        <f t="shared" si="7"/>
        <v>0</v>
      </c>
      <c r="S41" s="33">
        <f t="shared" si="8"/>
        <v>0</v>
      </c>
      <c r="U41" s="12">
        <f t="shared" si="9"/>
        <v>0</v>
      </c>
      <c r="V41" s="33">
        <f t="shared" si="10"/>
        <v>0</v>
      </c>
      <c r="X41" s="12">
        <f t="shared" si="11"/>
        <v>0</v>
      </c>
      <c r="Y41" s="33">
        <f t="shared" si="12"/>
        <v>0</v>
      </c>
      <c r="AA41" s="12">
        <f t="shared" si="13"/>
        <v>0</v>
      </c>
      <c r="AB41" s="33">
        <f t="shared" si="14"/>
        <v>0</v>
      </c>
      <c r="AD41" s="12">
        <f t="shared" si="15"/>
        <v>0</v>
      </c>
      <c r="AE41" s="33">
        <f t="shared" si="16"/>
        <v>0</v>
      </c>
      <c r="AG41" s="12">
        <f t="shared" si="17"/>
        <v>0</v>
      </c>
      <c r="AH41" s="33">
        <f t="shared" si="18"/>
        <v>0</v>
      </c>
      <c r="AJ41" s="12">
        <f t="shared" si="19"/>
        <v>0</v>
      </c>
      <c r="AK41" s="33">
        <f t="shared" si="20"/>
        <v>0</v>
      </c>
      <c r="AM41" s="12">
        <f t="shared" si="21"/>
        <v>0</v>
      </c>
      <c r="AN41" s="33">
        <f t="shared" si="22"/>
        <v>0</v>
      </c>
      <c r="AP41" s="12">
        <f t="shared" si="23"/>
        <v>0</v>
      </c>
      <c r="AQ41" s="33">
        <f t="shared" si="24"/>
        <v>0</v>
      </c>
      <c r="AS41" s="12">
        <f t="shared" si="25"/>
        <v>0</v>
      </c>
      <c r="AT41" s="33">
        <f t="shared" si="26"/>
        <v>0</v>
      </c>
      <c r="AU41" s="158" t="str">
        <f>IF(C41="","",VLOOKUP(B41,apoio!P:S,4,0))</f>
        <v/>
      </c>
    </row>
    <row r="42" spans="1:47" ht="15" customHeight="1" x14ac:dyDescent="0.25">
      <c r="A42" s="10" t="str">
        <f>IF('1_geral'!$D$42="","",'1_geral'!$A$42)</f>
        <v/>
      </c>
      <c r="B42" s="48" t="str">
        <f>IF('1_geral'!$G$42="","",'1_geral'!$G$42)</f>
        <v/>
      </c>
      <c r="C42" s="48" t="str">
        <f>IF('1_geral'!$D$42="","",'1_geral'!$D$42)</f>
        <v/>
      </c>
      <c r="D42" s="35" t="str">
        <f>IF(C42="","",1/'3_pessoal'!C$42)</f>
        <v/>
      </c>
      <c r="E42" s="11">
        <f>IF(C42="",0,'3_pessoal'!N$42)</f>
        <v>0</v>
      </c>
      <c r="F42" s="108">
        <f>IF(C42="",0,'3_pessoal'!P$42)</f>
        <v>0</v>
      </c>
      <c r="G42" s="11">
        <f t="shared" si="2"/>
        <v>0</v>
      </c>
      <c r="I42" s="11">
        <f t="shared" ref="I42:I59" si="27">IF(C42="",0,SUM(L42,O42,R42,U42,X42,AA42,AD42,AG42,AJ42,AM42,AP42,AS42))</f>
        <v>0</v>
      </c>
      <c r="J42" s="112">
        <f t="shared" ref="J42:J59" si="28">IF(C42="",0,SUM(M42,P42,S42,V42,Y42,AB42,AE42,AH42,AK42,AN42,AQ42,AT42))</f>
        <v>0</v>
      </c>
      <c r="L42" s="11">
        <f t="shared" si="3"/>
        <v>0</v>
      </c>
      <c r="M42" s="108">
        <f t="shared" si="4"/>
        <v>0</v>
      </c>
      <c r="O42" s="11">
        <f t="shared" si="5"/>
        <v>0</v>
      </c>
      <c r="P42" s="108">
        <f t="shared" si="6"/>
        <v>0</v>
      </c>
      <c r="R42" s="11">
        <f t="shared" si="7"/>
        <v>0</v>
      </c>
      <c r="S42" s="108">
        <f t="shared" si="8"/>
        <v>0</v>
      </c>
      <c r="U42" s="11">
        <f t="shared" si="9"/>
        <v>0</v>
      </c>
      <c r="V42" s="108">
        <f t="shared" si="10"/>
        <v>0</v>
      </c>
      <c r="X42" s="11">
        <f t="shared" si="11"/>
        <v>0</v>
      </c>
      <c r="Y42" s="108">
        <f t="shared" si="12"/>
        <v>0</v>
      </c>
      <c r="AA42" s="11">
        <f t="shared" si="13"/>
        <v>0</v>
      </c>
      <c r="AB42" s="108">
        <f t="shared" si="14"/>
        <v>0</v>
      </c>
      <c r="AD42" s="11">
        <f t="shared" si="15"/>
        <v>0</v>
      </c>
      <c r="AE42" s="108">
        <f t="shared" si="16"/>
        <v>0</v>
      </c>
      <c r="AG42" s="11">
        <f t="shared" si="17"/>
        <v>0</v>
      </c>
      <c r="AH42" s="108">
        <f t="shared" si="18"/>
        <v>0</v>
      </c>
      <c r="AJ42" s="11">
        <f t="shared" si="19"/>
        <v>0</v>
      </c>
      <c r="AK42" s="108">
        <f t="shared" si="20"/>
        <v>0</v>
      </c>
      <c r="AM42" s="11">
        <f t="shared" si="21"/>
        <v>0</v>
      </c>
      <c r="AN42" s="108">
        <f t="shared" si="22"/>
        <v>0</v>
      </c>
      <c r="AP42" s="11">
        <f t="shared" si="23"/>
        <v>0</v>
      </c>
      <c r="AQ42" s="108">
        <f t="shared" si="24"/>
        <v>0</v>
      </c>
      <c r="AS42" s="11">
        <f t="shared" si="25"/>
        <v>0</v>
      </c>
      <c r="AT42" s="108">
        <f t="shared" si="26"/>
        <v>0</v>
      </c>
      <c r="AU42" s="158" t="str">
        <f>IF(C42="","",VLOOKUP(B42,apoio!P:S,4,0))</f>
        <v/>
      </c>
    </row>
    <row r="43" spans="1:47" ht="15" customHeight="1" x14ac:dyDescent="0.25">
      <c r="A43" s="7" t="str">
        <f>IF('1_geral'!$D$43="","",'1_geral'!$A$43)</f>
        <v/>
      </c>
      <c r="B43" s="49" t="str">
        <f>IF('1_geral'!$G$43="","",'1_geral'!$G$43)</f>
        <v/>
      </c>
      <c r="C43" s="49" t="str">
        <f>IF('1_geral'!$D$43="","",'1_geral'!$D$43)</f>
        <v/>
      </c>
      <c r="D43" s="35" t="str">
        <f>IF(C43="","",1/'3_pessoal'!C$43)</f>
        <v/>
      </c>
      <c r="E43" s="12">
        <f>IF(C43="",0,'3_pessoal'!N$43)</f>
        <v>0</v>
      </c>
      <c r="F43" s="33">
        <f>IF(C43="",0,'3_pessoal'!P$43)</f>
        <v>0</v>
      </c>
      <c r="G43" s="12">
        <f t="shared" si="2"/>
        <v>0</v>
      </c>
      <c r="I43" s="12">
        <f t="shared" si="27"/>
        <v>0</v>
      </c>
      <c r="J43" s="12">
        <f t="shared" si="28"/>
        <v>0</v>
      </c>
      <c r="L43" s="12">
        <f t="shared" si="3"/>
        <v>0</v>
      </c>
      <c r="M43" s="33">
        <f t="shared" si="4"/>
        <v>0</v>
      </c>
      <c r="O43" s="12">
        <f t="shared" si="5"/>
        <v>0</v>
      </c>
      <c r="P43" s="33">
        <f t="shared" si="6"/>
        <v>0</v>
      </c>
      <c r="R43" s="12">
        <f t="shared" si="7"/>
        <v>0</v>
      </c>
      <c r="S43" s="33">
        <f t="shared" si="8"/>
        <v>0</v>
      </c>
      <c r="U43" s="12">
        <f t="shared" si="9"/>
        <v>0</v>
      </c>
      <c r="V43" s="33">
        <f t="shared" si="10"/>
        <v>0</v>
      </c>
      <c r="X43" s="12">
        <f t="shared" si="11"/>
        <v>0</v>
      </c>
      <c r="Y43" s="33">
        <f t="shared" si="12"/>
        <v>0</v>
      </c>
      <c r="AA43" s="12">
        <f t="shared" si="13"/>
        <v>0</v>
      </c>
      <c r="AB43" s="33">
        <f t="shared" si="14"/>
        <v>0</v>
      </c>
      <c r="AD43" s="12">
        <f t="shared" si="15"/>
        <v>0</v>
      </c>
      <c r="AE43" s="33">
        <f t="shared" si="16"/>
        <v>0</v>
      </c>
      <c r="AG43" s="12">
        <f t="shared" si="17"/>
        <v>0</v>
      </c>
      <c r="AH43" s="33">
        <f t="shared" si="18"/>
        <v>0</v>
      </c>
      <c r="AJ43" s="12">
        <f t="shared" si="19"/>
        <v>0</v>
      </c>
      <c r="AK43" s="33">
        <f t="shared" si="20"/>
        <v>0</v>
      </c>
      <c r="AM43" s="12">
        <f t="shared" si="21"/>
        <v>0</v>
      </c>
      <c r="AN43" s="33">
        <f t="shared" si="22"/>
        <v>0</v>
      </c>
      <c r="AP43" s="12">
        <f t="shared" si="23"/>
        <v>0</v>
      </c>
      <c r="AQ43" s="33">
        <f t="shared" si="24"/>
        <v>0</v>
      </c>
      <c r="AS43" s="12">
        <f t="shared" si="25"/>
        <v>0</v>
      </c>
      <c r="AT43" s="33">
        <f t="shared" si="26"/>
        <v>0</v>
      </c>
      <c r="AU43" s="158" t="str">
        <f>IF(C43="","",VLOOKUP(B43,apoio!P:S,4,0))</f>
        <v/>
      </c>
    </row>
    <row r="44" spans="1:47" ht="15" customHeight="1" x14ac:dyDescent="0.25">
      <c r="A44" s="10" t="str">
        <f>IF('1_geral'!$D$44="","",'1_geral'!$A$44)</f>
        <v/>
      </c>
      <c r="B44" s="48" t="str">
        <f>IF('1_geral'!$G$44="","",'1_geral'!$G$44)</f>
        <v/>
      </c>
      <c r="C44" s="48" t="str">
        <f>IF('1_geral'!$D$44="","",'1_geral'!$D$44)</f>
        <v/>
      </c>
      <c r="D44" s="35" t="str">
        <f>IF(C44="","",1/'3_pessoal'!C$44)</f>
        <v/>
      </c>
      <c r="E44" s="11">
        <f>IF(C44="",0,'3_pessoal'!N$44)</f>
        <v>0</v>
      </c>
      <c r="F44" s="108">
        <f>IF(C44="",0,'3_pessoal'!P$44)</f>
        <v>0</v>
      </c>
      <c r="G44" s="11">
        <f t="shared" si="2"/>
        <v>0</v>
      </c>
      <c r="I44" s="11">
        <f t="shared" si="27"/>
        <v>0</v>
      </c>
      <c r="J44" s="112">
        <f t="shared" si="28"/>
        <v>0</v>
      </c>
      <c r="L44" s="11">
        <f t="shared" si="3"/>
        <v>0</v>
      </c>
      <c r="M44" s="108">
        <f t="shared" si="4"/>
        <v>0</v>
      </c>
      <c r="O44" s="11">
        <f t="shared" si="5"/>
        <v>0</v>
      </c>
      <c r="P44" s="108">
        <f t="shared" si="6"/>
        <v>0</v>
      </c>
      <c r="R44" s="11">
        <f t="shared" si="7"/>
        <v>0</v>
      </c>
      <c r="S44" s="108">
        <f t="shared" si="8"/>
        <v>0</v>
      </c>
      <c r="U44" s="11">
        <f t="shared" si="9"/>
        <v>0</v>
      </c>
      <c r="V44" s="108">
        <f t="shared" si="10"/>
        <v>0</v>
      </c>
      <c r="X44" s="11">
        <f t="shared" si="11"/>
        <v>0</v>
      </c>
      <c r="Y44" s="108">
        <f t="shared" si="12"/>
        <v>0</v>
      </c>
      <c r="AA44" s="11">
        <f t="shared" si="13"/>
        <v>0</v>
      </c>
      <c r="AB44" s="108">
        <f t="shared" si="14"/>
        <v>0</v>
      </c>
      <c r="AD44" s="11">
        <f t="shared" si="15"/>
        <v>0</v>
      </c>
      <c r="AE44" s="108">
        <f t="shared" si="16"/>
        <v>0</v>
      </c>
      <c r="AG44" s="11">
        <f t="shared" si="17"/>
        <v>0</v>
      </c>
      <c r="AH44" s="108">
        <f t="shared" si="18"/>
        <v>0</v>
      </c>
      <c r="AJ44" s="11">
        <f t="shared" si="19"/>
        <v>0</v>
      </c>
      <c r="AK44" s="108">
        <f t="shared" si="20"/>
        <v>0</v>
      </c>
      <c r="AM44" s="11">
        <f t="shared" si="21"/>
        <v>0</v>
      </c>
      <c r="AN44" s="108">
        <f t="shared" si="22"/>
        <v>0</v>
      </c>
      <c r="AP44" s="11">
        <f t="shared" si="23"/>
        <v>0</v>
      </c>
      <c r="AQ44" s="108">
        <f t="shared" si="24"/>
        <v>0</v>
      </c>
      <c r="AS44" s="11">
        <f t="shared" si="25"/>
        <v>0</v>
      </c>
      <c r="AT44" s="108">
        <f t="shared" si="26"/>
        <v>0</v>
      </c>
      <c r="AU44" s="158" t="str">
        <f>IF(C44="","",VLOOKUP(B44,apoio!P:S,4,0))</f>
        <v/>
      </c>
    </row>
    <row r="45" spans="1:47" ht="15" customHeight="1" x14ac:dyDescent="0.25">
      <c r="A45" s="7" t="str">
        <f>IF('1_geral'!$D$45="","",'1_geral'!$A$45)</f>
        <v/>
      </c>
      <c r="B45" s="49" t="str">
        <f>IF('1_geral'!$G$45="","",'1_geral'!$G$45)</f>
        <v/>
      </c>
      <c r="C45" s="49" t="str">
        <f>IF('1_geral'!$D$45="","",'1_geral'!$D$45)</f>
        <v/>
      </c>
      <c r="D45" s="35" t="str">
        <f>IF(C45="","",1/'3_pessoal'!C$45)</f>
        <v/>
      </c>
      <c r="E45" s="12">
        <f>IF(C45="",0,'3_pessoal'!N$45)</f>
        <v>0</v>
      </c>
      <c r="F45" s="33">
        <f>IF(C45="",0,'3_pessoal'!P$45)</f>
        <v>0</v>
      </c>
      <c r="G45" s="12">
        <f t="shared" si="2"/>
        <v>0</v>
      </c>
      <c r="I45" s="12">
        <f t="shared" si="27"/>
        <v>0</v>
      </c>
      <c r="J45" s="12">
        <f t="shared" si="28"/>
        <v>0</v>
      </c>
      <c r="L45" s="12">
        <f t="shared" si="3"/>
        <v>0</v>
      </c>
      <c r="M45" s="33">
        <f t="shared" si="4"/>
        <v>0</v>
      </c>
      <c r="O45" s="12">
        <f t="shared" si="5"/>
        <v>0</v>
      </c>
      <c r="P45" s="33">
        <f t="shared" si="6"/>
        <v>0</v>
      </c>
      <c r="R45" s="12">
        <f t="shared" si="7"/>
        <v>0</v>
      </c>
      <c r="S45" s="33">
        <f t="shared" si="8"/>
        <v>0</v>
      </c>
      <c r="U45" s="12">
        <f t="shared" si="9"/>
        <v>0</v>
      </c>
      <c r="V45" s="33">
        <f t="shared" si="10"/>
        <v>0</v>
      </c>
      <c r="X45" s="12">
        <f t="shared" si="11"/>
        <v>0</v>
      </c>
      <c r="Y45" s="33">
        <f t="shared" si="12"/>
        <v>0</v>
      </c>
      <c r="AA45" s="12">
        <f t="shared" si="13"/>
        <v>0</v>
      </c>
      <c r="AB45" s="33">
        <f t="shared" si="14"/>
        <v>0</v>
      </c>
      <c r="AD45" s="12">
        <f t="shared" si="15"/>
        <v>0</v>
      </c>
      <c r="AE45" s="33">
        <f t="shared" si="16"/>
        <v>0</v>
      </c>
      <c r="AG45" s="12">
        <f t="shared" si="17"/>
        <v>0</v>
      </c>
      <c r="AH45" s="33">
        <f t="shared" si="18"/>
        <v>0</v>
      </c>
      <c r="AJ45" s="12">
        <f t="shared" si="19"/>
        <v>0</v>
      </c>
      <c r="AK45" s="33">
        <f t="shared" si="20"/>
        <v>0</v>
      </c>
      <c r="AM45" s="12">
        <f t="shared" si="21"/>
        <v>0</v>
      </c>
      <c r="AN45" s="33">
        <f t="shared" si="22"/>
        <v>0</v>
      </c>
      <c r="AP45" s="12">
        <f t="shared" si="23"/>
        <v>0</v>
      </c>
      <c r="AQ45" s="33">
        <f t="shared" si="24"/>
        <v>0</v>
      </c>
      <c r="AS45" s="12">
        <f t="shared" si="25"/>
        <v>0</v>
      </c>
      <c r="AT45" s="33">
        <f t="shared" si="26"/>
        <v>0</v>
      </c>
      <c r="AU45" s="158" t="str">
        <f>IF(C45="","",VLOOKUP(B45,apoio!P:S,4,0))</f>
        <v/>
      </c>
    </row>
    <row r="46" spans="1:47" ht="15" customHeight="1" x14ac:dyDescent="0.25">
      <c r="A46" s="10" t="str">
        <f>IF('1_geral'!$D$46="","",'1_geral'!$A$46)</f>
        <v/>
      </c>
      <c r="B46" s="48" t="str">
        <f>IF('1_geral'!$G$46="","",'1_geral'!$G$46)</f>
        <v/>
      </c>
      <c r="C46" s="48" t="str">
        <f>IF('1_geral'!$D$46="","",'1_geral'!$D$46)</f>
        <v/>
      </c>
      <c r="D46" s="35" t="str">
        <f>IF(C46="","",1/'3_pessoal'!C$46)</f>
        <v/>
      </c>
      <c r="E46" s="11">
        <f>IF(C46="",0,'3_pessoal'!N$46)</f>
        <v>0</v>
      </c>
      <c r="F46" s="108">
        <f>IF(C46="",0,'3_pessoal'!P$46)</f>
        <v>0</v>
      </c>
      <c r="G46" s="11">
        <f t="shared" si="2"/>
        <v>0</v>
      </c>
      <c r="I46" s="11">
        <f t="shared" si="27"/>
        <v>0</v>
      </c>
      <c r="J46" s="112">
        <f t="shared" si="28"/>
        <v>0</v>
      </c>
      <c r="L46" s="11">
        <f t="shared" si="3"/>
        <v>0</v>
      </c>
      <c r="M46" s="108">
        <f t="shared" si="4"/>
        <v>0</v>
      </c>
      <c r="O46" s="11">
        <f t="shared" si="5"/>
        <v>0</v>
      </c>
      <c r="P46" s="108">
        <f t="shared" si="6"/>
        <v>0</v>
      </c>
      <c r="R46" s="11">
        <f t="shared" si="7"/>
        <v>0</v>
      </c>
      <c r="S46" s="108">
        <f t="shared" si="8"/>
        <v>0</v>
      </c>
      <c r="U46" s="11">
        <f t="shared" si="9"/>
        <v>0</v>
      </c>
      <c r="V46" s="108">
        <f t="shared" si="10"/>
        <v>0</v>
      </c>
      <c r="X46" s="11">
        <f t="shared" si="11"/>
        <v>0</v>
      </c>
      <c r="Y46" s="108">
        <f t="shared" si="12"/>
        <v>0</v>
      </c>
      <c r="AA46" s="11">
        <f t="shared" si="13"/>
        <v>0</v>
      </c>
      <c r="AB46" s="108">
        <f t="shared" si="14"/>
        <v>0</v>
      </c>
      <c r="AD46" s="11">
        <f t="shared" si="15"/>
        <v>0</v>
      </c>
      <c r="AE46" s="108">
        <f t="shared" si="16"/>
        <v>0</v>
      </c>
      <c r="AG46" s="11">
        <f t="shared" si="17"/>
        <v>0</v>
      </c>
      <c r="AH46" s="108">
        <f t="shared" si="18"/>
        <v>0</v>
      </c>
      <c r="AJ46" s="11">
        <f t="shared" si="19"/>
        <v>0</v>
      </c>
      <c r="AK46" s="108">
        <f t="shared" si="20"/>
        <v>0</v>
      </c>
      <c r="AM46" s="11">
        <f t="shared" si="21"/>
        <v>0</v>
      </c>
      <c r="AN46" s="108">
        <f t="shared" si="22"/>
        <v>0</v>
      </c>
      <c r="AP46" s="11">
        <f t="shared" si="23"/>
        <v>0</v>
      </c>
      <c r="AQ46" s="108">
        <f t="shared" si="24"/>
        <v>0</v>
      </c>
      <c r="AS46" s="11">
        <f t="shared" si="25"/>
        <v>0</v>
      </c>
      <c r="AT46" s="108">
        <f t="shared" si="26"/>
        <v>0</v>
      </c>
      <c r="AU46" s="158" t="str">
        <f>IF(C46="","",VLOOKUP(B46,apoio!P:S,4,0))</f>
        <v/>
      </c>
    </row>
    <row r="47" spans="1:47" ht="15" customHeight="1" x14ac:dyDescent="0.25">
      <c r="A47" s="7" t="str">
        <f>IF('1_geral'!$D$47="","",'1_geral'!$A$47)</f>
        <v/>
      </c>
      <c r="B47" s="49" t="str">
        <f>IF('1_geral'!$G$47="","",'1_geral'!$G$47)</f>
        <v/>
      </c>
      <c r="C47" s="49" t="str">
        <f>IF('1_geral'!$D$47="","",'1_geral'!$D$47)</f>
        <v/>
      </c>
      <c r="D47" s="35" t="str">
        <f>IF(C47="","",1/'3_pessoal'!C$47)</f>
        <v/>
      </c>
      <c r="E47" s="12">
        <f>IF(C47="",0,'3_pessoal'!N$47)</f>
        <v>0</v>
      </c>
      <c r="F47" s="33">
        <f>IF(C47="",0,'3_pessoal'!P$47)</f>
        <v>0</v>
      </c>
      <c r="G47" s="12">
        <f t="shared" si="2"/>
        <v>0</v>
      </c>
      <c r="I47" s="12">
        <f t="shared" si="27"/>
        <v>0</v>
      </c>
      <c r="J47" s="12">
        <f t="shared" si="28"/>
        <v>0</v>
      </c>
      <c r="L47" s="12">
        <f t="shared" si="3"/>
        <v>0</v>
      </c>
      <c r="M47" s="33">
        <f t="shared" si="4"/>
        <v>0</v>
      </c>
      <c r="O47" s="12">
        <f t="shared" si="5"/>
        <v>0</v>
      </c>
      <c r="P47" s="33">
        <f t="shared" si="6"/>
        <v>0</v>
      </c>
      <c r="R47" s="12">
        <f t="shared" si="7"/>
        <v>0</v>
      </c>
      <c r="S47" s="33">
        <f t="shared" si="8"/>
        <v>0</v>
      </c>
      <c r="U47" s="12">
        <f t="shared" si="9"/>
        <v>0</v>
      </c>
      <c r="V47" s="33">
        <f t="shared" si="10"/>
        <v>0</v>
      </c>
      <c r="X47" s="12">
        <f t="shared" si="11"/>
        <v>0</v>
      </c>
      <c r="Y47" s="33">
        <f t="shared" si="12"/>
        <v>0</v>
      </c>
      <c r="AA47" s="12">
        <f t="shared" si="13"/>
        <v>0</v>
      </c>
      <c r="AB47" s="33">
        <f t="shared" si="14"/>
        <v>0</v>
      </c>
      <c r="AD47" s="12">
        <f t="shared" si="15"/>
        <v>0</v>
      </c>
      <c r="AE47" s="33">
        <f t="shared" si="16"/>
        <v>0</v>
      </c>
      <c r="AG47" s="12">
        <f t="shared" si="17"/>
        <v>0</v>
      </c>
      <c r="AH47" s="33">
        <f t="shared" si="18"/>
        <v>0</v>
      </c>
      <c r="AJ47" s="12">
        <f t="shared" si="19"/>
        <v>0</v>
      </c>
      <c r="AK47" s="33">
        <f t="shared" si="20"/>
        <v>0</v>
      </c>
      <c r="AM47" s="12">
        <f t="shared" si="21"/>
        <v>0</v>
      </c>
      <c r="AN47" s="33">
        <f t="shared" si="22"/>
        <v>0</v>
      </c>
      <c r="AP47" s="12">
        <f t="shared" si="23"/>
        <v>0</v>
      </c>
      <c r="AQ47" s="33">
        <f t="shared" si="24"/>
        <v>0</v>
      </c>
      <c r="AS47" s="12">
        <f t="shared" si="25"/>
        <v>0</v>
      </c>
      <c r="AT47" s="33">
        <f t="shared" si="26"/>
        <v>0</v>
      </c>
      <c r="AU47" s="158" t="str">
        <f>IF(C47="","",VLOOKUP(B47,apoio!P:S,4,0))</f>
        <v/>
      </c>
    </row>
    <row r="48" spans="1:47" ht="15" customHeight="1" x14ac:dyDescent="0.25">
      <c r="A48" s="10" t="str">
        <f>IF('1_geral'!$D$48="","",'1_geral'!$A$48)</f>
        <v/>
      </c>
      <c r="B48" s="48" t="str">
        <f>IF('1_geral'!$G$48="","",'1_geral'!$G$48)</f>
        <v/>
      </c>
      <c r="C48" s="48" t="str">
        <f>IF('1_geral'!$D$48="","",'1_geral'!$D$48)</f>
        <v/>
      </c>
      <c r="D48" s="35" t="str">
        <f>IF(C48="","",1/'3_pessoal'!C$48)</f>
        <v/>
      </c>
      <c r="E48" s="11">
        <f>IF(C48="",0,'3_pessoal'!N$48)</f>
        <v>0</v>
      </c>
      <c r="F48" s="108">
        <f>IF(C48="",0,'3_pessoal'!P$48)</f>
        <v>0</v>
      </c>
      <c r="G48" s="11">
        <f t="shared" si="2"/>
        <v>0</v>
      </c>
      <c r="I48" s="11">
        <f t="shared" si="27"/>
        <v>0</v>
      </c>
      <c r="J48" s="112">
        <f t="shared" si="28"/>
        <v>0</v>
      </c>
      <c r="L48" s="11">
        <f t="shared" si="3"/>
        <v>0</v>
      </c>
      <c r="M48" s="108">
        <f t="shared" si="4"/>
        <v>0</v>
      </c>
      <c r="O48" s="11">
        <f t="shared" si="5"/>
        <v>0</v>
      </c>
      <c r="P48" s="108">
        <f t="shared" si="6"/>
        <v>0</v>
      </c>
      <c r="R48" s="11">
        <f t="shared" si="7"/>
        <v>0</v>
      </c>
      <c r="S48" s="108">
        <f t="shared" si="8"/>
        <v>0</v>
      </c>
      <c r="U48" s="11">
        <f t="shared" si="9"/>
        <v>0</v>
      </c>
      <c r="V48" s="108">
        <f t="shared" si="10"/>
        <v>0</v>
      </c>
      <c r="X48" s="11">
        <f t="shared" si="11"/>
        <v>0</v>
      </c>
      <c r="Y48" s="108">
        <f t="shared" si="12"/>
        <v>0</v>
      </c>
      <c r="AA48" s="11">
        <f t="shared" si="13"/>
        <v>0</v>
      </c>
      <c r="AB48" s="108">
        <f t="shared" si="14"/>
        <v>0</v>
      </c>
      <c r="AD48" s="11">
        <f t="shared" si="15"/>
        <v>0</v>
      </c>
      <c r="AE48" s="108">
        <f t="shared" si="16"/>
        <v>0</v>
      </c>
      <c r="AG48" s="11">
        <f t="shared" si="17"/>
        <v>0</v>
      </c>
      <c r="AH48" s="108">
        <f t="shared" si="18"/>
        <v>0</v>
      </c>
      <c r="AJ48" s="11">
        <f t="shared" si="19"/>
        <v>0</v>
      </c>
      <c r="AK48" s="108">
        <f t="shared" si="20"/>
        <v>0</v>
      </c>
      <c r="AM48" s="11">
        <f t="shared" si="21"/>
        <v>0</v>
      </c>
      <c r="AN48" s="108">
        <f t="shared" si="22"/>
        <v>0</v>
      </c>
      <c r="AP48" s="11">
        <f t="shared" si="23"/>
        <v>0</v>
      </c>
      <c r="AQ48" s="108">
        <f t="shared" si="24"/>
        <v>0</v>
      </c>
      <c r="AS48" s="11">
        <f t="shared" si="25"/>
        <v>0</v>
      </c>
      <c r="AT48" s="108">
        <f t="shared" si="26"/>
        <v>0</v>
      </c>
      <c r="AU48" s="158" t="str">
        <f>IF(C48="","",VLOOKUP(B48,apoio!P:S,4,0))</f>
        <v/>
      </c>
    </row>
    <row r="49" spans="1:47" ht="15" customHeight="1" x14ac:dyDescent="0.25">
      <c r="A49" s="7" t="str">
        <f>IF('1_geral'!$D$49="","",'1_geral'!$A$49)</f>
        <v/>
      </c>
      <c r="B49" s="49" t="str">
        <f>IF('1_geral'!$G$49="","",'1_geral'!$G$49)</f>
        <v/>
      </c>
      <c r="C49" s="49" t="str">
        <f>IF('1_geral'!$D$49="","",'1_geral'!$D$49)</f>
        <v/>
      </c>
      <c r="D49" s="35" t="str">
        <f>IF(C49="","",1/'3_pessoal'!C$49)</f>
        <v/>
      </c>
      <c r="E49" s="12">
        <f>IF(C49="",0,'3_pessoal'!N$49)</f>
        <v>0</v>
      </c>
      <c r="F49" s="33">
        <f>IF(C49="",0,'3_pessoal'!P$49)</f>
        <v>0</v>
      </c>
      <c r="G49" s="12">
        <f t="shared" si="2"/>
        <v>0</v>
      </c>
      <c r="I49" s="12">
        <f t="shared" si="27"/>
        <v>0</v>
      </c>
      <c r="J49" s="12">
        <f t="shared" si="28"/>
        <v>0</v>
      </c>
      <c r="L49" s="12">
        <f t="shared" si="3"/>
        <v>0</v>
      </c>
      <c r="M49" s="33">
        <f t="shared" si="4"/>
        <v>0</v>
      </c>
      <c r="O49" s="12">
        <f t="shared" si="5"/>
        <v>0</v>
      </c>
      <c r="P49" s="33">
        <f t="shared" si="6"/>
        <v>0</v>
      </c>
      <c r="R49" s="12">
        <f t="shared" si="7"/>
        <v>0</v>
      </c>
      <c r="S49" s="33">
        <f t="shared" si="8"/>
        <v>0</v>
      </c>
      <c r="U49" s="12">
        <f t="shared" si="9"/>
        <v>0</v>
      </c>
      <c r="V49" s="33">
        <f t="shared" si="10"/>
        <v>0</v>
      </c>
      <c r="X49" s="12">
        <f t="shared" si="11"/>
        <v>0</v>
      </c>
      <c r="Y49" s="33">
        <f t="shared" si="12"/>
        <v>0</v>
      </c>
      <c r="AA49" s="12">
        <f t="shared" si="13"/>
        <v>0</v>
      </c>
      <c r="AB49" s="33">
        <f t="shared" si="14"/>
        <v>0</v>
      </c>
      <c r="AD49" s="12">
        <f t="shared" si="15"/>
        <v>0</v>
      </c>
      <c r="AE49" s="33">
        <f t="shared" si="16"/>
        <v>0</v>
      </c>
      <c r="AG49" s="12">
        <f t="shared" si="17"/>
        <v>0</v>
      </c>
      <c r="AH49" s="33">
        <f t="shared" si="18"/>
        <v>0</v>
      </c>
      <c r="AJ49" s="12">
        <f t="shared" si="19"/>
        <v>0</v>
      </c>
      <c r="AK49" s="33">
        <f t="shared" si="20"/>
        <v>0</v>
      </c>
      <c r="AM49" s="12">
        <f t="shared" si="21"/>
        <v>0</v>
      </c>
      <c r="AN49" s="33">
        <f t="shared" si="22"/>
        <v>0</v>
      </c>
      <c r="AP49" s="12">
        <f t="shared" si="23"/>
        <v>0</v>
      </c>
      <c r="AQ49" s="33">
        <f t="shared" si="24"/>
        <v>0</v>
      </c>
      <c r="AS49" s="12">
        <f t="shared" si="25"/>
        <v>0</v>
      </c>
      <c r="AT49" s="33">
        <f t="shared" si="26"/>
        <v>0</v>
      </c>
      <c r="AU49" s="158" t="str">
        <f>IF(C49="","",VLOOKUP(B49,apoio!P:S,4,0))</f>
        <v/>
      </c>
    </row>
    <row r="50" spans="1:47" ht="15" customHeight="1" x14ac:dyDescent="0.25">
      <c r="A50" s="10" t="str">
        <f>IF('1_geral'!$D$50="","",'1_geral'!$A$50)</f>
        <v/>
      </c>
      <c r="B50" s="48" t="str">
        <f>IF('1_geral'!$G$50="","",'1_geral'!$G$50)</f>
        <v/>
      </c>
      <c r="C50" s="48" t="str">
        <f>IF('1_geral'!$D$50="","",'1_geral'!$D$50)</f>
        <v/>
      </c>
      <c r="D50" s="35" t="str">
        <f>IF(C50="","",1/'3_pessoal'!C$50)</f>
        <v/>
      </c>
      <c r="E50" s="11">
        <f>IF(C50="",0,'3_pessoal'!N$50)</f>
        <v>0</v>
      </c>
      <c r="F50" s="108">
        <f>IF(C50="",0,'3_pessoal'!P$50)</f>
        <v>0</v>
      </c>
      <c r="G50" s="11">
        <f t="shared" si="2"/>
        <v>0</v>
      </c>
      <c r="I50" s="11">
        <f t="shared" si="27"/>
        <v>0</v>
      </c>
      <c r="J50" s="112">
        <f t="shared" si="28"/>
        <v>0</v>
      </c>
      <c r="L50" s="11">
        <f t="shared" si="3"/>
        <v>0</v>
      </c>
      <c r="M50" s="108">
        <f t="shared" si="4"/>
        <v>0</v>
      </c>
      <c r="O50" s="11">
        <f t="shared" si="5"/>
        <v>0</v>
      </c>
      <c r="P50" s="108">
        <f t="shared" si="6"/>
        <v>0</v>
      </c>
      <c r="R50" s="11">
        <f t="shared" si="7"/>
        <v>0</v>
      </c>
      <c r="S50" s="108">
        <f t="shared" si="8"/>
        <v>0</v>
      </c>
      <c r="U50" s="11">
        <f t="shared" si="9"/>
        <v>0</v>
      </c>
      <c r="V50" s="108">
        <f t="shared" si="10"/>
        <v>0</v>
      </c>
      <c r="X50" s="11">
        <f t="shared" si="11"/>
        <v>0</v>
      </c>
      <c r="Y50" s="108">
        <f t="shared" si="12"/>
        <v>0</v>
      </c>
      <c r="AA50" s="11">
        <f t="shared" si="13"/>
        <v>0</v>
      </c>
      <c r="AB50" s="108">
        <f t="shared" si="14"/>
        <v>0</v>
      </c>
      <c r="AD50" s="11">
        <f t="shared" si="15"/>
        <v>0</v>
      </c>
      <c r="AE50" s="108">
        <f t="shared" si="16"/>
        <v>0</v>
      </c>
      <c r="AG50" s="11">
        <f t="shared" si="17"/>
        <v>0</v>
      </c>
      <c r="AH50" s="108">
        <f t="shared" si="18"/>
        <v>0</v>
      </c>
      <c r="AJ50" s="11">
        <f t="shared" si="19"/>
        <v>0</v>
      </c>
      <c r="AK50" s="108">
        <f t="shared" si="20"/>
        <v>0</v>
      </c>
      <c r="AM50" s="11">
        <f t="shared" si="21"/>
        <v>0</v>
      </c>
      <c r="AN50" s="108">
        <f t="shared" si="22"/>
        <v>0</v>
      </c>
      <c r="AP50" s="11">
        <f t="shared" si="23"/>
        <v>0</v>
      </c>
      <c r="AQ50" s="108">
        <f t="shared" si="24"/>
        <v>0</v>
      </c>
      <c r="AS50" s="11">
        <f t="shared" si="25"/>
        <v>0</v>
      </c>
      <c r="AT50" s="108">
        <f t="shared" si="26"/>
        <v>0</v>
      </c>
      <c r="AU50" s="158" t="str">
        <f>IF(C50="","",VLOOKUP(B50,apoio!P:S,4,0))</f>
        <v/>
      </c>
    </row>
    <row r="51" spans="1:47" ht="15" customHeight="1" x14ac:dyDescent="0.25">
      <c r="A51" s="7" t="str">
        <f>IF('1_geral'!$D$51="","",'1_geral'!$A$51)</f>
        <v/>
      </c>
      <c r="B51" s="49" t="str">
        <f>IF('1_geral'!$G$51="","",'1_geral'!$G$51)</f>
        <v/>
      </c>
      <c r="C51" s="49" t="str">
        <f>IF('1_geral'!$D$51="","",'1_geral'!$D$51)</f>
        <v/>
      </c>
      <c r="D51" s="35" t="str">
        <f>IF(C51="","",1/'3_pessoal'!C$51)</f>
        <v/>
      </c>
      <c r="E51" s="12">
        <f>IF(C51="",0,'3_pessoal'!N$51)</f>
        <v>0</v>
      </c>
      <c r="F51" s="33">
        <f>IF(C51="",0,'3_pessoal'!P$51)</f>
        <v>0</v>
      </c>
      <c r="G51" s="12">
        <f t="shared" si="2"/>
        <v>0</v>
      </c>
      <c r="I51" s="12">
        <f t="shared" si="27"/>
        <v>0</v>
      </c>
      <c r="J51" s="12">
        <f t="shared" si="28"/>
        <v>0</v>
      </c>
      <c r="L51" s="12">
        <f t="shared" si="3"/>
        <v>0</v>
      </c>
      <c r="M51" s="33">
        <f t="shared" si="4"/>
        <v>0</v>
      </c>
      <c r="O51" s="12">
        <f t="shared" si="5"/>
        <v>0</v>
      </c>
      <c r="P51" s="33">
        <f t="shared" si="6"/>
        <v>0</v>
      </c>
      <c r="R51" s="12">
        <f t="shared" si="7"/>
        <v>0</v>
      </c>
      <c r="S51" s="33">
        <f t="shared" si="8"/>
        <v>0</v>
      </c>
      <c r="U51" s="12">
        <f t="shared" si="9"/>
        <v>0</v>
      </c>
      <c r="V51" s="33">
        <f t="shared" si="10"/>
        <v>0</v>
      </c>
      <c r="X51" s="12">
        <f t="shared" si="11"/>
        <v>0</v>
      </c>
      <c r="Y51" s="33">
        <f t="shared" si="12"/>
        <v>0</v>
      </c>
      <c r="AA51" s="12">
        <f t="shared" si="13"/>
        <v>0</v>
      </c>
      <c r="AB51" s="33">
        <f t="shared" si="14"/>
        <v>0</v>
      </c>
      <c r="AD51" s="12">
        <f t="shared" si="15"/>
        <v>0</v>
      </c>
      <c r="AE51" s="33">
        <f t="shared" si="16"/>
        <v>0</v>
      </c>
      <c r="AG51" s="12">
        <f t="shared" si="17"/>
        <v>0</v>
      </c>
      <c r="AH51" s="33">
        <f t="shared" si="18"/>
        <v>0</v>
      </c>
      <c r="AJ51" s="12">
        <f t="shared" si="19"/>
        <v>0</v>
      </c>
      <c r="AK51" s="33">
        <f t="shared" si="20"/>
        <v>0</v>
      </c>
      <c r="AM51" s="12">
        <f t="shared" si="21"/>
        <v>0</v>
      </c>
      <c r="AN51" s="33">
        <f t="shared" si="22"/>
        <v>0</v>
      </c>
      <c r="AP51" s="12">
        <f t="shared" si="23"/>
        <v>0</v>
      </c>
      <c r="AQ51" s="33">
        <f t="shared" si="24"/>
        <v>0</v>
      </c>
      <c r="AS51" s="12">
        <f t="shared" si="25"/>
        <v>0</v>
      </c>
      <c r="AT51" s="33">
        <f t="shared" si="26"/>
        <v>0</v>
      </c>
      <c r="AU51" s="158" t="str">
        <f>IF(C51="","",VLOOKUP(B51,apoio!P:S,4,0))</f>
        <v/>
      </c>
    </row>
    <row r="52" spans="1:47" ht="15" customHeight="1" x14ac:dyDescent="0.25">
      <c r="A52" s="10" t="str">
        <f>IF('1_geral'!$D$52="","",'1_geral'!$A$52)</f>
        <v/>
      </c>
      <c r="B52" s="48" t="str">
        <f>IF('1_geral'!$G$52="","",'1_geral'!$G$52)</f>
        <v/>
      </c>
      <c r="C52" s="48" t="str">
        <f>IF('1_geral'!$D$52="","",'1_geral'!$D$52)</f>
        <v/>
      </c>
      <c r="D52" s="35" t="str">
        <f>IF(C52="","",1/'3_pessoal'!C$52)</f>
        <v/>
      </c>
      <c r="E52" s="11">
        <f>IF(C52="",0,'3_pessoal'!N$52)</f>
        <v>0</v>
      </c>
      <c r="F52" s="108">
        <f>IF(C52="",0,'3_pessoal'!P$52)</f>
        <v>0</v>
      </c>
      <c r="G52" s="11">
        <f t="shared" si="2"/>
        <v>0</v>
      </c>
      <c r="I52" s="11">
        <f t="shared" si="27"/>
        <v>0</v>
      </c>
      <c r="J52" s="112">
        <f t="shared" si="28"/>
        <v>0</v>
      </c>
      <c r="L52" s="11">
        <f t="shared" si="3"/>
        <v>0</v>
      </c>
      <c r="M52" s="108">
        <f t="shared" si="4"/>
        <v>0</v>
      </c>
      <c r="O52" s="11">
        <f t="shared" si="5"/>
        <v>0</v>
      </c>
      <c r="P52" s="108">
        <f t="shared" si="6"/>
        <v>0</v>
      </c>
      <c r="R52" s="11">
        <f t="shared" si="7"/>
        <v>0</v>
      </c>
      <c r="S52" s="108">
        <f t="shared" si="8"/>
        <v>0</v>
      </c>
      <c r="U52" s="11">
        <f t="shared" si="9"/>
        <v>0</v>
      </c>
      <c r="V52" s="108">
        <f t="shared" si="10"/>
        <v>0</v>
      </c>
      <c r="X52" s="11">
        <f t="shared" si="11"/>
        <v>0</v>
      </c>
      <c r="Y52" s="108">
        <f t="shared" si="12"/>
        <v>0</v>
      </c>
      <c r="AA52" s="11">
        <f t="shared" si="13"/>
        <v>0</v>
      </c>
      <c r="AB52" s="108">
        <f t="shared" si="14"/>
        <v>0</v>
      </c>
      <c r="AD52" s="11">
        <f t="shared" si="15"/>
        <v>0</v>
      </c>
      <c r="AE52" s="108">
        <f t="shared" si="16"/>
        <v>0</v>
      </c>
      <c r="AG52" s="11">
        <f t="shared" si="17"/>
        <v>0</v>
      </c>
      <c r="AH52" s="108">
        <f t="shared" si="18"/>
        <v>0</v>
      </c>
      <c r="AJ52" s="11">
        <f t="shared" si="19"/>
        <v>0</v>
      </c>
      <c r="AK52" s="108">
        <f t="shared" si="20"/>
        <v>0</v>
      </c>
      <c r="AM52" s="11">
        <f t="shared" si="21"/>
        <v>0</v>
      </c>
      <c r="AN52" s="108">
        <f t="shared" si="22"/>
        <v>0</v>
      </c>
      <c r="AP52" s="11">
        <f t="shared" si="23"/>
        <v>0</v>
      </c>
      <c r="AQ52" s="108">
        <f t="shared" si="24"/>
        <v>0</v>
      </c>
      <c r="AS52" s="11">
        <f t="shared" si="25"/>
        <v>0</v>
      </c>
      <c r="AT52" s="108">
        <f t="shared" si="26"/>
        <v>0</v>
      </c>
      <c r="AU52" s="158" t="str">
        <f>IF(C52="","",VLOOKUP(B52,apoio!P:S,4,0))</f>
        <v/>
      </c>
    </row>
    <row r="53" spans="1:47" ht="15" customHeight="1" x14ac:dyDescent="0.25">
      <c r="A53" s="7" t="str">
        <f>IF('1_geral'!$D$53="","",'1_geral'!$A$53)</f>
        <v/>
      </c>
      <c r="B53" s="49" t="str">
        <f>IF('1_geral'!$G$53="","",'1_geral'!$G$53)</f>
        <v/>
      </c>
      <c r="C53" s="49" t="str">
        <f>IF('1_geral'!$D$53="","",'1_geral'!$D$53)</f>
        <v/>
      </c>
      <c r="D53" s="35" t="str">
        <f>IF(C53="","",1/'3_pessoal'!C$53)</f>
        <v/>
      </c>
      <c r="E53" s="12">
        <f>IF(C53="",0,'3_pessoal'!N$53)</f>
        <v>0</v>
      </c>
      <c r="F53" s="33">
        <f>IF(C53="",0,'3_pessoal'!P$53)</f>
        <v>0</v>
      </c>
      <c r="G53" s="12">
        <f t="shared" si="2"/>
        <v>0</v>
      </c>
      <c r="I53" s="12">
        <f t="shared" si="27"/>
        <v>0</v>
      </c>
      <c r="J53" s="12">
        <f t="shared" si="28"/>
        <v>0</v>
      </c>
      <c r="L53" s="12">
        <f t="shared" si="3"/>
        <v>0</v>
      </c>
      <c r="M53" s="33">
        <f t="shared" si="4"/>
        <v>0</v>
      </c>
      <c r="O53" s="12">
        <f t="shared" si="5"/>
        <v>0</v>
      </c>
      <c r="P53" s="33">
        <f t="shared" si="6"/>
        <v>0</v>
      </c>
      <c r="R53" s="12">
        <f t="shared" si="7"/>
        <v>0</v>
      </c>
      <c r="S53" s="33">
        <f t="shared" si="8"/>
        <v>0</v>
      </c>
      <c r="U53" s="12">
        <f t="shared" si="9"/>
        <v>0</v>
      </c>
      <c r="V53" s="33">
        <f t="shared" si="10"/>
        <v>0</v>
      </c>
      <c r="X53" s="12">
        <f t="shared" si="11"/>
        <v>0</v>
      </c>
      <c r="Y53" s="33">
        <f t="shared" si="12"/>
        <v>0</v>
      </c>
      <c r="AA53" s="12">
        <f t="shared" si="13"/>
        <v>0</v>
      </c>
      <c r="AB53" s="33">
        <f t="shared" si="14"/>
        <v>0</v>
      </c>
      <c r="AD53" s="12">
        <f t="shared" si="15"/>
        <v>0</v>
      </c>
      <c r="AE53" s="33">
        <f t="shared" si="16"/>
        <v>0</v>
      </c>
      <c r="AG53" s="12">
        <f t="shared" si="17"/>
        <v>0</v>
      </c>
      <c r="AH53" s="33">
        <f t="shared" si="18"/>
        <v>0</v>
      </c>
      <c r="AJ53" s="12">
        <f t="shared" si="19"/>
        <v>0</v>
      </c>
      <c r="AK53" s="33">
        <f t="shared" si="20"/>
        <v>0</v>
      </c>
      <c r="AM53" s="12">
        <f t="shared" si="21"/>
        <v>0</v>
      </c>
      <c r="AN53" s="33">
        <f t="shared" si="22"/>
        <v>0</v>
      </c>
      <c r="AP53" s="12">
        <f t="shared" si="23"/>
        <v>0</v>
      </c>
      <c r="AQ53" s="33">
        <f t="shared" si="24"/>
        <v>0</v>
      </c>
      <c r="AS53" s="12">
        <f t="shared" si="25"/>
        <v>0</v>
      </c>
      <c r="AT53" s="33">
        <f t="shared" si="26"/>
        <v>0</v>
      </c>
      <c r="AU53" s="158" t="str">
        <f>IF(C53="","",VLOOKUP(B53,apoio!P:S,4,0))</f>
        <v/>
      </c>
    </row>
    <row r="54" spans="1:47" ht="15" customHeight="1" x14ac:dyDescent="0.25">
      <c r="A54" s="10" t="str">
        <f>IF('1_geral'!$D$54="","",'1_geral'!$A$54)</f>
        <v/>
      </c>
      <c r="B54" s="48" t="str">
        <f>IF('1_geral'!$G$54="","",'1_geral'!$G$54)</f>
        <v/>
      </c>
      <c r="C54" s="48" t="str">
        <f>IF('1_geral'!$D$54="","",'1_geral'!$D$54)</f>
        <v/>
      </c>
      <c r="D54" s="35" t="str">
        <f>IF(C54="","",1/'3_pessoal'!C$54)</f>
        <v/>
      </c>
      <c r="E54" s="11">
        <f>IF(C54="",0,'3_pessoal'!N$54)</f>
        <v>0</v>
      </c>
      <c r="F54" s="108">
        <f>IF(C54="",0,'3_pessoal'!P$54)</f>
        <v>0</v>
      </c>
      <c r="G54" s="11">
        <f t="shared" si="2"/>
        <v>0</v>
      </c>
      <c r="I54" s="11">
        <f t="shared" si="27"/>
        <v>0</v>
      </c>
      <c r="J54" s="112">
        <f t="shared" si="28"/>
        <v>0</v>
      </c>
      <c r="L54" s="11">
        <f t="shared" si="3"/>
        <v>0</v>
      </c>
      <c r="M54" s="108">
        <f t="shared" si="4"/>
        <v>0</v>
      </c>
      <c r="O54" s="11">
        <f t="shared" si="5"/>
        <v>0</v>
      </c>
      <c r="P54" s="108">
        <f t="shared" si="6"/>
        <v>0</v>
      </c>
      <c r="R54" s="11">
        <f t="shared" si="7"/>
        <v>0</v>
      </c>
      <c r="S54" s="108">
        <f t="shared" si="8"/>
        <v>0</v>
      </c>
      <c r="U54" s="11">
        <f t="shared" si="9"/>
        <v>0</v>
      </c>
      <c r="V54" s="108">
        <f t="shared" si="10"/>
        <v>0</v>
      </c>
      <c r="X54" s="11">
        <f t="shared" si="11"/>
        <v>0</v>
      </c>
      <c r="Y54" s="108">
        <f t="shared" si="12"/>
        <v>0</v>
      </c>
      <c r="AA54" s="11">
        <f t="shared" si="13"/>
        <v>0</v>
      </c>
      <c r="AB54" s="108">
        <f t="shared" si="14"/>
        <v>0</v>
      </c>
      <c r="AD54" s="11">
        <f t="shared" si="15"/>
        <v>0</v>
      </c>
      <c r="AE54" s="108">
        <f t="shared" si="16"/>
        <v>0</v>
      </c>
      <c r="AG54" s="11">
        <f t="shared" si="17"/>
        <v>0</v>
      </c>
      <c r="AH54" s="108">
        <f t="shared" si="18"/>
        <v>0</v>
      </c>
      <c r="AJ54" s="11">
        <f t="shared" si="19"/>
        <v>0</v>
      </c>
      <c r="AK54" s="108">
        <f t="shared" si="20"/>
        <v>0</v>
      </c>
      <c r="AM54" s="11">
        <f t="shared" si="21"/>
        <v>0</v>
      </c>
      <c r="AN54" s="108">
        <f t="shared" si="22"/>
        <v>0</v>
      </c>
      <c r="AP54" s="11">
        <f t="shared" si="23"/>
        <v>0</v>
      </c>
      <c r="AQ54" s="108">
        <f t="shared" si="24"/>
        <v>0</v>
      </c>
      <c r="AS54" s="11">
        <f t="shared" si="25"/>
        <v>0</v>
      </c>
      <c r="AT54" s="108">
        <f t="shared" si="26"/>
        <v>0</v>
      </c>
      <c r="AU54" s="158" t="str">
        <f>IF(C54="","",VLOOKUP(B54,apoio!P:S,4,0))</f>
        <v/>
      </c>
    </row>
    <row r="55" spans="1:47" ht="15" customHeight="1" x14ac:dyDescent="0.25">
      <c r="A55" s="7" t="str">
        <f>IF('1_geral'!$D$55="","",'1_geral'!$A$55)</f>
        <v/>
      </c>
      <c r="B55" s="49" t="str">
        <f>IF('1_geral'!$G$55="","",'1_geral'!$G$55)</f>
        <v/>
      </c>
      <c r="C55" s="49" t="str">
        <f>IF('1_geral'!$D$55="","",'1_geral'!$D$55)</f>
        <v/>
      </c>
      <c r="D55" s="35" t="str">
        <f>IF(C55="","",1/'3_pessoal'!C$55)</f>
        <v/>
      </c>
      <c r="E55" s="12">
        <f>IF(C55="",0,'3_pessoal'!N$55)</f>
        <v>0</v>
      </c>
      <c r="F55" s="33">
        <f>IF(C55="",0,'3_pessoal'!P$55)</f>
        <v>0</v>
      </c>
      <c r="G55" s="12">
        <f t="shared" si="2"/>
        <v>0</v>
      </c>
      <c r="I55" s="12">
        <f t="shared" si="27"/>
        <v>0</v>
      </c>
      <c r="J55" s="12">
        <f t="shared" si="28"/>
        <v>0</v>
      </c>
      <c r="L55" s="12">
        <f t="shared" si="3"/>
        <v>0</v>
      </c>
      <c r="M55" s="33">
        <f t="shared" si="4"/>
        <v>0</v>
      </c>
      <c r="O55" s="12">
        <f t="shared" si="5"/>
        <v>0</v>
      </c>
      <c r="P55" s="33">
        <f t="shared" si="6"/>
        <v>0</v>
      </c>
      <c r="R55" s="12">
        <f t="shared" si="7"/>
        <v>0</v>
      </c>
      <c r="S55" s="33">
        <f t="shared" si="8"/>
        <v>0</v>
      </c>
      <c r="U55" s="12">
        <f t="shared" si="9"/>
        <v>0</v>
      </c>
      <c r="V55" s="33">
        <f t="shared" si="10"/>
        <v>0</v>
      </c>
      <c r="X55" s="12">
        <f t="shared" si="11"/>
        <v>0</v>
      </c>
      <c r="Y55" s="33">
        <f t="shared" si="12"/>
        <v>0</v>
      </c>
      <c r="AA55" s="12">
        <f t="shared" si="13"/>
        <v>0</v>
      </c>
      <c r="AB55" s="33">
        <f t="shared" si="14"/>
        <v>0</v>
      </c>
      <c r="AD55" s="12">
        <f t="shared" si="15"/>
        <v>0</v>
      </c>
      <c r="AE55" s="33">
        <f t="shared" si="16"/>
        <v>0</v>
      </c>
      <c r="AG55" s="12">
        <f t="shared" si="17"/>
        <v>0</v>
      </c>
      <c r="AH55" s="33">
        <f t="shared" si="18"/>
        <v>0</v>
      </c>
      <c r="AJ55" s="12">
        <f t="shared" si="19"/>
        <v>0</v>
      </c>
      <c r="AK55" s="33">
        <f t="shared" si="20"/>
        <v>0</v>
      </c>
      <c r="AM55" s="12">
        <f t="shared" si="21"/>
        <v>0</v>
      </c>
      <c r="AN55" s="33">
        <f t="shared" si="22"/>
        <v>0</v>
      </c>
      <c r="AP55" s="12">
        <f t="shared" si="23"/>
        <v>0</v>
      </c>
      <c r="AQ55" s="33">
        <f t="shared" si="24"/>
        <v>0</v>
      </c>
      <c r="AS55" s="12">
        <f t="shared" si="25"/>
        <v>0</v>
      </c>
      <c r="AT55" s="33">
        <f t="shared" si="26"/>
        <v>0</v>
      </c>
      <c r="AU55" s="158" t="str">
        <f>IF(C55="","",VLOOKUP(B55,apoio!P:S,4,0))</f>
        <v/>
      </c>
    </row>
    <row r="56" spans="1:47" ht="15" customHeight="1" x14ac:dyDescent="0.25">
      <c r="A56" s="10" t="str">
        <f>IF('1_geral'!$D$56="","",'1_geral'!$A$56)</f>
        <v/>
      </c>
      <c r="B56" s="48" t="str">
        <f>IF('1_geral'!$G$56="","",'1_geral'!$G$56)</f>
        <v/>
      </c>
      <c r="C56" s="48" t="str">
        <f>IF('1_geral'!$D$56="","",'1_geral'!$D$56)</f>
        <v/>
      </c>
      <c r="D56" s="35" t="str">
        <f>IF(C56="","",1/'3_pessoal'!C$56)</f>
        <v/>
      </c>
      <c r="E56" s="11">
        <f>IF(C56="",0,'3_pessoal'!N$56)</f>
        <v>0</v>
      </c>
      <c r="F56" s="108">
        <f>IF(C56="",0,'3_pessoal'!P$56)</f>
        <v>0</v>
      </c>
      <c r="G56" s="11">
        <f t="shared" si="2"/>
        <v>0</v>
      </c>
      <c r="I56" s="11">
        <f t="shared" si="27"/>
        <v>0</v>
      </c>
      <c r="J56" s="112">
        <f t="shared" si="28"/>
        <v>0</v>
      </c>
      <c r="L56" s="11">
        <f t="shared" si="3"/>
        <v>0</v>
      </c>
      <c r="M56" s="108">
        <f t="shared" si="4"/>
        <v>0</v>
      </c>
      <c r="O56" s="11">
        <f t="shared" si="5"/>
        <v>0</v>
      </c>
      <c r="P56" s="108">
        <f t="shared" si="6"/>
        <v>0</v>
      </c>
      <c r="R56" s="11">
        <f t="shared" si="7"/>
        <v>0</v>
      </c>
      <c r="S56" s="108">
        <f t="shared" si="8"/>
        <v>0</v>
      </c>
      <c r="U56" s="11">
        <f t="shared" si="9"/>
        <v>0</v>
      </c>
      <c r="V56" s="108">
        <f t="shared" si="10"/>
        <v>0</v>
      </c>
      <c r="X56" s="11">
        <f t="shared" si="11"/>
        <v>0</v>
      </c>
      <c r="Y56" s="108">
        <f t="shared" si="12"/>
        <v>0</v>
      </c>
      <c r="AA56" s="11">
        <f t="shared" si="13"/>
        <v>0</v>
      </c>
      <c r="AB56" s="108">
        <f t="shared" si="14"/>
        <v>0</v>
      </c>
      <c r="AD56" s="11">
        <f t="shared" si="15"/>
        <v>0</v>
      </c>
      <c r="AE56" s="108">
        <f t="shared" si="16"/>
        <v>0</v>
      </c>
      <c r="AG56" s="11">
        <f t="shared" si="17"/>
        <v>0</v>
      </c>
      <c r="AH56" s="108">
        <f t="shared" si="18"/>
        <v>0</v>
      </c>
      <c r="AJ56" s="11">
        <f t="shared" si="19"/>
        <v>0</v>
      </c>
      <c r="AK56" s="108">
        <f t="shared" si="20"/>
        <v>0</v>
      </c>
      <c r="AM56" s="11">
        <f t="shared" si="21"/>
        <v>0</v>
      </c>
      <c r="AN56" s="108">
        <f t="shared" si="22"/>
        <v>0</v>
      </c>
      <c r="AP56" s="11">
        <f t="shared" si="23"/>
        <v>0</v>
      </c>
      <c r="AQ56" s="108">
        <f t="shared" si="24"/>
        <v>0</v>
      </c>
      <c r="AS56" s="11">
        <f t="shared" si="25"/>
        <v>0</v>
      </c>
      <c r="AT56" s="108">
        <f t="shared" si="26"/>
        <v>0</v>
      </c>
      <c r="AU56" s="158" t="str">
        <f>IF(C56="","",VLOOKUP(B56,apoio!P:S,4,0))</f>
        <v/>
      </c>
    </row>
    <row r="57" spans="1:47" ht="15" customHeight="1" x14ac:dyDescent="0.25">
      <c r="A57" s="7" t="str">
        <f>IF('1_geral'!$D$57="","",'1_geral'!$A$57)</f>
        <v/>
      </c>
      <c r="B57" s="49" t="str">
        <f>IF('1_geral'!$G$57="","",'1_geral'!$G$57)</f>
        <v/>
      </c>
      <c r="C57" s="49" t="str">
        <f>IF('1_geral'!$D$57="","",'1_geral'!$D$57)</f>
        <v/>
      </c>
      <c r="D57" s="35" t="str">
        <f>IF(C57="","",1/'3_pessoal'!C$57)</f>
        <v/>
      </c>
      <c r="E57" s="12">
        <f>IF(C57="",0,'3_pessoal'!N$57)</f>
        <v>0</v>
      </c>
      <c r="F57" s="33">
        <f>IF(C57="",0,'3_pessoal'!P$57)</f>
        <v>0</v>
      </c>
      <c r="G57" s="12">
        <f t="shared" si="2"/>
        <v>0</v>
      </c>
      <c r="I57" s="12">
        <f t="shared" si="27"/>
        <v>0</v>
      </c>
      <c r="J57" s="12">
        <f t="shared" si="28"/>
        <v>0</v>
      </c>
      <c r="L57" s="12">
        <f t="shared" si="3"/>
        <v>0</v>
      </c>
      <c r="M57" s="33">
        <f t="shared" si="4"/>
        <v>0</v>
      </c>
      <c r="O57" s="12">
        <f t="shared" si="5"/>
        <v>0</v>
      </c>
      <c r="P57" s="33">
        <f t="shared" si="6"/>
        <v>0</v>
      </c>
      <c r="R57" s="12">
        <f t="shared" si="7"/>
        <v>0</v>
      </c>
      <c r="S57" s="33">
        <f t="shared" si="8"/>
        <v>0</v>
      </c>
      <c r="U57" s="12">
        <f t="shared" si="9"/>
        <v>0</v>
      </c>
      <c r="V57" s="33">
        <f t="shared" si="10"/>
        <v>0</v>
      </c>
      <c r="X57" s="12">
        <f t="shared" si="11"/>
        <v>0</v>
      </c>
      <c r="Y57" s="33">
        <f t="shared" si="12"/>
        <v>0</v>
      </c>
      <c r="AA57" s="12">
        <f t="shared" si="13"/>
        <v>0</v>
      </c>
      <c r="AB57" s="33">
        <f t="shared" si="14"/>
        <v>0</v>
      </c>
      <c r="AD57" s="12">
        <f t="shared" si="15"/>
        <v>0</v>
      </c>
      <c r="AE57" s="33">
        <f t="shared" si="16"/>
        <v>0</v>
      </c>
      <c r="AG57" s="12">
        <f t="shared" si="17"/>
        <v>0</v>
      </c>
      <c r="AH57" s="33">
        <f t="shared" si="18"/>
        <v>0</v>
      </c>
      <c r="AJ57" s="12">
        <f t="shared" si="19"/>
        <v>0</v>
      </c>
      <c r="AK57" s="33">
        <f t="shared" si="20"/>
        <v>0</v>
      </c>
      <c r="AM57" s="12">
        <f t="shared" si="21"/>
        <v>0</v>
      </c>
      <c r="AN57" s="33">
        <f t="shared" si="22"/>
        <v>0</v>
      </c>
      <c r="AP57" s="12">
        <f t="shared" si="23"/>
        <v>0</v>
      </c>
      <c r="AQ57" s="33">
        <f t="shared" si="24"/>
        <v>0</v>
      </c>
      <c r="AS57" s="12">
        <f t="shared" si="25"/>
        <v>0</v>
      </c>
      <c r="AT57" s="33">
        <f t="shared" si="26"/>
        <v>0</v>
      </c>
      <c r="AU57" s="158" t="str">
        <f>IF(C57="","",VLOOKUP(B57,apoio!P:S,4,0))</f>
        <v/>
      </c>
    </row>
    <row r="58" spans="1:47" ht="15" customHeight="1" x14ac:dyDescent="0.25">
      <c r="A58" s="10" t="str">
        <f>IF('1_geral'!$D$58="","",'1_geral'!$A$58)</f>
        <v/>
      </c>
      <c r="B58" s="48" t="str">
        <f>IF('1_geral'!$G$58="","",'1_geral'!$G$58)</f>
        <v/>
      </c>
      <c r="C58" s="48" t="str">
        <f>IF('1_geral'!$D$58="","",'1_geral'!$D$58)</f>
        <v/>
      </c>
      <c r="D58" s="35" t="str">
        <f>IF(C58="","",1/'3_pessoal'!C$58)</f>
        <v/>
      </c>
      <c r="E58" s="11">
        <f>IF(C58="",0,'3_pessoal'!N$58)</f>
        <v>0</v>
      </c>
      <c r="F58" s="108">
        <f>IF(C58="",0,'3_pessoal'!P$58)</f>
        <v>0</v>
      </c>
      <c r="G58" s="11">
        <f t="shared" si="2"/>
        <v>0</v>
      </c>
      <c r="I58" s="11">
        <f t="shared" si="27"/>
        <v>0</v>
      </c>
      <c r="J58" s="112">
        <f t="shared" si="28"/>
        <v>0</v>
      </c>
      <c r="L58" s="11">
        <f t="shared" si="3"/>
        <v>0</v>
      </c>
      <c r="M58" s="108">
        <f t="shared" si="4"/>
        <v>0</v>
      </c>
      <c r="O58" s="11">
        <f t="shared" si="5"/>
        <v>0</v>
      </c>
      <c r="P58" s="108">
        <f t="shared" si="6"/>
        <v>0</v>
      </c>
      <c r="R58" s="11">
        <f t="shared" si="7"/>
        <v>0</v>
      </c>
      <c r="S58" s="108">
        <f t="shared" si="8"/>
        <v>0</v>
      </c>
      <c r="U58" s="11">
        <f t="shared" si="9"/>
        <v>0</v>
      </c>
      <c r="V58" s="108">
        <f t="shared" si="10"/>
        <v>0</v>
      </c>
      <c r="X58" s="11">
        <f t="shared" si="11"/>
        <v>0</v>
      </c>
      <c r="Y58" s="108">
        <f t="shared" si="12"/>
        <v>0</v>
      </c>
      <c r="AA58" s="11">
        <f t="shared" si="13"/>
        <v>0</v>
      </c>
      <c r="AB58" s="108">
        <f t="shared" si="14"/>
        <v>0</v>
      </c>
      <c r="AD58" s="11">
        <f t="shared" si="15"/>
        <v>0</v>
      </c>
      <c r="AE58" s="108">
        <f t="shared" si="16"/>
        <v>0</v>
      </c>
      <c r="AG58" s="11">
        <f t="shared" si="17"/>
        <v>0</v>
      </c>
      <c r="AH58" s="108">
        <f t="shared" si="18"/>
        <v>0</v>
      </c>
      <c r="AJ58" s="11">
        <f t="shared" si="19"/>
        <v>0</v>
      </c>
      <c r="AK58" s="108">
        <f t="shared" si="20"/>
        <v>0</v>
      </c>
      <c r="AM58" s="11">
        <f t="shared" si="21"/>
        <v>0</v>
      </c>
      <c r="AN58" s="108">
        <f t="shared" si="22"/>
        <v>0</v>
      </c>
      <c r="AP58" s="11">
        <f t="shared" si="23"/>
        <v>0</v>
      </c>
      <c r="AQ58" s="108">
        <f t="shared" si="24"/>
        <v>0</v>
      </c>
      <c r="AS58" s="11">
        <f t="shared" si="25"/>
        <v>0</v>
      </c>
      <c r="AT58" s="108">
        <f t="shared" si="26"/>
        <v>0</v>
      </c>
      <c r="AU58" s="158" t="str">
        <f>IF(C58="","",VLOOKUP(B58,apoio!P:S,4,0))</f>
        <v/>
      </c>
    </row>
    <row r="59" spans="1:47" ht="15" customHeight="1" x14ac:dyDescent="0.25">
      <c r="A59" s="47" t="str">
        <f>IF('1_geral'!$D$59="","",'1_geral'!$A$59)</f>
        <v/>
      </c>
      <c r="B59" s="50" t="str">
        <f>IF('1_geral'!$G$59="","",'1_geral'!$G$59)</f>
        <v/>
      </c>
      <c r="C59" s="50" t="str">
        <f>IF('1_geral'!$D$59="","",'1_geral'!$D$59)</f>
        <v/>
      </c>
      <c r="D59" s="138" t="str">
        <f>IF(C59="","",1/'3_pessoal'!C$59)</f>
        <v/>
      </c>
      <c r="E59" s="13">
        <f>IF(C59="",0,'3_pessoal'!N$59)</f>
        <v>0</v>
      </c>
      <c r="F59" s="34">
        <f>IF(C59="",0,'3_pessoal'!P$59)</f>
        <v>0</v>
      </c>
      <c r="G59" s="13">
        <f t="shared" si="2"/>
        <v>0</v>
      </c>
      <c r="H59" s="4"/>
      <c r="I59" s="13">
        <f t="shared" si="27"/>
        <v>0</v>
      </c>
      <c r="J59" s="13">
        <f t="shared" si="28"/>
        <v>0</v>
      </c>
      <c r="K59" s="4"/>
      <c r="L59" s="13">
        <f t="shared" si="3"/>
        <v>0</v>
      </c>
      <c r="M59" s="34">
        <f t="shared" si="4"/>
        <v>0</v>
      </c>
      <c r="N59" s="4"/>
      <c r="O59" s="13">
        <f t="shared" si="5"/>
        <v>0</v>
      </c>
      <c r="P59" s="34">
        <f t="shared" si="6"/>
        <v>0</v>
      </c>
      <c r="Q59" s="4"/>
      <c r="R59" s="13">
        <f t="shared" si="7"/>
        <v>0</v>
      </c>
      <c r="S59" s="34">
        <f t="shared" si="8"/>
        <v>0</v>
      </c>
      <c r="T59" s="4"/>
      <c r="U59" s="13">
        <f t="shared" si="9"/>
        <v>0</v>
      </c>
      <c r="V59" s="34">
        <f t="shared" si="10"/>
        <v>0</v>
      </c>
      <c r="W59" s="4"/>
      <c r="X59" s="13">
        <f t="shared" si="11"/>
        <v>0</v>
      </c>
      <c r="Y59" s="34">
        <f t="shared" si="12"/>
        <v>0</v>
      </c>
      <c r="Z59" s="4"/>
      <c r="AA59" s="13">
        <f t="shared" si="13"/>
        <v>0</v>
      </c>
      <c r="AB59" s="34">
        <f t="shared" si="14"/>
        <v>0</v>
      </c>
      <c r="AC59" s="4"/>
      <c r="AD59" s="13">
        <f t="shared" si="15"/>
        <v>0</v>
      </c>
      <c r="AE59" s="34">
        <f t="shared" si="16"/>
        <v>0</v>
      </c>
      <c r="AF59" s="4"/>
      <c r="AG59" s="13">
        <f t="shared" si="17"/>
        <v>0</v>
      </c>
      <c r="AH59" s="34">
        <f t="shared" si="18"/>
        <v>0</v>
      </c>
      <c r="AI59" s="4"/>
      <c r="AJ59" s="13">
        <f t="shared" si="19"/>
        <v>0</v>
      </c>
      <c r="AK59" s="34">
        <f t="shared" si="20"/>
        <v>0</v>
      </c>
      <c r="AL59" s="4"/>
      <c r="AM59" s="13">
        <f t="shared" si="21"/>
        <v>0</v>
      </c>
      <c r="AN59" s="34">
        <f t="shared" si="22"/>
        <v>0</v>
      </c>
      <c r="AO59" s="4"/>
      <c r="AP59" s="13">
        <f t="shared" si="23"/>
        <v>0</v>
      </c>
      <c r="AQ59" s="34">
        <f t="shared" si="24"/>
        <v>0</v>
      </c>
      <c r="AR59" s="4"/>
      <c r="AS59" s="13">
        <f t="shared" si="25"/>
        <v>0</v>
      </c>
      <c r="AT59" s="34">
        <f t="shared" si="26"/>
        <v>0</v>
      </c>
      <c r="AU59" s="158" t="str">
        <f>IF(C59="","",VLOOKUP(B59,apoio!P:S,4,0))</f>
        <v/>
      </c>
    </row>
    <row r="60" spans="1:47" ht="15" customHeight="1" x14ac:dyDescent="0.25">
      <c r="A60" s="8"/>
      <c r="B60" s="162" t="s">
        <v>68</v>
      </c>
      <c r="C60" s="163" t="str">
        <f>'3_pessoal'!R1</f>
        <v/>
      </c>
      <c r="E60" s="113"/>
      <c r="F60" s="113"/>
      <c r="G60" s="113"/>
    </row>
    <row r="61" spans="1:47" ht="15" customHeight="1" x14ac:dyDescent="0.25">
      <c r="B61" s="3" t="s">
        <v>1644</v>
      </c>
      <c r="C61" s="8" t="str">
        <f>'3_pessoal'!R$2</f>
        <v>Nome Sobrenome</v>
      </c>
      <c r="D61" s="6"/>
      <c r="E61" s="113"/>
      <c r="F61" s="113"/>
      <c r="G61" s="113"/>
      <c r="I61" s="159" t="str">
        <f>I66</f>
        <v>Disponível</v>
      </c>
      <c r="J61" s="160">
        <f>IFERROR(ABS((J64-J65)/J64),0)</f>
        <v>0</v>
      </c>
      <c r="L61" s="105" t="str">
        <f>L66</f>
        <v>Disponível</v>
      </c>
      <c r="M61" s="157">
        <f>IFERROR(ABS((M64-M65)/M64),0)</f>
        <v>0</v>
      </c>
      <c r="O61" s="105" t="str">
        <f>O66</f>
        <v>Disponível</v>
      </c>
      <c r="P61" s="157">
        <f>IFERROR(ABS((P64-P65)/P64),0)</f>
        <v>0</v>
      </c>
      <c r="R61" s="105" t="str">
        <f>R66</f>
        <v>Disponível</v>
      </c>
      <c r="S61" s="157">
        <f>IFERROR(ABS((S64-S65)/S64),0)</f>
        <v>0</v>
      </c>
      <c r="U61" s="105" t="str">
        <f>U66</f>
        <v>Disponível</v>
      </c>
      <c r="V61" s="157">
        <f>IFERROR(ABS((V64-V65)/V64),0)</f>
        <v>0</v>
      </c>
      <c r="X61" s="105" t="str">
        <f>X66</f>
        <v>Disponível</v>
      </c>
      <c r="Y61" s="157">
        <f>IFERROR(ABS((Y64-Y65)/Y64),0)</f>
        <v>0</v>
      </c>
      <c r="AA61" s="105" t="str">
        <f>AA66</f>
        <v>Disponível</v>
      </c>
      <c r="AB61" s="157">
        <f>IFERROR(ABS((AB64-AB65)/AB64),0)</f>
        <v>0</v>
      </c>
      <c r="AD61" s="105" t="str">
        <f>AD66</f>
        <v>Disponível</v>
      </c>
      <c r="AE61" s="157">
        <f>IFERROR(ABS((AE64-AE65)/AE64),0)</f>
        <v>0</v>
      </c>
      <c r="AG61" s="105" t="str">
        <f>AG66</f>
        <v>Disponível</v>
      </c>
      <c r="AH61" s="157">
        <f>IFERROR(ABS((AH64-AH65)/AH64),0)</f>
        <v>0</v>
      </c>
      <c r="AJ61" s="105" t="str">
        <f>AJ66</f>
        <v>Disponível</v>
      </c>
      <c r="AK61" s="157">
        <f>IFERROR(ABS((AK64-AK65)/AK64),0)</f>
        <v>0</v>
      </c>
      <c r="AM61" s="105" t="str">
        <f>AM66</f>
        <v>Disponível</v>
      </c>
      <c r="AN61" s="157">
        <f>IFERROR(ABS((AN64-AN65)/AN64),0)</f>
        <v>0</v>
      </c>
      <c r="AP61" s="105" t="str">
        <f>AP66</f>
        <v>Disponível</v>
      </c>
      <c r="AQ61" s="157">
        <f>IFERROR(ABS((AQ64-AQ65)/AQ64),0)</f>
        <v>0</v>
      </c>
      <c r="AS61" s="105" t="str">
        <f>AS66</f>
        <v>Disponível</v>
      </c>
      <c r="AT61" s="157">
        <f>IFERROR(ABS((AT64-AT65)/AT64),0)</f>
        <v>0</v>
      </c>
    </row>
    <row r="62" spans="1:47" ht="15" customHeight="1" x14ac:dyDescent="0.25">
      <c r="B62" s="3" t="s">
        <v>1645</v>
      </c>
      <c r="C62" s="8" t="str">
        <f>'1_geral'!$D$2</f>
        <v/>
      </c>
      <c r="E62" s="647"/>
      <c r="F62" s="647"/>
      <c r="G62" s="647"/>
      <c r="I62" s="35"/>
      <c r="J62" s="35" t="e">
        <f>(J64-J65)/J64</f>
        <v>#DIV/0!</v>
      </c>
      <c r="K62" s="35"/>
      <c r="L62" s="165"/>
      <c r="M62" s="165" t="e">
        <f>(M64-M65)/M64</f>
        <v>#DIV/0!</v>
      </c>
      <c r="N62" s="165"/>
      <c r="O62" s="165"/>
      <c r="P62" s="165" t="e">
        <f>(P64-P65)/P64</f>
        <v>#DIV/0!</v>
      </c>
      <c r="Q62" s="165"/>
      <c r="R62" s="165"/>
      <c r="S62" s="165" t="e">
        <f>(S64-S65)/S64</f>
        <v>#DIV/0!</v>
      </c>
      <c r="T62" s="165"/>
      <c r="U62" s="165"/>
      <c r="V62" s="165" t="e">
        <f>(V64-V65)/V64</f>
        <v>#DIV/0!</v>
      </c>
      <c r="W62" s="165"/>
      <c r="X62" s="165"/>
      <c r="Y62" s="165" t="e">
        <f>(Y64-Y65)/Y64</f>
        <v>#DIV/0!</v>
      </c>
      <c r="Z62" s="165"/>
      <c r="AA62" s="165"/>
      <c r="AB62" s="165" t="e">
        <f>(AB64-AB65)/AB64</f>
        <v>#DIV/0!</v>
      </c>
      <c r="AC62" s="165"/>
      <c r="AD62" s="165"/>
      <c r="AE62" s="165" t="e">
        <f>(AE64-AE65)/AE64</f>
        <v>#DIV/0!</v>
      </c>
      <c r="AF62" s="165"/>
      <c r="AG62" s="165"/>
      <c r="AH62" s="165" t="e">
        <f>(AH64-AH65)/AH64</f>
        <v>#DIV/0!</v>
      </c>
      <c r="AI62" s="165"/>
      <c r="AJ62" s="165"/>
      <c r="AK62" s="165" t="e">
        <f>(AK64-AK65)/AK64</f>
        <v>#DIV/0!</v>
      </c>
      <c r="AL62" s="165"/>
      <c r="AM62" s="165"/>
      <c r="AN62" s="165" t="e">
        <f>(AN64-AN65)/AN64</f>
        <v>#DIV/0!</v>
      </c>
      <c r="AO62" s="165"/>
      <c r="AP62" s="165"/>
      <c r="AQ62" s="165" t="e">
        <f>(AQ64-AQ65)/AQ64</f>
        <v>#DIV/0!</v>
      </c>
      <c r="AR62" s="165"/>
      <c r="AS62" s="165"/>
      <c r="AT62" s="165" t="e">
        <f>(AT64-AT65)/AT64</f>
        <v>#DIV/0!</v>
      </c>
    </row>
    <row r="63" spans="1:47" ht="15" customHeight="1" x14ac:dyDescent="0.25">
      <c r="B63" s="3" t="s">
        <v>1646</v>
      </c>
      <c r="C63" s="6">
        <f>'1_geral'!$D$4</f>
        <v>0</v>
      </c>
      <c r="D63" s="9"/>
      <c r="E63" s="31"/>
      <c r="F63" s="31"/>
      <c r="G63" s="31"/>
      <c r="I63" s="648" t="s">
        <v>1647</v>
      </c>
      <c r="J63" s="648"/>
      <c r="L63" s="526" t="s">
        <v>125</v>
      </c>
      <c r="M63" s="526"/>
      <c r="O63" s="526" t="s">
        <v>143</v>
      </c>
      <c r="P63" s="526"/>
      <c r="R63" s="526" t="s">
        <v>126</v>
      </c>
      <c r="S63" s="526"/>
      <c r="U63" s="526" t="s">
        <v>144</v>
      </c>
      <c r="V63" s="526"/>
      <c r="X63" s="526" t="s">
        <v>145</v>
      </c>
      <c r="Y63" s="526"/>
      <c r="AA63" s="526" t="s">
        <v>127</v>
      </c>
      <c r="AB63" s="526"/>
      <c r="AD63" s="526" t="s">
        <v>128</v>
      </c>
      <c r="AE63" s="526"/>
      <c r="AG63" s="526" t="s">
        <v>146</v>
      </c>
      <c r="AH63" s="526"/>
      <c r="AJ63" s="526" t="s">
        <v>147</v>
      </c>
      <c r="AK63" s="526"/>
      <c r="AM63" s="526" t="s">
        <v>148</v>
      </c>
      <c r="AN63" s="526"/>
      <c r="AP63" s="526" t="s">
        <v>129</v>
      </c>
      <c r="AQ63" s="526"/>
      <c r="AS63" s="526" t="s">
        <v>149</v>
      </c>
      <c r="AT63" s="526"/>
    </row>
    <row r="64" spans="1:47" ht="15" customHeight="1" x14ac:dyDescent="0.25">
      <c r="E64" s="32"/>
      <c r="F64" s="32"/>
      <c r="G64" s="32"/>
      <c r="I64" s="105" t="s">
        <v>77</v>
      </c>
      <c r="J64" s="106">
        <f>SUM(M64,P64,S64,V64,Y64,AB64,AE64,AH64,AK64,AN64,AQ64,AT64)</f>
        <v>0</v>
      </c>
      <c r="L64" s="105" t="s">
        <v>77</v>
      </c>
      <c r="M64" s="106">
        <f>IF('3_pessoal'!$S$3="Carga Horária",0,'3_pessoal'!$S$3)</f>
        <v>0</v>
      </c>
      <c r="O64" s="105" t="s">
        <v>77</v>
      </c>
      <c r="P64" s="106">
        <f>M64</f>
        <v>0</v>
      </c>
      <c r="R64" s="105" t="s">
        <v>77</v>
      </c>
      <c r="S64" s="106">
        <f>M64</f>
        <v>0</v>
      </c>
      <c r="U64" s="105" t="s">
        <v>77</v>
      </c>
      <c r="V64" s="106">
        <f>M64</f>
        <v>0</v>
      </c>
      <c r="X64" s="105" t="s">
        <v>77</v>
      </c>
      <c r="Y64" s="106">
        <f>M64</f>
        <v>0</v>
      </c>
      <c r="AA64" s="105" t="s">
        <v>77</v>
      </c>
      <c r="AB64" s="106">
        <f>M64</f>
        <v>0</v>
      </c>
      <c r="AD64" s="105" t="s">
        <v>77</v>
      </c>
      <c r="AE64" s="106">
        <f>M64</f>
        <v>0</v>
      </c>
      <c r="AG64" s="105" t="s">
        <v>77</v>
      </c>
      <c r="AH64" s="106">
        <f>M64</f>
        <v>0</v>
      </c>
      <c r="AJ64" s="105" t="s">
        <v>77</v>
      </c>
      <c r="AK64" s="106">
        <f>M64</f>
        <v>0</v>
      </c>
      <c r="AM64" s="105" t="s">
        <v>77</v>
      </c>
      <c r="AN64" s="106">
        <f>M64</f>
        <v>0</v>
      </c>
      <c r="AP64" s="105" t="s">
        <v>77</v>
      </c>
      <c r="AQ64" s="106">
        <f>M64</f>
        <v>0</v>
      </c>
      <c r="AS64" s="105" t="s">
        <v>77</v>
      </c>
      <c r="AT64" s="106">
        <f>M64</f>
        <v>0</v>
      </c>
    </row>
    <row r="65" spans="1:47" ht="15" customHeight="1" x14ac:dyDescent="0.25">
      <c r="A65" s="523" t="s">
        <v>68</v>
      </c>
      <c r="B65" s="526" t="s">
        <v>2</v>
      </c>
      <c r="C65" s="526" t="s">
        <v>3</v>
      </c>
      <c r="E65" s="526" t="s">
        <v>241</v>
      </c>
      <c r="F65" s="526"/>
      <c r="G65" s="526"/>
      <c r="I65" s="105" t="s">
        <v>245</v>
      </c>
      <c r="J65" s="106">
        <f>SUM(L69:AT118)</f>
        <v>0</v>
      </c>
      <c r="L65" s="105" t="s">
        <v>245</v>
      </c>
      <c r="M65" s="106">
        <f>SUM(L69:M118)</f>
        <v>0</v>
      </c>
      <c r="O65" s="105" t="s">
        <v>245</v>
      </c>
      <c r="P65" s="106">
        <f>SUM(O69:P118)</f>
        <v>0</v>
      </c>
      <c r="R65" s="105" t="s">
        <v>245</v>
      </c>
      <c r="S65" s="106">
        <f>SUM(R69:S118)</f>
        <v>0</v>
      </c>
      <c r="U65" s="105" t="s">
        <v>245</v>
      </c>
      <c r="V65" s="106">
        <f>SUM(U69:V118)</f>
        <v>0</v>
      </c>
      <c r="X65" s="105" t="s">
        <v>245</v>
      </c>
      <c r="Y65" s="106">
        <f>SUM(X69:Y118)</f>
        <v>0</v>
      </c>
      <c r="AA65" s="105" t="s">
        <v>245</v>
      </c>
      <c r="AB65" s="106">
        <f>SUM(AA69:AB118)</f>
        <v>0</v>
      </c>
      <c r="AD65" s="105" t="s">
        <v>245</v>
      </c>
      <c r="AE65" s="106">
        <f>SUM(AD69:AE118)</f>
        <v>0</v>
      </c>
      <c r="AG65" s="105" t="s">
        <v>245</v>
      </c>
      <c r="AH65" s="106">
        <f>SUM(AG69:AH118)</f>
        <v>0</v>
      </c>
      <c r="AJ65" s="105" t="s">
        <v>245</v>
      </c>
      <c r="AK65" s="106">
        <f>SUM(AJ69:AK118)</f>
        <v>0</v>
      </c>
      <c r="AM65" s="105" t="s">
        <v>245</v>
      </c>
      <c r="AN65" s="106">
        <f>SUM(AM69:AN118)</f>
        <v>0</v>
      </c>
      <c r="AP65" s="105" t="s">
        <v>245</v>
      </c>
      <c r="AQ65" s="106">
        <f>SUM(AP69:AQ118)</f>
        <v>0</v>
      </c>
      <c r="AS65" s="105" t="s">
        <v>245</v>
      </c>
      <c r="AT65" s="106">
        <f>SUM(AS69:AT118)</f>
        <v>0</v>
      </c>
    </row>
    <row r="66" spans="1:47" ht="15" customHeight="1" x14ac:dyDescent="0.25">
      <c r="A66" s="524"/>
      <c r="B66" s="526"/>
      <c r="C66" s="526"/>
      <c r="E66" s="643" t="str">
        <f>CONCATENATE(parametros!$C$3," (min)")</f>
        <v>Presencial (min)</v>
      </c>
      <c r="F66" s="644" t="str">
        <f>CONCATENATE(parametros!$M$3," (min)")</f>
        <v>Teletrabalho (min)</v>
      </c>
      <c r="G66" s="645" t="s">
        <v>242</v>
      </c>
      <c r="I66" s="105" t="str">
        <f>IF(J65&gt;J64,"Excesso","Disponível")</f>
        <v>Disponível</v>
      </c>
      <c r="J66" s="106">
        <f>ABS(J64-J65)</f>
        <v>0</v>
      </c>
      <c r="L66" s="105" t="str">
        <f>IF(M65&gt;M64,"Excesso","Disponível")</f>
        <v>Disponível</v>
      </c>
      <c r="M66" s="106">
        <f>ABS(M64*11/12-SUM(L69:M118))</f>
        <v>0</v>
      </c>
      <c r="O66" s="105" t="str">
        <f>IF(P65&gt;P64,"Excesso","Disponível")</f>
        <v>Disponível</v>
      </c>
      <c r="P66" s="106">
        <f>ABS(P64*11/12-SUM(O69:P118))</f>
        <v>0</v>
      </c>
      <c r="R66" s="105" t="str">
        <f>IF(S65&gt;S64,"Excesso","Disponível")</f>
        <v>Disponível</v>
      </c>
      <c r="S66" s="106">
        <f>ABS(S64*11/12-SUM(R69:S118))</f>
        <v>0</v>
      </c>
      <c r="U66" s="105" t="str">
        <f>IF(V65&gt;V64,"Excesso","Disponível")</f>
        <v>Disponível</v>
      </c>
      <c r="V66" s="106">
        <f>ABS(V64*11/12-SUM(U69:V118))</f>
        <v>0</v>
      </c>
      <c r="X66" s="105" t="str">
        <f>IF(Y65&gt;Y64,"Excesso","Disponível")</f>
        <v>Disponível</v>
      </c>
      <c r="Y66" s="106">
        <f>ABS(Y64*11/12-SUM(X69:Y118))</f>
        <v>0</v>
      </c>
      <c r="AA66" s="105" t="str">
        <f>IF(AB65&gt;AB64,"Excesso","Disponível")</f>
        <v>Disponível</v>
      </c>
      <c r="AB66" s="106">
        <f>ABS(AB64*11/12-SUM(AA69:AB118))</f>
        <v>0</v>
      </c>
      <c r="AD66" s="105" t="str">
        <f>IF(AE65&gt;AE64,"Excesso","Disponível")</f>
        <v>Disponível</v>
      </c>
      <c r="AE66" s="106">
        <f>ABS(AE64*11/12-SUM(AD69:AE118))</f>
        <v>0</v>
      </c>
      <c r="AG66" s="105" t="str">
        <f>IF(AH65&gt;AH64,"Excesso","Disponível")</f>
        <v>Disponível</v>
      </c>
      <c r="AH66" s="106">
        <f>ABS(AH64*11/12-SUM(AG69:AH118))</f>
        <v>0</v>
      </c>
      <c r="AJ66" s="105" t="str">
        <f>IF(AK65&gt;AK64,"Excesso","Disponível")</f>
        <v>Disponível</v>
      </c>
      <c r="AK66" s="106">
        <f>ABS(AK64*11/12-SUM(AJ69:AK118))</f>
        <v>0</v>
      </c>
      <c r="AM66" s="105" t="str">
        <f>IF(AN65&gt;AN64,"Excesso","Disponível")</f>
        <v>Disponível</v>
      </c>
      <c r="AN66" s="106">
        <f>ABS(AN64*11/12-SUM(AM69:AN118))</f>
        <v>0</v>
      </c>
      <c r="AP66" s="105" t="str">
        <f>IF(AQ65&gt;AQ64,"Excesso","Disponível")</f>
        <v>Disponível</v>
      </c>
      <c r="AQ66" s="106">
        <f>ABS(AQ64*11/12-SUM(AP69:AQ118))</f>
        <v>0</v>
      </c>
      <c r="AS66" s="105" t="str">
        <f>IF(AT65&gt;AT64,"Excesso","Disponível")</f>
        <v>Disponível</v>
      </c>
      <c r="AT66" s="106">
        <f>ABS(AT64*11/12-SUM(AS69:AT118))</f>
        <v>0</v>
      </c>
    </row>
    <row r="67" spans="1:47" ht="15" customHeight="1" x14ac:dyDescent="0.25">
      <c r="A67" s="524"/>
      <c r="B67" s="526"/>
      <c r="C67" s="526"/>
      <c r="E67" s="643"/>
      <c r="F67" s="644"/>
      <c r="G67" s="646"/>
      <c r="I67" s="161">
        <f>IFERROR(SUM(I69:I118)/(SUM(I69:I118)+SUM(J69:J118)),0)</f>
        <v>0</v>
      </c>
      <c r="J67" s="161">
        <f>IFERROR(SUM(J69:J118)/(SUM(I69:I118)+SUM(J69:J118)),0)</f>
        <v>0</v>
      </c>
      <c r="L67" s="110">
        <f>IFERROR(SUM(L69:L118)/(SUM(L69:L118)+SUM(M69:M118)),0)</f>
        <v>0</v>
      </c>
      <c r="M67" s="111">
        <f>IFERROR(SUM(M69:M118)/(SUM(L69:L118)+SUM(M69:M118)),0)</f>
        <v>0</v>
      </c>
      <c r="O67" s="110">
        <f>IFERROR(SUM(O69:O118)/(SUM(O69:O118)+SUM(P69:P118)),0)</f>
        <v>0</v>
      </c>
      <c r="P67" s="111">
        <f>IFERROR(SUM(P69:P118)/(SUM(O69:O118)+SUM(P69:P118)),0)</f>
        <v>0</v>
      </c>
      <c r="R67" s="110">
        <f>IFERROR(SUM(R69:R118)/(SUM(R69:R118)+SUM(S69:S118)),0)</f>
        <v>0</v>
      </c>
      <c r="S67" s="111">
        <f>IFERROR(SUM(S69:S118)/(SUM(R69:R118)+SUM(S69:S118)),0)</f>
        <v>0</v>
      </c>
      <c r="U67" s="110">
        <f>IFERROR(SUM(U69:U118)/(SUM(U69:U118)+SUM(V69:V118)),0)</f>
        <v>0</v>
      </c>
      <c r="V67" s="111">
        <f>IFERROR(SUM(V69:V118)/(SUM(U69:U118)+SUM(V69:V118)),0)</f>
        <v>0</v>
      </c>
      <c r="X67" s="110">
        <f>IFERROR(SUM(X69:X118)/(SUM(X69:X118)+SUM(Y69:Y118)),0)</f>
        <v>0</v>
      </c>
      <c r="Y67" s="111">
        <f>IFERROR(SUM(Y69:Y118)/(SUM(X69:X118)+SUM(Y69:Y118)),0)</f>
        <v>0</v>
      </c>
      <c r="AA67" s="110">
        <f>IFERROR(SUM(AA69:AA118)/(SUM(AA69:AA118)+SUM(AB69:AB118)),0)</f>
        <v>0</v>
      </c>
      <c r="AB67" s="111">
        <f>IFERROR(SUM(AB69:AB118)/(SUM(AA69:AA118)+SUM(AB69:AB118)),0)</f>
        <v>0</v>
      </c>
      <c r="AD67" s="110">
        <f>IFERROR(SUM(AD69:AD118)/(SUM(AD69:AD118)+SUM(AE69:AE118)),0)</f>
        <v>0</v>
      </c>
      <c r="AE67" s="111">
        <f>IFERROR(SUM(AE69:AE118)/(SUM(AD69:AD118)+SUM(AE69:AE118)),0)</f>
        <v>0</v>
      </c>
      <c r="AG67" s="110">
        <f>IFERROR(SUM(AG69:AG118)/(SUM(AG69:AG118)+SUM(AH69:AH118)),0)</f>
        <v>0</v>
      </c>
      <c r="AH67" s="111">
        <f>IFERROR(SUM(AH69:AH118)/(SUM(AG69:AG118)+SUM(AH69:AH118)),0)</f>
        <v>0</v>
      </c>
      <c r="AJ67" s="110">
        <f>IFERROR(SUM(AJ69:AJ118)/(SUM(AJ69:AJ118)+SUM(AK69:AK118)),0)</f>
        <v>0</v>
      </c>
      <c r="AK67" s="111">
        <f>IFERROR(SUM(AK69:AK118)/(SUM(AJ69:AJ118)+SUM(AK69:AK118)),0)</f>
        <v>0</v>
      </c>
      <c r="AM67" s="110">
        <f>IFERROR(SUM(AM69:AM118)/(SUM(AM69:AM118)+SUM(AN69:AN118)),0)</f>
        <v>0</v>
      </c>
      <c r="AN67" s="111">
        <f>IFERROR(SUM(AN69:AN118)/(SUM(AM69:AM118)+SUM(AN69:AN118)),0)</f>
        <v>0</v>
      </c>
      <c r="AP67" s="110">
        <f>IFERROR(SUM(AP69:AP118)/(SUM(AP69:AP118)+SUM(AQ69:AQ118)),0)</f>
        <v>0</v>
      </c>
      <c r="AQ67" s="111">
        <f>IFERROR(SUM(AQ69:AQ118)/(SUM(AP69:AP118)+SUM(AQ69:AQ118)),0)</f>
        <v>0</v>
      </c>
      <c r="AS67" s="110">
        <f>IFERROR(SUM(AS69:AS118)/(SUM(AS69:AS118)+SUM(AT69:AT118)),0)</f>
        <v>0</v>
      </c>
      <c r="AT67" s="111">
        <f>IFERROR(SUM(AT69:AT118)/(SUM(AS69:AS118)+SUM(AT69:AT118)),0)</f>
        <v>0</v>
      </c>
    </row>
    <row r="68" spans="1:47" ht="15" customHeight="1" x14ac:dyDescent="0.25">
      <c r="A68" s="525"/>
      <c r="B68" s="526"/>
      <c r="C68" s="526"/>
      <c r="E68" s="643"/>
      <c r="F68" s="644"/>
      <c r="G68" s="646"/>
      <c r="I68" s="36">
        <f>parametros!C65</f>
        <v>0</v>
      </c>
      <c r="J68" s="77">
        <f>parametros!M65</f>
        <v>0</v>
      </c>
      <c r="K68" s="1"/>
      <c r="L68" s="109" t="str">
        <f>parametros!$C$3</f>
        <v>Presencial</v>
      </c>
      <c r="M68" s="77" t="str">
        <f>parametros!$M$3</f>
        <v>Teletrabalho</v>
      </c>
      <c r="N68" s="1"/>
      <c r="O68" s="109" t="str">
        <f>parametros!$C$3</f>
        <v>Presencial</v>
      </c>
      <c r="P68" s="77" t="str">
        <f>parametros!$M$3</f>
        <v>Teletrabalho</v>
      </c>
      <c r="Q68" s="1"/>
      <c r="R68" s="109" t="str">
        <f>parametros!$C$3</f>
        <v>Presencial</v>
      </c>
      <c r="S68" s="77" t="str">
        <f>parametros!$M$3</f>
        <v>Teletrabalho</v>
      </c>
      <c r="T68" s="1"/>
      <c r="U68" s="109" t="str">
        <f>parametros!$C$3</f>
        <v>Presencial</v>
      </c>
      <c r="V68" s="77" t="str">
        <f>parametros!$M$3</f>
        <v>Teletrabalho</v>
      </c>
      <c r="W68" s="1"/>
      <c r="X68" s="109" t="str">
        <f>parametros!$C$3</f>
        <v>Presencial</v>
      </c>
      <c r="Y68" s="77" t="str">
        <f>parametros!$M$3</f>
        <v>Teletrabalho</v>
      </c>
      <c r="Z68" s="1"/>
      <c r="AA68" s="109" t="str">
        <f>parametros!$C$3</f>
        <v>Presencial</v>
      </c>
      <c r="AB68" s="77" t="str">
        <f>parametros!$M$3</f>
        <v>Teletrabalho</v>
      </c>
      <c r="AC68" s="1"/>
      <c r="AD68" s="109" t="str">
        <f>parametros!$C$3</f>
        <v>Presencial</v>
      </c>
      <c r="AE68" s="77" t="str">
        <f>parametros!$M$3</f>
        <v>Teletrabalho</v>
      </c>
      <c r="AF68" s="1"/>
      <c r="AG68" s="109" t="str">
        <f>parametros!$C$3</f>
        <v>Presencial</v>
      </c>
      <c r="AH68" s="77" t="str">
        <f>parametros!$M$3</f>
        <v>Teletrabalho</v>
      </c>
      <c r="AI68" s="1"/>
      <c r="AJ68" s="109" t="str">
        <f>parametros!$C$3</f>
        <v>Presencial</v>
      </c>
      <c r="AK68" s="77" t="str">
        <f>parametros!$M$3</f>
        <v>Teletrabalho</v>
      </c>
      <c r="AL68" s="1"/>
      <c r="AM68" s="109" t="str">
        <f>parametros!$C$3</f>
        <v>Presencial</v>
      </c>
      <c r="AN68" s="77" t="str">
        <f>parametros!$M$3</f>
        <v>Teletrabalho</v>
      </c>
      <c r="AO68" s="1"/>
      <c r="AP68" s="109" t="str">
        <f>parametros!$C$3</f>
        <v>Presencial</v>
      </c>
      <c r="AQ68" s="77" t="str">
        <f>parametros!$M$3</f>
        <v>Teletrabalho</v>
      </c>
      <c r="AR68" s="1"/>
      <c r="AS68" s="109" t="str">
        <f>parametros!$C$3</f>
        <v>Presencial</v>
      </c>
      <c r="AT68" s="77" t="str">
        <f>parametros!$M$3</f>
        <v>Teletrabalho</v>
      </c>
    </row>
    <row r="69" spans="1:47" ht="15" customHeight="1" x14ac:dyDescent="0.25">
      <c r="A69" s="10" t="str">
        <f>IF('1_geral'!$D$10="","",'1_geral'!$A$10)</f>
        <v/>
      </c>
      <c r="B69" s="48" t="str">
        <f>IF('1_geral'!$G$10="","",'1_geral'!$G$10)</f>
        <v/>
      </c>
      <c r="C69" s="48" t="str">
        <f>IF('1_geral'!$D$10="","",'1_geral'!$D$10)</f>
        <v/>
      </c>
      <c r="D69" s="35" t="str">
        <f>IF(C69="","",1/'3_pessoal'!C$10)</f>
        <v/>
      </c>
      <c r="E69" s="11">
        <f>IF(C69="",0,'3_pessoal'!S$10)</f>
        <v>0</v>
      </c>
      <c r="F69" s="107">
        <f>IF(C69="",0,'3_pessoal'!U$10)</f>
        <v>0</v>
      </c>
      <c r="G69" s="11">
        <f>IF(C69="",0,SUM(E69,F69))</f>
        <v>0</v>
      </c>
      <c r="I69" s="11">
        <f t="shared" ref="I69:I100" si="29">IF(C69="",0,SUM(L69,O69,R69,U69,X69,AA69,AD69,AG69,AJ69,AM69,AP69,AS69))</f>
        <v>0</v>
      </c>
      <c r="J69" s="112">
        <f t="shared" ref="J69:J100" si="30">IF(C69="",0,SUM(M69,P69,S69,V69,Y69,AB69,AE69,AH69,AK69,AN69,AQ69,AT69))</f>
        <v>0</v>
      </c>
      <c r="L69" s="11">
        <f>IFERROR(IF($E69="",0,$D69*IF($AU69="22d",$E69,IF($AU69="4w",$E69,IF($AU69="2w",$E69,IF($AU69="1m",$E69,IF($AU69="1b",$E69/6,IF($AU69="1t",$E69/4,IF($AU69="1q",$E69/3,IF($AU69="1s",$E69/2,IF($AU69="1a",$E69,IF($AU69="b1",$E69/2,IF($AU69="q1",$E69/3,IF($AU69="t1",$E69/4,IF($AU69="s1",$E69/6,IF($AU69="1b1",$E69/2,0))))))))))))))),0)</f>
        <v>0</v>
      </c>
      <c r="M69" s="107">
        <f>IFERROR(IF($F69="",0,$D69*IF($AU69="22d",$F69,IF($AU69="4w",$F69,IF($AU69="2w",$F69,IF($AU69="1m",$F69,IF($AU69="1b",VF69/6,IF($AU69="1t",$F69/4,IF($AU69="1q",$F69/3,IF($AU69="1s",$F69/2,IF($AU69="1a",$F69,IF($AU69="b1",$F69/2,IF($AU69="q1",$F69/3,IF($AU69="t1",$F69/4,IF($AU69="s1",$F69/6,IF($AU69="1b1",$F69/2,0))))))))))))))),0)</f>
        <v>0</v>
      </c>
      <c r="O69" s="11">
        <f>IFERROR(IF($E69="",0,$D69*IF($AU69="22d",$E69,IF($AU69="4w",$E69,IF($AU69="2w",$E69,IF($AU69="1m",$E69,IF($AU69="2b",$E69/6,IF($AU69="2t",$E69/4,IF($AU69="2q",$E69/3,IF($AU69="2s",$E69/2,IF($AU69="2a",$E69,IF($AU69="b1",$E69/2,IF($AU69="q1",$E69/3,IF($AU69="t1",$E69/4,IF($AU69="s1",$E69/6,IF($AU69="2b2",$E69/2,0))))))))))))))),0)</f>
        <v>0</v>
      </c>
      <c r="P69" s="107">
        <f>IFERROR(IF($F69="",0,$D69*IF($AU69="22d",$F69,IF($AU69="4w",$F69,IF($AU69="2w",$F69,IF($AU69="1m",$F69,IF($AU69="2b",$F69/6,IF($AU69="2t",$F69/4,IF($AU69="2q",$F69/3,IF($AU69="2s",$F69/2,IF($AU69="2a",$F69,IF($AU69="b1",$F69/2,IF($AU69="q1",$F69/3,IF($AU69="t1",$F69/4,IF($AU69="s1",$F69/6,IF($AU69="2b2",$F69/2,0))))))))))))))),0)</f>
        <v>0</v>
      </c>
      <c r="R69" s="11">
        <f>IFERROR(IF($E69="",0,$D69*IF($AU69="22d",$E69,IF($AU69="4w",$E69,IF($AU69="2w",$E69,IF($AU69="1m",$E69,IF($AU69="1b",$E69/6,IF($AU69="3t",$E69/4,IF($AU69="3q",$E69/3,IF($AU69="3s",$E69/2,IF($AU69="3a",$E69,IF($AU69="b2",$E69/2,IF($AU69="q1",$E69/3,IF($AU69="t1",$E69/4,IF($AU69="s1",$E69/6,IF($AU69="2b2",$E69/2,0))))))))))))))),0)</f>
        <v>0</v>
      </c>
      <c r="S69" s="107">
        <f>IFERROR(IF($F69="",0,$D69*IF($AU69="22d",$F69,IF($AU69="4w",$F69,IF($AU69="2w",$F69,IF($AU69="1m",$F69,IF($AU69="1b",$F69/6,IF($AU69="3t",$F69/4,IF($AU69="3q",$F69/3,IF($AU69="3s",$F69/2,IF($AU69="3a",$F69,IF($AU69="b2",$F69/2,IF($AU69="q1",$F69/3,IF($AU69="t1",$F69/4,IF($AU69="s1",$F69/6,IF($AU69="2b2",$F69/2,0))))))))))))))),0)</f>
        <v>0</v>
      </c>
      <c r="U69" s="11">
        <f>IFERROR(IF($E69="",0,$D69*IF($AU69="22d",$E69,IF($AU69="4w",$E69,IF($AU69="2w",$E69,IF($AU69="1m",$E69,IF($AU69="2b",$E69/6,IF($AU69="1t",$E69/4,IF($AU69="4q",$E69/3,IF($AU69="4s",$E69/2,IF($AU69="4a",$E69,IF($AU69="b2",$E69/2,IF($AU69="q1",$E69/3,IF($AU69="t2",$E69/4,IF($AU69="s1",$E69/6,IF($AU69="3b3",$E69/2,0))))))))))))))),0)</f>
        <v>0</v>
      </c>
      <c r="V69" s="107">
        <f>IFERROR(IF($F69="",0,$D69*IF($AU69="22d",$F69,IF($AU69="4w",$F69,IF($AU69="2w",$F69,IF($AU69="1m",$F69,IF($AU69="2b",$F69/6,IF($AU69="1t",$F69/4,IF($AU69="4q",$F69/3,IF($AU69="4s",$F69/2,IF($AU69="4a",$F69,IF($AU69="b2",$F69/2,IF($AU69="q1",$F69/3,IF($AU69="t2",$F69/4,IF($AU69="s1",$F69/6,IF($AU69="3b3",$F69/2,0))))))))))))))),0)</f>
        <v>0</v>
      </c>
      <c r="X69" s="11">
        <f>IFERROR(IF($E69="",0,$D69*IF($AU69="22d",$E69,IF($AU69="4w",$E69,IF($AU69="2w",$E69,IF($AU69="1m",$E69,IF($AU69="1b",$E69/6,IF($AU69="2t",$E69/4,IF($AU69="1q",$E69/3,IF($AU69="5s",$E69/2,IF($AU69="5a",$E69,IF($AU69="b3",$E69/2,IF($AU69="q2",$E69/3,IF($AU69="t2",$E69/4,IF($AU69="s1",$E69/6,IF($AU69="3b3",$E69/2,0))))))))))))))),0)</f>
        <v>0</v>
      </c>
      <c r="Y69" s="107">
        <f>IFERROR(IF($F69="",0,$D69*IF($AU69="22d",$F69,IF($AU69="4w",$F69,IF($AU69="2w",$F69,IF($AU69="1m",$F69,IF($AU69="1b",$F69/6,IF($AU69="2t",$F69/4,IF($AU69="1q",$F69/3,IF($AU69="5s",$F69/2,IF($AU69="5a",$F69,IF($AU69="b3",$F69/2,IF($AU69="q2",$F69/3,IF($AU69="t2",$F69/4,IF($AU69="s1",$F69/6,IF($AU69="3b3",$F69/2,0))))))))))))))),0)</f>
        <v>0</v>
      </c>
      <c r="AA69" s="11">
        <f>IFERROR(IF($E69="",0,$D69*IF($AU69="22d",$E69,IF($AU69="4w",$E69,IF($AU69="2w",$E69,IF($AU69="1m",$E69,IF($AU69="2b",$E69/6,IF($AU69="3t",$E69/4,IF($AU69="2q",$E69/3,IF($AU69="6s",$E69/2,IF($AU69="6a",$E69,IF($AU69="b3",$E69/2,IF($AU69="q2",$E69/3,IF($AU69="t2",$E69/4,IF($AU69="s1",$E69/6,IF($AU69="4b4",$E69/2,0))))))))))))))),0)</f>
        <v>0</v>
      </c>
      <c r="AB69" s="107">
        <f>IFERROR(IF($F69="",0,$D69*IF($AU69="22d",$F69,IF($AU69="4w",$F69,IF($AU69="2w",$F69,IF($AU69="1m",$F69,IF($AU69="2b",$F69/6,IF($AU69="3t",$F69/4,IF($AU69="2q",$F69/3,IF($AU69="6s",$F69/2,IF($AU69="6a",$F69,IF($AU69="b3",$F69/2,IF($AU69="q2",$F69/3,IF($AU69="t2",$F69/4,IF($AU69="s1",$F69/6,IF($AU69="4b4",$F69/2,0))))))))))))))),0)</f>
        <v>0</v>
      </c>
      <c r="AD69" s="11">
        <f>IFERROR(IF($E69="",0,$D69*IF($AU69="22d",$E69,IF($AU69="4w",$E69,IF($AU69="2w",$E69,IF($AU69="1m",$E69,IF($AU69="1b",$E69/6,IF($AU69="1t",$E69/4,IF($AU69="3q",$E69/3,IF($AU69="1s",$E69/2,IF($AU69="7a",$E69,IF($AU69="b3",$E69/2,IF($AU69="q2",$E69/3,IF($AU69="t3",$E69/4,IF($AU69="s2",$E69/6,IF($AU69="4b4",$E69/2,0))))))))))))))),0)</f>
        <v>0</v>
      </c>
      <c r="AE69" s="107">
        <f>IFERROR(IF($F69="",0,$D69*IF($AU69="22d",$F69,IF($AU69="4w",$F69,IF($AU69="2w",$F69,IF($AU69="1m",$F69,IF($AU69="1b",$F69/6,IF($AU69="1t",$F69/4,IF($AU69="3q",$F69/3,IF($AU69="1s",$F69/2,IF($AU69="7a",$F69,IF($AU69="b3",$F69/2,IF($AU69="q2",$F69/3,IF($AU69="t3",$F69/4,IF($AU69="s2",$F69/6,IF($AU69="4b4",$F69/2,0))))))))))))))),0)</f>
        <v>0</v>
      </c>
      <c r="AG69" s="11">
        <f>IFERROR(IF($E69="",0,$D69*IF($AU69="22d",$E69,IF($AU69="4w",$E69,IF($AU69="2w",$E69,IF($AU69="1m",$E69,IF($AU69="2b",$E69/6,IF($AU69="2t",$E69/4,IF($AU69="4q",$E69/3,IF($AU69="2s",$E69/2,IF($AU69="8a",$E69,IF($AU69="b4",$E69/2,IF($AU69="q2",$E69/3,IF($AU69="t3",$E69/4,IF($AU69="s2",$E69/6,IF($AU69="5b5",$E69/2,0))))))))))))))),0)</f>
        <v>0</v>
      </c>
      <c r="AH69" s="107">
        <f>IFERROR(IF($F69="",0,$D69*IF($AU69="22d",$F69,IF($AU69="4w",$F69,IF($AU69="2w",$F69,IF($AU69="1m",$F69,IF($AU69="2b",$F69/6,IF($AU69="2t",$F69/4,IF($AU69="4q",$F69/3,IF($AU69="2s",$F69/2,IF($AU69="8a",$F69,IF($AU69="b4",$F69/2,IF($AU69="q2",$F69/3,IF($AU69="t3",$F69/4,IF($AU69="s2",$F69/6,IF($AU69="5b5",$F69/2,0))))))))))))))),0)</f>
        <v>0</v>
      </c>
      <c r="AJ69" s="11">
        <f>IFERROR(IF($E69="",0,$D69*IF($AU69="22d",$E69,IF($AU69="4w",$E69,IF($AU69="2w",$E69,IF($AU69="1m",$E69,IF($AU69="1b",$E69/6,IF($AU69="3t",$E69/4,IF($AU69="1q",$E69/3,IF($AU69="3s",$E69/2,IF($AU69="9a",$E69,IF($AU69="b5",$E69/2,IF($AU69="q3",$E69/3,IF($AU69="t3",$E69/4,IF($AU69="s2",$E69/6,IF($AU69="5b5",$E69/2,0))))))))))))))),0)</f>
        <v>0</v>
      </c>
      <c r="AK69" s="107">
        <f>IFERROR(IF($F69="",0,$D69*IF($AU69="22d",$F69,IF($AU69="4w",$F69,IF($AU69="2w",$F69,IF($AU69="1m",$F69,IF($AU69="1b",$F69/6,IF($AU69="3t",$F69/4,IF($AU69="1q",$F69/3,IF($AU69="3s",$F69/2,IF($AU69="9a",$F69,IF($AU69="b5",$F69/2,IF($AU69="q3",$F69/3,IF($AU69="t3",$F69/4,IF($AU69="s2",$F69/6,IF($AU69="5b5",$F69/2,0))))))))))))))),0)</f>
        <v>0</v>
      </c>
      <c r="AM69" s="11">
        <f>IFERROR(IF($E69="",0,$D69*IF($AU69="22d",$E69,IF($AU69="4w",$E69,IF($AU69="2w",$E69,IF($AU69="1m",$E69,IF($AU69="2b",$E69/6,IF($AU69="1t",$E69/4,IF($AU69="2q",$E69/3,IF($AU69="4s",$E69/2,IF($AU69="10a",$E69,IF($AU69="b5",$E69/2,IF($AU69="q3",$E69/3,IF($AU69="t4",$E69/4,IF($AU69="s2",$E69/6,IF($AU69="6b6",$E69/2,0))))))))))))))),0)</f>
        <v>0</v>
      </c>
      <c r="AN69" s="107">
        <f>IFERROR(IF($F69="",0,$D69*IF($AU69="22d",$F69,IF($AU69="4w",$F69,IF($AU69="2w",$F69,IF($AU69="1m",$F69,IF($AU69="2b",$F69/6,IF($AU69="1t",$F69/4,IF($AU69="2q",$F69/3,IF($AU69="4s",$F69/2,IF($AU69="10a",$F69,IF($AU69="b5",$F69/2,IF($AU69="q3",$F69/3,IF($AU69="t4",$F69/4,IF($AU69="s2",$F69/6,IF($AU69="6b6",$F69/2,0))))))))))))))),0)</f>
        <v>0</v>
      </c>
      <c r="AP69" s="11">
        <f>IFERROR(IF($E69="",0,$D69*IF($AU69="22d",$E69,IF($AU69="4w",$E69,IF($AU69="2w",$E69,IF($AU69="1m",$E69,IF($AU69="1b",$E69/6,IF($AU69="2t",$E69/4,IF($AU69="3q",$E69/3,IF($AU69="5s",$E69/2,IF($AU69="11a",$E69,IF($AU69="b6",$E69/2,IF($AU69="q3",$E69/3,IF($AU69="t4",$E69/4,IF($AU69="s2",$E69/6,IF($AU69="6b6",$E69/2,0))))))))))))))),0)</f>
        <v>0</v>
      </c>
      <c r="AQ69" s="107">
        <f>IFERROR(IF($F69="",0,$D69*IF($AU69="22d",$F69,IF($AU69="4w",$F69,IF($AU69="2w",$F69,IF($AU69="1m",$F69,IF($AU69="1b",$F69/6,IF($AU69="2t",$F69/4,IF($AU69="3q",$F69/3,IF($AU69="5s",$F69/2,IF($AU69="11a",$F69,IF($AU69="b6",$F69/2,IF($AU69="q3",$F69/3,IF($AU69="t4",$F69/4,IF($AU69="s2",$F69/6,IF($AU69="6b6",$F69/2,0))))))))))))))),0)</f>
        <v>0</v>
      </c>
      <c r="AS69" s="11">
        <f>IFERROR(IF($E69="",0,$D69*IF($AU69="22d",$E69,IF($AU69="4w",$E69,IF($AU69="2w",$E69,IF($AU69="1m",$E69,IF($AU69="2b",$E69/6,IF($AU69="3t",$E69/4,IF($AU69="4q",$E69/3,IF($AU69="6s",$E69/2,IF($AU69="12a",$E69,IF($AU69="b6",$E69/2,IF($AU69="q3",$E69/3,IF($AU69="t4",$E69/4,IF($AU69="s2",$E69/6,IF($AU69="1b1",$E69/2,0))))))))))))))),0)</f>
        <v>0</v>
      </c>
      <c r="AT69" s="107">
        <f>IFERROR(IF($F69="",0,$D69*IF($AU69="22d",$F69,IF($AU69="4w",$F69,IF($AU69="2w",$F69,IF($AU69="1m",$F69,IF($AU69="2b",$F69/6,IF($AU69="3t",$F69/4,IF($AU69="4q",$F69/3,IF($AU69="6s",$F69/2,IF($AU69="12a",$F69,IF($AU69="b6",$F69/2,IF($AU69="q3",$F69/3,IF($AU69="t4",$F69/4,IF($AU69="s2",$F69/6,IF($AU69="1b1",$F69/2,0))))))))))))))),0)</f>
        <v>0</v>
      </c>
      <c r="AU69" s="158" t="str">
        <f>IF(C69="","",VLOOKUP(B69,apoio!P:S,4,0))</f>
        <v/>
      </c>
    </row>
    <row r="70" spans="1:47" ht="15" customHeight="1" x14ac:dyDescent="0.25">
      <c r="A70" s="7" t="str">
        <f>IF('1_geral'!$D$11="","",'1_geral'!$A$11)</f>
        <v/>
      </c>
      <c r="B70" s="49" t="str">
        <f>IF('1_geral'!$G$11="","",'1_geral'!$G$11)</f>
        <v/>
      </c>
      <c r="C70" s="49" t="str">
        <f>IF('1_geral'!$D$11="","",'1_geral'!$D$11)</f>
        <v/>
      </c>
      <c r="D70" s="35" t="str">
        <f>IF(C70="","",1/'3_pessoal'!C$11)</f>
        <v/>
      </c>
      <c r="E70" s="12">
        <f>IF(C70="",0,'3_pessoal'!S$11)</f>
        <v>0</v>
      </c>
      <c r="F70" s="33">
        <f>IF(C70="",0,'3_pessoal'!U$11)</f>
        <v>0</v>
      </c>
      <c r="G70" s="12">
        <f t="shared" ref="G70:G118" si="31">IF(C70="",0,SUM(E70,F70))</f>
        <v>0</v>
      </c>
      <c r="I70" s="12">
        <f t="shared" si="29"/>
        <v>0</v>
      </c>
      <c r="J70" s="12">
        <f t="shared" si="30"/>
        <v>0</v>
      </c>
      <c r="L70" s="12">
        <f t="shared" ref="L70:L118" si="32">IFERROR(IF($E70="",0,$D70*IF($AU70="22d",$E70,IF($AU70="4w",$E70,IF($AU70="2w",$E70,IF($AU70="1m",$E70,IF($AU70="1b",$E70/6,IF($AU70="1t",$E70/4,IF($AU70="1q",$E70/3,IF($AU70="1s",$E70/2,IF($AU70="1a",$E70,IF($AU70="b1",$E70/2,IF($AU70="q1",$E70/3,IF($AU70="t1",$E70/4,IF($AU70="s1",$E70/6,IF($AU70="1b1",$E70/2,0))))))))))))))),0)</f>
        <v>0</v>
      </c>
      <c r="M70" s="33">
        <f t="shared" ref="M70:M118" si="33">IFERROR(IF($F70="",0,$D70*IF($AU70="22d",$F70,IF($AU70="4w",$F70,IF($AU70="2w",$F70,IF($AU70="1m",$F70,IF($AU70="1b",VF70/6,IF($AU70="1t",$F70/4,IF($AU70="1q",$F70/3,IF($AU70="1s",$F70/2,IF($AU70="1a",$F70,IF($AU70="b1",$F70/2,IF($AU70="q1",$F70/3,IF($AU70="t1",$F70/4,IF($AU70="s1",$F70/6,IF($AU70="1b1",$F70/2,0))))))))))))))),0)</f>
        <v>0</v>
      </c>
      <c r="O70" s="12">
        <f t="shared" ref="O70:O118" si="34">IFERROR(IF($E70="",0,$D70*IF($AU70="22d",$E70,IF($AU70="4w",$E70,IF($AU70="2w",$E70,IF($AU70="1m",$E70,IF($AU70="2b",$E70/6,IF($AU70="2t",$E70/4,IF($AU70="2q",$E70/3,IF($AU70="2s",$E70/2,IF($AU70="2a",$E70,IF($AU70="b1",$E70/2,IF($AU70="q1",$E70/3,IF($AU70="t1",$E70/4,IF($AU70="s1",$E70/6,IF($AU70="2b2",$E70/2,0))))))))))))))),0)</f>
        <v>0</v>
      </c>
      <c r="P70" s="33">
        <f t="shared" ref="P70:P118" si="35">IFERROR(IF($F70="",0,$D70*IF($AU70="22d",$F70,IF($AU70="4w",$F70,IF($AU70="2w",$F70,IF($AU70="1m",$F70,IF($AU70="2b",$F70/6,IF($AU70="2t",$F70/4,IF($AU70="2q",$F70/3,IF($AU70="2s",$F70/2,IF($AU70="2a",$F70,IF($AU70="b1",$F70/2,IF($AU70="q1",$F70/3,IF($AU70="t1",$F70/4,IF($AU70="s1",$F70/6,IF($AU70="2b2",$F70/2,0))))))))))))))),0)</f>
        <v>0</v>
      </c>
      <c r="R70" s="12">
        <f t="shared" ref="R70:R118" si="36">IFERROR(IF($E70="",0,$D70*IF($AU70="22d",$E70,IF($AU70="4w",$E70,IF($AU70="2w",$E70,IF($AU70="1m",$E70,IF($AU70="1b",$E70/6,IF($AU70="3t",$E70/4,IF($AU70="3q",$E70/3,IF($AU70="3s",$E70/2,IF($AU70="3a",$E70,IF($AU70="b2",$E70/2,IF($AU70="q1",$E70/3,IF($AU70="t1",$E70/4,IF($AU70="s1",$E70/6,IF($AU70="2b2",$E70/2,0))))))))))))))),0)</f>
        <v>0</v>
      </c>
      <c r="S70" s="33">
        <f t="shared" ref="S70:S118" si="37">IFERROR(IF($F70="",0,$D70*IF($AU70="22d",$F70,IF($AU70="4w",$F70,IF($AU70="2w",$F70,IF($AU70="1m",$F70,IF($AU70="1b",$F70/6,IF($AU70="3t",$F70/4,IF($AU70="3q",$F70/3,IF($AU70="3s",$F70/2,IF($AU70="3a",$F70,IF($AU70="b2",$F70/2,IF($AU70="q1",$F70/3,IF($AU70="t1",$F70/4,IF($AU70="s1",$F70/6,IF($AU70="2b2",$F70/2,0))))))))))))))),0)</f>
        <v>0</v>
      </c>
      <c r="U70" s="12">
        <f t="shared" ref="U70:U118" si="38">IFERROR(IF($E70="",0,$D70*IF($AU70="22d",$E70,IF($AU70="4w",$E70,IF($AU70="2w",$E70,IF($AU70="1m",$E70,IF($AU70="2b",$E70/6,IF($AU70="1t",$E70/4,IF($AU70="4q",$E70/3,IF($AU70="4s",$E70/2,IF($AU70="4a",$E70,IF($AU70="b2",$E70/2,IF($AU70="q1",$E70/3,IF($AU70="t2",$E70/4,IF($AU70="s1",$E70/6,IF($AU70="3b3",$E70/2,0))))))))))))))),0)</f>
        <v>0</v>
      </c>
      <c r="V70" s="33">
        <f t="shared" ref="V70:V118" si="39">IFERROR(IF($F70="",0,$D70*IF($AU70="22d",$F70,IF($AU70="4w",$F70,IF($AU70="2w",$F70,IF($AU70="1m",$F70,IF($AU70="2b",$F70/6,IF($AU70="1t",$F70/4,IF($AU70="4q",$F70/3,IF($AU70="4s",$F70/2,IF($AU70="4a",$F70,IF($AU70="b2",$F70/2,IF($AU70="q1",$F70/3,IF($AU70="t2",$F70/4,IF($AU70="s1",$F70/6,IF($AU70="3b3",$F70/2,0))))))))))))))),0)</f>
        <v>0</v>
      </c>
      <c r="X70" s="12">
        <f t="shared" ref="X70:X118" si="40">IFERROR(IF($E70="",0,$D70*IF($AU70="22d",$E70,IF($AU70="4w",$E70,IF($AU70="2w",$E70,IF($AU70="1m",$E70,IF($AU70="1b",$E70/6,IF($AU70="2t",$E70/4,IF($AU70="1q",$E70/3,IF($AU70="5s",$E70/2,IF($AU70="5a",$E70,IF($AU70="b3",$E70/2,IF($AU70="q2",$E70/3,IF($AU70="t2",$E70/4,IF($AU70="s1",$E70/6,IF($AU70="3b3",$E70/2,0))))))))))))))),0)</f>
        <v>0</v>
      </c>
      <c r="Y70" s="33">
        <f t="shared" ref="Y70:Y118" si="41">IFERROR(IF($F70="",0,$D70*IF($AU70="22d",$F70,IF($AU70="4w",$F70,IF($AU70="2w",$F70,IF($AU70="1m",$F70,IF($AU70="1b",$F70/6,IF($AU70="2t",$F70/4,IF($AU70="1q",$F70/3,IF($AU70="5s",$F70/2,IF($AU70="5a",$F70,IF($AU70="b3",$F70/2,IF($AU70="q2",$F70/3,IF($AU70="t2",$F70/4,IF($AU70="s1",$F70/6,IF($AU70="3b3",$F70/2,0))))))))))))))),0)</f>
        <v>0</v>
      </c>
      <c r="AA70" s="12">
        <f t="shared" ref="AA70:AA118" si="42">IFERROR(IF($E70="",0,$D70*IF($AU70="22d",$E70,IF($AU70="4w",$E70,IF($AU70="2w",$E70,IF($AU70="1m",$E70,IF($AU70="2b",$E70/6,IF($AU70="3t",$E70/4,IF($AU70="2q",$E70/3,IF($AU70="6s",$E70/2,IF($AU70="6a",$E70,IF($AU70="b3",$E70/2,IF($AU70="q2",$E70/3,IF($AU70="t2",$E70/4,IF($AU70="s1",$E70/6,IF($AU70="4b4",$E70/2,0))))))))))))))),0)</f>
        <v>0</v>
      </c>
      <c r="AB70" s="33">
        <f t="shared" ref="AB70:AB118" si="43">IFERROR(IF($F70="",0,$D70*IF($AU70="22d",$F70,IF($AU70="4w",$F70,IF($AU70="2w",$F70,IF($AU70="1m",$F70,IF($AU70="2b",$F70/6,IF($AU70="3t",$F70/4,IF($AU70="2q",$F70/3,IF($AU70="6s",$F70/2,IF($AU70="6a",$F70,IF($AU70="b3",$F70/2,IF($AU70="q2",$F70/3,IF($AU70="t2",$F70/4,IF($AU70="s1",$F70/6,IF($AU70="4b4",$F70/2,0))))))))))))))),0)</f>
        <v>0</v>
      </c>
      <c r="AD70" s="12">
        <f t="shared" ref="AD70:AD118" si="44">IFERROR(IF($E70="",0,$D70*IF($AU70="22d",$E70,IF($AU70="4w",$E70,IF($AU70="2w",$E70,IF($AU70="1m",$E70,IF($AU70="1b",$E70/6,IF($AU70="1t",$E70/4,IF($AU70="3q",$E70/3,IF($AU70="1s",$E70/2,IF($AU70="7a",$E70,IF($AU70="b3",$E70/2,IF($AU70="q2",$E70/3,IF($AU70="t3",$E70/4,IF($AU70="s2",$E70/6,IF($AU70="4b4",$E70/2,0))))))))))))))),0)</f>
        <v>0</v>
      </c>
      <c r="AE70" s="33">
        <f t="shared" ref="AE70:AE118" si="45">IFERROR(IF($F70="",0,$D70*IF($AU70="22d",$F70,IF($AU70="4w",$F70,IF($AU70="2w",$F70,IF($AU70="1m",$F70,IF($AU70="1b",$F70/6,IF($AU70="1t",$F70/4,IF($AU70="3q",$F70/3,IF($AU70="1s",$F70/2,IF($AU70="7a",$F70,IF($AU70="b3",$F70/2,IF($AU70="q2",$F70/3,IF($AU70="t3",$F70/4,IF($AU70="s2",$F70/6,IF($AU70="4b4",$F70/2,0))))))))))))))),0)</f>
        <v>0</v>
      </c>
      <c r="AG70" s="12">
        <f t="shared" ref="AG70:AG118" si="46">IFERROR(IF($E70="",0,$D70*IF($AU70="22d",$E70,IF($AU70="4w",$E70,IF($AU70="2w",$E70,IF($AU70="1m",$E70,IF($AU70="2b",$E70/6,IF($AU70="2t",$E70/4,IF($AU70="4q",$E70/3,IF($AU70="2s",$E70/2,IF($AU70="8a",$E70,IF($AU70="b4",$E70/2,IF($AU70="q2",$E70/3,IF($AU70="t3",$E70/4,IF($AU70="s2",$E70/6,IF($AU70="5b5",$E70/2,0))))))))))))))),0)</f>
        <v>0</v>
      </c>
      <c r="AH70" s="33">
        <f t="shared" ref="AH70:AH118" si="47">IFERROR(IF($F70="",0,$D70*IF($AU70="22d",$F70,IF($AU70="4w",$F70,IF($AU70="2w",$F70,IF($AU70="1m",$F70,IF($AU70="2b",$F70/6,IF($AU70="2t",$F70/4,IF($AU70="4q",$F70/3,IF($AU70="2s",$F70/2,IF($AU70="8a",$F70,IF($AU70="b4",$F70/2,IF($AU70="q2",$F70/3,IF($AU70="t3",$F70/4,IF($AU70="s2",$F70/6,IF($AU70="5b5",$F70/2,0))))))))))))))),0)</f>
        <v>0</v>
      </c>
      <c r="AJ70" s="12">
        <f t="shared" ref="AJ70:AJ118" si="48">IFERROR(IF($E70="",0,$D70*IF($AU70="22d",$E70,IF($AU70="4w",$E70,IF($AU70="2w",$E70,IF($AU70="1m",$E70,IF($AU70="1b",$E70/6,IF($AU70="3t",$E70/4,IF($AU70="1q",$E70/3,IF($AU70="3s",$E70/2,IF($AU70="9a",$E70,IF($AU70="b5",$E70/2,IF($AU70="q3",$E70/3,IF($AU70="t3",$E70/4,IF($AU70="s2",$E70/6,IF($AU70="5b5",$E70/2,0))))))))))))))),0)</f>
        <v>0</v>
      </c>
      <c r="AK70" s="33">
        <f t="shared" ref="AK70:AK118" si="49">IFERROR(IF($F70="",0,$D70*IF($AU70="22d",$F70,IF($AU70="4w",$F70,IF($AU70="2w",$F70,IF($AU70="1m",$F70,IF($AU70="1b",$F70/6,IF($AU70="3t",$F70/4,IF($AU70="1q",$F70/3,IF($AU70="3s",$F70/2,IF($AU70="9a",$F70,IF($AU70="b5",$F70/2,IF($AU70="q3",$F70/3,IF($AU70="t3",$F70/4,IF($AU70="s2",$F70/6,IF($AU70="5b5",$F70/2,0))))))))))))))),0)</f>
        <v>0</v>
      </c>
      <c r="AM70" s="12">
        <f t="shared" ref="AM70:AM118" si="50">IFERROR(IF($E70="",0,$D70*IF($AU70="22d",$E70,IF($AU70="4w",$E70,IF($AU70="2w",$E70,IF($AU70="1m",$E70,IF($AU70="2b",$E70/6,IF($AU70="1t",$E70/4,IF($AU70="2q",$E70/3,IF($AU70="4s",$E70/2,IF($AU70="10a",$E70,IF($AU70="b5",$E70/2,IF($AU70="q3",$E70/3,IF($AU70="t4",$E70/4,IF($AU70="s2",$E70/6,IF($AU70="6b6",$E70/2,0))))))))))))))),0)</f>
        <v>0</v>
      </c>
      <c r="AN70" s="33">
        <f t="shared" ref="AN70:AN118" si="51">IFERROR(IF($F70="",0,$D70*IF($AU70="22d",$F70,IF($AU70="4w",$F70,IF($AU70="2w",$F70,IF($AU70="1m",$F70,IF($AU70="2b",$F70/6,IF($AU70="1t",$F70/4,IF($AU70="2q",$F70/3,IF($AU70="4s",$F70/2,IF($AU70="10a",$F70,IF($AU70="b5",$F70/2,IF($AU70="q3",$F70/3,IF($AU70="t4",$F70/4,IF($AU70="s2",$F70/6,IF($AU70="6b6",$F70/2,0))))))))))))))),0)</f>
        <v>0</v>
      </c>
      <c r="AP70" s="12">
        <f t="shared" ref="AP70:AP118" si="52">IFERROR(IF($E70="",0,$D70*IF($AU70="22d",$E70,IF($AU70="4w",$E70,IF($AU70="2w",$E70,IF($AU70="1m",$E70,IF($AU70="1b",$E70/6,IF($AU70="2t",$E70/4,IF($AU70="3q",$E70/3,IF($AU70="5s",$E70/2,IF($AU70="11a",$E70,IF($AU70="b6",$E70/2,IF($AU70="q3",$E70/3,IF($AU70="t4",$E70/4,IF($AU70="s2",$E70/6,IF($AU70="6b6",$E70/2,0))))))))))))))),0)</f>
        <v>0</v>
      </c>
      <c r="AQ70" s="33">
        <f t="shared" ref="AQ70:AQ118" si="53">IFERROR(IF($F70="",0,$D70*IF($AU70="22d",$F70,IF($AU70="4w",$F70,IF($AU70="2w",$F70,IF($AU70="1m",$F70,IF($AU70="1b",$F70/6,IF($AU70="2t",$F70/4,IF($AU70="3q",$F70/3,IF($AU70="5s",$F70/2,IF($AU70="11a",$F70,IF($AU70="b6",$F70/2,IF($AU70="q3",$F70/3,IF($AU70="t4",$F70/4,IF($AU70="s2",$F70/6,IF($AU70="6b6",$F70/2,0))))))))))))))),0)</f>
        <v>0</v>
      </c>
      <c r="AS70" s="12">
        <f t="shared" ref="AS70:AS118" si="54">IFERROR(IF($E70="",0,$D70*IF($AU70="22d",$E70,IF($AU70="4w",$E70,IF($AU70="2w",$E70,IF($AU70="1m",$E70,IF($AU70="2b",$E70/6,IF($AU70="3t",$E70/4,IF($AU70="4q",$E70/3,IF($AU70="6s",$E70/2,IF($AU70="12a",$E70,IF($AU70="b6",$E70/2,IF($AU70="q3",$E70/3,IF($AU70="t4",$E70/4,IF($AU70="s2",$E70/6,IF($AU70="1b1",$E70/2,0))))))))))))))),0)</f>
        <v>0</v>
      </c>
      <c r="AT70" s="33">
        <f t="shared" ref="AT70:AT118" si="55">IFERROR(IF($F70="",0,$D70*IF($AU70="22d",$F70,IF($AU70="4w",$F70,IF($AU70="2w",$F70,IF($AU70="1m",$F70,IF($AU70="2b",$F70/6,IF($AU70="3t",$F70/4,IF($AU70="4q",$F70/3,IF($AU70="6s",$F70/2,IF($AU70="12a",$F70,IF($AU70="b6",$F70/2,IF($AU70="q3",$F70/3,IF($AU70="t4",$F70/4,IF($AU70="s2",$F70/6,IF($AU70="1b1",$F70/2,0))))))))))))))),0)</f>
        <v>0</v>
      </c>
      <c r="AU70" s="158" t="str">
        <f>IF(C70="","",VLOOKUP(B70,apoio!P:S,4,0))</f>
        <v/>
      </c>
    </row>
    <row r="71" spans="1:47" ht="15" customHeight="1" x14ac:dyDescent="0.25">
      <c r="A71" s="10" t="str">
        <f>IF('1_geral'!$D$12="","",'1_geral'!$A$12)</f>
        <v/>
      </c>
      <c r="B71" s="48" t="str">
        <f>IF('1_geral'!$G$12="","",'1_geral'!$G$12)</f>
        <v/>
      </c>
      <c r="C71" s="48" t="str">
        <f>IF('1_geral'!$D$12="","",'1_geral'!$D$12)</f>
        <v/>
      </c>
      <c r="D71" s="35" t="str">
        <f>IF(C71="","",1/'3_pessoal'!C$12)</f>
        <v/>
      </c>
      <c r="E71" s="11">
        <f>IF(C71="",0,'3_pessoal'!S$12)</f>
        <v>0</v>
      </c>
      <c r="F71" s="108">
        <f>IF(C71="",0,'3_pessoal'!U$12)</f>
        <v>0</v>
      </c>
      <c r="G71" s="11">
        <f t="shared" si="31"/>
        <v>0</v>
      </c>
      <c r="I71" s="11">
        <f t="shared" si="29"/>
        <v>0</v>
      </c>
      <c r="J71" s="112">
        <f t="shared" si="30"/>
        <v>0</v>
      </c>
      <c r="L71" s="11">
        <f t="shared" si="32"/>
        <v>0</v>
      </c>
      <c r="M71" s="108">
        <f t="shared" si="33"/>
        <v>0</v>
      </c>
      <c r="O71" s="11">
        <f t="shared" si="34"/>
        <v>0</v>
      </c>
      <c r="P71" s="108">
        <f t="shared" si="35"/>
        <v>0</v>
      </c>
      <c r="R71" s="11">
        <f t="shared" si="36"/>
        <v>0</v>
      </c>
      <c r="S71" s="108">
        <f t="shared" si="37"/>
        <v>0</v>
      </c>
      <c r="U71" s="11">
        <f t="shared" si="38"/>
        <v>0</v>
      </c>
      <c r="V71" s="108">
        <f t="shared" si="39"/>
        <v>0</v>
      </c>
      <c r="X71" s="11">
        <f t="shared" si="40"/>
        <v>0</v>
      </c>
      <c r="Y71" s="108">
        <f t="shared" si="41"/>
        <v>0</v>
      </c>
      <c r="AA71" s="11">
        <f t="shared" si="42"/>
        <v>0</v>
      </c>
      <c r="AB71" s="108">
        <f t="shared" si="43"/>
        <v>0</v>
      </c>
      <c r="AD71" s="11">
        <f t="shared" si="44"/>
        <v>0</v>
      </c>
      <c r="AE71" s="108">
        <f t="shared" si="45"/>
        <v>0</v>
      </c>
      <c r="AG71" s="11">
        <f t="shared" si="46"/>
        <v>0</v>
      </c>
      <c r="AH71" s="108">
        <f t="shared" si="47"/>
        <v>0</v>
      </c>
      <c r="AJ71" s="11">
        <f t="shared" si="48"/>
        <v>0</v>
      </c>
      <c r="AK71" s="108">
        <f t="shared" si="49"/>
        <v>0</v>
      </c>
      <c r="AM71" s="11">
        <f t="shared" si="50"/>
        <v>0</v>
      </c>
      <c r="AN71" s="108">
        <f t="shared" si="51"/>
        <v>0</v>
      </c>
      <c r="AP71" s="11">
        <f t="shared" si="52"/>
        <v>0</v>
      </c>
      <c r="AQ71" s="108">
        <f t="shared" si="53"/>
        <v>0</v>
      </c>
      <c r="AS71" s="11">
        <f t="shared" si="54"/>
        <v>0</v>
      </c>
      <c r="AT71" s="108">
        <f t="shared" si="55"/>
        <v>0</v>
      </c>
      <c r="AU71" s="158" t="str">
        <f>IF(C71="","",VLOOKUP(B71,apoio!P:S,4,0))</f>
        <v/>
      </c>
    </row>
    <row r="72" spans="1:47" ht="15" customHeight="1" x14ac:dyDescent="0.25">
      <c r="A72" s="7" t="str">
        <f>IF('1_geral'!$D$13="","",'1_geral'!$A$13)</f>
        <v/>
      </c>
      <c r="B72" s="49" t="str">
        <f>IF('1_geral'!$G$13="","",'1_geral'!$G$13)</f>
        <v/>
      </c>
      <c r="C72" s="49" t="str">
        <f>IF('1_geral'!$D$13="","",'1_geral'!$D$13)</f>
        <v/>
      </c>
      <c r="D72" s="35" t="str">
        <f>IF(C72="","",1/'3_pessoal'!C$13)</f>
        <v/>
      </c>
      <c r="E72" s="12">
        <f>IF(C72="",0,'3_pessoal'!S$13)</f>
        <v>0</v>
      </c>
      <c r="F72" s="33">
        <f>IF(C72="",0,'3_pessoal'!U$13)</f>
        <v>0</v>
      </c>
      <c r="G72" s="12">
        <f t="shared" si="31"/>
        <v>0</v>
      </c>
      <c r="I72" s="12">
        <f t="shared" si="29"/>
        <v>0</v>
      </c>
      <c r="J72" s="12">
        <f t="shared" si="30"/>
        <v>0</v>
      </c>
      <c r="L72" s="12">
        <f t="shared" si="32"/>
        <v>0</v>
      </c>
      <c r="M72" s="33">
        <f t="shared" si="33"/>
        <v>0</v>
      </c>
      <c r="O72" s="12">
        <f t="shared" si="34"/>
        <v>0</v>
      </c>
      <c r="P72" s="33">
        <f t="shared" si="35"/>
        <v>0</v>
      </c>
      <c r="R72" s="12">
        <f t="shared" si="36"/>
        <v>0</v>
      </c>
      <c r="S72" s="33">
        <f t="shared" si="37"/>
        <v>0</v>
      </c>
      <c r="U72" s="12">
        <f t="shared" si="38"/>
        <v>0</v>
      </c>
      <c r="V72" s="33">
        <f t="shared" si="39"/>
        <v>0</v>
      </c>
      <c r="X72" s="12">
        <f t="shared" si="40"/>
        <v>0</v>
      </c>
      <c r="Y72" s="33">
        <f t="shared" si="41"/>
        <v>0</v>
      </c>
      <c r="AA72" s="12">
        <f t="shared" si="42"/>
        <v>0</v>
      </c>
      <c r="AB72" s="33">
        <f t="shared" si="43"/>
        <v>0</v>
      </c>
      <c r="AD72" s="12">
        <f t="shared" si="44"/>
        <v>0</v>
      </c>
      <c r="AE72" s="33">
        <f t="shared" si="45"/>
        <v>0</v>
      </c>
      <c r="AG72" s="12">
        <f t="shared" si="46"/>
        <v>0</v>
      </c>
      <c r="AH72" s="33">
        <f t="shared" si="47"/>
        <v>0</v>
      </c>
      <c r="AJ72" s="12">
        <f t="shared" si="48"/>
        <v>0</v>
      </c>
      <c r="AK72" s="33">
        <f t="shared" si="49"/>
        <v>0</v>
      </c>
      <c r="AM72" s="12">
        <f t="shared" si="50"/>
        <v>0</v>
      </c>
      <c r="AN72" s="33">
        <f t="shared" si="51"/>
        <v>0</v>
      </c>
      <c r="AP72" s="12">
        <f t="shared" si="52"/>
        <v>0</v>
      </c>
      <c r="AQ72" s="33">
        <f t="shared" si="53"/>
        <v>0</v>
      </c>
      <c r="AS72" s="12">
        <f t="shared" si="54"/>
        <v>0</v>
      </c>
      <c r="AT72" s="33">
        <f t="shared" si="55"/>
        <v>0</v>
      </c>
      <c r="AU72" s="158" t="str">
        <f>IF(C72="","",VLOOKUP(B72,apoio!P:S,4,0))</f>
        <v/>
      </c>
    </row>
    <row r="73" spans="1:47" ht="15" customHeight="1" x14ac:dyDescent="0.25">
      <c r="A73" s="10" t="str">
        <f>IF('1_geral'!$D$14="","",'1_geral'!$A$14)</f>
        <v/>
      </c>
      <c r="B73" s="48" t="str">
        <f>IF('1_geral'!$G$14="","",'1_geral'!$G$14)</f>
        <v/>
      </c>
      <c r="C73" s="48" t="str">
        <f>IF('1_geral'!$D$14="","",'1_geral'!$D$14)</f>
        <v/>
      </c>
      <c r="D73" s="35" t="str">
        <f>IF(C73="","",1/'3_pessoal'!C$14)</f>
        <v/>
      </c>
      <c r="E73" s="11">
        <f>IF(C73="",0,'3_pessoal'!S$14)</f>
        <v>0</v>
      </c>
      <c r="F73" s="108">
        <f>IF(C73="",0,'3_pessoal'!U$14)</f>
        <v>0</v>
      </c>
      <c r="G73" s="11">
        <f t="shared" si="31"/>
        <v>0</v>
      </c>
      <c r="I73" s="11">
        <f t="shared" si="29"/>
        <v>0</v>
      </c>
      <c r="J73" s="112">
        <f t="shared" si="30"/>
        <v>0</v>
      </c>
      <c r="L73" s="11">
        <f t="shared" si="32"/>
        <v>0</v>
      </c>
      <c r="M73" s="108">
        <f t="shared" si="33"/>
        <v>0</v>
      </c>
      <c r="O73" s="11">
        <f t="shared" si="34"/>
        <v>0</v>
      </c>
      <c r="P73" s="108">
        <f t="shared" si="35"/>
        <v>0</v>
      </c>
      <c r="R73" s="11">
        <f t="shared" si="36"/>
        <v>0</v>
      </c>
      <c r="S73" s="108">
        <f t="shared" si="37"/>
        <v>0</v>
      </c>
      <c r="U73" s="11">
        <f t="shared" si="38"/>
        <v>0</v>
      </c>
      <c r="V73" s="108">
        <f t="shared" si="39"/>
        <v>0</v>
      </c>
      <c r="X73" s="11">
        <f t="shared" si="40"/>
        <v>0</v>
      </c>
      <c r="Y73" s="108">
        <f t="shared" si="41"/>
        <v>0</v>
      </c>
      <c r="AA73" s="11">
        <f t="shared" si="42"/>
        <v>0</v>
      </c>
      <c r="AB73" s="108">
        <f t="shared" si="43"/>
        <v>0</v>
      </c>
      <c r="AD73" s="11">
        <f t="shared" si="44"/>
        <v>0</v>
      </c>
      <c r="AE73" s="108">
        <f t="shared" si="45"/>
        <v>0</v>
      </c>
      <c r="AG73" s="11">
        <f t="shared" si="46"/>
        <v>0</v>
      </c>
      <c r="AH73" s="108">
        <f t="shared" si="47"/>
        <v>0</v>
      </c>
      <c r="AJ73" s="11">
        <f t="shared" si="48"/>
        <v>0</v>
      </c>
      <c r="AK73" s="108">
        <f t="shared" si="49"/>
        <v>0</v>
      </c>
      <c r="AM73" s="11">
        <f t="shared" si="50"/>
        <v>0</v>
      </c>
      <c r="AN73" s="108">
        <f t="shared" si="51"/>
        <v>0</v>
      </c>
      <c r="AP73" s="11">
        <f t="shared" si="52"/>
        <v>0</v>
      </c>
      <c r="AQ73" s="108">
        <f t="shared" si="53"/>
        <v>0</v>
      </c>
      <c r="AS73" s="11">
        <f t="shared" si="54"/>
        <v>0</v>
      </c>
      <c r="AT73" s="108">
        <f t="shared" si="55"/>
        <v>0</v>
      </c>
      <c r="AU73" s="158" t="str">
        <f>IF(C73="","",VLOOKUP(B73,apoio!P:S,4,0))</f>
        <v/>
      </c>
    </row>
    <row r="74" spans="1:47" ht="15" customHeight="1" x14ac:dyDescent="0.25">
      <c r="A74" s="7" t="str">
        <f>IF('1_geral'!$D$15="","",'1_geral'!$A$15)</f>
        <v/>
      </c>
      <c r="B74" s="49" t="str">
        <f>IF('1_geral'!$G$15="","",'1_geral'!$G$15)</f>
        <v/>
      </c>
      <c r="C74" s="49" t="str">
        <f>IF('1_geral'!$D$15="","",'1_geral'!$D$15)</f>
        <v/>
      </c>
      <c r="D74" s="35" t="str">
        <f>IF(C74="","",1/'3_pessoal'!C$15)</f>
        <v/>
      </c>
      <c r="E74" s="12">
        <f>IF(C74="",0,'3_pessoal'!S$15)</f>
        <v>0</v>
      </c>
      <c r="F74" s="33">
        <f>IF(C74="",0,'3_pessoal'!U$15)</f>
        <v>0</v>
      </c>
      <c r="G74" s="12">
        <f t="shared" si="31"/>
        <v>0</v>
      </c>
      <c r="I74" s="12">
        <f t="shared" si="29"/>
        <v>0</v>
      </c>
      <c r="J74" s="12">
        <f t="shared" si="30"/>
        <v>0</v>
      </c>
      <c r="L74" s="12">
        <f t="shared" si="32"/>
        <v>0</v>
      </c>
      <c r="M74" s="33">
        <f t="shared" si="33"/>
        <v>0</v>
      </c>
      <c r="O74" s="12">
        <f t="shared" si="34"/>
        <v>0</v>
      </c>
      <c r="P74" s="33">
        <f t="shared" si="35"/>
        <v>0</v>
      </c>
      <c r="R74" s="12">
        <f t="shared" si="36"/>
        <v>0</v>
      </c>
      <c r="S74" s="33">
        <f t="shared" si="37"/>
        <v>0</v>
      </c>
      <c r="U74" s="12">
        <f t="shared" si="38"/>
        <v>0</v>
      </c>
      <c r="V74" s="33">
        <f t="shared" si="39"/>
        <v>0</v>
      </c>
      <c r="X74" s="12">
        <f t="shared" si="40"/>
        <v>0</v>
      </c>
      <c r="Y74" s="33">
        <f t="shared" si="41"/>
        <v>0</v>
      </c>
      <c r="AA74" s="12">
        <f t="shared" si="42"/>
        <v>0</v>
      </c>
      <c r="AB74" s="33">
        <f t="shared" si="43"/>
        <v>0</v>
      </c>
      <c r="AD74" s="12">
        <f t="shared" si="44"/>
        <v>0</v>
      </c>
      <c r="AE74" s="33">
        <f t="shared" si="45"/>
        <v>0</v>
      </c>
      <c r="AG74" s="12">
        <f t="shared" si="46"/>
        <v>0</v>
      </c>
      <c r="AH74" s="33">
        <f t="shared" si="47"/>
        <v>0</v>
      </c>
      <c r="AJ74" s="12">
        <f t="shared" si="48"/>
        <v>0</v>
      </c>
      <c r="AK74" s="33">
        <f t="shared" si="49"/>
        <v>0</v>
      </c>
      <c r="AM74" s="12">
        <f t="shared" si="50"/>
        <v>0</v>
      </c>
      <c r="AN74" s="33">
        <f t="shared" si="51"/>
        <v>0</v>
      </c>
      <c r="AP74" s="12">
        <f t="shared" si="52"/>
        <v>0</v>
      </c>
      <c r="AQ74" s="33">
        <f t="shared" si="53"/>
        <v>0</v>
      </c>
      <c r="AS74" s="12">
        <f t="shared" si="54"/>
        <v>0</v>
      </c>
      <c r="AT74" s="33">
        <f t="shared" si="55"/>
        <v>0</v>
      </c>
      <c r="AU74" s="158" t="str">
        <f>IF(C74="","",VLOOKUP(B74,apoio!P:S,4,0))</f>
        <v/>
      </c>
    </row>
    <row r="75" spans="1:47" ht="15" customHeight="1" x14ac:dyDescent="0.25">
      <c r="A75" s="10" t="str">
        <f>IF('1_geral'!$D$16="","",'1_geral'!$A$16)</f>
        <v/>
      </c>
      <c r="B75" s="48" t="str">
        <f>IF('1_geral'!$G$16="","",'1_geral'!$G$16)</f>
        <v/>
      </c>
      <c r="C75" s="48" t="str">
        <f>IF('1_geral'!$D$16="","",'1_geral'!$D$16)</f>
        <v/>
      </c>
      <c r="D75" s="35" t="str">
        <f>IF(C75="","",1/'3_pessoal'!C$16)</f>
        <v/>
      </c>
      <c r="E75" s="11">
        <f>IF(C75="",0,'3_pessoal'!S$16)</f>
        <v>0</v>
      </c>
      <c r="F75" s="108">
        <f>IF(C75="",0,'3_pessoal'!U$16)</f>
        <v>0</v>
      </c>
      <c r="G75" s="11">
        <f t="shared" si="31"/>
        <v>0</v>
      </c>
      <c r="I75" s="11">
        <f t="shared" si="29"/>
        <v>0</v>
      </c>
      <c r="J75" s="112">
        <f t="shared" si="30"/>
        <v>0</v>
      </c>
      <c r="L75" s="11">
        <f t="shared" si="32"/>
        <v>0</v>
      </c>
      <c r="M75" s="108">
        <f t="shared" si="33"/>
        <v>0</v>
      </c>
      <c r="O75" s="11">
        <f t="shared" si="34"/>
        <v>0</v>
      </c>
      <c r="P75" s="108">
        <f t="shared" si="35"/>
        <v>0</v>
      </c>
      <c r="R75" s="11">
        <f t="shared" si="36"/>
        <v>0</v>
      </c>
      <c r="S75" s="108">
        <f t="shared" si="37"/>
        <v>0</v>
      </c>
      <c r="U75" s="11">
        <f t="shared" si="38"/>
        <v>0</v>
      </c>
      <c r="V75" s="108">
        <f t="shared" si="39"/>
        <v>0</v>
      </c>
      <c r="X75" s="11">
        <f t="shared" si="40"/>
        <v>0</v>
      </c>
      <c r="Y75" s="108">
        <f t="shared" si="41"/>
        <v>0</v>
      </c>
      <c r="AA75" s="11">
        <f t="shared" si="42"/>
        <v>0</v>
      </c>
      <c r="AB75" s="108">
        <f t="shared" si="43"/>
        <v>0</v>
      </c>
      <c r="AD75" s="11">
        <f t="shared" si="44"/>
        <v>0</v>
      </c>
      <c r="AE75" s="108">
        <f t="shared" si="45"/>
        <v>0</v>
      </c>
      <c r="AG75" s="11">
        <f t="shared" si="46"/>
        <v>0</v>
      </c>
      <c r="AH75" s="108">
        <f t="shared" si="47"/>
        <v>0</v>
      </c>
      <c r="AJ75" s="11">
        <f t="shared" si="48"/>
        <v>0</v>
      </c>
      <c r="AK75" s="108">
        <f t="shared" si="49"/>
        <v>0</v>
      </c>
      <c r="AM75" s="11">
        <f t="shared" si="50"/>
        <v>0</v>
      </c>
      <c r="AN75" s="108">
        <f t="shared" si="51"/>
        <v>0</v>
      </c>
      <c r="AP75" s="11">
        <f t="shared" si="52"/>
        <v>0</v>
      </c>
      <c r="AQ75" s="108">
        <f t="shared" si="53"/>
        <v>0</v>
      </c>
      <c r="AS75" s="11">
        <f t="shared" si="54"/>
        <v>0</v>
      </c>
      <c r="AT75" s="108">
        <f t="shared" si="55"/>
        <v>0</v>
      </c>
      <c r="AU75" s="158" t="str">
        <f>IF(C75="","",VLOOKUP(B75,apoio!P:S,4,0))</f>
        <v/>
      </c>
    </row>
    <row r="76" spans="1:47" ht="15" customHeight="1" x14ac:dyDescent="0.25">
      <c r="A76" s="7" t="str">
        <f>IF('1_geral'!$D$17="","",'1_geral'!$A$17)</f>
        <v/>
      </c>
      <c r="B76" s="49" t="str">
        <f>IF('1_geral'!$G$17="","",'1_geral'!$G$17)</f>
        <v/>
      </c>
      <c r="C76" s="49" t="str">
        <f>IF('1_geral'!$D$17="","",'1_geral'!$D$17)</f>
        <v/>
      </c>
      <c r="D76" s="35" t="str">
        <f>IF(C76="","",1/'3_pessoal'!C$17)</f>
        <v/>
      </c>
      <c r="E76" s="12">
        <f>IF(C76="",0,'3_pessoal'!S$17)</f>
        <v>0</v>
      </c>
      <c r="F76" s="33">
        <f>IF(C76="",0,'3_pessoal'!U$17)</f>
        <v>0</v>
      </c>
      <c r="G76" s="12">
        <f t="shared" si="31"/>
        <v>0</v>
      </c>
      <c r="I76" s="12">
        <f t="shared" si="29"/>
        <v>0</v>
      </c>
      <c r="J76" s="12">
        <f t="shared" si="30"/>
        <v>0</v>
      </c>
      <c r="L76" s="12">
        <f t="shared" si="32"/>
        <v>0</v>
      </c>
      <c r="M76" s="33">
        <f t="shared" si="33"/>
        <v>0</v>
      </c>
      <c r="O76" s="12">
        <f t="shared" si="34"/>
        <v>0</v>
      </c>
      <c r="P76" s="33">
        <f t="shared" si="35"/>
        <v>0</v>
      </c>
      <c r="R76" s="12">
        <f t="shared" si="36"/>
        <v>0</v>
      </c>
      <c r="S76" s="33">
        <f t="shared" si="37"/>
        <v>0</v>
      </c>
      <c r="U76" s="12">
        <f t="shared" si="38"/>
        <v>0</v>
      </c>
      <c r="V76" s="33">
        <f t="shared" si="39"/>
        <v>0</v>
      </c>
      <c r="X76" s="12">
        <f t="shared" si="40"/>
        <v>0</v>
      </c>
      <c r="Y76" s="33">
        <f t="shared" si="41"/>
        <v>0</v>
      </c>
      <c r="AA76" s="12">
        <f t="shared" si="42"/>
        <v>0</v>
      </c>
      <c r="AB76" s="33">
        <f t="shared" si="43"/>
        <v>0</v>
      </c>
      <c r="AD76" s="12">
        <f t="shared" si="44"/>
        <v>0</v>
      </c>
      <c r="AE76" s="33">
        <f t="shared" si="45"/>
        <v>0</v>
      </c>
      <c r="AG76" s="12">
        <f t="shared" si="46"/>
        <v>0</v>
      </c>
      <c r="AH76" s="33">
        <f t="shared" si="47"/>
        <v>0</v>
      </c>
      <c r="AJ76" s="12">
        <f t="shared" si="48"/>
        <v>0</v>
      </c>
      <c r="AK76" s="33">
        <f t="shared" si="49"/>
        <v>0</v>
      </c>
      <c r="AM76" s="12">
        <f t="shared" si="50"/>
        <v>0</v>
      </c>
      <c r="AN76" s="33">
        <f t="shared" si="51"/>
        <v>0</v>
      </c>
      <c r="AP76" s="12">
        <f t="shared" si="52"/>
        <v>0</v>
      </c>
      <c r="AQ76" s="33">
        <f t="shared" si="53"/>
        <v>0</v>
      </c>
      <c r="AS76" s="12">
        <f t="shared" si="54"/>
        <v>0</v>
      </c>
      <c r="AT76" s="33">
        <f t="shared" si="55"/>
        <v>0</v>
      </c>
      <c r="AU76" s="158" t="str">
        <f>IF(C76="","",VLOOKUP(B76,apoio!P:S,4,0))</f>
        <v/>
      </c>
    </row>
    <row r="77" spans="1:47" ht="15" customHeight="1" x14ac:dyDescent="0.25">
      <c r="A77" s="10" t="str">
        <f>IF('1_geral'!$D$18="","",'1_geral'!$A$18)</f>
        <v/>
      </c>
      <c r="B77" s="48" t="str">
        <f>IF('1_geral'!$G$18="","",'1_geral'!$G$18)</f>
        <v/>
      </c>
      <c r="C77" s="48" t="str">
        <f>IF('1_geral'!$D$18="","",'1_geral'!$D$18)</f>
        <v/>
      </c>
      <c r="D77" s="35" t="str">
        <f>IF(C77="","",1/'3_pessoal'!C$18)</f>
        <v/>
      </c>
      <c r="E77" s="11">
        <f>IF(C77="",0,'3_pessoal'!S$18)</f>
        <v>0</v>
      </c>
      <c r="F77" s="108">
        <f>IF(C77="",0,'3_pessoal'!U$18)</f>
        <v>0</v>
      </c>
      <c r="G77" s="11">
        <f t="shared" si="31"/>
        <v>0</v>
      </c>
      <c r="I77" s="11">
        <f t="shared" si="29"/>
        <v>0</v>
      </c>
      <c r="J77" s="112">
        <f t="shared" si="30"/>
        <v>0</v>
      </c>
      <c r="L77" s="11">
        <f t="shared" si="32"/>
        <v>0</v>
      </c>
      <c r="M77" s="108">
        <f t="shared" si="33"/>
        <v>0</v>
      </c>
      <c r="O77" s="11">
        <f t="shared" si="34"/>
        <v>0</v>
      </c>
      <c r="P77" s="108">
        <f t="shared" si="35"/>
        <v>0</v>
      </c>
      <c r="R77" s="11">
        <f t="shared" si="36"/>
        <v>0</v>
      </c>
      <c r="S77" s="108">
        <f t="shared" si="37"/>
        <v>0</v>
      </c>
      <c r="U77" s="11">
        <f t="shared" si="38"/>
        <v>0</v>
      </c>
      <c r="V77" s="108">
        <f t="shared" si="39"/>
        <v>0</v>
      </c>
      <c r="X77" s="11">
        <f t="shared" si="40"/>
        <v>0</v>
      </c>
      <c r="Y77" s="108">
        <f t="shared" si="41"/>
        <v>0</v>
      </c>
      <c r="AA77" s="11">
        <f t="shared" si="42"/>
        <v>0</v>
      </c>
      <c r="AB77" s="108">
        <f t="shared" si="43"/>
        <v>0</v>
      </c>
      <c r="AD77" s="11">
        <f t="shared" si="44"/>
        <v>0</v>
      </c>
      <c r="AE77" s="108">
        <f t="shared" si="45"/>
        <v>0</v>
      </c>
      <c r="AG77" s="11">
        <f t="shared" si="46"/>
        <v>0</v>
      </c>
      <c r="AH77" s="108">
        <f t="shared" si="47"/>
        <v>0</v>
      </c>
      <c r="AJ77" s="11">
        <f t="shared" si="48"/>
        <v>0</v>
      </c>
      <c r="AK77" s="108">
        <f t="shared" si="49"/>
        <v>0</v>
      </c>
      <c r="AM77" s="11">
        <f t="shared" si="50"/>
        <v>0</v>
      </c>
      <c r="AN77" s="108">
        <f t="shared" si="51"/>
        <v>0</v>
      </c>
      <c r="AP77" s="11">
        <f t="shared" si="52"/>
        <v>0</v>
      </c>
      <c r="AQ77" s="108">
        <f t="shared" si="53"/>
        <v>0</v>
      </c>
      <c r="AS77" s="11">
        <f t="shared" si="54"/>
        <v>0</v>
      </c>
      <c r="AT77" s="108">
        <f t="shared" si="55"/>
        <v>0</v>
      </c>
      <c r="AU77" s="158" t="str">
        <f>IF(C77="","",VLOOKUP(B77,apoio!P:S,4,0))</f>
        <v/>
      </c>
    </row>
    <row r="78" spans="1:47" ht="15" customHeight="1" x14ac:dyDescent="0.25">
      <c r="A78" s="7" t="str">
        <f>IF('1_geral'!$D$19="","",'1_geral'!$A$19)</f>
        <v/>
      </c>
      <c r="B78" s="49" t="str">
        <f>IF('1_geral'!$G$19="","",'1_geral'!$G$19)</f>
        <v/>
      </c>
      <c r="C78" s="49" t="str">
        <f>IF('1_geral'!$D$19="","",'1_geral'!$D$19)</f>
        <v/>
      </c>
      <c r="D78" s="35" t="str">
        <f>IF(C78="","",1/'3_pessoal'!C$19)</f>
        <v/>
      </c>
      <c r="E78" s="12">
        <f>IF(C78="",0,'3_pessoal'!S$19)</f>
        <v>0</v>
      </c>
      <c r="F78" s="33">
        <f>IF(C78="",0,'3_pessoal'!U$19)</f>
        <v>0</v>
      </c>
      <c r="G78" s="12">
        <f t="shared" si="31"/>
        <v>0</v>
      </c>
      <c r="I78" s="12">
        <f t="shared" si="29"/>
        <v>0</v>
      </c>
      <c r="J78" s="12">
        <f t="shared" si="30"/>
        <v>0</v>
      </c>
      <c r="L78" s="12">
        <f t="shared" si="32"/>
        <v>0</v>
      </c>
      <c r="M78" s="33">
        <f t="shared" si="33"/>
        <v>0</v>
      </c>
      <c r="O78" s="12">
        <f t="shared" si="34"/>
        <v>0</v>
      </c>
      <c r="P78" s="33">
        <f t="shared" si="35"/>
        <v>0</v>
      </c>
      <c r="R78" s="12">
        <f t="shared" si="36"/>
        <v>0</v>
      </c>
      <c r="S78" s="33">
        <f t="shared" si="37"/>
        <v>0</v>
      </c>
      <c r="U78" s="12">
        <f t="shared" si="38"/>
        <v>0</v>
      </c>
      <c r="V78" s="33">
        <f t="shared" si="39"/>
        <v>0</v>
      </c>
      <c r="X78" s="12">
        <f t="shared" si="40"/>
        <v>0</v>
      </c>
      <c r="Y78" s="33">
        <f t="shared" si="41"/>
        <v>0</v>
      </c>
      <c r="AA78" s="12">
        <f t="shared" si="42"/>
        <v>0</v>
      </c>
      <c r="AB78" s="33">
        <f t="shared" si="43"/>
        <v>0</v>
      </c>
      <c r="AD78" s="12">
        <f t="shared" si="44"/>
        <v>0</v>
      </c>
      <c r="AE78" s="33">
        <f t="shared" si="45"/>
        <v>0</v>
      </c>
      <c r="AG78" s="12">
        <f t="shared" si="46"/>
        <v>0</v>
      </c>
      <c r="AH78" s="33">
        <f t="shared" si="47"/>
        <v>0</v>
      </c>
      <c r="AJ78" s="12">
        <f t="shared" si="48"/>
        <v>0</v>
      </c>
      <c r="AK78" s="33">
        <f t="shared" si="49"/>
        <v>0</v>
      </c>
      <c r="AM78" s="12">
        <f t="shared" si="50"/>
        <v>0</v>
      </c>
      <c r="AN78" s="33">
        <f t="shared" si="51"/>
        <v>0</v>
      </c>
      <c r="AP78" s="12">
        <f t="shared" si="52"/>
        <v>0</v>
      </c>
      <c r="AQ78" s="33">
        <f t="shared" si="53"/>
        <v>0</v>
      </c>
      <c r="AS78" s="12">
        <f t="shared" si="54"/>
        <v>0</v>
      </c>
      <c r="AT78" s="33">
        <f t="shared" si="55"/>
        <v>0</v>
      </c>
      <c r="AU78" s="158" t="str">
        <f>IF(C78="","",VLOOKUP(B78,apoio!P:S,4,0))</f>
        <v/>
      </c>
    </row>
    <row r="79" spans="1:47" ht="15" customHeight="1" x14ac:dyDescent="0.25">
      <c r="A79" s="10" t="str">
        <f>IF('1_geral'!$D$20="","",'1_geral'!$A$20)</f>
        <v/>
      </c>
      <c r="B79" s="48" t="str">
        <f>IF('1_geral'!$G$20="","",'1_geral'!$G$20)</f>
        <v/>
      </c>
      <c r="C79" s="48" t="str">
        <f>IF('1_geral'!$D$20="","",'1_geral'!$D$20)</f>
        <v/>
      </c>
      <c r="D79" s="35" t="str">
        <f>IF(C79="","",1/'3_pessoal'!C$20)</f>
        <v/>
      </c>
      <c r="E79" s="11">
        <f>IF(C79="",0,'3_pessoal'!S$20)</f>
        <v>0</v>
      </c>
      <c r="F79" s="108">
        <f>IF(C79="",0,'3_pessoal'!U$20)</f>
        <v>0</v>
      </c>
      <c r="G79" s="11">
        <f t="shared" si="31"/>
        <v>0</v>
      </c>
      <c r="I79" s="11">
        <f t="shared" si="29"/>
        <v>0</v>
      </c>
      <c r="J79" s="112">
        <f t="shared" si="30"/>
        <v>0</v>
      </c>
      <c r="L79" s="11">
        <f t="shared" si="32"/>
        <v>0</v>
      </c>
      <c r="M79" s="108">
        <f t="shared" si="33"/>
        <v>0</v>
      </c>
      <c r="O79" s="11">
        <f t="shared" si="34"/>
        <v>0</v>
      </c>
      <c r="P79" s="108">
        <f t="shared" si="35"/>
        <v>0</v>
      </c>
      <c r="R79" s="11">
        <f t="shared" si="36"/>
        <v>0</v>
      </c>
      <c r="S79" s="108">
        <f t="shared" si="37"/>
        <v>0</v>
      </c>
      <c r="U79" s="11">
        <f t="shared" si="38"/>
        <v>0</v>
      </c>
      <c r="V79" s="108">
        <f t="shared" si="39"/>
        <v>0</v>
      </c>
      <c r="X79" s="11">
        <f t="shared" si="40"/>
        <v>0</v>
      </c>
      <c r="Y79" s="108">
        <f t="shared" si="41"/>
        <v>0</v>
      </c>
      <c r="AA79" s="11">
        <f t="shared" si="42"/>
        <v>0</v>
      </c>
      <c r="AB79" s="108">
        <f t="shared" si="43"/>
        <v>0</v>
      </c>
      <c r="AD79" s="11">
        <f t="shared" si="44"/>
        <v>0</v>
      </c>
      <c r="AE79" s="108">
        <f t="shared" si="45"/>
        <v>0</v>
      </c>
      <c r="AG79" s="11">
        <f t="shared" si="46"/>
        <v>0</v>
      </c>
      <c r="AH79" s="108">
        <f t="shared" si="47"/>
        <v>0</v>
      </c>
      <c r="AJ79" s="11">
        <f t="shared" si="48"/>
        <v>0</v>
      </c>
      <c r="AK79" s="108">
        <f t="shared" si="49"/>
        <v>0</v>
      </c>
      <c r="AM79" s="11">
        <f t="shared" si="50"/>
        <v>0</v>
      </c>
      <c r="AN79" s="108">
        <f t="shared" si="51"/>
        <v>0</v>
      </c>
      <c r="AP79" s="11">
        <f t="shared" si="52"/>
        <v>0</v>
      </c>
      <c r="AQ79" s="108">
        <f t="shared" si="53"/>
        <v>0</v>
      </c>
      <c r="AS79" s="11">
        <f t="shared" si="54"/>
        <v>0</v>
      </c>
      <c r="AT79" s="108">
        <f t="shared" si="55"/>
        <v>0</v>
      </c>
      <c r="AU79" s="158" t="str">
        <f>IF(C79="","",VLOOKUP(B79,apoio!P:S,4,0))</f>
        <v/>
      </c>
    </row>
    <row r="80" spans="1:47" ht="15" customHeight="1" x14ac:dyDescent="0.25">
      <c r="A80" s="7" t="str">
        <f>IF('1_geral'!$D$21="","",'1_geral'!$A$21)</f>
        <v/>
      </c>
      <c r="B80" s="49" t="str">
        <f>IF('1_geral'!$G$21="","",'1_geral'!$G$21)</f>
        <v/>
      </c>
      <c r="C80" s="49" t="str">
        <f>IF('1_geral'!$D$21="","",'1_geral'!$D$21)</f>
        <v/>
      </c>
      <c r="D80" s="35" t="str">
        <f>IF(C80="","",1/'3_pessoal'!C$21)</f>
        <v/>
      </c>
      <c r="E80" s="12">
        <f>IF(C80="",0,'3_pessoal'!S$21)</f>
        <v>0</v>
      </c>
      <c r="F80" s="33">
        <f>IF(C80="",0,'3_pessoal'!U$21)</f>
        <v>0</v>
      </c>
      <c r="G80" s="12">
        <f t="shared" si="31"/>
        <v>0</v>
      </c>
      <c r="I80" s="12">
        <f t="shared" si="29"/>
        <v>0</v>
      </c>
      <c r="J80" s="12">
        <f t="shared" si="30"/>
        <v>0</v>
      </c>
      <c r="L80" s="12">
        <f t="shared" si="32"/>
        <v>0</v>
      </c>
      <c r="M80" s="33">
        <f t="shared" si="33"/>
        <v>0</v>
      </c>
      <c r="O80" s="12">
        <f t="shared" si="34"/>
        <v>0</v>
      </c>
      <c r="P80" s="33">
        <f t="shared" si="35"/>
        <v>0</v>
      </c>
      <c r="R80" s="12">
        <f t="shared" si="36"/>
        <v>0</v>
      </c>
      <c r="S80" s="33">
        <f t="shared" si="37"/>
        <v>0</v>
      </c>
      <c r="U80" s="12">
        <f t="shared" si="38"/>
        <v>0</v>
      </c>
      <c r="V80" s="33">
        <f t="shared" si="39"/>
        <v>0</v>
      </c>
      <c r="X80" s="12">
        <f t="shared" si="40"/>
        <v>0</v>
      </c>
      <c r="Y80" s="33">
        <f t="shared" si="41"/>
        <v>0</v>
      </c>
      <c r="AA80" s="12">
        <f t="shared" si="42"/>
        <v>0</v>
      </c>
      <c r="AB80" s="33">
        <f t="shared" si="43"/>
        <v>0</v>
      </c>
      <c r="AD80" s="12">
        <f t="shared" si="44"/>
        <v>0</v>
      </c>
      <c r="AE80" s="33">
        <f t="shared" si="45"/>
        <v>0</v>
      </c>
      <c r="AG80" s="12">
        <f t="shared" si="46"/>
        <v>0</v>
      </c>
      <c r="AH80" s="33">
        <f t="shared" si="47"/>
        <v>0</v>
      </c>
      <c r="AJ80" s="12">
        <f t="shared" si="48"/>
        <v>0</v>
      </c>
      <c r="AK80" s="33">
        <f t="shared" si="49"/>
        <v>0</v>
      </c>
      <c r="AM80" s="12">
        <f t="shared" si="50"/>
        <v>0</v>
      </c>
      <c r="AN80" s="33">
        <f t="shared" si="51"/>
        <v>0</v>
      </c>
      <c r="AP80" s="12">
        <f t="shared" si="52"/>
        <v>0</v>
      </c>
      <c r="AQ80" s="33">
        <f t="shared" si="53"/>
        <v>0</v>
      </c>
      <c r="AS80" s="12">
        <f t="shared" si="54"/>
        <v>0</v>
      </c>
      <c r="AT80" s="33">
        <f t="shared" si="55"/>
        <v>0</v>
      </c>
      <c r="AU80" s="158" t="str">
        <f>IF(C80="","",VLOOKUP(B80,apoio!P:S,4,0))</f>
        <v/>
      </c>
    </row>
    <row r="81" spans="1:47" ht="15" customHeight="1" x14ac:dyDescent="0.25">
      <c r="A81" s="10" t="str">
        <f>IF('1_geral'!$D$22="","",'1_geral'!$A$22)</f>
        <v/>
      </c>
      <c r="B81" s="48" t="str">
        <f>IF('1_geral'!$G$22="","",'1_geral'!$G$22)</f>
        <v/>
      </c>
      <c r="C81" s="48" t="str">
        <f>IF('1_geral'!$D$22="","",'1_geral'!$D$22)</f>
        <v/>
      </c>
      <c r="D81" s="35" t="str">
        <f>IF(C81="","",1/'3_pessoal'!C$22)</f>
        <v/>
      </c>
      <c r="E81" s="11">
        <f>IF(C81="",0,'3_pessoal'!S$22)</f>
        <v>0</v>
      </c>
      <c r="F81" s="108">
        <f>IF(C81="",0,'3_pessoal'!U$22)</f>
        <v>0</v>
      </c>
      <c r="G81" s="11">
        <f t="shared" si="31"/>
        <v>0</v>
      </c>
      <c r="I81" s="11">
        <f t="shared" si="29"/>
        <v>0</v>
      </c>
      <c r="J81" s="112">
        <f t="shared" si="30"/>
        <v>0</v>
      </c>
      <c r="L81" s="11">
        <f t="shared" si="32"/>
        <v>0</v>
      </c>
      <c r="M81" s="108">
        <f t="shared" si="33"/>
        <v>0</v>
      </c>
      <c r="O81" s="11">
        <f t="shared" si="34"/>
        <v>0</v>
      </c>
      <c r="P81" s="108">
        <f t="shared" si="35"/>
        <v>0</v>
      </c>
      <c r="R81" s="11">
        <f t="shared" si="36"/>
        <v>0</v>
      </c>
      <c r="S81" s="108">
        <f t="shared" si="37"/>
        <v>0</v>
      </c>
      <c r="U81" s="11">
        <f t="shared" si="38"/>
        <v>0</v>
      </c>
      <c r="V81" s="108">
        <f t="shared" si="39"/>
        <v>0</v>
      </c>
      <c r="X81" s="11">
        <f t="shared" si="40"/>
        <v>0</v>
      </c>
      <c r="Y81" s="108">
        <f t="shared" si="41"/>
        <v>0</v>
      </c>
      <c r="AA81" s="11">
        <f t="shared" si="42"/>
        <v>0</v>
      </c>
      <c r="AB81" s="108">
        <f t="shared" si="43"/>
        <v>0</v>
      </c>
      <c r="AD81" s="11">
        <f t="shared" si="44"/>
        <v>0</v>
      </c>
      <c r="AE81" s="108">
        <f t="shared" si="45"/>
        <v>0</v>
      </c>
      <c r="AG81" s="11">
        <f t="shared" si="46"/>
        <v>0</v>
      </c>
      <c r="AH81" s="108">
        <f t="shared" si="47"/>
        <v>0</v>
      </c>
      <c r="AJ81" s="11">
        <f t="shared" si="48"/>
        <v>0</v>
      </c>
      <c r="AK81" s="108">
        <f t="shared" si="49"/>
        <v>0</v>
      </c>
      <c r="AM81" s="11">
        <f t="shared" si="50"/>
        <v>0</v>
      </c>
      <c r="AN81" s="108">
        <f t="shared" si="51"/>
        <v>0</v>
      </c>
      <c r="AP81" s="11">
        <f t="shared" si="52"/>
        <v>0</v>
      </c>
      <c r="AQ81" s="108">
        <f t="shared" si="53"/>
        <v>0</v>
      </c>
      <c r="AS81" s="11">
        <f t="shared" si="54"/>
        <v>0</v>
      </c>
      <c r="AT81" s="108">
        <f t="shared" si="55"/>
        <v>0</v>
      </c>
      <c r="AU81" s="158" t="str">
        <f>IF(C81="","",VLOOKUP(B81,apoio!P:S,4,0))</f>
        <v/>
      </c>
    </row>
    <row r="82" spans="1:47" ht="15" customHeight="1" x14ac:dyDescent="0.25">
      <c r="A82" s="7" t="str">
        <f>IF('1_geral'!$D$23="","",'1_geral'!$A$23)</f>
        <v/>
      </c>
      <c r="B82" s="49" t="str">
        <f>IF('1_geral'!$G$23="","",'1_geral'!$G$23)</f>
        <v/>
      </c>
      <c r="C82" s="49" t="str">
        <f>IF('1_geral'!$D$23="","",'1_geral'!$D$23)</f>
        <v/>
      </c>
      <c r="D82" s="35" t="str">
        <f>IF(C82="","",1/'3_pessoal'!C$23)</f>
        <v/>
      </c>
      <c r="E82" s="12">
        <f>IF(C82="",0,'3_pessoal'!S$23)</f>
        <v>0</v>
      </c>
      <c r="F82" s="33">
        <f>IF(C82="",0,'3_pessoal'!U$23)</f>
        <v>0</v>
      </c>
      <c r="G82" s="12">
        <f t="shared" si="31"/>
        <v>0</v>
      </c>
      <c r="I82" s="12">
        <f t="shared" si="29"/>
        <v>0</v>
      </c>
      <c r="J82" s="12">
        <f t="shared" si="30"/>
        <v>0</v>
      </c>
      <c r="L82" s="12">
        <f t="shared" si="32"/>
        <v>0</v>
      </c>
      <c r="M82" s="33">
        <f t="shared" si="33"/>
        <v>0</v>
      </c>
      <c r="O82" s="12">
        <f t="shared" si="34"/>
        <v>0</v>
      </c>
      <c r="P82" s="33">
        <f t="shared" si="35"/>
        <v>0</v>
      </c>
      <c r="R82" s="12">
        <f t="shared" si="36"/>
        <v>0</v>
      </c>
      <c r="S82" s="33">
        <f t="shared" si="37"/>
        <v>0</v>
      </c>
      <c r="U82" s="12">
        <f t="shared" si="38"/>
        <v>0</v>
      </c>
      <c r="V82" s="33">
        <f t="shared" si="39"/>
        <v>0</v>
      </c>
      <c r="X82" s="12">
        <f t="shared" si="40"/>
        <v>0</v>
      </c>
      <c r="Y82" s="33">
        <f t="shared" si="41"/>
        <v>0</v>
      </c>
      <c r="AA82" s="12">
        <f t="shared" si="42"/>
        <v>0</v>
      </c>
      <c r="AB82" s="33">
        <f t="shared" si="43"/>
        <v>0</v>
      </c>
      <c r="AD82" s="12">
        <f t="shared" si="44"/>
        <v>0</v>
      </c>
      <c r="AE82" s="33">
        <f t="shared" si="45"/>
        <v>0</v>
      </c>
      <c r="AG82" s="12">
        <f t="shared" si="46"/>
        <v>0</v>
      </c>
      <c r="AH82" s="33">
        <f t="shared" si="47"/>
        <v>0</v>
      </c>
      <c r="AJ82" s="12">
        <f t="shared" si="48"/>
        <v>0</v>
      </c>
      <c r="AK82" s="33">
        <f t="shared" si="49"/>
        <v>0</v>
      </c>
      <c r="AM82" s="12">
        <f t="shared" si="50"/>
        <v>0</v>
      </c>
      <c r="AN82" s="33">
        <f t="shared" si="51"/>
        <v>0</v>
      </c>
      <c r="AP82" s="12">
        <f t="shared" si="52"/>
        <v>0</v>
      </c>
      <c r="AQ82" s="33">
        <f t="shared" si="53"/>
        <v>0</v>
      </c>
      <c r="AS82" s="12">
        <f t="shared" si="54"/>
        <v>0</v>
      </c>
      <c r="AT82" s="33">
        <f t="shared" si="55"/>
        <v>0</v>
      </c>
      <c r="AU82" s="158" t="str">
        <f>IF(C82="","",VLOOKUP(B82,apoio!P:S,4,0))</f>
        <v/>
      </c>
    </row>
    <row r="83" spans="1:47" ht="15" customHeight="1" x14ac:dyDescent="0.25">
      <c r="A83" s="10" t="str">
        <f>IF('1_geral'!$D$24="","",'1_geral'!$A$24)</f>
        <v/>
      </c>
      <c r="B83" s="48" t="str">
        <f>IF('1_geral'!$G$24="","",'1_geral'!$G$24)</f>
        <v/>
      </c>
      <c r="C83" s="48" t="str">
        <f>IF('1_geral'!$D$24="","",'1_geral'!$D$24)</f>
        <v/>
      </c>
      <c r="D83" s="35" t="str">
        <f>IF(C83="","",1/'3_pessoal'!C$24)</f>
        <v/>
      </c>
      <c r="E83" s="11">
        <f>IF(C83="",0,'3_pessoal'!S$24)</f>
        <v>0</v>
      </c>
      <c r="F83" s="108">
        <f>IF(C83="",0,'3_pessoal'!U$24)</f>
        <v>0</v>
      </c>
      <c r="G83" s="11">
        <f t="shared" si="31"/>
        <v>0</v>
      </c>
      <c r="I83" s="11">
        <f t="shared" si="29"/>
        <v>0</v>
      </c>
      <c r="J83" s="112">
        <f t="shared" si="30"/>
        <v>0</v>
      </c>
      <c r="L83" s="11">
        <f t="shared" si="32"/>
        <v>0</v>
      </c>
      <c r="M83" s="108">
        <f t="shared" si="33"/>
        <v>0</v>
      </c>
      <c r="O83" s="11">
        <f t="shared" si="34"/>
        <v>0</v>
      </c>
      <c r="P83" s="108">
        <f t="shared" si="35"/>
        <v>0</v>
      </c>
      <c r="R83" s="11">
        <f t="shared" si="36"/>
        <v>0</v>
      </c>
      <c r="S83" s="108">
        <f t="shared" si="37"/>
        <v>0</v>
      </c>
      <c r="U83" s="11">
        <f t="shared" si="38"/>
        <v>0</v>
      </c>
      <c r="V83" s="108">
        <f t="shared" si="39"/>
        <v>0</v>
      </c>
      <c r="X83" s="11">
        <f t="shared" si="40"/>
        <v>0</v>
      </c>
      <c r="Y83" s="108">
        <f t="shared" si="41"/>
        <v>0</v>
      </c>
      <c r="AA83" s="11">
        <f t="shared" si="42"/>
        <v>0</v>
      </c>
      <c r="AB83" s="108">
        <f t="shared" si="43"/>
        <v>0</v>
      </c>
      <c r="AD83" s="11">
        <f t="shared" si="44"/>
        <v>0</v>
      </c>
      <c r="AE83" s="108">
        <f t="shared" si="45"/>
        <v>0</v>
      </c>
      <c r="AG83" s="11">
        <f t="shared" si="46"/>
        <v>0</v>
      </c>
      <c r="AH83" s="108">
        <f t="shared" si="47"/>
        <v>0</v>
      </c>
      <c r="AJ83" s="11">
        <f t="shared" si="48"/>
        <v>0</v>
      </c>
      <c r="AK83" s="108">
        <f t="shared" si="49"/>
        <v>0</v>
      </c>
      <c r="AM83" s="11">
        <f t="shared" si="50"/>
        <v>0</v>
      </c>
      <c r="AN83" s="108">
        <f t="shared" si="51"/>
        <v>0</v>
      </c>
      <c r="AP83" s="11">
        <f t="shared" si="52"/>
        <v>0</v>
      </c>
      <c r="AQ83" s="108">
        <f t="shared" si="53"/>
        <v>0</v>
      </c>
      <c r="AS83" s="11">
        <f t="shared" si="54"/>
        <v>0</v>
      </c>
      <c r="AT83" s="108">
        <f t="shared" si="55"/>
        <v>0</v>
      </c>
      <c r="AU83" s="158" t="str">
        <f>IF(C83="","",VLOOKUP(B83,apoio!P:S,4,0))</f>
        <v/>
      </c>
    </row>
    <row r="84" spans="1:47" ht="15" customHeight="1" x14ac:dyDescent="0.25">
      <c r="A84" s="7" t="str">
        <f>IF('1_geral'!$D$25="","",'1_geral'!$A$25)</f>
        <v/>
      </c>
      <c r="B84" s="49" t="str">
        <f>IF('1_geral'!$G$25="","",'1_geral'!$G$25)</f>
        <v/>
      </c>
      <c r="C84" s="49" t="str">
        <f>IF('1_geral'!$D$25="","",'1_geral'!$D$25)</f>
        <v/>
      </c>
      <c r="D84" s="35" t="str">
        <f>IF(C84="","",1/'3_pessoal'!C$25)</f>
        <v/>
      </c>
      <c r="E84" s="12">
        <f>IF(C84="",0,'3_pessoal'!S$25)</f>
        <v>0</v>
      </c>
      <c r="F84" s="33">
        <f>IF(C84="",0,'3_pessoal'!U$25)</f>
        <v>0</v>
      </c>
      <c r="G84" s="12">
        <f t="shared" si="31"/>
        <v>0</v>
      </c>
      <c r="I84" s="12">
        <f t="shared" si="29"/>
        <v>0</v>
      </c>
      <c r="J84" s="12">
        <f t="shared" si="30"/>
        <v>0</v>
      </c>
      <c r="L84" s="12">
        <f t="shared" si="32"/>
        <v>0</v>
      </c>
      <c r="M84" s="33">
        <f t="shared" si="33"/>
        <v>0</v>
      </c>
      <c r="O84" s="12">
        <f t="shared" si="34"/>
        <v>0</v>
      </c>
      <c r="P84" s="33">
        <f t="shared" si="35"/>
        <v>0</v>
      </c>
      <c r="R84" s="12">
        <f t="shared" si="36"/>
        <v>0</v>
      </c>
      <c r="S84" s="33">
        <f t="shared" si="37"/>
        <v>0</v>
      </c>
      <c r="U84" s="12">
        <f t="shared" si="38"/>
        <v>0</v>
      </c>
      <c r="V84" s="33">
        <f t="shared" si="39"/>
        <v>0</v>
      </c>
      <c r="X84" s="12">
        <f t="shared" si="40"/>
        <v>0</v>
      </c>
      <c r="Y84" s="33">
        <f t="shared" si="41"/>
        <v>0</v>
      </c>
      <c r="AA84" s="12">
        <f t="shared" si="42"/>
        <v>0</v>
      </c>
      <c r="AB84" s="33">
        <f t="shared" si="43"/>
        <v>0</v>
      </c>
      <c r="AD84" s="12">
        <f t="shared" si="44"/>
        <v>0</v>
      </c>
      <c r="AE84" s="33">
        <f t="shared" si="45"/>
        <v>0</v>
      </c>
      <c r="AG84" s="12">
        <f t="shared" si="46"/>
        <v>0</v>
      </c>
      <c r="AH84" s="33">
        <f t="shared" si="47"/>
        <v>0</v>
      </c>
      <c r="AJ84" s="12">
        <f t="shared" si="48"/>
        <v>0</v>
      </c>
      <c r="AK84" s="33">
        <f t="shared" si="49"/>
        <v>0</v>
      </c>
      <c r="AM84" s="12">
        <f t="shared" si="50"/>
        <v>0</v>
      </c>
      <c r="AN84" s="33">
        <f t="shared" si="51"/>
        <v>0</v>
      </c>
      <c r="AP84" s="12">
        <f t="shared" si="52"/>
        <v>0</v>
      </c>
      <c r="AQ84" s="33">
        <f t="shared" si="53"/>
        <v>0</v>
      </c>
      <c r="AS84" s="12">
        <f t="shared" si="54"/>
        <v>0</v>
      </c>
      <c r="AT84" s="33">
        <f t="shared" si="55"/>
        <v>0</v>
      </c>
      <c r="AU84" s="158" t="str">
        <f>IF(C84="","",VLOOKUP(B84,apoio!P:S,4,0))</f>
        <v/>
      </c>
    </row>
    <row r="85" spans="1:47" ht="15" customHeight="1" x14ac:dyDescent="0.25">
      <c r="A85" s="10" t="str">
        <f>IF('1_geral'!$D$26="","",'1_geral'!$A$26)</f>
        <v/>
      </c>
      <c r="B85" s="48" t="str">
        <f>IF('1_geral'!$G$26="","",'1_geral'!$G$26)</f>
        <v/>
      </c>
      <c r="C85" s="48" t="str">
        <f>IF('1_geral'!$D$26="","",'1_geral'!$D$26)</f>
        <v/>
      </c>
      <c r="D85" s="35" t="str">
        <f>IF(C85="","",1/'3_pessoal'!C$26)</f>
        <v/>
      </c>
      <c r="E85" s="11">
        <f>IF(C85="",0,'3_pessoal'!S$26)</f>
        <v>0</v>
      </c>
      <c r="F85" s="108">
        <f>IF(C85="",0,'3_pessoal'!U$26)</f>
        <v>0</v>
      </c>
      <c r="G85" s="11">
        <f t="shared" si="31"/>
        <v>0</v>
      </c>
      <c r="I85" s="11">
        <f t="shared" si="29"/>
        <v>0</v>
      </c>
      <c r="J85" s="112">
        <f t="shared" si="30"/>
        <v>0</v>
      </c>
      <c r="L85" s="11">
        <f t="shared" si="32"/>
        <v>0</v>
      </c>
      <c r="M85" s="108">
        <f t="shared" si="33"/>
        <v>0</v>
      </c>
      <c r="O85" s="11">
        <f t="shared" si="34"/>
        <v>0</v>
      </c>
      <c r="P85" s="108">
        <f t="shared" si="35"/>
        <v>0</v>
      </c>
      <c r="R85" s="11">
        <f t="shared" si="36"/>
        <v>0</v>
      </c>
      <c r="S85" s="108">
        <f t="shared" si="37"/>
        <v>0</v>
      </c>
      <c r="U85" s="11">
        <f t="shared" si="38"/>
        <v>0</v>
      </c>
      <c r="V85" s="108">
        <f t="shared" si="39"/>
        <v>0</v>
      </c>
      <c r="X85" s="11">
        <f t="shared" si="40"/>
        <v>0</v>
      </c>
      <c r="Y85" s="108">
        <f t="shared" si="41"/>
        <v>0</v>
      </c>
      <c r="AA85" s="11">
        <f t="shared" si="42"/>
        <v>0</v>
      </c>
      <c r="AB85" s="108">
        <f t="shared" si="43"/>
        <v>0</v>
      </c>
      <c r="AD85" s="11">
        <f t="shared" si="44"/>
        <v>0</v>
      </c>
      <c r="AE85" s="108">
        <f t="shared" si="45"/>
        <v>0</v>
      </c>
      <c r="AG85" s="11">
        <f t="shared" si="46"/>
        <v>0</v>
      </c>
      <c r="AH85" s="108">
        <f t="shared" si="47"/>
        <v>0</v>
      </c>
      <c r="AJ85" s="11">
        <f t="shared" si="48"/>
        <v>0</v>
      </c>
      <c r="AK85" s="108">
        <f t="shared" si="49"/>
        <v>0</v>
      </c>
      <c r="AM85" s="11">
        <f t="shared" si="50"/>
        <v>0</v>
      </c>
      <c r="AN85" s="108">
        <f t="shared" si="51"/>
        <v>0</v>
      </c>
      <c r="AP85" s="11">
        <f t="shared" si="52"/>
        <v>0</v>
      </c>
      <c r="AQ85" s="108">
        <f t="shared" si="53"/>
        <v>0</v>
      </c>
      <c r="AS85" s="11">
        <f t="shared" si="54"/>
        <v>0</v>
      </c>
      <c r="AT85" s="108">
        <f t="shared" si="55"/>
        <v>0</v>
      </c>
      <c r="AU85" s="158" t="str">
        <f>IF(C85="","",VLOOKUP(B85,apoio!P:S,4,0))</f>
        <v/>
      </c>
    </row>
    <row r="86" spans="1:47" ht="15" customHeight="1" x14ac:dyDescent="0.25">
      <c r="A86" s="7" t="str">
        <f>IF('1_geral'!$D$27="","",'1_geral'!$A$27)</f>
        <v/>
      </c>
      <c r="B86" s="49" t="str">
        <f>IF('1_geral'!$G$27="","",'1_geral'!$G$27)</f>
        <v/>
      </c>
      <c r="C86" s="49" t="str">
        <f>IF('1_geral'!$D$27="","",'1_geral'!$D$27)</f>
        <v/>
      </c>
      <c r="D86" s="35" t="str">
        <f>IF(C86="","",1/'3_pessoal'!C$27)</f>
        <v/>
      </c>
      <c r="E86" s="12">
        <f>IF(C86="",0,'3_pessoal'!S$27)</f>
        <v>0</v>
      </c>
      <c r="F86" s="33">
        <f>IF(C86="",0,'3_pessoal'!U$27)</f>
        <v>0</v>
      </c>
      <c r="G86" s="12">
        <f t="shared" si="31"/>
        <v>0</v>
      </c>
      <c r="I86" s="12">
        <f t="shared" si="29"/>
        <v>0</v>
      </c>
      <c r="J86" s="12">
        <f t="shared" si="30"/>
        <v>0</v>
      </c>
      <c r="L86" s="12">
        <f t="shared" si="32"/>
        <v>0</v>
      </c>
      <c r="M86" s="33">
        <f t="shared" si="33"/>
        <v>0</v>
      </c>
      <c r="O86" s="12">
        <f t="shared" si="34"/>
        <v>0</v>
      </c>
      <c r="P86" s="33">
        <f t="shared" si="35"/>
        <v>0</v>
      </c>
      <c r="R86" s="12">
        <f t="shared" si="36"/>
        <v>0</v>
      </c>
      <c r="S86" s="33">
        <f t="shared" si="37"/>
        <v>0</v>
      </c>
      <c r="U86" s="12">
        <f t="shared" si="38"/>
        <v>0</v>
      </c>
      <c r="V86" s="33">
        <f t="shared" si="39"/>
        <v>0</v>
      </c>
      <c r="X86" s="12">
        <f t="shared" si="40"/>
        <v>0</v>
      </c>
      <c r="Y86" s="33">
        <f t="shared" si="41"/>
        <v>0</v>
      </c>
      <c r="AA86" s="12">
        <f t="shared" si="42"/>
        <v>0</v>
      </c>
      <c r="AB86" s="33">
        <f t="shared" si="43"/>
        <v>0</v>
      </c>
      <c r="AD86" s="12">
        <f t="shared" si="44"/>
        <v>0</v>
      </c>
      <c r="AE86" s="33">
        <f t="shared" si="45"/>
        <v>0</v>
      </c>
      <c r="AG86" s="12">
        <f t="shared" si="46"/>
        <v>0</v>
      </c>
      <c r="AH86" s="33">
        <f t="shared" si="47"/>
        <v>0</v>
      </c>
      <c r="AJ86" s="12">
        <f t="shared" si="48"/>
        <v>0</v>
      </c>
      <c r="AK86" s="33">
        <f t="shared" si="49"/>
        <v>0</v>
      </c>
      <c r="AM86" s="12">
        <f t="shared" si="50"/>
        <v>0</v>
      </c>
      <c r="AN86" s="33">
        <f t="shared" si="51"/>
        <v>0</v>
      </c>
      <c r="AP86" s="12">
        <f t="shared" si="52"/>
        <v>0</v>
      </c>
      <c r="AQ86" s="33">
        <f t="shared" si="53"/>
        <v>0</v>
      </c>
      <c r="AS86" s="12">
        <f t="shared" si="54"/>
        <v>0</v>
      </c>
      <c r="AT86" s="33">
        <f t="shared" si="55"/>
        <v>0</v>
      </c>
      <c r="AU86" s="158" t="str">
        <f>IF(C86="","",VLOOKUP(B86,apoio!P:S,4,0))</f>
        <v/>
      </c>
    </row>
    <row r="87" spans="1:47" ht="15" customHeight="1" x14ac:dyDescent="0.25">
      <c r="A87" s="10" t="str">
        <f>IF('1_geral'!$D$28="","",'1_geral'!$A$28)</f>
        <v/>
      </c>
      <c r="B87" s="48" t="str">
        <f>IF('1_geral'!$G$28="","",'1_geral'!$G$28)</f>
        <v/>
      </c>
      <c r="C87" s="48" t="str">
        <f>IF('1_geral'!$D$28="","",'1_geral'!$D$28)</f>
        <v/>
      </c>
      <c r="D87" s="35" t="str">
        <f>IF(C87="","",1/'3_pessoal'!C$28)</f>
        <v/>
      </c>
      <c r="E87" s="11">
        <f>IF(C87="",0,'3_pessoal'!S$28)</f>
        <v>0</v>
      </c>
      <c r="F87" s="108">
        <f>IF(C87="",0,'3_pessoal'!U$28)</f>
        <v>0</v>
      </c>
      <c r="G87" s="11">
        <f t="shared" si="31"/>
        <v>0</v>
      </c>
      <c r="I87" s="11">
        <f t="shared" si="29"/>
        <v>0</v>
      </c>
      <c r="J87" s="112">
        <f t="shared" si="30"/>
        <v>0</v>
      </c>
      <c r="L87" s="11">
        <f t="shared" si="32"/>
        <v>0</v>
      </c>
      <c r="M87" s="108">
        <f t="shared" si="33"/>
        <v>0</v>
      </c>
      <c r="O87" s="11">
        <f t="shared" si="34"/>
        <v>0</v>
      </c>
      <c r="P87" s="108">
        <f t="shared" si="35"/>
        <v>0</v>
      </c>
      <c r="R87" s="11">
        <f t="shared" si="36"/>
        <v>0</v>
      </c>
      <c r="S87" s="108">
        <f t="shared" si="37"/>
        <v>0</v>
      </c>
      <c r="U87" s="11">
        <f t="shared" si="38"/>
        <v>0</v>
      </c>
      <c r="V87" s="108">
        <f t="shared" si="39"/>
        <v>0</v>
      </c>
      <c r="X87" s="11">
        <f t="shared" si="40"/>
        <v>0</v>
      </c>
      <c r="Y87" s="108">
        <f t="shared" si="41"/>
        <v>0</v>
      </c>
      <c r="AA87" s="11">
        <f t="shared" si="42"/>
        <v>0</v>
      </c>
      <c r="AB87" s="108">
        <f t="shared" si="43"/>
        <v>0</v>
      </c>
      <c r="AD87" s="11">
        <f t="shared" si="44"/>
        <v>0</v>
      </c>
      <c r="AE87" s="108">
        <f t="shared" si="45"/>
        <v>0</v>
      </c>
      <c r="AG87" s="11">
        <f t="shared" si="46"/>
        <v>0</v>
      </c>
      <c r="AH87" s="108">
        <f t="shared" si="47"/>
        <v>0</v>
      </c>
      <c r="AJ87" s="11">
        <f t="shared" si="48"/>
        <v>0</v>
      </c>
      <c r="AK87" s="108">
        <f t="shared" si="49"/>
        <v>0</v>
      </c>
      <c r="AM87" s="11">
        <f t="shared" si="50"/>
        <v>0</v>
      </c>
      <c r="AN87" s="108">
        <f t="shared" si="51"/>
        <v>0</v>
      </c>
      <c r="AP87" s="11">
        <f t="shared" si="52"/>
        <v>0</v>
      </c>
      <c r="AQ87" s="108">
        <f t="shared" si="53"/>
        <v>0</v>
      </c>
      <c r="AS87" s="11">
        <f t="shared" si="54"/>
        <v>0</v>
      </c>
      <c r="AT87" s="108">
        <f t="shared" si="55"/>
        <v>0</v>
      </c>
      <c r="AU87" s="158" t="str">
        <f>IF(C87="","",VLOOKUP(B87,apoio!P:S,4,0))</f>
        <v/>
      </c>
    </row>
    <row r="88" spans="1:47" ht="15" customHeight="1" x14ac:dyDescent="0.25">
      <c r="A88" s="7" t="str">
        <f>IF('1_geral'!$D$29="","",'1_geral'!$A$29)</f>
        <v/>
      </c>
      <c r="B88" s="49" t="str">
        <f>IF('1_geral'!$G$29="","",'1_geral'!$G$29)</f>
        <v/>
      </c>
      <c r="C88" s="49" t="str">
        <f>IF('1_geral'!$D$29="","",'1_geral'!$D$29)</f>
        <v/>
      </c>
      <c r="D88" s="35" t="str">
        <f>IF(C88="","",1/'3_pessoal'!C$29)</f>
        <v/>
      </c>
      <c r="E88" s="12">
        <f>IF(C88="",0,'3_pessoal'!S$29)</f>
        <v>0</v>
      </c>
      <c r="F88" s="33">
        <f>IF(C88="",0,'3_pessoal'!U$29)</f>
        <v>0</v>
      </c>
      <c r="G88" s="12">
        <f t="shared" si="31"/>
        <v>0</v>
      </c>
      <c r="I88" s="12">
        <f t="shared" si="29"/>
        <v>0</v>
      </c>
      <c r="J88" s="12">
        <f t="shared" si="30"/>
        <v>0</v>
      </c>
      <c r="L88" s="12">
        <f t="shared" si="32"/>
        <v>0</v>
      </c>
      <c r="M88" s="33">
        <f t="shared" si="33"/>
        <v>0</v>
      </c>
      <c r="O88" s="12">
        <f t="shared" si="34"/>
        <v>0</v>
      </c>
      <c r="P88" s="33">
        <f t="shared" si="35"/>
        <v>0</v>
      </c>
      <c r="R88" s="12">
        <f t="shared" si="36"/>
        <v>0</v>
      </c>
      <c r="S88" s="33">
        <f t="shared" si="37"/>
        <v>0</v>
      </c>
      <c r="U88" s="12">
        <f t="shared" si="38"/>
        <v>0</v>
      </c>
      <c r="V88" s="33">
        <f t="shared" si="39"/>
        <v>0</v>
      </c>
      <c r="X88" s="12">
        <f t="shared" si="40"/>
        <v>0</v>
      </c>
      <c r="Y88" s="33">
        <f t="shared" si="41"/>
        <v>0</v>
      </c>
      <c r="AA88" s="12">
        <f t="shared" si="42"/>
        <v>0</v>
      </c>
      <c r="AB88" s="33">
        <f t="shared" si="43"/>
        <v>0</v>
      </c>
      <c r="AD88" s="12">
        <f t="shared" si="44"/>
        <v>0</v>
      </c>
      <c r="AE88" s="33">
        <f t="shared" si="45"/>
        <v>0</v>
      </c>
      <c r="AG88" s="12">
        <f t="shared" si="46"/>
        <v>0</v>
      </c>
      <c r="AH88" s="33">
        <f t="shared" si="47"/>
        <v>0</v>
      </c>
      <c r="AJ88" s="12">
        <f t="shared" si="48"/>
        <v>0</v>
      </c>
      <c r="AK88" s="33">
        <f t="shared" si="49"/>
        <v>0</v>
      </c>
      <c r="AM88" s="12">
        <f t="shared" si="50"/>
        <v>0</v>
      </c>
      <c r="AN88" s="33">
        <f t="shared" si="51"/>
        <v>0</v>
      </c>
      <c r="AP88" s="12">
        <f t="shared" si="52"/>
        <v>0</v>
      </c>
      <c r="AQ88" s="33">
        <f t="shared" si="53"/>
        <v>0</v>
      </c>
      <c r="AS88" s="12">
        <f t="shared" si="54"/>
        <v>0</v>
      </c>
      <c r="AT88" s="33">
        <f t="shared" si="55"/>
        <v>0</v>
      </c>
      <c r="AU88" s="158" t="str">
        <f>IF(C88="","",VLOOKUP(B88,apoio!P:S,4,0))</f>
        <v/>
      </c>
    </row>
    <row r="89" spans="1:47" ht="15" customHeight="1" x14ac:dyDescent="0.25">
      <c r="A89" s="10" t="str">
        <f>IF('1_geral'!$D$30="","",'1_geral'!$A$30)</f>
        <v/>
      </c>
      <c r="B89" s="48" t="str">
        <f>IF('1_geral'!$G$30="","",'1_geral'!$G$30)</f>
        <v/>
      </c>
      <c r="C89" s="48" t="str">
        <f>IF('1_geral'!$D$30="","",'1_geral'!$D$30)</f>
        <v/>
      </c>
      <c r="D89" s="35" t="str">
        <f>IF(C89="","",1/'3_pessoal'!C$30)</f>
        <v/>
      </c>
      <c r="E89" s="11">
        <f>IF(C89="",0,'3_pessoal'!S$30)</f>
        <v>0</v>
      </c>
      <c r="F89" s="108">
        <f>IF(C89="",0,'3_pessoal'!U$30)</f>
        <v>0</v>
      </c>
      <c r="G89" s="11">
        <f t="shared" si="31"/>
        <v>0</v>
      </c>
      <c r="I89" s="11">
        <f t="shared" si="29"/>
        <v>0</v>
      </c>
      <c r="J89" s="112">
        <f t="shared" si="30"/>
        <v>0</v>
      </c>
      <c r="L89" s="11">
        <f t="shared" si="32"/>
        <v>0</v>
      </c>
      <c r="M89" s="108">
        <f t="shared" si="33"/>
        <v>0</v>
      </c>
      <c r="O89" s="11">
        <f t="shared" si="34"/>
        <v>0</v>
      </c>
      <c r="P89" s="108">
        <f t="shared" si="35"/>
        <v>0</v>
      </c>
      <c r="R89" s="11">
        <f t="shared" si="36"/>
        <v>0</v>
      </c>
      <c r="S89" s="108">
        <f t="shared" si="37"/>
        <v>0</v>
      </c>
      <c r="U89" s="11">
        <f t="shared" si="38"/>
        <v>0</v>
      </c>
      <c r="V89" s="108">
        <f t="shared" si="39"/>
        <v>0</v>
      </c>
      <c r="X89" s="11">
        <f t="shared" si="40"/>
        <v>0</v>
      </c>
      <c r="Y89" s="108">
        <f t="shared" si="41"/>
        <v>0</v>
      </c>
      <c r="AA89" s="11">
        <f t="shared" si="42"/>
        <v>0</v>
      </c>
      <c r="AB89" s="108">
        <f t="shared" si="43"/>
        <v>0</v>
      </c>
      <c r="AD89" s="11">
        <f t="shared" si="44"/>
        <v>0</v>
      </c>
      <c r="AE89" s="108">
        <f t="shared" si="45"/>
        <v>0</v>
      </c>
      <c r="AG89" s="11">
        <f t="shared" si="46"/>
        <v>0</v>
      </c>
      <c r="AH89" s="108">
        <f t="shared" si="47"/>
        <v>0</v>
      </c>
      <c r="AJ89" s="11">
        <f t="shared" si="48"/>
        <v>0</v>
      </c>
      <c r="AK89" s="108">
        <f t="shared" si="49"/>
        <v>0</v>
      </c>
      <c r="AM89" s="11">
        <f t="shared" si="50"/>
        <v>0</v>
      </c>
      <c r="AN89" s="108">
        <f t="shared" si="51"/>
        <v>0</v>
      </c>
      <c r="AP89" s="11">
        <f t="shared" si="52"/>
        <v>0</v>
      </c>
      <c r="AQ89" s="108">
        <f t="shared" si="53"/>
        <v>0</v>
      </c>
      <c r="AS89" s="11">
        <f t="shared" si="54"/>
        <v>0</v>
      </c>
      <c r="AT89" s="108">
        <f t="shared" si="55"/>
        <v>0</v>
      </c>
      <c r="AU89" s="158" t="str">
        <f>IF(C89="","",VLOOKUP(B89,apoio!P:S,4,0))</f>
        <v/>
      </c>
    </row>
    <row r="90" spans="1:47" ht="15" customHeight="1" x14ac:dyDescent="0.25">
      <c r="A90" s="7" t="str">
        <f>IF('1_geral'!$D$31="","",'1_geral'!$A$31)</f>
        <v/>
      </c>
      <c r="B90" s="49" t="str">
        <f>IF('1_geral'!$G$31="","",'1_geral'!$G$31)</f>
        <v/>
      </c>
      <c r="C90" s="49" t="str">
        <f>IF('1_geral'!$D$31="","",'1_geral'!$D$31)</f>
        <v/>
      </c>
      <c r="D90" s="35" t="str">
        <f>IF(C90="","",1/'3_pessoal'!C$31)</f>
        <v/>
      </c>
      <c r="E90" s="12">
        <f>IF(C90="",0,'3_pessoal'!S$31)</f>
        <v>0</v>
      </c>
      <c r="F90" s="33">
        <f>IF(C90="",0,'3_pessoal'!U$31)</f>
        <v>0</v>
      </c>
      <c r="G90" s="12">
        <f t="shared" si="31"/>
        <v>0</v>
      </c>
      <c r="I90" s="12">
        <f t="shared" si="29"/>
        <v>0</v>
      </c>
      <c r="J90" s="12">
        <f t="shared" si="30"/>
        <v>0</v>
      </c>
      <c r="L90" s="12">
        <f t="shared" si="32"/>
        <v>0</v>
      </c>
      <c r="M90" s="33">
        <f t="shared" si="33"/>
        <v>0</v>
      </c>
      <c r="O90" s="12">
        <f t="shared" si="34"/>
        <v>0</v>
      </c>
      <c r="P90" s="33">
        <f t="shared" si="35"/>
        <v>0</v>
      </c>
      <c r="R90" s="12">
        <f t="shared" si="36"/>
        <v>0</v>
      </c>
      <c r="S90" s="33">
        <f t="shared" si="37"/>
        <v>0</v>
      </c>
      <c r="U90" s="12">
        <f t="shared" si="38"/>
        <v>0</v>
      </c>
      <c r="V90" s="33">
        <f t="shared" si="39"/>
        <v>0</v>
      </c>
      <c r="X90" s="12">
        <f t="shared" si="40"/>
        <v>0</v>
      </c>
      <c r="Y90" s="33">
        <f t="shared" si="41"/>
        <v>0</v>
      </c>
      <c r="AA90" s="12">
        <f t="shared" si="42"/>
        <v>0</v>
      </c>
      <c r="AB90" s="33">
        <f t="shared" si="43"/>
        <v>0</v>
      </c>
      <c r="AD90" s="12">
        <f t="shared" si="44"/>
        <v>0</v>
      </c>
      <c r="AE90" s="33">
        <f t="shared" si="45"/>
        <v>0</v>
      </c>
      <c r="AG90" s="12">
        <f t="shared" si="46"/>
        <v>0</v>
      </c>
      <c r="AH90" s="33">
        <f t="shared" si="47"/>
        <v>0</v>
      </c>
      <c r="AJ90" s="12">
        <f t="shared" si="48"/>
        <v>0</v>
      </c>
      <c r="AK90" s="33">
        <f t="shared" si="49"/>
        <v>0</v>
      </c>
      <c r="AM90" s="12">
        <f t="shared" si="50"/>
        <v>0</v>
      </c>
      <c r="AN90" s="33">
        <f t="shared" si="51"/>
        <v>0</v>
      </c>
      <c r="AP90" s="12">
        <f t="shared" si="52"/>
        <v>0</v>
      </c>
      <c r="AQ90" s="33">
        <f t="shared" si="53"/>
        <v>0</v>
      </c>
      <c r="AS90" s="12">
        <f t="shared" si="54"/>
        <v>0</v>
      </c>
      <c r="AT90" s="33">
        <f t="shared" si="55"/>
        <v>0</v>
      </c>
      <c r="AU90" s="158" t="str">
        <f>IF(C90="","",VLOOKUP(B90,apoio!P:S,4,0))</f>
        <v/>
      </c>
    </row>
    <row r="91" spans="1:47" ht="15" customHeight="1" x14ac:dyDescent="0.25">
      <c r="A91" s="10" t="str">
        <f>IF('1_geral'!$D$32="","",'1_geral'!$A$32)</f>
        <v/>
      </c>
      <c r="B91" s="48" t="str">
        <f>IF('1_geral'!$G$32="","",'1_geral'!$G$32)</f>
        <v/>
      </c>
      <c r="C91" s="48" t="str">
        <f>IF('1_geral'!$D$32="","",'1_geral'!$D$32)</f>
        <v/>
      </c>
      <c r="D91" s="35" t="str">
        <f>IF(C91="","",1/'3_pessoal'!C$32)</f>
        <v/>
      </c>
      <c r="E91" s="11">
        <f>IF(C91="",0,'3_pessoal'!S$32)</f>
        <v>0</v>
      </c>
      <c r="F91" s="108">
        <f>IF(C91="",0,'3_pessoal'!U$32)</f>
        <v>0</v>
      </c>
      <c r="G91" s="11">
        <f t="shared" si="31"/>
        <v>0</v>
      </c>
      <c r="I91" s="11">
        <f t="shared" si="29"/>
        <v>0</v>
      </c>
      <c r="J91" s="112">
        <f t="shared" si="30"/>
        <v>0</v>
      </c>
      <c r="L91" s="11">
        <f t="shared" si="32"/>
        <v>0</v>
      </c>
      <c r="M91" s="108">
        <f t="shared" si="33"/>
        <v>0</v>
      </c>
      <c r="O91" s="11">
        <f t="shared" si="34"/>
        <v>0</v>
      </c>
      <c r="P91" s="108">
        <f t="shared" si="35"/>
        <v>0</v>
      </c>
      <c r="R91" s="11">
        <f t="shared" si="36"/>
        <v>0</v>
      </c>
      <c r="S91" s="108">
        <f t="shared" si="37"/>
        <v>0</v>
      </c>
      <c r="U91" s="11">
        <f t="shared" si="38"/>
        <v>0</v>
      </c>
      <c r="V91" s="108">
        <f t="shared" si="39"/>
        <v>0</v>
      </c>
      <c r="X91" s="11">
        <f t="shared" si="40"/>
        <v>0</v>
      </c>
      <c r="Y91" s="108">
        <f t="shared" si="41"/>
        <v>0</v>
      </c>
      <c r="AA91" s="11">
        <f t="shared" si="42"/>
        <v>0</v>
      </c>
      <c r="AB91" s="108">
        <f t="shared" si="43"/>
        <v>0</v>
      </c>
      <c r="AD91" s="11">
        <f t="shared" si="44"/>
        <v>0</v>
      </c>
      <c r="AE91" s="108">
        <f t="shared" si="45"/>
        <v>0</v>
      </c>
      <c r="AG91" s="11">
        <f t="shared" si="46"/>
        <v>0</v>
      </c>
      <c r="AH91" s="108">
        <f t="shared" si="47"/>
        <v>0</v>
      </c>
      <c r="AJ91" s="11">
        <f t="shared" si="48"/>
        <v>0</v>
      </c>
      <c r="AK91" s="108">
        <f t="shared" si="49"/>
        <v>0</v>
      </c>
      <c r="AM91" s="11">
        <f t="shared" si="50"/>
        <v>0</v>
      </c>
      <c r="AN91" s="108">
        <f t="shared" si="51"/>
        <v>0</v>
      </c>
      <c r="AP91" s="11">
        <f t="shared" si="52"/>
        <v>0</v>
      </c>
      <c r="AQ91" s="108">
        <f t="shared" si="53"/>
        <v>0</v>
      </c>
      <c r="AS91" s="11">
        <f t="shared" si="54"/>
        <v>0</v>
      </c>
      <c r="AT91" s="108">
        <f t="shared" si="55"/>
        <v>0</v>
      </c>
      <c r="AU91" s="158" t="str">
        <f>IF(C91="","",VLOOKUP(B91,apoio!P:S,4,0))</f>
        <v/>
      </c>
    </row>
    <row r="92" spans="1:47" ht="15" customHeight="1" x14ac:dyDescent="0.25">
      <c r="A92" s="7" t="str">
        <f>IF('1_geral'!$D$33="","",'1_geral'!$A$33)</f>
        <v/>
      </c>
      <c r="B92" s="49" t="str">
        <f>IF('1_geral'!$G$33="","",'1_geral'!$G$33)</f>
        <v/>
      </c>
      <c r="C92" s="49" t="str">
        <f>IF('1_geral'!$D$33="","",'1_geral'!$D$33)</f>
        <v/>
      </c>
      <c r="D92" s="35" t="str">
        <f>IF(C92="","",1/'3_pessoal'!C$33)</f>
        <v/>
      </c>
      <c r="E92" s="12">
        <f>IF(C92="",0,'3_pessoal'!S$33)</f>
        <v>0</v>
      </c>
      <c r="F92" s="33">
        <f>IF(C92="",0,'3_pessoal'!U$33)</f>
        <v>0</v>
      </c>
      <c r="G92" s="12">
        <f t="shared" si="31"/>
        <v>0</v>
      </c>
      <c r="I92" s="12">
        <f t="shared" si="29"/>
        <v>0</v>
      </c>
      <c r="J92" s="12">
        <f t="shared" si="30"/>
        <v>0</v>
      </c>
      <c r="L92" s="12">
        <f t="shared" si="32"/>
        <v>0</v>
      </c>
      <c r="M92" s="33">
        <f t="shared" si="33"/>
        <v>0</v>
      </c>
      <c r="O92" s="12">
        <f t="shared" si="34"/>
        <v>0</v>
      </c>
      <c r="P92" s="33">
        <f t="shared" si="35"/>
        <v>0</v>
      </c>
      <c r="R92" s="12">
        <f t="shared" si="36"/>
        <v>0</v>
      </c>
      <c r="S92" s="33">
        <f t="shared" si="37"/>
        <v>0</v>
      </c>
      <c r="U92" s="12">
        <f t="shared" si="38"/>
        <v>0</v>
      </c>
      <c r="V92" s="33">
        <f t="shared" si="39"/>
        <v>0</v>
      </c>
      <c r="X92" s="12">
        <f t="shared" si="40"/>
        <v>0</v>
      </c>
      <c r="Y92" s="33">
        <f t="shared" si="41"/>
        <v>0</v>
      </c>
      <c r="AA92" s="12">
        <f t="shared" si="42"/>
        <v>0</v>
      </c>
      <c r="AB92" s="33">
        <f t="shared" si="43"/>
        <v>0</v>
      </c>
      <c r="AD92" s="12">
        <f t="shared" si="44"/>
        <v>0</v>
      </c>
      <c r="AE92" s="33">
        <f t="shared" si="45"/>
        <v>0</v>
      </c>
      <c r="AG92" s="12">
        <f t="shared" si="46"/>
        <v>0</v>
      </c>
      <c r="AH92" s="33">
        <f t="shared" si="47"/>
        <v>0</v>
      </c>
      <c r="AJ92" s="12">
        <f t="shared" si="48"/>
        <v>0</v>
      </c>
      <c r="AK92" s="33">
        <f t="shared" si="49"/>
        <v>0</v>
      </c>
      <c r="AM92" s="12">
        <f t="shared" si="50"/>
        <v>0</v>
      </c>
      <c r="AN92" s="33">
        <f t="shared" si="51"/>
        <v>0</v>
      </c>
      <c r="AP92" s="12">
        <f t="shared" si="52"/>
        <v>0</v>
      </c>
      <c r="AQ92" s="33">
        <f t="shared" si="53"/>
        <v>0</v>
      </c>
      <c r="AS92" s="12">
        <f t="shared" si="54"/>
        <v>0</v>
      </c>
      <c r="AT92" s="33">
        <f t="shared" si="55"/>
        <v>0</v>
      </c>
      <c r="AU92" s="158" t="str">
        <f>IF(C92="","",VLOOKUP(B92,apoio!P:S,4,0))</f>
        <v/>
      </c>
    </row>
    <row r="93" spans="1:47" ht="15" customHeight="1" x14ac:dyDescent="0.25">
      <c r="A93" s="10" t="str">
        <f>IF('1_geral'!$D$34="","",'1_geral'!$A$34)</f>
        <v/>
      </c>
      <c r="B93" s="48" t="str">
        <f>IF('1_geral'!$G$34="","",'1_geral'!$G$34)</f>
        <v/>
      </c>
      <c r="C93" s="48" t="str">
        <f>IF('1_geral'!$D$34="","",'1_geral'!$D$34)</f>
        <v/>
      </c>
      <c r="D93" s="35" t="str">
        <f>IF(C93="","",1/'3_pessoal'!C$34)</f>
        <v/>
      </c>
      <c r="E93" s="11">
        <f>IF(C93="",0,'3_pessoal'!S$34)</f>
        <v>0</v>
      </c>
      <c r="F93" s="108">
        <f>IF(C93="",0,'3_pessoal'!U$34)</f>
        <v>0</v>
      </c>
      <c r="G93" s="11">
        <f t="shared" si="31"/>
        <v>0</v>
      </c>
      <c r="I93" s="11">
        <f t="shared" si="29"/>
        <v>0</v>
      </c>
      <c r="J93" s="112">
        <f t="shared" si="30"/>
        <v>0</v>
      </c>
      <c r="L93" s="11">
        <f t="shared" si="32"/>
        <v>0</v>
      </c>
      <c r="M93" s="108">
        <f t="shared" si="33"/>
        <v>0</v>
      </c>
      <c r="O93" s="11">
        <f t="shared" si="34"/>
        <v>0</v>
      </c>
      <c r="P93" s="108">
        <f t="shared" si="35"/>
        <v>0</v>
      </c>
      <c r="R93" s="11">
        <f t="shared" si="36"/>
        <v>0</v>
      </c>
      <c r="S93" s="108">
        <f t="shared" si="37"/>
        <v>0</v>
      </c>
      <c r="U93" s="11">
        <f t="shared" si="38"/>
        <v>0</v>
      </c>
      <c r="V93" s="108">
        <f t="shared" si="39"/>
        <v>0</v>
      </c>
      <c r="X93" s="11">
        <f t="shared" si="40"/>
        <v>0</v>
      </c>
      <c r="Y93" s="108">
        <f t="shared" si="41"/>
        <v>0</v>
      </c>
      <c r="AA93" s="11">
        <f t="shared" si="42"/>
        <v>0</v>
      </c>
      <c r="AB93" s="108">
        <f t="shared" si="43"/>
        <v>0</v>
      </c>
      <c r="AD93" s="11">
        <f t="shared" si="44"/>
        <v>0</v>
      </c>
      <c r="AE93" s="108">
        <f t="shared" si="45"/>
        <v>0</v>
      </c>
      <c r="AG93" s="11">
        <f t="shared" si="46"/>
        <v>0</v>
      </c>
      <c r="AH93" s="108">
        <f t="shared" si="47"/>
        <v>0</v>
      </c>
      <c r="AJ93" s="11">
        <f t="shared" si="48"/>
        <v>0</v>
      </c>
      <c r="AK93" s="108">
        <f t="shared" si="49"/>
        <v>0</v>
      </c>
      <c r="AM93" s="11">
        <f t="shared" si="50"/>
        <v>0</v>
      </c>
      <c r="AN93" s="108">
        <f t="shared" si="51"/>
        <v>0</v>
      </c>
      <c r="AP93" s="11">
        <f t="shared" si="52"/>
        <v>0</v>
      </c>
      <c r="AQ93" s="108">
        <f t="shared" si="53"/>
        <v>0</v>
      </c>
      <c r="AS93" s="11">
        <f t="shared" si="54"/>
        <v>0</v>
      </c>
      <c r="AT93" s="108">
        <f t="shared" si="55"/>
        <v>0</v>
      </c>
      <c r="AU93" s="158" t="str">
        <f>IF(C93="","",VLOOKUP(B93,apoio!P:S,4,0))</f>
        <v/>
      </c>
    </row>
    <row r="94" spans="1:47" ht="15" customHeight="1" x14ac:dyDescent="0.25">
      <c r="A94" s="7" t="str">
        <f>IF('1_geral'!$D$35="","",'1_geral'!$A$35)</f>
        <v/>
      </c>
      <c r="B94" s="49" t="str">
        <f>IF('1_geral'!$G$35="","",'1_geral'!$G$35)</f>
        <v/>
      </c>
      <c r="C94" s="49" t="str">
        <f>IF('1_geral'!$D$35="","",'1_geral'!$D$35)</f>
        <v/>
      </c>
      <c r="D94" s="35" t="str">
        <f>IF(C94="","",1/'3_pessoal'!C$35)</f>
        <v/>
      </c>
      <c r="E94" s="12">
        <f>IF(C94="",0,'3_pessoal'!S$35)</f>
        <v>0</v>
      </c>
      <c r="F94" s="33">
        <f>IF(C94="",0,'3_pessoal'!U$35)</f>
        <v>0</v>
      </c>
      <c r="G94" s="12">
        <f t="shared" si="31"/>
        <v>0</v>
      </c>
      <c r="I94" s="12">
        <f t="shared" si="29"/>
        <v>0</v>
      </c>
      <c r="J94" s="12">
        <f t="shared" si="30"/>
        <v>0</v>
      </c>
      <c r="L94" s="12">
        <f t="shared" si="32"/>
        <v>0</v>
      </c>
      <c r="M94" s="33">
        <f t="shared" si="33"/>
        <v>0</v>
      </c>
      <c r="O94" s="12">
        <f t="shared" si="34"/>
        <v>0</v>
      </c>
      <c r="P94" s="33">
        <f t="shared" si="35"/>
        <v>0</v>
      </c>
      <c r="R94" s="12">
        <f t="shared" si="36"/>
        <v>0</v>
      </c>
      <c r="S94" s="33">
        <f t="shared" si="37"/>
        <v>0</v>
      </c>
      <c r="U94" s="12">
        <f t="shared" si="38"/>
        <v>0</v>
      </c>
      <c r="V94" s="33">
        <f t="shared" si="39"/>
        <v>0</v>
      </c>
      <c r="X94" s="12">
        <f t="shared" si="40"/>
        <v>0</v>
      </c>
      <c r="Y94" s="33">
        <f t="shared" si="41"/>
        <v>0</v>
      </c>
      <c r="AA94" s="12">
        <f t="shared" si="42"/>
        <v>0</v>
      </c>
      <c r="AB94" s="33">
        <f t="shared" si="43"/>
        <v>0</v>
      </c>
      <c r="AD94" s="12">
        <f t="shared" si="44"/>
        <v>0</v>
      </c>
      <c r="AE94" s="33">
        <f t="shared" si="45"/>
        <v>0</v>
      </c>
      <c r="AG94" s="12">
        <f t="shared" si="46"/>
        <v>0</v>
      </c>
      <c r="AH94" s="33">
        <f t="shared" si="47"/>
        <v>0</v>
      </c>
      <c r="AJ94" s="12">
        <f t="shared" si="48"/>
        <v>0</v>
      </c>
      <c r="AK94" s="33">
        <f t="shared" si="49"/>
        <v>0</v>
      </c>
      <c r="AM94" s="12">
        <f t="shared" si="50"/>
        <v>0</v>
      </c>
      <c r="AN94" s="33">
        <f t="shared" si="51"/>
        <v>0</v>
      </c>
      <c r="AP94" s="12">
        <f t="shared" si="52"/>
        <v>0</v>
      </c>
      <c r="AQ94" s="33">
        <f t="shared" si="53"/>
        <v>0</v>
      </c>
      <c r="AS94" s="12">
        <f t="shared" si="54"/>
        <v>0</v>
      </c>
      <c r="AT94" s="33">
        <f t="shared" si="55"/>
        <v>0</v>
      </c>
      <c r="AU94" s="158" t="str">
        <f>IF(C94="","",VLOOKUP(B94,apoio!P:S,4,0))</f>
        <v/>
      </c>
    </row>
    <row r="95" spans="1:47" ht="15" customHeight="1" x14ac:dyDescent="0.25">
      <c r="A95" s="10" t="str">
        <f>IF('1_geral'!$D$36="","",'1_geral'!$A$36)</f>
        <v/>
      </c>
      <c r="B95" s="48" t="str">
        <f>IF('1_geral'!$G$36="","",'1_geral'!$G$36)</f>
        <v/>
      </c>
      <c r="C95" s="48" t="str">
        <f>IF('1_geral'!$D$36="","",'1_geral'!$D$36)</f>
        <v/>
      </c>
      <c r="D95" s="35" t="str">
        <f>IF(C95="","",1/'3_pessoal'!C$36)</f>
        <v/>
      </c>
      <c r="E95" s="11">
        <f>IF(C95="",0,'3_pessoal'!S$36)</f>
        <v>0</v>
      </c>
      <c r="F95" s="108">
        <f>IF(C95="",0,'3_pessoal'!U$36)</f>
        <v>0</v>
      </c>
      <c r="G95" s="11">
        <f t="shared" si="31"/>
        <v>0</v>
      </c>
      <c r="I95" s="11">
        <f t="shared" si="29"/>
        <v>0</v>
      </c>
      <c r="J95" s="112">
        <f t="shared" si="30"/>
        <v>0</v>
      </c>
      <c r="L95" s="11">
        <f t="shared" si="32"/>
        <v>0</v>
      </c>
      <c r="M95" s="108">
        <f t="shared" si="33"/>
        <v>0</v>
      </c>
      <c r="O95" s="11">
        <f t="shared" si="34"/>
        <v>0</v>
      </c>
      <c r="P95" s="108">
        <f t="shared" si="35"/>
        <v>0</v>
      </c>
      <c r="R95" s="11">
        <f t="shared" si="36"/>
        <v>0</v>
      </c>
      <c r="S95" s="108">
        <f t="shared" si="37"/>
        <v>0</v>
      </c>
      <c r="U95" s="11">
        <f t="shared" si="38"/>
        <v>0</v>
      </c>
      <c r="V95" s="108">
        <f t="shared" si="39"/>
        <v>0</v>
      </c>
      <c r="X95" s="11">
        <f t="shared" si="40"/>
        <v>0</v>
      </c>
      <c r="Y95" s="108">
        <f t="shared" si="41"/>
        <v>0</v>
      </c>
      <c r="AA95" s="11">
        <f t="shared" si="42"/>
        <v>0</v>
      </c>
      <c r="AB95" s="108">
        <f t="shared" si="43"/>
        <v>0</v>
      </c>
      <c r="AD95" s="11">
        <f t="shared" si="44"/>
        <v>0</v>
      </c>
      <c r="AE95" s="108">
        <f t="shared" si="45"/>
        <v>0</v>
      </c>
      <c r="AG95" s="11">
        <f t="shared" si="46"/>
        <v>0</v>
      </c>
      <c r="AH95" s="108">
        <f t="shared" si="47"/>
        <v>0</v>
      </c>
      <c r="AJ95" s="11">
        <f t="shared" si="48"/>
        <v>0</v>
      </c>
      <c r="AK95" s="108">
        <f t="shared" si="49"/>
        <v>0</v>
      </c>
      <c r="AM95" s="11">
        <f t="shared" si="50"/>
        <v>0</v>
      </c>
      <c r="AN95" s="108">
        <f t="shared" si="51"/>
        <v>0</v>
      </c>
      <c r="AP95" s="11">
        <f t="shared" si="52"/>
        <v>0</v>
      </c>
      <c r="AQ95" s="108">
        <f t="shared" si="53"/>
        <v>0</v>
      </c>
      <c r="AS95" s="11">
        <f t="shared" si="54"/>
        <v>0</v>
      </c>
      <c r="AT95" s="108">
        <f t="shared" si="55"/>
        <v>0</v>
      </c>
      <c r="AU95" s="158" t="str">
        <f>IF(C95="","",VLOOKUP(B95,apoio!P:S,4,0))</f>
        <v/>
      </c>
    </row>
    <row r="96" spans="1:47" ht="15" customHeight="1" x14ac:dyDescent="0.25">
      <c r="A96" s="7" t="str">
        <f>IF('1_geral'!$D$37="","",'1_geral'!$A$37)</f>
        <v/>
      </c>
      <c r="B96" s="49" t="str">
        <f>IF('1_geral'!$G$37="","",'1_geral'!$G$37)</f>
        <v/>
      </c>
      <c r="C96" s="49" t="str">
        <f>IF('1_geral'!$D$37="","",'1_geral'!$D$37)</f>
        <v/>
      </c>
      <c r="D96" s="35" t="str">
        <f>IF(C96="","",1/'3_pessoal'!C$37)</f>
        <v/>
      </c>
      <c r="E96" s="12">
        <f>IF(C96="",0,'3_pessoal'!S$37)</f>
        <v>0</v>
      </c>
      <c r="F96" s="33">
        <f>IF(C96="",0,'3_pessoal'!U$37)</f>
        <v>0</v>
      </c>
      <c r="G96" s="12">
        <f t="shared" si="31"/>
        <v>0</v>
      </c>
      <c r="I96" s="12">
        <f t="shared" si="29"/>
        <v>0</v>
      </c>
      <c r="J96" s="12">
        <f t="shared" si="30"/>
        <v>0</v>
      </c>
      <c r="L96" s="12">
        <f t="shared" si="32"/>
        <v>0</v>
      </c>
      <c r="M96" s="33">
        <f t="shared" si="33"/>
        <v>0</v>
      </c>
      <c r="O96" s="12">
        <f t="shared" si="34"/>
        <v>0</v>
      </c>
      <c r="P96" s="33">
        <f t="shared" si="35"/>
        <v>0</v>
      </c>
      <c r="R96" s="12">
        <f t="shared" si="36"/>
        <v>0</v>
      </c>
      <c r="S96" s="33">
        <f t="shared" si="37"/>
        <v>0</v>
      </c>
      <c r="U96" s="12">
        <f t="shared" si="38"/>
        <v>0</v>
      </c>
      <c r="V96" s="33">
        <f t="shared" si="39"/>
        <v>0</v>
      </c>
      <c r="X96" s="12">
        <f t="shared" si="40"/>
        <v>0</v>
      </c>
      <c r="Y96" s="33">
        <f t="shared" si="41"/>
        <v>0</v>
      </c>
      <c r="AA96" s="12">
        <f t="shared" si="42"/>
        <v>0</v>
      </c>
      <c r="AB96" s="33">
        <f t="shared" si="43"/>
        <v>0</v>
      </c>
      <c r="AD96" s="12">
        <f t="shared" si="44"/>
        <v>0</v>
      </c>
      <c r="AE96" s="33">
        <f t="shared" si="45"/>
        <v>0</v>
      </c>
      <c r="AG96" s="12">
        <f t="shared" si="46"/>
        <v>0</v>
      </c>
      <c r="AH96" s="33">
        <f t="shared" si="47"/>
        <v>0</v>
      </c>
      <c r="AJ96" s="12">
        <f t="shared" si="48"/>
        <v>0</v>
      </c>
      <c r="AK96" s="33">
        <f t="shared" si="49"/>
        <v>0</v>
      </c>
      <c r="AM96" s="12">
        <f t="shared" si="50"/>
        <v>0</v>
      </c>
      <c r="AN96" s="33">
        <f t="shared" si="51"/>
        <v>0</v>
      </c>
      <c r="AP96" s="12">
        <f t="shared" si="52"/>
        <v>0</v>
      </c>
      <c r="AQ96" s="33">
        <f t="shared" si="53"/>
        <v>0</v>
      </c>
      <c r="AS96" s="12">
        <f t="shared" si="54"/>
        <v>0</v>
      </c>
      <c r="AT96" s="33">
        <f t="shared" si="55"/>
        <v>0</v>
      </c>
      <c r="AU96" s="158" t="str">
        <f>IF(C96="","",VLOOKUP(B96,apoio!P:S,4,0))</f>
        <v/>
      </c>
    </row>
    <row r="97" spans="1:47" ht="15" customHeight="1" x14ac:dyDescent="0.25">
      <c r="A97" s="10" t="str">
        <f>IF('1_geral'!$D$38="","",'1_geral'!$A$38)</f>
        <v/>
      </c>
      <c r="B97" s="48" t="str">
        <f>IF('1_geral'!$G$38="","",'1_geral'!$G$38)</f>
        <v/>
      </c>
      <c r="C97" s="48" t="str">
        <f>IF('1_geral'!$D$38="","",'1_geral'!$D$38)</f>
        <v/>
      </c>
      <c r="D97" s="35" t="str">
        <f>IF(C97="","",1/'3_pessoal'!C$38)</f>
        <v/>
      </c>
      <c r="E97" s="11">
        <f>IF(C97="",0,'3_pessoal'!S$38)</f>
        <v>0</v>
      </c>
      <c r="F97" s="108">
        <f>IF(C97="",0,'3_pessoal'!U$38)</f>
        <v>0</v>
      </c>
      <c r="G97" s="11">
        <f t="shared" si="31"/>
        <v>0</v>
      </c>
      <c r="I97" s="11">
        <f t="shared" si="29"/>
        <v>0</v>
      </c>
      <c r="J97" s="112">
        <f t="shared" si="30"/>
        <v>0</v>
      </c>
      <c r="L97" s="11">
        <f t="shared" si="32"/>
        <v>0</v>
      </c>
      <c r="M97" s="108">
        <f t="shared" si="33"/>
        <v>0</v>
      </c>
      <c r="O97" s="11">
        <f t="shared" si="34"/>
        <v>0</v>
      </c>
      <c r="P97" s="108">
        <f t="shared" si="35"/>
        <v>0</v>
      </c>
      <c r="R97" s="11">
        <f t="shared" si="36"/>
        <v>0</v>
      </c>
      <c r="S97" s="108">
        <f t="shared" si="37"/>
        <v>0</v>
      </c>
      <c r="U97" s="11">
        <f t="shared" si="38"/>
        <v>0</v>
      </c>
      <c r="V97" s="108">
        <f t="shared" si="39"/>
        <v>0</v>
      </c>
      <c r="X97" s="11">
        <f t="shared" si="40"/>
        <v>0</v>
      </c>
      <c r="Y97" s="108">
        <f t="shared" si="41"/>
        <v>0</v>
      </c>
      <c r="AA97" s="11">
        <f t="shared" si="42"/>
        <v>0</v>
      </c>
      <c r="AB97" s="108">
        <f t="shared" si="43"/>
        <v>0</v>
      </c>
      <c r="AD97" s="11">
        <f t="shared" si="44"/>
        <v>0</v>
      </c>
      <c r="AE97" s="108">
        <f t="shared" si="45"/>
        <v>0</v>
      </c>
      <c r="AG97" s="11">
        <f t="shared" si="46"/>
        <v>0</v>
      </c>
      <c r="AH97" s="108">
        <f t="shared" si="47"/>
        <v>0</v>
      </c>
      <c r="AJ97" s="11">
        <f t="shared" si="48"/>
        <v>0</v>
      </c>
      <c r="AK97" s="108">
        <f t="shared" si="49"/>
        <v>0</v>
      </c>
      <c r="AM97" s="11">
        <f t="shared" si="50"/>
        <v>0</v>
      </c>
      <c r="AN97" s="108">
        <f t="shared" si="51"/>
        <v>0</v>
      </c>
      <c r="AP97" s="11">
        <f t="shared" si="52"/>
        <v>0</v>
      </c>
      <c r="AQ97" s="108">
        <f t="shared" si="53"/>
        <v>0</v>
      </c>
      <c r="AS97" s="11">
        <f t="shared" si="54"/>
        <v>0</v>
      </c>
      <c r="AT97" s="108">
        <f t="shared" si="55"/>
        <v>0</v>
      </c>
      <c r="AU97" s="158" t="str">
        <f>IF(C97="","",VLOOKUP(B97,apoio!P:S,4,0))</f>
        <v/>
      </c>
    </row>
    <row r="98" spans="1:47" ht="15" customHeight="1" x14ac:dyDescent="0.25">
      <c r="A98" s="7" t="str">
        <f>IF('1_geral'!$D$39="","",'1_geral'!$A$39)</f>
        <v/>
      </c>
      <c r="B98" s="49" t="str">
        <f>IF('1_geral'!$G$39="","",'1_geral'!$G$39)</f>
        <v/>
      </c>
      <c r="C98" s="49" t="str">
        <f>IF('1_geral'!$D$39="","",'1_geral'!$D$39)</f>
        <v/>
      </c>
      <c r="D98" s="35" t="str">
        <f>IF(C98="","",1/'3_pessoal'!C$39)</f>
        <v/>
      </c>
      <c r="E98" s="12">
        <f>IF(C98="",0,'3_pessoal'!S$39)</f>
        <v>0</v>
      </c>
      <c r="F98" s="33">
        <f>IF(C98="",0,'3_pessoal'!U$39)</f>
        <v>0</v>
      </c>
      <c r="G98" s="12">
        <f t="shared" si="31"/>
        <v>0</v>
      </c>
      <c r="I98" s="12">
        <f t="shared" si="29"/>
        <v>0</v>
      </c>
      <c r="J98" s="12">
        <f t="shared" si="30"/>
        <v>0</v>
      </c>
      <c r="L98" s="12">
        <f t="shared" si="32"/>
        <v>0</v>
      </c>
      <c r="M98" s="33">
        <f t="shared" si="33"/>
        <v>0</v>
      </c>
      <c r="O98" s="12">
        <f t="shared" si="34"/>
        <v>0</v>
      </c>
      <c r="P98" s="33">
        <f t="shared" si="35"/>
        <v>0</v>
      </c>
      <c r="R98" s="12">
        <f t="shared" si="36"/>
        <v>0</v>
      </c>
      <c r="S98" s="33">
        <f t="shared" si="37"/>
        <v>0</v>
      </c>
      <c r="U98" s="12">
        <f t="shared" si="38"/>
        <v>0</v>
      </c>
      <c r="V98" s="33">
        <f t="shared" si="39"/>
        <v>0</v>
      </c>
      <c r="X98" s="12">
        <f t="shared" si="40"/>
        <v>0</v>
      </c>
      <c r="Y98" s="33">
        <f t="shared" si="41"/>
        <v>0</v>
      </c>
      <c r="AA98" s="12">
        <f t="shared" si="42"/>
        <v>0</v>
      </c>
      <c r="AB98" s="33">
        <f t="shared" si="43"/>
        <v>0</v>
      </c>
      <c r="AD98" s="12">
        <f t="shared" si="44"/>
        <v>0</v>
      </c>
      <c r="AE98" s="33">
        <f t="shared" si="45"/>
        <v>0</v>
      </c>
      <c r="AG98" s="12">
        <f t="shared" si="46"/>
        <v>0</v>
      </c>
      <c r="AH98" s="33">
        <f t="shared" si="47"/>
        <v>0</v>
      </c>
      <c r="AJ98" s="12">
        <f t="shared" si="48"/>
        <v>0</v>
      </c>
      <c r="AK98" s="33">
        <f t="shared" si="49"/>
        <v>0</v>
      </c>
      <c r="AM98" s="12">
        <f t="shared" si="50"/>
        <v>0</v>
      </c>
      <c r="AN98" s="33">
        <f t="shared" si="51"/>
        <v>0</v>
      </c>
      <c r="AP98" s="12">
        <f t="shared" si="52"/>
        <v>0</v>
      </c>
      <c r="AQ98" s="33">
        <f t="shared" si="53"/>
        <v>0</v>
      </c>
      <c r="AS98" s="12">
        <f t="shared" si="54"/>
        <v>0</v>
      </c>
      <c r="AT98" s="33">
        <f t="shared" si="55"/>
        <v>0</v>
      </c>
      <c r="AU98" s="158" t="str">
        <f>IF(C98="","",VLOOKUP(B98,apoio!P:S,4,0))</f>
        <v/>
      </c>
    </row>
    <row r="99" spans="1:47" ht="15" customHeight="1" x14ac:dyDescent="0.25">
      <c r="A99" s="10" t="str">
        <f>IF('1_geral'!$D$40="","",'1_geral'!$A$40)</f>
        <v/>
      </c>
      <c r="B99" s="48" t="str">
        <f>IF('1_geral'!$G$40="","",'1_geral'!$G$40)</f>
        <v/>
      </c>
      <c r="C99" s="48" t="str">
        <f>IF('1_geral'!$D$40="","",'1_geral'!$D$40)</f>
        <v/>
      </c>
      <c r="D99" s="35" t="str">
        <f>IF(C99="","",1/'3_pessoal'!C$40)</f>
        <v/>
      </c>
      <c r="E99" s="11">
        <f>IF(C99="",0,'3_pessoal'!S$40)</f>
        <v>0</v>
      </c>
      <c r="F99" s="108">
        <f>IF(C99="",0,'3_pessoal'!U$40)</f>
        <v>0</v>
      </c>
      <c r="G99" s="11">
        <f t="shared" si="31"/>
        <v>0</v>
      </c>
      <c r="I99" s="11">
        <f t="shared" si="29"/>
        <v>0</v>
      </c>
      <c r="J99" s="112">
        <f t="shared" si="30"/>
        <v>0</v>
      </c>
      <c r="L99" s="11">
        <f t="shared" si="32"/>
        <v>0</v>
      </c>
      <c r="M99" s="108">
        <f t="shared" si="33"/>
        <v>0</v>
      </c>
      <c r="O99" s="11">
        <f t="shared" si="34"/>
        <v>0</v>
      </c>
      <c r="P99" s="108">
        <f t="shared" si="35"/>
        <v>0</v>
      </c>
      <c r="R99" s="11">
        <f t="shared" si="36"/>
        <v>0</v>
      </c>
      <c r="S99" s="108">
        <f t="shared" si="37"/>
        <v>0</v>
      </c>
      <c r="U99" s="11">
        <f t="shared" si="38"/>
        <v>0</v>
      </c>
      <c r="V99" s="108">
        <f t="shared" si="39"/>
        <v>0</v>
      </c>
      <c r="X99" s="11">
        <f t="shared" si="40"/>
        <v>0</v>
      </c>
      <c r="Y99" s="108">
        <f t="shared" si="41"/>
        <v>0</v>
      </c>
      <c r="AA99" s="11">
        <f t="shared" si="42"/>
        <v>0</v>
      </c>
      <c r="AB99" s="108">
        <f t="shared" si="43"/>
        <v>0</v>
      </c>
      <c r="AD99" s="11">
        <f t="shared" si="44"/>
        <v>0</v>
      </c>
      <c r="AE99" s="108">
        <f t="shared" si="45"/>
        <v>0</v>
      </c>
      <c r="AG99" s="11">
        <f t="shared" si="46"/>
        <v>0</v>
      </c>
      <c r="AH99" s="108">
        <f t="shared" si="47"/>
        <v>0</v>
      </c>
      <c r="AJ99" s="11">
        <f t="shared" si="48"/>
        <v>0</v>
      </c>
      <c r="AK99" s="108">
        <f t="shared" si="49"/>
        <v>0</v>
      </c>
      <c r="AM99" s="11">
        <f t="shared" si="50"/>
        <v>0</v>
      </c>
      <c r="AN99" s="108">
        <f t="shared" si="51"/>
        <v>0</v>
      </c>
      <c r="AP99" s="11">
        <f t="shared" si="52"/>
        <v>0</v>
      </c>
      <c r="AQ99" s="108">
        <f t="shared" si="53"/>
        <v>0</v>
      </c>
      <c r="AS99" s="11">
        <f t="shared" si="54"/>
        <v>0</v>
      </c>
      <c r="AT99" s="108">
        <f t="shared" si="55"/>
        <v>0</v>
      </c>
      <c r="AU99" s="158" t="str">
        <f>IF(C99="","",VLOOKUP(B99,apoio!P:S,4,0))</f>
        <v/>
      </c>
    </row>
    <row r="100" spans="1:47" ht="15" customHeight="1" x14ac:dyDescent="0.25">
      <c r="A100" s="7" t="str">
        <f>IF('1_geral'!$D$41="","",'1_geral'!$A$41)</f>
        <v/>
      </c>
      <c r="B100" s="49" t="str">
        <f>IF('1_geral'!$G$41="","",'1_geral'!$G$41)</f>
        <v/>
      </c>
      <c r="C100" s="49" t="str">
        <f>IF('1_geral'!$D$41="","",'1_geral'!$D$41)</f>
        <v/>
      </c>
      <c r="D100" s="35" t="str">
        <f>IF(C100="","",1/'3_pessoal'!C$41)</f>
        <v/>
      </c>
      <c r="E100" s="12">
        <f>IF(C100="",0,'3_pessoal'!S$41)</f>
        <v>0</v>
      </c>
      <c r="F100" s="33">
        <f>IF(C100="",0,'3_pessoal'!U$41)</f>
        <v>0</v>
      </c>
      <c r="G100" s="12">
        <f t="shared" si="31"/>
        <v>0</v>
      </c>
      <c r="I100" s="12">
        <f t="shared" si="29"/>
        <v>0</v>
      </c>
      <c r="J100" s="12">
        <f t="shared" si="30"/>
        <v>0</v>
      </c>
      <c r="L100" s="12">
        <f t="shared" si="32"/>
        <v>0</v>
      </c>
      <c r="M100" s="33">
        <f t="shared" si="33"/>
        <v>0</v>
      </c>
      <c r="O100" s="12">
        <f t="shared" si="34"/>
        <v>0</v>
      </c>
      <c r="P100" s="33">
        <f t="shared" si="35"/>
        <v>0</v>
      </c>
      <c r="R100" s="12">
        <f t="shared" si="36"/>
        <v>0</v>
      </c>
      <c r="S100" s="33">
        <f t="shared" si="37"/>
        <v>0</v>
      </c>
      <c r="U100" s="12">
        <f t="shared" si="38"/>
        <v>0</v>
      </c>
      <c r="V100" s="33">
        <f t="shared" si="39"/>
        <v>0</v>
      </c>
      <c r="X100" s="12">
        <f t="shared" si="40"/>
        <v>0</v>
      </c>
      <c r="Y100" s="33">
        <f t="shared" si="41"/>
        <v>0</v>
      </c>
      <c r="AA100" s="12">
        <f t="shared" si="42"/>
        <v>0</v>
      </c>
      <c r="AB100" s="33">
        <f t="shared" si="43"/>
        <v>0</v>
      </c>
      <c r="AD100" s="12">
        <f t="shared" si="44"/>
        <v>0</v>
      </c>
      <c r="AE100" s="33">
        <f t="shared" si="45"/>
        <v>0</v>
      </c>
      <c r="AG100" s="12">
        <f t="shared" si="46"/>
        <v>0</v>
      </c>
      <c r="AH100" s="33">
        <f t="shared" si="47"/>
        <v>0</v>
      </c>
      <c r="AJ100" s="12">
        <f t="shared" si="48"/>
        <v>0</v>
      </c>
      <c r="AK100" s="33">
        <f t="shared" si="49"/>
        <v>0</v>
      </c>
      <c r="AM100" s="12">
        <f t="shared" si="50"/>
        <v>0</v>
      </c>
      <c r="AN100" s="33">
        <f t="shared" si="51"/>
        <v>0</v>
      </c>
      <c r="AP100" s="12">
        <f t="shared" si="52"/>
        <v>0</v>
      </c>
      <c r="AQ100" s="33">
        <f t="shared" si="53"/>
        <v>0</v>
      </c>
      <c r="AS100" s="12">
        <f t="shared" si="54"/>
        <v>0</v>
      </c>
      <c r="AT100" s="33">
        <f t="shared" si="55"/>
        <v>0</v>
      </c>
      <c r="AU100" s="158" t="str">
        <f>IF(C100="","",VLOOKUP(B100,apoio!P:S,4,0))</f>
        <v/>
      </c>
    </row>
    <row r="101" spans="1:47" ht="15" customHeight="1" x14ac:dyDescent="0.25">
      <c r="A101" s="10" t="str">
        <f>IF('1_geral'!$D$42="","",'1_geral'!$A$42)</f>
        <v/>
      </c>
      <c r="B101" s="48" t="str">
        <f>IF('1_geral'!$G$42="","",'1_geral'!$G$42)</f>
        <v/>
      </c>
      <c r="C101" s="48" t="str">
        <f>IF('1_geral'!$D$42="","",'1_geral'!$D$42)</f>
        <v/>
      </c>
      <c r="D101" s="35" t="str">
        <f>IF(C101="","",1/'3_pessoal'!C$42)</f>
        <v/>
      </c>
      <c r="E101" s="11">
        <f>IF(C101="",0,'3_pessoal'!S$42)</f>
        <v>0</v>
      </c>
      <c r="F101" s="108">
        <f>IF(C101="",0,'3_pessoal'!U$42)</f>
        <v>0</v>
      </c>
      <c r="G101" s="11">
        <f t="shared" si="31"/>
        <v>0</v>
      </c>
      <c r="I101" s="11">
        <f t="shared" ref="I101:I118" si="56">IF(C101="",0,SUM(L101,O101,R101,U101,X101,AA101,AD101,AG101,AJ101,AM101,AP101,AS101))</f>
        <v>0</v>
      </c>
      <c r="J101" s="112">
        <f t="shared" ref="J101:J118" si="57">IF(C101="",0,SUM(M101,P101,S101,V101,Y101,AB101,AE101,AH101,AK101,AN101,AQ101,AT101))</f>
        <v>0</v>
      </c>
      <c r="L101" s="11">
        <f t="shared" si="32"/>
        <v>0</v>
      </c>
      <c r="M101" s="108">
        <f t="shared" si="33"/>
        <v>0</v>
      </c>
      <c r="O101" s="11">
        <f t="shared" si="34"/>
        <v>0</v>
      </c>
      <c r="P101" s="108">
        <f t="shared" si="35"/>
        <v>0</v>
      </c>
      <c r="R101" s="11">
        <f t="shared" si="36"/>
        <v>0</v>
      </c>
      <c r="S101" s="108">
        <f t="shared" si="37"/>
        <v>0</v>
      </c>
      <c r="U101" s="11">
        <f t="shared" si="38"/>
        <v>0</v>
      </c>
      <c r="V101" s="108">
        <f t="shared" si="39"/>
        <v>0</v>
      </c>
      <c r="X101" s="11">
        <f t="shared" si="40"/>
        <v>0</v>
      </c>
      <c r="Y101" s="108">
        <f t="shared" si="41"/>
        <v>0</v>
      </c>
      <c r="AA101" s="11">
        <f t="shared" si="42"/>
        <v>0</v>
      </c>
      <c r="AB101" s="108">
        <f t="shared" si="43"/>
        <v>0</v>
      </c>
      <c r="AD101" s="11">
        <f t="shared" si="44"/>
        <v>0</v>
      </c>
      <c r="AE101" s="108">
        <f t="shared" si="45"/>
        <v>0</v>
      </c>
      <c r="AG101" s="11">
        <f t="shared" si="46"/>
        <v>0</v>
      </c>
      <c r="AH101" s="108">
        <f t="shared" si="47"/>
        <v>0</v>
      </c>
      <c r="AJ101" s="11">
        <f t="shared" si="48"/>
        <v>0</v>
      </c>
      <c r="AK101" s="108">
        <f t="shared" si="49"/>
        <v>0</v>
      </c>
      <c r="AM101" s="11">
        <f t="shared" si="50"/>
        <v>0</v>
      </c>
      <c r="AN101" s="108">
        <f t="shared" si="51"/>
        <v>0</v>
      </c>
      <c r="AP101" s="11">
        <f t="shared" si="52"/>
        <v>0</v>
      </c>
      <c r="AQ101" s="108">
        <f t="shared" si="53"/>
        <v>0</v>
      </c>
      <c r="AS101" s="11">
        <f t="shared" si="54"/>
        <v>0</v>
      </c>
      <c r="AT101" s="108">
        <f t="shared" si="55"/>
        <v>0</v>
      </c>
      <c r="AU101" s="158" t="str">
        <f>IF(C101="","",VLOOKUP(B101,apoio!P:S,4,0))</f>
        <v/>
      </c>
    </row>
    <row r="102" spans="1:47" ht="15" customHeight="1" x14ac:dyDescent="0.25">
      <c r="A102" s="7" t="str">
        <f>IF('1_geral'!$D$43="","",'1_geral'!$A$43)</f>
        <v/>
      </c>
      <c r="B102" s="49" t="str">
        <f>IF('1_geral'!$G$43="","",'1_geral'!$G$43)</f>
        <v/>
      </c>
      <c r="C102" s="49" t="str">
        <f>IF('1_geral'!$D$43="","",'1_geral'!$D$43)</f>
        <v/>
      </c>
      <c r="D102" s="35" t="str">
        <f>IF(C102="","",1/'3_pessoal'!C$43)</f>
        <v/>
      </c>
      <c r="E102" s="12">
        <f>IF(C102="",0,'3_pessoal'!S$43)</f>
        <v>0</v>
      </c>
      <c r="F102" s="33">
        <f>IF(C102="",0,'3_pessoal'!U$43)</f>
        <v>0</v>
      </c>
      <c r="G102" s="12">
        <f t="shared" si="31"/>
        <v>0</v>
      </c>
      <c r="I102" s="12">
        <f t="shared" si="56"/>
        <v>0</v>
      </c>
      <c r="J102" s="12">
        <f t="shared" si="57"/>
        <v>0</v>
      </c>
      <c r="L102" s="12">
        <f t="shared" si="32"/>
        <v>0</v>
      </c>
      <c r="M102" s="33">
        <f t="shared" si="33"/>
        <v>0</v>
      </c>
      <c r="O102" s="12">
        <f t="shared" si="34"/>
        <v>0</v>
      </c>
      <c r="P102" s="33">
        <f t="shared" si="35"/>
        <v>0</v>
      </c>
      <c r="R102" s="12">
        <f t="shared" si="36"/>
        <v>0</v>
      </c>
      <c r="S102" s="33">
        <f t="shared" si="37"/>
        <v>0</v>
      </c>
      <c r="U102" s="12">
        <f t="shared" si="38"/>
        <v>0</v>
      </c>
      <c r="V102" s="33">
        <f t="shared" si="39"/>
        <v>0</v>
      </c>
      <c r="X102" s="12">
        <f t="shared" si="40"/>
        <v>0</v>
      </c>
      <c r="Y102" s="33">
        <f t="shared" si="41"/>
        <v>0</v>
      </c>
      <c r="AA102" s="12">
        <f t="shared" si="42"/>
        <v>0</v>
      </c>
      <c r="AB102" s="33">
        <f t="shared" si="43"/>
        <v>0</v>
      </c>
      <c r="AD102" s="12">
        <f t="shared" si="44"/>
        <v>0</v>
      </c>
      <c r="AE102" s="33">
        <f t="shared" si="45"/>
        <v>0</v>
      </c>
      <c r="AG102" s="12">
        <f t="shared" si="46"/>
        <v>0</v>
      </c>
      <c r="AH102" s="33">
        <f t="shared" si="47"/>
        <v>0</v>
      </c>
      <c r="AJ102" s="12">
        <f t="shared" si="48"/>
        <v>0</v>
      </c>
      <c r="AK102" s="33">
        <f t="shared" si="49"/>
        <v>0</v>
      </c>
      <c r="AM102" s="12">
        <f t="shared" si="50"/>
        <v>0</v>
      </c>
      <c r="AN102" s="33">
        <f t="shared" si="51"/>
        <v>0</v>
      </c>
      <c r="AP102" s="12">
        <f t="shared" si="52"/>
        <v>0</v>
      </c>
      <c r="AQ102" s="33">
        <f t="shared" si="53"/>
        <v>0</v>
      </c>
      <c r="AS102" s="12">
        <f t="shared" si="54"/>
        <v>0</v>
      </c>
      <c r="AT102" s="33">
        <f t="shared" si="55"/>
        <v>0</v>
      </c>
      <c r="AU102" s="158" t="str">
        <f>IF(C102="","",VLOOKUP(B102,apoio!P:S,4,0))</f>
        <v/>
      </c>
    </row>
    <row r="103" spans="1:47" ht="15" customHeight="1" x14ac:dyDescent="0.25">
      <c r="A103" s="10" t="str">
        <f>IF('1_geral'!$D$44="","",'1_geral'!$A$44)</f>
        <v/>
      </c>
      <c r="B103" s="48" t="str">
        <f>IF('1_geral'!$G$44="","",'1_geral'!$G$44)</f>
        <v/>
      </c>
      <c r="C103" s="48" t="str">
        <f>IF('1_geral'!$D$44="","",'1_geral'!$D$44)</f>
        <v/>
      </c>
      <c r="D103" s="35" t="str">
        <f>IF(C103="","",1/'3_pessoal'!C$44)</f>
        <v/>
      </c>
      <c r="E103" s="11">
        <f>IF(C103="",0,'3_pessoal'!S$44)</f>
        <v>0</v>
      </c>
      <c r="F103" s="108">
        <f>IF(C103="",0,'3_pessoal'!U$44)</f>
        <v>0</v>
      </c>
      <c r="G103" s="11">
        <f t="shared" si="31"/>
        <v>0</v>
      </c>
      <c r="I103" s="11">
        <f t="shared" si="56"/>
        <v>0</v>
      </c>
      <c r="J103" s="112">
        <f t="shared" si="57"/>
        <v>0</v>
      </c>
      <c r="L103" s="11">
        <f t="shared" si="32"/>
        <v>0</v>
      </c>
      <c r="M103" s="108">
        <f t="shared" si="33"/>
        <v>0</v>
      </c>
      <c r="O103" s="11">
        <f t="shared" si="34"/>
        <v>0</v>
      </c>
      <c r="P103" s="108">
        <f t="shared" si="35"/>
        <v>0</v>
      </c>
      <c r="R103" s="11">
        <f t="shared" si="36"/>
        <v>0</v>
      </c>
      <c r="S103" s="108">
        <f t="shared" si="37"/>
        <v>0</v>
      </c>
      <c r="U103" s="11">
        <f t="shared" si="38"/>
        <v>0</v>
      </c>
      <c r="V103" s="108">
        <f t="shared" si="39"/>
        <v>0</v>
      </c>
      <c r="X103" s="11">
        <f t="shared" si="40"/>
        <v>0</v>
      </c>
      <c r="Y103" s="108">
        <f t="shared" si="41"/>
        <v>0</v>
      </c>
      <c r="AA103" s="11">
        <f t="shared" si="42"/>
        <v>0</v>
      </c>
      <c r="AB103" s="108">
        <f t="shared" si="43"/>
        <v>0</v>
      </c>
      <c r="AD103" s="11">
        <f t="shared" si="44"/>
        <v>0</v>
      </c>
      <c r="AE103" s="108">
        <f t="shared" si="45"/>
        <v>0</v>
      </c>
      <c r="AG103" s="11">
        <f t="shared" si="46"/>
        <v>0</v>
      </c>
      <c r="AH103" s="108">
        <f t="shared" si="47"/>
        <v>0</v>
      </c>
      <c r="AJ103" s="11">
        <f t="shared" si="48"/>
        <v>0</v>
      </c>
      <c r="AK103" s="108">
        <f t="shared" si="49"/>
        <v>0</v>
      </c>
      <c r="AM103" s="11">
        <f t="shared" si="50"/>
        <v>0</v>
      </c>
      <c r="AN103" s="108">
        <f t="shared" si="51"/>
        <v>0</v>
      </c>
      <c r="AP103" s="11">
        <f t="shared" si="52"/>
        <v>0</v>
      </c>
      <c r="AQ103" s="108">
        <f t="shared" si="53"/>
        <v>0</v>
      </c>
      <c r="AS103" s="11">
        <f t="shared" si="54"/>
        <v>0</v>
      </c>
      <c r="AT103" s="108">
        <f t="shared" si="55"/>
        <v>0</v>
      </c>
      <c r="AU103" s="158" t="str">
        <f>IF(C103="","",VLOOKUP(B103,apoio!P:S,4,0))</f>
        <v/>
      </c>
    </row>
    <row r="104" spans="1:47" ht="15" customHeight="1" x14ac:dyDescent="0.25">
      <c r="A104" s="7" t="str">
        <f>IF('1_geral'!$D$45="","",'1_geral'!$A$45)</f>
        <v/>
      </c>
      <c r="B104" s="49" t="str">
        <f>IF('1_geral'!$G$45="","",'1_geral'!$G$45)</f>
        <v/>
      </c>
      <c r="C104" s="49" t="str">
        <f>IF('1_geral'!$D$45="","",'1_geral'!$D$45)</f>
        <v/>
      </c>
      <c r="D104" s="35" t="str">
        <f>IF(C104="","",1/'3_pessoal'!C$45)</f>
        <v/>
      </c>
      <c r="E104" s="12">
        <f>IF(C104="",0,'3_pessoal'!S$45)</f>
        <v>0</v>
      </c>
      <c r="F104" s="33">
        <f>IF(C104="",0,'3_pessoal'!U$45)</f>
        <v>0</v>
      </c>
      <c r="G104" s="12">
        <f t="shared" si="31"/>
        <v>0</v>
      </c>
      <c r="I104" s="12">
        <f t="shared" si="56"/>
        <v>0</v>
      </c>
      <c r="J104" s="12">
        <f t="shared" si="57"/>
        <v>0</v>
      </c>
      <c r="L104" s="12">
        <f t="shared" si="32"/>
        <v>0</v>
      </c>
      <c r="M104" s="33">
        <f t="shared" si="33"/>
        <v>0</v>
      </c>
      <c r="O104" s="12">
        <f t="shared" si="34"/>
        <v>0</v>
      </c>
      <c r="P104" s="33">
        <f t="shared" si="35"/>
        <v>0</v>
      </c>
      <c r="R104" s="12">
        <f t="shared" si="36"/>
        <v>0</v>
      </c>
      <c r="S104" s="33">
        <f t="shared" si="37"/>
        <v>0</v>
      </c>
      <c r="U104" s="12">
        <f t="shared" si="38"/>
        <v>0</v>
      </c>
      <c r="V104" s="33">
        <f t="shared" si="39"/>
        <v>0</v>
      </c>
      <c r="X104" s="12">
        <f t="shared" si="40"/>
        <v>0</v>
      </c>
      <c r="Y104" s="33">
        <f t="shared" si="41"/>
        <v>0</v>
      </c>
      <c r="AA104" s="12">
        <f t="shared" si="42"/>
        <v>0</v>
      </c>
      <c r="AB104" s="33">
        <f t="shared" si="43"/>
        <v>0</v>
      </c>
      <c r="AD104" s="12">
        <f t="shared" si="44"/>
        <v>0</v>
      </c>
      <c r="AE104" s="33">
        <f t="shared" si="45"/>
        <v>0</v>
      </c>
      <c r="AG104" s="12">
        <f t="shared" si="46"/>
        <v>0</v>
      </c>
      <c r="AH104" s="33">
        <f t="shared" si="47"/>
        <v>0</v>
      </c>
      <c r="AJ104" s="12">
        <f t="shared" si="48"/>
        <v>0</v>
      </c>
      <c r="AK104" s="33">
        <f t="shared" si="49"/>
        <v>0</v>
      </c>
      <c r="AM104" s="12">
        <f t="shared" si="50"/>
        <v>0</v>
      </c>
      <c r="AN104" s="33">
        <f t="shared" si="51"/>
        <v>0</v>
      </c>
      <c r="AP104" s="12">
        <f t="shared" si="52"/>
        <v>0</v>
      </c>
      <c r="AQ104" s="33">
        <f t="shared" si="53"/>
        <v>0</v>
      </c>
      <c r="AS104" s="12">
        <f t="shared" si="54"/>
        <v>0</v>
      </c>
      <c r="AT104" s="33">
        <f t="shared" si="55"/>
        <v>0</v>
      </c>
      <c r="AU104" s="158" t="str">
        <f>IF(C104="","",VLOOKUP(B104,apoio!P:S,4,0))</f>
        <v/>
      </c>
    </row>
    <row r="105" spans="1:47" ht="15" customHeight="1" x14ac:dyDescent="0.25">
      <c r="A105" s="10" t="str">
        <f>IF('1_geral'!$D$46="","",'1_geral'!$A$46)</f>
        <v/>
      </c>
      <c r="B105" s="48" t="str">
        <f>IF('1_geral'!$G$46="","",'1_geral'!$G$46)</f>
        <v/>
      </c>
      <c r="C105" s="48" t="str">
        <f>IF('1_geral'!$D$46="","",'1_geral'!$D$46)</f>
        <v/>
      </c>
      <c r="D105" s="35" t="str">
        <f>IF(C105="","",1/'3_pessoal'!C$46)</f>
        <v/>
      </c>
      <c r="E105" s="11">
        <f>IF(C105="",0,'3_pessoal'!S$46)</f>
        <v>0</v>
      </c>
      <c r="F105" s="108">
        <f>IF(C105="",0,'3_pessoal'!U$46)</f>
        <v>0</v>
      </c>
      <c r="G105" s="11">
        <f t="shared" si="31"/>
        <v>0</v>
      </c>
      <c r="I105" s="11">
        <f t="shared" si="56"/>
        <v>0</v>
      </c>
      <c r="J105" s="112">
        <f t="shared" si="57"/>
        <v>0</v>
      </c>
      <c r="L105" s="11">
        <f t="shared" si="32"/>
        <v>0</v>
      </c>
      <c r="M105" s="108">
        <f t="shared" si="33"/>
        <v>0</v>
      </c>
      <c r="O105" s="11">
        <f t="shared" si="34"/>
        <v>0</v>
      </c>
      <c r="P105" s="108">
        <f t="shared" si="35"/>
        <v>0</v>
      </c>
      <c r="R105" s="11">
        <f t="shared" si="36"/>
        <v>0</v>
      </c>
      <c r="S105" s="108">
        <f t="shared" si="37"/>
        <v>0</v>
      </c>
      <c r="U105" s="11">
        <f t="shared" si="38"/>
        <v>0</v>
      </c>
      <c r="V105" s="108">
        <f t="shared" si="39"/>
        <v>0</v>
      </c>
      <c r="X105" s="11">
        <f t="shared" si="40"/>
        <v>0</v>
      </c>
      <c r="Y105" s="108">
        <f t="shared" si="41"/>
        <v>0</v>
      </c>
      <c r="AA105" s="11">
        <f t="shared" si="42"/>
        <v>0</v>
      </c>
      <c r="AB105" s="108">
        <f t="shared" si="43"/>
        <v>0</v>
      </c>
      <c r="AD105" s="11">
        <f t="shared" si="44"/>
        <v>0</v>
      </c>
      <c r="AE105" s="108">
        <f t="shared" si="45"/>
        <v>0</v>
      </c>
      <c r="AG105" s="11">
        <f t="shared" si="46"/>
        <v>0</v>
      </c>
      <c r="AH105" s="108">
        <f t="shared" si="47"/>
        <v>0</v>
      </c>
      <c r="AJ105" s="11">
        <f t="shared" si="48"/>
        <v>0</v>
      </c>
      <c r="AK105" s="108">
        <f t="shared" si="49"/>
        <v>0</v>
      </c>
      <c r="AM105" s="11">
        <f t="shared" si="50"/>
        <v>0</v>
      </c>
      <c r="AN105" s="108">
        <f t="shared" si="51"/>
        <v>0</v>
      </c>
      <c r="AP105" s="11">
        <f t="shared" si="52"/>
        <v>0</v>
      </c>
      <c r="AQ105" s="108">
        <f t="shared" si="53"/>
        <v>0</v>
      </c>
      <c r="AS105" s="11">
        <f t="shared" si="54"/>
        <v>0</v>
      </c>
      <c r="AT105" s="108">
        <f t="shared" si="55"/>
        <v>0</v>
      </c>
      <c r="AU105" s="158" t="str">
        <f>IF(C105="","",VLOOKUP(B105,apoio!P:S,4,0))</f>
        <v/>
      </c>
    </row>
    <row r="106" spans="1:47" ht="15" customHeight="1" x14ac:dyDescent="0.25">
      <c r="A106" s="7" t="str">
        <f>IF('1_geral'!$D$47="","",'1_geral'!$A$47)</f>
        <v/>
      </c>
      <c r="B106" s="49" t="str">
        <f>IF('1_geral'!$G$47="","",'1_geral'!$G$47)</f>
        <v/>
      </c>
      <c r="C106" s="49" t="str">
        <f>IF('1_geral'!$D$47="","",'1_geral'!$D$47)</f>
        <v/>
      </c>
      <c r="D106" s="35" t="str">
        <f>IF(C106="","",1/'3_pessoal'!C$47)</f>
        <v/>
      </c>
      <c r="E106" s="12">
        <f>IF(C106="",0,'3_pessoal'!S$47)</f>
        <v>0</v>
      </c>
      <c r="F106" s="33">
        <f>IF(C106="",0,'3_pessoal'!U$47)</f>
        <v>0</v>
      </c>
      <c r="G106" s="12">
        <f t="shared" si="31"/>
        <v>0</v>
      </c>
      <c r="I106" s="12">
        <f t="shared" si="56"/>
        <v>0</v>
      </c>
      <c r="J106" s="12">
        <f t="shared" si="57"/>
        <v>0</v>
      </c>
      <c r="L106" s="12">
        <f t="shared" si="32"/>
        <v>0</v>
      </c>
      <c r="M106" s="33">
        <f t="shared" si="33"/>
        <v>0</v>
      </c>
      <c r="O106" s="12">
        <f t="shared" si="34"/>
        <v>0</v>
      </c>
      <c r="P106" s="33">
        <f t="shared" si="35"/>
        <v>0</v>
      </c>
      <c r="R106" s="12">
        <f t="shared" si="36"/>
        <v>0</v>
      </c>
      <c r="S106" s="33">
        <f t="shared" si="37"/>
        <v>0</v>
      </c>
      <c r="U106" s="12">
        <f t="shared" si="38"/>
        <v>0</v>
      </c>
      <c r="V106" s="33">
        <f t="shared" si="39"/>
        <v>0</v>
      </c>
      <c r="X106" s="12">
        <f t="shared" si="40"/>
        <v>0</v>
      </c>
      <c r="Y106" s="33">
        <f t="shared" si="41"/>
        <v>0</v>
      </c>
      <c r="AA106" s="12">
        <f t="shared" si="42"/>
        <v>0</v>
      </c>
      <c r="AB106" s="33">
        <f t="shared" si="43"/>
        <v>0</v>
      </c>
      <c r="AD106" s="12">
        <f t="shared" si="44"/>
        <v>0</v>
      </c>
      <c r="AE106" s="33">
        <f t="shared" si="45"/>
        <v>0</v>
      </c>
      <c r="AG106" s="12">
        <f t="shared" si="46"/>
        <v>0</v>
      </c>
      <c r="AH106" s="33">
        <f t="shared" si="47"/>
        <v>0</v>
      </c>
      <c r="AJ106" s="12">
        <f t="shared" si="48"/>
        <v>0</v>
      </c>
      <c r="AK106" s="33">
        <f t="shared" si="49"/>
        <v>0</v>
      </c>
      <c r="AM106" s="12">
        <f t="shared" si="50"/>
        <v>0</v>
      </c>
      <c r="AN106" s="33">
        <f t="shared" si="51"/>
        <v>0</v>
      </c>
      <c r="AP106" s="12">
        <f t="shared" si="52"/>
        <v>0</v>
      </c>
      <c r="AQ106" s="33">
        <f t="shared" si="53"/>
        <v>0</v>
      </c>
      <c r="AS106" s="12">
        <f t="shared" si="54"/>
        <v>0</v>
      </c>
      <c r="AT106" s="33">
        <f t="shared" si="55"/>
        <v>0</v>
      </c>
      <c r="AU106" s="158" t="str">
        <f>IF(C106="","",VLOOKUP(B106,apoio!P:S,4,0))</f>
        <v/>
      </c>
    </row>
    <row r="107" spans="1:47" ht="15" customHeight="1" x14ac:dyDescent="0.25">
      <c r="A107" s="10" t="str">
        <f>IF('1_geral'!$D$48="","",'1_geral'!$A$48)</f>
        <v/>
      </c>
      <c r="B107" s="48" t="str">
        <f>IF('1_geral'!$G$48="","",'1_geral'!$G$48)</f>
        <v/>
      </c>
      <c r="C107" s="48" t="str">
        <f>IF('1_geral'!$D$48="","",'1_geral'!$D$48)</f>
        <v/>
      </c>
      <c r="D107" s="35" t="str">
        <f>IF(C107="","",1/'3_pessoal'!C$48)</f>
        <v/>
      </c>
      <c r="E107" s="11">
        <f>IF(C107="",0,'3_pessoal'!S$48)</f>
        <v>0</v>
      </c>
      <c r="F107" s="108">
        <f>IF(C107="",0,'3_pessoal'!U$48)</f>
        <v>0</v>
      </c>
      <c r="G107" s="11">
        <f t="shared" si="31"/>
        <v>0</v>
      </c>
      <c r="I107" s="11">
        <f t="shared" si="56"/>
        <v>0</v>
      </c>
      <c r="J107" s="112">
        <f t="shared" si="57"/>
        <v>0</v>
      </c>
      <c r="L107" s="11">
        <f t="shared" si="32"/>
        <v>0</v>
      </c>
      <c r="M107" s="108">
        <f t="shared" si="33"/>
        <v>0</v>
      </c>
      <c r="O107" s="11">
        <f t="shared" si="34"/>
        <v>0</v>
      </c>
      <c r="P107" s="108">
        <f t="shared" si="35"/>
        <v>0</v>
      </c>
      <c r="R107" s="11">
        <f t="shared" si="36"/>
        <v>0</v>
      </c>
      <c r="S107" s="108">
        <f t="shared" si="37"/>
        <v>0</v>
      </c>
      <c r="U107" s="11">
        <f t="shared" si="38"/>
        <v>0</v>
      </c>
      <c r="V107" s="108">
        <f t="shared" si="39"/>
        <v>0</v>
      </c>
      <c r="X107" s="11">
        <f t="shared" si="40"/>
        <v>0</v>
      </c>
      <c r="Y107" s="108">
        <f t="shared" si="41"/>
        <v>0</v>
      </c>
      <c r="AA107" s="11">
        <f t="shared" si="42"/>
        <v>0</v>
      </c>
      <c r="AB107" s="108">
        <f t="shared" si="43"/>
        <v>0</v>
      </c>
      <c r="AD107" s="11">
        <f t="shared" si="44"/>
        <v>0</v>
      </c>
      <c r="AE107" s="108">
        <f t="shared" si="45"/>
        <v>0</v>
      </c>
      <c r="AG107" s="11">
        <f t="shared" si="46"/>
        <v>0</v>
      </c>
      <c r="AH107" s="108">
        <f t="shared" si="47"/>
        <v>0</v>
      </c>
      <c r="AJ107" s="11">
        <f t="shared" si="48"/>
        <v>0</v>
      </c>
      <c r="AK107" s="108">
        <f t="shared" si="49"/>
        <v>0</v>
      </c>
      <c r="AM107" s="11">
        <f t="shared" si="50"/>
        <v>0</v>
      </c>
      <c r="AN107" s="108">
        <f t="shared" si="51"/>
        <v>0</v>
      </c>
      <c r="AP107" s="11">
        <f t="shared" si="52"/>
        <v>0</v>
      </c>
      <c r="AQ107" s="108">
        <f t="shared" si="53"/>
        <v>0</v>
      </c>
      <c r="AS107" s="11">
        <f t="shared" si="54"/>
        <v>0</v>
      </c>
      <c r="AT107" s="108">
        <f t="shared" si="55"/>
        <v>0</v>
      </c>
      <c r="AU107" s="158" t="str">
        <f>IF(C107="","",VLOOKUP(B107,apoio!P:S,4,0))</f>
        <v/>
      </c>
    </row>
    <row r="108" spans="1:47" ht="15" customHeight="1" x14ac:dyDescent="0.25">
      <c r="A108" s="7" t="str">
        <f>IF('1_geral'!$D$49="","",'1_geral'!$A$49)</f>
        <v/>
      </c>
      <c r="B108" s="49" t="str">
        <f>IF('1_geral'!$G$49="","",'1_geral'!$G$49)</f>
        <v/>
      </c>
      <c r="C108" s="49" t="str">
        <f>IF('1_geral'!$D$49="","",'1_geral'!$D$49)</f>
        <v/>
      </c>
      <c r="D108" s="35" t="str">
        <f>IF(C108="","",1/'3_pessoal'!C$49)</f>
        <v/>
      </c>
      <c r="E108" s="12">
        <f>IF(C108="",0,'3_pessoal'!S$49)</f>
        <v>0</v>
      </c>
      <c r="F108" s="33">
        <f>IF(C108="",0,'3_pessoal'!U$49)</f>
        <v>0</v>
      </c>
      <c r="G108" s="12">
        <f t="shared" si="31"/>
        <v>0</v>
      </c>
      <c r="I108" s="12">
        <f t="shared" si="56"/>
        <v>0</v>
      </c>
      <c r="J108" s="12">
        <f t="shared" si="57"/>
        <v>0</v>
      </c>
      <c r="L108" s="12">
        <f t="shared" si="32"/>
        <v>0</v>
      </c>
      <c r="M108" s="33">
        <f t="shared" si="33"/>
        <v>0</v>
      </c>
      <c r="O108" s="12">
        <f t="shared" si="34"/>
        <v>0</v>
      </c>
      <c r="P108" s="33">
        <f t="shared" si="35"/>
        <v>0</v>
      </c>
      <c r="R108" s="12">
        <f t="shared" si="36"/>
        <v>0</v>
      </c>
      <c r="S108" s="33">
        <f t="shared" si="37"/>
        <v>0</v>
      </c>
      <c r="U108" s="12">
        <f t="shared" si="38"/>
        <v>0</v>
      </c>
      <c r="V108" s="33">
        <f t="shared" si="39"/>
        <v>0</v>
      </c>
      <c r="X108" s="12">
        <f t="shared" si="40"/>
        <v>0</v>
      </c>
      <c r="Y108" s="33">
        <f t="shared" si="41"/>
        <v>0</v>
      </c>
      <c r="AA108" s="12">
        <f t="shared" si="42"/>
        <v>0</v>
      </c>
      <c r="AB108" s="33">
        <f t="shared" si="43"/>
        <v>0</v>
      </c>
      <c r="AD108" s="12">
        <f t="shared" si="44"/>
        <v>0</v>
      </c>
      <c r="AE108" s="33">
        <f t="shared" si="45"/>
        <v>0</v>
      </c>
      <c r="AG108" s="12">
        <f t="shared" si="46"/>
        <v>0</v>
      </c>
      <c r="AH108" s="33">
        <f t="shared" si="47"/>
        <v>0</v>
      </c>
      <c r="AJ108" s="12">
        <f t="shared" si="48"/>
        <v>0</v>
      </c>
      <c r="AK108" s="33">
        <f t="shared" si="49"/>
        <v>0</v>
      </c>
      <c r="AM108" s="12">
        <f t="shared" si="50"/>
        <v>0</v>
      </c>
      <c r="AN108" s="33">
        <f t="shared" si="51"/>
        <v>0</v>
      </c>
      <c r="AP108" s="12">
        <f t="shared" si="52"/>
        <v>0</v>
      </c>
      <c r="AQ108" s="33">
        <f t="shared" si="53"/>
        <v>0</v>
      </c>
      <c r="AS108" s="12">
        <f t="shared" si="54"/>
        <v>0</v>
      </c>
      <c r="AT108" s="33">
        <f t="shared" si="55"/>
        <v>0</v>
      </c>
      <c r="AU108" s="158" t="str">
        <f>IF(C108="","",VLOOKUP(B108,apoio!P:S,4,0))</f>
        <v/>
      </c>
    </row>
    <row r="109" spans="1:47" ht="15" customHeight="1" x14ac:dyDescent="0.25">
      <c r="A109" s="10" t="str">
        <f>IF('1_geral'!$D$50="","",'1_geral'!$A$50)</f>
        <v/>
      </c>
      <c r="B109" s="48" t="str">
        <f>IF('1_geral'!$G$50="","",'1_geral'!$G$50)</f>
        <v/>
      </c>
      <c r="C109" s="48" t="str">
        <f>IF('1_geral'!$D$50="","",'1_geral'!$D$50)</f>
        <v/>
      </c>
      <c r="D109" s="35" t="str">
        <f>IF(C109="","",1/'3_pessoal'!C$50)</f>
        <v/>
      </c>
      <c r="E109" s="11">
        <f>IF(C109="",0,'3_pessoal'!S$50)</f>
        <v>0</v>
      </c>
      <c r="F109" s="108">
        <f>IF(C109="",0,'3_pessoal'!U$50)</f>
        <v>0</v>
      </c>
      <c r="G109" s="11">
        <f t="shared" si="31"/>
        <v>0</v>
      </c>
      <c r="I109" s="11">
        <f t="shared" si="56"/>
        <v>0</v>
      </c>
      <c r="J109" s="112">
        <f t="shared" si="57"/>
        <v>0</v>
      </c>
      <c r="L109" s="11">
        <f t="shared" si="32"/>
        <v>0</v>
      </c>
      <c r="M109" s="108">
        <f t="shared" si="33"/>
        <v>0</v>
      </c>
      <c r="O109" s="11">
        <f t="shared" si="34"/>
        <v>0</v>
      </c>
      <c r="P109" s="108">
        <f t="shared" si="35"/>
        <v>0</v>
      </c>
      <c r="R109" s="11">
        <f t="shared" si="36"/>
        <v>0</v>
      </c>
      <c r="S109" s="108">
        <f t="shared" si="37"/>
        <v>0</v>
      </c>
      <c r="U109" s="11">
        <f t="shared" si="38"/>
        <v>0</v>
      </c>
      <c r="V109" s="108">
        <f t="shared" si="39"/>
        <v>0</v>
      </c>
      <c r="X109" s="11">
        <f t="shared" si="40"/>
        <v>0</v>
      </c>
      <c r="Y109" s="108">
        <f t="shared" si="41"/>
        <v>0</v>
      </c>
      <c r="AA109" s="11">
        <f t="shared" si="42"/>
        <v>0</v>
      </c>
      <c r="AB109" s="108">
        <f t="shared" si="43"/>
        <v>0</v>
      </c>
      <c r="AD109" s="11">
        <f t="shared" si="44"/>
        <v>0</v>
      </c>
      <c r="AE109" s="108">
        <f t="shared" si="45"/>
        <v>0</v>
      </c>
      <c r="AG109" s="11">
        <f t="shared" si="46"/>
        <v>0</v>
      </c>
      <c r="AH109" s="108">
        <f t="shared" si="47"/>
        <v>0</v>
      </c>
      <c r="AJ109" s="11">
        <f t="shared" si="48"/>
        <v>0</v>
      </c>
      <c r="AK109" s="108">
        <f t="shared" si="49"/>
        <v>0</v>
      </c>
      <c r="AM109" s="11">
        <f t="shared" si="50"/>
        <v>0</v>
      </c>
      <c r="AN109" s="108">
        <f t="shared" si="51"/>
        <v>0</v>
      </c>
      <c r="AP109" s="11">
        <f t="shared" si="52"/>
        <v>0</v>
      </c>
      <c r="AQ109" s="108">
        <f t="shared" si="53"/>
        <v>0</v>
      </c>
      <c r="AS109" s="11">
        <f t="shared" si="54"/>
        <v>0</v>
      </c>
      <c r="AT109" s="108">
        <f t="shared" si="55"/>
        <v>0</v>
      </c>
      <c r="AU109" s="158" t="str">
        <f>IF(C109="","",VLOOKUP(B109,apoio!P:S,4,0))</f>
        <v/>
      </c>
    </row>
    <row r="110" spans="1:47" ht="15" customHeight="1" x14ac:dyDescent="0.25">
      <c r="A110" s="7" t="str">
        <f>IF('1_geral'!$D$51="","",'1_geral'!$A$51)</f>
        <v/>
      </c>
      <c r="B110" s="49" t="str">
        <f>IF('1_geral'!$G$51="","",'1_geral'!$G$51)</f>
        <v/>
      </c>
      <c r="C110" s="49" t="str">
        <f>IF('1_geral'!$D$51="","",'1_geral'!$D$51)</f>
        <v/>
      </c>
      <c r="D110" s="35" t="str">
        <f>IF(C110="","",1/'3_pessoal'!C$51)</f>
        <v/>
      </c>
      <c r="E110" s="12">
        <f>IF(C110="",0,'3_pessoal'!S$51)</f>
        <v>0</v>
      </c>
      <c r="F110" s="33">
        <f>IF(C110="",0,'3_pessoal'!U$51)</f>
        <v>0</v>
      </c>
      <c r="G110" s="12">
        <f t="shared" si="31"/>
        <v>0</v>
      </c>
      <c r="I110" s="12">
        <f t="shared" si="56"/>
        <v>0</v>
      </c>
      <c r="J110" s="12">
        <f t="shared" si="57"/>
        <v>0</v>
      </c>
      <c r="L110" s="12">
        <f t="shared" si="32"/>
        <v>0</v>
      </c>
      <c r="M110" s="33">
        <f t="shared" si="33"/>
        <v>0</v>
      </c>
      <c r="O110" s="12">
        <f t="shared" si="34"/>
        <v>0</v>
      </c>
      <c r="P110" s="33">
        <f t="shared" si="35"/>
        <v>0</v>
      </c>
      <c r="R110" s="12">
        <f t="shared" si="36"/>
        <v>0</v>
      </c>
      <c r="S110" s="33">
        <f t="shared" si="37"/>
        <v>0</v>
      </c>
      <c r="U110" s="12">
        <f t="shared" si="38"/>
        <v>0</v>
      </c>
      <c r="V110" s="33">
        <f t="shared" si="39"/>
        <v>0</v>
      </c>
      <c r="X110" s="12">
        <f t="shared" si="40"/>
        <v>0</v>
      </c>
      <c r="Y110" s="33">
        <f t="shared" si="41"/>
        <v>0</v>
      </c>
      <c r="AA110" s="12">
        <f t="shared" si="42"/>
        <v>0</v>
      </c>
      <c r="AB110" s="33">
        <f t="shared" si="43"/>
        <v>0</v>
      </c>
      <c r="AD110" s="12">
        <f t="shared" si="44"/>
        <v>0</v>
      </c>
      <c r="AE110" s="33">
        <f t="shared" si="45"/>
        <v>0</v>
      </c>
      <c r="AG110" s="12">
        <f t="shared" si="46"/>
        <v>0</v>
      </c>
      <c r="AH110" s="33">
        <f t="shared" si="47"/>
        <v>0</v>
      </c>
      <c r="AJ110" s="12">
        <f t="shared" si="48"/>
        <v>0</v>
      </c>
      <c r="AK110" s="33">
        <f t="shared" si="49"/>
        <v>0</v>
      </c>
      <c r="AM110" s="12">
        <f t="shared" si="50"/>
        <v>0</v>
      </c>
      <c r="AN110" s="33">
        <f t="shared" si="51"/>
        <v>0</v>
      </c>
      <c r="AP110" s="12">
        <f t="shared" si="52"/>
        <v>0</v>
      </c>
      <c r="AQ110" s="33">
        <f t="shared" si="53"/>
        <v>0</v>
      </c>
      <c r="AS110" s="12">
        <f t="shared" si="54"/>
        <v>0</v>
      </c>
      <c r="AT110" s="33">
        <f t="shared" si="55"/>
        <v>0</v>
      </c>
      <c r="AU110" s="158" t="str">
        <f>IF(C110="","",VLOOKUP(B110,apoio!P:S,4,0))</f>
        <v/>
      </c>
    </row>
    <row r="111" spans="1:47" ht="15" customHeight="1" x14ac:dyDescent="0.25">
      <c r="A111" s="10" t="str">
        <f>IF('1_geral'!$D$52="","",'1_geral'!$A$52)</f>
        <v/>
      </c>
      <c r="B111" s="48" t="str">
        <f>IF('1_geral'!$G$52="","",'1_geral'!$G$52)</f>
        <v/>
      </c>
      <c r="C111" s="48" t="str">
        <f>IF('1_geral'!$D$52="","",'1_geral'!$D$52)</f>
        <v/>
      </c>
      <c r="D111" s="35" t="str">
        <f>IF(C111="","",1/'3_pessoal'!C$52)</f>
        <v/>
      </c>
      <c r="E111" s="11">
        <f>IF(C111="",0,'3_pessoal'!S$52)</f>
        <v>0</v>
      </c>
      <c r="F111" s="108">
        <f>IF(C111="",0,'3_pessoal'!U$52)</f>
        <v>0</v>
      </c>
      <c r="G111" s="11">
        <f t="shared" si="31"/>
        <v>0</v>
      </c>
      <c r="I111" s="11">
        <f t="shared" si="56"/>
        <v>0</v>
      </c>
      <c r="J111" s="112">
        <f t="shared" si="57"/>
        <v>0</v>
      </c>
      <c r="L111" s="11">
        <f t="shared" si="32"/>
        <v>0</v>
      </c>
      <c r="M111" s="108">
        <f t="shared" si="33"/>
        <v>0</v>
      </c>
      <c r="O111" s="11">
        <f t="shared" si="34"/>
        <v>0</v>
      </c>
      <c r="P111" s="108">
        <f t="shared" si="35"/>
        <v>0</v>
      </c>
      <c r="R111" s="11">
        <f t="shared" si="36"/>
        <v>0</v>
      </c>
      <c r="S111" s="108">
        <f t="shared" si="37"/>
        <v>0</v>
      </c>
      <c r="U111" s="11">
        <f t="shared" si="38"/>
        <v>0</v>
      </c>
      <c r="V111" s="108">
        <f t="shared" si="39"/>
        <v>0</v>
      </c>
      <c r="X111" s="11">
        <f t="shared" si="40"/>
        <v>0</v>
      </c>
      <c r="Y111" s="108">
        <f t="shared" si="41"/>
        <v>0</v>
      </c>
      <c r="AA111" s="11">
        <f t="shared" si="42"/>
        <v>0</v>
      </c>
      <c r="AB111" s="108">
        <f t="shared" si="43"/>
        <v>0</v>
      </c>
      <c r="AD111" s="11">
        <f t="shared" si="44"/>
        <v>0</v>
      </c>
      <c r="AE111" s="108">
        <f t="shared" si="45"/>
        <v>0</v>
      </c>
      <c r="AG111" s="11">
        <f t="shared" si="46"/>
        <v>0</v>
      </c>
      <c r="AH111" s="108">
        <f t="shared" si="47"/>
        <v>0</v>
      </c>
      <c r="AJ111" s="11">
        <f t="shared" si="48"/>
        <v>0</v>
      </c>
      <c r="AK111" s="108">
        <f t="shared" si="49"/>
        <v>0</v>
      </c>
      <c r="AM111" s="11">
        <f t="shared" si="50"/>
        <v>0</v>
      </c>
      <c r="AN111" s="108">
        <f t="shared" si="51"/>
        <v>0</v>
      </c>
      <c r="AP111" s="11">
        <f t="shared" si="52"/>
        <v>0</v>
      </c>
      <c r="AQ111" s="108">
        <f t="shared" si="53"/>
        <v>0</v>
      </c>
      <c r="AS111" s="11">
        <f t="shared" si="54"/>
        <v>0</v>
      </c>
      <c r="AT111" s="108">
        <f t="shared" si="55"/>
        <v>0</v>
      </c>
      <c r="AU111" s="158" t="str">
        <f>IF(C111="","",VLOOKUP(B111,apoio!P:S,4,0))</f>
        <v/>
      </c>
    </row>
    <row r="112" spans="1:47" ht="15" customHeight="1" x14ac:dyDescent="0.25">
      <c r="A112" s="7" t="str">
        <f>IF('1_geral'!$D$53="","",'1_geral'!$A$53)</f>
        <v/>
      </c>
      <c r="B112" s="49" t="str">
        <f>IF('1_geral'!$G$53="","",'1_geral'!$G$53)</f>
        <v/>
      </c>
      <c r="C112" s="49" t="str">
        <f>IF('1_geral'!$D$53="","",'1_geral'!$D$53)</f>
        <v/>
      </c>
      <c r="D112" s="35" t="str">
        <f>IF(C112="","",1/'3_pessoal'!C$53)</f>
        <v/>
      </c>
      <c r="E112" s="12">
        <f>IF(C112="",0,'3_pessoal'!S$53)</f>
        <v>0</v>
      </c>
      <c r="F112" s="33">
        <f>IF(C112="",0,'3_pessoal'!U$53)</f>
        <v>0</v>
      </c>
      <c r="G112" s="12">
        <f t="shared" si="31"/>
        <v>0</v>
      </c>
      <c r="I112" s="12">
        <f t="shared" si="56"/>
        <v>0</v>
      </c>
      <c r="J112" s="12">
        <f t="shared" si="57"/>
        <v>0</v>
      </c>
      <c r="L112" s="12">
        <f t="shared" si="32"/>
        <v>0</v>
      </c>
      <c r="M112" s="33">
        <f t="shared" si="33"/>
        <v>0</v>
      </c>
      <c r="O112" s="12">
        <f t="shared" si="34"/>
        <v>0</v>
      </c>
      <c r="P112" s="33">
        <f t="shared" si="35"/>
        <v>0</v>
      </c>
      <c r="R112" s="12">
        <f t="shared" si="36"/>
        <v>0</v>
      </c>
      <c r="S112" s="33">
        <f t="shared" si="37"/>
        <v>0</v>
      </c>
      <c r="U112" s="12">
        <f t="shared" si="38"/>
        <v>0</v>
      </c>
      <c r="V112" s="33">
        <f t="shared" si="39"/>
        <v>0</v>
      </c>
      <c r="X112" s="12">
        <f t="shared" si="40"/>
        <v>0</v>
      </c>
      <c r="Y112" s="33">
        <f t="shared" si="41"/>
        <v>0</v>
      </c>
      <c r="AA112" s="12">
        <f t="shared" si="42"/>
        <v>0</v>
      </c>
      <c r="AB112" s="33">
        <f t="shared" si="43"/>
        <v>0</v>
      </c>
      <c r="AD112" s="12">
        <f t="shared" si="44"/>
        <v>0</v>
      </c>
      <c r="AE112" s="33">
        <f t="shared" si="45"/>
        <v>0</v>
      </c>
      <c r="AG112" s="12">
        <f t="shared" si="46"/>
        <v>0</v>
      </c>
      <c r="AH112" s="33">
        <f t="shared" si="47"/>
        <v>0</v>
      </c>
      <c r="AJ112" s="12">
        <f t="shared" si="48"/>
        <v>0</v>
      </c>
      <c r="AK112" s="33">
        <f t="shared" si="49"/>
        <v>0</v>
      </c>
      <c r="AM112" s="12">
        <f t="shared" si="50"/>
        <v>0</v>
      </c>
      <c r="AN112" s="33">
        <f t="shared" si="51"/>
        <v>0</v>
      </c>
      <c r="AP112" s="12">
        <f t="shared" si="52"/>
        <v>0</v>
      </c>
      <c r="AQ112" s="33">
        <f t="shared" si="53"/>
        <v>0</v>
      </c>
      <c r="AS112" s="12">
        <f t="shared" si="54"/>
        <v>0</v>
      </c>
      <c r="AT112" s="33">
        <f t="shared" si="55"/>
        <v>0</v>
      </c>
      <c r="AU112" s="158" t="str">
        <f>IF(C112="","",VLOOKUP(B112,apoio!P:S,4,0))</f>
        <v/>
      </c>
    </row>
    <row r="113" spans="1:47" ht="15" customHeight="1" x14ac:dyDescent="0.25">
      <c r="A113" s="10" t="str">
        <f>IF('1_geral'!$D$54="","",'1_geral'!$A$54)</f>
        <v/>
      </c>
      <c r="B113" s="48" t="str">
        <f>IF('1_geral'!$G$54="","",'1_geral'!$G$54)</f>
        <v/>
      </c>
      <c r="C113" s="48" t="str">
        <f>IF('1_geral'!$D$54="","",'1_geral'!$D$54)</f>
        <v/>
      </c>
      <c r="D113" s="35" t="str">
        <f>IF(C113="","",1/'3_pessoal'!C$54)</f>
        <v/>
      </c>
      <c r="E113" s="11">
        <f>IF(C113="",0,'3_pessoal'!S$54)</f>
        <v>0</v>
      </c>
      <c r="F113" s="108">
        <f>IF(C113="",0,'3_pessoal'!U$54)</f>
        <v>0</v>
      </c>
      <c r="G113" s="11">
        <f t="shared" si="31"/>
        <v>0</v>
      </c>
      <c r="I113" s="11">
        <f t="shared" si="56"/>
        <v>0</v>
      </c>
      <c r="J113" s="112">
        <f t="shared" si="57"/>
        <v>0</v>
      </c>
      <c r="L113" s="11">
        <f t="shared" si="32"/>
        <v>0</v>
      </c>
      <c r="M113" s="108">
        <f t="shared" si="33"/>
        <v>0</v>
      </c>
      <c r="O113" s="11">
        <f t="shared" si="34"/>
        <v>0</v>
      </c>
      <c r="P113" s="108">
        <f t="shared" si="35"/>
        <v>0</v>
      </c>
      <c r="R113" s="11">
        <f t="shared" si="36"/>
        <v>0</v>
      </c>
      <c r="S113" s="108">
        <f t="shared" si="37"/>
        <v>0</v>
      </c>
      <c r="U113" s="11">
        <f t="shared" si="38"/>
        <v>0</v>
      </c>
      <c r="V113" s="108">
        <f t="shared" si="39"/>
        <v>0</v>
      </c>
      <c r="X113" s="11">
        <f t="shared" si="40"/>
        <v>0</v>
      </c>
      <c r="Y113" s="108">
        <f t="shared" si="41"/>
        <v>0</v>
      </c>
      <c r="AA113" s="11">
        <f t="shared" si="42"/>
        <v>0</v>
      </c>
      <c r="AB113" s="108">
        <f t="shared" si="43"/>
        <v>0</v>
      </c>
      <c r="AD113" s="11">
        <f t="shared" si="44"/>
        <v>0</v>
      </c>
      <c r="AE113" s="108">
        <f t="shared" si="45"/>
        <v>0</v>
      </c>
      <c r="AG113" s="11">
        <f t="shared" si="46"/>
        <v>0</v>
      </c>
      <c r="AH113" s="108">
        <f t="shared" si="47"/>
        <v>0</v>
      </c>
      <c r="AJ113" s="11">
        <f t="shared" si="48"/>
        <v>0</v>
      </c>
      <c r="AK113" s="108">
        <f t="shared" si="49"/>
        <v>0</v>
      </c>
      <c r="AM113" s="11">
        <f t="shared" si="50"/>
        <v>0</v>
      </c>
      <c r="AN113" s="108">
        <f t="shared" si="51"/>
        <v>0</v>
      </c>
      <c r="AP113" s="11">
        <f t="shared" si="52"/>
        <v>0</v>
      </c>
      <c r="AQ113" s="108">
        <f t="shared" si="53"/>
        <v>0</v>
      </c>
      <c r="AS113" s="11">
        <f t="shared" si="54"/>
        <v>0</v>
      </c>
      <c r="AT113" s="108">
        <f t="shared" si="55"/>
        <v>0</v>
      </c>
      <c r="AU113" s="158" t="str">
        <f>IF(C113="","",VLOOKUP(B113,apoio!P:S,4,0))</f>
        <v/>
      </c>
    </row>
    <row r="114" spans="1:47" ht="15" customHeight="1" x14ac:dyDescent="0.25">
      <c r="A114" s="7" t="str">
        <f>IF('1_geral'!$D$55="","",'1_geral'!$A$55)</f>
        <v/>
      </c>
      <c r="B114" s="49" t="str">
        <f>IF('1_geral'!$G$55="","",'1_geral'!$G$55)</f>
        <v/>
      </c>
      <c r="C114" s="49" t="str">
        <f>IF('1_geral'!$D$55="","",'1_geral'!$D$55)</f>
        <v/>
      </c>
      <c r="D114" s="35" t="str">
        <f>IF(C114="","",1/'3_pessoal'!C$55)</f>
        <v/>
      </c>
      <c r="E114" s="12">
        <f>IF(C114="",0,'3_pessoal'!S$55)</f>
        <v>0</v>
      </c>
      <c r="F114" s="33">
        <f>IF(C114="",0,'3_pessoal'!U$55)</f>
        <v>0</v>
      </c>
      <c r="G114" s="12">
        <f t="shared" si="31"/>
        <v>0</v>
      </c>
      <c r="I114" s="12">
        <f t="shared" si="56"/>
        <v>0</v>
      </c>
      <c r="J114" s="12">
        <f t="shared" si="57"/>
        <v>0</v>
      </c>
      <c r="L114" s="12">
        <f t="shared" si="32"/>
        <v>0</v>
      </c>
      <c r="M114" s="33">
        <f t="shared" si="33"/>
        <v>0</v>
      </c>
      <c r="O114" s="12">
        <f t="shared" si="34"/>
        <v>0</v>
      </c>
      <c r="P114" s="33">
        <f t="shared" si="35"/>
        <v>0</v>
      </c>
      <c r="R114" s="12">
        <f t="shared" si="36"/>
        <v>0</v>
      </c>
      <c r="S114" s="33">
        <f t="shared" si="37"/>
        <v>0</v>
      </c>
      <c r="U114" s="12">
        <f t="shared" si="38"/>
        <v>0</v>
      </c>
      <c r="V114" s="33">
        <f t="shared" si="39"/>
        <v>0</v>
      </c>
      <c r="X114" s="12">
        <f t="shared" si="40"/>
        <v>0</v>
      </c>
      <c r="Y114" s="33">
        <f t="shared" si="41"/>
        <v>0</v>
      </c>
      <c r="AA114" s="12">
        <f t="shared" si="42"/>
        <v>0</v>
      </c>
      <c r="AB114" s="33">
        <f t="shared" si="43"/>
        <v>0</v>
      </c>
      <c r="AD114" s="12">
        <f t="shared" si="44"/>
        <v>0</v>
      </c>
      <c r="AE114" s="33">
        <f t="shared" si="45"/>
        <v>0</v>
      </c>
      <c r="AG114" s="12">
        <f t="shared" si="46"/>
        <v>0</v>
      </c>
      <c r="AH114" s="33">
        <f t="shared" si="47"/>
        <v>0</v>
      </c>
      <c r="AJ114" s="12">
        <f t="shared" si="48"/>
        <v>0</v>
      </c>
      <c r="AK114" s="33">
        <f t="shared" si="49"/>
        <v>0</v>
      </c>
      <c r="AM114" s="12">
        <f t="shared" si="50"/>
        <v>0</v>
      </c>
      <c r="AN114" s="33">
        <f t="shared" si="51"/>
        <v>0</v>
      </c>
      <c r="AP114" s="12">
        <f t="shared" si="52"/>
        <v>0</v>
      </c>
      <c r="AQ114" s="33">
        <f t="shared" si="53"/>
        <v>0</v>
      </c>
      <c r="AS114" s="12">
        <f t="shared" si="54"/>
        <v>0</v>
      </c>
      <c r="AT114" s="33">
        <f t="shared" si="55"/>
        <v>0</v>
      </c>
      <c r="AU114" s="158" t="str">
        <f>IF(C114="","",VLOOKUP(B114,apoio!P:S,4,0))</f>
        <v/>
      </c>
    </row>
    <row r="115" spans="1:47" ht="15" customHeight="1" x14ac:dyDescent="0.25">
      <c r="A115" s="10" t="str">
        <f>IF('1_geral'!$D$56="","",'1_geral'!$A$56)</f>
        <v/>
      </c>
      <c r="B115" s="48" t="str">
        <f>IF('1_geral'!$G$56="","",'1_geral'!$G$56)</f>
        <v/>
      </c>
      <c r="C115" s="48" t="str">
        <f>IF('1_geral'!$D$56="","",'1_geral'!$D$56)</f>
        <v/>
      </c>
      <c r="D115" s="35" t="str">
        <f>IF(C115="","",1/'3_pessoal'!C$56)</f>
        <v/>
      </c>
      <c r="E115" s="11">
        <f>IF(C115="",0,'3_pessoal'!S$56)</f>
        <v>0</v>
      </c>
      <c r="F115" s="108">
        <f>IF(C115="",0,'3_pessoal'!U$56)</f>
        <v>0</v>
      </c>
      <c r="G115" s="11">
        <f t="shared" si="31"/>
        <v>0</v>
      </c>
      <c r="I115" s="11">
        <f t="shared" si="56"/>
        <v>0</v>
      </c>
      <c r="J115" s="112">
        <f t="shared" si="57"/>
        <v>0</v>
      </c>
      <c r="L115" s="11">
        <f t="shared" si="32"/>
        <v>0</v>
      </c>
      <c r="M115" s="108">
        <f t="shared" si="33"/>
        <v>0</v>
      </c>
      <c r="O115" s="11">
        <f t="shared" si="34"/>
        <v>0</v>
      </c>
      <c r="P115" s="108">
        <f t="shared" si="35"/>
        <v>0</v>
      </c>
      <c r="R115" s="11">
        <f t="shared" si="36"/>
        <v>0</v>
      </c>
      <c r="S115" s="108">
        <f t="shared" si="37"/>
        <v>0</v>
      </c>
      <c r="U115" s="11">
        <f t="shared" si="38"/>
        <v>0</v>
      </c>
      <c r="V115" s="108">
        <f t="shared" si="39"/>
        <v>0</v>
      </c>
      <c r="X115" s="11">
        <f t="shared" si="40"/>
        <v>0</v>
      </c>
      <c r="Y115" s="108">
        <f t="shared" si="41"/>
        <v>0</v>
      </c>
      <c r="AA115" s="11">
        <f t="shared" si="42"/>
        <v>0</v>
      </c>
      <c r="AB115" s="108">
        <f t="shared" si="43"/>
        <v>0</v>
      </c>
      <c r="AD115" s="11">
        <f t="shared" si="44"/>
        <v>0</v>
      </c>
      <c r="AE115" s="108">
        <f t="shared" si="45"/>
        <v>0</v>
      </c>
      <c r="AG115" s="11">
        <f t="shared" si="46"/>
        <v>0</v>
      </c>
      <c r="AH115" s="108">
        <f t="shared" si="47"/>
        <v>0</v>
      </c>
      <c r="AJ115" s="11">
        <f t="shared" si="48"/>
        <v>0</v>
      </c>
      <c r="AK115" s="108">
        <f t="shared" si="49"/>
        <v>0</v>
      </c>
      <c r="AM115" s="11">
        <f t="shared" si="50"/>
        <v>0</v>
      </c>
      <c r="AN115" s="108">
        <f t="shared" si="51"/>
        <v>0</v>
      </c>
      <c r="AP115" s="11">
        <f t="shared" si="52"/>
        <v>0</v>
      </c>
      <c r="AQ115" s="108">
        <f t="shared" si="53"/>
        <v>0</v>
      </c>
      <c r="AS115" s="11">
        <f t="shared" si="54"/>
        <v>0</v>
      </c>
      <c r="AT115" s="108">
        <f t="shared" si="55"/>
        <v>0</v>
      </c>
      <c r="AU115" s="158" t="str">
        <f>IF(C115="","",VLOOKUP(B115,apoio!P:S,4,0))</f>
        <v/>
      </c>
    </row>
    <row r="116" spans="1:47" ht="15" customHeight="1" x14ac:dyDescent="0.25">
      <c r="A116" s="7" t="str">
        <f>IF('1_geral'!$D$57="","",'1_geral'!$A$57)</f>
        <v/>
      </c>
      <c r="B116" s="49" t="str">
        <f>IF('1_geral'!$G$57="","",'1_geral'!$G$57)</f>
        <v/>
      </c>
      <c r="C116" s="49" t="str">
        <f>IF('1_geral'!$D$57="","",'1_geral'!$D$57)</f>
        <v/>
      </c>
      <c r="D116" s="35" t="str">
        <f>IF(C116="","",1/'3_pessoal'!C$57)</f>
        <v/>
      </c>
      <c r="E116" s="12">
        <f>IF(C116="",0,'3_pessoal'!S$57)</f>
        <v>0</v>
      </c>
      <c r="F116" s="33">
        <f>IF(C116="",0,'3_pessoal'!U$57)</f>
        <v>0</v>
      </c>
      <c r="G116" s="12">
        <f t="shared" si="31"/>
        <v>0</v>
      </c>
      <c r="I116" s="12">
        <f t="shared" si="56"/>
        <v>0</v>
      </c>
      <c r="J116" s="12">
        <f t="shared" si="57"/>
        <v>0</v>
      </c>
      <c r="L116" s="12">
        <f t="shared" si="32"/>
        <v>0</v>
      </c>
      <c r="M116" s="33">
        <f t="shared" si="33"/>
        <v>0</v>
      </c>
      <c r="O116" s="12">
        <f t="shared" si="34"/>
        <v>0</v>
      </c>
      <c r="P116" s="33">
        <f t="shared" si="35"/>
        <v>0</v>
      </c>
      <c r="R116" s="12">
        <f t="shared" si="36"/>
        <v>0</v>
      </c>
      <c r="S116" s="33">
        <f t="shared" si="37"/>
        <v>0</v>
      </c>
      <c r="U116" s="12">
        <f t="shared" si="38"/>
        <v>0</v>
      </c>
      <c r="V116" s="33">
        <f t="shared" si="39"/>
        <v>0</v>
      </c>
      <c r="X116" s="12">
        <f t="shared" si="40"/>
        <v>0</v>
      </c>
      <c r="Y116" s="33">
        <f t="shared" si="41"/>
        <v>0</v>
      </c>
      <c r="AA116" s="12">
        <f t="shared" si="42"/>
        <v>0</v>
      </c>
      <c r="AB116" s="33">
        <f t="shared" si="43"/>
        <v>0</v>
      </c>
      <c r="AD116" s="12">
        <f t="shared" si="44"/>
        <v>0</v>
      </c>
      <c r="AE116" s="33">
        <f t="shared" si="45"/>
        <v>0</v>
      </c>
      <c r="AG116" s="12">
        <f t="shared" si="46"/>
        <v>0</v>
      </c>
      <c r="AH116" s="33">
        <f t="shared" si="47"/>
        <v>0</v>
      </c>
      <c r="AJ116" s="12">
        <f t="shared" si="48"/>
        <v>0</v>
      </c>
      <c r="AK116" s="33">
        <f t="shared" si="49"/>
        <v>0</v>
      </c>
      <c r="AM116" s="12">
        <f t="shared" si="50"/>
        <v>0</v>
      </c>
      <c r="AN116" s="33">
        <f t="shared" si="51"/>
        <v>0</v>
      </c>
      <c r="AP116" s="12">
        <f t="shared" si="52"/>
        <v>0</v>
      </c>
      <c r="AQ116" s="33">
        <f t="shared" si="53"/>
        <v>0</v>
      </c>
      <c r="AS116" s="12">
        <f t="shared" si="54"/>
        <v>0</v>
      </c>
      <c r="AT116" s="33">
        <f t="shared" si="55"/>
        <v>0</v>
      </c>
      <c r="AU116" s="158" t="str">
        <f>IF(C116="","",VLOOKUP(B116,apoio!P:S,4,0))</f>
        <v/>
      </c>
    </row>
    <row r="117" spans="1:47" ht="15" customHeight="1" x14ac:dyDescent="0.25">
      <c r="A117" s="10" t="str">
        <f>IF('1_geral'!$D$58="","",'1_geral'!$A$58)</f>
        <v/>
      </c>
      <c r="B117" s="48" t="str">
        <f>IF('1_geral'!$G$58="","",'1_geral'!$G$58)</f>
        <v/>
      </c>
      <c r="C117" s="48" t="str">
        <f>IF('1_geral'!$D$58="","",'1_geral'!$D$58)</f>
        <v/>
      </c>
      <c r="D117" s="35" t="str">
        <f>IF(C117="","",1/'3_pessoal'!C$58)</f>
        <v/>
      </c>
      <c r="E117" s="11">
        <f>IF(C117="",0,'3_pessoal'!S$58)</f>
        <v>0</v>
      </c>
      <c r="F117" s="108">
        <f>IF(C117="",0,'3_pessoal'!U$58)</f>
        <v>0</v>
      </c>
      <c r="G117" s="11">
        <f t="shared" si="31"/>
        <v>0</v>
      </c>
      <c r="I117" s="11">
        <f t="shared" si="56"/>
        <v>0</v>
      </c>
      <c r="J117" s="112">
        <f t="shared" si="57"/>
        <v>0</v>
      </c>
      <c r="L117" s="11">
        <f t="shared" si="32"/>
        <v>0</v>
      </c>
      <c r="M117" s="108">
        <f t="shared" si="33"/>
        <v>0</v>
      </c>
      <c r="O117" s="11">
        <f t="shared" si="34"/>
        <v>0</v>
      </c>
      <c r="P117" s="108">
        <f t="shared" si="35"/>
        <v>0</v>
      </c>
      <c r="R117" s="11">
        <f t="shared" si="36"/>
        <v>0</v>
      </c>
      <c r="S117" s="108">
        <f t="shared" si="37"/>
        <v>0</v>
      </c>
      <c r="U117" s="11">
        <f t="shared" si="38"/>
        <v>0</v>
      </c>
      <c r="V117" s="108">
        <f t="shared" si="39"/>
        <v>0</v>
      </c>
      <c r="X117" s="11">
        <f t="shared" si="40"/>
        <v>0</v>
      </c>
      <c r="Y117" s="108">
        <f t="shared" si="41"/>
        <v>0</v>
      </c>
      <c r="AA117" s="11">
        <f t="shared" si="42"/>
        <v>0</v>
      </c>
      <c r="AB117" s="108">
        <f t="shared" si="43"/>
        <v>0</v>
      </c>
      <c r="AD117" s="11">
        <f t="shared" si="44"/>
        <v>0</v>
      </c>
      <c r="AE117" s="108">
        <f t="shared" si="45"/>
        <v>0</v>
      </c>
      <c r="AG117" s="11">
        <f t="shared" si="46"/>
        <v>0</v>
      </c>
      <c r="AH117" s="108">
        <f t="shared" si="47"/>
        <v>0</v>
      </c>
      <c r="AJ117" s="11">
        <f t="shared" si="48"/>
        <v>0</v>
      </c>
      <c r="AK117" s="108">
        <f t="shared" si="49"/>
        <v>0</v>
      </c>
      <c r="AM117" s="11">
        <f t="shared" si="50"/>
        <v>0</v>
      </c>
      <c r="AN117" s="108">
        <f t="shared" si="51"/>
        <v>0</v>
      </c>
      <c r="AP117" s="11">
        <f t="shared" si="52"/>
        <v>0</v>
      </c>
      <c r="AQ117" s="108">
        <f t="shared" si="53"/>
        <v>0</v>
      </c>
      <c r="AS117" s="11">
        <f t="shared" si="54"/>
        <v>0</v>
      </c>
      <c r="AT117" s="108">
        <f t="shared" si="55"/>
        <v>0</v>
      </c>
      <c r="AU117" s="158" t="str">
        <f>IF(C117="","",VLOOKUP(B117,apoio!P:S,4,0))</f>
        <v/>
      </c>
    </row>
    <row r="118" spans="1:47" ht="15" customHeight="1" x14ac:dyDescent="0.25">
      <c r="A118" s="47" t="str">
        <f>IF('1_geral'!$D$59="","",'1_geral'!$A$59)</f>
        <v/>
      </c>
      <c r="B118" s="50" t="str">
        <f>IF('1_geral'!$G$59="","",'1_geral'!$G$59)</f>
        <v/>
      </c>
      <c r="C118" s="50" t="str">
        <f>IF('1_geral'!$D$59="","",'1_geral'!$D$59)</f>
        <v/>
      </c>
      <c r="D118" s="138" t="str">
        <f>IF(C118="","",1/'3_pessoal'!C$59)</f>
        <v/>
      </c>
      <c r="E118" s="13">
        <f>IF(C118="",0,'3_pessoal'!S$59)</f>
        <v>0</v>
      </c>
      <c r="F118" s="34">
        <f>IF(C118="",0,'3_pessoal'!U$59)</f>
        <v>0</v>
      </c>
      <c r="G118" s="13">
        <f t="shared" si="31"/>
        <v>0</v>
      </c>
      <c r="H118" s="4"/>
      <c r="I118" s="13">
        <f t="shared" si="56"/>
        <v>0</v>
      </c>
      <c r="J118" s="13">
        <f t="shared" si="57"/>
        <v>0</v>
      </c>
      <c r="K118" s="4"/>
      <c r="L118" s="13">
        <f t="shared" si="32"/>
        <v>0</v>
      </c>
      <c r="M118" s="34">
        <f t="shared" si="33"/>
        <v>0</v>
      </c>
      <c r="N118" s="492"/>
      <c r="O118" s="13">
        <f t="shared" si="34"/>
        <v>0</v>
      </c>
      <c r="P118" s="34">
        <f t="shared" si="35"/>
        <v>0</v>
      </c>
      <c r="Q118" s="492"/>
      <c r="R118" s="13">
        <f t="shared" si="36"/>
        <v>0</v>
      </c>
      <c r="S118" s="34">
        <f t="shared" si="37"/>
        <v>0</v>
      </c>
      <c r="T118" s="492"/>
      <c r="U118" s="13">
        <f t="shared" si="38"/>
        <v>0</v>
      </c>
      <c r="V118" s="34">
        <f t="shared" si="39"/>
        <v>0</v>
      </c>
      <c r="W118" s="492"/>
      <c r="X118" s="13">
        <f t="shared" si="40"/>
        <v>0</v>
      </c>
      <c r="Y118" s="34">
        <f t="shared" si="41"/>
        <v>0</v>
      </c>
      <c r="Z118" s="492"/>
      <c r="AA118" s="13">
        <f t="shared" si="42"/>
        <v>0</v>
      </c>
      <c r="AB118" s="34">
        <f t="shared" si="43"/>
        <v>0</v>
      </c>
      <c r="AC118" s="492"/>
      <c r="AD118" s="13">
        <f t="shared" si="44"/>
        <v>0</v>
      </c>
      <c r="AE118" s="34">
        <f t="shared" si="45"/>
        <v>0</v>
      </c>
      <c r="AF118" s="492"/>
      <c r="AG118" s="13">
        <f t="shared" si="46"/>
        <v>0</v>
      </c>
      <c r="AH118" s="34">
        <f t="shared" si="47"/>
        <v>0</v>
      </c>
      <c r="AI118" s="492"/>
      <c r="AJ118" s="13">
        <f t="shared" si="48"/>
        <v>0</v>
      </c>
      <c r="AK118" s="34">
        <f t="shared" si="49"/>
        <v>0</v>
      </c>
      <c r="AL118" s="492"/>
      <c r="AM118" s="13">
        <f t="shared" si="50"/>
        <v>0</v>
      </c>
      <c r="AN118" s="34">
        <f t="shared" si="51"/>
        <v>0</v>
      </c>
      <c r="AO118" s="492"/>
      <c r="AP118" s="13">
        <f t="shared" si="52"/>
        <v>0</v>
      </c>
      <c r="AQ118" s="34">
        <f t="shared" si="53"/>
        <v>0</v>
      </c>
      <c r="AR118" s="492"/>
      <c r="AS118" s="13">
        <f t="shared" si="54"/>
        <v>0</v>
      </c>
      <c r="AT118" s="34">
        <f t="shared" si="55"/>
        <v>0</v>
      </c>
      <c r="AU118" s="158" t="str">
        <f>IF(C118="","",VLOOKUP(B118,apoio!P:S,4,0))</f>
        <v/>
      </c>
    </row>
    <row r="119" spans="1:47" ht="15" customHeight="1" x14ac:dyDescent="0.25">
      <c r="A119" s="8"/>
      <c r="B119" s="162" t="s">
        <v>68</v>
      </c>
      <c r="C119" s="163" t="str">
        <f>'3_pessoal'!W1</f>
        <v/>
      </c>
      <c r="E119" s="113"/>
      <c r="F119" s="113"/>
      <c r="G119" s="113"/>
    </row>
    <row r="120" spans="1:47" ht="15" customHeight="1" x14ac:dyDescent="0.25">
      <c r="B120" s="3" t="s">
        <v>1644</v>
      </c>
      <c r="C120" s="8" t="str">
        <f>'3_pessoal'!W2</f>
        <v>Nome Sobrenome</v>
      </c>
      <c r="D120" s="6"/>
      <c r="E120" s="113"/>
      <c r="F120" s="113"/>
      <c r="G120" s="113"/>
      <c r="I120" s="159" t="str">
        <f>I125</f>
        <v>Disponível</v>
      </c>
      <c r="J120" s="160">
        <f>IFERROR(ABS((J123-J124)/J123),0)</f>
        <v>0</v>
      </c>
      <c r="L120" s="105" t="str">
        <f>L125</f>
        <v>Disponível</v>
      </c>
      <c r="M120" s="157">
        <f>IFERROR(ABS((M123-M124)/M123),0)</f>
        <v>0</v>
      </c>
      <c r="O120" s="105" t="str">
        <f>O125</f>
        <v>Disponível</v>
      </c>
      <c r="P120" s="157">
        <f>IFERROR(ABS((P123-P124)/P123),0)</f>
        <v>0</v>
      </c>
      <c r="R120" s="105" t="str">
        <f>R125</f>
        <v>Disponível</v>
      </c>
      <c r="S120" s="157">
        <f>IFERROR(ABS((S123-S124)/S123),0)</f>
        <v>0</v>
      </c>
      <c r="U120" s="105" t="str">
        <f>U125</f>
        <v>Disponível</v>
      </c>
      <c r="V120" s="157">
        <f>IFERROR(ABS((V123-V124)/V123),0)</f>
        <v>0</v>
      </c>
      <c r="X120" s="105" t="str">
        <f>X125</f>
        <v>Disponível</v>
      </c>
      <c r="Y120" s="157">
        <f>IFERROR(ABS((Y123-Y124)/Y123),0)</f>
        <v>0</v>
      </c>
      <c r="AA120" s="105" t="str">
        <f>AA125</f>
        <v>Disponível</v>
      </c>
      <c r="AB120" s="157">
        <f>IFERROR(ABS((AB123-AB124)/AB123),0)</f>
        <v>0</v>
      </c>
      <c r="AD120" s="105" t="str">
        <f>AD125</f>
        <v>Disponível</v>
      </c>
      <c r="AE120" s="157">
        <f>IFERROR(ABS((AE123-AE124)/AE123),0)</f>
        <v>0</v>
      </c>
      <c r="AG120" s="105" t="str">
        <f>AG125</f>
        <v>Disponível</v>
      </c>
      <c r="AH120" s="157">
        <f>IFERROR(ABS((AH123-AH124)/AH123),0)</f>
        <v>0</v>
      </c>
      <c r="AJ120" s="105" t="str">
        <f>AJ125</f>
        <v>Disponível</v>
      </c>
      <c r="AK120" s="157">
        <f>IFERROR(ABS((AK123-AK124)/AK123),0)</f>
        <v>0</v>
      </c>
      <c r="AM120" s="105" t="str">
        <f>AM125</f>
        <v>Disponível</v>
      </c>
      <c r="AN120" s="157">
        <f>IFERROR(ABS((AN123-AN124)/AN123),0)</f>
        <v>0</v>
      </c>
      <c r="AP120" s="105" t="str">
        <f>AP125</f>
        <v>Disponível</v>
      </c>
      <c r="AQ120" s="157">
        <f>IFERROR(ABS((AQ123-AQ124)/AQ123),0)</f>
        <v>0</v>
      </c>
      <c r="AS120" s="105" t="str">
        <f>AS125</f>
        <v>Disponível</v>
      </c>
      <c r="AT120" s="157">
        <f>IFERROR(ABS((AT123-AT124)/AT123),0)</f>
        <v>0</v>
      </c>
    </row>
    <row r="121" spans="1:47" ht="15" customHeight="1" x14ac:dyDescent="0.25">
      <c r="B121" s="3" t="s">
        <v>1645</v>
      </c>
      <c r="C121" s="8" t="str">
        <f>'1_geral'!$D$2</f>
        <v/>
      </c>
      <c r="E121" s="647"/>
      <c r="F121" s="647"/>
      <c r="G121" s="647"/>
      <c r="I121" s="35"/>
      <c r="J121" s="35" t="e">
        <f>(J123-J124)/J123</f>
        <v>#DIV/0!</v>
      </c>
      <c r="K121" s="35"/>
      <c r="L121" s="165"/>
      <c r="M121" s="165" t="e">
        <f>(M123-M124)/M123</f>
        <v>#DIV/0!</v>
      </c>
      <c r="N121" s="165"/>
      <c r="O121" s="165"/>
      <c r="P121" s="165" t="e">
        <f>(P123-P124)/P123</f>
        <v>#DIV/0!</v>
      </c>
      <c r="Q121" s="165"/>
      <c r="R121" s="165"/>
      <c r="S121" s="165" t="e">
        <f>(S123-S124)/S123</f>
        <v>#DIV/0!</v>
      </c>
      <c r="T121" s="165"/>
      <c r="U121" s="165"/>
      <c r="V121" s="165" t="e">
        <f>(V123-V124)/V123</f>
        <v>#DIV/0!</v>
      </c>
      <c r="W121" s="165"/>
      <c r="X121" s="165"/>
      <c r="Y121" s="165" t="e">
        <f>(Y123-Y124)/Y123</f>
        <v>#DIV/0!</v>
      </c>
      <c r="Z121" s="165"/>
      <c r="AA121" s="165"/>
      <c r="AB121" s="165" t="e">
        <f>(AB123-AB124)/AB123</f>
        <v>#DIV/0!</v>
      </c>
      <c r="AC121" s="165"/>
      <c r="AD121" s="165"/>
      <c r="AE121" s="165" t="e">
        <f>(AE123-AE124)/AE123</f>
        <v>#DIV/0!</v>
      </c>
      <c r="AF121" s="165"/>
      <c r="AG121" s="165"/>
      <c r="AH121" s="165" t="e">
        <f>(AH123-AH124)/AH123</f>
        <v>#DIV/0!</v>
      </c>
      <c r="AI121" s="165"/>
      <c r="AJ121" s="165"/>
      <c r="AK121" s="165" t="e">
        <f>(AK123-AK124)/AK123</f>
        <v>#DIV/0!</v>
      </c>
      <c r="AL121" s="165"/>
      <c r="AM121" s="165"/>
      <c r="AN121" s="165" t="e">
        <f>(AN123-AN124)/AN123</f>
        <v>#DIV/0!</v>
      </c>
      <c r="AO121" s="165"/>
      <c r="AP121" s="165"/>
      <c r="AQ121" s="165" t="e">
        <f>(AQ123-AQ124)/AQ123</f>
        <v>#DIV/0!</v>
      </c>
      <c r="AR121" s="165"/>
      <c r="AS121" s="165"/>
      <c r="AT121" s="165" t="e">
        <f>(AT123-AT124)/AT123</f>
        <v>#DIV/0!</v>
      </c>
    </row>
    <row r="122" spans="1:47" ht="15" customHeight="1" x14ac:dyDescent="0.25">
      <c r="B122" s="3" t="s">
        <v>1646</v>
      </c>
      <c r="C122" s="6">
        <f>'1_geral'!$D$4</f>
        <v>0</v>
      </c>
      <c r="D122" s="9"/>
      <c r="E122" s="31"/>
      <c r="F122" s="31"/>
      <c r="G122" s="31"/>
      <c r="I122" s="648" t="s">
        <v>1647</v>
      </c>
      <c r="J122" s="648"/>
      <c r="L122" s="526" t="s">
        <v>125</v>
      </c>
      <c r="M122" s="526"/>
      <c r="O122" s="526" t="s">
        <v>143</v>
      </c>
      <c r="P122" s="526"/>
      <c r="R122" s="526" t="s">
        <v>126</v>
      </c>
      <c r="S122" s="526"/>
      <c r="U122" s="526" t="s">
        <v>144</v>
      </c>
      <c r="V122" s="526"/>
      <c r="X122" s="526" t="s">
        <v>145</v>
      </c>
      <c r="Y122" s="526"/>
      <c r="AA122" s="526" t="s">
        <v>127</v>
      </c>
      <c r="AB122" s="526"/>
      <c r="AD122" s="526" t="s">
        <v>128</v>
      </c>
      <c r="AE122" s="526"/>
      <c r="AG122" s="526" t="s">
        <v>146</v>
      </c>
      <c r="AH122" s="526"/>
      <c r="AJ122" s="526" t="s">
        <v>147</v>
      </c>
      <c r="AK122" s="526"/>
      <c r="AM122" s="526" t="s">
        <v>148</v>
      </c>
      <c r="AN122" s="526"/>
      <c r="AP122" s="526" t="s">
        <v>129</v>
      </c>
      <c r="AQ122" s="526"/>
      <c r="AS122" s="526" t="s">
        <v>149</v>
      </c>
      <c r="AT122" s="526"/>
    </row>
    <row r="123" spans="1:47" ht="15" customHeight="1" x14ac:dyDescent="0.25">
      <c r="E123" s="32"/>
      <c r="F123" s="32"/>
      <c r="G123" s="32"/>
      <c r="I123" s="105" t="s">
        <v>77</v>
      </c>
      <c r="J123" s="106">
        <f>SUM(M123,P123,S123,V123,Y123,AB123,AE123,AH123,AK123,AN123,AQ123,AT123)</f>
        <v>0</v>
      </c>
      <c r="L123" s="105" t="s">
        <v>77</v>
      </c>
      <c r="M123" s="106">
        <f>IF('3_pessoal'!X3="Carga Horária",0,'3_pessoal'!X3)</f>
        <v>0</v>
      </c>
      <c r="O123" s="105" t="s">
        <v>77</v>
      </c>
      <c r="P123" s="106">
        <f>M123</f>
        <v>0</v>
      </c>
      <c r="R123" s="105" t="s">
        <v>77</v>
      </c>
      <c r="S123" s="106">
        <f>M123</f>
        <v>0</v>
      </c>
      <c r="U123" s="105" t="s">
        <v>77</v>
      </c>
      <c r="V123" s="106">
        <f>M123</f>
        <v>0</v>
      </c>
      <c r="X123" s="105" t="s">
        <v>77</v>
      </c>
      <c r="Y123" s="106">
        <f>M123</f>
        <v>0</v>
      </c>
      <c r="AA123" s="105" t="s">
        <v>77</v>
      </c>
      <c r="AB123" s="106">
        <f>M123</f>
        <v>0</v>
      </c>
      <c r="AD123" s="105" t="s">
        <v>77</v>
      </c>
      <c r="AE123" s="106">
        <f>M123</f>
        <v>0</v>
      </c>
      <c r="AG123" s="105" t="s">
        <v>77</v>
      </c>
      <c r="AH123" s="106">
        <f>M123</f>
        <v>0</v>
      </c>
      <c r="AJ123" s="105" t="s">
        <v>77</v>
      </c>
      <c r="AK123" s="106">
        <f>M123</f>
        <v>0</v>
      </c>
      <c r="AM123" s="105" t="s">
        <v>77</v>
      </c>
      <c r="AN123" s="106">
        <f>M123</f>
        <v>0</v>
      </c>
      <c r="AP123" s="105" t="s">
        <v>77</v>
      </c>
      <c r="AQ123" s="106">
        <f>M123</f>
        <v>0</v>
      </c>
      <c r="AS123" s="105" t="s">
        <v>77</v>
      </c>
      <c r="AT123" s="106">
        <f>M123</f>
        <v>0</v>
      </c>
    </row>
    <row r="124" spans="1:47" ht="15" customHeight="1" x14ac:dyDescent="0.25">
      <c r="A124" s="523" t="s">
        <v>68</v>
      </c>
      <c r="B124" s="526" t="s">
        <v>2</v>
      </c>
      <c r="C124" s="526" t="s">
        <v>3</v>
      </c>
      <c r="E124" s="526" t="s">
        <v>241</v>
      </c>
      <c r="F124" s="526"/>
      <c r="G124" s="526"/>
      <c r="I124" s="105" t="s">
        <v>245</v>
      </c>
      <c r="J124" s="106">
        <f>SUM(L128:AT177)</f>
        <v>0</v>
      </c>
      <c r="L124" s="105" t="s">
        <v>245</v>
      </c>
      <c r="M124" s="106">
        <f>SUM(L128:M177)</f>
        <v>0</v>
      </c>
      <c r="O124" s="105" t="s">
        <v>245</v>
      </c>
      <c r="P124" s="106">
        <f>SUM(O128:P177)</f>
        <v>0</v>
      </c>
      <c r="R124" s="105" t="s">
        <v>245</v>
      </c>
      <c r="S124" s="106">
        <f>SUM(R128:S177)</f>
        <v>0</v>
      </c>
      <c r="U124" s="105" t="s">
        <v>245</v>
      </c>
      <c r="V124" s="106">
        <f>SUM(U128:V177)</f>
        <v>0</v>
      </c>
      <c r="X124" s="105" t="s">
        <v>245</v>
      </c>
      <c r="Y124" s="106">
        <f>SUM(X128:Y177)</f>
        <v>0</v>
      </c>
      <c r="AA124" s="105" t="s">
        <v>245</v>
      </c>
      <c r="AB124" s="106">
        <f>SUM(AA128:AB177)</f>
        <v>0</v>
      </c>
      <c r="AD124" s="105" t="s">
        <v>245</v>
      </c>
      <c r="AE124" s="106">
        <f>SUM(AD128:AE177)</f>
        <v>0</v>
      </c>
      <c r="AG124" s="105" t="s">
        <v>245</v>
      </c>
      <c r="AH124" s="106">
        <f>SUM(AG128:AH177)</f>
        <v>0</v>
      </c>
      <c r="AJ124" s="105" t="s">
        <v>245</v>
      </c>
      <c r="AK124" s="106">
        <f>SUM(AJ128:AK177)</f>
        <v>0</v>
      </c>
      <c r="AM124" s="105" t="s">
        <v>245</v>
      </c>
      <c r="AN124" s="106">
        <f>SUM(AM128:AN177)</f>
        <v>0</v>
      </c>
      <c r="AP124" s="105" t="s">
        <v>245</v>
      </c>
      <c r="AQ124" s="106">
        <f>SUM(AP128:AQ177)</f>
        <v>0</v>
      </c>
      <c r="AS124" s="105" t="s">
        <v>245</v>
      </c>
      <c r="AT124" s="106">
        <f>SUM(AS128:AT177)</f>
        <v>0</v>
      </c>
    </row>
    <row r="125" spans="1:47" ht="15" customHeight="1" x14ac:dyDescent="0.25">
      <c r="A125" s="524"/>
      <c r="B125" s="526"/>
      <c r="C125" s="526"/>
      <c r="E125" s="643" t="str">
        <f>CONCATENATE(parametros!$C$3," (min)")</f>
        <v>Presencial (min)</v>
      </c>
      <c r="F125" s="644" t="str">
        <f>CONCATENATE(parametros!$M$3," (min)")</f>
        <v>Teletrabalho (min)</v>
      </c>
      <c r="G125" s="645" t="s">
        <v>242</v>
      </c>
      <c r="I125" s="105" t="str">
        <f>IF(J124&gt;J123,"Excesso","Disponível")</f>
        <v>Disponível</v>
      </c>
      <c r="J125" s="106">
        <f>ABS(J123-J124)</f>
        <v>0</v>
      </c>
      <c r="L125" s="105" t="str">
        <f>IF(M124&gt;M123,"Excesso","Disponível")</f>
        <v>Disponível</v>
      </c>
      <c r="M125" s="106">
        <f>ABS(M123*11/12-SUM(L128:M177))</f>
        <v>0</v>
      </c>
      <c r="O125" s="105" t="str">
        <f>IF(P124&gt;P123,"Excesso","Disponível")</f>
        <v>Disponível</v>
      </c>
      <c r="P125" s="106">
        <f>ABS(P123*11/12-SUM(O128:P177))</f>
        <v>0</v>
      </c>
      <c r="R125" s="105" t="str">
        <f>IF(S124&gt;S123,"Excesso","Disponível")</f>
        <v>Disponível</v>
      </c>
      <c r="S125" s="106">
        <f>ABS(S123*11/12-SUM(R128:S177))</f>
        <v>0</v>
      </c>
      <c r="U125" s="105" t="str">
        <f>IF(V124&gt;V123,"Excesso","Disponível")</f>
        <v>Disponível</v>
      </c>
      <c r="V125" s="106">
        <f>ABS(V123*11/12-SUM(U128:V177))</f>
        <v>0</v>
      </c>
      <c r="X125" s="105" t="str">
        <f>IF(Y124&gt;Y123,"Excesso","Disponível")</f>
        <v>Disponível</v>
      </c>
      <c r="Y125" s="106">
        <f>ABS(Y123*11/12-SUM(X128:Y177))</f>
        <v>0</v>
      </c>
      <c r="AA125" s="105" t="str">
        <f>IF(AB124&gt;AB123,"Excesso","Disponível")</f>
        <v>Disponível</v>
      </c>
      <c r="AB125" s="106">
        <f>ABS(AB123*11/12-SUM(AA128:AB177))</f>
        <v>0</v>
      </c>
      <c r="AD125" s="105" t="str">
        <f>IF(AE124&gt;AE123,"Excesso","Disponível")</f>
        <v>Disponível</v>
      </c>
      <c r="AE125" s="106">
        <f>ABS(AE123*11/12-SUM(AD128:AE177))</f>
        <v>0</v>
      </c>
      <c r="AG125" s="105" t="str">
        <f>IF(AH124&gt;AH123,"Excesso","Disponível")</f>
        <v>Disponível</v>
      </c>
      <c r="AH125" s="106">
        <f>ABS(AH123*11/12-SUM(AG128:AH177))</f>
        <v>0</v>
      </c>
      <c r="AJ125" s="105" t="str">
        <f>IF(AK124&gt;AK123,"Excesso","Disponível")</f>
        <v>Disponível</v>
      </c>
      <c r="AK125" s="106">
        <f>ABS(AK123*11/12-SUM(AJ128:AK177))</f>
        <v>0</v>
      </c>
      <c r="AM125" s="105" t="str">
        <f>IF(AN124&gt;AN123,"Excesso","Disponível")</f>
        <v>Disponível</v>
      </c>
      <c r="AN125" s="106">
        <f>ABS(AN123*11/12-SUM(AM128:AN177))</f>
        <v>0</v>
      </c>
      <c r="AP125" s="105" t="str">
        <f>IF(AQ124&gt;AQ123,"Excesso","Disponível")</f>
        <v>Disponível</v>
      </c>
      <c r="AQ125" s="106">
        <f>ABS(AQ123*11/12-SUM(AP128:AQ177))</f>
        <v>0</v>
      </c>
      <c r="AS125" s="105" t="str">
        <f>IF(AT124&gt;AT123,"Excesso","Disponível")</f>
        <v>Disponível</v>
      </c>
      <c r="AT125" s="106">
        <f>ABS(AT123*11/12-SUM(AS128:AT177))</f>
        <v>0</v>
      </c>
    </row>
    <row r="126" spans="1:47" ht="15" customHeight="1" x14ac:dyDescent="0.25">
      <c r="A126" s="524"/>
      <c r="B126" s="526"/>
      <c r="C126" s="526"/>
      <c r="E126" s="643"/>
      <c r="F126" s="644"/>
      <c r="G126" s="646"/>
      <c r="I126" s="161">
        <f>IFERROR(SUM(I128:I177)/(SUM(I128:I177)+SUM(J128:J177)),0)</f>
        <v>0</v>
      </c>
      <c r="J126" s="161">
        <f>IFERROR(SUM(J128:J177)/(SUM(I128:I177)+SUM(J128:J177)),0)</f>
        <v>0</v>
      </c>
      <c r="L126" s="110">
        <f>IFERROR(SUM(L128:L177)/(SUM(L128:L177)+SUM(M128:M177)),0)</f>
        <v>0</v>
      </c>
      <c r="M126" s="111">
        <f>IFERROR(SUM(M128:M177)/(SUM(L128:L177)+SUM(M128:M177)),0)</f>
        <v>0</v>
      </c>
      <c r="O126" s="110">
        <f>IFERROR(SUM(O128:O177)/(SUM(O128:O177)+SUM(P128:P177)),0)</f>
        <v>0</v>
      </c>
      <c r="P126" s="111">
        <f>IFERROR(SUM(P128:P177)/(SUM(O128:O177)+SUM(P128:P177)),0)</f>
        <v>0</v>
      </c>
      <c r="R126" s="110">
        <f>IFERROR(SUM(R128:R177)/(SUM(R128:R177)+SUM(S128:S177)),0)</f>
        <v>0</v>
      </c>
      <c r="S126" s="111">
        <f>IFERROR(SUM(S128:S177)/(SUM(R128:R177)+SUM(S128:S177)),0)</f>
        <v>0</v>
      </c>
      <c r="U126" s="110">
        <f>IFERROR(SUM(U128:U177)/(SUM(U128:U177)+SUM(V128:V177)),0)</f>
        <v>0</v>
      </c>
      <c r="V126" s="111">
        <f>IFERROR(SUM(V128:V177)/(SUM(U128:U177)+SUM(V128:V177)),0)</f>
        <v>0</v>
      </c>
      <c r="X126" s="110">
        <f>IFERROR(SUM(X128:X177)/(SUM(X128:X177)+SUM(Y128:Y177)),0)</f>
        <v>0</v>
      </c>
      <c r="Y126" s="111">
        <f>IFERROR(SUM(Y128:Y177)/(SUM(X128:X177)+SUM(Y128:Y177)),0)</f>
        <v>0</v>
      </c>
      <c r="AA126" s="110">
        <f>IFERROR(SUM(AA128:AA177)/(SUM(AA128:AA177)+SUM(AB128:AB177)),0)</f>
        <v>0</v>
      </c>
      <c r="AB126" s="111">
        <f>IFERROR(SUM(AB128:AB177)/(SUM(AA128:AA177)+SUM(AB128:AB177)),0)</f>
        <v>0</v>
      </c>
      <c r="AD126" s="110">
        <f>IFERROR(SUM(AD128:AD177)/(SUM(AD128:AD177)+SUM(AE128:AE177)),0)</f>
        <v>0</v>
      </c>
      <c r="AE126" s="111">
        <f>IFERROR(SUM(AE128:AE177)/(SUM(AD128:AD177)+SUM(AE128:AE177)),0)</f>
        <v>0</v>
      </c>
      <c r="AG126" s="110">
        <f>IFERROR(SUM(AG128:AG177)/(SUM(AG128:AG177)+SUM(AH128:AH177)),0)</f>
        <v>0</v>
      </c>
      <c r="AH126" s="111">
        <f>IFERROR(SUM(AH128:AH177)/(SUM(AG128:AG177)+SUM(AH128:AH177)),0)</f>
        <v>0</v>
      </c>
      <c r="AJ126" s="110">
        <f>IFERROR(SUM(AJ128:AJ177)/(SUM(AJ128:AJ177)+SUM(AK128:AK177)),0)</f>
        <v>0</v>
      </c>
      <c r="AK126" s="111">
        <f>IFERROR(SUM(AK128:AK177)/(SUM(AJ128:AJ177)+SUM(AK128:AK177)),0)</f>
        <v>0</v>
      </c>
      <c r="AM126" s="110">
        <f>IFERROR(SUM(AM128:AM177)/(SUM(AM128:AM177)+SUM(AN128:AN177)),0)</f>
        <v>0</v>
      </c>
      <c r="AN126" s="111">
        <f>IFERROR(SUM(AN128:AN177)/(SUM(AM128:AM177)+SUM(AN128:AN177)),0)</f>
        <v>0</v>
      </c>
      <c r="AP126" s="110">
        <f>IFERROR(SUM(AP128:AP177)/(SUM(AP128:AP177)+SUM(AQ128:AQ177)),0)</f>
        <v>0</v>
      </c>
      <c r="AQ126" s="111">
        <f>IFERROR(SUM(AQ128:AQ177)/(SUM(AP128:AP177)+SUM(AQ128:AQ177)),0)</f>
        <v>0</v>
      </c>
      <c r="AS126" s="110">
        <f>IFERROR(SUM(AS128:AS177)/(SUM(AS128:AS177)+SUM(AT128:AT177)),0)</f>
        <v>0</v>
      </c>
      <c r="AT126" s="111">
        <f>IFERROR(SUM(AT128:AT177)/(SUM(AS128:AS177)+SUM(AT128:AT177)),0)</f>
        <v>0</v>
      </c>
    </row>
    <row r="127" spans="1:47" ht="15" customHeight="1" x14ac:dyDescent="0.25">
      <c r="A127" s="525"/>
      <c r="B127" s="526"/>
      <c r="C127" s="526"/>
      <c r="E127" s="643"/>
      <c r="F127" s="644"/>
      <c r="G127" s="646"/>
      <c r="I127" s="36">
        <f>parametros!C124</f>
        <v>0</v>
      </c>
      <c r="J127" s="77">
        <f>parametros!M124</f>
        <v>0</v>
      </c>
      <c r="K127" s="1"/>
      <c r="L127" s="109" t="str">
        <f>parametros!$C$3</f>
        <v>Presencial</v>
      </c>
      <c r="M127" s="77" t="str">
        <f>parametros!$M$3</f>
        <v>Teletrabalho</v>
      </c>
      <c r="N127" s="1"/>
      <c r="O127" s="109" t="str">
        <f>parametros!$C$3</f>
        <v>Presencial</v>
      </c>
      <c r="P127" s="77" t="str">
        <f>parametros!$M$3</f>
        <v>Teletrabalho</v>
      </c>
      <c r="Q127" s="1"/>
      <c r="R127" s="109" t="str">
        <f>parametros!$C$3</f>
        <v>Presencial</v>
      </c>
      <c r="S127" s="77" t="str">
        <f>parametros!$M$3</f>
        <v>Teletrabalho</v>
      </c>
      <c r="T127" s="1"/>
      <c r="U127" s="109" t="str">
        <f>parametros!$C$3</f>
        <v>Presencial</v>
      </c>
      <c r="V127" s="77" t="str">
        <f>parametros!$M$3</f>
        <v>Teletrabalho</v>
      </c>
      <c r="W127" s="1"/>
      <c r="X127" s="109" t="str">
        <f>parametros!$C$3</f>
        <v>Presencial</v>
      </c>
      <c r="Y127" s="77" t="str">
        <f>parametros!$M$3</f>
        <v>Teletrabalho</v>
      </c>
      <c r="Z127" s="1"/>
      <c r="AA127" s="109" t="str">
        <f>parametros!$C$3</f>
        <v>Presencial</v>
      </c>
      <c r="AB127" s="77" t="str">
        <f>parametros!$M$3</f>
        <v>Teletrabalho</v>
      </c>
      <c r="AC127" s="1"/>
      <c r="AD127" s="109" t="str">
        <f>parametros!$C$3</f>
        <v>Presencial</v>
      </c>
      <c r="AE127" s="77" t="str">
        <f>parametros!$M$3</f>
        <v>Teletrabalho</v>
      </c>
      <c r="AF127" s="1"/>
      <c r="AG127" s="109" t="str">
        <f>parametros!$C$3</f>
        <v>Presencial</v>
      </c>
      <c r="AH127" s="77" t="str">
        <f>parametros!$M$3</f>
        <v>Teletrabalho</v>
      </c>
      <c r="AI127" s="1"/>
      <c r="AJ127" s="109" t="str">
        <f>parametros!$C$3</f>
        <v>Presencial</v>
      </c>
      <c r="AK127" s="77" t="str">
        <f>parametros!$M$3</f>
        <v>Teletrabalho</v>
      </c>
      <c r="AL127" s="1"/>
      <c r="AM127" s="109" t="str">
        <f>parametros!$C$3</f>
        <v>Presencial</v>
      </c>
      <c r="AN127" s="77" t="str">
        <f>parametros!$M$3</f>
        <v>Teletrabalho</v>
      </c>
      <c r="AO127" s="1"/>
      <c r="AP127" s="109" t="str">
        <f>parametros!$C$3</f>
        <v>Presencial</v>
      </c>
      <c r="AQ127" s="77" t="str">
        <f>parametros!$M$3</f>
        <v>Teletrabalho</v>
      </c>
      <c r="AR127" s="1"/>
      <c r="AS127" s="109" t="str">
        <f>parametros!$C$3</f>
        <v>Presencial</v>
      </c>
      <c r="AT127" s="77" t="str">
        <f>parametros!$M$3</f>
        <v>Teletrabalho</v>
      </c>
    </row>
    <row r="128" spans="1:47" ht="15" customHeight="1" x14ac:dyDescent="0.25">
      <c r="A128" s="10" t="str">
        <f>IF('1_geral'!$D$10="","",'1_geral'!$A$10)</f>
        <v/>
      </c>
      <c r="B128" s="48" t="str">
        <f>IF('1_geral'!$G$10="","",'1_geral'!$G$10)</f>
        <v/>
      </c>
      <c r="C128" s="48" t="str">
        <f>IF('1_geral'!$D$10="","",'1_geral'!$D$10)</f>
        <v/>
      </c>
      <c r="D128" s="35" t="str">
        <f>IF(C128="","",1/'3_pessoal'!C$10)</f>
        <v/>
      </c>
      <c r="E128" s="11">
        <f>IF(C128="",0,'3_pessoal'!X$10)</f>
        <v>0</v>
      </c>
      <c r="F128" s="107">
        <f>IF(C128="",0,'3_pessoal'!Z$10)</f>
        <v>0</v>
      </c>
      <c r="G128" s="11">
        <f>IF(C128="",0,SUM(E128,F128))</f>
        <v>0</v>
      </c>
      <c r="I128" s="11">
        <f t="shared" ref="I128:I159" si="58">IF(C128="",0,SUM(L128,O128,R128,U128,X128,AA128,AD128,AG128,AJ128,AM128,AP128,AS128))</f>
        <v>0</v>
      </c>
      <c r="J128" s="112">
        <f t="shared" ref="J128:J159" si="59">IF(C128="",0,SUM(M128,P128,S128,V128,Y128,AB128,AE128,AH128,AK128,AN128,AQ128,AT128))</f>
        <v>0</v>
      </c>
      <c r="L128" s="11">
        <f>IFERROR(IF($E128="",0,$D128*IF($AU128="22d",$E128,IF($AU128="4w",$E128,IF($AU128="2w",$E128,IF($AU128="1m",$E128,IF($AU128="1b",$E128/6,IF($AU128="1t",$E128/4,IF($AU128="1q",$E128/3,IF($AU128="1s",$E128/2,IF($AU128="1a",$E128,IF($AU128="b1",$E128/2,IF($AU128="q1",$E128/3,IF($AU128="t1",$E128/4,IF($AU128="s1",$E128/6,IF($AU128="1b1",$E128/2,0))))))))))))))),0)</f>
        <v>0</v>
      </c>
      <c r="M128" s="107">
        <f>IFERROR(IF($F128="",0,$D128*IF($AU128="22d",$F128,IF($AU128="4w",$F128,IF($AU128="2w",$F128,IF($AU128="1m",$F128,IF($AU128="1b",VF128/6,IF($AU128="1t",$F128/4,IF($AU128="1q",$F128/3,IF($AU128="1s",$F128/2,IF($AU128="1a",$F128,IF($AU128="b1",$F128/2,IF($AU128="q1",$F128/3,IF($AU128="t1",$F128/4,IF($AU128="s1",$F128/6,IF($AU128="1b1",$F128/2,0))))))))))))))),0)</f>
        <v>0</v>
      </c>
      <c r="O128" s="11">
        <f>IFERROR(IF($E128="",0,$D128*IF($AU128="22d",$E128,IF($AU128="4w",$E128,IF($AU128="2w",$E128,IF($AU128="1m",$E128,IF($AU128="2b",$E128/6,IF($AU128="2t",$E128/4,IF($AU128="2q",$E128/3,IF($AU128="2s",$E128/2,IF($AU128="2a",$E128,IF($AU128="b1",$E128/2,IF($AU128="q1",$E128/3,IF($AU128="t1",$E128/4,IF($AU128="s1",$E128/6,IF($AU128="2b2",$E128/2,0))))))))))))))),0)</f>
        <v>0</v>
      </c>
      <c r="P128" s="107">
        <f>IFERROR(IF($F128="",0,$D128*IF($AU128="22d",$F128,IF($AU128="4w",$F128,IF($AU128="2w",$F128,IF($AU128="1m",$F128,IF($AU128="2b",$F128/6,IF($AU128="2t",$F128/4,IF($AU128="2q",$F128/3,IF($AU128="2s",$F128/2,IF($AU128="2a",$F128,IF($AU128="b1",$F128/2,IF($AU128="q1",$F128/3,IF($AU128="t1",$F128/4,IF($AU128="s1",$F128/6,IF($AU128="2b2",$F128/2,0))))))))))))))),0)</f>
        <v>0</v>
      </c>
      <c r="R128" s="11">
        <f>IFERROR(IF($E128="",0,$D128*IF($AU128="22d",$E128,IF($AU128="4w",$E128,IF($AU128="2w",$E128,IF($AU128="1m",$E128,IF($AU128="1b",$E128/6,IF($AU128="3t",$E128/4,IF($AU128="3q",$E128/3,IF($AU128="3s",$E128/2,IF($AU128="3a",$E128,IF($AU128="b2",$E128/2,IF($AU128="q1",$E128/3,IF($AU128="t1",$E128/4,IF($AU128="s1",$E128/6,IF($AU128="2b2",$E128/2,0))))))))))))))),0)</f>
        <v>0</v>
      </c>
      <c r="S128" s="107">
        <f>IFERROR(IF($F128="",0,$D128*IF($AU128="22d",$F128,IF($AU128="4w",$F128,IF($AU128="2w",$F128,IF($AU128="1m",$F128,IF($AU128="1b",$F128/6,IF($AU128="3t",$F128/4,IF($AU128="3q",$F128/3,IF($AU128="3s",$F128/2,IF($AU128="3a",$F128,IF($AU128="b2",$F128/2,IF($AU128="q1",$F128/3,IF($AU128="t1",$F128/4,IF($AU128="s1",$F128/6,IF($AU128="2b2",$F128/2,0))))))))))))))),0)</f>
        <v>0</v>
      </c>
      <c r="U128" s="11">
        <f>IFERROR(IF($E128="",0,$D128*IF($AU128="22d",$E128,IF($AU128="4w",$E128,IF($AU128="2w",$E128,IF($AU128="1m",$E128,IF($AU128="2b",$E128/6,IF($AU128="1t",$E128/4,IF($AU128="4q",$E128/3,IF($AU128="4s",$E128/2,IF($AU128="4a",$E128,IF($AU128="b2",$E128/2,IF($AU128="q1",$E128/3,IF($AU128="t2",$E128/4,IF($AU128="s1",$E128/6,IF($AU128="3b3",$E128/2,0))))))))))))))),0)</f>
        <v>0</v>
      </c>
      <c r="V128" s="107">
        <f>IFERROR(IF($F128="",0,$D128*IF($AU128="22d",$F128,IF($AU128="4w",$F128,IF($AU128="2w",$F128,IF($AU128="1m",$F128,IF($AU128="2b",$F128/6,IF($AU128="1t",$F128/4,IF($AU128="4q",$F128/3,IF($AU128="4s",$F128/2,IF($AU128="4a",$F128,IF($AU128="b2",$F128/2,IF($AU128="q1",$F128/3,IF($AU128="t2",$F128/4,IF($AU128="s1",$F128/6,IF($AU128="3b3",$F128/2,0))))))))))))))),0)</f>
        <v>0</v>
      </c>
      <c r="X128" s="11">
        <f>IFERROR(IF($E128="",0,$D128*IF($AU128="22d",$E128,IF($AU128="4w",$E128,IF($AU128="2w",$E128,IF($AU128="1m",$E128,IF($AU128="1b",$E128/6,IF($AU128="2t",$E128/4,IF($AU128="1q",$E128/3,IF($AU128="5s",$E128/2,IF($AU128="5a",$E128,IF($AU128="b3",$E128/2,IF($AU128="q2",$E128/3,IF($AU128="t2",$E128/4,IF($AU128="s1",$E128/6,IF($AU128="3b3",$E128/2,0))))))))))))))),0)</f>
        <v>0</v>
      </c>
      <c r="Y128" s="107">
        <f>IFERROR(IF($F128="",0,$D128*IF($AU128="22d",$F128,IF($AU128="4w",$F128,IF($AU128="2w",$F128,IF($AU128="1m",$F128,IF($AU128="1b",$F128/6,IF($AU128="2t",$F128/4,IF($AU128="1q",$F128/3,IF($AU128="5s",$F128/2,IF($AU128="5a",$F128,IF($AU128="b3",$F128/2,IF($AU128="q2",$F128/3,IF($AU128="t2",$F128/4,IF($AU128="s1",$F128/6,IF($AU128="3b3",$F128/2,0))))))))))))))),0)</f>
        <v>0</v>
      </c>
      <c r="AA128" s="11">
        <f>IFERROR(IF($E128="",0,$D128*IF($AU128="22d",$E128,IF($AU128="4w",$E128,IF($AU128="2w",$E128,IF($AU128="1m",$E128,IF($AU128="2b",$E128/6,IF($AU128="3t",$E128/4,IF($AU128="2q",$E128/3,IF($AU128="6s",$E128/2,IF($AU128="6a",$E128,IF($AU128="b3",$E128/2,IF($AU128="q2",$E128/3,IF($AU128="t2",$E128/4,IF($AU128="s1",$E128/6,IF($AU128="4b4",$E128/2,0))))))))))))))),0)</f>
        <v>0</v>
      </c>
      <c r="AB128" s="107">
        <f>IFERROR(IF($F128="",0,$D128*IF($AU128="22d",$F128,IF($AU128="4w",$F128,IF($AU128="2w",$F128,IF($AU128="1m",$F128,IF($AU128="2b",$F128/6,IF($AU128="3t",$F128/4,IF($AU128="2q",$F128/3,IF($AU128="6s",$F128/2,IF($AU128="6a",$F128,IF($AU128="b3",$F128/2,IF($AU128="q2",$F128/3,IF($AU128="t2",$F128/4,IF($AU128="s1",$F128/6,IF($AU128="4b4",$F128/2,0))))))))))))))),0)</f>
        <v>0</v>
      </c>
      <c r="AD128" s="11">
        <f>IFERROR(IF($E128="",0,$D128*IF($AU128="22d",$E128,IF($AU128="4w",$E128,IF($AU128="2w",$E128,IF($AU128="1m",$E128,IF($AU128="1b",$E128/6,IF($AU128="1t",$E128/4,IF($AU128="3q",$E128/3,IF($AU128="1s",$E128/2,IF($AU128="7a",$E128,IF($AU128="b3",$E128/2,IF($AU128="q2",$E128/3,IF($AU128="t3",$E128/4,IF($AU128="s2",$E128/6,IF($AU128="4b4",$E128/2,0))))))))))))))),0)</f>
        <v>0</v>
      </c>
      <c r="AE128" s="107">
        <f>IFERROR(IF($F128="",0,$D128*IF($AU128="22d",$F128,IF($AU128="4w",$F128,IF($AU128="2w",$F128,IF($AU128="1m",$F128,IF($AU128="1b",$F128/6,IF($AU128="1t",$F128/4,IF($AU128="3q",$F128/3,IF($AU128="1s",$F128/2,IF($AU128="7a",$F128,IF($AU128="b3",$F128/2,IF($AU128="q2",$F128/3,IF($AU128="t3",$F128/4,IF($AU128="s2",$F128/6,IF($AU128="4b4",$F128/2,0))))))))))))))),0)</f>
        <v>0</v>
      </c>
      <c r="AG128" s="11">
        <f>IFERROR(IF($E128="",0,$D128*IF($AU128="22d",$E128,IF($AU128="4w",$E128,IF($AU128="2w",$E128,IF($AU128="1m",$E128,IF($AU128="2b",$E128/6,IF($AU128="2t",$E128/4,IF($AU128="4q",$E128/3,IF($AU128="2s",$E128/2,IF($AU128="8a",$E128,IF($AU128="b4",$E128/2,IF($AU128="q2",$E128/3,IF($AU128="t3",$E128/4,IF($AU128="s2",$E128/6,IF($AU128="5b5",$E128/2,0))))))))))))))),0)</f>
        <v>0</v>
      </c>
      <c r="AH128" s="107">
        <f>IFERROR(IF($F128="",0,$D128*IF($AU128="22d",$F128,IF($AU128="4w",$F128,IF($AU128="2w",$F128,IF($AU128="1m",$F128,IF($AU128="2b",$F128/6,IF($AU128="2t",$F128/4,IF($AU128="4q",$F128/3,IF($AU128="2s",$F128/2,IF($AU128="8a",$F128,IF($AU128="b4",$F128/2,IF($AU128="q2",$F128/3,IF($AU128="t3",$F128/4,IF($AU128="s2",$F128/6,IF($AU128="5b5",$F128/2,0))))))))))))))),0)</f>
        <v>0</v>
      </c>
      <c r="AJ128" s="11">
        <f>IFERROR(IF($E128="",0,$D128*IF($AU128="22d",$E128,IF($AU128="4w",$E128,IF($AU128="2w",$E128,IF($AU128="1m",$E128,IF($AU128="1b",$E128/6,IF($AU128="3t",$E128/4,IF($AU128="1q",$E128/3,IF($AU128="3s",$E128/2,IF($AU128="9a",$E128,IF($AU128="b5",$E128/2,IF($AU128="q3",$E128/3,IF($AU128="t3",$E128/4,IF($AU128="s2",$E128/6,IF($AU128="5b5",$E128/2,0))))))))))))))),0)</f>
        <v>0</v>
      </c>
      <c r="AK128" s="107">
        <f>IFERROR(IF($F128="",0,$D128*IF($AU128="22d",$F128,IF($AU128="4w",$F128,IF($AU128="2w",$F128,IF($AU128="1m",$F128,IF($AU128="1b",$F128/6,IF($AU128="3t",$F128/4,IF($AU128="1q",$F128/3,IF($AU128="3s",$F128/2,IF($AU128="9a",$F128,IF($AU128="b5",$F128/2,IF($AU128="q3",$F128/3,IF($AU128="t3",$F128/4,IF($AU128="s2",$F128/6,IF($AU128="5b5",$F128/2,0))))))))))))))),0)</f>
        <v>0</v>
      </c>
      <c r="AM128" s="11">
        <f>IFERROR(IF($E128="",0,$D128*IF($AU128="22d",$E128,IF($AU128="4w",$E128,IF($AU128="2w",$E128,IF($AU128="1m",$E128,IF($AU128="2b",$E128/6,IF($AU128="1t",$E128/4,IF($AU128="2q",$E128/3,IF($AU128="4s",$E128/2,IF($AU128="10a",$E128,IF($AU128="b5",$E128/2,IF($AU128="q3",$E128/3,IF($AU128="t4",$E128/4,IF($AU128="s2",$E128/6,IF($AU128="6b6",$E128/2,0))))))))))))))),0)</f>
        <v>0</v>
      </c>
      <c r="AN128" s="107">
        <f>IFERROR(IF($F128="",0,$D128*IF($AU128="22d",$F128,IF($AU128="4w",$F128,IF($AU128="2w",$F128,IF($AU128="1m",$F128,IF($AU128="2b",$F128/6,IF($AU128="1t",$F128/4,IF($AU128="2q",$F128/3,IF($AU128="4s",$F128/2,IF($AU128="10a",$F128,IF($AU128="b5",$F128/2,IF($AU128="q3",$F128/3,IF($AU128="t4",$F128/4,IF($AU128="s2",$F128/6,IF($AU128="6b6",$F128/2,0))))))))))))))),0)</f>
        <v>0</v>
      </c>
      <c r="AP128" s="11">
        <f>IFERROR(IF($E128="",0,$D128*IF($AU128="22d",$E128,IF($AU128="4w",$E128,IF($AU128="2w",$E128,IF($AU128="1m",$E128,IF($AU128="1b",$E128/6,IF($AU128="2t",$E128/4,IF($AU128="3q",$E128/3,IF($AU128="5s",$E128/2,IF($AU128="11a",$E128,IF($AU128="b6",$E128/2,IF($AU128="q3",$E128/3,IF($AU128="t4",$E128/4,IF($AU128="s2",$E128/6,IF($AU128="6b6",$E128/2,0))))))))))))))),0)</f>
        <v>0</v>
      </c>
      <c r="AQ128" s="107">
        <f>IFERROR(IF($F128="",0,$D128*IF($AU128="22d",$F128,IF($AU128="4w",$F128,IF($AU128="2w",$F128,IF($AU128="1m",$F128,IF($AU128="1b",$F128/6,IF($AU128="2t",$F128/4,IF($AU128="3q",$F128/3,IF($AU128="5s",$F128/2,IF($AU128="11a",$F128,IF($AU128="b6",$F128/2,IF($AU128="q3",$F128/3,IF($AU128="t4",$F128/4,IF($AU128="s2",$F128/6,IF($AU128="6b6",$F128/2,0))))))))))))))),0)</f>
        <v>0</v>
      </c>
      <c r="AS128" s="11">
        <f>IFERROR(IF($E128="",0,$D128*IF($AU128="22d",$E128,IF($AU128="4w",$E128,IF($AU128="2w",$E128,IF($AU128="1m",$E128,IF($AU128="2b",$E128/6,IF($AU128="3t",$E128/4,IF($AU128="4q",$E128/3,IF($AU128="6s",$E128/2,IF($AU128="12a",$E128,IF($AU128="b6",$E128/2,IF($AU128="q3",$E128/3,IF($AU128="t4",$E128/4,IF($AU128="s2",$E128/6,IF($AU128="1b1",$E128/2,0))))))))))))))),0)</f>
        <v>0</v>
      </c>
      <c r="AT128" s="107">
        <f>IFERROR(IF($F128="",0,$D128*IF($AU128="22d",$F128,IF($AU128="4w",$F128,IF($AU128="2w",$F128,IF($AU128="1m",$F128,IF($AU128="2b",$F128/6,IF($AU128="3t",$F128/4,IF($AU128="4q",$F128/3,IF($AU128="6s",$F128/2,IF($AU128="12a",$F128,IF($AU128="b6",$F128/2,IF($AU128="q3",$F128/3,IF($AU128="t4",$F128/4,IF($AU128="s2",$F128/6,IF($AU128="1b1",$F128/2,0))))))))))))))),0)</f>
        <v>0</v>
      </c>
      <c r="AU128" s="158" t="str">
        <f>IF(C128="","",VLOOKUP(B128,apoio!P:S,4,0))</f>
        <v/>
      </c>
    </row>
    <row r="129" spans="1:47" ht="15" customHeight="1" x14ac:dyDescent="0.25">
      <c r="A129" s="7" t="str">
        <f>IF('1_geral'!$D$11="","",'1_geral'!$A$11)</f>
        <v/>
      </c>
      <c r="B129" s="49" t="str">
        <f>IF('1_geral'!$G$11="","",'1_geral'!$G$11)</f>
        <v/>
      </c>
      <c r="C129" s="49" t="str">
        <f>IF('1_geral'!$D$11="","",'1_geral'!$D$11)</f>
        <v/>
      </c>
      <c r="D129" s="35" t="str">
        <f>IF(C129="","",1/'3_pessoal'!C$11)</f>
        <v/>
      </c>
      <c r="E129" s="12">
        <f>IF(C129="",0,'3_pessoal'!X$11)</f>
        <v>0</v>
      </c>
      <c r="F129" s="33">
        <f>IF(C129="",0,'3_pessoal'!Z$11)</f>
        <v>0</v>
      </c>
      <c r="G129" s="12">
        <f t="shared" ref="G129:G177" si="60">IF(C129="",0,SUM(E129,F129))</f>
        <v>0</v>
      </c>
      <c r="I129" s="12">
        <f t="shared" si="58"/>
        <v>0</v>
      </c>
      <c r="J129" s="12">
        <f t="shared" si="59"/>
        <v>0</v>
      </c>
      <c r="L129" s="12">
        <f t="shared" ref="L129:L177" si="61">IFERROR(IF($E129="",0,$D129*IF($AU129="22d",$E129,IF($AU129="4w",$E129,IF($AU129="2w",$E129,IF($AU129="1m",$E129,IF($AU129="1b",$E129/6,IF($AU129="1t",$E129/4,IF($AU129="1q",$E129/3,IF($AU129="1s",$E129/2,IF($AU129="1a",$E129,IF($AU129="b1",$E129/2,IF($AU129="q1",$E129/3,IF($AU129="t1",$E129/4,IF($AU129="s1",$E129/6,IF($AU129="1b1",$E129/2,0))))))))))))))),0)</f>
        <v>0</v>
      </c>
      <c r="M129" s="33">
        <f t="shared" ref="M129:M177" si="62">IFERROR(IF($F129="",0,$D129*IF($AU129="22d",$F129,IF($AU129="4w",$F129,IF($AU129="2w",$F129,IF($AU129="1m",$F129,IF($AU129="1b",VF129/6,IF($AU129="1t",$F129/4,IF($AU129="1q",$F129/3,IF($AU129="1s",$F129/2,IF($AU129="1a",$F129,IF($AU129="b1",$F129/2,IF($AU129="q1",$F129/3,IF($AU129="t1",$F129/4,IF($AU129="s1",$F129/6,IF($AU129="1b1",$F129/2,0))))))))))))))),0)</f>
        <v>0</v>
      </c>
      <c r="O129" s="12">
        <f t="shared" ref="O129:O177" si="63">IFERROR(IF($E129="",0,$D129*IF($AU129="22d",$E129,IF($AU129="4w",$E129,IF($AU129="2w",$E129,IF($AU129="1m",$E129,IF($AU129="2b",$E129/6,IF($AU129="2t",$E129/4,IF($AU129="2q",$E129/3,IF($AU129="2s",$E129/2,IF($AU129="2a",$E129,IF($AU129="b1",$E129/2,IF($AU129="q1",$E129/3,IF($AU129="t1",$E129/4,IF($AU129="s1",$E129/6,IF($AU129="2b2",$E129/2,0))))))))))))))),0)</f>
        <v>0</v>
      </c>
      <c r="P129" s="33">
        <f t="shared" ref="P129:P177" si="64">IFERROR(IF($F129="",0,$D129*IF($AU129="22d",$F129,IF($AU129="4w",$F129,IF($AU129="2w",$F129,IF($AU129="1m",$F129,IF($AU129="2b",$F129/6,IF($AU129="2t",$F129/4,IF($AU129="2q",$F129/3,IF($AU129="2s",$F129/2,IF($AU129="2a",$F129,IF($AU129="b1",$F129/2,IF($AU129="q1",$F129/3,IF($AU129="t1",$F129/4,IF($AU129="s1",$F129/6,IF($AU129="2b2",$F129/2,0))))))))))))))),0)</f>
        <v>0</v>
      </c>
      <c r="R129" s="12">
        <f t="shared" ref="R129:R177" si="65">IFERROR(IF($E129="",0,$D129*IF($AU129="22d",$E129,IF($AU129="4w",$E129,IF($AU129="2w",$E129,IF($AU129="1m",$E129,IF($AU129="1b",$E129/6,IF($AU129="3t",$E129/4,IF($AU129="3q",$E129/3,IF($AU129="3s",$E129/2,IF($AU129="3a",$E129,IF($AU129="b2",$E129/2,IF($AU129="q1",$E129/3,IF($AU129="t1",$E129/4,IF($AU129="s1",$E129/6,IF($AU129="2b2",$E129/2,0))))))))))))))),0)</f>
        <v>0</v>
      </c>
      <c r="S129" s="33">
        <f t="shared" ref="S129:S177" si="66">IFERROR(IF($F129="",0,$D129*IF($AU129="22d",$F129,IF($AU129="4w",$F129,IF($AU129="2w",$F129,IF($AU129="1m",$F129,IF($AU129="1b",$F129/6,IF($AU129="3t",$F129/4,IF($AU129="3q",$F129/3,IF($AU129="3s",$F129/2,IF($AU129="3a",$F129,IF($AU129="b2",$F129/2,IF($AU129="q1",$F129/3,IF($AU129="t1",$F129/4,IF($AU129="s1",$F129/6,IF($AU129="2b2",$F129/2,0))))))))))))))),0)</f>
        <v>0</v>
      </c>
      <c r="U129" s="12">
        <f t="shared" ref="U129:U177" si="67">IFERROR(IF($E129="",0,$D129*IF($AU129="22d",$E129,IF($AU129="4w",$E129,IF($AU129="2w",$E129,IF($AU129="1m",$E129,IF($AU129="2b",$E129/6,IF($AU129="1t",$E129/4,IF($AU129="4q",$E129/3,IF($AU129="4s",$E129/2,IF($AU129="4a",$E129,IF($AU129="b2",$E129/2,IF($AU129="q1",$E129/3,IF($AU129="t2",$E129/4,IF($AU129="s1",$E129/6,IF($AU129="3b3",$E129/2,0))))))))))))))),0)</f>
        <v>0</v>
      </c>
      <c r="V129" s="33">
        <f t="shared" ref="V129:V177" si="68">IFERROR(IF($F129="",0,$D129*IF($AU129="22d",$F129,IF($AU129="4w",$F129,IF($AU129="2w",$F129,IF($AU129="1m",$F129,IF($AU129="2b",$F129/6,IF($AU129="1t",$F129/4,IF($AU129="4q",$F129/3,IF($AU129="4s",$F129/2,IF($AU129="4a",$F129,IF($AU129="b2",$F129/2,IF($AU129="q1",$F129/3,IF($AU129="t2",$F129/4,IF($AU129="s1",$F129/6,IF($AU129="3b3",$F129/2,0))))))))))))))),0)</f>
        <v>0</v>
      </c>
      <c r="X129" s="12">
        <f t="shared" ref="X129:X177" si="69">IFERROR(IF($E129="",0,$D129*IF($AU129="22d",$E129,IF($AU129="4w",$E129,IF($AU129="2w",$E129,IF($AU129="1m",$E129,IF($AU129="1b",$E129/6,IF($AU129="2t",$E129/4,IF($AU129="1q",$E129/3,IF($AU129="5s",$E129/2,IF($AU129="5a",$E129,IF($AU129="b3",$E129/2,IF($AU129="q2",$E129/3,IF($AU129="t2",$E129/4,IF($AU129="s1",$E129/6,IF($AU129="3b3",$E129/2,0))))))))))))))),0)</f>
        <v>0</v>
      </c>
      <c r="Y129" s="33">
        <f t="shared" ref="Y129:Y177" si="70">IFERROR(IF($F129="",0,$D129*IF($AU129="22d",$F129,IF($AU129="4w",$F129,IF($AU129="2w",$F129,IF($AU129="1m",$F129,IF($AU129="1b",$F129/6,IF($AU129="2t",$F129/4,IF($AU129="1q",$F129/3,IF($AU129="5s",$F129/2,IF($AU129="5a",$F129,IF($AU129="b3",$F129/2,IF($AU129="q2",$F129/3,IF($AU129="t2",$F129/4,IF($AU129="s1",$F129/6,IF($AU129="3b3",$F129/2,0))))))))))))))),0)</f>
        <v>0</v>
      </c>
      <c r="AA129" s="12">
        <f t="shared" ref="AA129:AA177" si="71">IFERROR(IF($E129="",0,$D129*IF($AU129="22d",$E129,IF($AU129="4w",$E129,IF($AU129="2w",$E129,IF($AU129="1m",$E129,IF($AU129="2b",$E129/6,IF($AU129="3t",$E129/4,IF($AU129="2q",$E129/3,IF($AU129="6s",$E129/2,IF($AU129="6a",$E129,IF($AU129="b3",$E129/2,IF($AU129="q2",$E129/3,IF($AU129="t2",$E129/4,IF($AU129="s1",$E129/6,IF($AU129="4b4",$E129/2,0))))))))))))))),0)</f>
        <v>0</v>
      </c>
      <c r="AB129" s="33">
        <f t="shared" ref="AB129:AB177" si="72">IFERROR(IF($F129="",0,$D129*IF($AU129="22d",$F129,IF($AU129="4w",$F129,IF($AU129="2w",$F129,IF($AU129="1m",$F129,IF($AU129="2b",$F129/6,IF($AU129="3t",$F129/4,IF($AU129="2q",$F129/3,IF($AU129="6s",$F129/2,IF($AU129="6a",$F129,IF($AU129="b3",$F129/2,IF($AU129="q2",$F129/3,IF($AU129="t2",$F129/4,IF($AU129="s1",$F129/6,IF($AU129="4b4",$F129/2,0))))))))))))))),0)</f>
        <v>0</v>
      </c>
      <c r="AD129" s="12">
        <f t="shared" ref="AD129:AD177" si="73">IFERROR(IF($E129="",0,$D129*IF($AU129="22d",$E129,IF($AU129="4w",$E129,IF($AU129="2w",$E129,IF($AU129="1m",$E129,IF($AU129="1b",$E129/6,IF($AU129="1t",$E129/4,IF($AU129="3q",$E129/3,IF($AU129="1s",$E129/2,IF($AU129="7a",$E129,IF($AU129="b3",$E129/2,IF($AU129="q2",$E129/3,IF($AU129="t3",$E129/4,IF($AU129="s2",$E129/6,IF($AU129="4b4",$E129/2,0))))))))))))))),0)</f>
        <v>0</v>
      </c>
      <c r="AE129" s="33">
        <f t="shared" ref="AE129:AE177" si="74">IFERROR(IF($F129="",0,$D129*IF($AU129="22d",$F129,IF($AU129="4w",$F129,IF($AU129="2w",$F129,IF($AU129="1m",$F129,IF($AU129="1b",$F129/6,IF($AU129="1t",$F129/4,IF($AU129="3q",$F129/3,IF($AU129="1s",$F129/2,IF($AU129="7a",$F129,IF($AU129="b3",$F129/2,IF($AU129="q2",$F129/3,IF($AU129="t3",$F129/4,IF($AU129="s2",$F129/6,IF($AU129="4b4",$F129/2,0))))))))))))))),0)</f>
        <v>0</v>
      </c>
      <c r="AG129" s="12">
        <f t="shared" ref="AG129:AG177" si="75">IFERROR(IF($E129="",0,$D129*IF($AU129="22d",$E129,IF($AU129="4w",$E129,IF($AU129="2w",$E129,IF($AU129="1m",$E129,IF($AU129="2b",$E129/6,IF($AU129="2t",$E129/4,IF($AU129="4q",$E129/3,IF($AU129="2s",$E129/2,IF($AU129="8a",$E129,IF($AU129="b4",$E129/2,IF($AU129="q2",$E129/3,IF($AU129="t3",$E129/4,IF($AU129="s2",$E129/6,IF($AU129="5b5",$E129/2,0))))))))))))))),0)</f>
        <v>0</v>
      </c>
      <c r="AH129" s="33">
        <f t="shared" ref="AH129:AH177" si="76">IFERROR(IF($F129="",0,$D129*IF($AU129="22d",$F129,IF($AU129="4w",$F129,IF($AU129="2w",$F129,IF($AU129="1m",$F129,IF($AU129="2b",$F129/6,IF($AU129="2t",$F129/4,IF($AU129="4q",$F129/3,IF($AU129="2s",$F129/2,IF($AU129="8a",$F129,IF($AU129="b4",$F129/2,IF($AU129="q2",$F129/3,IF($AU129="t3",$F129/4,IF($AU129="s2",$F129/6,IF($AU129="5b5",$F129/2,0))))))))))))))),0)</f>
        <v>0</v>
      </c>
      <c r="AJ129" s="12">
        <f t="shared" ref="AJ129:AJ177" si="77">IFERROR(IF($E129="",0,$D129*IF($AU129="22d",$E129,IF($AU129="4w",$E129,IF($AU129="2w",$E129,IF($AU129="1m",$E129,IF($AU129="1b",$E129/6,IF($AU129="3t",$E129/4,IF($AU129="1q",$E129/3,IF($AU129="3s",$E129/2,IF($AU129="9a",$E129,IF($AU129="b5",$E129/2,IF($AU129="q3",$E129/3,IF($AU129="t3",$E129/4,IF($AU129="s2",$E129/6,IF($AU129="5b5",$E129/2,0))))))))))))))),0)</f>
        <v>0</v>
      </c>
      <c r="AK129" s="33">
        <f t="shared" ref="AK129:AK177" si="78">IFERROR(IF($F129="",0,$D129*IF($AU129="22d",$F129,IF($AU129="4w",$F129,IF($AU129="2w",$F129,IF($AU129="1m",$F129,IF($AU129="1b",$F129/6,IF($AU129="3t",$F129/4,IF($AU129="1q",$F129/3,IF($AU129="3s",$F129/2,IF($AU129="9a",$F129,IF($AU129="b5",$F129/2,IF($AU129="q3",$F129/3,IF($AU129="t3",$F129/4,IF($AU129="s2",$F129/6,IF($AU129="5b5",$F129/2,0))))))))))))))),0)</f>
        <v>0</v>
      </c>
      <c r="AM129" s="12">
        <f t="shared" ref="AM129:AM177" si="79">IFERROR(IF($E129="",0,$D129*IF($AU129="22d",$E129,IF($AU129="4w",$E129,IF($AU129="2w",$E129,IF($AU129="1m",$E129,IF($AU129="2b",$E129/6,IF($AU129="1t",$E129/4,IF($AU129="2q",$E129/3,IF($AU129="4s",$E129/2,IF($AU129="10a",$E129,IF($AU129="b5",$E129/2,IF($AU129="q3",$E129/3,IF($AU129="t4",$E129/4,IF($AU129="s2",$E129/6,IF($AU129="6b6",$E129/2,0))))))))))))))),0)</f>
        <v>0</v>
      </c>
      <c r="AN129" s="33">
        <f t="shared" ref="AN129:AN177" si="80">IFERROR(IF($F129="",0,$D129*IF($AU129="22d",$F129,IF($AU129="4w",$F129,IF($AU129="2w",$F129,IF($AU129="1m",$F129,IF($AU129="2b",$F129/6,IF($AU129="1t",$F129/4,IF($AU129="2q",$F129/3,IF($AU129="4s",$F129/2,IF($AU129="10a",$F129,IF($AU129="b5",$F129/2,IF($AU129="q3",$F129/3,IF($AU129="t4",$F129/4,IF($AU129="s2",$F129/6,IF($AU129="6b6",$F129/2,0))))))))))))))),0)</f>
        <v>0</v>
      </c>
      <c r="AP129" s="12">
        <f t="shared" ref="AP129:AP177" si="81">IFERROR(IF($E129="",0,$D129*IF($AU129="22d",$E129,IF($AU129="4w",$E129,IF($AU129="2w",$E129,IF($AU129="1m",$E129,IF($AU129="1b",$E129/6,IF($AU129="2t",$E129/4,IF($AU129="3q",$E129/3,IF($AU129="5s",$E129/2,IF($AU129="11a",$E129,IF($AU129="b6",$E129/2,IF($AU129="q3",$E129/3,IF($AU129="t4",$E129/4,IF($AU129="s2",$E129/6,IF($AU129="6b6",$E129/2,0))))))))))))))),0)</f>
        <v>0</v>
      </c>
      <c r="AQ129" s="33">
        <f t="shared" ref="AQ129:AQ177" si="82">IFERROR(IF($F129="",0,$D129*IF($AU129="22d",$F129,IF($AU129="4w",$F129,IF($AU129="2w",$F129,IF($AU129="1m",$F129,IF($AU129="1b",$F129/6,IF($AU129="2t",$F129/4,IF($AU129="3q",$F129/3,IF($AU129="5s",$F129/2,IF($AU129="11a",$F129,IF($AU129="b6",$F129/2,IF($AU129="q3",$F129/3,IF($AU129="t4",$F129/4,IF($AU129="s2",$F129/6,IF($AU129="6b6",$F129/2,0))))))))))))))),0)</f>
        <v>0</v>
      </c>
      <c r="AS129" s="12">
        <f t="shared" ref="AS129:AS177" si="83">IFERROR(IF($E129="",0,$D129*IF($AU129="22d",$E129,IF($AU129="4w",$E129,IF($AU129="2w",$E129,IF($AU129="1m",$E129,IF($AU129="2b",$E129/6,IF($AU129="3t",$E129/4,IF($AU129="4q",$E129/3,IF($AU129="6s",$E129/2,IF($AU129="12a",$E129,IF($AU129="b6",$E129/2,IF($AU129="q3",$E129/3,IF($AU129="t4",$E129/4,IF($AU129="s2",$E129/6,IF($AU129="1b1",$E129/2,0))))))))))))))),0)</f>
        <v>0</v>
      </c>
      <c r="AT129" s="33">
        <f t="shared" ref="AT129:AT177" si="84">IFERROR(IF($F129="",0,$D129*IF($AU129="22d",$F129,IF($AU129="4w",$F129,IF($AU129="2w",$F129,IF($AU129="1m",$F129,IF($AU129="2b",$F129/6,IF($AU129="3t",$F129/4,IF($AU129="4q",$F129/3,IF($AU129="6s",$F129/2,IF($AU129="12a",$F129,IF($AU129="b6",$F129/2,IF($AU129="q3",$F129/3,IF($AU129="t4",$F129/4,IF($AU129="s2",$F129/6,IF($AU129="1b1",$F129/2,0))))))))))))))),0)</f>
        <v>0</v>
      </c>
      <c r="AU129" s="158" t="str">
        <f>IF(C129="","",VLOOKUP(B129,apoio!P:S,4,0))</f>
        <v/>
      </c>
    </row>
    <row r="130" spans="1:47" ht="15" customHeight="1" x14ac:dyDescent="0.25">
      <c r="A130" s="10" t="str">
        <f>IF('1_geral'!$D$12="","",'1_geral'!$A$12)</f>
        <v/>
      </c>
      <c r="B130" s="48" t="str">
        <f>IF('1_geral'!$G$12="","",'1_geral'!$G$12)</f>
        <v/>
      </c>
      <c r="C130" s="48" t="str">
        <f>IF('1_geral'!$D$12="","",'1_geral'!$D$12)</f>
        <v/>
      </c>
      <c r="D130" s="35" t="str">
        <f>IF(C130="","",1/'3_pessoal'!C$12)</f>
        <v/>
      </c>
      <c r="E130" s="11">
        <f>IF(C130="",0,'3_pessoal'!X$12)</f>
        <v>0</v>
      </c>
      <c r="F130" s="108">
        <f>IF(C130="",0,'3_pessoal'!Z$12)</f>
        <v>0</v>
      </c>
      <c r="G130" s="11">
        <f t="shared" si="60"/>
        <v>0</v>
      </c>
      <c r="I130" s="11">
        <f t="shared" si="58"/>
        <v>0</v>
      </c>
      <c r="J130" s="112">
        <f t="shared" si="59"/>
        <v>0</v>
      </c>
      <c r="L130" s="11">
        <f t="shared" si="61"/>
        <v>0</v>
      </c>
      <c r="M130" s="108">
        <f t="shared" si="62"/>
        <v>0</v>
      </c>
      <c r="O130" s="11">
        <f t="shared" si="63"/>
        <v>0</v>
      </c>
      <c r="P130" s="108">
        <f t="shared" si="64"/>
        <v>0</v>
      </c>
      <c r="R130" s="11">
        <f t="shared" si="65"/>
        <v>0</v>
      </c>
      <c r="S130" s="108">
        <f t="shared" si="66"/>
        <v>0</v>
      </c>
      <c r="U130" s="11">
        <f t="shared" si="67"/>
        <v>0</v>
      </c>
      <c r="V130" s="108">
        <f t="shared" si="68"/>
        <v>0</v>
      </c>
      <c r="X130" s="11">
        <f t="shared" si="69"/>
        <v>0</v>
      </c>
      <c r="Y130" s="108">
        <f t="shared" si="70"/>
        <v>0</v>
      </c>
      <c r="AA130" s="11">
        <f t="shared" si="71"/>
        <v>0</v>
      </c>
      <c r="AB130" s="108">
        <f t="shared" si="72"/>
        <v>0</v>
      </c>
      <c r="AD130" s="11">
        <f t="shared" si="73"/>
        <v>0</v>
      </c>
      <c r="AE130" s="108">
        <f t="shared" si="74"/>
        <v>0</v>
      </c>
      <c r="AG130" s="11">
        <f t="shared" si="75"/>
        <v>0</v>
      </c>
      <c r="AH130" s="108">
        <f t="shared" si="76"/>
        <v>0</v>
      </c>
      <c r="AJ130" s="11">
        <f t="shared" si="77"/>
        <v>0</v>
      </c>
      <c r="AK130" s="108">
        <f t="shared" si="78"/>
        <v>0</v>
      </c>
      <c r="AM130" s="11">
        <f t="shared" si="79"/>
        <v>0</v>
      </c>
      <c r="AN130" s="108">
        <f t="shared" si="80"/>
        <v>0</v>
      </c>
      <c r="AP130" s="11">
        <f t="shared" si="81"/>
        <v>0</v>
      </c>
      <c r="AQ130" s="108">
        <f t="shared" si="82"/>
        <v>0</v>
      </c>
      <c r="AS130" s="11">
        <f t="shared" si="83"/>
        <v>0</v>
      </c>
      <c r="AT130" s="108">
        <f t="shared" si="84"/>
        <v>0</v>
      </c>
      <c r="AU130" s="158" t="str">
        <f>IF(C130="","",VLOOKUP(B130,apoio!P:S,4,0))</f>
        <v/>
      </c>
    </row>
    <row r="131" spans="1:47" ht="15" customHeight="1" x14ac:dyDescent="0.25">
      <c r="A131" s="7" t="str">
        <f>IF('1_geral'!$D$13="","",'1_geral'!$A$13)</f>
        <v/>
      </c>
      <c r="B131" s="49" t="str">
        <f>IF('1_geral'!$G$13="","",'1_geral'!$G$13)</f>
        <v/>
      </c>
      <c r="C131" s="49" t="str">
        <f>IF('1_geral'!$D$13="","",'1_geral'!$D$13)</f>
        <v/>
      </c>
      <c r="D131" s="35" t="str">
        <f>IF(C131="","",1/'3_pessoal'!C$13)</f>
        <v/>
      </c>
      <c r="E131" s="12">
        <f>IF(C131="",0,'3_pessoal'!X$13)</f>
        <v>0</v>
      </c>
      <c r="F131" s="33">
        <f>IF(C131="",0,'3_pessoal'!Z$13)</f>
        <v>0</v>
      </c>
      <c r="G131" s="12">
        <f t="shared" si="60"/>
        <v>0</v>
      </c>
      <c r="I131" s="12">
        <f t="shared" si="58"/>
        <v>0</v>
      </c>
      <c r="J131" s="12">
        <f t="shared" si="59"/>
        <v>0</v>
      </c>
      <c r="L131" s="12">
        <f t="shared" si="61"/>
        <v>0</v>
      </c>
      <c r="M131" s="33">
        <f t="shared" si="62"/>
        <v>0</v>
      </c>
      <c r="O131" s="12">
        <f t="shared" si="63"/>
        <v>0</v>
      </c>
      <c r="P131" s="33">
        <f t="shared" si="64"/>
        <v>0</v>
      </c>
      <c r="R131" s="12">
        <f t="shared" si="65"/>
        <v>0</v>
      </c>
      <c r="S131" s="33">
        <f t="shared" si="66"/>
        <v>0</v>
      </c>
      <c r="U131" s="12">
        <f t="shared" si="67"/>
        <v>0</v>
      </c>
      <c r="V131" s="33">
        <f t="shared" si="68"/>
        <v>0</v>
      </c>
      <c r="X131" s="12">
        <f t="shared" si="69"/>
        <v>0</v>
      </c>
      <c r="Y131" s="33">
        <f t="shared" si="70"/>
        <v>0</v>
      </c>
      <c r="AA131" s="12">
        <f t="shared" si="71"/>
        <v>0</v>
      </c>
      <c r="AB131" s="33">
        <f t="shared" si="72"/>
        <v>0</v>
      </c>
      <c r="AD131" s="12">
        <f t="shared" si="73"/>
        <v>0</v>
      </c>
      <c r="AE131" s="33">
        <f t="shared" si="74"/>
        <v>0</v>
      </c>
      <c r="AG131" s="12">
        <f t="shared" si="75"/>
        <v>0</v>
      </c>
      <c r="AH131" s="33">
        <f t="shared" si="76"/>
        <v>0</v>
      </c>
      <c r="AJ131" s="12">
        <f t="shared" si="77"/>
        <v>0</v>
      </c>
      <c r="AK131" s="33">
        <f t="shared" si="78"/>
        <v>0</v>
      </c>
      <c r="AM131" s="12">
        <f t="shared" si="79"/>
        <v>0</v>
      </c>
      <c r="AN131" s="33">
        <f t="shared" si="80"/>
        <v>0</v>
      </c>
      <c r="AP131" s="12">
        <f t="shared" si="81"/>
        <v>0</v>
      </c>
      <c r="AQ131" s="33">
        <f t="shared" si="82"/>
        <v>0</v>
      </c>
      <c r="AS131" s="12">
        <f t="shared" si="83"/>
        <v>0</v>
      </c>
      <c r="AT131" s="33">
        <f t="shared" si="84"/>
        <v>0</v>
      </c>
      <c r="AU131" s="158" t="str">
        <f>IF(C131="","",VLOOKUP(B131,apoio!P:S,4,0))</f>
        <v/>
      </c>
    </row>
    <row r="132" spans="1:47" ht="15" customHeight="1" x14ac:dyDescent="0.25">
      <c r="A132" s="10" t="str">
        <f>IF('1_geral'!$D$14="","",'1_geral'!$A$14)</f>
        <v/>
      </c>
      <c r="B132" s="48" t="str">
        <f>IF('1_geral'!$G$14="","",'1_geral'!$G$14)</f>
        <v/>
      </c>
      <c r="C132" s="48" t="str">
        <f>IF('1_geral'!$D$14="","",'1_geral'!$D$14)</f>
        <v/>
      </c>
      <c r="D132" s="35" t="str">
        <f>IF(C132="","",1/'3_pessoal'!C$14)</f>
        <v/>
      </c>
      <c r="E132" s="11">
        <f>IF(C132="",0,'3_pessoal'!X$14)</f>
        <v>0</v>
      </c>
      <c r="F132" s="108">
        <f>IF(C132="",0,'3_pessoal'!Z$14)</f>
        <v>0</v>
      </c>
      <c r="G132" s="11">
        <f t="shared" si="60"/>
        <v>0</v>
      </c>
      <c r="I132" s="11">
        <f t="shared" si="58"/>
        <v>0</v>
      </c>
      <c r="J132" s="112">
        <f t="shared" si="59"/>
        <v>0</v>
      </c>
      <c r="L132" s="11">
        <f t="shared" si="61"/>
        <v>0</v>
      </c>
      <c r="M132" s="108">
        <f t="shared" si="62"/>
        <v>0</v>
      </c>
      <c r="O132" s="11">
        <f t="shared" si="63"/>
        <v>0</v>
      </c>
      <c r="P132" s="108">
        <f t="shared" si="64"/>
        <v>0</v>
      </c>
      <c r="R132" s="11">
        <f t="shared" si="65"/>
        <v>0</v>
      </c>
      <c r="S132" s="108">
        <f t="shared" si="66"/>
        <v>0</v>
      </c>
      <c r="U132" s="11">
        <f t="shared" si="67"/>
        <v>0</v>
      </c>
      <c r="V132" s="108">
        <f t="shared" si="68"/>
        <v>0</v>
      </c>
      <c r="X132" s="11">
        <f t="shared" si="69"/>
        <v>0</v>
      </c>
      <c r="Y132" s="108">
        <f t="shared" si="70"/>
        <v>0</v>
      </c>
      <c r="AA132" s="11">
        <f t="shared" si="71"/>
        <v>0</v>
      </c>
      <c r="AB132" s="108">
        <f t="shared" si="72"/>
        <v>0</v>
      </c>
      <c r="AD132" s="11">
        <f t="shared" si="73"/>
        <v>0</v>
      </c>
      <c r="AE132" s="108">
        <f t="shared" si="74"/>
        <v>0</v>
      </c>
      <c r="AG132" s="11">
        <f t="shared" si="75"/>
        <v>0</v>
      </c>
      <c r="AH132" s="108">
        <f t="shared" si="76"/>
        <v>0</v>
      </c>
      <c r="AJ132" s="11">
        <f t="shared" si="77"/>
        <v>0</v>
      </c>
      <c r="AK132" s="108">
        <f t="shared" si="78"/>
        <v>0</v>
      </c>
      <c r="AM132" s="11">
        <f t="shared" si="79"/>
        <v>0</v>
      </c>
      <c r="AN132" s="108">
        <f t="shared" si="80"/>
        <v>0</v>
      </c>
      <c r="AP132" s="11">
        <f t="shared" si="81"/>
        <v>0</v>
      </c>
      <c r="AQ132" s="108">
        <f t="shared" si="82"/>
        <v>0</v>
      </c>
      <c r="AS132" s="11">
        <f t="shared" si="83"/>
        <v>0</v>
      </c>
      <c r="AT132" s="108">
        <f t="shared" si="84"/>
        <v>0</v>
      </c>
      <c r="AU132" s="158" t="str">
        <f>IF(C132="","",VLOOKUP(B132,apoio!P:S,4,0))</f>
        <v/>
      </c>
    </row>
    <row r="133" spans="1:47" ht="15" customHeight="1" x14ac:dyDescent="0.25">
      <c r="A133" s="7" t="str">
        <f>IF('1_geral'!$D$15="","",'1_geral'!$A$15)</f>
        <v/>
      </c>
      <c r="B133" s="49" t="str">
        <f>IF('1_geral'!$G$15="","",'1_geral'!$G$15)</f>
        <v/>
      </c>
      <c r="C133" s="49" t="str">
        <f>IF('1_geral'!$D$15="","",'1_geral'!$D$15)</f>
        <v/>
      </c>
      <c r="D133" s="35" t="str">
        <f>IF(C133="","",1/'3_pessoal'!C$15)</f>
        <v/>
      </c>
      <c r="E133" s="12">
        <f>IF(C133="",0,'3_pessoal'!X$15)</f>
        <v>0</v>
      </c>
      <c r="F133" s="33">
        <f>IF(C133="",0,'3_pessoal'!Z$15)</f>
        <v>0</v>
      </c>
      <c r="G133" s="12">
        <f t="shared" si="60"/>
        <v>0</v>
      </c>
      <c r="I133" s="12">
        <f t="shared" si="58"/>
        <v>0</v>
      </c>
      <c r="J133" s="12">
        <f t="shared" si="59"/>
        <v>0</v>
      </c>
      <c r="L133" s="12">
        <f t="shared" si="61"/>
        <v>0</v>
      </c>
      <c r="M133" s="33">
        <f t="shared" si="62"/>
        <v>0</v>
      </c>
      <c r="O133" s="12">
        <f t="shared" si="63"/>
        <v>0</v>
      </c>
      <c r="P133" s="33">
        <f t="shared" si="64"/>
        <v>0</v>
      </c>
      <c r="R133" s="12">
        <f t="shared" si="65"/>
        <v>0</v>
      </c>
      <c r="S133" s="33">
        <f t="shared" si="66"/>
        <v>0</v>
      </c>
      <c r="U133" s="12">
        <f t="shared" si="67"/>
        <v>0</v>
      </c>
      <c r="V133" s="33">
        <f t="shared" si="68"/>
        <v>0</v>
      </c>
      <c r="X133" s="12">
        <f t="shared" si="69"/>
        <v>0</v>
      </c>
      <c r="Y133" s="33">
        <f t="shared" si="70"/>
        <v>0</v>
      </c>
      <c r="AA133" s="12">
        <f t="shared" si="71"/>
        <v>0</v>
      </c>
      <c r="AB133" s="33">
        <f t="shared" si="72"/>
        <v>0</v>
      </c>
      <c r="AD133" s="12">
        <f t="shared" si="73"/>
        <v>0</v>
      </c>
      <c r="AE133" s="33">
        <f t="shared" si="74"/>
        <v>0</v>
      </c>
      <c r="AG133" s="12">
        <f t="shared" si="75"/>
        <v>0</v>
      </c>
      <c r="AH133" s="33">
        <f t="shared" si="76"/>
        <v>0</v>
      </c>
      <c r="AJ133" s="12">
        <f t="shared" si="77"/>
        <v>0</v>
      </c>
      <c r="AK133" s="33">
        <f t="shared" si="78"/>
        <v>0</v>
      </c>
      <c r="AM133" s="12">
        <f t="shared" si="79"/>
        <v>0</v>
      </c>
      <c r="AN133" s="33">
        <f t="shared" si="80"/>
        <v>0</v>
      </c>
      <c r="AP133" s="12">
        <f t="shared" si="81"/>
        <v>0</v>
      </c>
      <c r="AQ133" s="33">
        <f t="shared" si="82"/>
        <v>0</v>
      </c>
      <c r="AS133" s="12">
        <f t="shared" si="83"/>
        <v>0</v>
      </c>
      <c r="AT133" s="33">
        <f t="shared" si="84"/>
        <v>0</v>
      </c>
      <c r="AU133" s="158" t="str">
        <f>IF(C133="","",VLOOKUP(B133,apoio!P:S,4,0))</f>
        <v/>
      </c>
    </row>
    <row r="134" spans="1:47" ht="15" customHeight="1" x14ac:dyDescent="0.25">
      <c r="A134" s="10" t="str">
        <f>IF('1_geral'!$D$16="","",'1_geral'!$A$16)</f>
        <v/>
      </c>
      <c r="B134" s="48" t="str">
        <f>IF('1_geral'!$G$16="","",'1_geral'!$G$16)</f>
        <v/>
      </c>
      <c r="C134" s="48" t="str">
        <f>IF('1_geral'!$D$16="","",'1_geral'!$D$16)</f>
        <v/>
      </c>
      <c r="D134" s="35" t="str">
        <f>IF(C134="","",1/'3_pessoal'!C$16)</f>
        <v/>
      </c>
      <c r="E134" s="11">
        <f>IF(C134="",0,'3_pessoal'!X$16)</f>
        <v>0</v>
      </c>
      <c r="F134" s="108">
        <f>IF(C134="",0,'3_pessoal'!Z$16)</f>
        <v>0</v>
      </c>
      <c r="G134" s="11">
        <f t="shared" si="60"/>
        <v>0</v>
      </c>
      <c r="I134" s="11">
        <f t="shared" si="58"/>
        <v>0</v>
      </c>
      <c r="J134" s="112">
        <f t="shared" si="59"/>
        <v>0</v>
      </c>
      <c r="L134" s="11">
        <f t="shared" si="61"/>
        <v>0</v>
      </c>
      <c r="M134" s="108">
        <f t="shared" si="62"/>
        <v>0</v>
      </c>
      <c r="O134" s="11">
        <f t="shared" si="63"/>
        <v>0</v>
      </c>
      <c r="P134" s="108">
        <f t="shared" si="64"/>
        <v>0</v>
      </c>
      <c r="R134" s="11">
        <f t="shared" si="65"/>
        <v>0</v>
      </c>
      <c r="S134" s="108">
        <f t="shared" si="66"/>
        <v>0</v>
      </c>
      <c r="U134" s="11">
        <f t="shared" si="67"/>
        <v>0</v>
      </c>
      <c r="V134" s="108">
        <f t="shared" si="68"/>
        <v>0</v>
      </c>
      <c r="X134" s="11">
        <f t="shared" si="69"/>
        <v>0</v>
      </c>
      <c r="Y134" s="108">
        <f t="shared" si="70"/>
        <v>0</v>
      </c>
      <c r="AA134" s="11">
        <f t="shared" si="71"/>
        <v>0</v>
      </c>
      <c r="AB134" s="108">
        <f t="shared" si="72"/>
        <v>0</v>
      </c>
      <c r="AD134" s="11">
        <f t="shared" si="73"/>
        <v>0</v>
      </c>
      <c r="AE134" s="108">
        <f t="shared" si="74"/>
        <v>0</v>
      </c>
      <c r="AG134" s="11">
        <f t="shared" si="75"/>
        <v>0</v>
      </c>
      <c r="AH134" s="108">
        <f t="shared" si="76"/>
        <v>0</v>
      </c>
      <c r="AJ134" s="11">
        <f t="shared" si="77"/>
        <v>0</v>
      </c>
      <c r="AK134" s="108">
        <f t="shared" si="78"/>
        <v>0</v>
      </c>
      <c r="AM134" s="11">
        <f t="shared" si="79"/>
        <v>0</v>
      </c>
      <c r="AN134" s="108">
        <f t="shared" si="80"/>
        <v>0</v>
      </c>
      <c r="AP134" s="11">
        <f t="shared" si="81"/>
        <v>0</v>
      </c>
      <c r="AQ134" s="108">
        <f t="shared" si="82"/>
        <v>0</v>
      </c>
      <c r="AS134" s="11">
        <f t="shared" si="83"/>
        <v>0</v>
      </c>
      <c r="AT134" s="108">
        <f t="shared" si="84"/>
        <v>0</v>
      </c>
      <c r="AU134" s="158" t="str">
        <f>IF(C134="","",VLOOKUP(B134,apoio!P:S,4,0))</f>
        <v/>
      </c>
    </row>
    <row r="135" spans="1:47" ht="15" customHeight="1" x14ac:dyDescent="0.25">
      <c r="A135" s="7" t="str">
        <f>IF('1_geral'!$D$17="","",'1_geral'!$A$17)</f>
        <v/>
      </c>
      <c r="B135" s="49" t="str">
        <f>IF('1_geral'!$G$17="","",'1_geral'!$G$17)</f>
        <v/>
      </c>
      <c r="C135" s="49" t="str">
        <f>IF('1_geral'!$D$17="","",'1_geral'!$D$17)</f>
        <v/>
      </c>
      <c r="D135" s="35" t="str">
        <f>IF(C135="","",1/'3_pessoal'!C$17)</f>
        <v/>
      </c>
      <c r="E135" s="12">
        <f>IF(C135="",0,'3_pessoal'!X$17)</f>
        <v>0</v>
      </c>
      <c r="F135" s="33">
        <f>IF(C135="",0,'3_pessoal'!Z$17)</f>
        <v>0</v>
      </c>
      <c r="G135" s="12">
        <f t="shared" si="60"/>
        <v>0</v>
      </c>
      <c r="I135" s="12">
        <f t="shared" si="58"/>
        <v>0</v>
      </c>
      <c r="J135" s="12">
        <f t="shared" si="59"/>
        <v>0</v>
      </c>
      <c r="L135" s="12">
        <f t="shared" si="61"/>
        <v>0</v>
      </c>
      <c r="M135" s="33">
        <f t="shared" si="62"/>
        <v>0</v>
      </c>
      <c r="O135" s="12">
        <f t="shared" si="63"/>
        <v>0</v>
      </c>
      <c r="P135" s="33">
        <f t="shared" si="64"/>
        <v>0</v>
      </c>
      <c r="R135" s="12">
        <f t="shared" si="65"/>
        <v>0</v>
      </c>
      <c r="S135" s="33">
        <f t="shared" si="66"/>
        <v>0</v>
      </c>
      <c r="U135" s="12">
        <f t="shared" si="67"/>
        <v>0</v>
      </c>
      <c r="V135" s="33">
        <f t="shared" si="68"/>
        <v>0</v>
      </c>
      <c r="X135" s="12">
        <f t="shared" si="69"/>
        <v>0</v>
      </c>
      <c r="Y135" s="33">
        <f t="shared" si="70"/>
        <v>0</v>
      </c>
      <c r="AA135" s="12">
        <f t="shared" si="71"/>
        <v>0</v>
      </c>
      <c r="AB135" s="33">
        <f t="shared" si="72"/>
        <v>0</v>
      </c>
      <c r="AD135" s="12">
        <f t="shared" si="73"/>
        <v>0</v>
      </c>
      <c r="AE135" s="33">
        <f t="shared" si="74"/>
        <v>0</v>
      </c>
      <c r="AG135" s="12">
        <f t="shared" si="75"/>
        <v>0</v>
      </c>
      <c r="AH135" s="33">
        <f t="shared" si="76"/>
        <v>0</v>
      </c>
      <c r="AJ135" s="12">
        <f t="shared" si="77"/>
        <v>0</v>
      </c>
      <c r="AK135" s="33">
        <f t="shared" si="78"/>
        <v>0</v>
      </c>
      <c r="AM135" s="12">
        <f t="shared" si="79"/>
        <v>0</v>
      </c>
      <c r="AN135" s="33">
        <f t="shared" si="80"/>
        <v>0</v>
      </c>
      <c r="AP135" s="12">
        <f t="shared" si="81"/>
        <v>0</v>
      </c>
      <c r="AQ135" s="33">
        <f t="shared" si="82"/>
        <v>0</v>
      </c>
      <c r="AS135" s="12">
        <f t="shared" si="83"/>
        <v>0</v>
      </c>
      <c r="AT135" s="33">
        <f t="shared" si="84"/>
        <v>0</v>
      </c>
      <c r="AU135" s="158" t="str">
        <f>IF(C135="","",VLOOKUP(B135,apoio!P:S,4,0))</f>
        <v/>
      </c>
    </row>
    <row r="136" spans="1:47" ht="15" customHeight="1" x14ac:dyDescent="0.25">
      <c r="A136" s="10" t="str">
        <f>IF('1_geral'!$D$18="","",'1_geral'!$A$18)</f>
        <v/>
      </c>
      <c r="B136" s="48" t="str">
        <f>IF('1_geral'!$G$18="","",'1_geral'!$G$18)</f>
        <v/>
      </c>
      <c r="C136" s="48" t="str">
        <f>IF('1_geral'!$D$18="","",'1_geral'!$D$18)</f>
        <v/>
      </c>
      <c r="D136" s="35" t="str">
        <f>IF(C136="","",1/'3_pessoal'!C$18)</f>
        <v/>
      </c>
      <c r="E136" s="11">
        <f>IF(C136="",0,'3_pessoal'!X$18)</f>
        <v>0</v>
      </c>
      <c r="F136" s="108">
        <f>IF(C136="",0,'3_pessoal'!Z$18)</f>
        <v>0</v>
      </c>
      <c r="G136" s="11">
        <f t="shared" si="60"/>
        <v>0</v>
      </c>
      <c r="I136" s="11">
        <f t="shared" si="58"/>
        <v>0</v>
      </c>
      <c r="J136" s="112">
        <f t="shared" si="59"/>
        <v>0</v>
      </c>
      <c r="L136" s="11">
        <f t="shared" si="61"/>
        <v>0</v>
      </c>
      <c r="M136" s="108">
        <f t="shared" si="62"/>
        <v>0</v>
      </c>
      <c r="O136" s="11">
        <f t="shared" si="63"/>
        <v>0</v>
      </c>
      <c r="P136" s="108">
        <f t="shared" si="64"/>
        <v>0</v>
      </c>
      <c r="R136" s="11">
        <f t="shared" si="65"/>
        <v>0</v>
      </c>
      <c r="S136" s="108">
        <f t="shared" si="66"/>
        <v>0</v>
      </c>
      <c r="U136" s="11">
        <f t="shared" si="67"/>
        <v>0</v>
      </c>
      <c r="V136" s="108">
        <f t="shared" si="68"/>
        <v>0</v>
      </c>
      <c r="X136" s="11">
        <f t="shared" si="69"/>
        <v>0</v>
      </c>
      <c r="Y136" s="108">
        <f t="shared" si="70"/>
        <v>0</v>
      </c>
      <c r="AA136" s="11">
        <f t="shared" si="71"/>
        <v>0</v>
      </c>
      <c r="AB136" s="108">
        <f t="shared" si="72"/>
        <v>0</v>
      </c>
      <c r="AD136" s="11">
        <f t="shared" si="73"/>
        <v>0</v>
      </c>
      <c r="AE136" s="108">
        <f t="shared" si="74"/>
        <v>0</v>
      </c>
      <c r="AG136" s="11">
        <f t="shared" si="75"/>
        <v>0</v>
      </c>
      <c r="AH136" s="108">
        <f t="shared" si="76"/>
        <v>0</v>
      </c>
      <c r="AJ136" s="11">
        <f t="shared" si="77"/>
        <v>0</v>
      </c>
      <c r="AK136" s="108">
        <f t="shared" si="78"/>
        <v>0</v>
      </c>
      <c r="AM136" s="11">
        <f t="shared" si="79"/>
        <v>0</v>
      </c>
      <c r="AN136" s="108">
        <f t="shared" si="80"/>
        <v>0</v>
      </c>
      <c r="AP136" s="11">
        <f t="shared" si="81"/>
        <v>0</v>
      </c>
      <c r="AQ136" s="108">
        <f t="shared" si="82"/>
        <v>0</v>
      </c>
      <c r="AS136" s="11">
        <f t="shared" si="83"/>
        <v>0</v>
      </c>
      <c r="AT136" s="108">
        <f t="shared" si="84"/>
        <v>0</v>
      </c>
      <c r="AU136" s="158" t="str">
        <f>IF(C136="","",VLOOKUP(B136,apoio!P:S,4,0))</f>
        <v/>
      </c>
    </row>
    <row r="137" spans="1:47" ht="15" customHeight="1" x14ac:dyDescent="0.25">
      <c r="A137" s="7" t="str">
        <f>IF('1_geral'!$D$19="","",'1_geral'!$A$19)</f>
        <v/>
      </c>
      <c r="B137" s="49" t="str">
        <f>IF('1_geral'!$G$19="","",'1_geral'!$G$19)</f>
        <v/>
      </c>
      <c r="C137" s="49" t="str">
        <f>IF('1_geral'!$D$19="","",'1_geral'!$D$19)</f>
        <v/>
      </c>
      <c r="D137" s="35" t="str">
        <f>IF(C137="","",1/'3_pessoal'!C$19)</f>
        <v/>
      </c>
      <c r="E137" s="12">
        <f>IF(C137="",0,'3_pessoal'!X$19)</f>
        <v>0</v>
      </c>
      <c r="F137" s="33">
        <f>IF(C137="",0,'3_pessoal'!Z$19)</f>
        <v>0</v>
      </c>
      <c r="G137" s="12">
        <f t="shared" si="60"/>
        <v>0</v>
      </c>
      <c r="I137" s="12">
        <f t="shared" si="58"/>
        <v>0</v>
      </c>
      <c r="J137" s="12">
        <f t="shared" si="59"/>
        <v>0</v>
      </c>
      <c r="L137" s="12">
        <f t="shared" si="61"/>
        <v>0</v>
      </c>
      <c r="M137" s="33">
        <f t="shared" si="62"/>
        <v>0</v>
      </c>
      <c r="O137" s="12">
        <f t="shared" si="63"/>
        <v>0</v>
      </c>
      <c r="P137" s="33">
        <f t="shared" si="64"/>
        <v>0</v>
      </c>
      <c r="R137" s="12">
        <f t="shared" si="65"/>
        <v>0</v>
      </c>
      <c r="S137" s="33">
        <f t="shared" si="66"/>
        <v>0</v>
      </c>
      <c r="U137" s="12">
        <f t="shared" si="67"/>
        <v>0</v>
      </c>
      <c r="V137" s="33">
        <f t="shared" si="68"/>
        <v>0</v>
      </c>
      <c r="X137" s="12">
        <f t="shared" si="69"/>
        <v>0</v>
      </c>
      <c r="Y137" s="33">
        <f t="shared" si="70"/>
        <v>0</v>
      </c>
      <c r="AA137" s="12">
        <f t="shared" si="71"/>
        <v>0</v>
      </c>
      <c r="AB137" s="33">
        <f t="shared" si="72"/>
        <v>0</v>
      </c>
      <c r="AD137" s="12">
        <f t="shared" si="73"/>
        <v>0</v>
      </c>
      <c r="AE137" s="33">
        <f t="shared" si="74"/>
        <v>0</v>
      </c>
      <c r="AG137" s="12">
        <f t="shared" si="75"/>
        <v>0</v>
      </c>
      <c r="AH137" s="33">
        <f t="shared" si="76"/>
        <v>0</v>
      </c>
      <c r="AJ137" s="12">
        <f t="shared" si="77"/>
        <v>0</v>
      </c>
      <c r="AK137" s="33">
        <f t="shared" si="78"/>
        <v>0</v>
      </c>
      <c r="AM137" s="12">
        <f t="shared" si="79"/>
        <v>0</v>
      </c>
      <c r="AN137" s="33">
        <f t="shared" si="80"/>
        <v>0</v>
      </c>
      <c r="AP137" s="12">
        <f t="shared" si="81"/>
        <v>0</v>
      </c>
      <c r="AQ137" s="33">
        <f t="shared" si="82"/>
        <v>0</v>
      </c>
      <c r="AS137" s="12">
        <f t="shared" si="83"/>
        <v>0</v>
      </c>
      <c r="AT137" s="33">
        <f t="shared" si="84"/>
        <v>0</v>
      </c>
      <c r="AU137" s="158" t="str">
        <f>IF(C137="","",VLOOKUP(B137,apoio!P:S,4,0))</f>
        <v/>
      </c>
    </row>
    <row r="138" spans="1:47" ht="15" customHeight="1" x14ac:dyDescent="0.25">
      <c r="A138" s="10" t="str">
        <f>IF('1_geral'!$D$20="","",'1_geral'!$A$20)</f>
        <v/>
      </c>
      <c r="B138" s="48" t="str">
        <f>IF('1_geral'!$G$20="","",'1_geral'!$G$20)</f>
        <v/>
      </c>
      <c r="C138" s="48" t="str">
        <f>IF('1_geral'!$D$20="","",'1_geral'!$D$20)</f>
        <v/>
      </c>
      <c r="D138" s="35" t="str">
        <f>IF(C138="","",1/'3_pessoal'!C$20)</f>
        <v/>
      </c>
      <c r="E138" s="11">
        <f>IF(C138="",0,'3_pessoal'!X$20)</f>
        <v>0</v>
      </c>
      <c r="F138" s="108">
        <f>IF(C138="",0,'3_pessoal'!Z$20)</f>
        <v>0</v>
      </c>
      <c r="G138" s="11">
        <f t="shared" si="60"/>
        <v>0</v>
      </c>
      <c r="I138" s="11">
        <f t="shared" si="58"/>
        <v>0</v>
      </c>
      <c r="J138" s="112">
        <f t="shared" si="59"/>
        <v>0</v>
      </c>
      <c r="L138" s="11">
        <f t="shared" si="61"/>
        <v>0</v>
      </c>
      <c r="M138" s="108">
        <f t="shared" si="62"/>
        <v>0</v>
      </c>
      <c r="O138" s="11">
        <f t="shared" si="63"/>
        <v>0</v>
      </c>
      <c r="P138" s="108">
        <f t="shared" si="64"/>
        <v>0</v>
      </c>
      <c r="R138" s="11">
        <f t="shared" si="65"/>
        <v>0</v>
      </c>
      <c r="S138" s="108">
        <f t="shared" si="66"/>
        <v>0</v>
      </c>
      <c r="U138" s="11">
        <f t="shared" si="67"/>
        <v>0</v>
      </c>
      <c r="V138" s="108">
        <f t="shared" si="68"/>
        <v>0</v>
      </c>
      <c r="X138" s="11">
        <f t="shared" si="69"/>
        <v>0</v>
      </c>
      <c r="Y138" s="108">
        <f t="shared" si="70"/>
        <v>0</v>
      </c>
      <c r="AA138" s="11">
        <f t="shared" si="71"/>
        <v>0</v>
      </c>
      <c r="AB138" s="108">
        <f t="shared" si="72"/>
        <v>0</v>
      </c>
      <c r="AD138" s="11">
        <f t="shared" si="73"/>
        <v>0</v>
      </c>
      <c r="AE138" s="108">
        <f t="shared" si="74"/>
        <v>0</v>
      </c>
      <c r="AG138" s="11">
        <f t="shared" si="75"/>
        <v>0</v>
      </c>
      <c r="AH138" s="108">
        <f t="shared" si="76"/>
        <v>0</v>
      </c>
      <c r="AJ138" s="11">
        <f t="shared" si="77"/>
        <v>0</v>
      </c>
      <c r="AK138" s="108">
        <f t="shared" si="78"/>
        <v>0</v>
      </c>
      <c r="AM138" s="11">
        <f t="shared" si="79"/>
        <v>0</v>
      </c>
      <c r="AN138" s="108">
        <f t="shared" si="80"/>
        <v>0</v>
      </c>
      <c r="AP138" s="11">
        <f t="shared" si="81"/>
        <v>0</v>
      </c>
      <c r="AQ138" s="108">
        <f t="shared" si="82"/>
        <v>0</v>
      </c>
      <c r="AS138" s="11">
        <f t="shared" si="83"/>
        <v>0</v>
      </c>
      <c r="AT138" s="108">
        <f t="shared" si="84"/>
        <v>0</v>
      </c>
      <c r="AU138" s="158" t="str">
        <f>IF(C138="","",VLOOKUP(B138,apoio!P:S,4,0))</f>
        <v/>
      </c>
    </row>
    <row r="139" spans="1:47" ht="15" customHeight="1" x14ac:dyDescent="0.25">
      <c r="A139" s="7" t="str">
        <f>IF('1_geral'!$D$21="","",'1_geral'!$A$21)</f>
        <v/>
      </c>
      <c r="B139" s="49" t="str">
        <f>IF('1_geral'!$G$21="","",'1_geral'!$G$21)</f>
        <v/>
      </c>
      <c r="C139" s="49" t="str">
        <f>IF('1_geral'!$D$21="","",'1_geral'!$D$21)</f>
        <v/>
      </c>
      <c r="D139" s="35" t="str">
        <f>IF(C139="","",1/'3_pessoal'!C$21)</f>
        <v/>
      </c>
      <c r="E139" s="12">
        <f>IF(C139="",0,'3_pessoal'!X$21)</f>
        <v>0</v>
      </c>
      <c r="F139" s="33">
        <f>IF(C139="",0,'3_pessoal'!Z$21)</f>
        <v>0</v>
      </c>
      <c r="G139" s="12">
        <f t="shared" si="60"/>
        <v>0</v>
      </c>
      <c r="I139" s="12">
        <f t="shared" si="58"/>
        <v>0</v>
      </c>
      <c r="J139" s="12">
        <f t="shared" si="59"/>
        <v>0</v>
      </c>
      <c r="L139" s="12">
        <f t="shared" si="61"/>
        <v>0</v>
      </c>
      <c r="M139" s="33">
        <f t="shared" si="62"/>
        <v>0</v>
      </c>
      <c r="O139" s="12">
        <f t="shared" si="63"/>
        <v>0</v>
      </c>
      <c r="P139" s="33">
        <f t="shared" si="64"/>
        <v>0</v>
      </c>
      <c r="R139" s="12">
        <f t="shared" si="65"/>
        <v>0</v>
      </c>
      <c r="S139" s="33">
        <f t="shared" si="66"/>
        <v>0</v>
      </c>
      <c r="U139" s="12">
        <f t="shared" si="67"/>
        <v>0</v>
      </c>
      <c r="V139" s="33">
        <f t="shared" si="68"/>
        <v>0</v>
      </c>
      <c r="X139" s="12">
        <f t="shared" si="69"/>
        <v>0</v>
      </c>
      <c r="Y139" s="33">
        <f t="shared" si="70"/>
        <v>0</v>
      </c>
      <c r="AA139" s="12">
        <f t="shared" si="71"/>
        <v>0</v>
      </c>
      <c r="AB139" s="33">
        <f t="shared" si="72"/>
        <v>0</v>
      </c>
      <c r="AD139" s="12">
        <f t="shared" si="73"/>
        <v>0</v>
      </c>
      <c r="AE139" s="33">
        <f t="shared" si="74"/>
        <v>0</v>
      </c>
      <c r="AG139" s="12">
        <f t="shared" si="75"/>
        <v>0</v>
      </c>
      <c r="AH139" s="33">
        <f t="shared" si="76"/>
        <v>0</v>
      </c>
      <c r="AJ139" s="12">
        <f t="shared" si="77"/>
        <v>0</v>
      </c>
      <c r="AK139" s="33">
        <f t="shared" si="78"/>
        <v>0</v>
      </c>
      <c r="AM139" s="12">
        <f t="shared" si="79"/>
        <v>0</v>
      </c>
      <c r="AN139" s="33">
        <f t="shared" si="80"/>
        <v>0</v>
      </c>
      <c r="AP139" s="12">
        <f t="shared" si="81"/>
        <v>0</v>
      </c>
      <c r="AQ139" s="33">
        <f t="shared" si="82"/>
        <v>0</v>
      </c>
      <c r="AS139" s="12">
        <f t="shared" si="83"/>
        <v>0</v>
      </c>
      <c r="AT139" s="33">
        <f t="shared" si="84"/>
        <v>0</v>
      </c>
      <c r="AU139" s="158" t="str">
        <f>IF(C139="","",VLOOKUP(B139,apoio!P:S,4,0))</f>
        <v/>
      </c>
    </row>
    <row r="140" spans="1:47" ht="15" customHeight="1" x14ac:dyDescent="0.25">
      <c r="A140" s="10" t="str">
        <f>IF('1_geral'!$D$22="","",'1_geral'!$A$22)</f>
        <v/>
      </c>
      <c r="B140" s="48" t="str">
        <f>IF('1_geral'!$G$22="","",'1_geral'!$G$22)</f>
        <v/>
      </c>
      <c r="C140" s="48" t="str">
        <f>IF('1_geral'!$D$22="","",'1_geral'!$D$22)</f>
        <v/>
      </c>
      <c r="D140" s="35" t="str">
        <f>IF(C140="","",1/'3_pessoal'!C$22)</f>
        <v/>
      </c>
      <c r="E140" s="11">
        <f>IF(C140="",0,'3_pessoal'!X$22)</f>
        <v>0</v>
      </c>
      <c r="F140" s="108">
        <f>IF(C140="",0,'3_pessoal'!Z$22)</f>
        <v>0</v>
      </c>
      <c r="G140" s="11">
        <f t="shared" si="60"/>
        <v>0</v>
      </c>
      <c r="I140" s="11">
        <f t="shared" si="58"/>
        <v>0</v>
      </c>
      <c r="J140" s="112">
        <f t="shared" si="59"/>
        <v>0</v>
      </c>
      <c r="L140" s="11">
        <f t="shared" si="61"/>
        <v>0</v>
      </c>
      <c r="M140" s="108">
        <f t="shared" si="62"/>
        <v>0</v>
      </c>
      <c r="O140" s="11">
        <f t="shared" si="63"/>
        <v>0</v>
      </c>
      <c r="P140" s="108">
        <f t="shared" si="64"/>
        <v>0</v>
      </c>
      <c r="R140" s="11">
        <f t="shared" si="65"/>
        <v>0</v>
      </c>
      <c r="S140" s="108">
        <f t="shared" si="66"/>
        <v>0</v>
      </c>
      <c r="U140" s="11">
        <f t="shared" si="67"/>
        <v>0</v>
      </c>
      <c r="V140" s="108">
        <f t="shared" si="68"/>
        <v>0</v>
      </c>
      <c r="X140" s="11">
        <f t="shared" si="69"/>
        <v>0</v>
      </c>
      <c r="Y140" s="108">
        <f t="shared" si="70"/>
        <v>0</v>
      </c>
      <c r="AA140" s="11">
        <f t="shared" si="71"/>
        <v>0</v>
      </c>
      <c r="AB140" s="108">
        <f t="shared" si="72"/>
        <v>0</v>
      </c>
      <c r="AD140" s="11">
        <f t="shared" si="73"/>
        <v>0</v>
      </c>
      <c r="AE140" s="108">
        <f t="shared" si="74"/>
        <v>0</v>
      </c>
      <c r="AG140" s="11">
        <f t="shared" si="75"/>
        <v>0</v>
      </c>
      <c r="AH140" s="108">
        <f t="shared" si="76"/>
        <v>0</v>
      </c>
      <c r="AJ140" s="11">
        <f t="shared" si="77"/>
        <v>0</v>
      </c>
      <c r="AK140" s="108">
        <f t="shared" si="78"/>
        <v>0</v>
      </c>
      <c r="AM140" s="11">
        <f t="shared" si="79"/>
        <v>0</v>
      </c>
      <c r="AN140" s="108">
        <f t="shared" si="80"/>
        <v>0</v>
      </c>
      <c r="AP140" s="11">
        <f t="shared" si="81"/>
        <v>0</v>
      </c>
      <c r="AQ140" s="108">
        <f t="shared" si="82"/>
        <v>0</v>
      </c>
      <c r="AS140" s="11">
        <f t="shared" si="83"/>
        <v>0</v>
      </c>
      <c r="AT140" s="108">
        <f t="shared" si="84"/>
        <v>0</v>
      </c>
      <c r="AU140" s="158" t="str">
        <f>IF(C140="","",VLOOKUP(B140,apoio!P:S,4,0))</f>
        <v/>
      </c>
    </row>
    <row r="141" spans="1:47" ht="15" customHeight="1" x14ac:dyDescent="0.25">
      <c r="A141" s="7" t="str">
        <f>IF('1_geral'!$D$23="","",'1_geral'!$A$23)</f>
        <v/>
      </c>
      <c r="B141" s="49" t="str">
        <f>IF('1_geral'!$G$23="","",'1_geral'!$G$23)</f>
        <v/>
      </c>
      <c r="C141" s="49" t="str">
        <f>IF('1_geral'!$D$23="","",'1_geral'!$D$23)</f>
        <v/>
      </c>
      <c r="D141" s="35" t="str">
        <f>IF(C141="","",1/'3_pessoal'!C$23)</f>
        <v/>
      </c>
      <c r="E141" s="12">
        <f>IF(C141="",0,'3_pessoal'!X$23)</f>
        <v>0</v>
      </c>
      <c r="F141" s="33">
        <f>IF(C141="",0,'3_pessoal'!Z$23)</f>
        <v>0</v>
      </c>
      <c r="G141" s="12">
        <f t="shared" si="60"/>
        <v>0</v>
      </c>
      <c r="I141" s="12">
        <f t="shared" si="58"/>
        <v>0</v>
      </c>
      <c r="J141" s="12">
        <f t="shared" si="59"/>
        <v>0</v>
      </c>
      <c r="L141" s="12">
        <f t="shared" si="61"/>
        <v>0</v>
      </c>
      <c r="M141" s="33">
        <f t="shared" si="62"/>
        <v>0</v>
      </c>
      <c r="O141" s="12">
        <f t="shared" si="63"/>
        <v>0</v>
      </c>
      <c r="P141" s="33">
        <f t="shared" si="64"/>
        <v>0</v>
      </c>
      <c r="R141" s="12">
        <f t="shared" si="65"/>
        <v>0</v>
      </c>
      <c r="S141" s="33">
        <f t="shared" si="66"/>
        <v>0</v>
      </c>
      <c r="U141" s="12">
        <f t="shared" si="67"/>
        <v>0</v>
      </c>
      <c r="V141" s="33">
        <f t="shared" si="68"/>
        <v>0</v>
      </c>
      <c r="X141" s="12">
        <f t="shared" si="69"/>
        <v>0</v>
      </c>
      <c r="Y141" s="33">
        <f t="shared" si="70"/>
        <v>0</v>
      </c>
      <c r="AA141" s="12">
        <f t="shared" si="71"/>
        <v>0</v>
      </c>
      <c r="AB141" s="33">
        <f t="shared" si="72"/>
        <v>0</v>
      </c>
      <c r="AD141" s="12">
        <f t="shared" si="73"/>
        <v>0</v>
      </c>
      <c r="AE141" s="33">
        <f t="shared" si="74"/>
        <v>0</v>
      </c>
      <c r="AG141" s="12">
        <f t="shared" si="75"/>
        <v>0</v>
      </c>
      <c r="AH141" s="33">
        <f t="shared" si="76"/>
        <v>0</v>
      </c>
      <c r="AJ141" s="12">
        <f t="shared" si="77"/>
        <v>0</v>
      </c>
      <c r="AK141" s="33">
        <f t="shared" si="78"/>
        <v>0</v>
      </c>
      <c r="AM141" s="12">
        <f t="shared" si="79"/>
        <v>0</v>
      </c>
      <c r="AN141" s="33">
        <f t="shared" si="80"/>
        <v>0</v>
      </c>
      <c r="AP141" s="12">
        <f t="shared" si="81"/>
        <v>0</v>
      </c>
      <c r="AQ141" s="33">
        <f t="shared" si="82"/>
        <v>0</v>
      </c>
      <c r="AS141" s="12">
        <f t="shared" si="83"/>
        <v>0</v>
      </c>
      <c r="AT141" s="33">
        <f t="shared" si="84"/>
        <v>0</v>
      </c>
      <c r="AU141" s="158" t="str">
        <f>IF(C141="","",VLOOKUP(B141,apoio!P:S,4,0))</f>
        <v/>
      </c>
    </row>
    <row r="142" spans="1:47" ht="15" customHeight="1" x14ac:dyDescent="0.25">
      <c r="A142" s="10" t="str">
        <f>IF('1_geral'!$D$24="","",'1_geral'!$A$24)</f>
        <v/>
      </c>
      <c r="B142" s="48" t="str">
        <f>IF('1_geral'!$G$24="","",'1_geral'!$G$24)</f>
        <v/>
      </c>
      <c r="C142" s="48" t="str">
        <f>IF('1_geral'!$D$24="","",'1_geral'!$D$24)</f>
        <v/>
      </c>
      <c r="D142" s="35" t="str">
        <f>IF(C142="","",1/'3_pessoal'!C$24)</f>
        <v/>
      </c>
      <c r="E142" s="11">
        <f>IF(C142="",0,'3_pessoal'!X$24)</f>
        <v>0</v>
      </c>
      <c r="F142" s="108">
        <f>IF(C142="",0,'3_pessoal'!Z$24)</f>
        <v>0</v>
      </c>
      <c r="G142" s="11">
        <f t="shared" si="60"/>
        <v>0</v>
      </c>
      <c r="I142" s="11">
        <f t="shared" si="58"/>
        <v>0</v>
      </c>
      <c r="J142" s="112">
        <f t="shared" si="59"/>
        <v>0</v>
      </c>
      <c r="L142" s="11">
        <f t="shared" si="61"/>
        <v>0</v>
      </c>
      <c r="M142" s="108">
        <f t="shared" si="62"/>
        <v>0</v>
      </c>
      <c r="O142" s="11">
        <f t="shared" si="63"/>
        <v>0</v>
      </c>
      <c r="P142" s="108">
        <f t="shared" si="64"/>
        <v>0</v>
      </c>
      <c r="R142" s="11">
        <f t="shared" si="65"/>
        <v>0</v>
      </c>
      <c r="S142" s="108">
        <f t="shared" si="66"/>
        <v>0</v>
      </c>
      <c r="U142" s="11">
        <f t="shared" si="67"/>
        <v>0</v>
      </c>
      <c r="V142" s="108">
        <f t="shared" si="68"/>
        <v>0</v>
      </c>
      <c r="X142" s="11">
        <f t="shared" si="69"/>
        <v>0</v>
      </c>
      <c r="Y142" s="108">
        <f t="shared" si="70"/>
        <v>0</v>
      </c>
      <c r="AA142" s="11">
        <f t="shared" si="71"/>
        <v>0</v>
      </c>
      <c r="AB142" s="108">
        <f t="shared" si="72"/>
        <v>0</v>
      </c>
      <c r="AD142" s="11">
        <f t="shared" si="73"/>
        <v>0</v>
      </c>
      <c r="AE142" s="108">
        <f t="shared" si="74"/>
        <v>0</v>
      </c>
      <c r="AG142" s="11">
        <f t="shared" si="75"/>
        <v>0</v>
      </c>
      <c r="AH142" s="108">
        <f t="shared" si="76"/>
        <v>0</v>
      </c>
      <c r="AJ142" s="11">
        <f t="shared" si="77"/>
        <v>0</v>
      </c>
      <c r="AK142" s="108">
        <f t="shared" si="78"/>
        <v>0</v>
      </c>
      <c r="AM142" s="11">
        <f t="shared" si="79"/>
        <v>0</v>
      </c>
      <c r="AN142" s="108">
        <f t="shared" si="80"/>
        <v>0</v>
      </c>
      <c r="AP142" s="11">
        <f t="shared" si="81"/>
        <v>0</v>
      </c>
      <c r="AQ142" s="108">
        <f t="shared" si="82"/>
        <v>0</v>
      </c>
      <c r="AS142" s="11">
        <f t="shared" si="83"/>
        <v>0</v>
      </c>
      <c r="AT142" s="108">
        <f t="shared" si="84"/>
        <v>0</v>
      </c>
      <c r="AU142" s="158" t="str">
        <f>IF(C142="","",VLOOKUP(B142,apoio!P:S,4,0))</f>
        <v/>
      </c>
    </row>
    <row r="143" spans="1:47" ht="15" customHeight="1" x14ac:dyDescent="0.25">
      <c r="A143" s="7" t="str">
        <f>IF('1_geral'!$D$25="","",'1_geral'!$A$25)</f>
        <v/>
      </c>
      <c r="B143" s="49" t="str">
        <f>IF('1_geral'!$G$25="","",'1_geral'!$G$25)</f>
        <v/>
      </c>
      <c r="C143" s="49" t="str">
        <f>IF('1_geral'!$D$25="","",'1_geral'!$D$25)</f>
        <v/>
      </c>
      <c r="D143" s="35" t="str">
        <f>IF(C143="","",1/'3_pessoal'!C$25)</f>
        <v/>
      </c>
      <c r="E143" s="12">
        <f>IF(C143="",0,'3_pessoal'!X$25)</f>
        <v>0</v>
      </c>
      <c r="F143" s="33">
        <f>IF(C143="",0,'3_pessoal'!Z$25)</f>
        <v>0</v>
      </c>
      <c r="G143" s="12">
        <f t="shared" si="60"/>
        <v>0</v>
      </c>
      <c r="I143" s="12">
        <f t="shared" si="58"/>
        <v>0</v>
      </c>
      <c r="J143" s="12">
        <f t="shared" si="59"/>
        <v>0</v>
      </c>
      <c r="L143" s="12">
        <f t="shared" si="61"/>
        <v>0</v>
      </c>
      <c r="M143" s="33">
        <f t="shared" si="62"/>
        <v>0</v>
      </c>
      <c r="O143" s="12">
        <f t="shared" si="63"/>
        <v>0</v>
      </c>
      <c r="P143" s="33">
        <f t="shared" si="64"/>
        <v>0</v>
      </c>
      <c r="R143" s="12">
        <f t="shared" si="65"/>
        <v>0</v>
      </c>
      <c r="S143" s="33">
        <f t="shared" si="66"/>
        <v>0</v>
      </c>
      <c r="U143" s="12">
        <f t="shared" si="67"/>
        <v>0</v>
      </c>
      <c r="V143" s="33">
        <f t="shared" si="68"/>
        <v>0</v>
      </c>
      <c r="X143" s="12">
        <f t="shared" si="69"/>
        <v>0</v>
      </c>
      <c r="Y143" s="33">
        <f t="shared" si="70"/>
        <v>0</v>
      </c>
      <c r="AA143" s="12">
        <f t="shared" si="71"/>
        <v>0</v>
      </c>
      <c r="AB143" s="33">
        <f t="shared" si="72"/>
        <v>0</v>
      </c>
      <c r="AD143" s="12">
        <f t="shared" si="73"/>
        <v>0</v>
      </c>
      <c r="AE143" s="33">
        <f t="shared" si="74"/>
        <v>0</v>
      </c>
      <c r="AG143" s="12">
        <f t="shared" si="75"/>
        <v>0</v>
      </c>
      <c r="AH143" s="33">
        <f t="shared" si="76"/>
        <v>0</v>
      </c>
      <c r="AJ143" s="12">
        <f t="shared" si="77"/>
        <v>0</v>
      </c>
      <c r="AK143" s="33">
        <f t="shared" si="78"/>
        <v>0</v>
      </c>
      <c r="AM143" s="12">
        <f t="shared" si="79"/>
        <v>0</v>
      </c>
      <c r="AN143" s="33">
        <f t="shared" si="80"/>
        <v>0</v>
      </c>
      <c r="AP143" s="12">
        <f t="shared" si="81"/>
        <v>0</v>
      </c>
      <c r="AQ143" s="33">
        <f t="shared" si="82"/>
        <v>0</v>
      </c>
      <c r="AS143" s="12">
        <f t="shared" si="83"/>
        <v>0</v>
      </c>
      <c r="AT143" s="33">
        <f t="shared" si="84"/>
        <v>0</v>
      </c>
      <c r="AU143" s="158" t="str">
        <f>IF(C143="","",VLOOKUP(B143,apoio!P:S,4,0))</f>
        <v/>
      </c>
    </row>
    <row r="144" spans="1:47" ht="15" customHeight="1" x14ac:dyDescent="0.25">
      <c r="A144" s="10" t="str">
        <f>IF('1_geral'!$D$26="","",'1_geral'!$A$26)</f>
        <v/>
      </c>
      <c r="B144" s="48" t="str">
        <f>IF('1_geral'!$G$26="","",'1_geral'!$G$26)</f>
        <v/>
      </c>
      <c r="C144" s="48" t="str">
        <f>IF('1_geral'!$D$26="","",'1_geral'!$D$26)</f>
        <v/>
      </c>
      <c r="D144" s="35" t="str">
        <f>IF(C144="","",1/'3_pessoal'!C$26)</f>
        <v/>
      </c>
      <c r="E144" s="11">
        <f>IF(C144="",0,'3_pessoal'!X$26)</f>
        <v>0</v>
      </c>
      <c r="F144" s="108">
        <f>IF(C144="",0,'3_pessoal'!Z$26)</f>
        <v>0</v>
      </c>
      <c r="G144" s="11">
        <f t="shared" si="60"/>
        <v>0</v>
      </c>
      <c r="I144" s="11">
        <f t="shared" si="58"/>
        <v>0</v>
      </c>
      <c r="J144" s="112">
        <f t="shared" si="59"/>
        <v>0</v>
      </c>
      <c r="L144" s="11">
        <f t="shared" si="61"/>
        <v>0</v>
      </c>
      <c r="M144" s="108">
        <f t="shared" si="62"/>
        <v>0</v>
      </c>
      <c r="O144" s="11">
        <f t="shared" si="63"/>
        <v>0</v>
      </c>
      <c r="P144" s="108">
        <f t="shared" si="64"/>
        <v>0</v>
      </c>
      <c r="R144" s="11">
        <f t="shared" si="65"/>
        <v>0</v>
      </c>
      <c r="S144" s="108">
        <f t="shared" si="66"/>
        <v>0</v>
      </c>
      <c r="U144" s="11">
        <f t="shared" si="67"/>
        <v>0</v>
      </c>
      <c r="V144" s="108">
        <f t="shared" si="68"/>
        <v>0</v>
      </c>
      <c r="X144" s="11">
        <f t="shared" si="69"/>
        <v>0</v>
      </c>
      <c r="Y144" s="108">
        <f t="shared" si="70"/>
        <v>0</v>
      </c>
      <c r="AA144" s="11">
        <f t="shared" si="71"/>
        <v>0</v>
      </c>
      <c r="AB144" s="108">
        <f t="shared" si="72"/>
        <v>0</v>
      </c>
      <c r="AD144" s="11">
        <f t="shared" si="73"/>
        <v>0</v>
      </c>
      <c r="AE144" s="108">
        <f t="shared" si="74"/>
        <v>0</v>
      </c>
      <c r="AG144" s="11">
        <f t="shared" si="75"/>
        <v>0</v>
      </c>
      <c r="AH144" s="108">
        <f t="shared" si="76"/>
        <v>0</v>
      </c>
      <c r="AJ144" s="11">
        <f t="shared" si="77"/>
        <v>0</v>
      </c>
      <c r="AK144" s="108">
        <f t="shared" si="78"/>
        <v>0</v>
      </c>
      <c r="AM144" s="11">
        <f t="shared" si="79"/>
        <v>0</v>
      </c>
      <c r="AN144" s="108">
        <f t="shared" si="80"/>
        <v>0</v>
      </c>
      <c r="AP144" s="11">
        <f t="shared" si="81"/>
        <v>0</v>
      </c>
      <c r="AQ144" s="108">
        <f t="shared" si="82"/>
        <v>0</v>
      </c>
      <c r="AS144" s="11">
        <f t="shared" si="83"/>
        <v>0</v>
      </c>
      <c r="AT144" s="108">
        <f t="shared" si="84"/>
        <v>0</v>
      </c>
      <c r="AU144" s="158" t="str">
        <f>IF(C144="","",VLOOKUP(B144,apoio!P:S,4,0))</f>
        <v/>
      </c>
    </row>
    <row r="145" spans="1:47" ht="15" customHeight="1" x14ac:dyDescent="0.25">
      <c r="A145" s="7" t="str">
        <f>IF('1_geral'!$D$27="","",'1_geral'!$A$27)</f>
        <v/>
      </c>
      <c r="B145" s="49" t="str">
        <f>IF('1_geral'!$G$27="","",'1_geral'!$G$27)</f>
        <v/>
      </c>
      <c r="C145" s="49" t="str">
        <f>IF('1_geral'!$D$27="","",'1_geral'!$D$27)</f>
        <v/>
      </c>
      <c r="D145" s="35" t="str">
        <f>IF(C145="","",1/'3_pessoal'!C$27)</f>
        <v/>
      </c>
      <c r="E145" s="12">
        <f>IF(C145="",0,'3_pessoal'!X$27)</f>
        <v>0</v>
      </c>
      <c r="F145" s="33">
        <f>IF(C145="",0,'3_pessoal'!Z$27)</f>
        <v>0</v>
      </c>
      <c r="G145" s="12">
        <f t="shared" si="60"/>
        <v>0</v>
      </c>
      <c r="I145" s="12">
        <f t="shared" si="58"/>
        <v>0</v>
      </c>
      <c r="J145" s="12">
        <f t="shared" si="59"/>
        <v>0</v>
      </c>
      <c r="L145" s="12">
        <f t="shared" si="61"/>
        <v>0</v>
      </c>
      <c r="M145" s="33">
        <f t="shared" si="62"/>
        <v>0</v>
      </c>
      <c r="O145" s="12">
        <f t="shared" si="63"/>
        <v>0</v>
      </c>
      <c r="P145" s="33">
        <f t="shared" si="64"/>
        <v>0</v>
      </c>
      <c r="R145" s="12">
        <f t="shared" si="65"/>
        <v>0</v>
      </c>
      <c r="S145" s="33">
        <f t="shared" si="66"/>
        <v>0</v>
      </c>
      <c r="U145" s="12">
        <f t="shared" si="67"/>
        <v>0</v>
      </c>
      <c r="V145" s="33">
        <f t="shared" si="68"/>
        <v>0</v>
      </c>
      <c r="X145" s="12">
        <f t="shared" si="69"/>
        <v>0</v>
      </c>
      <c r="Y145" s="33">
        <f t="shared" si="70"/>
        <v>0</v>
      </c>
      <c r="AA145" s="12">
        <f t="shared" si="71"/>
        <v>0</v>
      </c>
      <c r="AB145" s="33">
        <f t="shared" si="72"/>
        <v>0</v>
      </c>
      <c r="AD145" s="12">
        <f t="shared" si="73"/>
        <v>0</v>
      </c>
      <c r="AE145" s="33">
        <f t="shared" si="74"/>
        <v>0</v>
      </c>
      <c r="AG145" s="12">
        <f t="shared" si="75"/>
        <v>0</v>
      </c>
      <c r="AH145" s="33">
        <f t="shared" si="76"/>
        <v>0</v>
      </c>
      <c r="AJ145" s="12">
        <f t="shared" si="77"/>
        <v>0</v>
      </c>
      <c r="AK145" s="33">
        <f t="shared" si="78"/>
        <v>0</v>
      </c>
      <c r="AM145" s="12">
        <f t="shared" si="79"/>
        <v>0</v>
      </c>
      <c r="AN145" s="33">
        <f t="shared" si="80"/>
        <v>0</v>
      </c>
      <c r="AP145" s="12">
        <f t="shared" si="81"/>
        <v>0</v>
      </c>
      <c r="AQ145" s="33">
        <f t="shared" si="82"/>
        <v>0</v>
      </c>
      <c r="AS145" s="12">
        <f t="shared" si="83"/>
        <v>0</v>
      </c>
      <c r="AT145" s="33">
        <f t="shared" si="84"/>
        <v>0</v>
      </c>
      <c r="AU145" s="158" t="str">
        <f>IF(C145="","",VLOOKUP(B145,apoio!P:S,4,0))</f>
        <v/>
      </c>
    </row>
    <row r="146" spans="1:47" ht="15" customHeight="1" x14ac:dyDescent="0.25">
      <c r="A146" s="10" t="str">
        <f>IF('1_geral'!$D$28="","",'1_geral'!$A$28)</f>
        <v/>
      </c>
      <c r="B146" s="48" t="str">
        <f>IF('1_geral'!$G$28="","",'1_geral'!$G$28)</f>
        <v/>
      </c>
      <c r="C146" s="48" t="str">
        <f>IF('1_geral'!$D$28="","",'1_geral'!$D$28)</f>
        <v/>
      </c>
      <c r="D146" s="35" t="str">
        <f>IF(C146="","",1/'3_pessoal'!C$28)</f>
        <v/>
      </c>
      <c r="E146" s="11">
        <f>IF(C146="",0,'3_pessoal'!X$28)</f>
        <v>0</v>
      </c>
      <c r="F146" s="108">
        <f>IF(C146="",0,'3_pessoal'!Z$28)</f>
        <v>0</v>
      </c>
      <c r="G146" s="11">
        <f t="shared" si="60"/>
        <v>0</v>
      </c>
      <c r="I146" s="11">
        <f t="shared" si="58"/>
        <v>0</v>
      </c>
      <c r="J146" s="112">
        <f t="shared" si="59"/>
        <v>0</v>
      </c>
      <c r="L146" s="11">
        <f t="shared" si="61"/>
        <v>0</v>
      </c>
      <c r="M146" s="108">
        <f t="shared" si="62"/>
        <v>0</v>
      </c>
      <c r="O146" s="11">
        <f t="shared" si="63"/>
        <v>0</v>
      </c>
      <c r="P146" s="108">
        <f t="shared" si="64"/>
        <v>0</v>
      </c>
      <c r="R146" s="11">
        <f t="shared" si="65"/>
        <v>0</v>
      </c>
      <c r="S146" s="108">
        <f t="shared" si="66"/>
        <v>0</v>
      </c>
      <c r="U146" s="11">
        <f t="shared" si="67"/>
        <v>0</v>
      </c>
      <c r="V146" s="108">
        <f t="shared" si="68"/>
        <v>0</v>
      </c>
      <c r="X146" s="11">
        <f t="shared" si="69"/>
        <v>0</v>
      </c>
      <c r="Y146" s="108">
        <f t="shared" si="70"/>
        <v>0</v>
      </c>
      <c r="AA146" s="11">
        <f t="shared" si="71"/>
        <v>0</v>
      </c>
      <c r="AB146" s="108">
        <f t="shared" si="72"/>
        <v>0</v>
      </c>
      <c r="AD146" s="11">
        <f t="shared" si="73"/>
        <v>0</v>
      </c>
      <c r="AE146" s="108">
        <f t="shared" si="74"/>
        <v>0</v>
      </c>
      <c r="AG146" s="11">
        <f t="shared" si="75"/>
        <v>0</v>
      </c>
      <c r="AH146" s="108">
        <f t="shared" si="76"/>
        <v>0</v>
      </c>
      <c r="AJ146" s="11">
        <f t="shared" si="77"/>
        <v>0</v>
      </c>
      <c r="AK146" s="108">
        <f t="shared" si="78"/>
        <v>0</v>
      </c>
      <c r="AM146" s="11">
        <f t="shared" si="79"/>
        <v>0</v>
      </c>
      <c r="AN146" s="108">
        <f t="shared" si="80"/>
        <v>0</v>
      </c>
      <c r="AP146" s="11">
        <f t="shared" si="81"/>
        <v>0</v>
      </c>
      <c r="AQ146" s="108">
        <f t="shared" si="82"/>
        <v>0</v>
      </c>
      <c r="AS146" s="11">
        <f t="shared" si="83"/>
        <v>0</v>
      </c>
      <c r="AT146" s="108">
        <f t="shared" si="84"/>
        <v>0</v>
      </c>
      <c r="AU146" s="158" t="str">
        <f>IF(C146="","",VLOOKUP(B146,apoio!P:S,4,0))</f>
        <v/>
      </c>
    </row>
    <row r="147" spans="1:47" ht="15" customHeight="1" x14ac:dyDescent="0.25">
      <c r="A147" s="7" t="str">
        <f>IF('1_geral'!$D$29="","",'1_geral'!$A$29)</f>
        <v/>
      </c>
      <c r="B147" s="49" t="str">
        <f>IF('1_geral'!$G$29="","",'1_geral'!$G$29)</f>
        <v/>
      </c>
      <c r="C147" s="49" t="str">
        <f>IF('1_geral'!$D$29="","",'1_geral'!$D$29)</f>
        <v/>
      </c>
      <c r="D147" s="35" t="str">
        <f>IF(C147="","",1/'3_pessoal'!C$29)</f>
        <v/>
      </c>
      <c r="E147" s="12">
        <f>IF(C147="",0,'3_pessoal'!X$29)</f>
        <v>0</v>
      </c>
      <c r="F147" s="33">
        <f>IF(C147="",0,'3_pessoal'!Z$29)</f>
        <v>0</v>
      </c>
      <c r="G147" s="12">
        <f t="shared" si="60"/>
        <v>0</v>
      </c>
      <c r="I147" s="12">
        <f t="shared" si="58"/>
        <v>0</v>
      </c>
      <c r="J147" s="12">
        <f t="shared" si="59"/>
        <v>0</v>
      </c>
      <c r="L147" s="12">
        <f t="shared" si="61"/>
        <v>0</v>
      </c>
      <c r="M147" s="33">
        <f t="shared" si="62"/>
        <v>0</v>
      </c>
      <c r="O147" s="12">
        <f t="shared" si="63"/>
        <v>0</v>
      </c>
      <c r="P147" s="33">
        <f t="shared" si="64"/>
        <v>0</v>
      </c>
      <c r="R147" s="12">
        <f t="shared" si="65"/>
        <v>0</v>
      </c>
      <c r="S147" s="33">
        <f t="shared" si="66"/>
        <v>0</v>
      </c>
      <c r="U147" s="12">
        <f t="shared" si="67"/>
        <v>0</v>
      </c>
      <c r="V147" s="33">
        <f t="shared" si="68"/>
        <v>0</v>
      </c>
      <c r="X147" s="12">
        <f t="shared" si="69"/>
        <v>0</v>
      </c>
      <c r="Y147" s="33">
        <f t="shared" si="70"/>
        <v>0</v>
      </c>
      <c r="AA147" s="12">
        <f t="shared" si="71"/>
        <v>0</v>
      </c>
      <c r="AB147" s="33">
        <f t="shared" si="72"/>
        <v>0</v>
      </c>
      <c r="AD147" s="12">
        <f t="shared" si="73"/>
        <v>0</v>
      </c>
      <c r="AE147" s="33">
        <f t="shared" si="74"/>
        <v>0</v>
      </c>
      <c r="AG147" s="12">
        <f t="shared" si="75"/>
        <v>0</v>
      </c>
      <c r="AH147" s="33">
        <f t="shared" si="76"/>
        <v>0</v>
      </c>
      <c r="AJ147" s="12">
        <f t="shared" si="77"/>
        <v>0</v>
      </c>
      <c r="AK147" s="33">
        <f t="shared" si="78"/>
        <v>0</v>
      </c>
      <c r="AM147" s="12">
        <f t="shared" si="79"/>
        <v>0</v>
      </c>
      <c r="AN147" s="33">
        <f t="shared" si="80"/>
        <v>0</v>
      </c>
      <c r="AP147" s="12">
        <f t="shared" si="81"/>
        <v>0</v>
      </c>
      <c r="AQ147" s="33">
        <f t="shared" si="82"/>
        <v>0</v>
      </c>
      <c r="AS147" s="12">
        <f t="shared" si="83"/>
        <v>0</v>
      </c>
      <c r="AT147" s="33">
        <f t="shared" si="84"/>
        <v>0</v>
      </c>
      <c r="AU147" s="158" t="str">
        <f>IF(C147="","",VLOOKUP(B147,apoio!P:S,4,0))</f>
        <v/>
      </c>
    </row>
    <row r="148" spans="1:47" ht="15" customHeight="1" x14ac:dyDescent="0.25">
      <c r="A148" s="10" t="str">
        <f>IF('1_geral'!$D$30="","",'1_geral'!$A$30)</f>
        <v/>
      </c>
      <c r="B148" s="48" t="str">
        <f>IF('1_geral'!$G$30="","",'1_geral'!$G$30)</f>
        <v/>
      </c>
      <c r="C148" s="48" t="str">
        <f>IF('1_geral'!$D$30="","",'1_geral'!$D$30)</f>
        <v/>
      </c>
      <c r="D148" s="35" t="str">
        <f>IF(C148="","",1/'3_pessoal'!C$30)</f>
        <v/>
      </c>
      <c r="E148" s="11">
        <f>IF(C148="",0,'3_pessoal'!X$30)</f>
        <v>0</v>
      </c>
      <c r="F148" s="108">
        <f>IF(C148="",0,'3_pessoal'!Z$30)</f>
        <v>0</v>
      </c>
      <c r="G148" s="11">
        <f t="shared" si="60"/>
        <v>0</v>
      </c>
      <c r="I148" s="11">
        <f t="shared" si="58"/>
        <v>0</v>
      </c>
      <c r="J148" s="112">
        <f t="shared" si="59"/>
        <v>0</v>
      </c>
      <c r="L148" s="11">
        <f t="shared" si="61"/>
        <v>0</v>
      </c>
      <c r="M148" s="108">
        <f t="shared" si="62"/>
        <v>0</v>
      </c>
      <c r="O148" s="11">
        <f t="shared" si="63"/>
        <v>0</v>
      </c>
      <c r="P148" s="108">
        <f t="shared" si="64"/>
        <v>0</v>
      </c>
      <c r="R148" s="11">
        <f t="shared" si="65"/>
        <v>0</v>
      </c>
      <c r="S148" s="108">
        <f t="shared" si="66"/>
        <v>0</v>
      </c>
      <c r="U148" s="11">
        <f t="shared" si="67"/>
        <v>0</v>
      </c>
      <c r="V148" s="108">
        <f t="shared" si="68"/>
        <v>0</v>
      </c>
      <c r="X148" s="11">
        <f t="shared" si="69"/>
        <v>0</v>
      </c>
      <c r="Y148" s="108">
        <f t="shared" si="70"/>
        <v>0</v>
      </c>
      <c r="AA148" s="11">
        <f t="shared" si="71"/>
        <v>0</v>
      </c>
      <c r="AB148" s="108">
        <f t="shared" si="72"/>
        <v>0</v>
      </c>
      <c r="AD148" s="11">
        <f t="shared" si="73"/>
        <v>0</v>
      </c>
      <c r="AE148" s="108">
        <f t="shared" si="74"/>
        <v>0</v>
      </c>
      <c r="AG148" s="11">
        <f t="shared" si="75"/>
        <v>0</v>
      </c>
      <c r="AH148" s="108">
        <f t="shared" si="76"/>
        <v>0</v>
      </c>
      <c r="AJ148" s="11">
        <f t="shared" si="77"/>
        <v>0</v>
      </c>
      <c r="AK148" s="108">
        <f t="shared" si="78"/>
        <v>0</v>
      </c>
      <c r="AM148" s="11">
        <f t="shared" si="79"/>
        <v>0</v>
      </c>
      <c r="AN148" s="108">
        <f t="shared" si="80"/>
        <v>0</v>
      </c>
      <c r="AP148" s="11">
        <f t="shared" si="81"/>
        <v>0</v>
      </c>
      <c r="AQ148" s="108">
        <f t="shared" si="82"/>
        <v>0</v>
      </c>
      <c r="AS148" s="11">
        <f t="shared" si="83"/>
        <v>0</v>
      </c>
      <c r="AT148" s="108">
        <f t="shared" si="84"/>
        <v>0</v>
      </c>
      <c r="AU148" s="158" t="str">
        <f>IF(C148="","",VLOOKUP(B148,apoio!P:S,4,0))</f>
        <v/>
      </c>
    </row>
    <row r="149" spans="1:47" ht="15" customHeight="1" x14ac:dyDescent="0.25">
      <c r="A149" s="7" t="str">
        <f>IF('1_geral'!$D$31="","",'1_geral'!$A$31)</f>
        <v/>
      </c>
      <c r="B149" s="49" t="str">
        <f>IF('1_geral'!$G$31="","",'1_geral'!$G$31)</f>
        <v/>
      </c>
      <c r="C149" s="49" t="str">
        <f>IF('1_geral'!$D$31="","",'1_geral'!$D$31)</f>
        <v/>
      </c>
      <c r="D149" s="35" t="str">
        <f>IF(C149="","",1/'3_pessoal'!C$31)</f>
        <v/>
      </c>
      <c r="E149" s="12">
        <f>IF(C149="",0,'3_pessoal'!X$31)</f>
        <v>0</v>
      </c>
      <c r="F149" s="33">
        <f>IF(C149="",0,'3_pessoal'!Z$31)</f>
        <v>0</v>
      </c>
      <c r="G149" s="12">
        <f t="shared" si="60"/>
        <v>0</v>
      </c>
      <c r="I149" s="12">
        <f t="shared" si="58"/>
        <v>0</v>
      </c>
      <c r="J149" s="12">
        <f t="shared" si="59"/>
        <v>0</v>
      </c>
      <c r="L149" s="12">
        <f t="shared" si="61"/>
        <v>0</v>
      </c>
      <c r="M149" s="33">
        <f t="shared" si="62"/>
        <v>0</v>
      </c>
      <c r="O149" s="12">
        <f t="shared" si="63"/>
        <v>0</v>
      </c>
      <c r="P149" s="33">
        <f t="shared" si="64"/>
        <v>0</v>
      </c>
      <c r="R149" s="12">
        <f t="shared" si="65"/>
        <v>0</v>
      </c>
      <c r="S149" s="33">
        <f t="shared" si="66"/>
        <v>0</v>
      </c>
      <c r="U149" s="12">
        <f t="shared" si="67"/>
        <v>0</v>
      </c>
      <c r="V149" s="33">
        <f t="shared" si="68"/>
        <v>0</v>
      </c>
      <c r="X149" s="12">
        <f t="shared" si="69"/>
        <v>0</v>
      </c>
      <c r="Y149" s="33">
        <f t="shared" si="70"/>
        <v>0</v>
      </c>
      <c r="AA149" s="12">
        <f t="shared" si="71"/>
        <v>0</v>
      </c>
      <c r="AB149" s="33">
        <f t="shared" si="72"/>
        <v>0</v>
      </c>
      <c r="AD149" s="12">
        <f t="shared" si="73"/>
        <v>0</v>
      </c>
      <c r="AE149" s="33">
        <f t="shared" si="74"/>
        <v>0</v>
      </c>
      <c r="AG149" s="12">
        <f t="shared" si="75"/>
        <v>0</v>
      </c>
      <c r="AH149" s="33">
        <f t="shared" si="76"/>
        <v>0</v>
      </c>
      <c r="AJ149" s="12">
        <f t="shared" si="77"/>
        <v>0</v>
      </c>
      <c r="AK149" s="33">
        <f t="shared" si="78"/>
        <v>0</v>
      </c>
      <c r="AM149" s="12">
        <f t="shared" si="79"/>
        <v>0</v>
      </c>
      <c r="AN149" s="33">
        <f t="shared" si="80"/>
        <v>0</v>
      </c>
      <c r="AP149" s="12">
        <f t="shared" si="81"/>
        <v>0</v>
      </c>
      <c r="AQ149" s="33">
        <f t="shared" si="82"/>
        <v>0</v>
      </c>
      <c r="AS149" s="12">
        <f t="shared" si="83"/>
        <v>0</v>
      </c>
      <c r="AT149" s="33">
        <f t="shared" si="84"/>
        <v>0</v>
      </c>
      <c r="AU149" s="158" t="str">
        <f>IF(C149="","",VLOOKUP(B149,apoio!P:S,4,0))</f>
        <v/>
      </c>
    </row>
    <row r="150" spans="1:47" ht="15" customHeight="1" x14ac:dyDescent="0.25">
      <c r="A150" s="10" t="str">
        <f>IF('1_geral'!$D$32="","",'1_geral'!$A$32)</f>
        <v/>
      </c>
      <c r="B150" s="48" t="str">
        <f>IF('1_geral'!$G$32="","",'1_geral'!$G$32)</f>
        <v/>
      </c>
      <c r="C150" s="48" t="str">
        <f>IF('1_geral'!$D$32="","",'1_geral'!$D$32)</f>
        <v/>
      </c>
      <c r="D150" s="35" t="str">
        <f>IF(C150="","",1/'3_pessoal'!C$32)</f>
        <v/>
      </c>
      <c r="E150" s="11">
        <f>IF(C150="",0,'3_pessoal'!X$32)</f>
        <v>0</v>
      </c>
      <c r="F150" s="108">
        <f>IF(C150="",0,'3_pessoal'!Z$32)</f>
        <v>0</v>
      </c>
      <c r="G150" s="11">
        <f t="shared" si="60"/>
        <v>0</v>
      </c>
      <c r="I150" s="11">
        <f t="shared" si="58"/>
        <v>0</v>
      </c>
      <c r="J150" s="112">
        <f t="shared" si="59"/>
        <v>0</v>
      </c>
      <c r="L150" s="11">
        <f t="shared" si="61"/>
        <v>0</v>
      </c>
      <c r="M150" s="108">
        <f t="shared" si="62"/>
        <v>0</v>
      </c>
      <c r="O150" s="11">
        <f t="shared" si="63"/>
        <v>0</v>
      </c>
      <c r="P150" s="108">
        <f t="shared" si="64"/>
        <v>0</v>
      </c>
      <c r="R150" s="11">
        <f t="shared" si="65"/>
        <v>0</v>
      </c>
      <c r="S150" s="108">
        <f t="shared" si="66"/>
        <v>0</v>
      </c>
      <c r="U150" s="11">
        <f t="shared" si="67"/>
        <v>0</v>
      </c>
      <c r="V150" s="108">
        <f t="shared" si="68"/>
        <v>0</v>
      </c>
      <c r="X150" s="11">
        <f t="shared" si="69"/>
        <v>0</v>
      </c>
      <c r="Y150" s="108">
        <f t="shared" si="70"/>
        <v>0</v>
      </c>
      <c r="AA150" s="11">
        <f t="shared" si="71"/>
        <v>0</v>
      </c>
      <c r="AB150" s="108">
        <f t="shared" si="72"/>
        <v>0</v>
      </c>
      <c r="AD150" s="11">
        <f t="shared" si="73"/>
        <v>0</v>
      </c>
      <c r="AE150" s="108">
        <f t="shared" si="74"/>
        <v>0</v>
      </c>
      <c r="AG150" s="11">
        <f t="shared" si="75"/>
        <v>0</v>
      </c>
      <c r="AH150" s="108">
        <f t="shared" si="76"/>
        <v>0</v>
      </c>
      <c r="AJ150" s="11">
        <f t="shared" si="77"/>
        <v>0</v>
      </c>
      <c r="AK150" s="108">
        <f t="shared" si="78"/>
        <v>0</v>
      </c>
      <c r="AM150" s="11">
        <f t="shared" si="79"/>
        <v>0</v>
      </c>
      <c r="AN150" s="108">
        <f t="shared" si="80"/>
        <v>0</v>
      </c>
      <c r="AP150" s="11">
        <f t="shared" si="81"/>
        <v>0</v>
      </c>
      <c r="AQ150" s="108">
        <f t="shared" si="82"/>
        <v>0</v>
      </c>
      <c r="AS150" s="11">
        <f t="shared" si="83"/>
        <v>0</v>
      </c>
      <c r="AT150" s="108">
        <f t="shared" si="84"/>
        <v>0</v>
      </c>
      <c r="AU150" s="158" t="str">
        <f>IF(C150="","",VLOOKUP(B150,apoio!P:S,4,0))</f>
        <v/>
      </c>
    </row>
    <row r="151" spans="1:47" ht="15" customHeight="1" x14ac:dyDescent="0.25">
      <c r="A151" s="7" t="str">
        <f>IF('1_geral'!$D$33="","",'1_geral'!$A$33)</f>
        <v/>
      </c>
      <c r="B151" s="49" t="str">
        <f>IF('1_geral'!$G$33="","",'1_geral'!$G$33)</f>
        <v/>
      </c>
      <c r="C151" s="49" t="str">
        <f>IF('1_geral'!$D$33="","",'1_geral'!$D$33)</f>
        <v/>
      </c>
      <c r="D151" s="35" t="str">
        <f>IF(C151="","",1/'3_pessoal'!C$33)</f>
        <v/>
      </c>
      <c r="E151" s="12">
        <f>IF(C151="",0,'3_pessoal'!X$33)</f>
        <v>0</v>
      </c>
      <c r="F151" s="33">
        <f>IF(C151="",0,'3_pessoal'!Z$33)</f>
        <v>0</v>
      </c>
      <c r="G151" s="12">
        <f t="shared" si="60"/>
        <v>0</v>
      </c>
      <c r="I151" s="12">
        <f t="shared" si="58"/>
        <v>0</v>
      </c>
      <c r="J151" s="12">
        <f t="shared" si="59"/>
        <v>0</v>
      </c>
      <c r="L151" s="12">
        <f t="shared" si="61"/>
        <v>0</v>
      </c>
      <c r="M151" s="33">
        <f t="shared" si="62"/>
        <v>0</v>
      </c>
      <c r="O151" s="12">
        <f t="shared" si="63"/>
        <v>0</v>
      </c>
      <c r="P151" s="33">
        <f t="shared" si="64"/>
        <v>0</v>
      </c>
      <c r="R151" s="12">
        <f t="shared" si="65"/>
        <v>0</v>
      </c>
      <c r="S151" s="33">
        <f t="shared" si="66"/>
        <v>0</v>
      </c>
      <c r="U151" s="12">
        <f t="shared" si="67"/>
        <v>0</v>
      </c>
      <c r="V151" s="33">
        <f t="shared" si="68"/>
        <v>0</v>
      </c>
      <c r="X151" s="12">
        <f t="shared" si="69"/>
        <v>0</v>
      </c>
      <c r="Y151" s="33">
        <f t="shared" si="70"/>
        <v>0</v>
      </c>
      <c r="AA151" s="12">
        <f t="shared" si="71"/>
        <v>0</v>
      </c>
      <c r="AB151" s="33">
        <f t="shared" si="72"/>
        <v>0</v>
      </c>
      <c r="AD151" s="12">
        <f t="shared" si="73"/>
        <v>0</v>
      </c>
      <c r="AE151" s="33">
        <f t="shared" si="74"/>
        <v>0</v>
      </c>
      <c r="AG151" s="12">
        <f t="shared" si="75"/>
        <v>0</v>
      </c>
      <c r="AH151" s="33">
        <f t="shared" si="76"/>
        <v>0</v>
      </c>
      <c r="AJ151" s="12">
        <f t="shared" si="77"/>
        <v>0</v>
      </c>
      <c r="AK151" s="33">
        <f t="shared" si="78"/>
        <v>0</v>
      </c>
      <c r="AM151" s="12">
        <f t="shared" si="79"/>
        <v>0</v>
      </c>
      <c r="AN151" s="33">
        <f t="shared" si="80"/>
        <v>0</v>
      </c>
      <c r="AP151" s="12">
        <f t="shared" si="81"/>
        <v>0</v>
      </c>
      <c r="AQ151" s="33">
        <f t="shared" si="82"/>
        <v>0</v>
      </c>
      <c r="AS151" s="12">
        <f t="shared" si="83"/>
        <v>0</v>
      </c>
      <c r="AT151" s="33">
        <f t="shared" si="84"/>
        <v>0</v>
      </c>
      <c r="AU151" s="158" t="str">
        <f>IF(C151="","",VLOOKUP(B151,apoio!P:S,4,0))</f>
        <v/>
      </c>
    </row>
    <row r="152" spans="1:47" ht="15" customHeight="1" x14ac:dyDescent="0.25">
      <c r="A152" s="10" t="str">
        <f>IF('1_geral'!$D$34="","",'1_geral'!$A$34)</f>
        <v/>
      </c>
      <c r="B152" s="48" t="str">
        <f>IF('1_geral'!$G$34="","",'1_geral'!$G$34)</f>
        <v/>
      </c>
      <c r="C152" s="48" t="str">
        <f>IF('1_geral'!$D$34="","",'1_geral'!$D$34)</f>
        <v/>
      </c>
      <c r="D152" s="35" t="str">
        <f>IF(C152="","",1/'3_pessoal'!C$34)</f>
        <v/>
      </c>
      <c r="E152" s="11">
        <f>IF(C152="",0,'3_pessoal'!X$34)</f>
        <v>0</v>
      </c>
      <c r="F152" s="108">
        <f>IF(C152="",0,'3_pessoal'!Z$34)</f>
        <v>0</v>
      </c>
      <c r="G152" s="11">
        <f t="shared" si="60"/>
        <v>0</v>
      </c>
      <c r="I152" s="11">
        <f t="shared" si="58"/>
        <v>0</v>
      </c>
      <c r="J152" s="112">
        <f t="shared" si="59"/>
        <v>0</v>
      </c>
      <c r="L152" s="11">
        <f t="shared" si="61"/>
        <v>0</v>
      </c>
      <c r="M152" s="108">
        <f t="shared" si="62"/>
        <v>0</v>
      </c>
      <c r="O152" s="11">
        <f t="shared" si="63"/>
        <v>0</v>
      </c>
      <c r="P152" s="108">
        <f t="shared" si="64"/>
        <v>0</v>
      </c>
      <c r="R152" s="11">
        <f t="shared" si="65"/>
        <v>0</v>
      </c>
      <c r="S152" s="108">
        <f t="shared" si="66"/>
        <v>0</v>
      </c>
      <c r="U152" s="11">
        <f t="shared" si="67"/>
        <v>0</v>
      </c>
      <c r="V152" s="108">
        <f t="shared" si="68"/>
        <v>0</v>
      </c>
      <c r="X152" s="11">
        <f t="shared" si="69"/>
        <v>0</v>
      </c>
      <c r="Y152" s="108">
        <f t="shared" si="70"/>
        <v>0</v>
      </c>
      <c r="AA152" s="11">
        <f t="shared" si="71"/>
        <v>0</v>
      </c>
      <c r="AB152" s="108">
        <f t="shared" si="72"/>
        <v>0</v>
      </c>
      <c r="AD152" s="11">
        <f t="shared" si="73"/>
        <v>0</v>
      </c>
      <c r="AE152" s="108">
        <f t="shared" si="74"/>
        <v>0</v>
      </c>
      <c r="AG152" s="11">
        <f t="shared" si="75"/>
        <v>0</v>
      </c>
      <c r="AH152" s="108">
        <f t="shared" si="76"/>
        <v>0</v>
      </c>
      <c r="AJ152" s="11">
        <f t="shared" si="77"/>
        <v>0</v>
      </c>
      <c r="AK152" s="108">
        <f t="shared" si="78"/>
        <v>0</v>
      </c>
      <c r="AM152" s="11">
        <f t="shared" si="79"/>
        <v>0</v>
      </c>
      <c r="AN152" s="108">
        <f t="shared" si="80"/>
        <v>0</v>
      </c>
      <c r="AP152" s="11">
        <f t="shared" si="81"/>
        <v>0</v>
      </c>
      <c r="AQ152" s="108">
        <f t="shared" si="82"/>
        <v>0</v>
      </c>
      <c r="AS152" s="11">
        <f t="shared" si="83"/>
        <v>0</v>
      </c>
      <c r="AT152" s="108">
        <f t="shared" si="84"/>
        <v>0</v>
      </c>
      <c r="AU152" s="158" t="str">
        <f>IF(C152="","",VLOOKUP(B152,apoio!P:S,4,0))</f>
        <v/>
      </c>
    </row>
    <row r="153" spans="1:47" ht="15" customHeight="1" x14ac:dyDescent="0.25">
      <c r="A153" s="7" t="str">
        <f>IF('1_geral'!$D$35="","",'1_geral'!$A$35)</f>
        <v/>
      </c>
      <c r="B153" s="49" t="str">
        <f>IF('1_geral'!$G$35="","",'1_geral'!$G$35)</f>
        <v/>
      </c>
      <c r="C153" s="49" t="str">
        <f>IF('1_geral'!$D$35="","",'1_geral'!$D$35)</f>
        <v/>
      </c>
      <c r="D153" s="35" t="str">
        <f>IF(C153="","",1/'3_pessoal'!C$35)</f>
        <v/>
      </c>
      <c r="E153" s="12">
        <f>IF(C153="",0,'3_pessoal'!X$35)</f>
        <v>0</v>
      </c>
      <c r="F153" s="33">
        <f>IF(C153="",0,'3_pessoal'!Z$35)</f>
        <v>0</v>
      </c>
      <c r="G153" s="12">
        <f t="shared" si="60"/>
        <v>0</v>
      </c>
      <c r="I153" s="12">
        <f t="shared" si="58"/>
        <v>0</v>
      </c>
      <c r="J153" s="12">
        <f t="shared" si="59"/>
        <v>0</v>
      </c>
      <c r="L153" s="12">
        <f t="shared" si="61"/>
        <v>0</v>
      </c>
      <c r="M153" s="33">
        <f t="shared" si="62"/>
        <v>0</v>
      </c>
      <c r="O153" s="12">
        <f t="shared" si="63"/>
        <v>0</v>
      </c>
      <c r="P153" s="33">
        <f t="shared" si="64"/>
        <v>0</v>
      </c>
      <c r="R153" s="12">
        <f t="shared" si="65"/>
        <v>0</v>
      </c>
      <c r="S153" s="33">
        <f t="shared" si="66"/>
        <v>0</v>
      </c>
      <c r="U153" s="12">
        <f t="shared" si="67"/>
        <v>0</v>
      </c>
      <c r="V153" s="33">
        <f t="shared" si="68"/>
        <v>0</v>
      </c>
      <c r="X153" s="12">
        <f t="shared" si="69"/>
        <v>0</v>
      </c>
      <c r="Y153" s="33">
        <f t="shared" si="70"/>
        <v>0</v>
      </c>
      <c r="AA153" s="12">
        <f t="shared" si="71"/>
        <v>0</v>
      </c>
      <c r="AB153" s="33">
        <f t="shared" si="72"/>
        <v>0</v>
      </c>
      <c r="AD153" s="12">
        <f t="shared" si="73"/>
        <v>0</v>
      </c>
      <c r="AE153" s="33">
        <f t="shared" si="74"/>
        <v>0</v>
      </c>
      <c r="AG153" s="12">
        <f t="shared" si="75"/>
        <v>0</v>
      </c>
      <c r="AH153" s="33">
        <f t="shared" si="76"/>
        <v>0</v>
      </c>
      <c r="AJ153" s="12">
        <f t="shared" si="77"/>
        <v>0</v>
      </c>
      <c r="AK153" s="33">
        <f t="shared" si="78"/>
        <v>0</v>
      </c>
      <c r="AM153" s="12">
        <f t="shared" si="79"/>
        <v>0</v>
      </c>
      <c r="AN153" s="33">
        <f t="shared" si="80"/>
        <v>0</v>
      </c>
      <c r="AP153" s="12">
        <f t="shared" si="81"/>
        <v>0</v>
      </c>
      <c r="AQ153" s="33">
        <f t="shared" si="82"/>
        <v>0</v>
      </c>
      <c r="AS153" s="12">
        <f t="shared" si="83"/>
        <v>0</v>
      </c>
      <c r="AT153" s="33">
        <f t="shared" si="84"/>
        <v>0</v>
      </c>
      <c r="AU153" s="158" t="str">
        <f>IF(C153="","",VLOOKUP(B153,apoio!P:S,4,0))</f>
        <v/>
      </c>
    </row>
    <row r="154" spans="1:47" ht="15" customHeight="1" x14ac:dyDescent="0.25">
      <c r="A154" s="10" t="str">
        <f>IF('1_geral'!$D$36="","",'1_geral'!$A$36)</f>
        <v/>
      </c>
      <c r="B154" s="48" t="str">
        <f>IF('1_geral'!$G$36="","",'1_geral'!$G$36)</f>
        <v/>
      </c>
      <c r="C154" s="48" t="str">
        <f>IF('1_geral'!$D$36="","",'1_geral'!$D$36)</f>
        <v/>
      </c>
      <c r="D154" s="35" t="str">
        <f>IF(C154="","",1/'3_pessoal'!C$36)</f>
        <v/>
      </c>
      <c r="E154" s="11">
        <f>IF(C154="",0,'3_pessoal'!X$36)</f>
        <v>0</v>
      </c>
      <c r="F154" s="108">
        <f>IF(C154="",0,'3_pessoal'!Z$36)</f>
        <v>0</v>
      </c>
      <c r="G154" s="11">
        <f t="shared" si="60"/>
        <v>0</v>
      </c>
      <c r="I154" s="11">
        <f t="shared" si="58"/>
        <v>0</v>
      </c>
      <c r="J154" s="112">
        <f t="shared" si="59"/>
        <v>0</v>
      </c>
      <c r="L154" s="11">
        <f t="shared" si="61"/>
        <v>0</v>
      </c>
      <c r="M154" s="108">
        <f t="shared" si="62"/>
        <v>0</v>
      </c>
      <c r="O154" s="11">
        <f t="shared" si="63"/>
        <v>0</v>
      </c>
      <c r="P154" s="108">
        <f t="shared" si="64"/>
        <v>0</v>
      </c>
      <c r="R154" s="11">
        <f t="shared" si="65"/>
        <v>0</v>
      </c>
      <c r="S154" s="108">
        <f t="shared" si="66"/>
        <v>0</v>
      </c>
      <c r="U154" s="11">
        <f t="shared" si="67"/>
        <v>0</v>
      </c>
      <c r="V154" s="108">
        <f t="shared" si="68"/>
        <v>0</v>
      </c>
      <c r="X154" s="11">
        <f t="shared" si="69"/>
        <v>0</v>
      </c>
      <c r="Y154" s="108">
        <f t="shared" si="70"/>
        <v>0</v>
      </c>
      <c r="AA154" s="11">
        <f t="shared" si="71"/>
        <v>0</v>
      </c>
      <c r="AB154" s="108">
        <f t="shared" si="72"/>
        <v>0</v>
      </c>
      <c r="AD154" s="11">
        <f t="shared" si="73"/>
        <v>0</v>
      </c>
      <c r="AE154" s="108">
        <f t="shared" si="74"/>
        <v>0</v>
      </c>
      <c r="AG154" s="11">
        <f t="shared" si="75"/>
        <v>0</v>
      </c>
      <c r="AH154" s="108">
        <f t="shared" si="76"/>
        <v>0</v>
      </c>
      <c r="AJ154" s="11">
        <f t="shared" si="77"/>
        <v>0</v>
      </c>
      <c r="AK154" s="108">
        <f t="shared" si="78"/>
        <v>0</v>
      </c>
      <c r="AM154" s="11">
        <f t="shared" si="79"/>
        <v>0</v>
      </c>
      <c r="AN154" s="108">
        <f t="shared" si="80"/>
        <v>0</v>
      </c>
      <c r="AP154" s="11">
        <f t="shared" si="81"/>
        <v>0</v>
      </c>
      <c r="AQ154" s="108">
        <f t="shared" si="82"/>
        <v>0</v>
      </c>
      <c r="AS154" s="11">
        <f t="shared" si="83"/>
        <v>0</v>
      </c>
      <c r="AT154" s="108">
        <f t="shared" si="84"/>
        <v>0</v>
      </c>
      <c r="AU154" s="158" t="str">
        <f>IF(C154="","",VLOOKUP(B154,apoio!P:S,4,0))</f>
        <v/>
      </c>
    </row>
    <row r="155" spans="1:47" ht="15" customHeight="1" x14ac:dyDescent="0.25">
      <c r="A155" s="7" t="str">
        <f>IF('1_geral'!$D$37="","",'1_geral'!$A$37)</f>
        <v/>
      </c>
      <c r="B155" s="49" t="str">
        <f>IF('1_geral'!$G$37="","",'1_geral'!$G$37)</f>
        <v/>
      </c>
      <c r="C155" s="49" t="str">
        <f>IF('1_geral'!$D$37="","",'1_geral'!$D$37)</f>
        <v/>
      </c>
      <c r="D155" s="35" t="str">
        <f>IF(C155="","",1/'3_pessoal'!C$37)</f>
        <v/>
      </c>
      <c r="E155" s="12">
        <f>IF(C155="",0,'3_pessoal'!X$37)</f>
        <v>0</v>
      </c>
      <c r="F155" s="33">
        <f>IF(C155="",0,'3_pessoal'!Z$37)</f>
        <v>0</v>
      </c>
      <c r="G155" s="12">
        <f t="shared" si="60"/>
        <v>0</v>
      </c>
      <c r="I155" s="12">
        <f t="shared" si="58"/>
        <v>0</v>
      </c>
      <c r="J155" s="12">
        <f t="shared" si="59"/>
        <v>0</v>
      </c>
      <c r="L155" s="12">
        <f t="shared" si="61"/>
        <v>0</v>
      </c>
      <c r="M155" s="33">
        <f t="shared" si="62"/>
        <v>0</v>
      </c>
      <c r="O155" s="12">
        <f t="shared" si="63"/>
        <v>0</v>
      </c>
      <c r="P155" s="33">
        <f t="shared" si="64"/>
        <v>0</v>
      </c>
      <c r="R155" s="12">
        <f t="shared" si="65"/>
        <v>0</v>
      </c>
      <c r="S155" s="33">
        <f t="shared" si="66"/>
        <v>0</v>
      </c>
      <c r="U155" s="12">
        <f t="shared" si="67"/>
        <v>0</v>
      </c>
      <c r="V155" s="33">
        <f t="shared" si="68"/>
        <v>0</v>
      </c>
      <c r="X155" s="12">
        <f t="shared" si="69"/>
        <v>0</v>
      </c>
      <c r="Y155" s="33">
        <f t="shared" si="70"/>
        <v>0</v>
      </c>
      <c r="AA155" s="12">
        <f t="shared" si="71"/>
        <v>0</v>
      </c>
      <c r="AB155" s="33">
        <f t="shared" si="72"/>
        <v>0</v>
      </c>
      <c r="AD155" s="12">
        <f t="shared" si="73"/>
        <v>0</v>
      </c>
      <c r="AE155" s="33">
        <f t="shared" si="74"/>
        <v>0</v>
      </c>
      <c r="AG155" s="12">
        <f t="shared" si="75"/>
        <v>0</v>
      </c>
      <c r="AH155" s="33">
        <f t="shared" si="76"/>
        <v>0</v>
      </c>
      <c r="AJ155" s="12">
        <f t="shared" si="77"/>
        <v>0</v>
      </c>
      <c r="AK155" s="33">
        <f t="shared" si="78"/>
        <v>0</v>
      </c>
      <c r="AM155" s="12">
        <f t="shared" si="79"/>
        <v>0</v>
      </c>
      <c r="AN155" s="33">
        <f t="shared" si="80"/>
        <v>0</v>
      </c>
      <c r="AP155" s="12">
        <f t="shared" si="81"/>
        <v>0</v>
      </c>
      <c r="AQ155" s="33">
        <f t="shared" si="82"/>
        <v>0</v>
      </c>
      <c r="AS155" s="12">
        <f t="shared" si="83"/>
        <v>0</v>
      </c>
      <c r="AT155" s="33">
        <f t="shared" si="84"/>
        <v>0</v>
      </c>
      <c r="AU155" s="158" t="str">
        <f>IF(C155="","",VLOOKUP(B155,apoio!P:S,4,0))</f>
        <v/>
      </c>
    </row>
    <row r="156" spans="1:47" ht="15" customHeight="1" x14ac:dyDescent="0.25">
      <c r="A156" s="10" t="str">
        <f>IF('1_geral'!$D$38="","",'1_geral'!$A$38)</f>
        <v/>
      </c>
      <c r="B156" s="48" t="str">
        <f>IF('1_geral'!$G$38="","",'1_geral'!$G$38)</f>
        <v/>
      </c>
      <c r="C156" s="48" t="str">
        <f>IF('1_geral'!$D$38="","",'1_geral'!$D$38)</f>
        <v/>
      </c>
      <c r="D156" s="35" t="str">
        <f>IF(C156="","",1/'3_pessoal'!C$38)</f>
        <v/>
      </c>
      <c r="E156" s="11">
        <f>IF(C156="",0,'3_pessoal'!X$38)</f>
        <v>0</v>
      </c>
      <c r="F156" s="108">
        <f>IF(C156="",0,'3_pessoal'!Z$38)</f>
        <v>0</v>
      </c>
      <c r="G156" s="11">
        <f t="shared" si="60"/>
        <v>0</v>
      </c>
      <c r="I156" s="11">
        <f t="shared" si="58"/>
        <v>0</v>
      </c>
      <c r="J156" s="112">
        <f t="shared" si="59"/>
        <v>0</v>
      </c>
      <c r="L156" s="11">
        <f t="shared" si="61"/>
        <v>0</v>
      </c>
      <c r="M156" s="108">
        <f t="shared" si="62"/>
        <v>0</v>
      </c>
      <c r="O156" s="11">
        <f t="shared" si="63"/>
        <v>0</v>
      </c>
      <c r="P156" s="108">
        <f t="shared" si="64"/>
        <v>0</v>
      </c>
      <c r="R156" s="11">
        <f t="shared" si="65"/>
        <v>0</v>
      </c>
      <c r="S156" s="108">
        <f t="shared" si="66"/>
        <v>0</v>
      </c>
      <c r="U156" s="11">
        <f t="shared" si="67"/>
        <v>0</v>
      </c>
      <c r="V156" s="108">
        <f t="shared" si="68"/>
        <v>0</v>
      </c>
      <c r="X156" s="11">
        <f t="shared" si="69"/>
        <v>0</v>
      </c>
      <c r="Y156" s="108">
        <f t="shared" si="70"/>
        <v>0</v>
      </c>
      <c r="AA156" s="11">
        <f t="shared" si="71"/>
        <v>0</v>
      </c>
      <c r="AB156" s="108">
        <f t="shared" si="72"/>
        <v>0</v>
      </c>
      <c r="AD156" s="11">
        <f t="shared" si="73"/>
        <v>0</v>
      </c>
      <c r="AE156" s="108">
        <f t="shared" si="74"/>
        <v>0</v>
      </c>
      <c r="AG156" s="11">
        <f t="shared" si="75"/>
        <v>0</v>
      </c>
      <c r="AH156" s="108">
        <f t="shared" si="76"/>
        <v>0</v>
      </c>
      <c r="AJ156" s="11">
        <f t="shared" si="77"/>
        <v>0</v>
      </c>
      <c r="AK156" s="108">
        <f t="shared" si="78"/>
        <v>0</v>
      </c>
      <c r="AM156" s="11">
        <f t="shared" si="79"/>
        <v>0</v>
      </c>
      <c r="AN156" s="108">
        <f t="shared" si="80"/>
        <v>0</v>
      </c>
      <c r="AP156" s="11">
        <f t="shared" si="81"/>
        <v>0</v>
      </c>
      <c r="AQ156" s="108">
        <f t="shared" si="82"/>
        <v>0</v>
      </c>
      <c r="AS156" s="11">
        <f t="shared" si="83"/>
        <v>0</v>
      </c>
      <c r="AT156" s="108">
        <f t="shared" si="84"/>
        <v>0</v>
      </c>
      <c r="AU156" s="158" t="str">
        <f>IF(C156="","",VLOOKUP(B156,apoio!P:S,4,0))</f>
        <v/>
      </c>
    </row>
    <row r="157" spans="1:47" ht="15" customHeight="1" x14ac:dyDescent="0.25">
      <c r="A157" s="7" t="str">
        <f>IF('1_geral'!$D$39="","",'1_geral'!$A$39)</f>
        <v/>
      </c>
      <c r="B157" s="49" t="str">
        <f>IF('1_geral'!$G$39="","",'1_geral'!$G$39)</f>
        <v/>
      </c>
      <c r="C157" s="49" t="str">
        <f>IF('1_geral'!$D$39="","",'1_geral'!$D$39)</f>
        <v/>
      </c>
      <c r="D157" s="35" t="str">
        <f>IF(C157="","",1/'3_pessoal'!C$39)</f>
        <v/>
      </c>
      <c r="E157" s="12">
        <f>IF(C157="",0,'3_pessoal'!X$39)</f>
        <v>0</v>
      </c>
      <c r="F157" s="33">
        <f>IF(C157="",0,'3_pessoal'!Z$39)</f>
        <v>0</v>
      </c>
      <c r="G157" s="12">
        <f t="shared" si="60"/>
        <v>0</v>
      </c>
      <c r="I157" s="12">
        <f t="shared" si="58"/>
        <v>0</v>
      </c>
      <c r="J157" s="12">
        <f t="shared" si="59"/>
        <v>0</v>
      </c>
      <c r="L157" s="12">
        <f t="shared" si="61"/>
        <v>0</v>
      </c>
      <c r="M157" s="33">
        <f t="shared" si="62"/>
        <v>0</v>
      </c>
      <c r="O157" s="12">
        <f t="shared" si="63"/>
        <v>0</v>
      </c>
      <c r="P157" s="33">
        <f t="shared" si="64"/>
        <v>0</v>
      </c>
      <c r="R157" s="12">
        <f t="shared" si="65"/>
        <v>0</v>
      </c>
      <c r="S157" s="33">
        <f t="shared" si="66"/>
        <v>0</v>
      </c>
      <c r="U157" s="12">
        <f t="shared" si="67"/>
        <v>0</v>
      </c>
      <c r="V157" s="33">
        <f t="shared" si="68"/>
        <v>0</v>
      </c>
      <c r="X157" s="12">
        <f t="shared" si="69"/>
        <v>0</v>
      </c>
      <c r="Y157" s="33">
        <f t="shared" si="70"/>
        <v>0</v>
      </c>
      <c r="AA157" s="12">
        <f t="shared" si="71"/>
        <v>0</v>
      </c>
      <c r="AB157" s="33">
        <f t="shared" si="72"/>
        <v>0</v>
      </c>
      <c r="AD157" s="12">
        <f t="shared" si="73"/>
        <v>0</v>
      </c>
      <c r="AE157" s="33">
        <f t="shared" si="74"/>
        <v>0</v>
      </c>
      <c r="AG157" s="12">
        <f t="shared" si="75"/>
        <v>0</v>
      </c>
      <c r="AH157" s="33">
        <f t="shared" si="76"/>
        <v>0</v>
      </c>
      <c r="AJ157" s="12">
        <f t="shared" si="77"/>
        <v>0</v>
      </c>
      <c r="AK157" s="33">
        <f t="shared" si="78"/>
        <v>0</v>
      </c>
      <c r="AM157" s="12">
        <f t="shared" si="79"/>
        <v>0</v>
      </c>
      <c r="AN157" s="33">
        <f t="shared" si="80"/>
        <v>0</v>
      </c>
      <c r="AP157" s="12">
        <f t="shared" si="81"/>
        <v>0</v>
      </c>
      <c r="AQ157" s="33">
        <f t="shared" si="82"/>
        <v>0</v>
      </c>
      <c r="AS157" s="12">
        <f t="shared" si="83"/>
        <v>0</v>
      </c>
      <c r="AT157" s="33">
        <f t="shared" si="84"/>
        <v>0</v>
      </c>
      <c r="AU157" s="158" t="str">
        <f>IF(C157="","",VLOOKUP(B157,apoio!P:S,4,0))</f>
        <v/>
      </c>
    </row>
    <row r="158" spans="1:47" ht="15" customHeight="1" x14ac:dyDescent="0.25">
      <c r="A158" s="10" t="str">
        <f>IF('1_geral'!$D$40="","",'1_geral'!$A$40)</f>
        <v/>
      </c>
      <c r="B158" s="48" t="str">
        <f>IF('1_geral'!$G$40="","",'1_geral'!$G$40)</f>
        <v/>
      </c>
      <c r="C158" s="48" t="str">
        <f>IF('1_geral'!$D$40="","",'1_geral'!$D$40)</f>
        <v/>
      </c>
      <c r="D158" s="35" t="str">
        <f>IF(C158="","",1/'3_pessoal'!C$40)</f>
        <v/>
      </c>
      <c r="E158" s="11">
        <f>IF(C158="",0,'3_pessoal'!X$40)</f>
        <v>0</v>
      </c>
      <c r="F158" s="108">
        <f>IF(C158="",0,'3_pessoal'!Z$40)</f>
        <v>0</v>
      </c>
      <c r="G158" s="11">
        <f t="shared" si="60"/>
        <v>0</v>
      </c>
      <c r="I158" s="11">
        <f t="shared" si="58"/>
        <v>0</v>
      </c>
      <c r="J158" s="112">
        <f t="shared" si="59"/>
        <v>0</v>
      </c>
      <c r="L158" s="11">
        <f t="shared" si="61"/>
        <v>0</v>
      </c>
      <c r="M158" s="108">
        <f t="shared" si="62"/>
        <v>0</v>
      </c>
      <c r="O158" s="11">
        <f t="shared" si="63"/>
        <v>0</v>
      </c>
      <c r="P158" s="108">
        <f t="shared" si="64"/>
        <v>0</v>
      </c>
      <c r="R158" s="11">
        <f t="shared" si="65"/>
        <v>0</v>
      </c>
      <c r="S158" s="108">
        <f t="shared" si="66"/>
        <v>0</v>
      </c>
      <c r="U158" s="11">
        <f t="shared" si="67"/>
        <v>0</v>
      </c>
      <c r="V158" s="108">
        <f t="shared" si="68"/>
        <v>0</v>
      </c>
      <c r="X158" s="11">
        <f t="shared" si="69"/>
        <v>0</v>
      </c>
      <c r="Y158" s="108">
        <f t="shared" si="70"/>
        <v>0</v>
      </c>
      <c r="AA158" s="11">
        <f t="shared" si="71"/>
        <v>0</v>
      </c>
      <c r="AB158" s="108">
        <f t="shared" si="72"/>
        <v>0</v>
      </c>
      <c r="AD158" s="11">
        <f t="shared" si="73"/>
        <v>0</v>
      </c>
      <c r="AE158" s="108">
        <f t="shared" si="74"/>
        <v>0</v>
      </c>
      <c r="AG158" s="11">
        <f t="shared" si="75"/>
        <v>0</v>
      </c>
      <c r="AH158" s="108">
        <f t="shared" si="76"/>
        <v>0</v>
      </c>
      <c r="AJ158" s="11">
        <f t="shared" si="77"/>
        <v>0</v>
      </c>
      <c r="AK158" s="108">
        <f t="shared" si="78"/>
        <v>0</v>
      </c>
      <c r="AM158" s="11">
        <f t="shared" si="79"/>
        <v>0</v>
      </c>
      <c r="AN158" s="108">
        <f t="shared" si="80"/>
        <v>0</v>
      </c>
      <c r="AP158" s="11">
        <f t="shared" si="81"/>
        <v>0</v>
      </c>
      <c r="AQ158" s="108">
        <f t="shared" si="82"/>
        <v>0</v>
      </c>
      <c r="AS158" s="11">
        <f t="shared" si="83"/>
        <v>0</v>
      </c>
      <c r="AT158" s="108">
        <f t="shared" si="84"/>
        <v>0</v>
      </c>
      <c r="AU158" s="158" t="str">
        <f>IF(C158="","",VLOOKUP(B158,apoio!P:S,4,0))</f>
        <v/>
      </c>
    </row>
    <row r="159" spans="1:47" ht="15" customHeight="1" x14ac:dyDescent="0.25">
      <c r="A159" s="7" t="str">
        <f>IF('1_geral'!$D$41="","",'1_geral'!$A$41)</f>
        <v/>
      </c>
      <c r="B159" s="49" t="str">
        <f>IF('1_geral'!$G$41="","",'1_geral'!$G$41)</f>
        <v/>
      </c>
      <c r="C159" s="49" t="str">
        <f>IF('1_geral'!$D$41="","",'1_geral'!$D$41)</f>
        <v/>
      </c>
      <c r="D159" s="35" t="str">
        <f>IF(C159="","",1/'3_pessoal'!C$41)</f>
        <v/>
      </c>
      <c r="E159" s="12">
        <f>IF(C159="",0,'3_pessoal'!X$41)</f>
        <v>0</v>
      </c>
      <c r="F159" s="33">
        <f>IF(C159="",0,'3_pessoal'!Z$41)</f>
        <v>0</v>
      </c>
      <c r="G159" s="12">
        <f t="shared" si="60"/>
        <v>0</v>
      </c>
      <c r="I159" s="12">
        <f t="shared" si="58"/>
        <v>0</v>
      </c>
      <c r="J159" s="12">
        <f t="shared" si="59"/>
        <v>0</v>
      </c>
      <c r="L159" s="12">
        <f t="shared" si="61"/>
        <v>0</v>
      </c>
      <c r="M159" s="33">
        <f t="shared" si="62"/>
        <v>0</v>
      </c>
      <c r="O159" s="12">
        <f t="shared" si="63"/>
        <v>0</v>
      </c>
      <c r="P159" s="33">
        <f t="shared" si="64"/>
        <v>0</v>
      </c>
      <c r="R159" s="12">
        <f t="shared" si="65"/>
        <v>0</v>
      </c>
      <c r="S159" s="33">
        <f t="shared" si="66"/>
        <v>0</v>
      </c>
      <c r="U159" s="12">
        <f t="shared" si="67"/>
        <v>0</v>
      </c>
      <c r="V159" s="33">
        <f t="shared" si="68"/>
        <v>0</v>
      </c>
      <c r="X159" s="12">
        <f t="shared" si="69"/>
        <v>0</v>
      </c>
      <c r="Y159" s="33">
        <f t="shared" si="70"/>
        <v>0</v>
      </c>
      <c r="AA159" s="12">
        <f t="shared" si="71"/>
        <v>0</v>
      </c>
      <c r="AB159" s="33">
        <f t="shared" si="72"/>
        <v>0</v>
      </c>
      <c r="AD159" s="12">
        <f t="shared" si="73"/>
        <v>0</v>
      </c>
      <c r="AE159" s="33">
        <f t="shared" si="74"/>
        <v>0</v>
      </c>
      <c r="AG159" s="12">
        <f t="shared" si="75"/>
        <v>0</v>
      </c>
      <c r="AH159" s="33">
        <f t="shared" si="76"/>
        <v>0</v>
      </c>
      <c r="AJ159" s="12">
        <f t="shared" si="77"/>
        <v>0</v>
      </c>
      <c r="AK159" s="33">
        <f t="shared" si="78"/>
        <v>0</v>
      </c>
      <c r="AM159" s="12">
        <f t="shared" si="79"/>
        <v>0</v>
      </c>
      <c r="AN159" s="33">
        <f t="shared" si="80"/>
        <v>0</v>
      </c>
      <c r="AP159" s="12">
        <f t="shared" si="81"/>
        <v>0</v>
      </c>
      <c r="AQ159" s="33">
        <f t="shared" si="82"/>
        <v>0</v>
      </c>
      <c r="AS159" s="12">
        <f t="shared" si="83"/>
        <v>0</v>
      </c>
      <c r="AT159" s="33">
        <f t="shared" si="84"/>
        <v>0</v>
      </c>
      <c r="AU159" s="158" t="str">
        <f>IF(C159="","",VLOOKUP(B159,apoio!P:S,4,0))</f>
        <v/>
      </c>
    </row>
    <row r="160" spans="1:47" ht="15" customHeight="1" x14ac:dyDescent="0.25">
      <c r="A160" s="10" t="str">
        <f>IF('1_geral'!$D$42="","",'1_geral'!$A$42)</f>
        <v/>
      </c>
      <c r="B160" s="48" t="str">
        <f>IF('1_geral'!$G$42="","",'1_geral'!$G$42)</f>
        <v/>
      </c>
      <c r="C160" s="48" t="str">
        <f>IF('1_geral'!$D$42="","",'1_geral'!$D$42)</f>
        <v/>
      </c>
      <c r="D160" s="35" t="str">
        <f>IF(C160="","",1/'3_pessoal'!C$42)</f>
        <v/>
      </c>
      <c r="E160" s="11">
        <f>IF(C160="",0,'3_pessoal'!X$42)</f>
        <v>0</v>
      </c>
      <c r="F160" s="108">
        <f>IF(C160="",0,'3_pessoal'!Z$42)</f>
        <v>0</v>
      </c>
      <c r="G160" s="11">
        <f t="shared" si="60"/>
        <v>0</v>
      </c>
      <c r="I160" s="11">
        <f t="shared" ref="I160:I177" si="85">IF(C160="",0,SUM(L160,O160,R160,U160,X160,AA160,AD160,AG160,AJ160,AM160,AP160,AS160))</f>
        <v>0</v>
      </c>
      <c r="J160" s="112">
        <f t="shared" ref="J160:J177" si="86">IF(C160="",0,SUM(M160,P160,S160,V160,Y160,AB160,AE160,AH160,AK160,AN160,AQ160,AT160))</f>
        <v>0</v>
      </c>
      <c r="L160" s="11">
        <f t="shared" si="61"/>
        <v>0</v>
      </c>
      <c r="M160" s="108">
        <f t="shared" si="62"/>
        <v>0</v>
      </c>
      <c r="O160" s="11">
        <f t="shared" si="63"/>
        <v>0</v>
      </c>
      <c r="P160" s="108">
        <f t="shared" si="64"/>
        <v>0</v>
      </c>
      <c r="R160" s="11">
        <f t="shared" si="65"/>
        <v>0</v>
      </c>
      <c r="S160" s="108">
        <f t="shared" si="66"/>
        <v>0</v>
      </c>
      <c r="U160" s="11">
        <f t="shared" si="67"/>
        <v>0</v>
      </c>
      <c r="V160" s="108">
        <f t="shared" si="68"/>
        <v>0</v>
      </c>
      <c r="X160" s="11">
        <f t="shared" si="69"/>
        <v>0</v>
      </c>
      <c r="Y160" s="108">
        <f t="shared" si="70"/>
        <v>0</v>
      </c>
      <c r="AA160" s="11">
        <f t="shared" si="71"/>
        <v>0</v>
      </c>
      <c r="AB160" s="108">
        <f t="shared" si="72"/>
        <v>0</v>
      </c>
      <c r="AD160" s="11">
        <f t="shared" si="73"/>
        <v>0</v>
      </c>
      <c r="AE160" s="108">
        <f t="shared" si="74"/>
        <v>0</v>
      </c>
      <c r="AG160" s="11">
        <f t="shared" si="75"/>
        <v>0</v>
      </c>
      <c r="AH160" s="108">
        <f t="shared" si="76"/>
        <v>0</v>
      </c>
      <c r="AJ160" s="11">
        <f t="shared" si="77"/>
        <v>0</v>
      </c>
      <c r="AK160" s="108">
        <f t="shared" si="78"/>
        <v>0</v>
      </c>
      <c r="AM160" s="11">
        <f t="shared" si="79"/>
        <v>0</v>
      </c>
      <c r="AN160" s="108">
        <f t="shared" si="80"/>
        <v>0</v>
      </c>
      <c r="AP160" s="11">
        <f t="shared" si="81"/>
        <v>0</v>
      </c>
      <c r="AQ160" s="108">
        <f t="shared" si="82"/>
        <v>0</v>
      </c>
      <c r="AS160" s="11">
        <f t="shared" si="83"/>
        <v>0</v>
      </c>
      <c r="AT160" s="108">
        <f t="shared" si="84"/>
        <v>0</v>
      </c>
      <c r="AU160" s="158" t="str">
        <f>IF(C160="","",VLOOKUP(B160,apoio!P:S,4,0))</f>
        <v/>
      </c>
    </row>
    <row r="161" spans="1:47" ht="15" customHeight="1" x14ac:dyDescent="0.25">
      <c r="A161" s="7" t="str">
        <f>IF('1_geral'!$D$43="","",'1_geral'!$A$43)</f>
        <v/>
      </c>
      <c r="B161" s="49" t="str">
        <f>IF('1_geral'!$G$43="","",'1_geral'!$G$43)</f>
        <v/>
      </c>
      <c r="C161" s="49" t="str">
        <f>IF('1_geral'!$D$43="","",'1_geral'!$D$43)</f>
        <v/>
      </c>
      <c r="D161" s="35" t="str">
        <f>IF(C161="","",1/'3_pessoal'!C$43)</f>
        <v/>
      </c>
      <c r="E161" s="12">
        <f>IF(C161="",0,'3_pessoal'!X$43)</f>
        <v>0</v>
      </c>
      <c r="F161" s="33">
        <f>IF(C161="",0,'3_pessoal'!Z$43)</f>
        <v>0</v>
      </c>
      <c r="G161" s="12">
        <f t="shared" si="60"/>
        <v>0</v>
      </c>
      <c r="I161" s="12">
        <f t="shared" si="85"/>
        <v>0</v>
      </c>
      <c r="J161" s="12">
        <f t="shared" si="86"/>
        <v>0</v>
      </c>
      <c r="L161" s="12">
        <f t="shared" si="61"/>
        <v>0</v>
      </c>
      <c r="M161" s="33">
        <f t="shared" si="62"/>
        <v>0</v>
      </c>
      <c r="O161" s="12">
        <f t="shared" si="63"/>
        <v>0</v>
      </c>
      <c r="P161" s="33">
        <f t="shared" si="64"/>
        <v>0</v>
      </c>
      <c r="R161" s="12">
        <f t="shared" si="65"/>
        <v>0</v>
      </c>
      <c r="S161" s="33">
        <f t="shared" si="66"/>
        <v>0</v>
      </c>
      <c r="U161" s="12">
        <f t="shared" si="67"/>
        <v>0</v>
      </c>
      <c r="V161" s="33">
        <f t="shared" si="68"/>
        <v>0</v>
      </c>
      <c r="X161" s="12">
        <f t="shared" si="69"/>
        <v>0</v>
      </c>
      <c r="Y161" s="33">
        <f t="shared" si="70"/>
        <v>0</v>
      </c>
      <c r="AA161" s="12">
        <f t="shared" si="71"/>
        <v>0</v>
      </c>
      <c r="AB161" s="33">
        <f t="shared" si="72"/>
        <v>0</v>
      </c>
      <c r="AD161" s="12">
        <f t="shared" si="73"/>
        <v>0</v>
      </c>
      <c r="AE161" s="33">
        <f t="shared" si="74"/>
        <v>0</v>
      </c>
      <c r="AG161" s="12">
        <f t="shared" si="75"/>
        <v>0</v>
      </c>
      <c r="AH161" s="33">
        <f t="shared" si="76"/>
        <v>0</v>
      </c>
      <c r="AJ161" s="12">
        <f t="shared" si="77"/>
        <v>0</v>
      </c>
      <c r="AK161" s="33">
        <f t="shared" si="78"/>
        <v>0</v>
      </c>
      <c r="AM161" s="12">
        <f t="shared" si="79"/>
        <v>0</v>
      </c>
      <c r="AN161" s="33">
        <f t="shared" si="80"/>
        <v>0</v>
      </c>
      <c r="AP161" s="12">
        <f t="shared" si="81"/>
        <v>0</v>
      </c>
      <c r="AQ161" s="33">
        <f t="shared" si="82"/>
        <v>0</v>
      </c>
      <c r="AS161" s="12">
        <f t="shared" si="83"/>
        <v>0</v>
      </c>
      <c r="AT161" s="33">
        <f t="shared" si="84"/>
        <v>0</v>
      </c>
      <c r="AU161" s="158" t="str">
        <f>IF(C161="","",VLOOKUP(B161,apoio!P:S,4,0))</f>
        <v/>
      </c>
    </row>
    <row r="162" spans="1:47" ht="15" customHeight="1" x14ac:dyDescent="0.25">
      <c r="A162" s="10" t="str">
        <f>IF('1_geral'!$D$44="","",'1_geral'!$A$44)</f>
        <v/>
      </c>
      <c r="B162" s="48" t="str">
        <f>IF('1_geral'!$G$44="","",'1_geral'!$G$44)</f>
        <v/>
      </c>
      <c r="C162" s="48" t="str">
        <f>IF('1_geral'!$D$44="","",'1_geral'!$D$44)</f>
        <v/>
      </c>
      <c r="D162" s="35" t="str">
        <f>IF(C162="","",1/'3_pessoal'!C$44)</f>
        <v/>
      </c>
      <c r="E162" s="11">
        <f>IF(C162="",0,'3_pessoal'!X$44)</f>
        <v>0</v>
      </c>
      <c r="F162" s="108">
        <f>IF(C162="",0,'3_pessoal'!Z$44)</f>
        <v>0</v>
      </c>
      <c r="G162" s="11">
        <f t="shared" si="60"/>
        <v>0</v>
      </c>
      <c r="I162" s="11">
        <f t="shared" si="85"/>
        <v>0</v>
      </c>
      <c r="J162" s="112">
        <f t="shared" si="86"/>
        <v>0</v>
      </c>
      <c r="L162" s="11">
        <f t="shared" si="61"/>
        <v>0</v>
      </c>
      <c r="M162" s="108">
        <f t="shared" si="62"/>
        <v>0</v>
      </c>
      <c r="O162" s="11">
        <f t="shared" si="63"/>
        <v>0</v>
      </c>
      <c r="P162" s="108">
        <f t="shared" si="64"/>
        <v>0</v>
      </c>
      <c r="R162" s="11">
        <f t="shared" si="65"/>
        <v>0</v>
      </c>
      <c r="S162" s="108">
        <f t="shared" si="66"/>
        <v>0</v>
      </c>
      <c r="U162" s="11">
        <f t="shared" si="67"/>
        <v>0</v>
      </c>
      <c r="V162" s="108">
        <f t="shared" si="68"/>
        <v>0</v>
      </c>
      <c r="X162" s="11">
        <f t="shared" si="69"/>
        <v>0</v>
      </c>
      <c r="Y162" s="108">
        <f t="shared" si="70"/>
        <v>0</v>
      </c>
      <c r="AA162" s="11">
        <f t="shared" si="71"/>
        <v>0</v>
      </c>
      <c r="AB162" s="108">
        <f t="shared" si="72"/>
        <v>0</v>
      </c>
      <c r="AD162" s="11">
        <f t="shared" si="73"/>
        <v>0</v>
      </c>
      <c r="AE162" s="108">
        <f t="shared" si="74"/>
        <v>0</v>
      </c>
      <c r="AG162" s="11">
        <f t="shared" si="75"/>
        <v>0</v>
      </c>
      <c r="AH162" s="108">
        <f t="shared" si="76"/>
        <v>0</v>
      </c>
      <c r="AJ162" s="11">
        <f t="shared" si="77"/>
        <v>0</v>
      </c>
      <c r="AK162" s="108">
        <f t="shared" si="78"/>
        <v>0</v>
      </c>
      <c r="AM162" s="11">
        <f t="shared" si="79"/>
        <v>0</v>
      </c>
      <c r="AN162" s="108">
        <f t="shared" si="80"/>
        <v>0</v>
      </c>
      <c r="AP162" s="11">
        <f t="shared" si="81"/>
        <v>0</v>
      </c>
      <c r="AQ162" s="108">
        <f t="shared" si="82"/>
        <v>0</v>
      </c>
      <c r="AS162" s="11">
        <f t="shared" si="83"/>
        <v>0</v>
      </c>
      <c r="AT162" s="108">
        <f t="shared" si="84"/>
        <v>0</v>
      </c>
      <c r="AU162" s="158" t="str">
        <f>IF(C162="","",VLOOKUP(B162,apoio!P:S,4,0))</f>
        <v/>
      </c>
    </row>
    <row r="163" spans="1:47" ht="15" customHeight="1" x14ac:dyDescent="0.25">
      <c r="A163" s="7" t="str">
        <f>IF('1_geral'!$D$45="","",'1_geral'!$A$45)</f>
        <v/>
      </c>
      <c r="B163" s="49" t="str">
        <f>IF('1_geral'!$G$45="","",'1_geral'!$G$45)</f>
        <v/>
      </c>
      <c r="C163" s="49" t="str">
        <f>IF('1_geral'!$D$45="","",'1_geral'!$D$45)</f>
        <v/>
      </c>
      <c r="D163" s="35" t="str">
        <f>IF(C163="","",1/'3_pessoal'!C$45)</f>
        <v/>
      </c>
      <c r="E163" s="12">
        <f>IF(C163="",0,'3_pessoal'!X$45)</f>
        <v>0</v>
      </c>
      <c r="F163" s="33">
        <f>IF(C163="",0,'3_pessoal'!Z$45)</f>
        <v>0</v>
      </c>
      <c r="G163" s="12">
        <f t="shared" si="60"/>
        <v>0</v>
      </c>
      <c r="I163" s="12">
        <f t="shared" si="85"/>
        <v>0</v>
      </c>
      <c r="J163" s="12">
        <f t="shared" si="86"/>
        <v>0</v>
      </c>
      <c r="L163" s="12">
        <f t="shared" si="61"/>
        <v>0</v>
      </c>
      <c r="M163" s="33">
        <f t="shared" si="62"/>
        <v>0</v>
      </c>
      <c r="O163" s="12">
        <f t="shared" si="63"/>
        <v>0</v>
      </c>
      <c r="P163" s="33">
        <f t="shared" si="64"/>
        <v>0</v>
      </c>
      <c r="R163" s="12">
        <f t="shared" si="65"/>
        <v>0</v>
      </c>
      <c r="S163" s="33">
        <f t="shared" si="66"/>
        <v>0</v>
      </c>
      <c r="U163" s="12">
        <f t="shared" si="67"/>
        <v>0</v>
      </c>
      <c r="V163" s="33">
        <f t="shared" si="68"/>
        <v>0</v>
      </c>
      <c r="X163" s="12">
        <f t="shared" si="69"/>
        <v>0</v>
      </c>
      <c r="Y163" s="33">
        <f t="shared" si="70"/>
        <v>0</v>
      </c>
      <c r="AA163" s="12">
        <f t="shared" si="71"/>
        <v>0</v>
      </c>
      <c r="AB163" s="33">
        <f t="shared" si="72"/>
        <v>0</v>
      </c>
      <c r="AD163" s="12">
        <f t="shared" si="73"/>
        <v>0</v>
      </c>
      <c r="AE163" s="33">
        <f t="shared" si="74"/>
        <v>0</v>
      </c>
      <c r="AG163" s="12">
        <f t="shared" si="75"/>
        <v>0</v>
      </c>
      <c r="AH163" s="33">
        <f t="shared" si="76"/>
        <v>0</v>
      </c>
      <c r="AJ163" s="12">
        <f t="shared" si="77"/>
        <v>0</v>
      </c>
      <c r="AK163" s="33">
        <f t="shared" si="78"/>
        <v>0</v>
      </c>
      <c r="AM163" s="12">
        <f t="shared" si="79"/>
        <v>0</v>
      </c>
      <c r="AN163" s="33">
        <f t="shared" si="80"/>
        <v>0</v>
      </c>
      <c r="AP163" s="12">
        <f t="shared" si="81"/>
        <v>0</v>
      </c>
      <c r="AQ163" s="33">
        <f t="shared" si="82"/>
        <v>0</v>
      </c>
      <c r="AS163" s="12">
        <f t="shared" si="83"/>
        <v>0</v>
      </c>
      <c r="AT163" s="33">
        <f t="shared" si="84"/>
        <v>0</v>
      </c>
      <c r="AU163" s="158" t="str">
        <f>IF(C163="","",VLOOKUP(B163,apoio!P:S,4,0))</f>
        <v/>
      </c>
    </row>
    <row r="164" spans="1:47" ht="15" customHeight="1" x14ac:dyDescent="0.25">
      <c r="A164" s="10" t="str">
        <f>IF('1_geral'!$D$46="","",'1_geral'!$A$46)</f>
        <v/>
      </c>
      <c r="B164" s="48" t="str">
        <f>IF('1_geral'!$G$46="","",'1_geral'!$G$46)</f>
        <v/>
      </c>
      <c r="C164" s="48" t="str">
        <f>IF('1_geral'!$D$46="","",'1_geral'!$D$46)</f>
        <v/>
      </c>
      <c r="D164" s="35" t="str">
        <f>IF(C164="","",1/'3_pessoal'!C$46)</f>
        <v/>
      </c>
      <c r="E164" s="11">
        <f>IF(C164="",0,'3_pessoal'!X$46)</f>
        <v>0</v>
      </c>
      <c r="F164" s="108">
        <f>IF(C164="",0,'3_pessoal'!Z$46)</f>
        <v>0</v>
      </c>
      <c r="G164" s="11">
        <f t="shared" si="60"/>
        <v>0</v>
      </c>
      <c r="I164" s="11">
        <f t="shared" si="85"/>
        <v>0</v>
      </c>
      <c r="J164" s="112">
        <f t="shared" si="86"/>
        <v>0</v>
      </c>
      <c r="L164" s="11">
        <f t="shared" si="61"/>
        <v>0</v>
      </c>
      <c r="M164" s="108">
        <f t="shared" si="62"/>
        <v>0</v>
      </c>
      <c r="O164" s="11">
        <f t="shared" si="63"/>
        <v>0</v>
      </c>
      <c r="P164" s="108">
        <f t="shared" si="64"/>
        <v>0</v>
      </c>
      <c r="R164" s="11">
        <f t="shared" si="65"/>
        <v>0</v>
      </c>
      <c r="S164" s="108">
        <f t="shared" si="66"/>
        <v>0</v>
      </c>
      <c r="U164" s="11">
        <f t="shared" si="67"/>
        <v>0</v>
      </c>
      <c r="V164" s="108">
        <f t="shared" si="68"/>
        <v>0</v>
      </c>
      <c r="X164" s="11">
        <f t="shared" si="69"/>
        <v>0</v>
      </c>
      <c r="Y164" s="108">
        <f t="shared" si="70"/>
        <v>0</v>
      </c>
      <c r="AA164" s="11">
        <f t="shared" si="71"/>
        <v>0</v>
      </c>
      <c r="AB164" s="108">
        <f t="shared" si="72"/>
        <v>0</v>
      </c>
      <c r="AD164" s="11">
        <f t="shared" si="73"/>
        <v>0</v>
      </c>
      <c r="AE164" s="108">
        <f t="shared" si="74"/>
        <v>0</v>
      </c>
      <c r="AG164" s="11">
        <f t="shared" si="75"/>
        <v>0</v>
      </c>
      <c r="AH164" s="108">
        <f t="shared" si="76"/>
        <v>0</v>
      </c>
      <c r="AJ164" s="11">
        <f t="shared" si="77"/>
        <v>0</v>
      </c>
      <c r="AK164" s="108">
        <f t="shared" si="78"/>
        <v>0</v>
      </c>
      <c r="AM164" s="11">
        <f t="shared" si="79"/>
        <v>0</v>
      </c>
      <c r="AN164" s="108">
        <f t="shared" si="80"/>
        <v>0</v>
      </c>
      <c r="AP164" s="11">
        <f t="shared" si="81"/>
        <v>0</v>
      </c>
      <c r="AQ164" s="108">
        <f t="shared" si="82"/>
        <v>0</v>
      </c>
      <c r="AS164" s="11">
        <f t="shared" si="83"/>
        <v>0</v>
      </c>
      <c r="AT164" s="108">
        <f t="shared" si="84"/>
        <v>0</v>
      </c>
      <c r="AU164" s="158" t="str">
        <f>IF(C164="","",VLOOKUP(B164,apoio!P:S,4,0))</f>
        <v/>
      </c>
    </row>
    <row r="165" spans="1:47" ht="15" customHeight="1" x14ac:dyDescent="0.25">
      <c r="A165" s="7" t="str">
        <f>IF('1_geral'!$D$47="","",'1_geral'!$A$47)</f>
        <v/>
      </c>
      <c r="B165" s="49" t="str">
        <f>IF('1_geral'!$G$47="","",'1_geral'!$G$47)</f>
        <v/>
      </c>
      <c r="C165" s="49" t="str">
        <f>IF('1_geral'!$D$47="","",'1_geral'!$D$47)</f>
        <v/>
      </c>
      <c r="D165" s="35" t="str">
        <f>IF(C165="","",1/'3_pessoal'!C$47)</f>
        <v/>
      </c>
      <c r="E165" s="12">
        <f>IF(C165="",0,'3_pessoal'!X$47)</f>
        <v>0</v>
      </c>
      <c r="F165" s="33">
        <f>IF(C165="",0,'3_pessoal'!Z$47)</f>
        <v>0</v>
      </c>
      <c r="G165" s="12">
        <f t="shared" si="60"/>
        <v>0</v>
      </c>
      <c r="I165" s="12">
        <f t="shared" si="85"/>
        <v>0</v>
      </c>
      <c r="J165" s="12">
        <f t="shared" si="86"/>
        <v>0</v>
      </c>
      <c r="L165" s="12">
        <f t="shared" si="61"/>
        <v>0</v>
      </c>
      <c r="M165" s="33">
        <f t="shared" si="62"/>
        <v>0</v>
      </c>
      <c r="O165" s="12">
        <f t="shared" si="63"/>
        <v>0</v>
      </c>
      <c r="P165" s="33">
        <f t="shared" si="64"/>
        <v>0</v>
      </c>
      <c r="R165" s="12">
        <f t="shared" si="65"/>
        <v>0</v>
      </c>
      <c r="S165" s="33">
        <f t="shared" si="66"/>
        <v>0</v>
      </c>
      <c r="U165" s="12">
        <f t="shared" si="67"/>
        <v>0</v>
      </c>
      <c r="V165" s="33">
        <f t="shared" si="68"/>
        <v>0</v>
      </c>
      <c r="X165" s="12">
        <f t="shared" si="69"/>
        <v>0</v>
      </c>
      <c r="Y165" s="33">
        <f t="shared" si="70"/>
        <v>0</v>
      </c>
      <c r="AA165" s="12">
        <f t="shared" si="71"/>
        <v>0</v>
      </c>
      <c r="AB165" s="33">
        <f t="shared" si="72"/>
        <v>0</v>
      </c>
      <c r="AD165" s="12">
        <f t="shared" si="73"/>
        <v>0</v>
      </c>
      <c r="AE165" s="33">
        <f t="shared" si="74"/>
        <v>0</v>
      </c>
      <c r="AG165" s="12">
        <f t="shared" si="75"/>
        <v>0</v>
      </c>
      <c r="AH165" s="33">
        <f t="shared" si="76"/>
        <v>0</v>
      </c>
      <c r="AJ165" s="12">
        <f t="shared" si="77"/>
        <v>0</v>
      </c>
      <c r="AK165" s="33">
        <f t="shared" si="78"/>
        <v>0</v>
      </c>
      <c r="AM165" s="12">
        <f t="shared" si="79"/>
        <v>0</v>
      </c>
      <c r="AN165" s="33">
        <f t="shared" si="80"/>
        <v>0</v>
      </c>
      <c r="AP165" s="12">
        <f t="shared" si="81"/>
        <v>0</v>
      </c>
      <c r="AQ165" s="33">
        <f t="shared" si="82"/>
        <v>0</v>
      </c>
      <c r="AS165" s="12">
        <f t="shared" si="83"/>
        <v>0</v>
      </c>
      <c r="AT165" s="33">
        <f t="shared" si="84"/>
        <v>0</v>
      </c>
      <c r="AU165" s="158" t="str">
        <f>IF(C165="","",VLOOKUP(B165,apoio!P:S,4,0))</f>
        <v/>
      </c>
    </row>
    <row r="166" spans="1:47" ht="15" customHeight="1" x14ac:dyDescent="0.25">
      <c r="A166" s="10" t="str">
        <f>IF('1_geral'!$D$48="","",'1_geral'!$A$48)</f>
        <v/>
      </c>
      <c r="B166" s="48" t="str">
        <f>IF('1_geral'!$G$48="","",'1_geral'!$G$48)</f>
        <v/>
      </c>
      <c r="C166" s="48" t="str">
        <f>IF('1_geral'!$D$48="","",'1_geral'!$D$48)</f>
        <v/>
      </c>
      <c r="D166" s="35" t="str">
        <f>IF(C166="","",1/'3_pessoal'!C$48)</f>
        <v/>
      </c>
      <c r="E166" s="11">
        <f>IF(C166="",0,'3_pessoal'!X$48)</f>
        <v>0</v>
      </c>
      <c r="F166" s="108">
        <f>IF(C166="",0,'3_pessoal'!Z$48)</f>
        <v>0</v>
      </c>
      <c r="G166" s="11">
        <f t="shared" si="60"/>
        <v>0</v>
      </c>
      <c r="I166" s="11">
        <f t="shared" si="85"/>
        <v>0</v>
      </c>
      <c r="J166" s="112">
        <f t="shared" si="86"/>
        <v>0</v>
      </c>
      <c r="L166" s="11">
        <f t="shared" si="61"/>
        <v>0</v>
      </c>
      <c r="M166" s="108">
        <f t="shared" si="62"/>
        <v>0</v>
      </c>
      <c r="O166" s="11">
        <f t="shared" si="63"/>
        <v>0</v>
      </c>
      <c r="P166" s="108">
        <f t="shared" si="64"/>
        <v>0</v>
      </c>
      <c r="R166" s="11">
        <f t="shared" si="65"/>
        <v>0</v>
      </c>
      <c r="S166" s="108">
        <f t="shared" si="66"/>
        <v>0</v>
      </c>
      <c r="U166" s="11">
        <f t="shared" si="67"/>
        <v>0</v>
      </c>
      <c r="V166" s="108">
        <f t="shared" si="68"/>
        <v>0</v>
      </c>
      <c r="X166" s="11">
        <f t="shared" si="69"/>
        <v>0</v>
      </c>
      <c r="Y166" s="108">
        <f t="shared" si="70"/>
        <v>0</v>
      </c>
      <c r="AA166" s="11">
        <f t="shared" si="71"/>
        <v>0</v>
      </c>
      <c r="AB166" s="108">
        <f t="shared" si="72"/>
        <v>0</v>
      </c>
      <c r="AD166" s="11">
        <f t="shared" si="73"/>
        <v>0</v>
      </c>
      <c r="AE166" s="108">
        <f t="shared" si="74"/>
        <v>0</v>
      </c>
      <c r="AG166" s="11">
        <f t="shared" si="75"/>
        <v>0</v>
      </c>
      <c r="AH166" s="108">
        <f t="shared" si="76"/>
        <v>0</v>
      </c>
      <c r="AJ166" s="11">
        <f t="shared" si="77"/>
        <v>0</v>
      </c>
      <c r="AK166" s="108">
        <f t="shared" si="78"/>
        <v>0</v>
      </c>
      <c r="AM166" s="11">
        <f t="shared" si="79"/>
        <v>0</v>
      </c>
      <c r="AN166" s="108">
        <f t="shared" si="80"/>
        <v>0</v>
      </c>
      <c r="AP166" s="11">
        <f t="shared" si="81"/>
        <v>0</v>
      </c>
      <c r="AQ166" s="108">
        <f t="shared" si="82"/>
        <v>0</v>
      </c>
      <c r="AS166" s="11">
        <f t="shared" si="83"/>
        <v>0</v>
      </c>
      <c r="AT166" s="108">
        <f t="shared" si="84"/>
        <v>0</v>
      </c>
      <c r="AU166" s="158" t="str">
        <f>IF(C166="","",VLOOKUP(B166,apoio!P:S,4,0))</f>
        <v/>
      </c>
    </row>
    <row r="167" spans="1:47" ht="15" customHeight="1" x14ac:dyDescent="0.25">
      <c r="A167" s="7" t="str">
        <f>IF('1_geral'!$D$49="","",'1_geral'!$A$49)</f>
        <v/>
      </c>
      <c r="B167" s="49" t="str">
        <f>IF('1_geral'!$G$49="","",'1_geral'!$G$49)</f>
        <v/>
      </c>
      <c r="C167" s="49" t="str">
        <f>IF('1_geral'!$D$49="","",'1_geral'!$D$49)</f>
        <v/>
      </c>
      <c r="D167" s="35" t="str">
        <f>IF(C167="","",1/'3_pessoal'!C$49)</f>
        <v/>
      </c>
      <c r="E167" s="12">
        <f>IF(C167="",0,'3_pessoal'!X$49)</f>
        <v>0</v>
      </c>
      <c r="F167" s="33">
        <f>IF(C167="",0,'3_pessoal'!Z$49)</f>
        <v>0</v>
      </c>
      <c r="G167" s="12">
        <f t="shared" si="60"/>
        <v>0</v>
      </c>
      <c r="I167" s="12">
        <f t="shared" si="85"/>
        <v>0</v>
      </c>
      <c r="J167" s="12">
        <f t="shared" si="86"/>
        <v>0</v>
      </c>
      <c r="L167" s="12">
        <f t="shared" si="61"/>
        <v>0</v>
      </c>
      <c r="M167" s="33">
        <f t="shared" si="62"/>
        <v>0</v>
      </c>
      <c r="O167" s="12">
        <f t="shared" si="63"/>
        <v>0</v>
      </c>
      <c r="P167" s="33">
        <f t="shared" si="64"/>
        <v>0</v>
      </c>
      <c r="R167" s="12">
        <f t="shared" si="65"/>
        <v>0</v>
      </c>
      <c r="S167" s="33">
        <f t="shared" si="66"/>
        <v>0</v>
      </c>
      <c r="U167" s="12">
        <f t="shared" si="67"/>
        <v>0</v>
      </c>
      <c r="V167" s="33">
        <f t="shared" si="68"/>
        <v>0</v>
      </c>
      <c r="X167" s="12">
        <f t="shared" si="69"/>
        <v>0</v>
      </c>
      <c r="Y167" s="33">
        <f t="shared" si="70"/>
        <v>0</v>
      </c>
      <c r="AA167" s="12">
        <f t="shared" si="71"/>
        <v>0</v>
      </c>
      <c r="AB167" s="33">
        <f t="shared" si="72"/>
        <v>0</v>
      </c>
      <c r="AD167" s="12">
        <f t="shared" si="73"/>
        <v>0</v>
      </c>
      <c r="AE167" s="33">
        <f t="shared" si="74"/>
        <v>0</v>
      </c>
      <c r="AG167" s="12">
        <f t="shared" si="75"/>
        <v>0</v>
      </c>
      <c r="AH167" s="33">
        <f t="shared" si="76"/>
        <v>0</v>
      </c>
      <c r="AJ167" s="12">
        <f t="shared" si="77"/>
        <v>0</v>
      </c>
      <c r="AK167" s="33">
        <f t="shared" si="78"/>
        <v>0</v>
      </c>
      <c r="AM167" s="12">
        <f t="shared" si="79"/>
        <v>0</v>
      </c>
      <c r="AN167" s="33">
        <f t="shared" si="80"/>
        <v>0</v>
      </c>
      <c r="AP167" s="12">
        <f t="shared" si="81"/>
        <v>0</v>
      </c>
      <c r="AQ167" s="33">
        <f t="shared" si="82"/>
        <v>0</v>
      </c>
      <c r="AS167" s="12">
        <f t="shared" si="83"/>
        <v>0</v>
      </c>
      <c r="AT167" s="33">
        <f t="shared" si="84"/>
        <v>0</v>
      </c>
      <c r="AU167" s="158" t="str">
        <f>IF(C167="","",VLOOKUP(B167,apoio!P:S,4,0))</f>
        <v/>
      </c>
    </row>
    <row r="168" spans="1:47" ht="15" customHeight="1" x14ac:dyDescent="0.25">
      <c r="A168" s="10" t="str">
        <f>IF('1_geral'!$D$50="","",'1_geral'!$A$50)</f>
        <v/>
      </c>
      <c r="B168" s="48" t="str">
        <f>IF('1_geral'!$G$50="","",'1_geral'!$G$50)</f>
        <v/>
      </c>
      <c r="C168" s="48" t="str">
        <f>IF('1_geral'!$D$50="","",'1_geral'!$D$50)</f>
        <v/>
      </c>
      <c r="D168" s="35" t="str">
        <f>IF(C168="","",1/'3_pessoal'!C$50)</f>
        <v/>
      </c>
      <c r="E168" s="11">
        <f>IF(C168="",0,'3_pessoal'!X$50)</f>
        <v>0</v>
      </c>
      <c r="F168" s="108">
        <f>IF(C168="",0,'3_pessoal'!Z$50)</f>
        <v>0</v>
      </c>
      <c r="G168" s="11">
        <f t="shared" si="60"/>
        <v>0</v>
      </c>
      <c r="I168" s="11">
        <f t="shared" si="85"/>
        <v>0</v>
      </c>
      <c r="J168" s="112">
        <f t="shared" si="86"/>
        <v>0</v>
      </c>
      <c r="L168" s="11">
        <f t="shared" si="61"/>
        <v>0</v>
      </c>
      <c r="M168" s="108">
        <f t="shared" si="62"/>
        <v>0</v>
      </c>
      <c r="O168" s="11">
        <f t="shared" si="63"/>
        <v>0</v>
      </c>
      <c r="P168" s="108">
        <f t="shared" si="64"/>
        <v>0</v>
      </c>
      <c r="R168" s="11">
        <f t="shared" si="65"/>
        <v>0</v>
      </c>
      <c r="S168" s="108">
        <f t="shared" si="66"/>
        <v>0</v>
      </c>
      <c r="U168" s="11">
        <f t="shared" si="67"/>
        <v>0</v>
      </c>
      <c r="V168" s="108">
        <f t="shared" si="68"/>
        <v>0</v>
      </c>
      <c r="X168" s="11">
        <f t="shared" si="69"/>
        <v>0</v>
      </c>
      <c r="Y168" s="108">
        <f t="shared" si="70"/>
        <v>0</v>
      </c>
      <c r="AA168" s="11">
        <f t="shared" si="71"/>
        <v>0</v>
      </c>
      <c r="AB168" s="108">
        <f t="shared" si="72"/>
        <v>0</v>
      </c>
      <c r="AD168" s="11">
        <f t="shared" si="73"/>
        <v>0</v>
      </c>
      <c r="AE168" s="108">
        <f t="shared" si="74"/>
        <v>0</v>
      </c>
      <c r="AG168" s="11">
        <f t="shared" si="75"/>
        <v>0</v>
      </c>
      <c r="AH168" s="108">
        <f t="shared" si="76"/>
        <v>0</v>
      </c>
      <c r="AJ168" s="11">
        <f t="shared" si="77"/>
        <v>0</v>
      </c>
      <c r="AK168" s="108">
        <f t="shared" si="78"/>
        <v>0</v>
      </c>
      <c r="AM168" s="11">
        <f t="shared" si="79"/>
        <v>0</v>
      </c>
      <c r="AN168" s="108">
        <f t="shared" si="80"/>
        <v>0</v>
      </c>
      <c r="AP168" s="11">
        <f t="shared" si="81"/>
        <v>0</v>
      </c>
      <c r="AQ168" s="108">
        <f t="shared" si="82"/>
        <v>0</v>
      </c>
      <c r="AS168" s="11">
        <f t="shared" si="83"/>
        <v>0</v>
      </c>
      <c r="AT168" s="108">
        <f t="shared" si="84"/>
        <v>0</v>
      </c>
      <c r="AU168" s="158" t="str">
        <f>IF(C168="","",VLOOKUP(B168,apoio!P:S,4,0))</f>
        <v/>
      </c>
    </row>
    <row r="169" spans="1:47" ht="15" customHeight="1" x14ac:dyDescent="0.25">
      <c r="A169" s="7" t="str">
        <f>IF('1_geral'!$D$51="","",'1_geral'!$A$51)</f>
        <v/>
      </c>
      <c r="B169" s="49" t="str">
        <f>IF('1_geral'!$G$51="","",'1_geral'!$G$51)</f>
        <v/>
      </c>
      <c r="C169" s="49" t="str">
        <f>IF('1_geral'!$D$51="","",'1_geral'!$D$51)</f>
        <v/>
      </c>
      <c r="D169" s="35" t="str">
        <f>IF(C169="","",1/'3_pessoal'!C$51)</f>
        <v/>
      </c>
      <c r="E169" s="12">
        <f>IF(C169="",0,'3_pessoal'!X$51)</f>
        <v>0</v>
      </c>
      <c r="F169" s="33">
        <f>IF(C169="",0,'3_pessoal'!Z$51)</f>
        <v>0</v>
      </c>
      <c r="G169" s="12">
        <f t="shared" si="60"/>
        <v>0</v>
      </c>
      <c r="I169" s="12">
        <f t="shared" si="85"/>
        <v>0</v>
      </c>
      <c r="J169" s="12">
        <f t="shared" si="86"/>
        <v>0</v>
      </c>
      <c r="L169" s="12">
        <f t="shared" si="61"/>
        <v>0</v>
      </c>
      <c r="M169" s="33">
        <f t="shared" si="62"/>
        <v>0</v>
      </c>
      <c r="O169" s="12">
        <f t="shared" si="63"/>
        <v>0</v>
      </c>
      <c r="P169" s="33">
        <f t="shared" si="64"/>
        <v>0</v>
      </c>
      <c r="R169" s="12">
        <f t="shared" si="65"/>
        <v>0</v>
      </c>
      <c r="S169" s="33">
        <f t="shared" si="66"/>
        <v>0</v>
      </c>
      <c r="U169" s="12">
        <f t="shared" si="67"/>
        <v>0</v>
      </c>
      <c r="V169" s="33">
        <f t="shared" si="68"/>
        <v>0</v>
      </c>
      <c r="X169" s="12">
        <f t="shared" si="69"/>
        <v>0</v>
      </c>
      <c r="Y169" s="33">
        <f t="shared" si="70"/>
        <v>0</v>
      </c>
      <c r="AA169" s="12">
        <f t="shared" si="71"/>
        <v>0</v>
      </c>
      <c r="AB169" s="33">
        <f t="shared" si="72"/>
        <v>0</v>
      </c>
      <c r="AD169" s="12">
        <f t="shared" si="73"/>
        <v>0</v>
      </c>
      <c r="AE169" s="33">
        <f t="shared" si="74"/>
        <v>0</v>
      </c>
      <c r="AG169" s="12">
        <f t="shared" si="75"/>
        <v>0</v>
      </c>
      <c r="AH169" s="33">
        <f t="shared" si="76"/>
        <v>0</v>
      </c>
      <c r="AJ169" s="12">
        <f t="shared" si="77"/>
        <v>0</v>
      </c>
      <c r="AK169" s="33">
        <f t="shared" si="78"/>
        <v>0</v>
      </c>
      <c r="AM169" s="12">
        <f t="shared" si="79"/>
        <v>0</v>
      </c>
      <c r="AN169" s="33">
        <f t="shared" si="80"/>
        <v>0</v>
      </c>
      <c r="AP169" s="12">
        <f t="shared" si="81"/>
        <v>0</v>
      </c>
      <c r="AQ169" s="33">
        <f t="shared" si="82"/>
        <v>0</v>
      </c>
      <c r="AS169" s="12">
        <f t="shared" si="83"/>
        <v>0</v>
      </c>
      <c r="AT169" s="33">
        <f t="shared" si="84"/>
        <v>0</v>
      </c>
      <c r="AU169" s="158" t="str">
        <f>IF(C169="","",VLOOKUP(B169,apoio!P:S,4,0))</f>
        <v/>
      </c>
    </row>
    <row r="170" spans="1:47" ht="15" customHeight="1" x14ac:dyDescent="0.25">
      <c r="A170" s="10" t="str">
        <f>IF('1_geral'!$D$52="","",'1_geral'!$A$52)</f>
        <v/>
      </c>
      <c r="B170" s="48" t="str">
        <f>IF('1_geral'!$G$52="","",'1_geral'!$G$52)</f>
        <v/>
      </c>
      <c r="C170" s="48" t="str">
        <f>IF('1_geral'!$D$52="","",'1_geral'!$D$52)</f>
        <v/>
      </c>
      <c r="D170" s="35" t="str">
        <f>IF(C170="","",1/'3_pessoal'!C$52)</f>
        <v/>
      </c>
      <c r="E170" s="11">
        <f>IF(C170="",0,'3_pessoal'!X$52)</f>
        <v>0</v>
      </c>
      <c r="F170" s="108">
        <f>IF(C170="",0,'3_pessoal'!Z$52)</f>
        <v>0</v>
      </c>
      <c r="G170" s="11">
        <f t="shared" si="60"/>
        <v>0</v>
      </c>
      <c r="I170" s="11">
        <f t="shared" si="85"/>
        <v>0</v>
      </c>
      <c r="J170" s="112">
        <f t="shared" si="86"/>
        <v>0</v>
      </c>
      <c r="L170" s="11">
        <f t="shared" si="61"/>
        <v>0</v>
      </c>
      <c r="M170" s="108">
        <f t="shared" si="62"/>
        <v>0</v>
      </c>
      <c r="O170" s="11">
        <f t="shared" si="63"/>
        <v>0</v>
      </c>
      <c r="P170" s="108">
        <f t="shared" si="64"/>
        <v>0</v>
      </c>
      <c r="R170" s="11">
        <f t="shared" si="65"/>
        <v>0</v>
      </c>
      <c r="S170" s="108">
        <f t="shared" si="66"/>
        <v>0</v>
      </c>
      <c r="U170" s="11">
        <f t="shared" si="67"/>
        <v>0</v>
      </c>
      <c r="V170" s="108">
        <f t="shared" si="68"/>
        <v>0</v>
      </c>
      <c r="X170" s="11">
        <f t="shared" si="69"/>
        <v>0</v>
      </c>
      <c r="Y170" s="108">
        <f t="shared" si="70"/>
        <v>0</v>
      </c>
      <c r="AA170" s="11">
        <f t="shared" si="71"/>
        <v>0</v>
      </c>
      <c r="AB170" s="108">
        <f t="shared" si="72"/>
        <v>0</v>
      </c>
      <c r="AD170" s="11">
        <f t="shared" si="73"/>
        <v>0</v>
      </c>
      <c r="AE170" s="108">
        <f t="shared" si="74"/>
        <v>0</v>
      </c>
      <c r="AG170" s="11">
        <f t="shared" si="75"/>
        <v>0</v>
      </c>
      <c r="AH170" s="108">
        <f t="shared" si="76"/>
        <v>0</v>
      </c>
      <c r="AJ170" s="11">
        <f t="shared" si="77"/>
        <v>0</v>
      </c>
      <c r="AK170" s="108">
        <f t="shared" si="78"/>
        <v>0</v>
      </c>
      <c r="AM170" s="11">
        <f t="shared" si="79"/>
        <v>0</v>
      </c>
      <c r="AN170" s="108">
        <f t="shared" si="80"/>
        <v>0</v>
      </c>
      <c r="AP170" s="11">
        <f t="shared" si="81"/>
        <v>0</v>
      </c>
      <c r="AQ170" s="108">
        <f t="shared" si="82"/>
        <v>0</v>
      </c>
      <c r="AS170" s="11">
        <f t="shared" si="83"/>
        <v>0</v>
      </c>
      <c r="AT170" s="108">
        <f t="shared" si="84"/>
        <v>0</v>
      </c>
      <c r="AU170" s="158" t="str">
        <f>IF(C170="","",VLOOKUP(B170,apoio!P:S,4,0))</f>
        <v/>
      </c>
    </row>
    <row r="171" spans="1:47" ht="15" customHeight="1" x14ac:dyDescent="0.25">
      <c r="A171" s="7" t="str">
        <f>IF('1_geral'!$D$53="","",'1_geral'!$A$53)</f>
        <v/>
      </c>
      <c r="B171" s="49" t="str">
        <f>IF('1_geral'!$G$53="","",'1_geral'!$G$53)</f>
        <v/>
      </c>
      <c r="C171" s="49" t="str">
        <f>IF('1_geral'!$D$53="","",'1_geral'!$D$53)</f>
        <v/>
      </c>
      <c r="D171" s="35" t="str">
        <f>IF(C171="","",1/'3_pessoal'!C$53)</f>
        <v/>
      </c>
      <c r="E171" s="12">
        <f>IF(C171="",0,'3_pessoal'!X$53)</f>
        <v>0</v>
      </c>
      <c r="F171" s="33">
        <f>IF(C171="",0,'3_pessoal'!Z$53)</f>
        <v>0</v>
      </c>
      <c r="G171" s="12">
        <f t="shared" si="60"/>
        <v>0</v>
      </c>
      <c r="I171" s="12">
        <f t="shared" si="85"/>
        <v>0</v>
      </c>
      <c r="J171" s="12">
        <f t="shared" si="86"/>
        <v>0</v>
      </c>
      <c r="L171" s="12">
        <f t="shared" si="61"/>
        <v>0</v>
      </c>
      <c r="M171" s="33">
        <f t="shared" si="62"/>
        <v>0</v>
      </c>
      <c r="O171" s="12">
        <f t="shared" si="63"/>
        <v>0</v>
      </c>
      <c r="P171" s="33">
        <f t="shared" si="64"/>
        <v>0</v>
      </c>
      <c r="R171" s="12">
        <f t="shared" si="65"/>
        <v>0</v>
      </c>
      <c r="S171" s="33">
        <f t="shared" si="66"/>
        <v>0</v>
      </c>
      <c r="U171" s="12">
        <f t="shared" si="67"/>
        <v>0</v>
      </c>
      <c r="V171" s="33">
        <f t="shared" si="68"/>
        <v>0</v>
      </c>
      <c r="X171" s="12">
        <f t="shared" si="69"/>
        <v>0</v>
      </c>
      <c r="Y171" s="33">
        <f t="shared" si="70"/>
        <v>0</v>
      </c>
      <c r="AA171" s="12">
        <f t="shared" si="71"/>
        <v>0</v>
      </c>
      <c r="AB171" s="33">
        <f t="shared" si="72"/>
        <v>0</v>
      </c>
      <c r="AD171" s="12">
        <f t="shared" si="73"/>
        <v>0</v>
      </c>
      <c r="AE171" s="33">
        <f t="shared" si="74"/>
        <v>0</v>
      </c>
      <c r="AG171" s="12">
        <f t="shared" si="75"/>
        <v>0</v>
      </c>
      <c r="AH171" s="33">
        <f t="shared" si="76"/>
        <v>0</v>
      </c>
      <c r="AJ171" s="12">
        <f t="shared" si="77"/>
        <v>0</v>
      </c>
      <c r="AK171" s="33">
        <f t="shared" si="78"/>
        <v>0</v>
      </c>
      <c r="AM171" s="12">
        <f t="shared" si="79"/>
        <v>0</v>
      </c>
      <c r="AN171" s="33">
        <f t="shared" si="80"/>
        <v>0</v>
      </c>
      <c r="AP171" s="12">
        <f t="shared" si="81"/>
        <v>0</v>
      </c>
      <c r="AQ171" s="33">
        <f t="shared" si="82"/>
        <v>0</v>
      </c>
      <c r="AS171" s="12">
        <f t="shared" si="83"/>
        <v>0</v>
      </c>
      <c r="AT171" s="33">
        <f t="shared" si="84"/>
        <v>0</v>
      </c>
      <c r="AU171" s="158" t="str">
        <f>IF(C171="","",VLOOKUP(B171,apoio!P:S,4,0))</f>
        <v/>
      </c>
    </row>
    <row r="172" spans="1:47" ht="15" customHeight="1" x14ac:dyDescent="0.25">
      <c r="A172" s="10" t="str">
        <f>IF('1_geral'!$D$54="","",'1_geral'!$A$54)</f>
        <v/>
      </c>
      <c r="B172" s="48" t="str">
        <f>IF('1_geral'!$G$54="","",'1_geral'!$G$54)</f>
        <v/>
      </c>
      <c r="C172" s="48" t="str">
        <f>IF('1_geral'!$D$54="","",'1_geral'!$D$54)</f>
        <v/>
      </c>
      <c r="D172" s="35" t="str">
        <f>IF(C172="","",1/'3_pessoal'!C$54)</f>
        <v/>
      </c>
      <c r="E172" s="11">
        <f>IF(C172="",0,'3_pessoal'!X$54)</f>
        <v>0</v>
      </c>
      <c r="F172" s="108">
        <f>IF(C172="",0,'3_pessoal'!Z$54)</f>
        <v>0</v>
      </c>
      <c r="G172" s="11">
        <f t="shared" si="60"/>
        <v>0</v>
      </c>
      <c r="I172" s="11">
        <f t="shared" si="85"/>
        <v>0</v>
      </c>
      <c r="J172" s="112">
        <f t="shared" si="86"/>
        <v>0</v>
      </c>
      <c r="L172" s="11">
        <f t="shared" si="61"/>
        <v>0</v>
      </c>
      <c r="M172" s="108">
        <f t="shared" si="62"/>
        <v>0</v>
      </c>
      <c r="O172" s="11">
        <f t="shared" si="63"/>
        <v>0</v>
      </c>
      <c r="P172" s="108">
        <f t="shared" si="64"/>
        <v>0</v>
      </c>
      <c r="R172" s="11">
        <f t="shared" si="65"/>
        <v>0</v>
      </c>
      <c r="S172" s="108">
        <f t="shared" si="66"/>
        <v>0</v>
      </c>
      <c r="U172" s="11">
        <f t="shared" si="67"/>
        <v>0</v>
      </c>
      <c r="V172" s="108">
        <f t="shared" si="68"/>
        <v>0</v>
      </c>
      <c r="X172" s="11">
        <f t="shared" si="69"/>
        <v>0</v>
      </c>
      <c r="Y172" s="108">
        <f t="shared" si="70"/>
        <v>0</v>
      </c>
      <c r="AA172" s="11">
        <f t="shared" si="71"/>
        <v>0</v>
      </c>
      <c r="AB172" s="108">
        <f t="shared" si="72"/>
        <v>0</v>
      </c>
      <c r="AD172" s="11">
        <f t="shared" si="73"/>
        <v>0</v>
      </c>
      <c r="AE172" s="108">
        <f t="shared" si="74"/>
        <v>0</v>
      </c>
      <c r="AG172" s="11">
        <f t="shared" si="75"/>
        <v>0</v>
      </c>
      <c r="AH172" s="108">
        <f t="shared" si="76"/>
        <v>0</v>
      </c>
      <c r="AJ172" s="11">
        <f t="shared" si="77"/>
        <v>0</v>
      </c>
      <c r="AK172" s="108">
        <f t="shared" si="78"/>
        <v>0</v>
      </c>
      <c r="AM172" s="11">
        <f t="shared" si="79"/>
        <v>0</v>
      </c>
      <c r="AN172" s="108">
        <f t="shared" si="80"/>
        <v>0</v>
      </c>
      <c r="AP172" s="11">
        <f t="shared" si="81"/>
        <v>0</v>
      </c>
      <c r="AQ172" s="108">
        <f t="shared" si="82"/>
        <v>0</v>
      </c>
      <c r="AS172" s="11">
        <f t="shared" si="83"/>
        <v>0</v>
      </c>
      <c r="AT172" s="108">
        <f t="shared" si="84"/>
        <v>0</v>
      </c>
      <c r="AU172" s="158" t="str">
        <f>IF(C172="","",VLOOKUP(B172,apoio!P:S,4,0))</f>
        <v/>
      </c>
    </row>
    <row r="173" spans="1:47" ht="15" customHeight="1" x14ac:dyDescent="0.25">
      <c r="A173" s="7" t="str">
        <f>IF('1_geral'!$D$55="","",'1_geral'!$A$55)</f>
        <v/>
      </c>
      <c r="B173" s="49" t="str">
        <f>IF('1_geral'!$G$55="","",'1_geral'!$G$55)</f>
        <v/>
      </c>
      <c r="C173" s="49" t="str">
        <f>IF('1_geral'!$D$55="","",'1_geral'!$D$55)</f>
        <v/>
      </c>
      <c r="D173" s="35" t="str">
        <f>IF(C173="","",1/'3_pessoal'!C$55)</f>
        <v/>
      </c>
      <c r="E173" s="12">
        <f>IF(C173="",0,'3_pessoal'!X$55)</f>
        <v>0</v>
      </c>
      <c r="F173" s="33">
        <f>IF(C173="",0,'3_pessoal'!Z$55)</f>
        <v>0</v>
      </c>
      <c r="G173" s="12">
        <f t="shared" si="60"/>
        <v>0</v>
      </c>
      <c r="I173" s="12">
        <f t="shared" si="85"/>
        <v>0</v>
      </c>
      <c r="J173" s="12">
        <f t="shared" si="86"/>
        <v>0</v>
      </c>
      <c r="L173" s="12">
        <f t="shared" si="61"/>
        <v>0</v>
      </c>
      <c r="M173" s="33">
        <f t="shared" si="62"/>
        <v>0</v>
      </c>
      <c r="O173" s="12">
        <f t="shared" si="63"/>
        <v>0</v>
      </c>
      <c r="P173" s="33">
        <f t="shared" si="64"/>
        <v>0</v>
      </c>
      <c r="R173" s="12">
        <f t="shared" si="65"/>
        <v>0</v>
      </c>
      <c r="S173" s="33">
        <f t="shared" si="66"/>
        <v>0</v>
      </c>
      <c r="U173" s="12">
        <f t="shared" si="67"/>
        <v>0</v>
      </c>
      <c r="V173" s="33">
        <f t="shared" si="68"/>
        <v>0</v>
      </c>
      <c r="X173" s="12">
        <f t="shared" si="69"/>
        <v>0</v>
      </c>
      <c r="Y173" s="33">
        <f t="shared" si="70"/>
        <v>0</v>
      </c>
      <c r="AA173" s="12">
        <f t="shared" si="71"/>
        <v>0</v>
      </c>
      <c r="AB173" s="33">
        <f t="shared" si="72"/>
        <v>0</v>
      </c>
      <c r="AD173" s="12">
        <f t="shared" si="73"/>
        <v>0</v>
      </c>
      <c r="AE173" s="33">
        <f t="shared" si="74"/>
        <v>0</v>
      </c>
      <c r="AG173" s="12">
        <f t="shared" si="75"/>
        <v>0</v>
      </c>
      <c r="AH173" s="33">
        <f t="shared" si="76"/>
        <v>0</v>
      </c>
      <c r="AJ173" s="12">
        <f t="shared" si="77"/>
        <v>0</v>
      </c>
      <c r="AK173" s="33">
        <f t="shared" si="78"/>
        <v>0</v>
      </c>
      <c r="AM173" s="12">
        <f t="shared" si="79"/>
        <v>0</v>
      </c>
      <c r="AN173" s="33">
        <f t="shared" si="80"/>
        <v>0</v>
      </c>
      <c r="AP173" s="12">
        <f t="shared" si="81"/>
        <v>0</v>
      </c>
      <c r="AQ173" s="33">
        <f t="shared" si="82"/>
        <v>0</v>
      </c>
      <c r="AS173" s="12">
        <f t="shared" si="83"/>
        <v>0</v>
      </c>
      <c r="AT173" s="33">
        <f t="shared" si="84"/>
        <v>0</v>
      </c>
      <c r="AU173" s="158" t="str">
        <f>IF(C173="","",VLOOKUP(B173,apoio!P:S,4,0))</f>
        <v/>
      </c>
    </row>
    <row r="174" spans="1:47" ht="15" customHeight="1" x14ac:dyDescent="0.25">
      <c r="A174" s="10" t="str">
        <f>IF('1_geral'!$D$56="","",'1_geral'!$A$56)</f>
        <v/>
      </c>
      <c r="B174" s="48" t="str">
        <f>IF('1_geral'!$G$56="","",'1_geral'!$G$56)</f>
        <v/>
      </c>
      <c r="C174" s="48" t="str">
        <f>IF('1_geral'!$D$56="","",'1_geral'!$D$56)</f>
        <v/>
      </c>
      <c r="D174" s="35" t="str">
        <f>IF(C174="","",1/'3_pessoal'!C$56)</f>
        <v/>
      </c>
      <c r="E174" s="11">
        <f>IF(C174="",0,'3_pessoal'!X$56)</f>
        <v>0</v>
      </c>
      <c r="F174" s="108">
        <f>IF(C174="",0,'3_pessoal'!Z$56)</f>
        <v>0</v>
      </c>
      <c r="G174" s="11">
        <f t="shared" si="60"/>
        <v>0</v>
      </c>
      <c r="I174" s="11">
        <f t="shared" si="85"/>
        <v>0</v>
      </c>
      <c r="J174" s="112">
        <f t="shared" si="86"/>
        <v>0</v>
      </c>
      <c r="L174" s="11">
        <f t="shared" si="61"/>
        <v>0</v>
      </c>
      <c r="M174" s="108">
        <f t="shared" si="62"/>
        <v>0</v>
      </c>
      <c r="O174" s="11">
        <f t="shared" si="63"/>
        <v>0</v>
      </c>
      <c r="P174" s="108">
        <f t="shared" si="64"/>
        <v>0</v>
      </c>
      <c r="R174" s="11">
        <f t="shared" si="65"/>
        <v>0</v>
      </c>
      <c r="S174" s="108">
        <f t="shared" si="66"/>
        <v>0</v>
      </c>
      <c r="U174" s="11">
        <f t="shared" si="67"/>
        <v>0</v>
      </c>
      <c r="V174" s="108">
        <f t="shared" si="68"/>
        <v>0</v>
      </c>
      <c r="X174" s="11">
        <f t="shared" si="69"/>
        <v>0</v>
      </c>
      <c r="Y174" s="108">
        <f t="shared" si="70"/>
        <v>0</v>
      </c>
      <c r="AA174" s="11">
        <f t="shared" si="71"/>
        <v>0</v>
      </c>
      <c r="AB174" s="108">
        <f t="shared" si="72"/>
        <v>0</v>
      </c>
      <c r="AD174" s="11">
        <f t="shared" si="73"/>
        <v>0</v>
      </c>
      <c r="AE174" s="108">
        <f t="shared" si="74"/>
        <v>0</v>
      </c>
      <c r="AG174" s="11">
        <f t="shared" si="75"/>
        <v>0</v>
      </c>
      <c r="AH174" s="108">
        <f t="shared" si="76"/>
        <v>0</v>
      </c>
      <c r="AJ174" s="11">
        <f t="shared" si="77"/>
        <v>0</v>
      </c>
      <c r="AK174" s="108">
        <f t="shared" si="78"/>
        <v>0</v>
      </c>
      <c r="AM174" s="11">
        <f t="shared" si="79"/>
        <v>0</v>
      </c>
      <c r="AN174" s="108">
        <f t="shared" si="80"/>
        <v>0</v>
      </c>
      <c r="AP174" s="11">
        <f t="shared" si="81"/>
        <v>0</v>
      </c>
      <c r="AQ174" s="108">
        <f t="shared" si="82"/>
        <v>0</v>
      </c>
      <c r="AS174" s="11">
        <f t="shared" si="83"/>
        <v>0</v>
      </c>
      <c r="AT174" s="108">
        <f t="shared" si="84"/>
        <v>0</v>
      </c>
      <c r="AU174" s="158" t="str">
        <f>IF(C174="","",VLOOKUP(B174,apoio!P:S,4,0))</f>
        <v/>
      </c>
    </row>
    <row r="175" spans="1:47" ht="15" customHeight="1" x14ac:dyDescent="0.25">
      <c r="A175" s="7" t="str">
        <f>IF('1_geral'!$D$57="","",'1_geral'!$A$57)</f>
        <v/>
      </c>
      <c r="B175" s="49" t="str">
        <f>IF('1_geral'!$G$57="","",'1_geral'!$G$57)</f>
        <v/>
      </c>
      <c r="C175" s="49" t="str">
        <f>IF('1_geral'!$D$57="","",'1_geral'!$D$57)</f>
        <v/>
      </c>
      <c r="D175" s="35" t="str">
        <f>IF(C175="","",1/'3_pessoal'!C$57)</f>
        <v/>
      </c>
      <c r="E175" s="12">
        <f>IF(C175="",0,'3_pessoal'!X$57)</f>
        <v>0</v>
      </c>
      <c r="F175" s="33">
        <f>IF(C175="",0,'3_pessoal'!Z$57)</f>
        <v>0</v>
      </c>
      <c r="G175" s="12">
        <f t="shared" si="60"/>
        <v>0</v>
      </c>
      <c r="I175" s="12">
        <f t="shared" si="85"/>
        <v>0</v>
      </c>
      <c r="J175" s="12">
        <f t="shared" si="86"/>
        <v>0</v>
      </c>
      <c r="L175" s="12">
        <f t="shared" si="61"/>
        <v>0</v>
      </c>
      <c r="M175" s="33">
        <f t="shared" si="62"/>
        <v>0</v>
      </c>
      <c r="O175" s="12">
        <f t="shared" si="63"/>
        <v>0</v>
      </c>
      <c r="P175" s="33">
        <f t="shared" si="64"/>
        <v>0</v>
      </c>
      <c r="R175" s="12">
        <f t="shared" si="65"/>
        <v>0</v>
      </c>
      <c r="S175" s="33">
        <f t="shared" si="66"/>
        <v>0</v>
      </c>
      <c r="U175" s="12">
        <f t="shared" si="67"/>
        <v>0</v>
      </c>
      <c r="V175" s="33">
        <f t="shared" si="68"/>
        <v>0</v>
      </c>
      <c r="X175" s="12">
        <f t="shared" si="69"/>
        <v>0</v>
      </c>
      <c r="Y175" s="33">
        <f t="shared" si="70"/>
        <v>0</v>
      </c>
      <c r="AA175" s="12">
        <f t="shared" si="71"/>
        <v>0</v>
      </c>
      <c r="AB175" s="33">
        <f t="shared" si="72"/>
        <v>0</v>
      </c>
      <c r="AD175" s="12">
        <f t="shared" si="73"/>
        <v>0</v>
      </c>
      <c r="AE175" s="33">
        <f t="shared" si="74"/>
        <v>0</v>
      </c>
      <c r="AG175" s="12">
        <f t="shared" si="75"/>
        <v>0</v>
      </c>
      <c r="AH175" s="33">
        <f t="shared" si="76"/>
        <v>0</v>
      </c>
      <c r="AJ175" s="12">
        <f t="shared" si="77"/>
        <v>0</v>
      </c>
      <c r="AK175" s="33">
        <f t="shared" si="78"/>
        <v>0</v>
      </c>
      <c r="AM175" s="12">
        <f t="shared" si="79"/>
        <v>0</v>
      </c>
      <c r="AN175" s="33">
        <f t="shared" si="80"/>
        <v>0</v>
      </c>
      <c r="AP175" s="12">
        <f t="shared" si="81"/>
        <v>0</v>
      </c>
      <c r="AQ175" s="33">
        <f t="shared" si="82"/>
        <v>0</v>
      </c>
      <c r="AS175" s="12">
        <f t="shared" si="83"/>
        <v>0</v>
      </c>
      <c r="AT175" s="33">
        <f t="shared" si="84"/>
        <v>0</v>
      </c>
      <c r="AU175" s="158" t="str">
        <f>IF(C175="","",VLOOKUP(B175,apoio!P:S,4,0))</f>
        <v/>
      </c>
    </row>
    <row r="176" spans="1:47" ht="15" customHeight="1" x14ac:dyDescent="0.25">
      <c r="A176" s="10" t="str">
        <f>IF('1_geral'!$D$58="","",'1_geral'!$A$58)</f>
        <v/>
      </c>
      <c r="B176" s="48" t="str">
        <f>IF('1_geral'!$G$58="","",'1_geral'!$G$58)</f>
        <v/>
      </c>
      <c r="C176" s="48" t="str">
        <f>IF('1_geral'!$D$58="","",'1_geral'!$D$58)</f>
        <v/>
      </c>
      <c r="D176" s="35" t="str">
        <f>IF(C176="","",1/'3_pessoal'!C$58)</f>
        <v/>
      </c>
      <c r="E176" s="11">
        <f>IF(C176="",0,'3_pessoal'!X$58)</f>
        <v>0</v>
      </c>
      <c r="F176" s="108">
        <f>IF(C176="",0,'3_pessoal'!Z$58)</f>
        <v>0</v>
      </c>
      <c r="G176" s="11">
        <f t="shared" si="60"/>
        <v>0</v>
      </c>
      <c r="I176" s="11">
        <f t="shared" si="85"/>
        <v>0</v>
      </c>
      <c r="J176" s="112">
        <f t="shared" si="86"/>
        <v>0</v>
      </c>
      <c r="L176" s="11">
        <f t="shared" si="61"/>
        <v>0</v>
      </c>
      <c r="M176" s="108">
        <f t="shared" si="62"/>
        <v>0</v>
      </c>
      <c r="O176" s="11">
        <f t="shared" si="63"/>
        <v>0</v>
      </c>
      <c r="P176" s="108">
        <f t="shared" si="64"/>
        <v>0</v>
      </c>
      <c r="R176" s="11">
        <f t="shared" si="65"/>
        <v>0</v>
      </c>
      <c r="S176" s="108">
        <f t="shared" si="66"/>
        <v>0</v>
      </c>
      <c r="U176" s="11">
        <f t="shared" si="67"/>
        <v>0</v>
      </c>
      <c r="V176" s="108">
        <f t="shared" si="68"/>
        <v>0</v>
      </c>
      <c r="X176" s="11">
        <f t="shared" si="69"/>
        <v>0</v>
      </c>
      <c r="Y176" s="108">
        <f t="shared" si="70"/>
        <v>0</v>
      </c>
      <c r="AA176" s="11">
        <f t="shared" si="71"/>
        <v>0</v>
      </c>
      <c r="AB176" s="108">
        <f t="shared" si="72"/>
        <v>0</v>
      </c>
      <c r="AD176" s="11">
        <f t="shared" si="73"/>
        <v>0</v>
      </c>
      <c r="AE176" s="108">
        <f t="shared" si="74"/>
        <v>0</v>
      </c>
      <c r="AG176" s="11">
        <f t="shared" si="75"/>
        <v>0</v>
      </c>
      <c r="AH176" s="108">
        <f t="shared" si="76"/>
        <v>0</v>
      </c>
      <c r="AJ176" s="11">
        <f t="shared" si="77"/>
        <v>0</v>
      </c>
      <c r="AK176" s="108">
        <f t="shared" si="78"/>
        <v>0</v>
      </c>
      <c r="AM176" s="11">
        <f t="shared" si="79"/>
        <v>0</v>
      </c>
      <c r="AN176" s="108">
        <f t="shared" si="80"/>
        <v>0</v>
      </c>
      <c r="AP176" s="11">
        <f t="shared" si="81"/>
        <v>0</v>
      </c>
      <c r="AQ176" s="108">
        <f t="shared" si="82"/>
        <v>0</v>
      </c>
      <c r="AS176" s="11">
        <f t="shared" si="83"/>
        <v>0</v>
      </c>
      <c r="AT176" s="108">
        <f t="shared" si="84"/>
        <v>0</v>
      </c>
      <c r="AU176" s="158" t="str">
        <f>IF(C176="","",VLOOKUP(B176,apoio!P:S,4,0))</f>
        <v/>
      </c>
    </row>
    <row r="177" spans="1:47" ht="15" customHeight="1" x14ac:dyDescent="0.25">
      <c r="A177" s="47" t="str">
        <f>IF('1_geral'!$D$59="","",'1_geral'!$A$59)</f>
        <v/>
      </c>
      <c r="B177" s="50" t="str">
        <f>IF('1_geral'!$G$59="","",'1_geral'!$G$59)</f>
        <v/>
      </c>
      <c r="C177" s="50" t="str">
        <f>IF('1_geral'!$D$59="","",'1_geral'!$D$59)</f>
        <v/>
      </c>
      <c r="D177" s="138" t="str">
        <f>IF(C177="","",1/'3_pessoal'!C$59)</f>
        <v/>
      </c>
      <c r="E177" s="13">
        <f>IF(C177="",0,'3_pessoal'!X$59)</f>
        <v>0</v>
      </c>
      <c r="F177" s="34">
        <f>IF(C177="",0,'3_pessoal'!Z$59)</f>
        <v>0</v>
      </c>
      <c r="G177" s="13">
        <f t="shared" si="60"/>
        <v>0</v>
      </c>
      <c r="H177" s="4"/>
      <c r="I177" s="13">
        <f t="shared" si="85"/>
        <v>0</v>
      </c>
      <c r="J177" s="13">
        <f t="shared" si="86"/>
        <v>0</v>
      </c>
      <c r="K177" s="4"/>
      <c r="L177" s="13">
        <f t="shared" si="61"/>
        <v>0</v>
      </c>
      <c r="M177" s="34">
        <f t="shared" si="62"/>
        <v>0</v>
      </c>
      <c r="N177" s="492"/>
      <c r="O177" s="13">
        <f t="shared" si="63"/>
        <v>0</v>
      </c>
      <c r="P177" s="34">
        <f t="shared" si="64"/>
        <v>0</v>
      </c>
      <c r="Q177" s="492"/>
      <c r="R177" s="13">
        <f t="shared" si="65"/>
        <v>0</v>
      </c>
      <c r="S177" s="34">
        <f t="shared" si="66"/>
        <v>0</v>
      </c>
      <c r="T177" s="492"/>
      <c r="U177" s="13">
        <f t="shared" si="67"/>
        <v>0</v>
      </c>
      <c r="V177" s="34">
        <f t="shared" si="68"/>
        <v>0</v>
      </c>
      <c r="W177" s="492"/>
      <c r="X177" s="13">
        <f t="shared" si="69"/>
        <v>0</v>
      </c>
      <c r="Y177" s="34">
        <f t="shared" si="70"/>
        <v>0</v>
      </c>
      <c r="Z177" s="492"/>
      <c r="AA177" s="13">
        <f t="shared" si="71"/>
        <v>0</v>
      </c>
      <c r="AB177" s="34">
        <f t="shared" si="72"/>
        <v>0</v>
      </c>
      <c r="AC177" s="492"/>
      <c r="AD177" s="13">
        <f t="shared" si="73"/>
        <v>0</v>
      </c>
      <c r="AE177" s="34">
        <f t="shared" si="74"/>
        <v>0</v>
      </c>
      <c r="AF177" s="492"/>
      <c r="AG177" s="13">
        <f t="shared" si="75"/>
        <v>0</v>
      </c>
      <c r="AH177" s="34">
        <f t="shared" si="76"/>
        <v>0</v>
      </c>
      <c r="AI177" s="492"/>
      <c r="AJ177" s="13">
        <f t="shared" si="77"/>
        <v>0</v>
      </c>
      <c r="AK177" s="34">
        <f t="shared" si="78"/>
        <v>0</v>
      </c>
      <c r="AL177" s="492"/>
      <c r="AM177" s="13">
        <f t="shared" si="79"/>
        <v>0</v>
      </c>
      <c r="AN177" s="34">
        <f t="shared" si="80"/>
        <v>0</v>
      </c>
      <c r="AO177" s="492"/>
      <c r="AP177" s="13">
        <f t="shared" si="81"/>
        <v>0</v>
      </c>
      <c r="AQ177" s="34">
        <f t="shared" si="82"/>
        <v>0</v>
      </c>
      <c r="AR177" s="492"/>
      <c r="AS177" s="13">
        <f t="shared" si="83"/>
        <v>0</v>
      </c>
      <c r="AT177" s="34">
        <f t="shared" si="84"/>
        <v>0</v>
      </c>
      <c r="AU177" s="158" t="str">
        <f>IF(C177="","",VLOOKUP(B177,apoio!P:S,4,0))</f>
        <v/>
      </c>
    </row>
    <row r="178" spans="1:47" ht="15" customHeight="1" x14ac:dyDescent="0.25">
      <c r="A178" s="8"/>
      <c r="B178" s="162" t="s">
        <v>68</v>
      </c>
      <c r="C178" s="163" t="str">
        <f>'3_pessoal'!AB1</f>
        <v/>
      </c>
      <c r="E178" s="113"/>
      <c r="F178" s="113"/>
      <c r="G178" s="113"/>
    </row>
    <row r="179" spans="1:47" ht="15" customHeight="1" x14ac:dyDescent="0.25">
      <c r="B179" s="3" t="s">
        <v>1644</v>
      </c>
      <c r="C179" s="8" t="str">
        <f>'3_pessoal'!AB2</f>
        <v>Nome Sobrenome</v>
      </c>
      <c r="D179" s="6"/>
      <c r="E179" s="113"/>
      <c r="F179" s="113"/>
      <c r="G179" s="113"/>
      <c r="I179" s="159" t="str">
        <f>I184</f>
        <v>Disponível</v>
      </c>
      <c r="J179" s="160">
        <f>IFERROR(ABS((J182-J183)/J182),0)</f>
        <v>0</v>
      </c>
      <c r="L179" s="105" t="str">
        <f>L184</f>
        <v>Disponível</v>
      </c>
      <c r="M179" s="157">
        <f>IFERROR(ABS((M182-M183)/M182),0)</f>
        <v>0</v>
      </c>
      <c r="O179" s="105" t="str">
        <f>O184</f>
        <v>Disponível</v>
      </c>
      <c r="P179" s="157">
        <f>IFERROR(ABS((P182-P183)/P182),0)</f>
        <v>0</v>
      </c>
      <c r="R179" s="105" t="str">
        <f>R184</f>
        <v>Disponível</v>
      </c>
      <c r="S179" s="157">
        <f>IFERROR(ABS((S182-S183)/S182),0)</f>
        <v>0</v>
      </c>
      <c r="U179" s="105" t="str">
        <f>U184</f>
        <v>Disponível</v>
      </c>
      <c r="V179" s="157">
        <f>IFERROR(ABS((V182-V183)/V182),0)</f>
        <v>0</v>
      </c>
      <c r="X179" s="105" t="str">
        <f>X184</f>
        <v>Disponível</v>
      </c>
      <c r="Y179" s="157">
        <f>IFERROR(ABS((Y182-Y183)/Y182),0)</f>
        <v>0</v>
      </c>
      <c r="AA179" s="105" t="str">
        <f>AA184</f>
        <v>Disponível</v>
      </c>
      <c r="AB179" s="157">
        <f>IFERROR(ABS((AB182-AB183)/AB182),0)</f>
        <v>0</v>
      </c>
      <c r="AD179" s="105" t="str">
        <f>AD184</f>
        <v>Disponível</v>
      </c>
      <c r="AE179" s="157">
        <f>IFERROR(ABS((AE182-AE183)/AE182),0)</f>
        <v>0</v>
      </c>
      <c r="AG179" s="105" t="str">
        <f>AG184</f>
        <v>Disponível</v>
      </c>
      <c r="AH179" s="157">
        <f>IFERROR(ABS((AH182-AH183)/AH182),0)</f>
        <v>0</v>
      </c>
      <c r="AJ179" s="105" t="str">
        <f>AJ184</f>
        <v>Disponível</v>
      </c>
      <c r="AK179" s="157">
        <f>IFERROR(ABS((AK182-AK183)/AK182),0)</f>
        <v>0</v>
      </c>
      <c r="AM179" s="105" t="str">
        <f>AM184</f>
        <v>Disponível</v>
      </c>
      <c r="AN179" s="157">
        <f>IFERROR(ABS((AN182-AN183)/AN182),0)</f>
        <v>0</v>
      </c>
      <c r="AP179" s="105" t="str">
        <f>AP184</f>
        <v>Disponível</v>
      </c>
      <c r="AQ179" s="157">
        <f>IFERROR(ABS((AQ182-AQ183)/AQ182),0)</f>
        <v>0</v>
      </c>
      <c r="AS179" s="105" t="str">
        <f>AS184</f>
        <v>Disponível</v>
      </c>
      <c r="AT179" s="157">
        <f>IFERROR(ABS((AT182-AT183)/AT182),0)</f>
        <v>0</v>
      </c>
    </row>
    <row r="180" spans="1:47" ht="15" customHeight="1" x14ac:dyDescent="0.25">
      <c r="B180" s="3" t="s">
        <v>1645</v>
      </c>
      <c r="C180" s="8" t="str">
        <f>'1_geral'!$D$2</f>
        <v/>
      </c>
      <c r="E180" s="647"/>
      <c r="F180" s="647"/>
      <c r="G180" s="647"/>
      <c r="I180" s="35"/>
      <c r="J180" s="35" t="e">
        <f>(J182-J183)/J182</f>
        <v>#DIV/0!</v>
      </c>
      <c r="K180" s="35"/>
      <c r="L180" s="165"/>
      <c r="M180" s="165" t="e">
        <f>(M182-M183)/M182</f>
        <v>#DIV/0!</v>
      </c>
      <c r="N180" s="165"/>
      <c r="O180" s="165"/>
      <c r="P180" s="165" t="e">
        <f>(P182-P183)/P182</f>
        <v>#DIV/0!</v>
      </c>
      <c r="Q180" s="165"/>
      <c r="R180" s="165"/>
      <c r="S180" s="165" t="e">
        <f>(S182-S183)/S182</f>
        <v>#DIV/0!</v>
      </c>
      <c r="T180" s="165"/>
      <c r="U180" s="165"/>
      <c r="V180" s="165" t="e">
        <f>(V182-V183)/V182</f>
        <v>#DIV/0!</v>
      </c>
      <c r="W180" s="165"/>
      <c r="X180" s="165"/>
      <c r="Y180" s="165" t="e">
        <f>(Y182-Y183)/Y182</f>
        <v>#DIV/0!</v>
      </c>
      <c r="Z180" s="165"/>
      <c r="AA180" s="165"/>
      <c r="AB180" s="165" t="e">
        <f>(AB182-AB183)/AB182</f>
        <v>#DIV/0!</v>
      </c>
      <c r="AC180" s="165"/>
      <c r="AD180" s="165"/>
      <c r="AE180" s="165" t="e">
        <f>(AE182-AE183)/AE182</f>
        <v>#DIV/0!</v>
      </c>
      <c r="AF180" s="165"/>
      <c r="AG180" s="165"/>
      <c r="AH180" s="165" t="e">
        <f>(AH182-AH183)/AH182</f>
        <v>#DIV/0!</v>
      </c>
      <c r="AI180" s="165"/>
      <c r="AJ180" s="165"/>
      <c r="AK180" s="165" t="e">
        <f>(AK182-AK183)/AK182</f>
        <v>#DIV/0!</v>
      </c>
      <c r="AL180" s="165"/>
      <c r="AM180" s="165"/>
      <c r="AN180" s="165" t="e">
        <f>(AN182-AN183)/AN182</f>
        <v>#DIV/0!</v>
      </c>
      <c r="AO180" s="165"/>
      <c r="AP180" s="165"/>
      <c r="AQ180" s="165" t="e">
        <f>(AQ182-AQ183)/AQ182</f>
        <v>#DIV/0!</v>
      </c>
      <c r="AR180" s="165"/>
      <c r="AS180" s="165"/>
      <c r="AT180" s="165" t="e">
        <f>(AT182-AT183)/AT182</f>
        <v>#DIV/0!</v>
      </c>
    </row>
    <row r="181" spans="1:47" ht="15" customHeight="1" x14ac:dyDescent="0.25">
      <c r="B181" s="3" t="s">
        <v>1646</v>
      </c>
      <c r="C181" s="6">
        <f>'1_geral'!$D$4</f>
        <v>0</v>
      </c>
      <c r="D181" s="9"/>
      <c r="E181" s="31"/>
      <c r="F181" s="31"/>
      <c r="G181" s="31"/>
      <c r="I181" s="648" t="s">
        <v>1647</v>
      </c>
      <c r="J181" s="648"/>
      <c r="L181" s="526" t="s">
        <v>125</v>
      </c>
      <c r="M181" s="526"/>
      <c r="O181" s="526" t="s">
        <v>143</v>
      </c>
      <c r="P181" s="526"/>
      <c r="R181" s="526" t="s">
        <v>126</v>
      </c>
      <c r="S181" s="526"/>
      <c r="U181" s="526" t="s">
        <v>144</v>
      </c>
      <c r="V181" s="526"/>
      <c r="X181" s="526" t="s">
        <v>145</v>
      </c>
      <c r="Y181" s="526"/>
      <c r="AA181" s="526" t="s">
        <v>127</v>
      </c>
      <c r="AB181" s="526"/>
      <c r="AD181" s="526" t="s">
        <v>128</v>
      </c>
      <c r="AE181" s="526"/>
      <c r="AG181" s="526" t="s">
        <v>146</v>
      </c>
      <c r="AH181" s="526"/>
      <c r="AJ181" s="526" t="s">
        <v>147</v>
      </c>
      <c r="AK181" s="526"/>
      <c r="AM181" s="526" t="s">
        <v>148</v>
      </c>
      <c r="AN181" s="526"/>
      <c r="AP181" s="526" t="s">
        <v>129</v>
      </c>
      <c r="AQ181" s="526"/>
      <c r="AS181" s="526" t="s">
        <v>149</v>
      </c>
      <c r="AT181" s="526"/>
    </row>
    <row r="182" spans="1:47" ht="15" customHeight="1" x14ac:dyDescent="0.25">
      <c r="E182" s="32"/>
      <c r="F182" s="32"/>
      <c r="G182" s="32"/>
      <c r="I182" s="105" t="s">
        <v>77</v>
      </c>
      <c r="J182" s="106">
        <f>SUM(M182,P182,S182,V182,Y182,AB182,AE182,AH182,AK182,AN182,AQ182,AT182)</f>
        <v>0</v>
      </c>
      <c r="L182" s="105" t="s">
        <v>77</v>
      </c>
      <c r="M182" s="106">
        <f>IF('3_pessoal'!AC3="Carga Horária",0,'3_pessoal'!AC3)</f>
        <v>0</v>
      </c>
      <c r="O182" s="105" t="s">
        <v>77</v>
      </c>
      <c r="P182" s="106">
        <f>M182</f>
        <v>0</v>
      </c>
      <c r="R182" s="105" t="s">
        <v>77</v>
      </c>
      <c r="S182" s="106">
        <f>M182</f>
        <v>0</v>
      </c>
      <c r="U182" s="105" t="s">
        <v>77</v>
      </c>
      <c r="V182" s="106">
        <f>M182</f>
        <v>0</v>
      </c>
      <c r="X182" s="105" t="s">
        <v>77</v>
      </c>
      <c r="Y182" s="106">
        <f>M182</f>
        <v>0</v>
      </c>
      <c r="AA182" s="105" t="s">
        <v>77</v>
      </c>
      <c r="AB182" s="106">
        <f>M182</f>
        <v>0</v>
      </c>
      <c r="AD182" s="105" t="s">
        <v>77</v>
      </c>
      <c r="AE182" s="106">
        <f>M182</f>
        <v>0</v>
      </c>
      <c r="AG182" s="105" t="s">
        <v>77</v>
      </c>
      <c r="AH182" s="106">
        <f>M182</f>
        <v>0</v>
      </c>
      <c r="AJ182" s="105" t="s">
        <v>77</v>
      </c>
      <c r="AK182" s="106">
        <f>M182</f>
        <v>0</v>
      </c>
      <c r="AM182" s="105" t="s">
        <v>77</v>
      </c>
      <c r="AN182" s="106">
        <f>M182</f>
        <v>0</v>
      </c>
      <c r="AP182" s="105" t="s">
        <v>77</v>
      </c>
      <c r="AQ182" s="106">
        <f>M182</f>
        <v>0</v>
      </c>
      <c r="AS182" s="105" t="s">
        <v>77</v>
      </c>
      <c r="AT182" s="106">
        <f>M182</f>
        <v>0</v>
      </c>
    </row>
    <row r="183" spans="1:47" ht="15" customHeight="1" x14ac:dyDescent="0.25">
      <c r="A183" s="523" t="s">
        <v>68</v>
      </c>
      <c r="B183" s="526" t="s">
        <v>2</v>
      </c>
      <c r="C183" s="526" t="s">
        <v>3</v>
      </c>
      <c r="E183" s="526" t="s">
        <v>241</v>
      </c>
      <c r="F183" s="526"/>
      <c r="G183" s="526"/>
      <c r="I183" s="105" t="s">
        <v>245</v>
      </c>
      <c r="J183" s="106">
        <f>SUM(L187:AT236)</f>
        <v>0</v>
      </c>
      <c r="L183" s="105" t="s">
        <v>245</v>
      </c>
      <c r="M183" s="106">
        <f>SUM(L187:M236)</f>
        <v>0</v>
      </c>
      <c r="O183" s="105" t="s">
        <v>245</v>
      </c>
      <c r="P183" s="106">
        <f>SUM(O187:P236)</f>
        <v>0</v>
      </c>
      <c r="R183" s="105" t="s">
        <v>245</v>
      </c>
      <c r="S183" s="106">
        <f>SUM(R187:S236)</f>
        <v>0</v>
      </c>
      <c r="U183" s="105" t="s">
        <v>245</v>
      </c>
      <c r="V183" s="106">
        <f>SUM(U187:V236)</f>
        <v>0</v>
      </c>
      <c r="X183" s="105" t="s">
        <v>245</v>
      </c>
      <c r="Y183" s="106">
        <f>SUM(X187:Y236)</f>
        <v>0</v>
      </c>
      <c r="AA183" s="105" t="s">
        <v>245</v>
      </c>
      <c r="AB183" s="106">
        <f>SUM(AA187:AB236)</f>
        <v>0</v>
      </c>
      <c r="AD183" s="105" t="s">
        <v>245</v>
      </c>
      <c r="AE183" s="106">
        <f>SUM(AD187:AE236)</f>
        <v>0</v>
      </c>
      <c r="AG183" s="105" t="s">
        <v>245</v>
      </c>
      <c r="AH183" s="106">
        <f>SUM(AG187:AH236)</f>
        <v>0</v>
      </c>
      <c r="AJ183" s="105" t="s">
        <v>245</v>
      </c>
      <c r="AK183" s="106">
        <f>SUM(AJ187:AK236)</f>
        <v>0</v>
      </c>
      <c r="AM183" s="105" t="s">
        <v>245</v>
      </c>
      <c r="AN183" s="106">
        <f>SUM(AM187:AN236)</f>
        <v>0</v>
      </c>
      <c r="AP183" s="105" t="s">
        <v>245</v>
      </c>
      <c r="AQ183" s="106">
        <f>SUM(AP187:AQ236)</f>
        <v>0</v>
      </c>
      <c r="AS183" s="105" t="s">
        <v>245</v>
      </c>
      <c r="AT183" s="106">
        <f>SUM(AS187:AT236)</f>
        <v>0</v>
      </c>
    </row>
    <row r="184" spans="1:47" ht="15" customHeight="1" x14ac:dyDescent="0.25">
      <c r="A184" s="524"/>
      <c r="B184" s="526"/>
      <c r="C184" s="526"/>
      <c r="E184" s="643" t="str">
        <f>CONCATENATE(parametros!$C$3," (min)")</f>
        <v>Presencial (min)</v>
      </c>
      <c r="F184" s="644" t="str">
        <f>CONCATENATE(parametros!$M$3," (min)")</f>
        <v>Teletrabalho (min)</v>
      </c>
      <c r="G184" s="645" t="s">
        <v>242</v>
      </c>
      <c r="I184" s="105" t="str">
        <f>IF(J183&gt;J182,"Excesso","Disponível")</f>
        <v>Disponível</v>
      </c>
      <c r="J184" s="106">
        <f>ABS(J182-J183)</f>
        <v>0</v>
      </c>
      <c r="L184" s="105" t="str">
        <f>IF(M183&gt;M182,"Excesso","Disponível")</f>
        <v>Disponível</v>
      </c>
      <c r="M184" s="106">
        <f>ABS(M182*11/12-SUM(L187:M236))</f>
        <v>0</v>
      </c>
      <c r="O184" s="105" t="str">
        <f>IF(P183&gt;P182,"Excesso","Disponível")</f>
        <v>Disponível</v>
      </c>
      <c r="P184" s="106">
        <f>ABS(P182*11/12-SUM(O187:P236))</f>
        <v>0</v>
      </c>
      <c r="R184" s="105" t="str">
        <f>IF(S183&gt;S182,"Excesso","Disponível")</f>
        <v>Disponível</v>
      </c>
      <c r="S184" s="106">
        <f>ABS(S182*11/12-SUM(R187:S236))</f>
        <v>0</v>
      </c>
      <c r="U184" s="105" t="str">
        <f>IF(V183&gt;V182,"Excesso","Disponível")</f>
        <v>Disponível</v>
      </c>
      <c r="V184" s="106">
        <f>ABS(V182*11/12-SUM(U187:V236))</f>
        <v>0</v>
      </c>
      <c r="X184" s="105" t="str">
        <f>IF(Y183&gt;Y182,"Excesso","Disponível")</f>
        <v>Disponível</v>
      </c>
      <c r="Y184" s="106">
        <f>ABS(Y182*11/12-SUM(X187:Y236))</f>
        <v>0</v>
      </c>
      <c r="AA184" s="105" t="str">
        <f>IF(AB183&gt;AB182,"Excesso","Disponível")</f>
        <v>Disponível</v>
      </c>
      <c r="AB184" s="106">
        <f>ABS(AB182*11/12-SUM(AA187:AB236))</f>
        <v>0</v>
      </c>
      <c r="AD184" s="105" t="str">
        <f>IF(AE183&gt;AE182,"Excesso","Disponível")</f>
        <v>Disponível</v>
      </c>
      <c r="AE184" s="106">
        <f>ABS(AE182*11/12-SUM(AD187:AE236))</f>
        <v>0</v>
      </c>
      <c r="AG184" s="105" t="str">
        <f>IF(AH183&gt;AH182,"Excesso","Disponível")</f>
        <v>Disponível</v>
      </c>
      <c r="AH184" s="106">
        <f>ABS(AH182*11/12-SUM(AG187:AH236))</f>
        <v>0</v>
      </c>
      <c r="AJ184" s="105" t="str">
        <f>IF(AK183&gt;AK182,"Excesso","Disponível")</f>
        <v>Disponível</v>
      </c>
      <c r="AK184" s="106">
        <f>ABS(AK182*11/12-SUM(AJ187:AK236))</f>
        <v>0</v>
      </c>
      <c r="AM184" s="105" t="str">
        <f>IF(AN183&gt;AN182,"Excesso","Disponível")</f>
        <v>Disponível</v>
      </c>
      <c r="AN184" s="106">
        <f>ABS(AN182*11/12-SUM(AM187:AN236))</f>
        <v>0</v>
      </c>
      <c r="AP184" s="105" t="str">
        <f>IF(AQ183&gt;AQ182,"Excesso","Disponível")</f>
        <v>Disponível</v>
      </c>
      <c r="AQ184" s="106">
        <f>ABS(AQ182*11/12-SUM(AP187:AQ236))</f>
        <v>0</v>
      </c>
      <c r="AS184" s="105" t="str">
        <f>IF(AT183&gt;AT182,"Excesso","Disponível")</f>
        <v>Disponível</v>
      </c>
      <c r="AT184" s="106">
        <f>ABS(AT182*11/12-SUM(AS187:AT236))</f>
        <v>0</v>
      </c>
    </row>
    <row r="185" spans="1:47" ht="15" customHeight="1" x14ac:dyDescent="0.25">
      <c r="A185" s="524"/>
      <c r="B185" s="526"/>
      <c r="C185" s="526"/>
      <c r="E185" s="643"/>
      <c r="F185" s="644"/>
      <c r="G185" s="646"/>
      <c r="I185" s="161">
        <f>IFERROR(SUM(I187:I236)/(SUM(I187:I236)+SUM(J187:J236)),0)</f>
        <v>0</v>
      </c>
      <c r="J185" s="161">
        <f>IFERROR(SUM(J187:J236)/(SUM(I187:I236)+SUM(J187:J236)),0)</f>
        <v>0</v>
      </c>
      <c r="L185" s="110">
        <f>IFERROR(SUM(L187:L236)/(SUM(L187:L236)+SUM(M187:M236)),0)</f>
        <v>0</v>
      </c>
      <c r="M185" s="111">
        <f>IFERROR(SUM(M187:M236)/(SUM(L187:L236)+SUM(M187:M236)),0)</f>
        <v>0</v>
      </c>
      <c r="O185" s="110">
        <f>IFERROR(SUM(O187:O236)/(SUM(O187:O236)+SUM(P187:P236)),0)</f>
        <v>0</v>
      </c>
      <c r="P185" s="111">
        <f>IFERROR(SUM(P187:P236)/(SUM(O187:O236)+SUM(P187:P236)),0)</f>
        <v>0</v>
      </c>
      <c r="R185" s="110">
        <f>IFERROR(SUM(R187:R236)/(SUM(R187:R236)+SUM(S187:S236)),0)</f>
        <v>0</v>
      </c>
      <c r="S185" s="111">
        <f>IFERROR(SUM(S187:S236)/(SUM(R187:R236)+SUM(S187:S236)),0)</f>
        <v>0</v>
      </c>
      <c r="U185" s="110">
        <f>IFERROR(SUM(U187:U236)/(SUM(U187:U236)+SUM(V187:V236)),0)</f>
        <v>0</v>
      </c>
      <c r="V185" s="111">
        <f>IFERROR(SUM(V187:V236)/(SUM(U187:U236)+SUM(V187:V236)),0)</f>
        <v>0</v>
      </c>
      <c r="X185" s="110">
        <f>IFERROR(SUM(X187:X236)/(SUM(X187:X236)+SUM(Y187:Y236)),0)</f>
        <v>0</v>
      </c>
      <c r="Y185" s="111">
        <f>IFERROR(SUM(Y187:Y236)/(SUM(X187:X236)+SUM(Y187:Y236)),0)</f>
        <v>0</v>
      </c>
      <c r="AA185" s="110">
        <f>IFERROR(SUM(AA187:AA236)/(SUM(AA187:AA236)+SUM(AB187:AB236)),0)</f>
        <v>0</v>
      </c>
      <c r="AB185" s="111">
        <f>IFERROR(SUM(AB187:AB236)/(SUM(AA187:AA236)+SUM(AB187:AB236)),0)</f>
        <v>0</v>
      </c>
      <c r="AD185" s="110">
        <f>IFERROR(SUM(AD187:AD236)/(SUM(AD187:AD236)+SUM(AE187:AE236)),0)</f>
        <v>0</v>
      </c>
      <c r="AE185" s="111">
        <f>IFERROR(SUM(AE187:AE236)/(SUM(AD187:AD236)+SUM(AE187:AE236)),0)</f>
        <v>0</v>
      </c>
      <c r="AG185" s="110">
        <f>IFERROR(SUM(AG187:AG236)/(SUM(AG187:AG236)+SUM(AH187:AH236)),0)</f>
        <v>0</v>
      </c>
      <c r="AH185" s="111">
        <f>IFERROR(SUM(AH187:AH236)/(SUM(AG187:AG236)+SUM(AH187:AH236)),0)</f>
        <v>0</v>
      </c>
      <c r="AJ185" s="110">
        <f>IFERROR(SUM(AJ187:AJ236)/(SUM(AJ187:AJ236)+SUM(AK187:AK236)),0)</f>
        <v>0</v>
      </c>
      <c r="AK185" s="111">
        <f>IFERROR(SUM(AK187:AK236)/(SUM(AJ187:AJ236)+SUM(AK187:AK236)),0)</f>
        <v>0</v>
      </c>
      <c r="AM185" s="110">
        <f>IFERROR(SUM(AM187:AM236)/(SUM(AM187:AM236)+SUM(AN187:AN236)),0)</f>
        <v>0</v>
      </c>
      <c r="AN185" s="111">
        <f>IFERROR(SUM(AN187:AN236)/(SUM(AM187:AM236)+SUM(AN187:AN236)),0)</f>
        <v>0</v>
      </c>
      <c r="AP185" s="110">
        <f>IFERROR(SUM(AP187:AP236)/(SUM(AP187:AP236)+SUM(AQ187:AQ236)),0)</f>
        <v>0</v>
      </c>
      <c r="AQ185" s="111">
        <f>IFERROR(SUM(AQ187:AQ236)/(SUM(AP187:AP236)+SUM(AQ187:AQ236)),0)</f>
        <v>0</v>
      </c>
      <c r="AS185" s="110">
        <f>IFERROR(SUM(AS187:AS236)/(SUM(AS187:AS236)+SUM(AT187:AT236)),0)</f>
        <v>0</v>
      </c>
      <c r="AT185" s="111">
        <f>IFERROR(SUM(AT187:AT236)/(SUM(AS187:AS236)+SUM(AT187:AT236)),0)</f>
        <v>0</v>
      </c>
    </row>
    <row r="186" spans="1:47" ht="15" customHeight="1" x14ac:dyDescent="0.25">
      <c r="A186" s="525"/>
      <c r="B186" s="526"/>
      <c r="C186" s="526"/>
      <c r="E186" s="643"/>
      <c r="F186" s="644"/>
      <c r="G186" s="646"/>
      <c r="I186" s="36">
        <f>parametros!C183</f>
        <v>0</v>
      </c>
      <c r="J186" s="77">
        <f>parametros!M183</f>
        <v>0</v>
      </c>
      <c r="K186" s="1"/>
      <c r="L186" s="109" t="str">
        <f>parametros!$C$3</f>
        <v>Presencial</v>
      </c>
      <c r="M186" s="77" t="str">
        <f>parametros!$M$3</f>
        <v>Teletrabalho</v>
      </c>
      <c r="N186" s="1"/>
      <c r="O186" s="109" t="str">
        <f>parametros!$C$3</f>
        <v>Presencial</v>
      </c>
      <c r="P186" s="77" t="str">
        <f>parametros!$M$3</f>
        <v>Teletrabalho</v>
      </c>
      <c r="Q186" s="1"/>
      <c r="R186" s="109" t="str">
        <f>parametros!$C$3</f>
        <v>Presencial</v>
      </c>
      <c r="S186" s="77" t="str">
        <f>parametros!$M$3</f>
        <v>Teletrabalho</v>
      </c>
      <c r="T186" s="1"/>
      <c r="U186" s="109" t="str">
        <f>parametros!$C$3</f>
        <v>Presencial</v>
      </c>
      <c r="V186" s="77" t="str">
        <f>parametros!$M$3</f>
        <v>Teletrabalho</v>
      </c>
      <c r="W186" s="1"/>
      <c r="X186" s="109" t="str">
        <f>parametros!$C$3</f>
        <v>Presencial</v>
      </c>
      <c r="Y186" s="77" t="str">
        <f>parametros!$M$3</f>
        <v>Teletrabalho</v>
      </c>
      <c r="Z186" s="1"/>
      <c r="AA186" s="109" t="str">
        <f>parametros!$C$3</f>
        <v>Presencial</v>
      </c>
      <c r="AB186" s="77" t="str">
        <f>parametros!$M$3</f>
        <v>Teletrabalho</v>
      </c>
      <c r="AC186" s="1"/>
      <c r="AD186" s="109" t="str">
        <f>parametros!$C$3</f>
        <v>Presencial</v>
      </c>
      <c r="AE186" s="77" t="str">
        <f>parametros!$M$3</f>
        <v>Teletrabalho</v>
      </c>
      <c r="AF186" s="1"/>
      <c r="AG186" s="109" t="str">
        <f>parametros!$C$3</f>
        <v>Presencial</v>
      </c>
      <c r="AH186" s="77" t="str">
        <f>parametros!$M$3</f>
        <v>Teletrabalho</v>
      </c>
      <c r="AI186" s="1"/>
      <c r="AJ186" s="109" t="str">
        <f>parametros!$C$3</f>
        <v>Presencial</v>
      </c>
      <c r="AK186" s="77" t="str">
        <f>parametros!$M$3</f>
        <v>Teletrabalho</v>
      </c>
      <c r="AL186" s="1"/>
      <c r="AM186" s="109" t="str">
        <f>parametros!$C$3</f>
        <v>Presencial</v>
      </c>
      <c r="AN186" s="77" t="str">
        <f>parametros!$M$3</f>
        <v>Teletrabalho</v>
      </c>
      <c r="AO186" s="1"/>
      <c r="AP186" s="109" t="str">
        <f>parametros!$C$3</f>
        <v>Presencial</v>
      </c>
      <c r="AQ186" s="77" t="str">
        <f>parametros!$M$3</f>
        <v>Teletrabalho</v>
      </c>
      <c r="AR186" s="1"/>
      <c r="AS186" s="109" t="str">
        <f>parametros!$C$3</f>
        <v>Presencial</v>
      </c>
      <c r="AT186" s="77" t="str">
        <f>parametros!$M$3</f>
        <v>Teletrabalho</v>
      </c>
    </row>
    <row r="187" spans="1:47" ht="15" customHeight="1" x14ac:dyDescent="0.25">
      <c r="A187" s="10" t="str">
        <f>IF('1_geral'!$D$10="","",'1_geral'!$A$10)</f>
        <v/>
      </c>
      <c r="B187" s="48" t="str">
        <f>IF('1_geral'!$G$10="","",'1_geral'!$G$10)</f>
        <v/>
      </c>
      <c r="C187" s="48" t="str">
        <f>IF('1_geral'!$D$10="","",'1_geral'!$D$10)</f>
        <v/>
      </c>
      <c r="D187" s="35" t="str">
        <f>IF(C187="","",1/'3_pessoal'!C$10)</f>
        <v/>
      </c>
      <c r="E187" s="11">
        <f>IF(C187="",0,'3_pessoal'!AC$10)</f>
        <v>0</v>
      </c>
      <c r="F187" s="107">
        <f>IF(C187="",0,'3_pessoal'!AE$10)</f>
        <v>0</v>
      </c>
      <c r="G187" s="11">
        <f>IF(C187="",0,SUM(E187,F187))</f>
        <v>0</v>
      </c>
      <c r="I187" s="11">
        <f t="shared" ref="I187:I218" si="87">IF(C187="",0,SUM(L187,O187,R187,U187,X187,AA187,AD187,AG187,AJ187,AM187,AP187,AS187))</f>
        <v>0</v>
      </c>
      <c r="J187" s="112">
        <f t="shared" ref="J187:J218" si="88">IF(C187="",0,SUM(M187,P187,S187,V187,Y187,AB187,AE187,AH187,AK187,AN187,AQ187,AT187))</f>
        <v>0</v>
      </c>
      <c r="L187" s="11">
        <f>IFERROR(IF($E187="",0,$D187*IF($AU187="22d",$E187,IF($AU187="4w",$E187,IF($AU187="2w",$E187,IF($AU187="1m",$E187,IF($AU187="1b",$E187/6,IF($AU187="1t",$E187/4,IF($AU187="1q",$E187/3,IF($AU187="1s",$E187/2,IF($AU187="1a",$E187,IF($AU187="b1",$E187/2,IF($AU187="q1",$E187/3,IF($AU187="t1",$E187/4,IF($AU187="s1",$E187/6,IF($AU187="1b1",$E187/2,0))))))))))))))),0)</f>
        <v>0</v>
      </c>
      <c r="M187" s="107">
        <f>IFERROR(IF($F187="",0,$D187*IF($AU187="22d",$F187,IF($AU187="4w",$F187,IF($AU187="2w",$F187,IF($AU187="1m",$F187,IF($AU187="1b",VF187/6,IF($AU187="1t",$F187/4,IF($AU187="1q",$F187/3,IF($AU187="1s",$F187/2,IF($AU187="1a",$F187,IF($AU187="b1",$F187/2,IF($AU187="q1",$F187/3,IF($AU187="t1",$F187/4,IF($AU187="s1",$F187/6,IF($AU187="1b1",$F187/2,0))))))))))))))),0)</f>
        <v>0</v>
      </c>
      <c r="O187" s="11">
        <f>IFERROR(IF($E187="",0,$D187*IF($AU187="22d",$E187,IF($AU187="4w",$E187,IF($AU187="2w",$E187,IF($AU187="1m",$E187,IF($AU187="2b",$E187/6,IF($AU187="2t",$E187/4,IF($AU187="2q",$E187/3,IF($AU187="2s",$E187/2,IF($AU187="2a",$E187,IF($AU187="b1",$E187/2,IF($AU187="q1",$E187/3,IF($AU187="t1",$E187/4,IF($AU187="s1",$E187/6,IF($AU187="2b2",$E187/2,0))))))))))))))),0)</f>
        <v>0</v>
      </c>
      <c r="P187" s="107">
        <f>IFERROR(IF($F187="",0,$D187*IF($AU187="22d",$F187,IF($AU187="4w",$F187,IF($AU187="2w",$F187,IF($AU187="1m",$F187,IF($AU187="2b",$F187/6,IF($AU187="2t",$F187/4,IF($AU187="2q",$F187/3,IF($AU187="2s",$F187/2,IF($AU187="2a",$F187,IF($AU187="b1",$F187/2,IF($AU187="q1",$F187/3,IF($AU187="t1",$F187/4,IF($AU187="s1",$F187/6,IF($AU187="2b2",$F187/2,0))))))))))))))),0)</f>
        <v>0</v>
      </c>
      <c r="R187" s="11">
        <f>IFERROR(IF($E187="",0,$D187*IF($AU187="22d",$E187,IF($AU187="4w",$E187,IF($AU187="2w",$E187,IF($AU187="1m",$E187,IF($AU187="1b",$E187/6,IF($AU187="3t",$E187/4,IF($AU187="3q",$E187/3,IF($AU187="3s",$E187/2,IF($AU187="3a",$E187,IF($AU187="b2",$E187/2,IF($AU187="q1",$E187/3,IF($AU187="t1",$E187/4,IF($AU187="s1",$E187/6,IF($AU187="2b2",$E187/2,0))))))))))))))),0)</f>
        <v>0</v>
      </c>
      <c r="S187" s="107">
        <f>IFERROR(IF($F187="",0,$D187*IF($AU187="22d",$F187,IF($AU187="4w",$F187,IF($AU187="2w",$F187,IF($AU187="1m",$F187,IF($AU187="1b",$F187/6,IF($AU187="3t",$F187/4,IF($AU187="3q",$F187/3,IF($AU187="3s",$F187/2,IF($AU187="3a",$F187,IF($AU187="b2",$F187/2,IF($AU187="q1",$F187/3,IF($AU187="t1",$F187/4,IF($AU187="s1",$F187/6,IF($AU187="2b2",$F187/2,0))))))))))))))),0)</f>
        <v>0</v>
      </c>
      <c r="U187" s="11">
        <f>IFERROR(IF($E187="",0,$D187*IF($AU187="22d",$E187,IF($AU187="4w",$E187,IF($AU187="2w",$E187,IF($AU187="1m",$E187,IF($AU187="2b",$E187/6,IF($AU187="1t",$E187/4,IF($AU187="4q",$E187/3,IF($AU187="4s",$E187/2,IF($AU187="4a",$E187,IF($AU187="b2",$E187/2,IF($AU187="q1",$E187/3,IF($AU187="t2",$E187/4,IF($AU187="s1",$E187/6,IF($AU187="3b3",$E187/2,0))))))))))))))),0)</f>
        <v>0</v>
      </c>
      <c r="V187" s="107">
        <f>IFERROR(IF($F187="",0,$D187*IF($AU187="22d",$F187,IF($AU187="4w",$F187,IF($AU187="2w",$F187,IF($AU187="1m",$F187,IF($AU187="2b",$F187/6,IF($AU187="1t",$F187/4,IF($AU187="4q",$F187/3,IF($AU187="4s",$F187/2,IF($AU187="4a",$F187,IF($AU187="b2",$F187/2,IF($AU187="q1",$F187/3,IF($AU187="t2",$F187/4,IF($AU187="s1",$F187/6,IF($AU187="3b3",$F187/2,0))))))))))))))),0)</f>
        <v>0</v>
      </c>
      <c r="X187" s="11">
        <f>IFERROR(IF($E187="",0,$D187*IF($AU187="22d",$E187,IF($AU187="4w",$E187,IF($AU187="2w",$E187,IF($AU187="1m",$E187,IF($AU187="1b",$E187/6,IF($AU187="2t",$E187/4,IF($AU187="1q",$E187/3,IF($AU187="5s",$E187/2,IF($AU187="5a",$E187,IF($AU187="b3",$E187/2,IF($AU187="q2",$E187/3,IF($AU187="t2",$E187/4,IF($AU187="s1",$E187/6,IF($AU187="3b3",$E187/2,0))))))))))))))),0)</f>
        <v>0</v>
      </c>
      <c r="Y187" s="107">
        <f>IFERROR(IF($F187="",0,$D187*IF($AU187="22d",$F187,IF($AU187="4w",$F187,IF($AU187="2w",$F187,IF($AU187="1m",$F187,IF($AU187="1b",$F187/6,IF($AU187="2t",$F187/4,IF($AU187="1q",$F187/3,IF($AU187="5s",$F187/2,IF($AU187="5a",$F187,IF($AU187="b3",$F187/2,IF($AU187="q2",$F187/3,IF($AU187="t2",$F187/4,IF($AU187="s1",$F187/6,IF($AU187="3b3",$F187/2,0))))))))))))))),0)</f>
        <v>0</v>
      </c>
      <c r="AA187" s="11">
        <f>IFERROR(IF($E187="",0,$D187*IF($AU187="22d",$E187,IF($AU187="4w",$E187,IF($AU187="2w",$E187,IF($AU187="1m",$E187,IF($AU187="2b",$E187/6,IF($AU187="3t",$E187/4,IF($AU187="2q",$E187/3,IF($AU187="6s",$E187/2,IF($AU187="6a",$E187,IF($AU187="b3",$E187/2,IF($AU187="q2",$E187/3,IF($AU187="t2",$E187/4,IF($AU187="s1",$E187/6,IF($AU187="4b4",$E187/2,0))))))))))))))),0)</f>
        <v>0</v>
      </c>
      <c r="AB187" s="107">
        <f>IFERROR(IF($F187="",0,$D187*IF($AU187="22d",$F187,IF($AU187="4w",$F187,IF($AU187="2w",$F187,IF($AU187="1m",$F187,IF($AU187="2b",$F187/6,IF($AU187="3t",$F187/4,IF($AU187="2q",$F187/3,IF($AU187="6s",$F187/2,IF($AU187="6a",$F187,IF($AU187="b3",$F187/2,IF($AU187="q2",$F187/3,IF($AU187="t2",$F187/4,IF($AU187="s1",$F187/6,IF($AU187="4b4",$F187/2,0))))))))))))))),0)</f>
        <v>0</v>
      </c>
      <c r="AD187" s="11">
        <f>IFERROR(IF($E187="",0,$D187*IF($AU187="22d",$E187,IF($AU187="4w",$E187,IF($AU187="2w",$E187,IF($AU187="1m",$E187,IF($AU187="1b",$E187/6,IF($AU187="1t",$E187/4,IF($AU187="3q",$E187/3,IF($AU187="1s",$E187/2,IF($AU187="7a",$E187,IF($AU187="b3",$E187/2,IF($AU187="q2",$E187/3,IF($AU187="t3",$E187/4,IF($AU187="s2",$E187/6,IF($AU187="4b4",$E187/2,0))))))))))))))),0)</f>
        <v>0</v>
      </c>
      <c r="AE187" s="107">
        <f>IFERROR(IF($F187="",0,$D187*IF($AU187="22d",$F187,IF($AU187="4w",$F187,IF($AU187="2w",$F187,IF($AU187="1m",$F187,IF($AU187="1b",$F187/6,IF($AU187="1t",$F187/4,IF($AU187="3q",$F187/3,IF($AU187="1s",$F187/2,IF($AU187="7a",$F187,IF($AU187="b3",$F187/2,IF($AU187="q2",$F187/3,IF($AU187="t3",$F187/4,IF($AU187="s2",$F187/6,IF($AU187="4b4",$F187/2,0))))))))))))))),0)</f>
        <v>0</v>
      </c>
      <c r="AG187" s="11">
        <f>IFERROR(IF($E187="",0,$D187*IF($AU187="22d",$E187,IF($AU187="4w",$E187,IF($AU187="2w",$E187,IF($AU187="1m",$E187,IF($AU187="2b",$E187/6,IF($AU187="2t",$E187/4,IF($AU187="4q",$E187/3,IF($AU187="2s",$E187/2,IF($AU187="8a",$E187,IF($AU187="b4",$E187/2,IF($AU187="q2",$E187/3,IF($AU187="t3",$E187/4,IF($AU187="s2",$E187/6,IF($AU187="5b5",$E187/2,0))))))))))))))),0)</f>
        <v>0</v>
      </c>
      <c r="AH187" s="107">
        <f>IFERROR(IF($F187="",0,$D187*IF($AU187="22d",$F187,IF($AU187="4w",$F187,IF($AU187="2w",$F187,IF($AU187="1m",$F187,IF($AU187="2b",$F187/6,IF($AU187="2t",$F187/4,IF($AU187="4q",$F187/3,IF($AU187="2s",$F187/2,IF($AU187="8a",$F187,IF($AU187="b4",$F187/2,IF($AU187="q2",$F187/3,IF($AU187="t3",$F187/4,IF($AU187="s2",$F187/6,IF($AU187="5b5",$F187/2,0))))))))))))))),0)</f>
        <v>0</v>
      </c>
      <c r="AJ187" s="11">
        <f>IFERROR(IF($E187="",0,$D187*IF($AU187="22d",$E187,IF($AU187="4w",$E187,IF($AU187="2w",$E187,IF($AU187="1m",$E187,IF($AU187="1b",$E187/6,IF($AU187="3t",$E187/4,IF($AU187="1q",$E187/3,IF($AU187="3s",$E187/2,IF($AU187="9a",$E187,IF($AU187="b5",$E187/2,IF($AU187="q3",$E187/3,IF($AU187="t3",$E187/4,IF($AU187="s2",$E187/6,IF($AU187="5b5",$E187/2,0))))))))))))))),0)</f>
        <v>0</v>
      </c>
      <c r="AK187" s="107">
        <f>IFERROR(IF($F187="",0,$D187*IF($AU187="22d",$F187,IF($AU187="4w",$F187,IF($AU187="2w",$F187,IF($AU187="1m",$F187,IF($AU187="1b",$F187/6,IF($AU187="3t",$F187/4,IF($AU187="1q",$F187/3,IF($AU187="3s",$F187/2,IF($AU187="9a",$F187,IF($AU187="b5",$F187/2,IF($AU187="q3",$F187/3,IF($AU187="t3",$F187/4,IF($AU187="s2",$F187/6,IF($AU187="5b5",$F187/2,0))))))))))))))),0)</f>
        <v>0</v>
      </c>
      <c r="AM187" s="11">
        <f>IFERROR(IF($E187="",0,$D187*IF($AU187="22d",$E187,IF($AU187="4w",$E187,IF($AU187="2w",$E187,IF($AU187="1m",$E187,IF($AU187="2b",$E187/6,IF($AU187="1t",$E187/4,IF($AU187="2q",$E187/3,IF($AU187="4s",$E187/2,IF($AU187="10a",$E187,IF($AU187="b5",$E187/2,IF($AU187="q3",$E187/3,IF($AU187="t4",$E187/4,IF($AU187="s2",$E187/6,IF($AU187="6b6",$E187/2,0))))))))))))))),0)</f>
        <v>0</v>
      </c>
      <c r="AN187" s="107">
        <f>IFERROR(IF($F187="",0,$D187*IF($AU187="22d",$F187,IF($AU187="4w",$F187,IF($AU187="2w",$F187,IF($AU187="1m",$F187,IF($AU187="2b",$F187/6,IF($AU187="1t",$F187/4,IF($AU187="2q",$F187/3,IF($AU187="4s",$F187/2,IF($AU187="10a",$F187,IF($AU187="b5",$F187/2,IF($AU187="q3",$F187/3,IF($AU187="t4",$F187/4,IF($AU187="s2",$F187/6,IF($AU187="6b6",$F187/2,0))))))))))))))),0)</f>
        <v>0</v>
      </c>
      <c r="AP187" s="11">
        <f>IFERROR(IF($E187="",0,$D187*IF($AU187="22d",$E187,IF($AU187="4w",$E187,IF($AU187="2w",$E187,IF($AU187="1m",$E187,IF($AU187="1b",$E187/6,IF($AU187="2t",$E187/4,IF($AU187="3q",$E187/3,IF($AU187="5s",$E187/2,IF($AU187="11a",$E187,IF($AU187="b6",$E187/2,IF($AU187="q3",$E187/3,IF($AU187="t4",$E187/4,IF($AU187="s2",$E187/6,IF($AU187="6b6",$E187/2,0))))))))))))))),0)</f>
        <v>0</v>
      </c>
      <c r="AQ187" s="107">
        <f>IFERROR(IF($F187="",0,$D187*IF($AU187="22d",$F187,IF($AU187="4w",$F187,IF($AU187="2w",$F187,IF($AU187="1m",$F187,IF($AU187="1b",$F187/6,IF($AU187="2t",$F187/4,IF($AU187="3q",$F187/3,IF($AU187="5s",$F187/2,IF($AU187="11a",$F187,IF($AU187="b6",$F187/2,IF($AU187="q3",$F187/3,IF($AU187="t4",$F187/4,IF($AU187="s2",$F187/6,IF($AU187="6b6",$F187/2,0))))))))))))))),0)</f>
        <v>0</v>
      </c>
      <c r="AS187" s="11">
        <f>IFERROR(IF($E187="",0,$D187*IF($AU187="22d",$E187,IF($AU187="4w",$E187,IF($AU187="2w",$E187,IF($AU187="1m",$E187,IF($AU187="2b",$E187/6,IF($AU187="3t",$E187/4,IF($AU187="4q",$E187/3,IF($AU187="6s",$E187/2,IF($AU187="12a",$E187,IF($AU187="b6",$E187/2,IF($AU187="q3",$E187/3,IF($AU187="t4",$E187/4,IF($AU187="s2",$E187/6,IF($AU187="1b1",$E187/2,0))))))))))))))),0)</f>
        <v>0</v>
      </c>
      <c r="AT187" s="107">
        <f>IFERROR(IF($F187="",0,$D187*IF($AU187="22d",$F187,IF($AU187="4w",$F187,IF($AU187="2w",$F187,IF($AU187="1m",$F187,IF($AU187="2b",$F187/6,IF($AU187="3t",$F187/4,IF($AU187="4q",$F187/3,IF($AU187="6s",$F187/2,IF($AU187="12a",$F187,IF($AU187="b6",$F187/2,IF($AU187="q3",$F187/3,IF($AU187="t4",$F187/4,IF($AU187="s2",$F187/6,IF($AU187="1b1",$F187/2,0))))))))))))))),0)</f>
        <v>0</v>
      </c>
      <c r="AU187" s="158" t="str">
        <f>IF(C187="","",VLOOKUP(B187,apoio!P:S,4,0))</f>
        <v/>
      </c>
    </row>
    <row r="188" spans="1:47" ht="15" customHeight="1" x14ac:dyDescent="0.25">
      <c r="A188" s="7" t="str">
        <f>IF('1_geral'!$D$11="","",'1_geral'!$A$11)</f>
        <v/>
      </c>
      <c r="B188" s="49" t="str">
        <f>IF('1_geral'!$G$11="","",'1_geral'!$G$11)</f>
        <v/>
      </c>
      <c r="C188" s="49" t="str">
        <f>IF('1_geral'!$D$11="","",'1_geral'!$D$11)</f>
        <v/>
      </c>
      <c r="D188" s="35" t="str">
        <f>IF(C188="","",1/'3_pessoal'!C$11)</f>
        <v/>
      </c>
      <c r="E188" s="12">
        <f>IF(C188="",0,'3_pessoal'!AC$11)</f>
        <v>0</v>
      </c>
      <c r="F188" s="33">
        <f>IF(C188="",0,'3_pessoal'!AE$11)</f>
        <v>0</v>
      </c>
      <c r="G188" s="12">
        <f t="shared" ref="G188:G236" si="89">IF(C188="",0,SUM(E188,F188))</f>
        <v>0</v>
      </c>
      <c r="I188" s="12">
        <f t="shared" si="87"/>
        <v>0</v>
      </c>
      <c r="J188" s="12">
        <f t="shared" si="88"/>
        <v>0</v>
      </c>
      <c r="L188" s="12">
        <f t="shared" ref="L188:L236" si="90">IFERROR(IF($E188="",0,$D188*IF($AU188="22d",$E188,IF($AU188="4w",$E188,IF($AU188="2w",$E188,IF($AU188="1m",$E188,IF($AU188="1b",$E188/6,IF($AU188="1t",$E188/4,IF($AU188="1q",$E188/3,IF($AU188="1s",$E188/2,IF($AU188="1a",$E188,IF($AU188="b1",$E188/2,IF($AU188="q1",$E188/3,IF($AU188="t1",$E188/4,IF($AU188="s1",$E188/6,IF($AU188="1b1",$E188/2,0))))))))))))))),0)</f>
        <v>0</v>
      </c>
      <c r="M188" s="33">
        <f t="shared" ref="M188:M236" si="91">IFERROR(IF($F188="",0,$D188*IF($AU188="22d",$F188,IF($AU188="4w",$F188,IF($AU188="2w",$F188,IF($AU188="1m",$F188,IF($AU188="1b",VF188/6,IF($AU188="1t",$F188/4,IF($AU188="1q",$F188/3,IF($AU188="1s",$F188/2,IF($AU188="1a",$F188,IF($AU188="b1",$F188/2,IF($AU188="q1",$F188/3,IF($AU188="t1",$F188/4,IF($AU188="s1",$F188/6,IF($AU188="1b1",$F188/2,0))))))))))))))),0)</f>
        <v>0</v>
      </c>
      <c r="O188" s="12">
        <f t="shared" ref="O188:O236" si="92">IFERROR(IF($E188="",0,$D188*IF($AU188="22d",$E188,IF($AU188="4w",$E188,IF($AU188="2w",$E188,IF($AU188="1m",$E188,IF($AU188="2b",$E188/6,IF($AU188="2t",$E188/4,IF($AU188="2q",$E188/3,IF($AU188="2s",$E188/2,IF($AU188="2a",$E188,IF($AU188="b1",$E188/2,IF($AU188="q1",$E188/3,IF($AU188="t1",$E188/4,IF($AU188="s1",$E188/6,IF($AU188="2b2",$E188/2,0))))))))))))))),0)</f>
        <v>0</v>
      </c>
      <c r="P188" s="33">
        <f t="shared" ref="P188:P236" si="93">IFERROR(IF($F188="",0,$D188*IF($AU188="22d",$F188,IF($AU188="4w",$F188,IF($AU188="2w",$F188,IF($AU188="1m",$F188,IF($AU188="2b",$F188/6,IF($AU188="2t",$F188/4,IF($AU188="2q",$F188/3,IF($AU188="2s",$F188/2,IF($AU188="2a",$F188,IF($AU188="b1",$F188/2,IF($AU188="q1",$F188/3,IF($AU188="t1",$F188/4,IF($AU188="s1",$F188/6,IF($AU188="2b2",$F188/2,0))))))))))))))),0)</f>
        <v>0</v>
      </c>
      <c r="R188" s="12">
        <f t="shared" ref="R188:R236" si="94">IFERROR(IF($E188="",0,$D188*IF($AU188="22d",$E188,IF($AU188="4w",$E188,IF($AU188="2w",$E188,IF($AU188="1m",$E188,IF($AU188="1b",$E188/6,IF($AU188="3t",$E188/4,IF($AU188="3q",$E188/3,IF($AU188="3s",$E188/2,IF($AU188="3a",$E188,IF($AU188="b2",$E188/2,IF($AU188="q1",$E188/3,IF($AU188="t1",$E188/4,IF($AU188="s1",$E188/6,IF($AU188="2b2",$E188/2,0))))))))))))))),0)</f>
        <v>0</v>
      </c>
      <c r="S188" s="33">
        <f t="shared" ref="S188:S236" si="95">IFERROR(IF($F188="",0,$D188*IF($AU188="22d",$F188,IF($AU188="4w",$F188,IF($AU188="2w",$F188,IF($AU188="1m",$F188,IF($AU188="1b",$F188/6,IF($AU188="3t",$F188/4,IF($AU188="3q",$F188/3,IF($AU188="3s",$F188/2,IF($AU188="3a",$F188,IF($AU188="b2",$F188/2,IF($AU188="q1",$F188/3,IF($AU188="t1",$F188/4,IF($AU188="s1",$F188/6,IF($AU188="2b2",$F188/2,0))))))))))))))),0)</f>
        <v>0</v>
      </c>
      <c r="U188" s="12">
        <f t="shared" ref="U188:U236" si="96">IFERROR(IF($E188="",0,$D188*IF($AU188="22d",$E188,IF($AU188="4w",$E188,IF($AU188="2w",$E188,IF($AU188="1m",$E188,IF($AU188="2b",$E188/6,IF($AU188="1t",$E188/4,IF($AU188="4q",$E188/3,IF($AU188="4s",$E188/2,IF($AU188="4a",$E188,IF($AU188="b2",$E188/2,IF($AU188="q1",$E188/3,IF($AU188="t2",$E188/4,IF($AU188="s1",$E188/6,IF($AU188="3b3",$E188/2,0))))))))))))))),0)</f>
        <v>0</v>
      </c>
      <c r="V188" s="33">
        <f t="shared" ref="V188:V236" si="97">IFERROR(IF($F188="",0,$D188*IF($AU188="22d",$F188,IF($AU188="4w",$F188,IF($AU188="2w",$F188,IF($AU188="1m",$F188,IF($AU188="2b",$F188/6,IF($AU188="1t",$F188/4,IF($AU188="4q",$F188/3,IF($AU188="4s",$F188/2,IF($AU188="4a",$F188,IF($AU188="b2",$F188/2,IF($AU188="q1",$F188/3,IF($AU188="t2",$F188/4,IF($AU188="s1",$F188/6,IF($AU188="3b3",$F188/2,0))))))))))))))),0)</f>
        <v>0</v>
      </c>
      <c r="X188" s="12">
        <f t="shared" ref="X188:X236" si="98">IFERROR(IF($E188="",0,$D188*IF($AU188="22d",$E188,IF($AU188="4w",$E188,IF($AU188="2w",$E188,IF($AU188="1m",$E188,IF($AU188="1b",$E188/6,IF($AU188="2t",$E188/4,IF($AU188="1q",$E188/3,IF($AU188="5s",$E188/2,IF($AU188="5a",$E188,IF($AU188="b3",$E188/2,IF($AU188="q2",$E188/3,IF($AU188="t2",$E188/4,IF($AU188="s1",$E188/6,IF($AU188="3b3",$E188/2,0))))))))))))))),0)</f>
        <v>0</v>
      </c>
      <c r="Y188" s="33">
        <f t="shared" ref="Y188:Y236" si="99">IFERROR(IF($F188="",0,$D188*IF($AU188="22d",$F188,IF($AU188="4w",$F188,IF($AU188="2w",$F188,IF($AU188="1m",$F188,IF($AU188="1b",$F188/6,IF($AU188="2t",$F188/4,IF($AU188="1q",$F188/3,IF($AU188="5s",$F188/2,IF($AU188="5a",$F188,IF($AU188="b3",$F188/2,IF($AU188="q2",$F188/3,IF($AU188="t2",$F188/4,IF($AU188="s1",$F188/6,IF($AU188="3b3",$F188/2,0))))))))))))))),0)</f>
        <v>0</v>
      </c>
      <c r="AA188" s="12">
        <f t="shared" ref="AA188:AA236" si="100">IFERROR(IF($E188="",0,$D188*IF($AU188="22d",$E188,IF($AU188="4w",$E188,IF($AU188="2w",$E188,IF($AU188="1m",$E188,IF($AU188="2b",$E188/6,IF($AU188="3t",$E188/4,IF($AU188="2q",$E188/3,IF($AU188="6s",$E188/2,IF($AU188="6a",$E188,IF($AU188="b3",$E188/2,IF($AU188="q2",$E188/3,IF($AU188="t2",$E188/4,IF($AU188="s1",$E188/6,IF($AU188="4b4",$E188/2,0))))))))))))))),0)</f>
        <v>0</v>
      </c>
      <c r="AB188" s="33">
        <f t="shared" ref="AB188:AB236" si="101">IFERROR(IF($F188="",0,$D188*IF($AU188="22d",$F188,IF($AU188="4w",$F188,IF($AU188="2w",$F188,IF($AU188="1m",$F188,IF($AU188="2b",$F188/6,IF($AU188="3t",$F188/4,IF($AU188="2q",$F188/3,IF($AU188="6s",$F188/2,IF($AU188="6a",$F188,IF($AU188="b3",$F188/2,IF($AU188="q2",$F188/3,IF($AU188="t2",$F188/4,IF($AU188="s1",$F188/6,IF($AU188="4b4",$F188/2,0))))))))))))))),0)</f>
        <v>0</v>
      </c>
      <c r="AD188" s="12">
        <f t="shared" ref="AD188:AD236" si="102">IFERROR(IF($E188="",0,$D188*IF($AU188="22d",$E188,IF($AU188="4w",$E188,IF($AU188="2w",$E188,IF($AU188="1m",$E188,IF($AU188="1b",$E188/6,IF($AU188="1t",$E188/4,IF($AU188="3q",$E188/3,IF($AU188="1s",$E188/2,IF($AU188="7a",$E188,IF($AU188="b3",$E188/2,IF($AU188="q2",$E188/3,IF($AU188="t3",$E188/4,IF($AU188="s2",$E188/6,IF($AU188="4b4",$E188/2,0))))))))))))))),0)</f>
        <v>0</v>
      </c>
      <c r="AE188" s="33">
        <f t="shared" ref="AE188:AE236" si="103">IFERROR(IF($F188="",0,$D188*IF($AU188="22d",$F188,IF($AU188="4w",$F188,IF($AU188="2w",$F188,IF($AU188="1m",$F188,IF($AU188="1b",$F188/6,IF($AU188="1t",$F188/4,IF($AU188="3q",$F188/3,IF($AU188="1s",$F188/2,IF($AU188="7a",$F188,IF($AU188="b3",$F188/2,IF($AU188="q2",$F188/3,IF($AU188="t3",$F188/4,IF($AU188="s2",$F188/6,IF($AU188="4b4",$F188/2,0))))))))))))))),0)</f>
        <v>0</v>
      </c>
      <c r="AG188" s="12">
        <f t="shared" ref="AG188:AG236" si="104">IFERROR(IF($E188="",0,$D188*IF($AU188="22d",$E188,IF($AU188="4w",$E188,IF($AU188="2w",$E188,IF($AU188="1m",$E188,IF($AU188="2b",$E188/6,IF($AU188="2t",$E188/4,IF($AU188="4q",$E188/3,IF($AU188="2s",$E188/2,IF($AU188="8a",$E188,IF($AU188="b4",$E188/2,IF($AU188="q2",$E188/3,IF($AU188="t3",$E188/4,IF($AU188="s2",$E188/6,IF($AU188="5b5",$E188/2,0))))))))))))))),0)</f>
        <v>0</v>
      </c>
      <c r="AH188" s="33">
        <f t="shared" ref="AH188:AH236" si="105">IFERROR(IF($F188="",0,$D188*IF($AU188="22d",$F188,IF($AU188="4w",$F188,IF($AU188="2w",$F188,IF($AU188="1m",$F188,IF($AU188="2b",$F188/6,IF($AU188="2t",$F188/4,IF($AU188="4q",$F188/3,IF($AU188="2s",$F188/2,IF($AU188="8a",$F188,IF($AU188="b4",$F188/2,IF($AU188="q2",$F188/3,IF($AU188="t3",$F188/4,IF($AU188="s2",$F188/6,IF($AU188="5b5",$F188/2,0))))))))))))))),0)</f>
        <v>0</v>
      </c>
      <c r="AJ188" s="12">
        <f t="shared" ref="AJ188:AJ236" si="106">IFERROR(IF($E188="",0,$D188*IF($AU188="22d",$E188,IF($AU188="4w",$E188,IF($AU188="2w",$E188,IF($AU188="1m",$E188,IF($AU188="1b",$E188/6,IF($AU188="3t",$E188/4,IF($AU188="1q",$E188/3,IF($AU188="3s",$E188/2,IF($AU188="9a",$E188,IF($AU188="b5",$E188/2,IF($AU188="q3",$E188/3,IF($AU188="t3",$E188/4,IF($AU188="s2",$E188/6,IF($AU188="5b5",$E188/2,0))))))))))))))),0)</f>
        <v>0</v>
      </c>
      <c r="AK188" s="33">
        <f t="shared" ref="AK188:AK236" si="107">IFERROR(IF($F188="",0,$D188*IF($AU188="22d",$F188,IF($AU188="4w",$F188,IF($AU188="2w",$F188,IF($AU188="1m",$F188,IF($AU188="1b",$F188/6,IF($AU188="3t",$F188/4,IF($AU188="1q",$F188/3,IF($AU188="3s",$F188/2,IF($AU188="9a",$F188,IF($AU188="b5",$F188/2,IF($AU188="q3",$F188/3,IF($AU188="t3",$F188/4,IF($AU188="s2",$F188/6,IF($AU188="5b5",$F188/2,0))))))))))))))),0)</f>
        <v>0</v>
      </c>
      <c r="AM188" s="12">
        <f t="shared" ref="AM188:AM236" si="108">IFERROR(IF($E188="",0,$D188*IF($AU188="22d",$E188,IF($AU188="4w",$E188,IF($AU188="2w",$E188,IF($AU188="1m",$E188,IF($AU188="2b",$E188/6,IF($AU188="1t",$E188/4,IF($AU188="2q",$E188/3,IF($AU188="4s",$E188/2,IF($AU188="10a",$E188,IF($AU188="b5",$E188/2,IF($AU188="q3",$E188/3,IF($AU188="t4",$E188/4,IF($AU188="s2",$E188/6,IF($AU188="6b6",$E188/2,0))))))))))))))),0)</f>
        <v>0</v>
      </c>
      <c r="AN188" s="33">
        <f t="shared" ref="AN188:AN236" si="109">IFERROR(IF($F188="",0,$D188*IF($AU188="22d",$F188,IF($AU188="4w",$F188,IF($AU188="2w",$F188,IF($AU188="1m",$F188,IF($AU188="2b",$F188/6,IF($AU188="1t",$F188/4,IF($AU188="2q",$F188/3,IF($AU188="4s",$F188/2,IF($AU188="10a",$F188,IF($AU188="b5",$F188/2,IF($AU188="q3",$F188/3,IF($AU188="t4",$F188/4,IF($AU188="s2",$F188/6,IF($AU188="6b6",$F188/2,0))))))))))))))),0)</f>
        <v>0</v>
      </c>
      <c r="AP188" s="12">
        <f t="shared" ref="AP188:AP236" si="110">IFERROR(IF($E188="",0,$D188*IF($AU188="22d",$E188,IF($AU188="4w",$E188,IF($AU188="2w",$E188,IF($AU188="1m",$E188,IF($AU188="1b",$E188/6,IF($AU188="2t",$E188/4,IF($AU188="3q",$E188/3,IF($AU188="5s",$E188/2,IF($AU188="11a",$E188,IF($AU188="b6",$E188/2,IF($AU188="q3",$E188/3,IF($AU188="t4",$E188/4,IF($AU188="s2",$E188/6,IF($AU188="6b6",$E188/2,0))))))))))))))),0)</f>
        <v>0</v>
      </c>
      <c r="AQ188" s="33">
        <f t="shared" ref="AQ188:AQ236" si="111">IFERROR(IF($F188="",0,$D188*IF($AU188="22d",$F188,IF($AU188="4w",$F188,IF($AU188="2w",$F188,IF($AU188="1m",$F188,IF($AU188="1b",$F188/6,IF($AU188="2t",$F188/4,IF($AU188="3q",$F188/3,IF($AU188="5s",$F188/2,IF($AU188="11a",$F188,IF($AU188="b6",$F188/2,IF($AU188="q3",$F188/3,IF($AU188="t4",$F188/4,IF($AU188="s2",$F188/6,IF($AU188="6b6",$F188/2,0))))))))))))))),0)</f>
        <v>0</v>
      </c>
      <c r="AS188" s="12">
        <f t="shared" ref="AS188:AS236" si="112">IFERROR(IF($E188="",0,$D188*IF($AU188="22d",$E188,IF($AU188="4w",$E188,IF($AU188="2w",$E188,IF($AU188="1m",$E188,IF($AU188="2b",$E188/6,IF($AU188="3t",$E188/4,IF($AU188="4q",$E188/3,IF($AU188="6s",$E188/2,IF($AU188="12a",$E188,IF($AU188="b6",$E188/2,IF($AU188="q3",$E188/3,IF($AU188="t4",$E188/4,IF($AU188="s2",$E188/6,IF($AU188="1b1",$E188/2,0))))))))))))))),0)</f>
        <v>0</v>
      </c>
      <c r="AT188" s="33">
        <f t="shared" ref="AT188:AT236" si="113">IFERROR(IF($F188="",0,$D188*IF($AU188="22d",$F188,IF($AU188="4w",$F188,IF($AU188="2w",$F188,IF($AU188="1m",$F188,IF($AU188="2b",$F188/6,IF($AU188="3t",$F188/4,IF($AU188="4q",$F188/3,IF($AU188="6s",$F188/2,IF($AU188="12a",$F188,IF($AU188="b6",$F188/2,IF($AU188="q3",$F188/3,IF($AU188="t4",$F188/4,IF($AU188="s2",$F188/6,IF($AU188="1b1",$F188/2,0))))))))))))))),0)</f>
        <v>0</v>
      </c>
      <c r="AU188" s="158" t="str">
        <f>IF(C188="","",VLOOKUP(B188,apoio!P:S,4,0))</f>
        <v/>
      </c>
    </row>
    <row r="189" spans="1:47" ht="15" customHeight="1" x14ac:dyDescent="0.25">
      <c r="A189" s="10" t="str">
        <f>IF('1_geral'!$D$12="","",'1_geral'!$A$12)</f>
        <v/>
      </c>
      <c r="B189" s="48" t="str">
        <f>IF('1_geral'!$G$12="","",'1_geral'!$G$12)</f>
        <v/>
      </c>
      <c r="C189" s="48" t="str">
        <f>IF('1_geral'!$D$12="","",'1_geral'!$D$12)</f>
        <v/>
      </c>
      <c r="D189" s="35" t="str">
        <f>IF(C189="","",1/'3_pessoal'!C$12)</f>
        <v/>
      </c>
      <c r="E189" s="11">
        <f>IF(C189="",0,'3_pessoal'!AC$12)</f>
        <v>0</v>
      </c>
      <c r="F189" s="108">
        <f>IF(C189="",0,'3_pessoal'!AE$12)</f>
        <v>0</v>
      </c>
      <c r="G189" s="11">
        <f t="shared" si="89"/>
        <v>0</v>
      </c>
      <c r="I189" s="11">
        <f t="shared" si="87"/>
        <v>0</v>
      </c>
      <c r="J189" s="112">
        <f t="shared" si="88"/>
        <v>0</v>
      </c>
      <c r="L189" s="11">
        <f t="shared" si="90"/>
        <v>0</v>
      </c>
      <c r="M189" s="108">
        <f t="shared" si="91"/>
        <v>0</v>
      </c>
      <c r="O189" s="11">
        <f t="shared" si="92"/>
        <v>0</v>
      </c>
      <c r="P189" s="108">
        <f t="shared" si="93"/>
        <v>0</v>
      </c>
      <c r="R189" s="11">
        <f t="shared" si="94"/>
        <v>0</v>
      </c>
      <c r="S189" s="108">
        <f t="shared" si="95"/>
        <v>0</v>
      </c>
      <c r="U189" s="11">
        <f t="shared" si="96"/>
        <v>0</v>
      </c>
      <c r="V189" s="108">
        <f t="shared" si="97"/>
        <v>0</v>
      </c>
      <c r="X189" s="11">
        <f t="shared" si="98"/>
        <v>0</v>
      </c>
      <c r="Y189" s="108">
        <f t="shared" si="99"/>
        <v>0</v>
      </c>
      <c r="AA189" s="11">
        <f t="shared" si="100"/>
        <v>0</v>
      </c>
      <c r="AB189" s="108">
        <f t="shared" si="101"/>
        <v>0</v>
      </c>
      <c r="AD189" s="11">
        <f t="shared" si="102"/>
        <v>0</v>
      </c>
      <c r="AE189" s="108">
        <f t="shared" si="103"/>
        <v>0</v>
      </c>
      <c r="AG189" s="11">
        <f t="shared" si="104"/>
        <v>0</v>
      </c>
      <c r="AH189" s="108">
        <f t="shared" si="105"/>
        <v>0</v>
      </c>
      <c r="AJ189" s="11">
        <f t="shared" si="106"/>
        <v>0</v>
      </c>
      <c r="AK189" s="108">
        <f t="shared" si="107"/>
        <v>0</v>
      </c>
      <c r="AM189" s="11">
        <f t="shared" si="108"/>
        <v>0</v>
      </c>
      <c r="AN189" s="108">
        <f t="shared" si="109"/>
        <v>0</v>
      </c>
      <c r="AP189" s="11">
        <f t="shared" si="110"/>
        <v>0</v>
      </c>
      <c r="AQ189" s="108">
        <f t="shared" si="111"/>
        <v>0</v>
      </c>
      <c r="AS189" s="11">
        <f t="shared" si="112"/>
        <v>0</v>
      </c>
      <c r="AT189" s="108">
        <f t="shared" si="113"/>
        <v>0</v>
      </c>
      <c r="AU189" s="158" t="str">
        <f>IF(C189="","",VLOOKUP(B189,apoio!P:S,4,0))</f>
        <v/>
      </c>
    </row>
    <row r="190" spans="1:47" ht="15" customHeight="1" x14ac:dyDescent="0.25">
      <c r="A190" s="7" t="str">
        <f>IF('1_geral'!$D$13="","",'1_geral'!$A$13)</f>
        <v/>
      </c>
      <c r="B190" s="49" t="str">
        <f>IF('1_geral'!$G$13="","",'1_geral'!$G$13)</f>
        <v/>
      </c>
      <c r="C190" s="49" t="str">
        <f>IF('1_geral'!$D$13="","",'1_geral'!$D$13)</f>
        <v/>
      </c>
      <c r="D190" s="35" t="str">
        <f>IF(C190="","",1/'3_pessoal'!C$13)</f>
        <v/>
      </c>
      <c r="E190" s="12">
        <f>IF(C190="",0,'3_pessoal'!AC$13)</f>
        <v>0</v>
      </c>
      <c r="F190" s="33">
        <f>IF(C190="",0,'3_pessoal'!AE$13)</f>
        <v>0</v>
      </c>
      <c r="G190" s="12">
        <f t="shared" si="89"/>
        <v>0</v>
      </c>
      <c r="I190" s="12">
        <f t="shared" si="87"/>
        <v>0</v>
      </c>
      <c r="J190" s="12">
        <f t="shared" si="88"/>
        <v>0</v>
      </c>
      <c r="L190" s="12">
        <f t="shared" si="90"/>
        <v>0</v>
      </c>
      <c r="M190" s="33">
        <f t="shared" si="91"/>
        <v>0</v>
      </c>
      <c r="O190" s="12">
        <f t="shared" si="92"/>
        <v>0</v>
      </c>
      <c r="P190" s="33">
        <f t="shared" si="93"/>
        <v>0</v>
      </c>
      <c r="R190" s="12">
        <f t="shared" si="94"/>
        <v>0</v>
      </c>
      <c r="S190" s="33">
        <f t="shared" si="95"/>
        <v>0</v>
      </c>
      <c r="U190" s="12">
        <f t="shared" si="96"/>
        <v>0</v>
      </c>
      <c r="V190" s="33">
        <f t="shared" si="97"/>
        <v>0</v>
      </c>
      <c r="X190" s="12">
        <f t="shared" si="98"/>
        <v>0</v>
      </c>
      <c r="Y190" s="33">
        <f t="shared" si="99"/>
        <v>0</v>
      </c>
      <c r="AA190" s="12">
        <f t="shared" si="100"/>
        <v>0</v>
      </c>
      <c r="AB190" s="33">
        <f t="shared" si="101"/>
        <v>0</v>
      </c>
      <c r="AD190" s="12">
        <f t="shared" si="102"/>
        <v>0</v>
      </c>
      <c r="AE190" s="33">
        <f t="shared" si="103"/>
        <v>0</v>
      </c>
      <c r="AG190" s="12">
        <f t="shared" si="104"/>
        <v>0</v>
      </c>
      <c r="AH190" s="33">
        <f t="shared" si="105"/>
        <v>0</v>
      </c>
      <c r="AJ190" s="12">
        <f t="shared" si="106"/>
        <v>0</v>
      </c>
      <c r="AK190" s="33">
        <f t="shared" si="107"/>
        <v>0</v>
      </c>
      <c r="AM190" s="12">
        <f t="shared" si="108"/>
        <v>0</v>
      </c>
      <c r="AN190" s="33">
        <f t="shared" si="109"/>
        <v>0</v>
      </c>
      <c r="AP190" s="12">
        <f t="shared" si="110"/>
        <v>0</v>
      </c>
      <c r="AQ190" s="33">
        <f t="shared" si="111"/>
        <v>0</v>
      </c>
      <c r="AS190" s="12">
        <f t="shared" si="112"/>
        <v>0</v>
      </c>
      <c r="AT190" s="33">
        <f t="shared" si="113"/>
        <v>0</v>
      </c>
      <c r="AU190" s="158" t="str">
        <f>IF(C190="","",VLOOKUP(B190,apoio!P:S,4,0))</f>
        <v/>
      </c>
    </row>
    <row r="191" spans="1:47" ht="15" customHeight="1" x14ac:dyDescent="0.25">
      <c r="A191" s="10" t="str">
        <f>IF('1_geral'!$D$14="","",'1_geral'!$A$14)</f>
        <v/>
      </c>
      <c r="B191" s="48" t="str">
        <f>IF('1_geral'!$G$14="","",'1_geral'!$G$14)</f>
        <v/>
      </c>
      <c r="C191" s="48" t="str">
        <f>IF('1_geral'!$D$14="","",'1_geral'!$D$14)</f>
        <v/>
      </c>
      <c r="D191" s="35" t="str">
        <f>IF(C191="","",1/'3_pessoal'!C$14)</f>
        <v/>
      </c>
      <c r="E191" s="11">
        <f>IF(C191="",0,'3_pessoal'!AC$14)</f>
        <v>0</v>
      </c>
      <c r="F191" s="108">
        <f>IF(C191="",0,'3_pessoal'!AE$14)</f>
        <v>0</v>
      </c>
      <c r="G191" s="11">
        <f t="shared" si="89"/>
        <v>0</v>
      </c>
      <c r="I191" s="11">
        <f t="shared" si="87"/>
        <v>0</v>
      </c>
      <c r="J191" s="112">
        <f t="shared" si="88"/>
        <v>0</v>
      </c>
      <c r="L191" s="11">
        <f t="shared" si="90"/>
        <v>0</v>
      </c>
      <c r="M191" s="108">
        <f t="shared" si="91"/>
        <v>0</v>
      </c>
      <c r="O191" s="11">
        <f t="shared" si="92"/>
        <v>0</v>
      </c>
      <c r="P191" s="108">
        <f t="shared" si="93"/>
        <v>0</v>
      </c>
      <c r="R191" s="11">
        <f t="shared" si="94"/>
        <v>0</v>
      </c>
      <c r="S191" s="108">
        <f t="shared" si="95"/>
        <v>0</v>
      </c>
      <c r="U191" s="11">
        <f t="shared" si="96"/>
        <v>0</v>
      </c>
      <c r="V191" s="108">
        <f t="shared" si="97"/>
        <v>0</v>
      </c>
      <c r="X191" s="11">
        <f t="shared" si="98"/>
        <v>0</v>
      </c>
      <c r="Y191" s="108">
        <f t="shared" si="99"/>
        <v>0</v>
      </c>
      <c r="AA191" s="11">
        <f t="shared" si="100"/>
        <v>0</v>
      </c>
      <c r="AB191" s="108">
        <f t="shared" si="101"/>
        <v>0</v>
      </c>
      <c r="AD191" s="11">
        <f t="shared" si="102"/>
        <v>0</v>
      </c>
      <c r="AE191" s="108">
        <f t="shared" si="103"/>
        <v>0</v>
      </c>
      <c r="AG191" s="11">
        <f t="shared" si="104"/>
        <v>0</v>
      </c>
      <c r="AH191" s="108">
        <f t="shared" si="105"/>
        <v>0</v>
      </c>
      <c r="AJ191" s="11">
        <f t="shared" si="106"/>
        <v>0</v>
      </c>
      <c r="AK191" s="108">
        <f t="shared" si="107"/>
        <v>0</v>
      </c>
      <c r="AM191" s="11">
        <f t="shared" si="108"/>
        <v>0</v>
      </c>
      <c r="AN191" s="108">
        <f t="shared" si="109"/>
        <v>0</v>
      </c>
      <c r="AP191" s="11">
        <f t="shared" si="110"/>
        <v>0</v>
      </c>
      <c r="AQ191" s="108">
        <f t="shared" si="111"/>
        <v>0</v>
      </c>
      <c r="AS191" s="11">
        <f t="shared" si="112"/>
        <v>0</v>
      </c>
      <c r="AT191" s="108">
        <f t="shared" si="113"/>
        <v>0</v>
      </c>
      <c r="AU191" s="158" t="str">
        <f>IF(C191="","",VLOOKUP(B191,apoio!P:S,4,0))</f>
        <v/>
      </c>
    </row>
    <row r="192" spans="1:47" ht="15" customHeight="1" x14ac:dyDescent="0.25">
      <c r="A192" s="7" t="str">
        <f>IF('1_geral'!$D$15="","",'1_geral'!$A$15)</f>
        <v/>
      </c>
      <c r="B192" s="49" t="str">
        <f>IF('1_geral'!$G$15="","",'1_geral'!$G$15)</f>
        <v/>
      </c>
      <c r="C192" s="49" t="str">
        <f>IF('1_geral'!$D$15="","",'1_geral'!$D$15)</f>
        <v/>
      </c>
      <c r="D192" s="35" t="str">
        <f>IF(C192="","",1/'3_pessoal'!C$15)</f>
        <v/>
      </c>
      <c r="E192" s="12">
        <f>IF(C192="",0,'3_pessoal'!AC$15)</f>
        <v>0</v>
      </c>
      <c r="F192" s="33">
        <f>IF(C192="",0,'3_pessoal'!AE$15)</f>
        <v>0</v>
      </c>
      <c r="G192" s="12">
        <f t="shared" si="89"/>
        <v>0</v>
      </c>
      <c r="I192" s="12">
        <f t="shared" si="87"/>
        <v>0</v>
      </c>
      <c r="J192" s="12">
        <f t="shared" si="88"/>
        <v>0</v>
      </c>
      <c r="L192" s="12">
        <f t="shared" si="90"/>
        <v>0</v>
      </c>
      <c r="M192" s="33">
        <f t="shared" si="91"/>
        <v>0</v>
      </c>
      <c r="O192" s="12">
        <f t="shared" si="92"/>
        <v>0</v>
      </c>
      <c r="P192" s="33">
        <f t="shared" si="93"/>
        <v>0</v>
      </c>
      <c r="R192" s="12">
        <f t="shared" si="94"/>
        <v>0</v>
      </c>
      <c r="S192" s="33">
        <f t="shared" si="95"/>
        <v>0</v>
      </c>
      <c r="U192" s="12">
        <f t="shared" si="96"/>
        <v>0</v>
      </c>
      <c r="V192" s="33">
        <f t="shared" si="97"/>
        <v>0</v>
      </c>
      <c r="X192" s="12">
        <f t="shared" si="98"/>
        <v>0</v>
      </c>
      <c r="Y192" s="33">
        <f t="shared" si="99"/>
        <v>0</v>
      </c>
      <c r="AA192" s="12">
        <f t="shared" si="100"/>
        <v>0</v>
      </c>
      <c r="AB192" s="33">
        <f t="shared" si="101"/>
        <v>0</v>
      </c>
      <c r="AD192" s="12">
        <f t="shared" si="102"/>
        <v>0</v>
      </c>
      <c r="AE192" s="33">
        <f t="shared" si="103"/>
        <v>0</v>
      </c>
      <c r="AG192" s="12">
        <f t="shared" si="104"/>
        <v>0</v>
      </c>
      <c r="AH192" s="33">
        <f t="shared" si="105"/>
        <v>0</v>
      </c>
      <c r="AJ192" s="12">
        <f t="shared" si="106"/>
        <v>0</v>
      </c>
      <c r="AK192" s="33">
        <f t="shared" si="107"/>
        <v>0</v>
      </c>
      <c r="AM192" s="12">
        <f t="shared" si="108"/>
        <v>0</v>
      </c>
      <c r="AN192" s="33">
        <f t="shared" si="109"/>
        <v>0</v>
      </c>
      <c r="AP192" s="12">
        <f t="shared" si="110"/>
        <v>0</v>
      </c>
      <c r="AQ192" s="33">
        <f t="shared" si="111"/>
        <v>0</v>
      </c>
      <c r="AS192" s="12">
        <f t="shared" si="112"/>
        <v>0</v>
      </c>
      <c r="AT192" s="33">
        <f t="shared" si="113"/>
        <v>0</v>
      </c>
      <c r="AU192" s="158" t="str">
        <f>IF(C192="","",VLOOKUP(B192,apoio!P:S,4,0))</f>
        <v/>
      </c>
    </row>
    <row r="193" spans="1:47" ht="15" customHeight="1" x14ac:dyDescent="0.25">
      <c r="A193" s="10" t="str">
        <f>IF('1_geral'!$D$16="","",'1_geral'!$A$16)</f>
        <v/>
      </c>
      <c r="B193" s="48" t="str">
        <f>IF('1_geral'!$G$16="","",'1_geral'!$G$16)</f>
        <v/>
      </c>
      <c r="C193" s="48" t="str">
        <f>IF('1_geral'!$D$16="","",'1_geral'!$D$16)</f>
        <v/>
      </c>
      <c r="D193" s="35" t="str">
        <f>IF(C193="","",1/'3_pessoal'!C$16)</f>
        <v/>
      </c>
      <c r="E193" s="11">
        <f>IF(C193="",0,'3_pessoal'!AC$16)</f>
        <v>0</v>
      </c>
      <c r="F193" s="108">
        <f>IF(C193="",0,'3_pessoal'!AE$16)</f>
        <v>0</v>
      </c>
      <c r="G193" s="11">
        <f t="shared" si="89"/>
        <v>0</v>
      </c>
      <c r="I193" s="11">
        <f t="shared" si="87"/>
        <v>0</v>
      </c>
      <c r="J193" s="112">
        <f t="shared" si="88"/>
        <v>0</v>
      </c>
      <c r="L193" s="11">
        <f t="shared" si="90"/>
        <v>0</v>
      </c>
      <c r="M193" s="108">
        <f t="shared" si="91"/>
        <v>0</v>
      </c>
      <c r="O193" s="11">
        <f t="shared" si="92"/>
        <v>0</v>
      </c>
      <c r="P193" s="108">
        <f t="shared" si="93"/>
        <v>0</v>
      </c>
      <c r="R193" s="11">
        <f t="shared" si="94"/>
        <v>0</v>
      </c>
      <c r="S193" s="108">
        <f t="shared" si="95"/>
        <v>0</v>
      </c>
      <c r="U193" s="11">
        <f t="shared" si="96"/>
        <v>0</v>
      </c>
      <c r="V193" s="108">
        <f t="shared" si="97"/>
        <v>0</v>
      </c>
      <c r="X193" s="11">
        <f t="shared" si="98"/>
        <v>0</v>
      </c>
      <c r="Y193" s="108">
        <f t="shared" si="99"/>
        <v>0</v>
      </c>
      <c r="AA193" s="11">
        <f t="shared" si="100"/>
        <v>0</v>
      </c>
      <c r="AB193" s="108">
        <f t="shared" si="101"/>
        <v>0</v>
      </c>
      <c r="AD193" s="11">
        <f t="shared" si="102"/>
        <v>0</v>
      </c>
      <c r="AE193" s="108">
        <f t="shared" si="103"/>
        <v>0</v>
      </c>
      <c r="AG193" s="11">
        <f t="shared" si="104"/>
        <v>0</v>
      </c>
      <c r="AH193" s="108">
        <f t="shared" si="105"/>
        <v>0</v>
      </c>
      <c r="AJ193" s="11">
        <f t="shared" si="106"/>
        <v>0</v>
      </c>
      <c r="AK193" s="108">
        <f t="shared" si="107"/>
        <v>0</v>
      </c>
      <c r="AM193" s="11">
        <f t="shared" si="108"/>
        <v>0</v>
      </c>
      <c r="AN193" s="108">
        <f t="shared" si="109"/>
        <v>0</v>
      </c>
      <c r="AP193" s="11">
        <f t="shared" si="110"/>
        <v>0</v>
      </c>
      <c r="AQ193" s="108">
        <f t="shared" si="111"/>
        <v>0</v>
      </c>
      <c r="AS193" s="11">
        <f t="shared" si="112"/>
        <v>0</v>
      </c>
      <c r="AT193" s="108">
        <f t="shared" si="113"/>
        <v>0</v>
      </c>
      <c r="AU193" s="158" t="str">
        <f>IF(C193="","",VLOOKUP(B193,apoio!P:S,4,0))</f>
        <v/>
      </c>
    </row>
    <row r="194" spans="1:47" ht="15" customHeight="1" x14ac:dyDescent="0.25">
      <c r="A194" s="7" t="str">
        <f>IF('1_geral'!$D$17="","",'1_geral'!$A$17)</f>
        <v/>
      </c>
      <c r="B194" s="49" t="str">
        <f>IF('1_geral'!$G$17="","",'1_geral'!$G$17)</f>
        <v/>
      </c>
      <c r="C194" s="49" t="str">
        <f>IF('1_geral'!$D$17="","",'1_geral'!$D$17)</f>
        <v/>
      </c>
      <c r="D194" s="35" t="str">
        <f>IF(C194="","",1/'3_pessoal'!C$17)</f>
        <v/>
      </c>
      <c r="E194" s="12">
        <f>IF(C194="",0,'3_pessoal'!AC$17)</f>
        <v>0</v>
      </c>
      <c r="F194" s="33">
        <f>IF(C194="",0,'3_pessoal'!AE$17)</f>
        <v>0</v>
      </c>
      <c r="G194" s="12">
        <f t="shared" si="89"/>
        <v>0</v>
      </c>
      <c r="I194" s="12">
        <f t="shared" si="87"/>
        <v>0</v>
      </c>
      <c r="J194" s="12">
        <f t="shared" si="88"/>
        <v>0</v>
      </c>
      <c r="L194" s="12">
        <f t="shared" si="90"/>
        <v>0</v>
      </c>
      <c r="M194" s="33">
        <f t="shared" si="91"/>
        <v>0</v>
      </c>
      <c r="O194" s="12">
        <f t="shared" si="92"/>
        <v>0</v>
      </c>
      <c r="P194" s="33">
        <f t="shared" si="93"/>
        <v>0</v>
      </c>
      <c r="R194" s="12">
        <f t="shared" si="94"/>
        <v>0</v>
      </c>
      <c r="S194" s="33">
        <f t="shared" si="95"/>
        <v>0</v>
      </c>
      <c r="U194" s="12">
        <f t="shared" si="96"/>
        <v>0</v>
      </c>
      <c r="V194" s="33">
        <f t="shared" si="97"/>
        <v>0</v>
      </c>
      <c r="X194" s="12">
        <f t="shared" si="98"/>
        <v>0</v>
      </c>
      <c r="Y194" s="33">
        <f t="shared" si="99"/>
        <v>0</v>
      </c>
      <c r="AA194" s="12">
        <f t="shared" si="100"/>
        <v>0</v>
      </c>
      <c r="AB194" s="33">
        <f t="shared" si="101"/>
        <v>0</v>
      </c>
      <c r="AD194" s="12">
        <f t="shared" si="102"/>
        <v>0</v>
      </c>
      <c r="AE194" s="33">
        <f t="shared" si="103"/>
        <v>0</v>
      </c>
      <c r="AG194" s="12">
        <f t="shared" si="104"/>
        <v>0</v>
      </c>
      <c r="AH194" s="33">
        <f t="shared" si="105"/>
        <v>0</v>
      </c>
      <c r="AJ194" s="12">
        <f t="shared" si="106"/>
        <v>0</v>
      </c>
      <c r="AK194" s="33">
        <f t="shared" si="107"/>
        <v>0</v>
      </c>
      <c r="AM194" s="12">
        <f t="shared" si="108"/>
        <v>0</v>
      </c>
      <c r="AN194" s="33">
        <f t="shared" si="109"/>
        <v>0</v>
      </c>
      <c r="AP194" s="12">
        <f t="shared" si="110"/>
        <v>0</v>
      </c>
      <c r="AQ194" s="33">
        <f t="shared" si="111"/>
        <v>0</v>
      </c>
      <c r="AS194" s="12">
        <f t="shared" si="112"/>
        <v>0</v>
      </c>
      <c r="AT194" s="33">
        <f t="shared" si="113"/>
        <v>0</v>
      </c>
      <c r="AU194" s="158" t="str">
        <f>IF(C194="","",VLOOKUP(B194,apoio!P:S,4,0))</f>
        <v/>
      </c>
    </row>
    <row r="195" spans="1:47" ht="15" customHeight="1" x14ac:dyDescent="0.25">
      <c r="A195" s="10" t="str">
        <f>IF('1_geral'!$D$18="","",'1_geral'!$A$18)</f>
        <v/>
      </c>
      <c r="B195" s="48" t="str">
        <f>IF('1_geral'!$G$18="","",'1_geral'!$G$18)</f>
        <v/>
      </c>
      <c r="C195" s="48" t="str">
        <f>IF('1_geral'!$D$18="","",'1_geral'!$D$18)</f>
        <v/>
      </c>
      <c r="D195" s="35" t="str">
        <f>IF(C195="","",1/'3_pessoal'!C$18)</f>
        <v/>
      </c>
      <c r="E195" s="11">
        <f>IF(C195="",0,'3_pessoal'!AC$18)</f>
        <v>0</v>
      </c>
      <c r="F195" s="108">
        <f>IF(C195="",0,'3_pessoal'!AE$18)</f>
        <v>0</v>
      </c>
      <c r="G195" s="11">
        <f t="shared" si="89"/>
        <v>0</v>
      </c>
      <c r="I195" s="11">
        <f t="shared" si="87"/>
        <v>0</v>
      </c>
      <c r="J195" s="112">
        <f t="shared" si="88"/>
        <v>0</v>
      </c>
      <c r="L195" s="11">
        <f t="shared" si="90"/>
        <v>0</v>
      </c>
      <c r="M195" s="108">
        <f t="shared" si="91"/>
        <v>0</v>
      </c>
      <c r="O195" s="11">
        <f t="shared" si="92"/>
        <v>0</v>
      </c>
      <c r="P195" s="108">
        <f t="shared" si="93"/>
        <v>0</v>
      </c>
      <c r="R195" s="11">
        <f t="shared" si="94"/>
        <v>0</v>
      </c>
      <c r="S195" s="108">
        <f t="shared" si="95"/>
        <v>0</v>
      </c>
      <c r="U195" s="11">
        <f t="shared" si="96"/>
        <v>0</v>
      </c>
      <c r="V195" s="108">
        <f t="shared" si="97"/>
        <v>0</v>
      </c>
      <c r="X195" s="11">
        <f t="shared" si="98"/>
        <v>0</v>
      </c>
      <c r="Y195" s="108">
        <f t="shared" si="99"/>
        <v>0</v>
      </c>
      <c r="AA195" s="11">
        <f t="shared" si="100"/>
        <v>0</v>
      </c>
      <c r="AB195" s="108">
        <f t="shared" si="101"/>
        <v>0</v>
      </c>
      <c r="AD195" s="11">
        <f t="shared" si="102"/>
        <v>0</v>
      </c>
      <c r="AE195" s="108">
        <f t="shared" si="103"/>
        <v>0</v>
      </c>
      <c r="AG195" s="11">
        <f t="shared" si="104"/>
        <v>0</v>
      </c>
      <c r="AH195" s="108">
        <f t="shared" si="105"/>
        <v>0</v>
      </c>
      <c r="AJ195" s="11">
        <f t="shared" si="106"/>
        <v>0</v>
      </c>
      <c r="AK195" s="108">
        <f t="shared" si="107"/>
        <v>0</v>
      </c>
      <c r="AM195" s="11">
        <f t="shared" si="108"/>
        <v>0</v>
      </c>
      <c r="AN195" s="108">
        <f t="shared" si="109"/>
        <v>0</v>
      </c>
      <c r="AP195" s="11">
        <f t="shared" si="110"/>
        <v>0</v>
      </c>
      <c r="AQ195" s="108">
        <f t="shared" si="111"/>
        <v>0</v>
      </c>
      <c r="AS195" s="11">
        <f t="shared" si="112"/>
        <v>0</v>
      </c>
      <c r="AT195" s="108">
        <f t="shared" si="113"/>
        <v>0</v>
      </c>
      <c r="AU195" s="158" t="str">
        <f>IF(C195="","",VLOOKUP(B195,apoio!P:S,4,0))</f>
        <v/>
      </c>
    </row>
    <row r="196" spans="1:47" ht="15" customHeight="1" x14ac:dyDescent="0.25">
      <c r="A196" s="7" t="str">
        <f>IF('1_geral'!$D$19="","",'1_geral'!$A$19)</f>
        <v/>
      </c>
      <c r="B196" s="49" t="str">
        <f>IF('1_geral'!$G$19="","",'1_geral'!$G$19)</f>
        <v/>
      </c>
      <c r="C196" s="49" t="str">
        <f>IF('1_geral'!$D$19="","",'1_geral'!$D$19)</f>
        <v/>
      </c>
      <c r="D196" s="35" t="str">
        <f>IF(C196="","",1/'3_pessoal'!C$19)</f>
        <v/>
      </c>
      <c r="E196" s="12">
        <f>IF(C196="",0,'3_pessoal'!AC$19)</f>
        <v>0</v>
      </c>
      <c r="F196" s="33">
        <f>IF(C196="",0,'3_pessoal'!AE$19)</f>
        <v>0</v>
      </c>
      <c r="G196" s="12">
        <f t="shared" si="89"/>
        <v>0</v>
      </c>
      <c r="I196" s="12">
        <f t="shared" si="87"/>
        <v>0</v>
      </c>
      <c r="J196" s="12">
        <f t="shared" si="88"/>
        <v>0</v>
      </c>
      <c r="L196" s="12">
        <f t="shared" si="90"/>
        <v>0</v>
      </c>
      <c r="M196" s="33">
        <f t="shared" si="91"/>
        <v>0</v>
      </c>
      <c r="O196" s="12">
        <f t="shared" si="92"/>
        <v>0</v>
      </c>
      <c r="P196" s="33">
        <f t="shared" si="93"/>
        <v>0</v>
      </c>
      <c r="R196" s="12">
        <f t="shared" si="94"/>
        <v>0</v>
      </c>
      <c r="S196" s="33">
        <f t="shared" si="95"/>
        <v>0</v>
      </c>
      <c r="U196" s="12">
        <f t="shared" si="96"/>
        <v>0</v>
      </c>
      <c r="V196" s="33">
        <f t="shared" si="97"/>
        <v>0</v>
      </c>
      <c r="X196" s="12">
        <f t="shared" si="98"/>
        <v>0</v>
      </c>
      <c r="Y196" s="33">
        <f t="shared" si="99"/>
        <v>0</v>
      </c>
      <c r="AA196" s="12">
        <f t="shared" si="100"/>
        <v>0</v>
      </c>
      <c r="AB196" s="33">
        <f t="shared" si="101"/>
        <v>0</v>
      </c>
      <c r="AD196" s="12">
        <f t="shared" si="102"/>
        <v>0</v>
      </c>
      <c r="AE196" s="33">
        <f t="shared" si="103"/>
        <v>0</v>
      </c>
      <c r="AG196" s="12">
        <f t="shared" si="104"/>
        <v>0</v>
      </c>
      <c r="AH196" s="33">
        <f t="shared" si="105"/>
        <v>0</v>
      </c>
      <c r="AJ196" s="12">
        <f t="shared" si="106"/>
        <v>0</v>
      </c>
      <c r="AK196" s="33">
        <f t="shared" si="107"/>
        <v>0</v>
      </c>
      <c r="AM196" s="12">
        <f t="shared" si="108"/>
        <v>0</v>
      </c>
      <c r="AN196" s="33">
        <f t="shared" si="109"/>
        <v>0</v>
      </c>
      <c r="AP196" s="12">
        <f t="shared" si="110"/>
        <v>0</v>
      </c>
      <c r="AQ196" s="33">
        <f t="shared" si="111"/>
        <v>0</v>
      </c>
      <c r="AS196" s="12">
        <f t="shared" si="112"/>
        <v>0</v>
      </c>
      <c r="AT196" s="33">
        <f t="shared" si="113"/>
        <v>0</v>
      </c>
      <c r="AU196" s="158" t="str">
        <f>IF(C196="","",VLOOKUP(B196,apoio!P:S,4,0))</f>
        <v/>
      </c>
    </row>
    <row r="197" spans="1:47" ht="15" customHeight="1" x14ac:dyDescent="0.25">
      <c r="A197" s="10" t="str">
        <f>IF('1_geral'!$D$20="","",'1_geral'!$A$20)</f>
        <v/>
      </c>
      <c r="B197" s="48" t="str">
        <f>IF('1_geral'!$G$20="","",'1_geral'!$G$20)</f>
        <v/>
      </c>
      <c r="C197" s="48" t="str">
        <f>IF('1_geral'!$D$20="","",'1_geral'!$D$20)</f>
        <v/>
      </c>
      <c r="D197" s="35" t="str">
        <f>IF(C197="","",1/'3_pessoal'!C$20)</f>
        <v/>
      </c>
      <c r="E197" s="11">
        <f>IF(C197="",0,'3_pessoal'!AC$20)</f>
        <v>0</v>
      </c>
      <c r="F197" s="108">
        <f>IF(C197="",0,'3_pessoal'!AE$20)</f>
        <v>0</v>
      </c>
      <c r="G197" s="11">
        <f t="shared" si="89"/>
        <v>0</v>
      </c>
      <c r="I197" s="11">
        <f t="shared" si="87"/>
        <v>0</v>
      </c>
      <c r="J197" s="112">
        <f t="shared" si="88"/>
        <v>0</v>
      </c>
      <c r="L197" s="11">
        <f t="shared" si="90"/>
        <v>0</v>
      </c>
      <c r="M197" s="108">
        <f t="shared" si="91"/>
        <v>0</v>
      </c>
      <c r="O197" s="11">
        <f t="shared" si="92"/>
        <v>0</v>
      </c>
      <c r="P197" s="108">
        <f t="shared" si="93"/>
        <v>0</v>
      </c>
      <c r="R197" s="11">
        <f t="shared" si="94"/>
        <v>0</v>
      </c>
      <c r="S197" s="108">
        <f t="shared" si="95"/>
        <v>0</v>
      </c>
      <c r="U197" s="11">
        <f t="shared" si="96"/>
        <v>0</v>
      </c>
      <c r="V197" s="108">
        <f t="shared" si="97"/>
        <v>0</v>
      </c>
      <c r="X197" s="11">
        <f t="shared" si="98"/>
        <v>0</v>
      </c>
      <c r="Y197" s="108">
        <f t="shared" si="99"/>
        <v>0</v>
      </c>
      <c r="AA197" s="11">
        <f t="shared" si="100"/>
        <v>0</v>
      </c>
      <c r="AB197" s="108">
        <f t="shared" si="101"/>
        <v>0</v>
      </c>
      <c r="AD197" s="11">
        <f t="shared" si="102"/>
        <v>0</v>
      </c>
      <c r="AE197" s="108">
        <f t="shared" si="103"/>
        <v>0</v>
      </c>
      <c r="AG197" s="11">
        <f t="shared" si="104"/>
        <v>0</v>
      </c>
      <c r="AH197" s="108">
        <f t="shared" si="105"/>
        <v>0</v>
      </c>
      <c r="AJ197" s="11">
        <f t="shared" si="106"/>
        <v>0</v>
      </c>
      <c r="AK197" s="108">
        <f t="shared" si="107"/>
        <v>0</v>
      </c>
      <c r="AM197" s="11">
        <f t="shared" si="108"/>
        <v>0</v>
      </c>
      <c r="AN197" s="108">
        <f t="shared" si="109"/>
        <v>0</v>
      </c>
      <c r="AP197" s="11">
        <f t="shared" si="110"/>
        <v>0</v>
      </c>
      <c r="AQ197" s="108">
        <f t="shared" si="111"/>
        <v>0</v>
      </c>
      <c r="AS197" s="11">
        <f t="shared" si="112"/>
        <v>0</v>
      </c>
      <c r="AT197" s="108">
        <f t="shared" si="113"/>
        <v>0</v>
      </c>
      <c r="AU197" s="158" t="str">
        <f>IF(C197="","",VLOOKUP(B197,apoio!P:S,4,0))</f>
        <v/>
      </c>
    </row>
    <row r="198" spans="1:47" ht="15" customHeight="1" x14ac:dyDescent="0.25">
      <c r="A198" s="7" t="str">
        <f>IF('1_geral'!$D$21="","",'1_geral'!$A$21)</f>
        <v/>
      </c>
      <c r="B198" s="49" t="str">
        <f>IF('1_geral'!$G$21="","",'1_geral'!$G$21)</f>
        <v/>
      </c>
      <c r="C198" s="49" t="str">
        <f>IF('1_geral'!$D$21="","",'1_geral'!$D$21)</f>
        <v/>
      </c>
      <c r="D198" s="35" t="str">
        <f>IF(C198="","",1/'3_pessoal'!C$21)</f>
        <v/>
      </c>
      <c r="E198" s="12">
        <f>IF(C198="",0,'3_pessoal'!AC$21)</f>
        <v>0</v>
      </c>
      <c r="F198" s="33">
        <f>IF(C198="",0,'3_pessoal'!AE$21)</f>
        <v>0</v>
      </c>
      <c r="G198" s="12">
        <f t="shared" si="89"/>
        <v>0</v>
      </c>
      <c r="I198" s="12">
        <f t="shared" si="87"/>
        <v>0</v>
      </c>
      <c r="J198" s="12">
        <f t="shared" si="88"/>
        <v>0</v>
      </c>
      <c r="L198" s="12">
        <f t="shared" si="90"/>
        <v>0</v>
      </c>
      <c r="M198" s="33">
        <f t="shared" si="91"/>
        <v>0</v>
      </c>
      <c r="O198" s="12">
        <f t="shared" si="92"/>
        <v>0</v>
      </c>
      <c r="P198" s="33">
        <f t="shared" si="93"/>
        <v>0</v>
      </c>
      <c r="R198" s="12">
        <f t="shared" si="94"/>
        <v>0</v>
      </c>
      <c r="S198" s="33">
        <f t="shared" si="95"/>
        <v>0</v>
      </c>
      <c r="U198" s="12">
        <f t="shared" si="96"/>
        <v>0</v>
      </c>
      <c r="V198" s="33">
        <f t="shared" si="97"/>
        <v>0</v>
      </c>
      <c r="X198" s="12">
        <f t="shared" si="98"/>
        <v>0</v>
      </c>
      <c r="Y198" s="33">
        <f t="shared" si="99"/>
        <v>0</v>
      </c>
      <c r="AA198" s="12">
        <f t="shared" si="100"/>
        <v>0</v>
      </c>
      <c r="AB198" s="33">
        <f t="shared" si="101"/>
        <v>0</v>
      </c>
      <c r="AD198" s="12">
        <f t="shared" si="102"/>
        <v>0</v>
      </c>
      <c r="AE198" s="33">
        <f t="shared" si="103"/>
        <v>0</v>
      </c>
      <c r="AG198" s="12">
        <f t="shared" si="104"/>
        <v>0</v>
      </c>
      <c r="AH198" s="33">
        <f t="shared" si="105"/>
        <v>0</v>
      </c>
      <c r="AJ198" s="12">
        <f t="shared" si="106"/>
        <v>0</v>
      </c>
      <c r="AK198" s="33">
        <f t="shared" si="107"/>
        <v>0</v>
      </c>
      <c r="AM198" s="12">
        <f t="shared" si="108"/>
        <v>0</v>
      </c>
      <c r="AN198" s="33">
        <f t="shared" si="109"/>
        <v>0</v>
      </c>
      <c r="AP198" s="12">
        <f t="shared" si="110"/>
        <v>0</v>
      </c>
      <c r="AQ198" s="33">
        <f t="shared" si="111"/>
        <v>0</v>
      </c>
      <c r="AS198" s="12">
        <f t="shared" si="112"/>
        <v>0</v>
      </c>
      <c r="AT198" s="33">
        <f t="shared" si="113"/>
        <v>0</v>
      </c>
      <c r="AU198" s="158" t="str">
        <f>IF(C198="","",VLOOKUP(B198,apoio!P:S,4,0))</f>
        <v/>
      </c>
    </row>
    <row r="199" spans="1:47" ht="15" customHeight="1" x14ac:dyDescent="0.25">
      <c r="A199" s="10" t="str">
        <f>IF('1_geral'!$D$22="","",'1_geral'!$A$22)</f>
        <v/>
      </c>
      <c r="B199" s="48" t="str">
        <f>IF('1_geral'!$G$22="","",'1_geral'!$G$22)</f>
        <v/>
      </c>
      <c r="C199" s="48" t="str">
        <f>IF('1_geral'!$D$22="","",'1_geral'!$D$22)</f>
        <v/>
      </c>
      <c r="D199" s="35" t="str">
        <f>IF(C199="","",1/'3_pessoal'!C$22)</f>
        <v/>
      </c>
      <c r="E199" s="11">
        <f>IF(C199="",0,'3_pessoal'!AC$22)</f>
        <v>0</v>
      </c>
      <c r="F199" s="108">
        <f>IF(C199="",0,'3_pessoal'!AE$22)</f>
        <v>0</v>
      </c>
      <c r="G199" s="11">
        <f t="shared" si="89"/>
        <v>0</v>
      </c>
      <c r="I199" s="11">
        <f t="shared" si="87"/>
        <v>0</v>
      </c>
      <c r="J199" s="112">
        <f t="shared" si="88"/>
        <v>0</v>
      </c>
      <c r="L199" s="11">
        <f t="shared" si="90"/>
        <v>0</v>
      </c>
      <c r="M199" s="108">
        <f t="shared" si="91"/>
        <v>0</v>
      </c>
      <c r="O199" s="11">
        <f t="shared" si="92"/>
        <v>0</v>
      </c>
      <c r="P199" s="108">
        <f t="shared" si="93"/>
        <v>0</v>
      </c>
      <c r="R199" s="11">
        <f t="shared" si="94"/>
        <v>0</v>
      </c>
      <c r="S199" s="108">
        <f t="shared" si="95"/>
        <v>0</v>
      </c>
      <c r="U199" s="11">
        <f t="shared" si="96"/>
        <v>0</v>
      </c>
      <c r="V199" s="108">
        <f t="shared" si="97"/>
        <v>0</v>
      </c>
      <c r="X199" s="11">
        <f t="shared" si="98"/>
        <v>0</v>
      </c>
      <c r="Y199" s="108">
        <f t="shared" si="99"/>
        <v>0</v>
      </c>
      <c r="AA199" s="11">
        <f t="shared" si="100"/>
        <v>0</v>
      </c>
      <c r="AB199" s="108">
        <f t="shared" si="101"/>
        <v>0</v>
      </c>
      <c r="AD199" s="11">
        <f t="shared" si="102"/>
        <v>0</v>
      </c>
      <c r="AE199" s="108">
        <f t="shared" si="103"/>
        <v>0</v>
      </c>
      <c r="AG199" s="11">
        <f t="shared" si="104"/>
        <v>0</v>
      </c>
      <c r="AH199" s="108">
        <f t="shared" si="105"/>
        <v>0</v>
      </c>
      <c r="AJ199" s="11">
        <f t="shared" si="106"/>
        <v>0</v>
      </c>
      <c r="AK199" s="108">
        <f t="shared" si="107"/>
        <v>0</v>
      </c>
      <c r="AM199" s="11">
        <f t="shared" si="108"/>
        <v>0</v>
      </c>
      <c r="AN199" s="108">
        <f t="shared" si="109"/>
        <v>0</v>
      </c>
      <c r="AP199" s="11">
        <f t="shared" si="110"/>
        <v>0</v>
      </c>
      <c r="AQ199" s="108">
        <f t="shared" si="111"/>
        <v>0</v>
      </c>
      <c r="AS199" s="11">
        <f t="shared" si="112"/>
        <v>0</v>
      </c>
      <c r="AT199" s="108">
        <f t="shared" si="113"/>
        <v>0</v>
      </c>
      <c r="AU199" s="158" t="str">
        <f>IF(C199="","",VLOOKUP(B199,apoio!P:S,4,0))</f>
        <v/>
      </c>
    </row>
    <row r="200" spans="1:47" ht="15" customHeight="1" x14ac:dyDescent="0.25">
      <c r="A200" s="7" t="str">
        <f>IF('1_geral'!$D$23="","",'1_geral'!$A$23)</f>
        <v/>
      </c>
      <c r="B200" s="49" t="str">
        <f>IF('1_geral'!$G$23="","",'1_geral'!$G$23)</f>
        <v/>
      </c>
      <c r="C200" s="49" t="str">
        <f>IF('1_geral'!$D$23="","",'1_geral'!$D$23)</f>
        <v/>
      </c>
      <c r="D200" s="35" t="str">
        <f>IF(C200="","",1/'3_pessoal'!C$23)</f>
        <v/>
      </c>
      <c r="E200" s="12">
        <f>IF(C200="",0,'3_pessoal'!AC$23)</f>
        <v>0</v>
      </c>
      <c r="F200" s="33">
        <f>IF(C200="",0,'3_pessoal'!AE$23)</f>
        <v>0</v>
      </c>
      <c r="G200" s="12">
        <f t="shared" si="89"/>
        <v>0</v>
      </c>
      <c r="I200" s="12">
        <f t="shared" si="87"/>
        <v>0</v>
      </c>
      <c r="J200" s="12">
        <f t="shared" si="88"/>
        <v>0</v>
      </c>
      <c r="L200" s="12">
        <f t="shared" si="90"/>
        <v>0</v>
      </c>
      <c r="M200" s="33">
        <f t="shared" si="91"/>
        <v>0</v>
      </c>
      <c r="O200" s="12">
        <f t="shared" si="92"/>
        <v>0</v>
      </c>
      <c r="P200" s="33">
        <f t="shared" si="93"/>
        <v>0</v>
      </c>
      <c r="R200" s="12">
        <f t="shared" si="94"/>
        <v>0</v>
      </c>
      <c r="S200" s="33">
        <f t="shared" si="95"/>
        <v>0</v>
      </c>
      <c r="U200" s="12">
        <f t="shared" si="96"/>
        <v>0</v>
      </c>
      <c r="V200" s="33">
        <f t="shared" si="97"/>
        <v>0</v>
      </c>
      <c r="X200" s="12">
        <f t="shared" si="98"/>
        <v>0</v>
      </c>
      <c r="Y200" s="33">
        <f t="shared" si="99"/>
        <v>0</v>
      </c>
      <c r="AA200" s="12">
        <f t="shared" si="100"/>
        <v>0</v>
      </c>
      <c r="AB200" s="33">
        <f t="shared" si="101"/>
        <v>0</v>
      </c>
      <c r="AD200" s="12">
        <f t="shared" si="102"/>
        <v>0</v>
      </c>
      <c r="AE200" s="33">
        <f t="shared" si="103"/>
        <v>0</v>
      </c>
      <c r="AG200" s="12">
        <f t="shared" si="104"/>
        <v>0</v>
      </c>
      <c r="AH200" s="33">
        <f t="shared" si="105"/>
        <v>0</v>
      </c>
      <c r="AJ200" s="12">
        <f t="shared" si="106"/>
        <v>0</v>
      </c>
      <c r="AK200" s="33">
        <f t="shared" si="107"/>
        <v>0</v>
      </c>
      <c r="AM200" s="12">
        <f t="shared" si="108"/>
        <v>0</v>
      </c>
      <c r="AN200" s="33">
        <f t="shared" si="109"/>
        <v>0</v>
      </c>
      <c r="AP200" s="12">
        <f t="shared" si="110"/>
        <v>0</v>
      </c>
      <c r="AQ200" s="33">
        <f t="shared" si="111"/>
        <v>0</v>
      </c>
      <c r="AS200" s="12">
        <f t="shared" si="112"/>
        <v>0</v>
      </c>
      <c r="AT200" s="33">
        <f t="shared" si="113"/>
        <v>0</v>
      </c>
      <c r="AU200" s="158" t="str">
        <f>IF(C200="","",VLOOKUP(B200,apoio!P:S,4,0))</f>
        <v/>
      </c>
    </row>
    <row r="201" spans="1:47" ht="15" customHeight="1" x14ac:dyDescent="0.25">
      <c r="A201" s="10" t="str">
        <f>IF('1_geral'!$D$24="","",'1_geral'!$A$24)</f>
        <v/>
      </c>
      <c r="B201" s="48" t="str">
        <f>IF('1_geral'!$G$24="","",'1_geral'!$G$24)</f>
        <v/>
      </c>
      <c r="C201" s="48" t="str">
        <f>IF('1_geral'!$D$24="","",'1_geral'!$D$24)</f>
        <v/>
      </c>
      <c r="D201" s="35" t="str">
        <f>IF(C201="","",1/'3_pessoal'!C$24)</f>
        <v/>
      </c>
      <c r="E201" s="11">
        <f>IF(C201="",0,'3_pessoal'!AC$24)</f>
        <v>0</v>
      </c>
      <c r="F201" s="108">
        <f>IF(C201="",0,'3_pessoal'!AE$24)</f>
        <v>0</v>
      </c>
      <c r="G201" s="11">
        <f t="shared" si="89"/>
        <v>0</v>
      </c>
      <c r="I201" s="11">
        <f t="shared" si="87"/>
        <v>0</v>
      </c>
      <c r="J201" s="112">
        <f t="shared" si="88"/>
        <v>0</v>
      </c>
      <c r="L201" s="11">
        <f t="shared" si="90"/>
        <v>0</v>
      </c>
      <c r="M201" s="108">
        <f t="shared" si="91"/>
        <v>0</v>
      </c>
      <c r="O201" s="11">
        <f t="shared" si="92"/>
        <v>0</v>
      </c>
      <c r="P201" s="108">
        <f t="shared" si="93"/>
        <v>0</v>
      </c>
      <c r="R201" s="11">
        <f t="shared" si="94"/>
        <v>0</v>
      </c>
      <c r="S201" s="108">
        <f t="shared" si="95"/>
        <v>0</v>
      </c>
      <c r="U201" s="11">
        <f t="shared" si="96"/>
        <v>0</v>
      </c>
      <c r="V201" s="108">
        <f t="shared" si="97"/>
        <v>0</v>
      </c>
      <c r="X201" s="11">
        <f t="shared" si="98"/>
        <v>0</v>
      </c>
      <c r="Y201" s="108">
        <f t="shared" si="99"/>
        <v>0</v>
      </c>
      <c r="AA201" s="11">
        <f t="shared" si="100"/>
        <v>0</v>
      </c>
      <c r="AB201" s="108">
        <f t="shared" si="101"/>
        <v>0</v>
      </c>
      <c r="AD201" s="11">
        <f t="shared" si="102"/>
        <v>0</v>
      </c>
      <c r="AE201" s="108">
        <f t="shared" si="103"/>
        <v>0</v>
      </c>
      <c r="AG201" s="11">
        <f t="shared" si="104"/>
        <v>0</v>
      </c>
      <c r="AH201" s="108">
        <f t="shared" si="105"/>
        <v>0</v>
      </c>
      <c r="AJ201" s="11">
        <f t="shared" si="106"/>
        <v>0</v>
      </c>
      <c r="AK201" s="108">
        <f t="shared" si="107"/>
        <v>0</v>
      </c>
      <c r="AM201" s="11">
        <f t="shared" si="108"/>
        <v>0</v>
      </c>
      <c r="AN201" s="108">
        <f t="shared" si="109"/>
        <v>0</v>
      </c>
      <c r="AP201" s="11">
        <f t="shared" si="110"/>
        <v>0</v>
      </c>
      <c r="AQ201" s="108">
        <f t="shared" si="111"/>
        <v>0</v>
      </c>
      <c r="AS201" s="11">
        <f t="shared" si="112"/>
        <v>0</v>
      </c>
      <c r="AT201" s="108">
        <f t="shared" si="113"/>
        <v>0</v>
      </c>
      <c r="AU201" s="158" t="str">
        <f>IF(C201="","",VLOOKUP(B201,apoio!P:S,4,0))</f>
        <v/>
      </c>
    </row>
    <row r="202" spans="1:47" ht="15" customHeight="1" x14ac:dyDescent="0.25">
      <c r="A202" s="7" t="str">
        <f>IF('1_geral'!$D$25="","",'1_geral'!$A$25)</f>
        <v/>
      </c>
      <c r="B202" s="49" t="str">
        <f>IF('1_geral'!$G$25="","",'1_geral'!$G$25)</f>
        <v/>
      </c>
      <c r="C202" s="49" t="str">
        <f>IF('1_geral'!$D$25="","",'1_geral'!$D$25)</f>
        <v/>
      </c>
      <c r="D202" s="35" t="str">
        <f>IF(C202="","",1/'3_pessoal'!C$25)</f>
        <v/>
      </c>
      <c r="E202" s="12">
        <f>IF(C202="",0,'3_pessoal'!AC$25)</f>
        <v>0</v>
      </c>
      <c r="F202" s="33">
        <f>IF(C202="",0,'3_pessoal'!AE$25)</f>
        <v>0</v>
      </c>
      <c r="G202" s="12">
        <f t="shared" si="89"/>
        <v>0</v>
      </c>
      <c r="I202" s="12">
        <f t="shared" si="87"/>
        <v>0</v>
      </c>
      <c r="J202" s="12">
        <f t="shared" si="88"/>
        <v>0</v>
      </c>
      <c r="L202" s="12">
        <f t="shared" si="90"/>
        <v>0</v>
      </c>
      <c r="M202" s="33">
        <f t="shared" si="91"/>
        <v>0</v>
      </c>
      <c r="O202" s="12">
        <f t="shared" si="92"/>
        <v>0</v>
      </c>
      <c r="P202" s="33">
        <f t="shared" si="93"/>
        <v>0</v>
      </c>
      <c r="R202" s="12">
        <f t="shared" si="94"/>
        <v>0</v>
      </c>
      <c r="S202" s="33">
        <f t="shared" si="95"/>
        <v>0</v>
      </c>
      <c r="U202" s="12">
        <f t="shared" si="96"/>
        <v>0</v>
      </c>
      <c r="V202" s="33">
        <f t="shared" si="97"/>
        <v>0</v>
      </c>
      <c r="X202" s="12">
        <f t="shared" si="98"/>
        <v>0</v>
      </c>
      <c r="Y202" s="33">
        <f t="shared" si="99"/>
        <v>0</v>
      </c>
      <c r="AA202" s="12">
        <f t="shared" si="100"/>
        <v>0</v>
      </c>
      <c r="AB202" s="33">
        <f t="shared" si="101"/>
        <v>0</v>
      </c>
      <c r="AD202" s="12">
        <f t="shared" si="102"/>
        <v>0</v>
      </c>
      <c r="AE202" s="33">
        <f t="shared" si="103"/>
        <v>0</v>
      </c>
      <c r="AG202" s="12">
        <f t="shared" si="104"/>
        <v>0</v>
      </c>
      <c r="AH202" s="33">
        <f t="shared" si="105"/>
        <v>0</v>
      </c>
      <c r="AJ202" s="12">
        <f t="shared" si="106"/>
        <v>0</v>
      </c>
      <c r="AK202" s="33">
        <f t="shared" si="107"/>
        <v>0</v>
      </c>
      <c r="AM202" s="12">
        <f t="shared" si="108"/>
        <v>0</v>
      </c>
      <c r="AN202" s="33">
        <f t="shared" si="109"/>
        <v>0</v>
      </c>
      <c r="AP202" s="12">
        <f t="shared" si="110"/>
        <v>0</v>
      </c>
      <c r="AQ202" s="33">
        <f t="shared" si="111"/>
        <v>0</v>
      </c>
      <c r="AS202" s="12">
        <f t="shared" si="112"/>
        <v>0</v>
      </c>
      <c r="AT202" s="33">
        <f t="shared" si="113"/>
        <v>0</v>
      </c>
      <c r="AU202" s="158" t="str">
        <f>IF(C202="","",VLOOKUP(B202,apoio!P:S,4,0))</f>
        <v/>
      </c>
    </row>
    <row r="203" spans="1:47" ht="15" customHeight="1" x14ac:dyDescent="0.25">
      <c r="A203" s="10" t="str">
        <f>IF('1_geral'!$D$26="","",'1_geral'!$A$26)</f>
        <v/>
      </c>
      <c r="B203" s="48" t="str">
        <f>IF('1_geral'!$G$26="","",'1_geral'!$G$26)</f>
        <v/>
      </c>
      <c r="C203" s="48" t="str">
        <f>IF('1_geral'!$D$26="","",'1_geral'!$D$26)</f>
        <v/>
      </c>
      <c r="D203" s="35" t="str">
        <f>IF(C203="","",1/'3_pessoal'!C$26)</f>
        <v/>
      </c>
      <c r="E203" s="11">
        <f>IF(C203="",0,'3_pessoal'!AC$26)</f>
        <v>0</v>
      </c>
      <c r="F203" s="108">
        <f>IF(C203="",0,'3_pessoal'!AE$26)</f>
        <v>0</v>
      </c>
      <c r="G203" s="11">
        <f t="shared" si="89"/>
        <v>0</v>
      </c>
      <c r="I203" s="11">
        <f t="shared" si="87"/>
        <v>0</v>
      </c>
      <c r="J203" s="112">
        <f t="shared" si="88"/>
        <v>0</v>
      </c>
      <c r="L203" s="11">
        <f t="shared" si="90"/>
        <v>0</v>
      </c>
      <c r="M203" s="108">
        <f t="shared" si="91"/>
        <v>0</v>
      </c>
      <c r="O203" s="11">
        <f t="shared" si="92"/>
        <v>0</v>
      </c>
      <c r="P203" s="108">
        <f t="shared" si="93"/>
        <v>0</v>
      </c>
      <c r="R203" s="11">
        <f t="shared" si="94"/>
        <v>0</v>
      </c>
      <c r="S203" s="108">
        <f t="shared" si="95"/>
        <v>0</v>
      </c>
      <c r="U203" s="11">
        <f t="shared" si="96"/>
        <v>0</v>
      </c>
      <c r="V203" s="108">
        <f t="shared" si="97"/>
        <v>0</v>
      </c>
      <c r="X203" s="11">
        <f t="shared" si="98"/>
        <v>0</v>
      </c>
      <c r="Y203" s="108">
        <f t="shared" si="99"/>
        <v>0</v>
      </c>
      <c r="AA203" s="11">
        <f t="shared" si="100"/>
        <v>0</v>
      </c>
      <c r="AB203" s="108">
        <f t="shared" si="101"/>
        <v>0</v>
      </c>
      <c r="AD203" s="11">
        <f t="shared" si="102"/>
        <v>0</v>
      </c>
      <c r="AE203" s="108">
        <f t="shared" si="103"/>
        <v>0</v>
      </c>
      <c r="AG203" s="11">
        <f t="shared" si="104"/>
        <v>0</v>
      </c>
      <c r="AH203" s="108">
        <f t="shared" si="105"/>
        <v>0</v>
      </c>
      <c r="AJ203" s="11">
        <f t="shared" si="106"/>
        <v>0</v>
      </c>
      <c r="AK203" s="108">
        <f t="shared" si="107"/>
        <v>0</v>
      </c>
      <c r="AM203" s="11">
        <f t="shared" si="108"/>
        <v>0</v>
      </c>
      <c r="AN203" s="108">
        <f t="shared" si="109"/>
        <v>0</v>
      </c>
      <c r="AP203" s="11">
        <f t="shared" si="110"/>
        <v>0</v>
      </c>
      <c r="AQ203" s="108">
        <f t="shared" si="111"/>
        <v>0</v>
      </c>
      <c r="AS203" s="11">
        <f t="shared" si="112"/>
        <v>0</v>
      </c>
      <c r="AT203" s="108">
        <f t="shared" si="113"/>
        <v>0</v>
      </c>
      <c r="AU203" s="158" t="str">
        <f>IF(C203="","",VLOOKUP(B203,apoio!P:S,4,0))</f>
        <v/>
      </c>
    </row>
    <row r="204" spans="1:47" ht="15" customHeight="1" x14ac:dyDescent="0.25">
      <c r="A204" s="7" t="str">
        <f>IF('1_geral'!$D$27="","",'1_geral'!$A$27)</f>
        <v/>
      </c>
      <c r="B204" s="49" t="str">
        <f>IF('1_geral'!$G$27="","",'1_geral'!$G$27)</f>
        <v/>
      </c>
      <c r="C204" s="49" t="str">
        <f>IF('1_geral'!$D$27="","",'1_geral'!$D$27)</f>
        <v/>
      </c>
      <c r="D204" s="35" t="str">
        <f>IF(C204="","",1/'3_pessoal'!C$27)</f>
        <v/>
      </c>
      <c r="E204" s="12">
        <f>IF(C204="",0,'3_pessoal'!AC$27)</f>
        <v>0</v>
      </c>
      <c r="F204" s="33">
        <f>IF(C204="",0,'3_pessoal'!AE$27)</f>
        <v>0</v>
      </c>
      <c r="G204" s="12">
        <f t="shared" si="89"/>
        <v>0</v>
      </c>
      <c r="I204" s="12">
        <f t="shared" si="87"/>
        <v>0</v>
      </c>
      <c r="J204" s="12">
        <f t="shared" si="88"/>
        <v>0</v>
      </c>
      <c r="L204" s="12">
        <f t="shared" si="90"/>
        <v>0</v>
      </c>
      <c r="M204" s="33">
        <f t="shared" si="91"/>
        <v>0</v>
      </c>
      <c r="O204" s="12">
        <f t="shared" si="92"/>
        <v>0</v>
      </c>
      <c r="P204" s="33">
        <f t="shared" si="93"/>
        <v>0</v>
      </c>
      <c r="R204" s="12">
        <f t="shared" si="94"/>
        <v>0</v>
      </c>
      <c r="S204" s="33">
        <f t="shared" si="95"/>
        <v>0</v>
      </c>
      <c r="U204" s="12">
        <f t="shared" si="96"/>
        <v>0</v>
      </c>
      <c r="V204" s="33">
        <f t="shared" si="97"/>
        <v>0</v>
      </c>
      <c r="X204" s="12">
        <f t="shared" si="98"/>
        <v>0</v>
      </c>
      <c r="Y204" s="33">
        <f t="shared" si="99"/>
        <v>0</v>
      </c>
      <c r="AA204" s="12">
        <f t="shared" si="100"/>
        <v>0</v>
      </c>
      <c r="AB204" s="33">
        <f t="shared" si="101"/>
        <v>0</v>
      </c>
      <c r="AD204" s="12">
        <f t="shared" si="102"/>
        <v>0</v>
      </c>
      <c r="AE204" s="33">
        <f t="shared" si="103"/>
        <v>0</v>
      </c>
      <c r="AG204" s="12">
        <f t="shared" si="104"/>
        <v>0</v>
      </c>
      <c r="AH204" s="33">
        <f t="shared" si="105"/>
        <v>0</v>
      </c>
      <c r="AJ204" s="12">
        <f t="shared" si="106"/>
        <v>0</v>
      </c>
      <c r="AK204" s="33">
        <f t="shared" si="107"/>
        <v>0</v>
      </c>
      <c r="AM204" s="12">
        <f t="shared" si="108"/>
        <v>0</v>
      </c>
      <c r="AN204" s="33">
        <f t="shared" si="109"/>
        <v>0</v>
      </c>
      <c r="AP204" s="12">
        <f t="shared" si="110"/>
        <v>0</v>
      </c>
      <c r="AQ204" s="33">
        <f t="shared" si="111"/>
        <v>0</v>
      </c>
      <c r="AS204" s="12">
        <f t="shared" si="112"/>
        <v>0</v>
      </c>
      <c r="AT204" s="33">
        <f t="shared" si="113"/>
        <v>0</v>
      </c>
      <c r="AU204" s="158" t="str">
        <f>IF(C204="","",VLOOKUP(B204,apoio!P:S,4,0))</f>
        <v/>
      </c>
    </row>
    <row r="205" spans="1:47" ht="15" customHeight="1" x14ac:dyDescent="0.25">
      <c r="A205" s="10" t="str">
        <f>IF('1_geral'!$D$28="","",'1_geral'!$A$28)</f>
        <v/>
      </c>
      <c r="B205" s="48" t="str">
        <f>IF('1_geral'!$G$28="","",'1_geral'!$G$28)</f>
        <v/>
      </c>
      <c r="C205" s="48" t="str">
        <f>IF('1_geral'!$D$28="","",'1_geral'!$D$28)</f>
        <v/>
      </c>
      <c r="D205" s="35" t="str">
        <f>IF(C205="","",1/'3_pessoal'!C$28)</f>
        <v/>
      </c>
      <c r="E205" s="11">
        <f>IF(C205="",0,'3_pessoal'!AC$28)</f>
        <v>0</v>
      </c>
      <c r="F205" s="108">
        <f>IF(C205="",0,'3_pessoal'!AE$28)</f>
        <v>0</v>
      </c>
      <c r="G205" s="11">
        <f t="shared" si="89"/>
        <v>0</v>
      </c>
      <c r="I205" s="11">
        <f t="shared" si="87"/>
        <v>0</v>
      </c>
      <c r="J205" s="112">
        <f t="shared" si="88"/>
        <v>0</v>
      </c>
      <c r="L205" s="11">
        <f t="shared" si="90"/>
        <v>0</v>
      </c>
      <c r="M205" s="108">
        <f t="shared" si="91"/>
        <v>0</v>
      </c>
      <c r="O205" s="11">
        <f t="shared" si="92"/>
        <v>0</v>
      </c>
      <c r="P205" s="108">
        <f t="shared" si="93"/>
        <v>0</v>
      </c>
      <c r="R205" s="11">
        <f t="shared" si="94"/>
        <v>0</v>
      </c>
      <c r="S205" s="108">
        <f t="shared" si="95"/>
        <v>0</v>
      </c>
      <c r="U205" s="11">
        <f t="shared" si="96"/>
        <v>0</v>
      </c>
      <c r="V205" s="108">
        <f t="shared" si="97"/>
        <v>0</v>
      </c>
      <c r="X205" s="11">
        <f t="shared" si="98"/>
        <v>0</v>
      </c>
      <c r="Y205" s="108">
        <f t="shared" si="99"/>
        <v>0</v>
      </c>
      <c r="AA205" s="11">
        <f t="shared" si="100"/>
        <v>0</v>
      </c>
      <c r="AB205" s="108">
        <f t="shared" si="101"/>
        <v>0</v>
      </c>
      <c r="AD205" s="11">
        <f t="shared" si="102"/>
        <v>0</v>
      </c>
      <c r="AE205" s="108">
        <f t="shared" si="103"/>
        <v>0</v>
      </c>
      <c r="AG205" s="11">
        <f t="shared" si="104"/>
        <v>0</v>
      </c>
      <c r="AH205" s="108">
        <f t="shared" si="105"/>
        <v>0</v>
      </c>
      <c r="AJ205" s="11">
        <f t="shared" si="106"/>
        <v>0</v>
      </c>
      <c r="AK205" s="108">
        <f t="shared" si="107"/>
        <v>0</v>
      </c>
      <c r="AM205" s="11">
        <f t="shared" si="108"/>
        <v>0</v>
      </c>
      <c r="AN205" s="108">
        <f t="shared" si="109"/>
        <v>0</v>
      </c>
      <c r="AP205" s="11">
        <f t="shared" si="110"/>
        <v>0</v>
      </c>
      <c r="AQ205" s="108">
        <f t="shared" si="111"/>
        <v>0</v>
      </c>
      <c r="AS205" s="11">
        <f t="shared" si="112"/>
        <v>0</v>
      </c>
      <c r="AT205" s="108">
        <f t="shared" si="113"/>
        <v>0</v>
      </c>
      <c r="AU205" s="158" t="str">
        <f>IF(C205="","",VLOOKUP(B205,apoio!P:S,4,0))</f>
        <v/>
      </c>
    </row>
    <row r="206" spans="1:47" ht="15" customHeight="1" x14ac:dyDescent="0.25">
      <c r="A206" s="7" t="str">
        <f>IF('1_geral'!$D$29="","",'1_geral'!$A$29)</f>
        <v/>
      </c>
      <c r="B206" s="49" t="str">
        <f>IF('1_geral'!$G$29="","",'1_geral'!$G$29)</f>
        <v/>
      </c>
      <c r="C206" s="49" t="str">
        <f>IF('1_geral'!$D$29="","",'1_geral'!$D$29)</f>
        <v/>
      </c>
      <c r="D206" s="35" t="str">
        <f>IF(C206="","",1/'3_pessoal'!C$29)</f>
        <v/>
      </c>
      <c r="E206" s="12">
        <f>IF(C206="",0,'3_pessoal'!AC$29)</f>
        <v>0</v>
      </c>
      <c r="F206" s="33">
        <f>IF(C206="",0,'3_pessoal'!AE$29)</f>
        <v>0</v>
      </c>
      <c r="G206" s="12">
        <f t="shared" si="89"/>
        <v>0</v>
      </c>
      <c r="I206" s="12">
        <f t="shared" si="87"/>
        <v>0</v>
      </c>
      <c r="J206" s="12">
        <f t="shared" si="88"/>
        <v>0</v>
      </c>
      <c r="L206" s="12">
        <f t="shared" si="90"/>
        <v>0</v>
      </c>
      <c r="M206" s="33">
        <f t="shared" si="91"/>
        <v>0</v>
      </c>
      <c r="O206" s="12">
        <f t="shared" si="92"/>
        <v>0</v>
      </c>
      <c r="P206" s="33">
        <f t="shared" si="93"/>
        <v>0</v>
      </c>
      <c r="R206" s="12">
        <f t="shared" si="94"/>
        <v>0</v>
      </c>
      <c r="S206" s="33">
        <f t="shared" si="95"/>
        <v>0</v>
      </c>
      <c r="U206" s="12">
        <f t="shared" si="96"/>
        <v>0</v>
      </c>
      <c r="V206" s="33">
        <f t="shared" si="97"/>
        <v>0</v>
      </c>
      <c r="X206" s="12">
        <f t="shared" si="98"/>
        <v>0</v>
      </c>
      <c r="Y206" s="33">
        <f t="shared" si="99"/>
        <v>0</v>
      </c>
      <c r="AA206" s="12">
        <f t="shared" si="100"/>
        <v>0</v>
      </c>
      <c r="AB206" s="33">
        <f t="shared" si="101"/>
        <v>0</v>
      </c>
      <c r="AD206" s="12">
        <f t="shared" si="102"/>
        <v>0</v>
      </c>
      <c r="AE206" s="33">
        <f t="shared" si="103"/>
        <v>0</v>
      </c>
      <c r="AG206" s="12">
        <f t="shared" si="104"/>
        <v>0</v>
      </c>
      <c r="AH206" s="33">
        <f t="shared" si="105"/>
        <v>0</v>
      </c>
      <c r="AJ206" s="12">
        <f t="shared" si="106"/>
        <v>0</v>
      </c>
      <c r="AK206" s="33">
        <f t="shared" si="107"/>
        <v>0</v>
      </c>
      <c r="AM206" s="12">
        <f t="shared" si="108"/>
        <v>0</v>
      </c>
      <c r="AN206" s="33">
        <f t="shared" si="109"/>
        <v>0</v>
      </c>
      <c r="AP206" s="12">
        <f t="shared" si="110"/>
        <v>0</v>
      </c>
      <c r="AQ206" s="33">
        <f t="shared" si="111"/>
        <v>0</v>
      </c>
      <c r="AS206" s="12">
        <f t="shared" si="112"/>
        <v>0</v>
      </c>
      <c r="AT206" s="33">
        <f t="shared" si="113"/>
        <v>0</v>
      </c>
      <c r="AU206" s="158" t="str">
        <f>IF(C206="","",VLOOKUP(B206,apoio!P:S,4,0))</f>
        <v/>
      </c>
    </row>
    <row r="207" spans="1:47" ht="15" customHeight="1" x14ac:dyDescent="0.25">
      <c r="A207" s="10" t="str">
        <f>IF('1_geral'!$D$30="","",'1_geral'!$A$30)</f>
        <v/>
      </c>
      <c r="B207" s="48" t="str">
        <f>IF('1_geral'!$G$30="","",'1_geral'!$G$30)</f>
        <v/>
      </c>
      <c r="C207" s="48" t="str">
        <f>IF('1_geral'!$D$30="","",'1_geral'!$D$30)</f>
        <v/>
      </c>
      <c r="D207" s="35" t="str">
        <f>IF(C207="","",1/'3_pessoal'!C$30)</f>
        <v/>
      </c>
      <c r="E207" s="11">
        <f>IF(C207="",0,'3_pessoal'!AC$30)</f>
        <v>0</v>
      </c>
      <c r="F207" s="108">
        <f>IF(C207="",0,'3_pessoal'!AE$30)</f>
        <v>0</v>
      </c>
      <c r="G207" s="11">
        <f t="shared" si="89"/>
        <v>0</v>
      </c>
      <c r="I207" s="11">
        <f t="shared" si="87"/>
        <v>0</v>
      </c>
      <c r="J207" s="112">
        <f t="shared" si="88"/>
        <v>0</v>
      </c>
      <c r="L207" s="11">
        <f t="shared" si="90"/>
        <v>0</v>
      </c>
      <c r="M207" s="108">
        <f t="shared" si="91"/>
        <v>0</v>
      </c>
      <c r="O207" s="11">
        <f t="shared" si="92"/>
        <v>0</v>
      </c>
      <c r="P207" s="108">
        <f t="shared" si="93"/>
        <v>0</v>
      </c>
      <c r="R207" s="11">
        <f t="shared" si="94"/>
        <v>0</v>
      </c>
      <c r="S207" s="108">
        <f t="shared" si="95"/>
        <v>0</v>
      </c>
      <c r="U207" s="11">
        <f t="shared" si="96"/>
        <v>0</v>
      </c>
      <c r="V207" s="108">
        <f t="shared" si="97"/>
        <v>0</v>
      </c>
      <c r="X207" s="11">
        <f t="shared" si="98"/>
        <v>0</v>
      </c>
      <c r="Y207" s="108">
        <f t="shared" si="99"/>
        <v>0</v>
      </c>
      <c r="AA207" s="11">
        <f t="shared" si="100"/>
        <v>0</v>
      </c>
      <c r="AB207" s="108">
        <f t="shared" si="101"/>
        <v>0</v>
      </c>
      <c r="AD207" s="11">
        <f t="shared" si="102"/>
        <v>0</v>
      </c>
      <c r="AE207" s="108">
        <f t="shared" si="103"/>
        <v>0</v>
      </c>
      <c r="AG207" s="11">
        <f t="shared" si="104"/>
        <v>0</v>
      </c>
      <c r="AH207" s="108">
        <f t="shared" si="105"/>
        <v>0</v>
      </c>
      <c r="AJ207" s="11">
        <f t="shared" si="106"/>
        <v>0</v>
      </c>
      <c r="AK207" s="108">
        <f t="shared" si="107"/>
        <v>0</v>
      </c>
      <c r="AM207" s="11">
        <f t="shared" si="108"/>
        <v>0</v>
      </c>
      <c r="AN207" s="108">
        <f t="shared" si="109"/>
        <v>0</v>
      </c>
      <c r="AP207" s="11">
        <f t="shared" si="110"/>
        <v>0</v>
      </c>
      <c r="AQ207" s="108">
        <f t="shared" si="111"/>
        <v>0</v>
      </c>
      <c r="AS207" s="11">
        <f t="shared" si="112"/>
        <v>0</v>
      </c>
      <c r="AT207" s="108">
        <f t="shared" si="113"/>
        <v>0</v>
      </c>
      <c r="AU207" s="158" t="str">
        <f>IF(C207="","",VLOOKUP(B207,apoio!P:S,4,0))</f>
        <v/>
      </c>
    </row>
    <row r="208" spans="1:47" ht="15" customHeight="1" x14ac:dyDescent="0.25">
      <c r="A208" s="7" t="str">
        <f>IF('1_geral'!$D$31="","",'1_geral'!$A$31)</f>
        <v/>
      </c>
      <c r="B208" s="49" t="str">
        <f>IF('1_geral'!$G$31="","",'1_geral'!$G$31)</f>
        <v/>
      </c>
      <c r="C208" s="49" t="str">
        <f>IF('1_geral'!$D$31="","",'1_geral'!$D$31)</f>
        <v/>
      </c>
      <c r="D208" s="35" t="str">
        <f>IF(C208="","",1/'3_pessoal'!C$31)</f>
        <v/>
      </c>
      <c r="E208" s="12">
        <f>IF(C208="",0,'3_pessoal'!AC$31)</f>
        <v>0</v>
      </c>
      <c r="F208" s="33">
        <f>IF(C208="",0,'3_pessoal'!AE$31)</f>
        <v>0</v>
      </c>
      <c r="G208" s="12">
        <f t="shared" si="89"/>
        <v>0</v>
      </c>
      <c r="I208" s="12">
        <f t="shared" si="87"/>
        <v>0</v>
      </c>
      <c r="J208" s="12">
        <f t="shared" si="88"/>
        <v>0</v>
      </c>
      <c r="L208" s="12">
        <f t="shared" si="90"/>
        <v>0</v>
      </c>
      <c r="M208" s="33">
        <f t="shared" si="91"/>
        <v>0</v>
      </c>
      <c r="O208" s="12">
        <f t="shared" si="92"/>
        <v>0</v>
      </c>
      <c r="P208" s="33">
        <f t="shared" si="93"/>
        <v>0</v>
      </c>
      <c r="R208" s="12">
        <f t="shared" si="94"/>
        <v>0</v>
      </c>
      <c r="S208" s="33">
        <f t="shared" si="95"/>
        <v>0</v>
      </c>
      <c r="U208" s="12">
        <f t="shared" si="96"/>
        <v>0</v>
      </c>
      <c r="V208" s="33">
        <f t="shared" si="97"/>
        <v>0</v>
      </c>
      <c r="X208" s="12">
        <f t="shared" si="98"/>
        <v>0</v>
      </c>
      <c r="Y208" s="33">
        <f t="shared" si="99"/>
        <v>0</v>
      </c>
      <c r="AA208" s="12">
        <f t="shared" si="100"/>
        <v>0</v>
      </c>
      <c r="AB208" s="33">
        <f t="shared" si="101"/>
        <v>0</v>
      </c>
      <c r="AD208" s="12">
        <f t="shared" si="102"/>
        <v>0</v>
      </c>
      <c r="AE208" s="33">
        <f t="shared" si="103"/>
        <v>0</v>
      </c>
      <c r="AG208" s="12">
        <f t="shared" si="104"/>
        <v>0</v>
      </c>
      <c r="AH208" s="33">
        <f t="shared" si="105"/>
        <v>0</v>
      </c>
      <c r="AJ208" s="12">
        <f t="shared" si="106"/>
        <v>0</v>
      </c>
      <c r="AK208" s="33">
        <f t="shared" si="107"/>
        <v>0</v>
      </c>
      <c r="AM208" s="12">
        <f t="shared" si="108"/>
        <v>0</v>
      </c>
      <c r="AN208" s="33">
        <f t="shared" si="109"/>
        <v>0</v>
      </c>
      <c r="AP208" s="12">
        <f t="shared" si="110"/>
        <v>0</v>
      </c>
      <c r="AQ208" s="33">
        <f t="shared" si="111"/>
        <v>0</v>
      </c>
      <c r="AS208" s="12">
        <f t="shared" si="112"/>
        <v>0</v>
      </c>
      <c r="AT208" s="33">
        <f t="shared" si="113"/>
        <v>0</v>
      </c>
      <c r="AU208" s="158" t="str">
        <f>IF(C208="","",VLOOKUP(B208,apoio!P:S,4,0))</f>
        <v/>
      </c>
    </row>
    <row r="209" spans="1:47" ht="15" customHeight="1" x14ac:dyDescent="0.25">
      <c r="A209" s="10" t="str">
        <f>IF('1_geral'!$D$32="","",'1_geral'!$A$32)</f>
        <v/>
      </c>
      <c r="B209" s="48" t="str">
        <f>IF('1_geral'!$G$32="","",'1_geral'!$G$32)</f>
        <v/>
      </c>
      <c r="C209" s="48" t="str">
        <f>IF('1_geral'!$D$32="","",'1_geral'!$D$32)</f>
        <v/>
      </c>
      <c r="D209" s="35" t="str">
        <f>IF(C209="","",1/'3_pessoal'!C$32)</f>
        <v/>
      </c>
      <c r="E209" s="11">
        <f>IF(C209="",0,'3_pessoal'!AC$32)</f>
        <v>0</v>
      </c>
      <c r="F209" s="108">
        <f>IF(C209="",0,'3_pessoal'!AE$32)</f>
        <v>0</v>
      </c>
      <c r="G209" s="11">
        <f t="shared" si="89"/>
        <v>0</v>
      </c>
      <c r="I209" s="11">
        <f t="shared" si="87"/>
        <v>0</v>
      </c>
      <c r="J209" s="112">
        <f t="shared" si="88"/>
        <v>0</v>
      </c>
      <c r="L209" s="11">
        <f t="shared" si="90"/>
        <v>0</v>
      </c>
      <c r="M209" s="108">
        <f t="shared" si="91"/>
        <v>0</v>
      </c>
      <c r="O209" s="11">
        <f t="shared" si="92"/>
        <v>0</v>
      </c>
      <c r="P209" s="108">
        <f t="shared" si="93"/>
        <v>0</v>
      </c>
      <c r="R209" s="11">
        <f t="shared" si="94"/>
        <v>0</v>
      </c>
      <c r="S209" s="108">
        <f t="shared" si="95"/>
        <v>0</v>
      </c>
      <c r="U209" s="11">
        <f t="shared" si="96"/>
        <v>0</v>
      </c>
      <c r="V209" s="108">
        <f t="shared" si="97"/>
        <v>0</v>
      </c>
      <c r="X209" s="11">
        <f t="shared" si="98"/>
        <v>0</v>
      </c>
      <c r="Y209" s="108">
        <f t="shared" si="99"/>
        <v>0</v>
      </c>
      <c r="AA209" s="11">
        <f t="shared" si="100"/>
        <v>0</v>
      </c>
      <c r="AB209" s="108">
        <f t="shared" si="101"/>
        <v>0</v>
      </c>
      <c r="AD209" s="11">
        <f t="shared" si="102"/>
        <v>0</v>
      </c>
      <c r="AE209" s="108">
        <f t="shared" si="103"/>
        <v>0</v>
      </c>
      <c r="AG209" s="11">
        <f t="shared" si="104"/>
        <v>0</v>
      </c>
      <c r="AH209" s="108">
        <f t="shared" si="105"/>
        <v>0</v>
      </c>
      <c r="AJ209" s="11">
        <f t="shared" si="106"/>
        <v>0</v>
      </c>
      <c r="AK209" s="108">
        <f t="shared" si="107"/>
        <v>0</v>
      </c>
      <c r="AM209" s="11">
        <f t="shared" si="108"/>
        <v>0</v>
      </c>
      <c r="AN209" s="108">
        <f t="shared" si="109"/>
        <v>0</v>
      </c>
      <c r="AP209" s="11">
        <f t="shared" si="110"/>
        <v>0</v>
      </c>
      <c r="AQ209" s="108">
        <f t="shared" si="111"/>
        <v>0</v>
      </c>
      <c r="AS209" s="11">
        <f t="shared" si="112"/>
        <v>0</v>
      </c>
      <c r="AT209" s="108">
        <f t="shared" si="113"/>
        <v>0</v>
      </c>
      <c r="AU209" s="158" t="str">
        <f>IF(C209="","",VLOOKUP(B209,apoio!P:S,4,0))</f>
        <v/>
      </c>
    </row>
    <row r="210" spans="1:47" ht="15" customHeight="1" x14ac:dyDescent="0.25">
      <c r="A210" s="7" t="str">
        <f>IF('1_geral'!$D$33="","",'1_geral'!$A$33)</f>
        <v/>
      </c>
      <c r="B210" s="49" t="str">
        <f>IF('1_geral'!$G$33="","",'1_geral'!$G$33)</f>
        <v/>
      </c>
      <c r="C210" s="49" t="str">
        <f>IF('1_geral'!$D$33="","",'1_geral'!$D$33)</f>
        <v/>
      </c>
      <c r="D210" s="35" t="str">
        <f>IF(C210="","",1/'3_pessoal'!C$33)</f>
        <v/>
      </c>
      <c r="E210" s="12">
        <f>IF(C210="",0,'3_pessoal'!AC$33)</f>
        <v>0</v>
      </c>
      <c r="F210" s="33">
        <f>IF(C210="",0,'3_pessoal'!AE$33)</f>
        <v>0</v>
      </c>
      <c r="G210" s="12">
        <f t="shared" si="89"/>
        <v>0</v>
      </c>
      <c r="I210" s="12">
        <f t="shared" si="87"/>
        <v>0</v>
      </c>
      <c r="J210" s="12">
        <f t="shared" si="88"/>
        <v>0</v>
      </c>
      <c r="L210" s="12">
        <f t="shared" si="90"/>
        <v>0</v>
      </c>
      <c r="M210" s="33">
        <f t="shared" si="91"/>
        <v>0</v>
      </c>
      <c r="O210" s="12">
        <f t="shared" si="92"/>
        <v>0</v>
      </c>
      <c r="P210" s="33">
        <f t="shared" si="93"/>
        <v>0</v>
      </c>
      <c r="R210" s="12">
        <f t="shared" si="94"/>
        <v>0</v>
      </c>
      <c r="S210" s="33">
        <f t="shared" si="95"/>
        <v>0</v>
      </c>
      <c r="U210" s="12">
        <f t="shared" si="96"/>
        <v>0</v>
      </c>
      <c r="V210" s="33">
        <f t="shared" si="97"/>
        <v>0</v>
      </c>
      <c r="X210" s="12">
        <f t="shared" si="98"/>
        <v>0</v>
      </c>
      <c r="Y210" s="33">
        <f t="shared" si="99"/>
        <v>0</v>
      </c>
      <c r="AA210" s="12">
        <f t="shared" si="100"/>
        <v>0</v>
      </c>
      <c r="AB210" s="33">
        <f t="shared" si="101"/>
        <v>0</v>
      </c>
      <c r="AD210" s="12">
        <f t="shared" si="102"/>
        <v>0</v>
      </c>
      <c r="AE210" s="33">
        <f t="shared" si="103"/>
        <v>0</v>
      </c>
      <c r="AG210" s="12">
        <f t="shared" si="104"/>
        <v>0</v>
      </c>
      <c r="AH210" s="33">
        <f t="shared" si="105"/>
        <v>0</v>
      </c>
      <c r="AJ210" s="12">
        <f t="shared" si="106"/>
        <v>0</v>
      </c>
      <c r="AK210" s="33">
        <f t="shared" si="107"/>
        <v>0</v>
      </c>
      <c r="AM210" s="12">
        <f t="shared" si="108"/>
        <v>0</v>
      </c>
      <c r="AN210" s="33">
        <f t="shared" si="109"/>
        <v>0</v>
      </c>
      <c r="AP210" s="12">
        <f t="shared" si="110"/>
        <v>0</v>
      </c>
      <c r="AQ210" s="33">
        <f t="shared" si="111"/>
        <v>0</v>
      </c>
      <c r="AS210" s="12">
        <f t="shared" si="112"/>
        <v>0</v>
      </c>
      <c r="AT210" s="33">
        <f t="shared" si="113"/>
        <v>0</v>
      </c>
      <c r="AU210" s="158" t="str">
        <f>IF(C210="","",VLOOKUP(B210,apoio!P:S,4,0))</f>
        <v/>
      </c>
    </row>
    <row r="211" spans="1:47" ht="15" customHeight="1" x14ac:dyDescent="0.25">
      <c r="A211" s="10" t="str">
        <f>IF('1_geral'!$D$34="","",'1_geral'!$A$34)</f>
        <v/>
      </c>
      <c r="B211" s="48" t="str">
        <f>IF('1_geral'!$G$34="","",'1_geral'!$G$34)</f>
        <v/>
      </c>
      <c r="C211" s="48" t="str">
        <f>IF('1_geral'!$D$34="","",'1_geral'!$D$34)</f>
        <v/>
      </c>
      <c r="D211" s="35" t="str">
        <f>IF(C211="","",1/'3_pessoal'!C$34)</f>
        <v/>
      </c>
      <c r="E211" s="11">
        <f>IF(C211="",0,'3_pessoal'!AC$34)</f>
        <v>0</v>
      </c>
      <c r="F211" s="108">
        <f>IF(C211="",0,'3_pessoal'!AE$34)</f>
        <v>0</v>
      </c>
      <c r="G211" s="11">
        <f t="shared" si="89"/>
        <v>0</v>
      </c>
      <c r="I211" s="11">
        <f t="shared" si="87"/>
        <v>0</v>
      </c>
      <c r="J211" s="112">
        <f t="shared" si="88"/>
        <v>0</v>
      </c>
      <c r="L211" s="11">
        <f t="shared" si="90"/>
        <v>0</v>
      </c>
      <c r="M211" s="108">
        <f t="shared" si="91"/>
        <v>0</v>
      </c>
      <c r="O211" s="11">
        <f t="shared" si="92"/>
        <v>0</v>
      </c>
      <c r="P211" s="108">
        <f t="shared" si="93"/>
        <v>0</v>
      </c>
      <c r="R211" s="11">
        <f t="shared" si="94"/>
        <v>0</v>
      </c>
      <c r="S211" s="108">
        <f t="shared" si="95"/>
        <v>0</v>
      </c>
      <c r="U211" s="11">
        <f t="shared" si="96"/>
        <v>0</v>
      </c>
      <c r="V211" s="108">
        <f t="shared" si="97"/>
        <v>0</v>
      </c>
      <c r="X211" s="11">
        <f t="shared" si="98"/>
        <v>0</v>
      </c>
      <c r="Y211" s="108">
        <f t="shared" si="99"/>
        <v>0</v>
      </c>
      <c r="AA211" s="11">
        <f t="shared" si="100"/>
        <v>0</v>
      </c>
      <c r="AB211" s="108">
        <f t="shared" si="101"/>
        <v>0</v>
      </c>
      <c r="AD211" s="11">
        <f t="shared" si="102"/>
        <v>0</v>
      </c>
      <c r="AE211" s="108">
        <f t="shared" si="103"/>
        <v>0</v>
      </c>
      <c r="AG211" s="11">
        <f t="shared" si="104"/>
        <v>0</v>
      </c>
      <c r="AH211" s="108">
        <f t="shared" si="105"/>
        <v>0</v>
      </c>
      <c r="AJ211" s="11">
        <f t="shared" si="106"/>
        <v>0</v>
      </c>
      <c r="AK211" s="108">
        <f t="shared" si="107"/>
        <v>0</v>
      </c>
      <c r="AM211" s="11">
        <f t="shared" si="108"/>
        <v>0</v>
      </c>
      <c r="AN211" s="108">
        <f t="shared" si="109"/>
        <v>0</v>
      </c>
      <c r="AP211" s="11">
        <f t="shared" si="110"/>
        <v>0</v>
      </c>
      <c r="AQ211" s="108">
        <f t="shared" si="111"/>
        <v>0</v>
      </c>
      <c r="AS211" s="11">
        <f t="shared" si="112"/>
        <v>0</v>
      </c>
      <c r="AT211" s="108">
        <f t="shared" si="113"/>
        <v>0</v>
      </c>
      <c r="AU211" s="158" t="str">
        <f>IF(C211="","",VLOOKUP(B211,apoio!P:S,4,0))</f>
        <v/>
      </c>
    </row>
    <row r="212" spans="1:47" ht="15" customHeight="1" x14ac:dyDescent="0.25">
      <c r="A212" s="7" t="str">
        <f>IF('1_geral'!$D$35="","",'1_geral'!$A$35)</f>
        <v/>
      </c>
      <c r="B212" s="49" t="str">
        <f>IF('1_geral'!$G$35="","",'1_geral'!$G$35)</f>
        <v/>
      </c>
      <c r="C212" s="49" t="str">
        <f>IF('1_geral'!$D$35="","",'1_geral'!$D$35)</f>
        <v/>
      </c>
      <c r="D212" s="35" t="str">
        <f>IF(C212="","",1/'3_pessoal'!C$35)</f>
        <v/>
      </c>
      <c r="E212" s="12">
        <f>IF(C212="",0,'3_pessoal'!AC$35)</f>
        <v>0</v>
      </c>
      <c r="F212" s="33">
        <f>IF(C212="",0,'3_pessoal'!AE$35)</f>
        <v>0</v>
      </c>
      <c r="G212" s="12">
        <f t="shared" si="89"/>
        <v>0</v>
      </c>
      <c r="I212" s="12">
        <f t="shared" si="87"/>
        <v>0</v>
      </c>
      <c r="J212" s="12">
        <f t="shared" si="88"/>
        <v>0</v>
      </c>
      <c r="L212" s="12">
        <f t="shared" si="90"/>
        <v>0</v>
      </c>
      <c r="M212" s="33">
        <f t="shared" si="91"/>
        <v>0</v>
      </c>
      <c r="O212" s="12">
        <f t="shared" si="92"/>
        <v>0</v>
      </c>
      <c r="P212" s="33">
        <f t="shared" si="93"/>
        <v>0</v>
      </c>
      <c r="R212" s="12">
        <f t="shared" si="94"/>
        <v>0</v>
      </c>
      <c r="S212" s="33">
        <f t="shared" si="95"/>
        <v>0</v>
      </c>
      <c r="U212" s="12">
        <f t="shared" si="96"/>
        <v>0</v>
      </c>
      <c r="V212" s="33">
        <f t="shared" si="97"/>
        <v>0</v>
      </c>
      <c r="X212" s="12">
        <f t="shared" si="98"/>
        <v>0</v>
      </c>
      <c r="Y212" s="33">
        <f t="shared" si="99"/>
        <v>0</v>
      </c>
      <c r="AA212" s="12">
        <f t="shared" si="100"/>
        <v>0</v>
      </c>
      <c r="AB212" s="33">
        <f t="shared" si="101"/>
        <v>0</v>
      </c>
      <c r="AD212" s="12">
        <f t="shared" si="102"/>
        <v>0</v>
      </c>
      <c r="AE212" s="33">
        <f t="shared" si="103"/>
        <v>0</v>
      </c>
      <c r="AG212" s="12">
        <f t="shared" si="104"/>
        <v>0</v>
      </c>
      <c r="AH212" s="33">
        <f t="shared" si="105"/>
        <v>0</v>
      </c>
      <c r="AJ212" s="12">
        <f t="shared" si="106"/>
        <v>0</v>
      </c>
      <c r="AK212" s="33">
        <f t="shared" si="107"/>
        <v>0</v>
      </c>
      <c r="AM212" s="12">
        <f t="shared" si="108"/>
        <v>0</v>
      </c>
      <c r="AN212" s="33">
        <f t="shared" si="109"/>
        <v>0</v>
      </c>
      <c r="AP212" s="12">
        <f t="shared" si="110"/>
        <v>0</v>
      </c>
      <c r="AQ212" s="33">
        <f t="shared" si="111"/>
        <v>0</v>
      </c>
      <c r="AS212" s="12">
        <f t="shared" si="112"/>
        <v>0</v>
      </c>
      <c r="AT212" s="33">
        <f t="shared" si="113"/>
        <v>0</v>
      </c>
      <c r="AU212" s="158" t="str">
        <f>IF(C212="","",VLOOKUP(B212,apoio!P:S,4,0))</f>
        <v/>
      </c>
    </row>
    <row r="213" spans="1:47" ht="15" customHeight="1" x14ac:dyDescent="0.25">
      <c r="A213" s="10" t="str">
        <f>IF('1_geral'!$D$36="","",'1_geral'!$A$36)</f>
        <v/>
      </c>
      <c r="B213" s="48" t="str">
        <f>IF('1_geral'!$G$36="","",'1_geral'!$G$36)</f>
        <v/>
      </c>
      <c r="C213" s="48" t="str">
        <f>IF('1_geral'!$D$36="","",'1_geral'!$D$36)</f>
        <v/>
      </c>
      <c r="D213" s="35" t="str">
        <f>IF(C213="","",1/'3_pessoal'!C$36)</f>
        <v/>
      </c>
      <c r="E213" s="11">
        <f>IF(C213="",0,'3_pessoal'!AC$36)</f>
        <v>0</v>
      </c>
      <c r="F213" s="108">
        <f>IF(C213="",0,'3_pessoal'!AE$36)</f>
        <v>0</v>
      </c>
      <c r="G213" s="11">
        <f t="shared" si="89"/>
        <v>0</v>
      </c>
      <c r="I213" s="11">
        <f t="shared" si="87"/>
        <v>0</v>
      </c>
      <c r="J213" s="112">
        <f t="shared" si="88"/>
        <v>0</v>
      </c>
      <c r="L213" s="11">
        <f t="shared" si="90"/>
        <v>0</v>
      </c>
      <c r="M213" s="108">
        <f t="shared" si="91"/>
        <v>0</v>
      </c>
      <c r="O213" s="11">
        <f t="shared" si="92"/>
        <v>0</v>
      </c>
      <c r="P213" s="108">
        <f t="shared" si="93"/>
        <v>0</v>
      </c>
      <c r="R213" s="11">
        <f t="shared" si="94"/>
        <v>0</v>
      </c>
      <c r="S213" s="108">
        <f t="shared" si="95"/>
        <v>0</v>
      </c>
      <c r="U213" s="11">
        <f t="shared" si="96"/>
        <v>0</v>
      </c>
      <c r="V213" s="108">
        <f t="shared" si="97"/>
        <v>0</v>
      </c>
      <c r="X213" s="11">
        <f t="shared" si="98"/>
        <v>0</v>
      </c>
      <c r="Y213" s="108">
        <f t="shared" si="99"/>
        <v>0</v>
      </c>
      <c r="AA213" s="11">
        <f t="shared" si="100"/>
        <v>0</v>
      </c>
      <c r="AB213" s="108">
        <f t="shared" si="101"/>
        <v>0</v>
      </c>
      <c r="AD213" s="11">
        <f t="shared" si="102"/>
        <v>0</v>
      </c>
      <c r="AE213" s="108">
        <f t="shared" si="103"/>
        <v>0</v>
      </c>
      <c r="AG213" s="11">
        <f t="shared" si="104"/>
        <v>0</v>
      </c>
      <c r="AH213" s="108">
        <f t="shared" si="105"/>
        <v>0</v>
      </c>
      <c r="AJ213" s="11">
        <f t="shared" si="106"/>
        <v>0</v>
      </c>
      <c r="AK213" s="108">
        <f t="shared" si="107"/>
        <v>0</v>
      </c>
      <c r="AM213" s="11">
        <f t="shared" si="108"/>
        <v>0</v>
      </c>
      <c r="AN213" s="108">
        <f t="shared" si="109"/>
        <v>0</v>
      </c>
      <c r="AP213" s="11">
        <f t="shared" si="110"/>
        <v>0</v>
      </c>
      <c r="AQ213" s="108">
        <f t="shared" si="111"/>
        <v>0</v>
      </c>
      <c r="AS213" s="11">
        <f t="shared" si="112"/>
        <v>0</v>
      </c>
      <c r="AT213" s="108">
        <f t="shared" si="113"/>
        <v>0</v>
      </c>
      <c r="AU213" s="158" t="str">
        <f>IF(C213="","",VLOOKUP(B213,apoio!P:S,4,0))</f>
        <v/>
      </c>
    </row>
    <row r="214" spans="1:47" ht="15" customHeight="1" x14ac:dyDescent="0.25">
      <c r="A214" s="7" t="str">
        <f>IF('1_geral'!$D$37="","",'1_geral'!$A$37)</f>
        <v/>
      </c>
      <c r="B214" s="49" t="str">
        <f>IF('1_geral'!$G$37="","",'1_geral'!$G$37)</f>
        <v/>
      </c>
      <c r="C214" s="49" t="str">
        <f>IF('1_geral'!$D$37="","",'1_geral'!$D$37)</f>
        <v/>
      </c>
      <c r="D214" s="35" t="str">
        <f>IF(C214="","",1/'3_pessoal'!C$37)</f>
        <v/>
      </c>
      <c r="E214" s="12">
        <f>IF(C214="",0,'3_pessoal'!AC$37)</f>
        <v>0</v>
      </c>
      <c r="F214" s="33">
        <f>IF(C214="",0,'3_pessoal'!AE$37)</f>
        <v>0</v>
      </c>
      <c r="G214" s="12">
        <f t="shared" si="89"/>
        <v>0</v>
      </c>
      <c r="I214" s="12">
        <f t="shared" si="87"/>
        <v>0</v>
      </c>
      <c r="J214" s="12">
        <f t="shared" si="88"/>
        <v>0</v>
      </c>
      <c r="L214" s="12">
        <f t="shared" si="90"/>
        <v>0</v>
      </c>
      <c r="M214" s="33">
        <f t="shared" si="91"/>
        <v>0</v>
      </c>
      <c r="O214" s="12">
        <f t="shared" si="92"/>
        <v>0</v>
      </c>
      <c r="P214" s="33">
        <f t="shared" si="93"/>
        <v>0</v>
      </c>
      <c r="R214" s="12">
        <f t="shared" si="94"/>
        <v>0</v>
      </c>
      <c r="S214" s="33">
        <f t="shared" si="95"/>
        <v>0</v>
      </c>
      <c r="U214" s="12">
        <f t="shared" si="96"/>
        <v>0</v>
      </c>
      <c r="V214" s="33">
        <f t="shared" si="97"/>
        <v>0</v>
      </c>
      <c r="X214" s="12">
        <f t="shared" si="98"/>
        <v>0</v>
      </c>
      <c r="Y214" s="33">
        <f t="shared" si="99"/>
        <v>0</v>
      </c>
      <c r="AA214" s="12">
        <f t="shared" si="100"/>
        <v>0</v>
      </c>
      <c r="AB214" s="33">
        <f t="shared" si="101"/>
        <v>0</v>
      </c>
      <c r="AD214" s="12">
        <f t="shared" si="102"/>
        <v>0</v>
      </c>
      <c r="AE214" s="33">
        <f t="shared" si="103"/>
        <v>0</v>
      </c>
      <c r="AG214" s="12">
        <f t="shared" si="104"/>
        <v>0</v>
      </c>
      <c r="AH214" s="33">
        <f t="shared" si="105"/>
        <v>0</v>
      </c>
      <c r="AJ214" s="12">
        <f t="shared" si="106"/>
        <v>0</v>
      </c>
      <c r="AK214" s="33">
        <f t="shared" si="107"/>
        <v>0</v>
      </c>
      <c r="AM214" s="12">
        <f t="shared" si="108"/>
        <v>0</v>
      </c>
      <c r="AN214" s="33">
        <f t="shared" si="109"/>
        <v>0</v>
      </c>
      <c r="AP214" s="12">
        <f t="shared" si="110"/>
        <v>0</v>
      </c>
      <c r="AQ214" s="33">
        <f t="shared" si="111"/>
        <v>0</v>
      </c>
      <c r="AS214" s="12">
        <f t="shared" si="112"/>
        <v>0</v>
      </c>
      <c r="AT214" s="33">
        <f t="shared" si="113"/>
        <v>0</v>
      </c>
      <c r="AU214" s="158" t="str">
        <f>IF(C214="","",VLOOKUP(B214,apoio!P:S,4,0))</f>
        <v/>
      </c>
    </row>
    <row r="215" spans="1:47" ht="15" customHeight="1" x14ac:dyDescent="0.25">
      <c r="A215" s="10" t="str">
        <f>IF('1_geral'!$D$38="","",'1_geral'!$A$38)</f>
        <v/>
      </c>
      <c r="B215" s="48" t="str">
        <f>IF('1_geral'!$G$38="","",'1_geral'!$G$38)</f>
        <v/>
      </c>
      <c r="C215" s="48" t="str">
        <f>IF('1_geral'!$D$38="","",'1_geral'!$D$38)</f>
        <v/>
      </c>
      <c r="D215" s="35" t="str">
        <f>IF(C215="","",1/'3_pessoal'!C$38)</f>
        <v/>
      </c>
      <c r="E215" s="11">
        <f>IF(C215="",0,'3_pessoal'!AC$38)</f>
        <v>0</v>
      </c>
      <c r="F215" s="108">
        <f>IF(C215="",0,'3_pessoal'!AE$38)</f>
        <v>0</v>
      </c>
      <c r="G215" s="11">
        <f t="shared" si="89"/>
        <v>0</v>
      </c>
      <c r="I215" s="11">
        <f t="shared" si="87"/>
        <v>0</v>
      </c>
      <c r="J215" s="112">
        <f t="shared" si="88"/>
        <v>0</v>
      </c>
      <c r="L215" s="11">
        <f t="shared" si="90"/>
        <v>0</v>
      </c>
      <c r="M215" s="108">
        <f t="shared" si="91"/>
        <v>0</v>
      </c>
      <c r="O215" s="11">
        <f t="shared" si="92"/>
        <v>0</v>
      </c>
      <c r="P215" s="108">
        <f t="shared" si="93"/>
        <v>0</v>
      </c>
      <c r="R215" s="11">
        <f t="shared" si="94"/>
        <v>0</v>
      </c>
      <c r="S215" s="108">
        <f t="shared" si="95"/>
        <v>0</v>
      </c>
      <c r="U215" s="11">
        <f t="shared" si="96"/>
        <v>0</v>
      </c>
      <c r="V215" s="108">
        <f t="shared" si="97"/>
        <v>0</v>
      </c>
      <c r="X215" s="11">
        <f t="shared" si="98"/>
        <v>0</v>
      </c>
      <c r="Y215" s="108">
        <f t="shared" si="99"/>
        <v>0</v>
      </c>
      <c r="AA215" s="11">
        <f t="shared" si="100"/>
        <v>0</v>
      </c>
      <c r="AB215" s="108">
        <f t="shared" si="101"/>
        <v>0</v>
      </c>
      <c r="AD215" s="11">
        <f t="shared" si="102"/>
        <v>0</v>
      </c>
      <c r="AE215" s="108">
        <f t="shared" si="103"/>
        <v>0</v>
      </c>
      <c r="AG215" s="11">
        <f t="shared" si="104"/>
        <v>0</v>
      </c>
      <c r="AH215" s="108">
        <f t="shared" si="105"/>
        <v>0</v>
      </c>
      <c r="AJ215" s="11">
        <f t="shared" si="106"/>
        <v>0</v>
      </c>
      <c r="AK215" s="108">
        <f t="shared" si="107"/>
        <v>0</v>
      </c>
      <c r="AM215" s="11">
        <f t="shared" si="108"/>
        <v>0</v>
      </c>
      <c r="AN215" s="108">
        <f t="shared" si="109"/>
        <v>0</v>
      </c>
      <c r="AP215" s="11">
        <f t="shared" si="110"/>
        <v>0</v>
      </c>
      <c r="AQ215" s="108">
        <f t="shared" si="111"/>
        <v>0</v>
      </c>
      <c r="AS215" s="11">
        <f t="shared" si="112"/>
        <v>0</v>
      </c>
      <c r="AT215" s="108">
        <f t="shared" si="113"/>
        <v>0</v>
      </c>
      <c r="AU215" s="158" t="str">
        <f>IF(C215="","",VLOOKUP(B215,apoio!P:S,4,0))</f>
        <v/>
      </c>
    </row>
    <row r="216" spans="1:47" ht="15" customHeight="1" x14ac:dyDescent="0.25">
      <c r="A216" s="7" t="str">
        <f>IF('1_geral'!$D$39="","",'1_geral'!$A$39)</f>
        <v/>
      </c>
      <c r="B216" s="49" t="str">
        <f>IF('1_geral'!$G$39="","",'1_geral'!$G$39)</f>
        <v/>
      </c>
      <c r="C216" s="49" t="str">
        <f>IF('1_geral'!$D$39="","",'1_geral'!$D$39)</f>
        <v/>
      </c>
      <c r="D216" s="35" t="str">
        <f>IF(C216="","",1/'3_pessoal'!C$39)</f>
        <v/>
      </c>
      <c r="E216" s="12">
        <f>IF(C216="",0,'3_pessoal'!AC$39)</f>
        <v>0</v>
      </c>
      <c r="F216" s="33">
        <f>IF(C216="",0,'3_pessoal'!AE$39)</f>
        <v>0</v>
      </c>
      <c r="G216" s="12">
        <f t="shared" si="89"/>
        <v>0</v>
      </c>
      <c r="I216" s="12">
        <f t="shared" si="87"/>
        <v>0</v>
      </c>
      <c r="J216" s="12">
        <f t="shared" si="88"/>
        <v>0</v>
      </c>
      <c r="L216" s="12">
        <f t="shared" si="90"/>
        <v>0</v>
      </c>
      <c r="M216" s="33">
        <f t="shared" si="91"/>
        <v>0</v>
      </c>
      <c r="O216" s="12">
        <f t="shared" si="92"/>
        <v>0</v>
      </c>
      <c r="P216" s="33">
        <f t="shared" si="93"/>
        <v>0</v>
      </c>
      <c r="R216" s="12">
        <f t="shared" si="94"/>
        <v>0</v>
      </c>
      <c r="S216" s="33">
        <f t="shared" si="95"/>
        <v>0</v>
      </c>
      <c r="U216" s="12">
        <f t="shared" si="96"/>
        <v>0</v>
      </c>
      <c r="V216" s="33">
        <f t="shared" si="97"/>
        <v>0</v>
      </c>
      <c r="X216" s="12">
        <f t="shared" si="98"/>
        <v>0</v>
      </c>
      <c r="Y216" s="33">
        <f t="shared" si="99"/>
        <v>0</v>
      </c>
      <c r="AA216" s="12">
        <f t="shared" si="100"/>
        <v>0</v>
      </c>
      <c r="AB216" s="33">
        <f t="shared" si="101"/>
        <v>0</v>
      </c>
      <c r="AD216" s="12">
        <f t="shared" si="102"/>
        <v>0</v>
      </c>
      <c r="AE216" s="33">
        <f t="shared" si="103"/>
        <v>0</v>
      </c>
      <c r="AG216" s="12">
        <f t="shared" si="104"/>
        <v>0</v>
      </c>
      <c r="AH216" s="33">
        <f t="shared" si="105"/>
        <v>0</v>
      </c>
      <c r="AJ216" s="12">
        <f t="shared" si="106"/>
        <v>0</v>
      </c>
      <c r="AK216" s="33">
        <f t="shared" si="107"/>
        <v>0</v>
      </c>
      <c r="AM216" s="12">
        <f t="shared" si="108"/>
        <v>0</v>
      </c>
      <c r="AN216" s="33">
        <f t="shared" si="109"/>
        <v>0</v>
      </c>
      <c r="AP216" s="12">
        <f t="shared" si="110"/>
        <v>0</v>
      </c>
      <c r="AQ216" s="33">
        <f t="shared" si="111"/>
        <v>0</v>
      </c>
      <c r="AS216" s="12">
        <f t="shared" si="112"/>
        <v>0</v>
      </c>
      <c r="AT216" s="33">
        <f t="shared" si="113"/>
        <v>0</v>
      </c>
      <c r="AU216" s="158" t="str">
        <f>IF(C216="","",VLOOKUP(B216,apoio!P:S,4,0))</f>
        <v/>
      </c>
    </row>
    <row r="217" spans="1:47" ht="15" customHeight="1" x14ac:dyDescent="0.25">
      <c r="A217" s="10" t="str">
        <f>IF('1_geral'!$D$40="","",'1_geral'!$A$40)</f>
        <v/>
      </c>
      <c r="B217" s="48" t="str">
        <f>IF('1_geral'!$G$40="","",'1_geral'!$G$40)</f>
        <v/>
      </c>
      <c r="C217" s="48" t="str">
        <f>IF('1_geral'!$D$40="","",'1_geral'!$D$40)</f>
        <v/>
      </c>
      <c r="D217" s="35" t="str">
        <f>IF(C217="","",1/'3_pessoal'!C$40)</f>
        <v/>
      </c>
      <c r="E217" s="11">
        <f>IF(C217="",0,'3_pessoal'!AC$40)</f>
        <v>0</v>
      </c>
      <c r="F217" s="108">
        <f>IF(C217="",0,'3_pessoal'!AE$40)</f>
        <v>0</v>
      </c>
      <c r="G217" s="11">
        <f t="shared" si="89"/>
        <v>0</v>
      </c>
      <c r="I217" s="11">
        <f t="shared" si="87"/>
        <v>0</v>
      </c>
      <c r="J217" s="112">
        <f t="shared" si="88"/>
        <v>0</v>
      </c>
      <c r="L217" s="11">
        <f t="shared" si="90"/>
        <v>0</v>
      </c>
      <c r="M217" s="108">
        <f t="shared" si="91"/>
        <v>0</v>
      </c>
      <c r="O217" s="11">
        <f t="shared" si="92"/>
        <v>0</v>
      </c>
      <c r="P217" s="108">
        <f t="shared" si="93"/>
        <v>0</v>
      </c>
      <c r="R217" s="11">
        <f t="shared" si="94"/>
        <v>0</v>
      </c>
      <c r="S217" s="108">
        <f t="shared" si="95"/>
        <v>0</v>
      </c>
      <c r="U217" s="11">
        <f t="shared" si="96"/>
        <v>0</v>
      </c>
      <c r="V217" s="108">
        <f t="shared" si="97"/>
        <v>0</v>
      </c>
      <c r="X217" s="11">
        <f t="shared" si="98"/>
        <v>0</v>
      </c>
      <c r="Y217" s="108">
        <f t="shared" si="99"/>
        <v>0</v>
      </c>
      <c r="AA217" s="11">
        <f t="shared" si="100"/>
        <v>0</v>
      </c>
      <c r="AB217" s="108">
        <f t="shared" si="101"/>
        <v>0</v>
      </c>
      <c r="AD217" s="11">
        <f t="shared" si="102"/>
        <v>0</v>
      </c>
      <c r="AE217" s="108">
        <f t="shared" si="103"/>
        <v>0</v>
      </c>
      <c r="AG217" s="11">
        <f t="shared" si="104"/>
        <v>0</v>
      </c>
      <c r="AH217" s="108">
        <f t="shared" si="105"/>
        <v>0</v>
      </c>
      <c r="AJ217" s="11">
        <f t="shared" si="106"/>
        <v>0</v>
      </c>
      <c r="AK217" s="108">
        <f t="shared" si="107"/>
        <v>0</v>
      </c>
      <c r="AM217" s="11">
        <f t="shared" si="108"/>
        <v>0</v>
      </c>
      <c r="AN217" s="108">
        <f t="shared" si="109"/>
        <v>0</v>
      </c>
      <c r="AP217" s="11">
        <f t="shared" si="110"/>
        <v>0</v>
      </c>
      <c r="AQ217" s="108">
        <f t="shared" si="111"/>
        <v>0</v>
      </c>
      <c r="AS217" s="11">
        <f t="shared" si="112"/>
        <v>0</v>
      </c>
      <c r="AT217" s="108">
        <f t="shared" si="113"/>
        <v>0</v>
      </c>
      <c r="AU217" s="158" t="str">
        <f>IF(C217="","",VLOOKUP(B217,apoio!P:S,4,0))</f>
        <v/>
      </c>
    </row>
    <row r="218" spans="1:47" ht="15" customHeight="1" x14ac:dyDescent="0.25">
      <c r="A218" s="7" t="str">
        <f>IF('1_geral'!$D$41="","",'1_geral'!$A$41)</f>
        <v/>
      </c>
      <c r="B218" s="49" t="str">
        <f>IF('1_geral'!$G$41="","",'1_geral'!$G$41)</f>
        <v/>
      </c>
      <c r="C218" s="49" t="str">
        <f>IF('1_geral'!$D$41="","",'1_geral'!$D$41)</f>
        <v/>
      </c>
      <c r="D218" s="35" t="str">
        <f>IF(C218="","",1/'3_pessoal'!C$41)</f>
        <v/>
      </c>
      <c r="E218" s="12">
        <f>IF(C218="",0,'3_pessoal'!AC$41)</f>
        <v>0</v>
      </c>
      <c r="F218" s="33">
        <f>IF(C218="",0,'3_pessoal'!AE$41)</f>
        <v>0</v>
      </c>
      <c r="G218" s="12">
        <f t="shared" si="89"/>
        <v>0</v>
      </c>
      <c r="I218" s="12">
        <f t="shared" si="87"/>
        <v>0</v>
      </c>
      <c r="J218" s="12">
        <f t="shared" si="88"/>
        <v>0</v>
      </c>
      <c r="L218" s="12">
        <f t="shared" si="90"/>
        <v>0</v>
      </c>
      <c r="M218" s="33">
        <f t="shared" si="91"/>
        <v>0</v>
      </c>
      <c r="O218" s="12">
        <f t="shared" si="92"/>
        <v>0</v>
      </c>
      <c r="P218" s="33">
        <f t="shared" si="93"/>
        <v>0</v>
      </c>
      <c r="R218" s="12">
        <f t="shared" si="94"/>
        <v>0</v>
      </c>
      <c r="S218" s="33">
        <f t="shared" si="95"/>
        <v>0</v>
      </c>
      <c r="U218" s="12">
        <f t="shared" si="96"/>
        <v>0</v>
      </c>
      <c r="V218" s="33">
        <f t="shared" si="97"/>
        <v>0</v>
      </c>
      <c r="X218" s="12">
        <f t="shared" si="98"/>
        <v>0</v>
      </c>
      <c r="Y218" s="33">
        <f t="shared" si="99"/>
        <v>0</v>
      </c>
      <c r="AA218" s="12">
        <f t="shared" si="100"/>
        <v>0</v>
      </c>
      <c r="AB218" s="33">
        <f t="shared" si="101"/>
        <v>0</v>
      </c>
      <c r="AD218" s="12">
        <f t="shared" si="102"/>
        <v>0</v>
      </c>
      <c r="AE218" s="33">
        <f t="shared" si="103"/>
        <v>0</v>
      </c>
      <c r="AG218" s="12">
        <f t="shared" si="104"/>
        <v>0</v>
      </c>
      <c r="AH218" s="33">
        <f t="shared" si="105"/>
        <v>0</v>
      </c>
      <c r="AJ218" s="12">
        <f t="shared" si="106"/>
        <v>0</v>
      </c>
      <c r="AK218" s="33">
        <f t="shared" si="107"/>
        <v>0</v>
      </c>
      <c r="AM218" s="12">
        <f t="shared" si="108"/>
        <v>0</v>
      </c>
      <c r="AN218" s="33">
        <f t="shared" si="109"/>
        <v>0</v>
      </c>
      <c r="AP218" s="12">
        <f t="shared" si="110"/>
        <v>0</v>
      </c>
      <c r="AQ218" s="33">
        <f t="shared" si="111"/>
        <v>0</v>
      </c>
      <c r="AS218" s="12">
        <f t="shared" si="112"/>
        <v>0</v>
      </c>
      <c r="AT218" s="33">
        <f t="shared" si="113"/>
        <v>0</v>
      </c>
      <c r="AU218" s="158" t="str">
        <f>IF(C218="","",VLOOKUP(B218,apoio!P:S,4,0))</f>
        <v/>
      </c>
    </row>
    <row r="219" spans="1:47" ht="15" customHeight="1" x14ac:dyDescent="0.25">
      <c r="A219" s="10" t="str">
        <f>IF('1_geral'!$D$42="","",'1_geral'!$A$42)</f>
        <v/>
      </c>
      <c r="B219" s="48" t="str">
        <f>IF('1_geral'!$G$42="","",'1_geral'!$G$42)</f>
        <v/>
      </c>
      <c r="C219" s="48" t="str">
        <f>IF('1_geral'!$D$42="","",'1_geral'!$D$42)</f>
        <v/>
      </c>
      <c r="D219" s="35" t="str">
        <f>IF(C219="","",1/'3_pessoal'!C$42)</f>
        <v/>
      </c>
      <c r="E219" s="11">
        <f>IF(C219="",0,'3_pessoal'!AC$42)</f>
        <v>0</v>
      </c>
      <c r="F219" s="108">
        <f>IF(C219="",0,'3_pessoal'!AE$42)</f>
        <v>0</v>
      </c>
      <c r="G219" s="11">
        <f t="shared" si="89"/>
        <v>0</v>
      </c>
      <c r="I219" s="11">
        <f t="shared" ref="I219:I236" si="114">IF(C219="",0,SUM(L219,O219,R219,U219,X219,AA219,AD219,AG219,AJ219,AM219,AP219,AS219))</f>
        <v>0</v>
      </c>
      <c r="J219" s="112">
        <f t="shared" ref="J219:J236" si="115">IF(C219="",0,SUM(M219,P219,S219,V219,Y219,AB219,AE219,AH219,AK219,AN219,AQ219,AT219))</f>
        <v>0</v>
      </c>
      <c r="L219" s="11">
        <f t="shared" si="90"/>
        <v>0</v>
      </c>
      <c r="M219" s="108">
        <f t="shared" si="91"/>
        <v>0</v>
      </c>
      <c r="O219" s="11">
        <f t="shared" si="92"/>
        <v>0</v>
      </c>
      <c r="P219" s="108">
        <f t="shared" si="93"/>
        <v>0</v>
      </c>
      <c r="R219" s="11">
        <f t="shared" si="94"/>
        <v>0</v>
      </c>
      <c r="S219" s="108">
        <f t="shared" si="95"/>
        <v>0</v>
      </c>
      <c r="U219" s="11">
        <f t="shared" si="96"/>
        <v>0</v>
      </c>
      <c r="V219" s="108">
        <f t="shared" si="97"/>
        <v>0</v>
      </c>
      <c r="X219" s="11">
        <f t="shared" si="98"/>
        <v>0</v>
      </c>
      <c r="Y219" s="108">
        <f t="shared" si="99"/>
        <v>0</v>
      </c>
      <c r="AA219" s="11">
        <f t="shared" si="100"/>
        <v>0</v>
      </c>
      <c r="AB219" s="108">
        <f t="shared" si="101"/>
        <v>0</v>
      </c>
      <c r="AD219" s="11">
        <f t="shared" si="102"/>
        <v>0</v>
      </c>
      <c r="AE219" s="108">
        <f t="shared" si="103"/>
        <v>0</v>
      </c>
      <c r="AG219" s="11">
        <f t="shared" si="104"/>
        <v>0</v>
      </c>
      <c r="AH219" s="108">
        <f t="shared" si="105"/>
        <v>0</v>
      </c>
      <c r="AJ219" s="11">
        <f t="shared" si="106"/>
        <v>0</v>
      </c>
      <c r="AK219" s="108">
        <f t="shared" si="107"/>
        <v>0</v>
      </c>
      <c r="AM219" s="11">
        <f t="shared" si="108"/>
        <v>0</v>
      </c>
      <c r="AN219" s="108">
        <f t="shared" si="109"/>
        <v>0</v>
      </c>
      <c r="AP219" s="11">
        <f t="shared" si="110"/>
        <v>0</v>
      </c>
      <c r="AQ219" s="108">
        <f t="shared" si="111"/>
        <v>0</v>
      </c>
      <c r="AS219" s="11">
        <f t="shared" si="112"/>
        <v>0</v>
      </c>
      <c r="AT219" s="108">
        <f t="shared" si="113"/>
        <v>0</v>
      </c>
      <c r="AU219" s="158" t="str">
        <f>IF(C219="","",VLOOKUP(B219,apoio!P:S,4,0))</f>
        <v/>
      </c>
    </row>
    <row r="220" spans="1:47" ht="15" customHeight="1" x14ac:dyDescent="0.25">
      <c r="A220" s="7" t="str">
        <f>IF('1_geral'!$D$43="","",'1_geral'!$A$43)</f>
        <v/>
      </c>
      <c r="B220" s="49" t="str">
        <f>IF('1_geral'!$G$43="","",'1_geral'!$G$43)</f>
        <v/>
      </c>
      <c r="C220" s="49" t="str">
        <f>IF('1_geral'!$D$43="","",'1_geral'!$D$43)</f>
        <v/>
      </c>
      <c r="D220" s="35" t="str">
        <f>IF(C220="","",1/'3_pessoal'!C$43)</f>
        <v/>
      </c>
      <c r="E220" s="12">
        <f>IF(C220="",0,'3_pessoal'!AC$43)</f>
        <v>0</v>
      </c>
      <c r="F220" s="33">
        <f>IF(C220="",0,'3_pessoal'!AE$43)</f>
        <v>0</v>
      </c>
      <c r="G220" s="12">
        <f t="shared" si="89"/>
        <v>0</v>
      </c>
      <c r="I220" s="12">
        <f t="shared" si="114"/>
        <v>0</v>
      </c>
      <c r="J220" s="12">
        <f t="shared" si="115"/>
        <v>0</v>
      </c>
      <c r="L220" s="12">
        <f t="shared" si="90"/>
        <v>0</v>
      </c>
      <c r="M220" s="33">
        <f t="shared" si="91"/>
        <v>0</v>
      </c>
      <c r="O220" s="12">
        <f t="shared" si="92"/>
        <v>0</v>
      </c>
      <c r="P220" s="33">
        <f t="shared" si="93"/>
        <v>0</v>
      </c>
      <c r="R220" s="12">
        <f t="shared" si="94"/>
        <v>0</v>
      </c>
      <c r="S220" s="33">
        <f t="shared" si="95"/>
        <v>0</v>
      </c>
      <c r="U220" s="12">
        <f t="shared" si="96"/>
        <v>0</v>
      </c>
      <c r="V220" s="33">
        <f t="shared" si="97"/>
        <v>0</v>
      </c>
      <c r="X220" s="12">
        <f t="shared" si="98"/>
        <v>0</v>
      </c>
      <c r="Y220" s="33">
        <f t="shared" si="99"/>
        <v>0</v>
      </c>
      <c r="AA220" s="12">
        <f t="shared" si="100"/>
        <v>0</v>
      </c>
      <c r="AB220" s="33">
        <f t="shared" si="101"/>
        <v>0</v>
      </c>
      <c r="AD220" s="12">
        <f t="shared" si="102"/>
        <v>0</v>
      </c>
      <c r="AE220" s="33">
        <f t="shared" si="103"/>
        <v>0</v>
      </c>
      <c r="AG220" s="12">
        <f t="shared" si="104"/>
        <v>0</v>
      </c>
      <c r="AH220" s="33">
        <f t="shared" si="105"/>
        <v>0</v>
      </c>
      <c r="AJ220" s="12">
        <f t="shared" si="106"/>
        <v>0</v>
      </c>
      <c r="AK220" s="33">
        <f t="shared" si="107"/>
        <v>0</v>
      </c>
      <c r="AM220" s="12">
        <f t="shared" si="108"/>
        <v>0</v>
      </c>
      <c r="AN220" s="33">
        <f t="shared" si="109"/>
        <v>0</v>
      </c>
      <c r="AP220" s="12">
        <f t="shared" si="110"/>
        <v>0</v>
      </c>
      <c r="AQ220" s="33">
        <f t="shared" si="111"/>
        <v>0</v>
      </c>
      <c r="AS220" s="12">
        <f t="shared" si="112"/>
        <v>0</v>
      </c>
      <c r="AT220" s="33">
        <f t="shared" si="113"/>
        <v>0</v>
      </c>
      <c r="AU220" s="158" t="str">
        <f>IF(C220="","",VLOOKUP(B220,apoio!P:S,4,0))</f>
        <v/>
      </c>
    </row>
    <row r="221" spans="1:47" ht="15" customHeight="1" x14ac:dyDescent="0.25">
      <c r="A221" s="10" t="str">
        <f>IF('1_geral'!$D$44="","",'1_geral'!$A$44)</f>
        <v/>
      </c>
      <c r="B221" s="48" t="str">
        <f>IF('1_geral'!$G$44="","",'1_geral'!$G$44)</f>
        <v/>
      </c>
      <c r="C221" s="48" t="str">
        <f>IF('1_geral'!$D$44="","",'1_geral'!$D$44)</f>
        <v/>
      </c>
      <c r="D221" s="35" t="str">
        <f>IF(C221="","",1/'3_pessoal'!C$44)</f>
        <v/>
      </c>
      <c r="E221" s="11">
        <f>IF(C221="",0,'3_pessoal'!AC$44)</f>
        <v>0</v>
      </c>
      <c r="F221" s="108">
        <f>IF(C221="",0,'3_pessoal'!AE$44)</f>
        <v>0</v>
      </c>
      <c r="G221" s="11">
        <f t="shared" si="89"/>
        <v>0</v>
      </c>
      <c r="I221" s="11">
        <f t="shared" si="114"/>
        <v>0</v>
      </c>
      <c r="J221" s="112">
        <f t="shared" si="115"/>
        <v>0</v>
      </c>
      <c r="L221" s="11">
        <f t="shared" si="90"/>
        <v>0</v>
      </c>
      <c r="M221" s="108">
        <f t="shared" si="91"/>
        <v>0</v>
      </c>
      <c r="O221" s="11">
        <f t="shared" si="92"/>
        <v>0</v>
      </c>
      <c r="P221" s="108">
        <f t="shared" si="93"/>
        <v>0</v>
      </c>
      <c r="R221" s="11">
        <f t="shared" si="94"/>
        <v>0</v>
      </c>
      <c r="S221" s="108">
        <f t="shared" si="95"/>
        <v>0</v>
      </c>
      <c r="U221" s="11">
        <f t="shared" si="96"/>
        <v>0</v>
      </c>
      <c r="V221" s="108">
        <f t="shared" si="97"/>
        <v>0</v>
      </c>
      <c r="X221" s="11">
        <f t="shared" si="98"/>
        <v>0</v>
      </c>
      <c r="Y221" s="108">
        <f t="shared" si="99"/>
        <v>0</v>
      </c>
      <c r="AA221" s="11">
        <f t="shared" si="100"/>
        <v>0</v>
      </c>
      <c r="AB221" s="108">
        <f t="shared" si="101"/>
        <v>0</v>
      </c>
      <c r="AD221" s="11">
        <f t="shared" si="102"/>
        <v>0</v>
      </c>
      <c r="AE221" s="108">
        <f t="shared" si="103"/>
        <v>0</v>
      </c>
      <c r="AG221" s="11">
        <f t="shared" si="104"/>
        <v>0</v>
      </c>
      <c r="AH221" s="108">
        <f t="shared" si="105"/>
        <v>0</v>
      </c>
      <c r="AJ221" s="11">
        <f t="shared" si="106"/>
        <v>0</v>
      </c>
      <c r="AK221" s="108">
        <f t="shared" si="107"/>
        <v>0</v>
      </c>
      <c r="AM221" s="11">
        <f t="shared" si="108"/>
        <v>0</v>
      </c>
      <c r="AN221" s="108">
        <f t="shared" si="109"/>
        <v>0</v>
      </c>
      <c r="AP221" s="11">
        <f t="shared" si="110"/>
        <v>0</v>
      </c>
      <c r="AQ221" s="108">
        <f t="shared" si="111"/>
        <v>0</v>
      </c>
      <c r="AS221" s="11">
        <f t="shared" si="112"/>
        <v>0</v>
      </c>
      <c r="AT221" s="108">
        <f t="shared" si="113"/>
        <v>0</v>
      </c>
      <c r="AU221" s="158" t="str">
        <f>IF(C221="","",VLOOKUP(B221,apoio!P:S,4,0))</f>
        <v/>
      </c>
    </row>
    <row r="222" spans="1:47" ht="15" customHeight="1" x14ac:dyDescent="0.25">
      <c r="A222" s="7" t="str">
        <f>IF('1_geral'!$D$45="","",'1_geral'!$A$45)</f>
        <v/>
      </c>
      <c r="B222" s="49" t="str">
        <f>IF('1_geral'!$G$45="","",'1_geral'!$G$45)</f>
        <v/>
      </c>
      <c r="C222" s="49" t="str">
        <f>IF('1_geral'!$D$45="","",'1_geral'!$D$45)</f>
        <v/>
      </c>
      <c r="D222" s="35" t="str">
        <f>IF(C222="","",1/'3_pessoal'!C$45)</f>
        <v/>
      </c>
      <c r="E222" s="12">
        <f>IF(C222="",0,'3_pessoal'!AC$45)</f>
        <v>0</v>
      </c>
      <c r="F222" s="33">
        <f>IF(C222="",0,'3_pessoal'!AE$45)</f>
        <v>0</v>
      </c>
      <c r="G222" s="12">
        <f t="shared" si="89"/>
        <v>0</v>
      </c>
      <c r="I222" s="12">
        <f t="shared" si="114"/>
        <v>0</v>
      </c>
      <c r="J222" s="12">
        <f t="shared" si="115"/>
        <v>0</v>
      </c>
      <c r="L222" s="12">
        <f t="shared" si="90"/>
        <v>0</v>
      </c>
      <c r="M222" s="33">
        <f t="shared" si="91"/>
        <v>0</v>
      </c>
      <c r="O222" s="12">
        <f t="shared" si="92"/>
        <v>0</v>
      </c>
      <c r="P222" s="33">
        <f t="shared" si="93"/>
        <v>0</v>
      </c>
      <c r="R222" s="12">
        <f t="shared" si="94"/>
        <v>0</v>
      </c>
      <c r="S222" s="33">
        <f t="shared" si="95"/>
        <v>0</v>
      </c>
      <c r="U222" s="12">
        <f t="shared" si="96"/>
        <v>0</v>
      </c>
      <c r="V222" s="33">
        <f t="shared" si="97"/>
        <v>0</v>
      </c>
      <c r="X222" s="12">
        <f t="shared" si="98"/>
        <v>0</v>
      </c>
      <c r="Y222" s="33">
        <f t="shared" si="99"/>
        <v>0</v>
      </c>
      <c r="AA222" s="12">
        <f t="shared" si="100"/>
        <v>0</v>
      </c>
      <c r="AB222" s="33">
        <f t="shared" si="101"/>
        <v>0</v>
      </c>
      <c r="AD222" s="12">
        <f t="shared" si="102"/>
        <v>0</v>
      </c>
      <c r="AE222" s="33">
        <f t="shared" si="103"/>
        <v>0</v>
      </c>
      <c r="AG222" s="12">
        <f t="shared" si="104"/>
        <v>0</v>
      </c>
      <c r="AH222" s="33">
        <f t="shared" si="105"/>
        <v>0</v>
      </c>
      <c r="AJ222" s="12">
        <f t="shared" si="106"/>
        <v>0</v>
      </c>
      <c r="AK222" s="33">
        <f t="shared" si="107"/>
        <v>0</v>
      </c>
      <c r="AM222" s="12">
        <f t="shared" si="108"/>
        <v>0</v>
      </c>
      <c r="AN222" s="33">
        <f t="shared" si="109"/>
        <v>0</v>
      </c>
      <c r="AP222" s="12">
        <f t="shared" si="110"/>
        <v>0</v>
      </c>
      <c r="AQ222" s="33">
        <f t="shared" si="111"/>
        <v>0</v>
      </c>
      <c r="AS222" s="12">
        <f t="shared" si="112"/>
        <v>0</v>
      </c>
      <c r="AT222" s="33">
        <f t="shared" si="113"/>
        <v>0</v>
      </c>
      <c r="AU222" s="158" t="str">
        <f>IF(C222="","",VLOOKUP(B222,apoio!P:S,4,0))</f>
        <v/>
      </c>
    </row>
    <row r="223" spans="1:47" ht="15" customHeight="1" x14ac:dyDescent="0.25">
      <c r="A223" s="10" t="str">
        <f>IF('1_geral'!$D$46="","",'1_geral'!$A$46)</f>
        <v/>
      </c>
      <c r="B223" s="48" t="str">
        <f>IF('1_geral'!$G$46="","",'1_geral'!$G$46)</f>
        <v/>
      </c>
      <c r="C223" s="48" t="str">
        <f>IF('1_geral'!$D$46="","",'1_geral'!$D$46)</f>
        <v/>
      </c>
      <c r="D223" s="35" t="str">
        <f>IF(C223="","",1/'3_pessoal'!C$46)</f>
        <v/>
      </c>
      <c r="E223" s="11">
        <f>IF(C223="",0,'3_pessoal'!AC$46)</f>
        <v>0</v>
      </c>
      <c r="F223" s="108">
        <f>IF(C223="",0,'3_pessoal'!AE$46)</f>
        <v>0</v>
      </c>
      <c r="G223" s="11">
        <f t="shared" si="89"/>
        <v>0</v>
      </c>
      <c r="I223" s="11">
        <f t="shared" si="114"/>
        <v>0</v>
      </c>
      <c r="J223" s="112">
        <f t="shared" si="115"/>
        <v>0</v>
      </c>
      <c r="L223" s="11">
        <f t="shared" si="90"/>
        <v>0</v>
      </c>
      <c r="M223" s="108">
        <f t="shared" si="91"/>
        <v>0</v>
      </c>
      <c r="O223" s="11">
        <f t="shared" si="92"/>
        <v>0</v>
      </c>
      <c r="P223" s="108">
        <f t="shared" si="93"/>
        <v>0</v>
      </c>
      <c r="R223" s="11">
        <f t="shared" si="94"/>
        <v>0</v>
      </c>
      <c r="S223" s="108">
        <f t="shared" si="95"/>
        <v>0</v>
      </c>
      <c r="U223" s="11">
        <f t="shared" si="96"/>
        <v>0</v>
      </c>
      <c r="V223" s="108">
        <f t="shared" si="97"/>
        <v>0</v>
      </c>
      <c r="X223" s="11">
        <f t="shared" si="98"/>
        <v>0</v>
      </c>
      <c r="Y223" s="108">
        <f t="shared" si="99"/>
        <v>0</v>
      </c>
      <c r="AA223" s="11">
        <f t="shared" si="100"/>
        <v>0</v>
      </c>
      <c r="AB223" s="108">
        <f t="shared" si="101"/>
        <v>0</v>
      </c>
      <c r="AD223" s="11">
        <f t="shared" si="102"/>
        <v>0</v>
      </c>
      <c r="AE223" s="108">
        <f t="shared" si="103"/>
        <v>0</v>
      </c>
      <c r="AG223" s="11">
        <f t="shared" si="104"/>
        <v>0</v>
      </c>
      <c r="AH223" s="108">
        <f t="shared" si="105"/>
        <v>0</v>
      </c>
      <c r="AJ223" s="11">
        <f t="shared" si="106"/>
        <v>0</v>
      </c>
      <c r="AK223" s="108">
        <f t="shared" si="107"/>
        <v>0</v>
      </c>
      <c r="AM223" s="11">
        <f t="shared" si="108"/>
        <v>0</v>
      </c>
      <c r="AN223" s="108">
        <f t="shared" si="109"/>
        <v>0</v>
      </c>
      <c r="AP223" s="11">
        <f t="shared" si="110"/>
        <v>0</v>
      </c>
      <c r="AQ223" s="108">
        <f t="shared" si="111"/>
        <v>0</v>
      </c>
      <c r="AS223" s="11">
        <f t="shared" si="112"/>
        <v>0</v>
      </c>
      <c r="AT223" s="108">
        <f t="shared" si="113"/>
        <v>0</v>
      </c>
      <c r="AU223" s="158" t="str">
        <f>IF(C223="","",VLOOKUP(B223,apoio!P:S,4,0))</f>
        <v/>
      </c>
    </row>
    <row r="224" spans="1:47" ht="15" customHeight="1" x14ac:dyDescent="0.25">
      <c r="A224" s="7" t="str">
        <f>IF('1_geral'!$D$47="","",'1_geral'!$A$47)</f>
        <v/>
      </c>
      <c r="B224" s="49" t="str">
        <f>IF('1_geral'!$G$47="","",'1_geral'!$G$47)</f>
        <v/>
      </c>
      <c r="C224" s="49" t="str">
        <f>IF('1_geral'!$D$47="","",'1_geral'!$D$47)</f>
        <v/>
      </c>
      <c r="D224" s="35" t="str">
        <f>IF(C224="","",1/'3_pessoal'!C$47)</f>
        <v/>
      </c>
      <c r="E224" s="12">
        <f>IF(C224="",0,'3_pessoal'!AC$47)</f>
        <v>0</v>
      </c>
      <c r="F224" s="33">
        <f>IF(C224="",0,'3_pessoal'!AE$47)</f>
        <v>0</v>
      </c>
      <c r="G224" s="12">
        <f t="shared" si="89"/>
        <v>0</v>
      </c>
      <c r="I224" s="12">
        <f t="shared" si="114"/>
        <v>0</v>
      </c>
      <c r="J224" s="12">
        <f t="shared" si="115"/>
        <v>0</v>
      </c>
      <c r="L224" s="12">
        <f t="shared" si="90"/>
        <v>0</v>
      </c>
      <c r="M224" s="33">
        <f t="shared" si="91"/>
        <v>0</v>
      </c>
      <c r="O224" s="12">
        <f t="shared" si="92"/>
        <v>0</v>
      </c>
      <c r="P224" s="33">
        <f t="shared" si="93"/>
        <v>0</v>
      </c>
      <c r="R224" s="12">
        <f t="shared" si="94"/>
        <v>0</v>
      </c>
      <c r="S224" s="33">
        <f t="shared" si="95"/>
        <v>0</v>
      </c>
      <c r="U224" s="12">
        <f t="shared" si="96"/>
        <v>0</v>
      </c>
      <c r="V224" s="33">
        <f t="shared" si="97"/>
        <v>0</v>
      </c>
      <c r="X224" s="12">
        <f t="shared" si="98"/>
        <v>0</v>
      </c>
      <c r="Y224" s="33">
        <f t="shared" si="99"/>
        <v>0</v>
      </c>
      <c r="AA224" s="12">
        <f t="shared" si="100"/>
        <v>0</v>
      </c>
      <c r="AB224" s="33">
        <f t="shared" si="101"/>
        <v>0</v>
      </c>
      <c r="AD224" s="12">
        <f t="shared" si="102"/>
        <v>0</v>
      </c>
      <c r="AE224" s="33">
        <f t="shared" si="103"/>
        <v>0</v>
      </c>
      <c r="AG224" s="12">
        <f t="shared" si="104"/>
        <v>0</v>
      </c>
      <c r="AH224" s="33">
        <f t="shared" si="105"/>
        <v>0</v>
      </c>
      <c r="AJ224" s="12">
        <f t="shared" si="106"/>
        <v>0</v>
      </c>
      <c r="AK224" s="33">
        <f t="shared" si="107"/>
        <v>0</v>
      </c>
      <c r="AM224" s="12">
        <f t="shared" si="108"/>
        <v>0</v>
      </c>
      <c r="AN224" s="33">
        <f t="shared" si="109"/>
        <v>0</v>
      </c>
      <c r="AP224" s="12">
        <f t="shared" si="110"/>
        <v>0</v>
      </c>
      <c r="AQ224" s="33">
        <f t="shared" si="111"/>
        <v>0</v>
      </c>
      <c r="AS224" s="12">
        <f t="shared" si="112"/>
        <v>0</v>
      </c>
      <c r="AT224" s="33">
        <f t="shared" si="113"/>
        <v>0</v>
      </c>
      <c r="AU224" s="158" t="str">
        <f>IF(C224="","",VLOOKUP(B224,apoio!P:S,4,0))</f>
        <v/>
      </c>
    </row>
    <row r="225" spans="1:47" ht="15" customHeight="1" x14ac:dyDescent="0.25">
      <c r="A225" s="10" t="str">
        <f>IF('1_geral'!$D$48="","",'1_geral'!$A$48)</f>
        <v/>
      </c>
      <c r="B225" s="48" t="str">
        <f>IF('1_geral'!$G$48="","",'1_geral'!$G$48)</f>
        <v/>
      </c>
      <c r="C225" s="48" t="str">
        <f>IF('1_geral'!$D$48="","",'1_geral'!$D$48)</f>
        <v/>
      </c>
      <c r="D225" s="35" t="str">
        <f>IF(C225="","",1/'3_pessoal'!C$48)</f>
        <v/>
      </c>
      <c r="E225" s="11">
        <f>IF(C225="",0,'3_pessoal'!AC$48)</f>
        <v>0</v>
      </c>
      <c r="F225" s="108">
        <f>IF(C225="",0,'3_pessoal'!AE$48)</f>
        <v>0</v>
      </c>
      <c r="G225" s="11">
        <f t="shared" si="89"/>
        <v>0</v>
      </c>
      <c r="I225" s="11">
        <f t="shared" si="114"/>
        <v>0</v>
      </c>
      <c r="J225" s="112">
        <f t="shared" si="115"/>
        <v>0</v>
      </c>
      <c r="L225" s="11">
        <f t="shared" si="90"/>
        <v>0</v>
      </c>
      <c r="M225" s="108">
        <f t="shared" si="91"/>
        <v>0</v>
      </c>
      <c r="O225" s="11">
        <f t="shared" si="92"/>
        <v>0</v>
      </c>
      <c r="P225" s="108">
        <f t="shared" si="93"/>
        <v>0</v>
      </c>
      <c r="R225" s="11">
        <f t="shared" si="94"/>
        <v>0</v>
      </c>
      <c r="S225" s="108">
        <f t="shared" si="95"/>
        <v>0</v>
      </c>
      <c r="U225" s="11">
        <f t="shared" si="96"/>
        <v>0</v>
      </c>
      <c r="V225" s="108">
        <f t="shared" si="97"/>
        <v>0</v>
      </c>
      <c r="X225" s="11">
        <f t="shared" si="98"/>
        <v>0</v>
      </c>
      <c r="Y225" s="108">
        <f t="shared" si="99"/>
        <v>0</v>
      </c>
      <c r="AA225" s="11">
        <f t="shared" si="100"/>
        <v>0</v>
      </c>
      <c r="AB225" s="108">
        <f t="shared" si="101"/>
        <v>0</v>
      </c>
      <c r="AD225" s="11">
        <f t="shared" si="102"/>
        <v>0</v>
      </c>
      <c r="AE225" s="108">
        <f t="shared" si="103"/>
        <v>0</v>
      </c>
      <c r="AG225" s="11">
        <f t="shared" si="104"/>
        <v>0</v>
      </c>
      <c r="AH225" s="108">
        <f t="shared" si="105"/>
        <v>0</v>
      </c>
      <c r="AJ225" s="11">
        <f t="shared" si="106"/>
        <v>0</v>
      </c>
      <c r="AK225" s="108">
        <f t="shared" si="107"/>
        <v>0</v>
      </c>
      <c r="AM225" s="11">
        <f t="shared" si="108"/>
        <v>0</v>
      </c>
      <c r="AN225" s="108">
        <f t="shared" si="109"/>
        <v>0</v>
      </c>
      <c r="AP225" s="11">
        <f t="shared" si="110"/>
        <v>0</v>
      </c>
      <c r="AQ225" s="108">
        <f t="shared" si="111"/>
        <v>0</v>
      </c>
      <c r="AS225" s="11">
        <f t="shared" si="112"/>
        <v>0</v>
      </c>
      <c r="AT225" s="108">
        <f t="shared" si="113"/>
        <v>0</v>
      </c>
      <c r="AU225" s="158" t="str">
        <f>IF(C225="","",VLOOKUP(B225,apoio!P:S,4,0))</f>
        <v/>
      </c>
    </row>
    <row r="226" spans="1:47" ht="15" customHeight="1" x14ac:dyDescent="0.25">
      <c r="A226" s="7" t="str">
        <f>IF('1_geral'!$D$49="","",'1_geral'!$A$49)</f>
        <v/>
      </c>
      <c r="B226" s="49" t="str">
        <f>IF('1_geral'!$G$49="","",'1_geral'!$G$49)</f>
        <v/>
      </c>
      <c r="C226" s="49" t="str">
        <f>IF('1_geral'!$D$49="","",'1_geral'!$D$49)</f>
        <v/>
      </c>
      <c r="D226" s="35" t="str">
        <f>IF(C226="","",1/'3_pessoal'!C$49)</f>
        <v/>
      </c>
      <c r="E226" s="12">
        <f>IF(C226="",0,'3_pessoal'!AC$49)</f>
        <v>0</v>
      </c>
      <c r="F226" s="33">
        <f>IF(C226="",0,'3_pessoal'!AE$49)</f>
        <v>0</v>
      </c>
      <c r="G226" s="12">
        <f t="shared" si="89"/>
        <v>0</v>
      </c>
      <c r="I226" s="12">
        <f t="shared" si="114"/>
        <v>0</v>
      </c>
      <c r="J226" s="12">
        <f t="shared" si="115"/>
        <v>0</v>
      </c>
      <c r="L226" s="12">
        <f t="shared" si="90"/>
        <v>0</v>
      </c>
      <c r="M226" s="33">
        <f t="shared" si="91"/>
        <v>0</v>
      </c>
      <c r="O226" s="12">
        <f t="shared" si="92"/>
        <v>0</v>
      </c>
      <c r="P226" s="33">
        <f t="shared" si="93"/>
        <v>0</v>
      </c>
      <c r="R226" s="12">
        <f t="shared" si="94"/>
        <v>0</v>
      </c>
      <c r="S226" s="33">
        <f t="shared" si="95"/>
        <v>0</v>
      </c>
      <c r="U226" s="12">
        <f t="shared" si="96"/>
        <v>0</v>
      </c>
      <c r="V226" s="33">
        <f t="shared" si="97"/>
        <v>0</v>
      </c>
      <c r="X226" s="12">
        <f t="shared" si="98"/>
        <v>0</v>
      </c>
      <c r="Y226" s="33">
        <f t="shared" si="99"/>
        <v>0</v>
      </c>
      <c r="AA226" s="12">
        <f t="shared" si="100"/>
        <v>0</v>
      </c>
      <c r="AB226" s="33">
        <f t="shared" si="101"/>
        <v>0</v>
      </c>
      <c r="AD226" s="12">
        <f t="shared" si="102"/>
        <v>0</v>
      </c>
      <c r="AE226" s="33">
        <f t="shared" si="103"/>
        <v>0</v>
      </c>
      <c r="AG226" s="12">
        <f t="shared" si="104"/>
        <v>0</v>
      </c>
      <c r="AH226" s="33">
        <f t="shared" si="105"/>
        <v>0</v>
      </c>
      <c r="AJ226" s="12">
        <f t="shared" si="106"/>
        <v>0</v>
      </c>
      <c r="AK226" s="33">
        <f t="shared" si="107"/>
        <v>0</v>
      </c>
      <c r="AM226" s="12">
        <f t="shared" si="108"/>
        <v>0</v>
      </c>
      <c r="AN226" s="33">
        <f t="shared" si="109"/>
        <v>0</v>
      </c>
      <c r="AP226" s="12">
        <f t="shared" si="110"/>
        <v>0</v>
      </c>
      <c r="AQ226" s="33">
        <f t="shared" si="111"/>
        <v>0</v>
      </c>
      <c r="AS226" s="12">
        <f t="shared" si="112"/>
        <v>0</v>
      </c>
      <c r="AT226" s="33">
        <f t="shared" si="113"/>
        <v>0</v>
      </c>
      <c r="AU226" s="158" t="str">
        <f>IF(C226="","",VLOOKUP(B226,apoio!P:S,4,0))</f>
        <v/>
      </c>
    </row>
    <row r="227" spans="1:47" ht="15" customHeight="1" x14ac:dyDescent="0.25">
      <c r="A227" s="10" t="str">
        <f>IF('1_geral'!$D$50="","",'1_geral'!$A$50)</f>
        <v/>
      </c>
      <c r="B227" s="48" t="str">
        <f>IF('1_geral'!$G$50="","",'1_geral'!$G$50)</f>
        <v/>
      </c>
      <c r="C227" s="48" t="str">
        <f>IF('1_geral'!$D$50="","",'1_geral'!$D$50)</f>
        <v/>
      </c>
      <c r="D227" s="35" t="str">
        <f>IF(C227="","",1/'3_pessoal'!C$50)</f>
        <v/>
      </c>
      <c r="E227" s="11">
        <f>IF(C227="",0,'3_pessoal'!AC$50)</f>
        <v>0</v>
      </c>
      <c r="F227" s="108">
        <f>IF(C227="",0,'3_pessoal'!AE$50)</f>
        <v>0</v>
      </c>
      <c r="G227" s="11">
        <f t="shared" si="89"/>
        <v>0</v>
      </c>
      <c r="I227" s="11">
        <f t="shared" si="114"/>
        <v>0</v>
      </c>
      <c r="J227" s="112">
        <f t="shared" si="115"/>
        <v>0</v>
      </c>
      <c r="L227" s="11">
        <f t="shared" si="90"/>
        <v>0</v>
      </c>
      <c r="M227" s="108">
        <f t="shared" si="91"/>
        <v>0</v>
      </c>
      <c r="O227" s="11">
        <f t="shared" si="92"/>
        <v>0</v>
      </c>
      <c r="P227" s="108">
        <f t="shared" si="93"/>
        <v>0</v>
      </c>
      <c r="R227" s="11">
        <f t="shared" si="94"/>
        <v>0</v>
      </c>
      <c r="S227" s="108">
        <f t="shared" si="95"/>
        <v>0</v>
      </c>
      <c r="U227" s="11">
        <f t="shared" si="96"/>
        <v>0</v>
      </c>
      <c r="V227" s="108">
        <f t="shared" si="97"/>
        <v>0</v>
      </c>
      <c r="X227" s="11">
        <f t="shared" si="98"/>
        <v>0</v>
      </c>
      <c r="Y227" s="108">
        <f t="shared" si="99"/>
        <v>0</v>
      </c>
      <c r="AA227" s="11">
        <f t="shared" si="100"/>
        <v>0</v>
      </c>
      <c r="AB227" s="108">
        <f t="shared" si="101"/>
        <v>0</v>
      </c>
      <c r="AD227" s="11">
        <f t="shared" si="102"/>
        <v>0</v>
      </c>
      <c r="AE227" s="108">
        <f t="shared" si="103"/>
        <v>0</v>
      </c>
      <c r="AG227" s="11">
        <f t="shared" si="104"/>
        <v>0</v>
      </c>
      <c r="AH227" s="108">
        <f t="shared" si="105"/>
        <v>0</v>
      </c>
      <c r="AJ227" s="11">
        <f t="shared" si="106"/>
        <v>0</v>
      </c>
      <c r="AK227" s="108">
        <f t="shared" si="107"/>
        <v>0</v>
      </c>
      <c r="AM227" s="11">
        <f t="shared" si="108"/>
        <v>0</v>
      </c>
      <c r="AN227" s="108">
        <f t="shared" si="109"/>
        <v>0</v>
      </c>
      <c r="AP227" s="11">
        <f t="shared" si="110"/>
        <v>0</v>
      </c>
      <c r="AQ227" s="108">
        <f t="shared" si="111"/>
        <v>0</v>
      </c>
      <c r="AS227" s="11">
        <f t="shared" si="112"/>
        <v>0</v>
      </c>
      <c r="AT227" s="108">
        <f t="shared" si="113"/>
        <v>0</v>
      </c>
      <c r="AU227" s="158" t="str">
        <f>IF(C227="","",VLOOKUP(B227,apoio!P:S,4,0))</f>
        <v/>
      </c>
    </row>
    <row r="228" spans="1:47" ht="15" customHeight="1" x14ac:dyDescent="0.25">
      <c r="A228" s="7" t="str">
        <f>IF('1_geral'!$D$51="","",'1_geral'!$A$51)</f>
        <v/>
      </c>
      <c r="B228" s="49" t="str">
        <f>IF('1_geral'!$G$51="","",'1_geral'!$G$51)</f>
        <v/>
      </c>
      <c r="C228" s="49" t="str">
        <f>IF('1_geral'!$D$51="","",'1_geral'!$D$51)</f>
        <v/>
      </c>
      <c r="D228" s="35" t="str">
        <f>IF(C228="","",1/'3_pessoal'!C$51)</f>
        <v/>
      </c>
      <c r="E228" s="12">
        <f>IF(C228="",0,'3_pessoal'!AC$51)</f>
        <v>0</v>
      </c>
      <c r="F228" s="33">
        <f>IF(C228="",0,'3_pessoal'!AE$51)</f>
        <v>0</v>
      </c>
      <c r="G228" s="12">
        <f t="shared" si="89"/>
        <v>0</v>
      </c>
      <c r="I228" s="12">
        <f t="shared" si="114"/>
        <v>0</v>
      </c>
      <c r="J228" s="12">
        <f t="shared" si="115"/>
        <v>0</v>
      </c>
      <c r="L228" s="12">
        <f t="shared" si="90"/>
        <v>0</v>
      </c>
      <c r="M228" s="33">
        <f t="shared" si="91"/>
        <v>0</v>
      </c>
      <c r="O228" s="12">
        <f t="shared" si="92"/>
        <v>0</v>
      </c>
      <c r="P228" s="33">
        <f t="shared" si="93"/>
        <v>0</v>
      </c>
      <c r="R228" s="12">
        <f t="shared" si="94"/>
        <v>0</v>
      </c>
      <c r="S228" s="33">
        <f t="shared" si="95"/>
        <v>0</v>
      </c>
      <c r="U228" s="12">
        <f t="shared" si="96"/>
        <v>0</v>
      </c>
      <c r="V228" s="33">
        <f t="shared" si="97"/>
        <v>0</v>
      </c>
      <c r="X228" s="12">
        <f t="shared" si="98"/>
        <v>0</v>
      </c>
      <c r="Y228" s="33">
        <f t="shared" si="99"/>
        <v>0</v>
      </c>
      <c r="AA228" s="12">
        <f t="shared" si="100"/>
        <v>0</v>
      </c>
      <c r="AB228" s="33">
        <f t="shared" si="101"/>
        <v>0</v>
      </c>
      <c r="AD228" s="12">
        <f t="shared" si="102"/>
        <v>0</v>
      </c>
      <c r="AE228" s="33">
        <f t="shared" si="103"/>
        <v>0</v>
      </c>
      <c r="AG228" s="12">
        <f t="shared" si="104"/>
        <v>0</v>
      </c>
      <c r="AH228" s="33">
        <f t="shared" si="105"/>
        <v>0</v>
      </c>
      <c r="AJ228" s="12">
        <f t="shared" si="106"/>
        <v>0</v>
      </c>
      <c r="AK228" s="33">
        <f t="shared" si="107"/>
        <v>0</v>
      </c>
      <c r="AM228" s="12">
        <f t="shared" si="108"/>
        <v>0</v>
      </c>
      <c r="AN228" s="33">
        <f t="shared" si="109"/>
        <v>0</v>
      </c>
      <c r="AP228" s="12">
        <f t="shared" si="110"/>
        <v>0</v>
      </c>
      <c r="AQ228" s="33">
        <f t="shared" si="111"/>
        <v>0</v>
      </c>
      <c r="AS228" s="12">
        <f t="shared" si="112"/>
        <v>0</v>
      </c>
      <c r="AT228" s="33">
        <f t="shared" si="113"/>
        <v>0</v>
      </c>
      <c r="AU228" s="158" t="str">
        <f>IF(C228="","",VLOOKUP(B228,apoio!P:S,4,0))</f>
        <v/>
      </c>
    </row>
    <row r="229" spans="1:47" ht="15" customHeight="1" x14ac:dyDescent="0.25">
      <c r="A229" s="10" t="str">
        <f>IF('1_geral'!$D$52="","",'1_geral'!$A$52)</f>
        <v/>
      </c>
      <c r="B229" s="48" t="str">
        <f>IF('1_geral'!$G$52="","",'1_geral'!$G$52)</f>
        <v/>
      </c>
      <c r="C229" s="48" t="str">
        <f>IF('1_geral'!$D$52="","",'1_geral'!$D$52)</f>
        <v/>
      </c>
      <c r="D229" s="35" t="str">
        <f>IF(C229="","",1/'3_pessoal'!C$52)</f>
        <v/>
      </c>
      <c r="E229" s="11">
        <f>IF(C229="",0,'3_pessoal'!AC$52)</f>
        <v>0</v>
      </c>
      <c r="F229" s="108">
        <f>IF(C229="",0,'3_pessoal'!AE$52)</f>
        <v>0</v>
      </c>
      <c r="G229" s="11">
        <f t="shared" si="89"/>
        <v>0</v>
      </c>
      <c r="I229" s="11">
        <f t="shared" si="114"/>
        <v>0</v>
      </c>
      <c r="J229" s="112">
        <f t="shared" si="115"/>
        <v>0</v>
      </c>
      <c r="L229" s="11">
        <f t="shared" si="90"/>
        <v>0</v>
      </c>
      <c r="M229" s="108">
        <f t="shared" si="91"/>
        <v>0</v>
      </c>
      <c r="O229" s="11">
        <f t="shared" si="92"/>
        <v>0</v>
      </c>
      <c r="P229" s="108">
        <f t="shared" si="93"/>
        <v>0</v>
      </c>
      <c r="R229" s="11">
        <f t="shared" si="94"/>
        <v>0</v>
      </c>
      <c r="S229" s="108">
        <f t="shared" si="95"/>
        <v>0</v>
      </c>
      <c r="U229" s="11">
        <f t="shared" si="96"/>
        <v>0</v>
      </c>
      <c r="V229" s="108">
        <f t="shared" si="97"/>
        <v>0</v>
      </c>
      <c r="X229" s="11">
        <f t="shared" si="98"/>
        <v>0</v>
      </c>
      <c r="Y229" s="108">
        <f t="shared" si="99"/>
        <v>0</v>
      </c>
      <c r="AA229" s="11">
        <f t="shared" si="100"/>
        <v>0</v>
      </c>
      <c r="AB229" s="108">
        <f t="shared" si="101"/>
        <v>0</v>
      </c>
      <c r="AD229" s="11">
        <f t="shared" si="102"/>
        <v>0</v>
      </c>
      <c r="AE229" s="108">
        <f t="shared" si="103"/>
        <v>0</v>
      </c>
      <c r="AG229" s="11">
        <f t="shared" si="104"/>
        <v>0</v>
      </c>
      <c r="AH229" s="108">
        <f t="shared" si="105"/>
        <v>0</v>
      </c>
      <c r="AJ229" s="11">
        <f t="shared" si="106"/>
        <v>0</v>
      </c>
      <c r="AK229" s="108">
        <f t="shared" si="107"/>
        <v>0</v>
      </c>
      <c r="AM229" s="11">
        <f t="shared" si="108"/>
        <v>0</v>
      </c>
      <c r="AN229" s="108">
        <f t="shared" si="109"/>
        <v>0</v>
      </c>
      <c r="AP229" s="11">
        <f t="shared" si="110"/>
        <v>0</v>
      </c>
      <c r="AQ229" s="108">
        <f t="shared" si="111"/>
        <v>0</v>
      </c>
      <c r="AS229" s="11">
        <f t="shared" si="112"/>
        <v>0</v>
      </c>
      <c r="AT229" s="108">
        <f t="shared" si="113"/>
        <v>0</v>
      </c>
      <c r="AU229" s="158" t="str">
        <f>IF(C229="","",VLOOKUP(B229,apoio!P:S,4,0))</f>
        <v/>
      </c>
    </row>
    <row r="230" spans="1:47" ht="15" customHeight="1" x14ac:dyDescent="0.25">
      <c r="A230" s="7" t="str">
        <f>IF('1_geral'!$D$53="","",'1_geral'!$A$53)</f>
        <v/>
      </c>
      <c r="B230" s="49" t="str">
        <f>IF('1_geral'!$G$53="","",'1_geral'!$G$53)</f>
        <v/>
      </c>
      <c r="C230" s="49" t="str">
        <f>IF('1_geral'!$D$53="","",'1_geral'!$D$53)</f>
        <v/>
      </c>
      <c r="D230" s="35" t="str">
        <f>IF(C230="","",1/'3_pessoal'!C$53)</f>
        <v/>
      </c>
      <c r="E230" s="12">
        <f>IF(C230="",0,'3_pessoal'!AC$53)</f>
        <v>0</v>
      </c>
      <c r="F230" s="33">
        <f>IF(C230="",0,'3_pessoal'!AE$53)</f>
        <v>0</v>
      </c>
      <c r="G230" s="12">
        <f t="shared" si="89"/>
        <v>0</v>
      </c>
      <c r="I230" s="12">
        <f t="shared" si="114"/>
        <v>0</v>
      </c>
      <c r="J230" s="12">
        <f t="shared" si="115"/>
        <v>0</v>
      </c>
      <c r="L230" s="12">
        <f t="shared" si="90"/>
        <v>0</v>
      </c>
      <c r="M230" s="33">
        <f t="shared" si="91"/>
        <v>0</v>
      </c>
      <c r="O230" s="12">
        <f t="shared" si="92"/>
        <v>0</v>
      </c>
      <c r="P230" s="33">
        <f t="shared" si="93"/>
        <v>0</v>
      </c>
      <c r="R230" s="12">
        <f t="shared" si="94"/>
        <v>0</v>
      </c>
      <c r="S230" s="33">
        <f t="shared" si="95"/>
        <v>0</v>
      </c>
      <c r="U230" s="12">
        <f t="shared" si="96"/>
        <v>0</v>
      </c>
      <c r="V230" s="33">
        <f t="shared" si="97"/>
        <v>0</v>
      </c>
      <c r="X230" s="12">
        <f t="shared" si="98"/>
        <v>0</v>
      </c>
      <c r="Y230" s="33">
        <f t="shared" si="99"/>
        <v>0</v>
      </c>
      <c r="AA230" s="12">
        <f t="shared" si="100"/>
        <v>0</v>
      </c>
      <c r="AB230" s="33">
        <f t="shared" si="101"/>
        <v>0</v>
      </c>
      <c r="AD230" s="12">
        <f t="shared" si="102"/>
        <v>0</v>
      </c>
      <c r="AE230" s="33">
        <f t="shared" si="103"/>
        <v>0</v>
      </c>
      <c r="AG230" s="12">
        <f t="shared" si="104"/>
        <v>0</v>
      </c>
      <c r="AH230" s="33">
        <f t="shared" si="105"/>
        <v>0</v>
      </c>
      <c r="AJ230" s="12">
        <f t="shared" si="106"/>
        <v>0</v>
      </c>
      <c r="AK230" s="33">
        <f t="shared" si="107"/>
        <v>0</v>
      </c>
      <c r="AM230" s="12">
        <f t="shared" si="108"/>
        <v>0</v>
      </c>
      <c r="AN230" s="33">
        <f t="shared" si="109"/>
        <v>0</v>
      </c>
      <c r="AP230" s="12">
        <f t="shared" si="110"/>
        <v>0</v>
      </c>
      <c r="AQ230" s="33">
        <f t="shared" si="111"/>
        <v>0</v>
      </c>
      <c r="AS230" s="12">
        <f t="shared" si="112"/>
        <v>0</v>
      </c>
      <c r="AT230" s="33">
        <f t="shared" si="113"/>
        <v>0</v>
      </c>
      <c r="AU230" s="158" t="str">
        <f>IF(C230="","",VLOOKUP(B230,apoio!P:S,4,0))</f>
        <v/>
      </c>
    </row>
    <row r="231" spans="1:47" ht="15" customHeight="1" x14ac:dyDescent="0.25">
      <c r="A231" s="10" t="str">
        <f>IF('1_geral'!$D$54="","",'1_geral'!$A$54)</f>
        <v/>
      </c>
      <c r="B231" s="48" t="str">
        <f>IF('1_geral'!$G$54="","",'1_geral'!$G$54)</f>
        <v/>
      </c>
      <c r="C231" s="48" t="str">
        <f>IF('1_geral'!$D$54="","",'1_geral'!$D$54)</f>
        <v/>
      </c>
      <c r="D231" s="35" t="str">
        <f>IF(C231="","",1/'3_pessoal'!C$54)</f>
        <v/>
      </c>
      <c r="E231" s="11">
        <f>IF(C231="",0,'3_pessoal'!AC$54)</f>
        <v>0</v>
      </c>
      <c r="F231" s="108">
        <f>IF(C231="",0,'3_pessoal'!AE$54)</f>
        <v>0</v>
      </c>
      <c r="G231" s="11">
        <f t="shared" si="89"/>
        <v>0</v>
      </c>
      <c r="I231" s="11">
        <f t="shared" si="114"/>
        <v>0</v>
      </c>
      <c r="J231" s="112">
        <f t="shared" si="115"/>
        <v>0</v>
      </c>
      <c r="L231" s="11">
        <f t="shared" si="90"/>
        <v>0</v>
      </c>
      <c r="M231" s="108">
        <f t="shared" si="91"/>
        <v>0</v>
      </c>
      <c r="O231" s="11">
        <f t="shared" si="92"/>
        <v>0</v>
      </c>
      <c r="P231" s="108">
        <f t="shared" si="93"/>
        <v>0</v>
      </c>
      <c r="R231" s="11">
        <f t="shared" si="94"/>
        <v>0</v>
      </c>
      <c r="S231" s="108">
        <f t="shared" si="95"/>
        <v>0</v>
      </c>
      <c r="U231" s="11">
        <f t="shared" si="96"/>
        <v>0</v>
      </c>
      <c r="V231" s="108">
        <f t="shared" si="97"/>
        <v>0</v>
      </c>
      <c r="X231" s="11">
        <f t="shared" si="98"/>
        <v>0</v>
      </c>
      <c r="Y231" s="108">
        <f t="shared" si="99"/>
        <v>0</v>
      </c>
      <c r="AA231" s="11">
        <f t="shared" si="100"/>
        <v>0</v>
      </c>
      <c r="AB231" s="108">
        <f t="shared" si="101"/>
        <v>0</v>
      </c>
      <c r="AD231" s="11">
        <f t="shared" si="102"/>
        <v>0</v>
      </c>
      <c r="AE231" s="108">
        <f t="shared" si="103"/>
        <v>0</v>
      </c>
      <c r="AG231" s="11">
        <f t="shared" si="104"/>
        <v>0</v>
      </c>
      <c r="AH231" s="108">
        <f t="shared" si="105"/>
        <v>0</v>
      </c>
      <c r="AJ231" s="11">
        <f t="shared" si="106"/>
        <v>0</v>
      </c>
      <c r="AK231" s="108">
        <f t="shared" si="107"/>
        <v>0</v>
      </c>
      <c r="AM231" s="11">
        <f t="shared" si="108"/>
        <v>0</v>
      </c>
      <c r="AN231" s="108">
        <f t="shared" si="109"/>
        <v>0</v>
      </c>
      <c r="AP231" s="11">
        <f t="shared" si="110"/>
        <v>0</v>
      </c>
      <c r="AQ231" s="108">
        <f t="shared" si="111"/>
        <v>0</v>
      </c>
      <c r="AS231" s="11">
        <f t="shared" si="112"/>
        <v>0</v>
      </c>
      <c r="AT231" s="108">
        <f t="shared" si="113"/>
        <v>0</v>
      </c>
      <c r="AU231" s="158" t="str">
        <f>IF(C231="","",VLOOKUP(B231,apoio!P:S,4,0))</f>
        <v/>
      </c>
    </row>
    <row r="232" spans="1:47" ht="15" customHeight="1" x14ac:dyDescent="0.25">
      <c r="A232" s="7" t="str">
        <f>IF('1_geral'!$D$55="","",'1_geral'!$A$55)</f>
        <v/>
      </c>
      <c r="B232" s="49" t="str">
        <f>IF('1_geral'!$G$55="","",'1_geral'!$G$55)</f>
        <v/>
      </c>
      <c r="C232" s="49" t="str">
        <f>IF('1_geral'!$D$55="","",'1_geral'!$D$55)</f>
        <v/>
      </c>
      <c r="D232" s="35" t="str">
        <f>IF(C232="","",1/'3_pessoal'!C$55)</f>
        <v/>
      </c>
      <c r="E232" s="12">
        <f>IF(C232="",0,'3_pessoal'!AC$55)</f>
        <v>0</v>
      </c>
      <c r="F232" s="33">
        <f>IF(C232="",0,'3_pessoal'!AE$55)</f>
        <v>0</v>
      </c>
      <c r="G232" s="12">
        <f t="shared" si="89"/>
        <v>0</v>
      </c>
      <c r="I232" s="12">
        <f t="shared" si="114"/>
        <v>0</v>
      </c>
      <c r="J232" s="12">
        <f t="shared" si="115"/>
        <v>0</v>
      </c>
      <c r="L232" s="12">
        <f t="shared" si="90"/>
        <v>0</v>
      </c>
      <c r="M232" s="33">
        <f t="shared" si="91"/>
        <v>0</v>
      </c>
      <c r="O232" s="12">
        <f t="shared" si="92"/>
        <v>0</v>
      </c>
      <c r="P232" s="33">
        <f t="shared" si="93"/>
        <v>0</v>
      </c>
      <c r="R232" s="12">
        <f t="shared" si="94"/>
        <v>0</v>
      </c>
      <c r="S232" s="33">
        <f t="shared" si="95"/>
        <v>0</v>
      </c>
      <c r="U232" s="12">
        <f t="shared" si="96"/>
        <v>0</v>
      </c>
      <c r="V232" s="33">
        <f t="shared" si="97"/>
        <v>0</v>
      </c>
      <c r="X232" s="12">
        <f t="shared" si="98"/>
        <v>0</v>
      </c>
      <c r="Y232" s="33">
        <f t="shared" si="99"/>
        <v>0</v>
      </c>
      <c r="AA232" s="12">
        <f t="shared" si="100"/>
        <v>0</v>
      </c>
      <c r="AB232" s="33">
        <f t="shared" si="101"/>
        <v>0</v>
      </c>
      <c r="AD232" s="12">
        <f t="shared" si="102"/>
        <v>0</v>
      </c>
      <c r="AE232" s="33">
        <f t="shared" si="103"/>
        <v>0</v>
      </c>
      <c r="AG232" s="12">
        <f t="shared" si="104"/>
        <v>0</v>
      </c>
      <c r="AH232" s="33">
        <f t="shared" si="105"/>
        <v>0</v>
      </c>
      <c r="AJ232" s="12">
        <f t="shared" si="106"/>
        <v>0</v>
      </c>
      <c r="AK232" s="33">
        <f t="shared" si="107"/>
        <v>0</v>
      </c>
      <c r="AM232" s="12">
        <f t="shared" si="108"/>
        <v>0</v>
      </c>
      <c r="AN232" s="33">
        <f t="shared" si="109"/>
        <v>0</v>
      </c>
      <c r="AP232" s="12">
        <f t="shared" si="110"/>
        <v>0</v>
      </c>
      <c r="AQ232" s="33">
        <f t="shared" si="111"/>
        <v>0</v>
      </c>
      <c r="AS232" s="12">
        <f t="shared" si="112"/>
        <v>0</v>
      </c>
      <c r="AT232" s="33">
        <f t="shared" si="113"/>
        <v>0</v>
      </c>
      <c r="AU232" s="158" t="str">
        <f>IF(C232="","",VLOOKUP(B232,apoio!P:S,4,0))</f>
        <v/>
      </c>
    </row>
    <row r="233" spans="1:47" ht="15" customHeight="1" x14ac:dyDescent="0.25">
      <c r="A233" s="10" t="str">
        <f>IF('1_geral'!$D$56="","",'1_geral'!$A$56)</f>
        <v/>
      </c>
      <c r="B233" s="48" t="str">
        <f>IF('1_geral'!$G$56="","",'1_geral'!$G$56)</f>
        <v/>
      </c>
      <c r="C233" s="48" t="str">
        <f>IF('1_geral'!$D$56="","",'1_geral'!$D$56)</f>
        <v/>
      </c>
      <c r="D233" s="35" t="str">
        <f>IF(C233="","",1/'3_pessoal'!C$56)</f>
        <v/>
      </c>
      <c r="E233" s="11">
        <f>IF(C233="",0,'3_pessoal'!AC$56)</f>
        <v>0</v>
      </c>
      <c r="F233" s="108">
        <f>IF(C233="",0,'3_pessoal'!AE$56)</f>
        <v>0</v>
      </c>
      <c r="G233" s="11">
        <f t="shared" si="89"/>
        <v>0</v>
      </c>
      <c r="I233" s="11">
        <f t="shared" si="114"/>
        <v>0</v>
      </c>
      <c r="J233" s="112">
        <f t="shared" si="115"/>
        <v>0</v>
      </c>
      <c r="L233" s="11">
        <f t="shared" si="90"/>
        <v>0</v>
      </c>
      <c r="M233" s="108">
        <f t="shared" si="91"/>
        <v>0</v>
      </c>
      <c r="O233" s="11">
        <f t="shared" si="92"/>
        <v>0</v>
      </c>
      <c r="P233" s="108">
        <f t="shared" si="93"/>
        <v>0</v>
      </c>
      <c r="R233" s="11">
        <f t="shared" si="94"/>
        <v>0</v>
      </c>
      <c r="S233" s="108">
        <f t="shared" si="95"/>
        <v>0</v>
      </c>
      <c r="U233" s="11">
        <f t="shared" si="96"/>
        <v>0</v>
      </c>
      <c r="V233" s="108">
        <f t="shared" si="97"/>
        <v>0</v>
      </c>
      <c r="X233" s="11">
        <f t="shared" si="98"/>
        <v>0</v>
      </c>
      <c r="Y233" s="108">
        <f t="shared" si="99"/>
        <v>0</v>
      </c>
      <c r="AA233" s="11">
        <f t="shared" si="100"/>
        <v>0</v>
      </c>
      <c r="AB233" s="108">
        <f t="shared" si="101"/>
        <v>0</v>
      </c>
      <c r="AD233" s="11">
        <f t="shared" si="102"/>
        <v>0</v>
      </c>
      <c r="AE233" s="108">
        <f t="shared" si="103"/>
        <v>0</v>
      </c>
      <c r="AG233" s="11">
        <f t="shared" si="104"/>
        <v>0</v>
      </c>
      <c r="AH233" s="108">
        <f t="shared" si="105"/>
        <v>0</v>
      </c>
      <c r="AJ233" s="11">
        <f t="shared" si="106"/>
        <v>0</v>
      </c>
      <c r="AK233" s="108">
        <f t="shared" si="107"/>
        <v>0</v>
      </c>
      <c r="AM233" s="11">
        <f t="shared" si="108"/>
        <v>0</v>
      </c>
      <c r="AN233" s="108">
        <f t="shared" si="109"/>
        <v>0</v>
      </c>
      <c r="AP233" s="11">
        <f t="shared" si="110"/>
        <v>0</v>
      </c>
      <c r="AQ233" s="108">
        <f t="shared" si="111"/>
        <v>0</v>
      </c>
      <c r="AS233" s="11">
        <f t="shared" si="112"/>
        <v>0</v>
      </c>
      <c r="AT233" s="108">
        <f t="shared" si="113"/>
        <v>0</v>
      </c>
      <c r="AU233" s="158" t="str">
        <f>IF(C233="","",VLOOKUP(B233,apoio!P:S,4,0))</f>
        <v/>
      </c>
    </row>
    <row r="234" spans="1:47" ht="15" customHeight="1" x14ac:dyDescent="0.25">
      <c r="A234" s="7" t="str">
        <f>IF('1_geral'!$D$57="","",'1_geral'!$A$57)</f>
        <v/>
      </c>
      <c r="B234" s="49" t="str">
        <f>IF('1_geral'!$G$57="","",'1_geral'!$G$57)</f>
        <v/>
      </c>
      <c r="C234" s="49" t="str">
        <f>IF('1_geral'!$D$57="","",'1_geral'!$D$57)</f>
        <v/>
      </c>
      <c r="D234" s="35" t="str">
        <f>IF(C234="","",1/'3_pessoal'!C$57)</f>
        <v/>
      </c>
      <c r="E234" s="12">
        <f>IF(C234="",0,'3_pessoal'!AC$57)</f>
        <v>0</v>
      </c>
      <c r="F234" s="33">
        <f>IF(C234="",0,'3_pessoal'!AE$57)</f>
        <v>0</v>
      </c>
      <c r="G234" s="12">
        <f t="shared" si="89"/>
        <v>0</v>
      </c>
      <c r="I234" s="12">
        <f t="shared" si="114"/>
        <v>0</v>
      </c>
      <c r="J234" s="12">
        <f t="shared" si="115"/>
        <v>0</v>
      </c>
      <c r="L234" s="12">
        <f t="shared" si="90"/>
        <v>0</v>
      </c>
      <c r="M234" s="33">
        <f t="shared" si="91"/>
        <v>0</v>
      </c>
      <c r="O234" s="12">
        <f t="shared" si="92"/>
        <v>0</v>
      </c>
      <c r="P234" s="33">
        <f t="shared" si="93"/>
        <v>0</v>
      </c>
      <c r="R234" s="12">
        <f t="shared" si="94"/>
        <v>0</v>
      </c>
      <c r="S234" s="33">
        <f t="shared" si="95"/>
        <v>0</v>
      </c>
      <c r="U234" s="12">
        <f t="shared" si="96"/>
        <v>0</v>
      </c>
      <c r="V234" s="33">
        <f t="shared" si="97"/>
        <v>0</v>
      </c>
      <c r="X234" s="12">
        <f t="shared" si="98"/>
        <v>0</v>
      </c>
      <c r="Y234" s="33">
        <f t="shared" si="99"/>
        <v>0</v>
      </c>
      <c r="AA234" s="12">
        <f t="shared" si="100"/>
        <v>0</v>
      </c>
      <c r="AB234" s="33">
        <f t="shared" si="101"/>
        <v>0</v>
      </c>
      <c r="AD234" s="12">
        <f t="shared" si="102"/>
        <v>0</v>
      </c>
      <c r="AE234" s="33">
        <f t="shared" si="103"/>
        <v>0</v>
      </c>
      <c r="AG234" s="12">
        <f t="shared" si="104"/>
        <v>0</v>
      </c>
      <c r="AH234" s="33">
        <f t="shared" si="105"/>
        <v>0</v>
      </c>
      <c r="AJ234" s="12">
        <f t="shared" si="106"/>
        <v>0</v>
      </c>
      <c r="AK234" s="33">
        <f t="shared" si="107"/>
        <v>0</v>
      </c>
      <c r="AM234" s="12">
        <f t="shared" si="108"/>
        <v>0</v>
      </c>
      <c r="AN234" s="33">
        <f t="shared" si="109"/>
        <v>0</v>
      </c>
      <c r="AP234" s="12">
        <f t="shared" si="110"/>
        <v>0</v>
      </c>
      <c r="AQ234" s="33">
        <f t="shared" si="111"/>
        <v>0</v>
      </c>
      <c r="AS234" s="12">
        <f t="shared" si="112"/>
        <v>0</v>
      </c>
      <c r="AT234" s="33">
        <f t="shared" si="113"/>
        <v>0</v>
      </c>
      <c r="AU234" s="158" t="str">
        <f>IF(C234="","",VLOOKUP(B234,apoio!P:S,4,0))</f>
        <v/>
      </c>
    </row>
    <row r="235" spans="1:47" ht="15" customHeight="1" x14ac:dyDescent="0.25">
      <c r="A235" s="10" t="str">
        <f>IF('1_geral'!$D$58="","",'1_geral'!$A$58)</f>
        <v/>
      </c>
      <c r="B235" s="48" t="str">
        <f>IF('1_geral'!$G$58="","",'1_geral'!$G$58)</f>
        <v/>
      </c>
      <c r="C235" s="48" t="str">
        <f>IF('1_geral'!$D$58="","",'1_geral'!$D$58)</f>
        <v/>
      </c>
      <c r="D235" s="35" t="str">
        <f>IF(C235="","",1/'3_pessoal'!C$58)</f>
        <v/>
      </c>
      <c r="E235" s="11">
        <f>IF(C235="",0,'3_pessoal'!AC$58)</f>
        <v>0</v>
      </c>
      <c r="F235" s="108">
        <f>IF(C235="",0,'3_pessoal'!AE$58)</f>
        <v>0</v>
      </c>
      <c r="G235" s="11">
        <f t="shared" si="89"/>
        <v>0</v>
      </c>
      <c r="I235" s="11">
        <f t="shared" si="114"/>
        <v>0</v>
      </c>
      <c r="J235" s="112">
        <f t="shared" si="115"/>
        <v>0</v>
      </c>
      <c r="L235" s="11">
        <f t="shared" si="90"/>
        <v>0</v>
      </c>
      <c r="M235" s="108">
        <f t="shared" si="91"/>
        <v>0</v>
      </c>
      <c r="O235" s="11">
        <f t="shared" si="92"/>
        <v>0</v>
      </c>
      <c r="P235" s="108">
        <f t="shared" si="93"/>
        <v>0</v>
      </c>
      <c r="R235" s="11">
        <f t="shared" si="94"/>
        <v>0</v>
      </c>
      <c r="S235" s="108">
        <f t="shared" si="95"/>
        <v>0</v>
      </c>
      <c r="U235" s="11">
        <f t="shared" si="96"/>
        <v>0</v>
      </c>
      <c r="V235" s="108">
        <f t="shared" si="97"/>
        <v>0</v>
      </c>
      <c r="X235" s="11">
        <f t="shared" si="98"/>
        <v>0</v>
      </c>
      <c r="Y235" s="108">
        <f t="shared" si="99"/>
        <v>0</v>
      </c>
      <c r="AA235" s="11">
        <f t="shared" si="100"/>
        <v>0</v>
      </c>
      <c r="AB235" s="108">
        <f t="shared" si="101"/>
        <v>0</v>
      </c>
      <c r="AD235" s="11">
        <f t="shared" si="102"/>
        <v>0</v>
      </c>
      <c r="AE235" s="108">
        <f t="shared" si="103"/>
        <v>0</v>
      </c>
      <c r="AG235" s="11">
        <f t="shared" si="104"/>
        <v>0</v>
      </c>
      <c r="AH235" s="108">
        <f t="shared" si="105"/>
        <v>0</v>
      </c>
      <c r="AJ235" s="11">
        <f t="shared" si="106"/>
        <v>0</v>
      </c>
      <c r="AK235" s="108">
        <f t="shared" si="107"/>
        <v>0</v>
      </c>
      <c r="AM235" s="11">
        <f t="shared" si="108"/>
        <v>0</v>
      </c>
      <c r="AN235" s="108">
        <f t="shared" si="109"/>
        <v>0</v>
      </c>
      <c r="AP235" s="11">
        <f t="shared" si="110"/>
        <v>0</v>
      </c>
      <c r="AQ235" s="108">
        <f t="shared" si="111"/>
        <v>0</v>
      </c>
      <c r="AS235" s="11">
        <f t="shared" si="112"/>
        <v>0</v>
      </c>
      <c r="AT235" s="108">
        <f t="shared" si="113"/>
        <v>0</v>
      </c>
      <c r="AU235" s="158" t="str">
        <f>IF(C235="","",VLOOKUP(B235,apoio!P:S,4,0))</f>
        <v/>
      </c>
    </row>
    <row r="236" spans="1:47" ht="15" customHeight="1" x14ac:dyDescent="0.25">
      <c r="A236" s="47" t="str">
        <f>IF('1_geral'!$D$59="","",'1_geral'!$A$59)</f>
        <v/>
      </c>
      <c r="B236" s="50" t="str">
        <f>IF('1_geral'!$G$59="","",'1_geral'!$G$59)</f>
        <v/>
      </c>
      <c r="C236" s="50" t="str">
        <f>IF('1_geral'!$D$59="","",'1_geral'!$D$59)</f>
        <v/>
      </c>
      <c r="D236" s="138" t="str">
        <f>IF(C236="","",1/'3_pessoal'!C$59)</f>
        <v/>
      </c>
      <c r="E236" s="13">
        <f>IF(C236="",0,'3_pessoal'!AC$59)</f>
        <v>0</v>
      </c>
      <c r="F236" s="34">
        <f>IF(C236="",0,'3_pessoal'!AE$59)</f>
        <v>0</v>
      </c>
      <c r="G236" s="13">
        <f t="shared" si="89"/>
        <v>0</v>
      </c>
      <c r="H236" s="4"/>
      <c r="I236" s="13">
        <f t="shared" si="114"/>
        <v>0</v>
      </c>
      <c r="J236" s="13">
        <f t="shared" si="115"/>
        <v>0</v>
      </c>
      <c r="K236" s="4"/>
      <c r="L236" s="13">
        <f t="shared" si="90"/>
        <v>0</v>
      </c>
      <c r="M236" s="34">
        <f t="shared" si="91"/>
        <v>0</v>
      </c>
      <c r="N236" s="492"/>
      <c r="O236" s="13">
        <f t="shared" si="92"/>
        <v>0</v>
      </c>
      <c r="P236" s="34">
        <f t="shared" si="93"/>
        <v>0</v>
      </c>
      <c r="Q236" s="492"/>
      <c r="R236" s="13">
        <f t="shared" si="94"/>
        <v>0</v>
      </c>
      <c r="S236" s="34">
        <f t="shared" si="95"/>
        <v>0</v>
      </c>
      <c r="T236" s="492"/>
      <c r="U236" s="13">
        <f t="shared" si="96"/>
        <v>0</v>
      </c>
      <c r="V236" s="34">
        <f t="shared" si="97"/>
        <v>0</v>
      </c>
      <c r="W236" s="492"/>
      <c r="X236" s="13">
        <f t="shared" si="98"/>
        <v>0</v>
      </c>
      <c r="Y236" s="34">
        <f t="shared" si="99"/>
        <v>0</v>
      </c>
      <c r="Z236" s="492"/>
      <c r="AA236" s="13">
        <f t="shared" si="100"/>
        <v>0</v>
      </c>
      <c r="AB236" s="34">
        <f t="shared" si="101"/>
        <v>0</v>
      </c>
      <c r="AC236" s="492"/>
      <c r="AD236" s="13">
        <f t="shared" si="102"/>
        <v>0</v>
      </c>
      <c r="AE236" s="34">
        <f t="shared" si="103"/>
        <v>0</v>
      </c>
      <c r="AF236" s="492"/>
      <c r="AG236" s="13">
        <f t="shared" si="104"/>
        <v>0</v>
      </c>
      <c r="AH236" s="34">
        <f t="shared" si="105"/>
        <v>0</v>
      </c>
      <c r="AI236" s="492"/>
      <c r="AJ236" s="13">
        <f t="shared" si="106"/>
        <v>0</v>
      </c>
      <c r="AK236" s="34">
        <f t="shared" si="107"/>
        <v>0</v>
      </c>
      <c r="AL236" s="492"/>
      <c r="AM236" s="13">
        <f t="shared" si="108"/>
        <v>0</v>
      </c>
      <c r="AN236" s="34">
        <f t="shared" si="109"/>
        <v>0</v>
      </c>
      <c r="AO236" s="492"/>
      <c r="AP236" s="13">
        <f t="shared" si="110"/>
        <v>0</v>
      </c>
      <c r="AQ236" s="34">
        <f t="shared" si="111"/>
        <v>0</v>
      </c>
      <c r="AR236" s="492"/>
      <c r="AS236" s="13">
        <f t="shared" si="112"/>
        <v>0</v>
      </c>
      <c r="AT236" s="34">
        <f t="shared" si="113"/>
        <v>0</v>
      </c>
      <c r="AU236" s="158" t="str">
        <f>IF(C236="","",VLOOKUP(B236,apoio!P:S,4,0))</f>
        <v/>
      </c>
    </row>
    <row r="237" spans="1:47" ht="15" customHeight="1" x14ac:dyDescent="0.25">
      <c r="A237" s="8"/>
      <c r="B237" s="162" t="s">
        <v>68</v>
      </c>
      <c r="C237" s="163" t="str">
        <f>'3_pessoal'!AG1</f>
        <v/>
      </c>
      <c r="E237" s="113"/>
      <c r="F237" s="113"/>
      <c r="G237" s="113"/>
    </row>
    <row r="238" spans="1:47" ht="15" customHeight="1" x14ac:dyDescent="0.25">
      <c r="B238" s="3" t="s">
        <v>1644</v>
      </c>
      <c r="C238" s="8" t="str">
        <f>'3_pessoal'!AG2</f>
        <v>Nome Sobrenome</v>
      </c>
      <c r="D238" s="6"/>
      <c r="E238" s="113"/>
      <c r="F238" s="113"/>
      <c r="G238" s="113"/>
      <c r="I238" s="159" t="str">
        <f>I243</f>
        <v>Disponível</v>
      </c>
      <c r="J238" s="160">
        <f>IFERROR(ABS((J241-J242)/J241),0)</f>
        <v>0</v>
      </c>
      <c r="L238" s="105" t="str">
        <f>L243</f>
        <v>Disponível</v>
      </c>
      <c r="M238" s="157">
        <f>IFERROR(ABS((M241-M242)/M241),0)</f>
        <v>0</v>
      </c>
      <c r="O238" s="105" t="str">
        <f>O243</f>
        <v>Disponível</v>
      </c>
      <c r="P238" s="157">
        <f>IFERROR(ABS((P241-P242)/P241),0)</f>
        <v>0</v>
      </c>
      <c r="R238" s="105" t="str">
        <f>R243</f>
        <v>Disponível</v>
      </c>
      <c r="S238" s="157">
        <f>IFERROR(ABS((S241-S242)/S241),0)</f>
        <v>0</v>
      </c>
      <c r="U238" s="105" t="str">
        <f>U243</f>
        <v>Disponível</v>
      </c>
      <c r="V238" s="157">
        <f>IFERROR(ABS((V241-V242)/V241),0)</f>
        <v>0</v>
      </c>
      <c r="X238" s="105" t="str">
        <f>X243</f>
        <v>Disponível</v>
      </c>
      <c r="Y238" s="157">
        <f>IFERROR(ABS((Y241-Y242)/Y241),0)</f>
        <v>0</v>
      </c>
      <c r="AA238" s="105" t="str">
        <f>AA243</f>
        <v>Disponível</v>
      </c>
      <c r="AB238" s="157">
        <f>IFERROR(ABS((AB241-AB242)/AB241),0)</f>
        <v>0</v>
      </c>
      <c r="AD238" s="105" t="str">
        <f>AD243</f>
        <v>Disponível</v>
      </c>
      <c r="AE238" s="157">
        <f>IFERROR(ABS((AE241-AE242)/AE241),0)</f>
        <v>0</v>
      </c>
      <c r="AG238" s="105" t="str">
        <f>AG243</f>
        <v>Disponível</v>
      </c>
      <c r="AH238" s="157">
        <f>IFERROR(ABS((AH241-AH242)/AH241),0)</f>
        <v>0</v>
      </c>
      <c r="AJ238" s="105" t="str">
        <f>AJ243</f>
        <v>Disponível</v>
      </c>
      <c r="AK238" s="157">
        <f>IFERROR(ABS((AK241-AK242)/AK241),0)</f>
        <v>0</v>
      </c>
      <c r="AM238" s="105" t="str">
        <f>AM243</f>
        <v>Disponível</v>
      </c>
      <c r="AN238" s="157">
        <f>IFERROR(ABS((AN241-AN242)/AN241),0)</f>
        <v>0</v>
      </c>
      <c r="AP238" s="105" t="str">
        <f>AP243</f>
        <v>Disponível</v>
      </c>
      <c r="AQ238" s="157">
        <f>IFERROR(ABS((AQ241-AQ242)/AQ241),0)</f>
        <v>0</v>
      </c>
      <c r="AS238" s="105" t="str">
        <f>AS243</f>
        <v>Disponível</v>
      </c>
      <c r="AT238" s="157">
        <f>IFERROR(ABS((AT241-AT242)/AT241),0)</f>
        <v>0</v>
      </c>
    </row>
    <row r="239" spans="1:47" ht="15" customHeight="1" x14ac:dyDescent="0.25">
      <c r="B239" s="3" t="s">
        <v>1645</v>
      </c>
      <c r="C239" s="8" t="str">
        <f>'1_geral'!$D$2</f>
        <v/>
      </c>
      <c r="E239" s="647"/>
      <c r="F239" s="647"/>
      <c r="G239" s="647"/>
      <c r="I239" s="35"/>
      <c r="J239" s="35" t="e">
        <f>(J241-J242)/J241</f>
        <v>#DIV/0!</v>
      </c>
      <c r="K239" s="35"/>
      <c r="L239" s="165"/>
      <c r="M239" s="165" t="e">
        <f>(M241-M242)/M241</f>
        <v>#DIV/0!</v>
      </c>
      <c r="N239" s="165"/>
      <c r="O239" s="165"/>
      <c r="P239" s="165" t="e">
        <f>(P241-P242)/P241</f>
        <v>#DIV/0!</v>
      </c>
      <c r="Q239" s="165"/>
      <c r="R239" s="165"/>
      <c r="S239" s="165" t="e">
        <f>(S241-S242)/S241</f>
        <v>#DIV/0!</v>
      </c>
      <c r="T239" s="165"/>
      <c r="U239" s="165"/>
      <c r="V239" s="165" t="e">
        <f>(V241-V242)/V241</f>
        <v>#DIV/0!</v>
      </c>
      <c r="W239" s="165"/>
      <c r="X239" s="165"/>
      <c r="Y239" s="165" t="e">
        <f>(Y241-Y242)/Y241</f>
        <v>#DIV/0!</v>
      </c>
      <c r="Z239" s="165"/>
      <c r="AA239" s="165"/>
      <c r="AB239" s="165" t="e">
        <f>(AB241-AB242)/AB241</f>
        <v>#DIV/0!</v>
      </c>
      <c r="AC239" s="165"/>
      <c r="AD239" s="165"/>
      <c r="AE239" s="165" t="e">
        <f>(AE241-AE242)/AE241</f>
        <v>#DIV/0!</v>
      </c>
      <c r="AF239" s="165"/>
      <c r="AG239" s="165"/>
      <c r="AH239" s="165" t="e">
        <f>(AH241-AH242)/AH241</f>
        <v>#DIV/0!</v>
      </c>
      <c r="AI239" s="165"/>
      <c r="AJ239" s="165"/>
      <c r="AK239" s="165" t="e">
        <f>(AK241-AK242)/AK241</f>
        <v>#DIV/0!</v>
      </c>
      <c r="AL239" s="165"/>
      <c r="AM239" s="165"/>
      <c r="AN239" s="165" t="e">
        <f>(AN241-AN242)/AN241</f>
        <v>#DIV/0!</v>
      </c>
      <c r="AO239" s="165"/>
      <c r="AP239" s="165"/>
      <c r="AQ239" s="165" t="e">
        <f>(AQ241-AQ242)/AQ241</f>
        <v>#DIV/0!</v>
      </c>
      <c r="AR239" s="165"/>
      <c r="AS239" s="165"/>
      <c r="AT239" s="165" t="e">
        <f>(AT241-AT242)/AT241</f>
        <v>#DIV/0!</v>
      </c>
    </row>
    <row r="240" spans="1:47" ht="15" customHeight="1" x14ac:dyDescent="0.25">
      <c r="B240" s="3" t="s">
        <v>1646</v>
      </c>
      <c r="C240" s="6">
        <f>'1_geral'!$D$4</f>
        <v>0</v>
      </c>
      <c r="D240" s="9"/>
      <c r="E240" s="31"/>
      <c r="F240" s="31"/>
      <c r="G240" s="31"/>
      <c r="I240" s="648" t="s">
        <v>1647</v>
      </c>
      <c r="J240" s="648"/>
      <c r="L240" s="526" t="s">
        <v>125</v>
      </c>
      <c r="M240" s="526"/>
      <c r="O240" s="526" t="s">
        <v>143</v>
      </c>
      <c r="P240" s="526"/>
      <c r="R240" s="526" t="s">
        <v>126</v>
      </c>
      <c r="S240" s="526"/>
      <c r="U240" s="526" t="s">
        <v>144</v>
      </c>
      <c r="V240" s="526"/>
      <c r="X240" s="526" t="s">
        <v>145</v>
      </c>
      <c r="Y240" s="526"/>
      <c r="AA240" s="526" t="s">
        <v>127</v>
      </c>
      <c r="AB240" s="526"/>
      <c r="AD240" s="526" t="s">
        <v>128</v>
      </c>
      <c r="AE240" s="526"/>
      <c r="AG240" s="526" t="s">
        <v>146</v>
      </c>
      <c r="AH240" s="526"/>
      <c r="AJ240" s="526" t="s">
        <v>147</v>
      </c>
      <c r="AK240" s="526"/>
      <c r="AM240" s="526" t="s">
        <v>148</v>
      </c>
      <c r="AN240" s="526"/>
      <c r="AP240" s="526" t="s">
        <v>129</v>
      </c>
      <c r="AQ240" s="526"/>
      <c r="AS240" s="526" t="s">
        <v>149</v>
      </c>
      <c r="AT240" s="526"/>
    </row>
    <row r="241" spans="1:47" ht="15" customHeight="1" x14ac:dyDescent="0.25">
      <c r="E241" s="32"/>
      <c r="F241" s="32"/>
      <c r="G241" s="32"/>
      <c r="I241" s="105" t="s">
        <v>77</v>
      </c>
      <c r="J241" s="106">
        <f>SUM(M241,P241,S241,V241,Y241,AB241,AE241,AH241,AK241,AN241,AQ241,AT241)</f>
        <v>0</v>
      </c>
      <c r="L241" s="105" t="s">
        <v>77</v>
      </c>
      <c r="M241" s="106">
        <f>IF('3_pessoal'!$AH$3="Carga Horária",0,'3_pessoal'!$AH$3)</f>
        <v>0</v>
      </c>
      <c r="O241" s="105" t="s">
        <v>77</v>
      </c>
      <c r="P241" s="106">
        <f>M241</f>
        <v>0</v>
      </c>
      <c r="R241" s="105" t="s">
        <v>77</v>
      </c>
      <c r="S241" s="106">
        <f>M241</f>
        <v>0</v>
      </c>
      <c r="U241" s="105" t="s">
        <v>77</v>
      </c>
      <c r="V241" s="106">
        <f>M241</f>
        <v>0</v>
      </c>
      <c r="X241" s="105" t="s">
        <v>77</v>
      </c>
      <c r="Y241" s="106">
        <f>M241</f>
        <v>0</v>
      </c>
      <c r="AA241" s="105" t="s">
        <v>77</v>
      </c>
      <c r="AB241" s="106">
        <f>M241</f>
        <v>0</v>
      </c>
      <c r="AD241" s="105" t="s">
        <v>77</v>
      </c>
      <c r="AE241" s="106">
        <f>M241</f>
        <v>0</v>
      </c>
      <c r="AG241" s="105" t="s">
        <v>77</v>
      </c>
      <c r="AH241" s="106">
        <f>M241</f>
        <v>0</v>
      </c>
      <c r="AJ241" s="105" t="s">
        <v>77</v>
      </c>
      <c r="AK241" s="106">
        <f>M241</f>
        <v>0</v>
      </c>
      <c r="AM241" s="105" t="s">
        <v>77</v>
      </c>
      <c r="AN241" s="106">
        <f>M241</f>
        <v>0</v>
      </c>
      <c r="AP241" s="105" t="s">
        <v>77</v>
      </c>
      <c r="AQ241" s="106">
        <f>M241</f>
        <v>0</v>
      </c>
      <c r="AS241" s="105" t="s">
        <v>77</v>
      </c>
      <c r="AT241" s="106">
        <f>M241</f>
        <v>0</v>
      </c>
    </row>
    <row r="242" spans="1:47" ht="15" customHeight="1" x14ac:dyDescent="0.25">
      <c r="A242" s="523" t="s">
        <v>68</v>
      </c>
      <c r="B242" s="526" t="s">
        <v>2</v>
      </c>
      <c r="C242" s="526" t="s">
        <v>3</v>
      </c>
      <c r="E242" s="526" t="s">
        <v>241</v>
      </c>
      <c r="F242" s="526"/>
      <c r="G242" s="526"/>
      <c r="I242" s="105" t="s">
        <v>245</v>
      </c>
      <c r="J242" s="106">
        <f>SUM(L246:AT295)</f>
        <v>0</v>
      </c>
      <c r="L242" s="105" t="s">
        <v>245</v>
      </c>
      <c r="M242" s="106">
        <f>SUM(L246:M295)</f>
        <v>0</v>
      </c>
      <c r="O242" s="105" t="s">
        <v>245</v>
      </c>
      <c r="P242" s="106">
        <f>SUM(O246:P295)</f>
        <v>0</v>
      </c>
      <c r="R242" s="105" t="s">
        <v>245</v>
      </c>
      <c r="S242" s="106">
        <f>SUM(R246:S295)</f>
        <v>0</v>
      </c>
      <c r="U242" s="105" t="s">
        <v>245</v>
      </c>
      <c r="V242" s="106">
        <f>SUM(U246:V295)</f>
        <v>0</v>
      </c>
      <c r="X242" s="105" t="s">
        <v>245</v>
      </c>
      <c r="Y242" s="106">
        <f>SUM(X246:Y295)</f>
        <v>0</v>
      </c>
      <c r="AA242" s="105" t="s">
        <v>245</v>
      </c>
      <c r="AB242" s="106">
        <f>SUM(AA246:AB295)</f>
        <v>0</v>
      </c>
      <c r="AD242" s="105" t="s">
        <v>245</v>
      </c>
      <c r="AE242" s="106">
        <f>SUM(AD246:AE295)</f>
        <v>0</v>
      </c>
      <c r="AG242" s="105" t="s">
        <v>245</v>
      </c>
      <c r="AH242" s="106">
        <f>SUM(AG246:AH295)</f>
        <v>0</v>
      </c>
      <c r="AJ242" s="105" t="s">
        <v>245</v>
      </c>
      <c r="AK242" s="106">
        <f>SUM(AJ246:AK295)</f>
        <v>0</v>
      </c>
      <c r="AM242" s="105" t="s">
        <v>245</v>
      </c>
      <c r="AN242" s="106">
        <f>SUM(AM246:AN295)</f>
        <v>0</v>
      </c>
      <c r="AP242" s="105" t="s">
        <v>245</v>
      </c>
      <c r="AQ242" s="106">
        <f>SUM(AP246:AQ295)</f>
        <v>0</v>
      </c>
      <c r="AS242" s="105" t="s">
        <v>245</v>
      </c>
      <c r="AT242" s="106">
        <f>SUM(AS246:AT295)</f>
        <v>0</v>
      </c>
    </row>
    <row r="243" spans="1:47" ht="15" customHeight="1" x14ac:dyDescent="0.25">
      <c r="A243" s="524"/>
      <c r="B243" s="526"/>
      <c r="C243" s="526"/>
      <c r="E243" s="643" t="str">
        <f>CONCATENATE(parametros!$C$3," (min)")</f>
        <v>Presencial (min)</v>
      </c>
      <c r="F243" s="644" t="str">
        <f>CONCATENATE(parametros!$M$3," (min)")</f>
        <v>Teletrabalho (min)</v>
      </c>
      <c r="G243" s="645" t="s">
        <v>242</v>
      </c>
      <c r="I243" s="105" t="str">
        <f>IF(J242&gt;J241,"Excesso","Disponível")</f>
        <v>Disponível</v>
      </c>
      <c r="J243" s="106">
        <f>ABS(J241-J242)</f>
        <v>0</v>
      </c>
      <c r="L243" s="105" t="str">
        <f>IF(M242&gt;M241,"Excesso","Disponível")</f>
        <v>Disponível</v>
      </c>
      <c r="M243" s="106">
        <f>ABS(M241*11/12-SUM(L246:M295))</f>
        <v>0</v>
      </c>
      <c r="O243" s="105" t="str">
        <f>IF(P242&gt;P241,"Excesso","Disponível")</f>
        <v>Disponível</v>
      </c>
      <c r="P243" s="106">
        <f>ABS(P241*11/12-SUM(O246:P295))</f>
        <v>0</v>
      </c>
      <c r="R243" s="105" t="str">
        <f>IF(S242&gt;S241,"Excesso","Disponível")</f>
        <v>Disponível</v>
      </c>
      <c r="S243" s="106">
        <f>ABS(S241*11/12-SUM(R246:S295))</f>
        <v>0</v>
      </c>
      <c r="U243" s="105" t="str">
        <f>IF(V242&gt;V241,"Excesso","Disponível")</f>
        <v>Disponível</v>
      </c>
      <c r="V243" s="106">
        <f>ABS(V241*11/12-SUM(U246:V295))</f>
        <v>0</v>
      </c>
      <c r="X243" s="105" t="str">
        <f>IF(Y242&gt;Y241,"Excesso","Disponível")</f>
        <v>Disponível</v>
      </c>
      <c r="Y243" s="106">
        <f>ABS(Y241*11/12-SUM(X246:Y295))</f>
        <v>0</v>
      </c>
      <c r="AA243" s="105" t="str">
        <f>IF(AB242&gt;AB241,"Excesso","Disponível")</f>
        <v>Disponível</v>
      </c>
      <c r="AB243" s="106">
        <f>ABS(AB241*11/12-SUM(AA246:AB295))</f>
        <v>0</v>
      </c>
      <c r="AD243" s="105" t="str">
        <f>IF(AE242&gt;AE241,"Excesso","Disponível")</f>
        <v>Disponível</v>
      </c>
      <c r="AE243" s="106">
        <f>ABS(AE241*11/12-SUM(AD246:AE295))</f>
        <v>0</v>
      </c>
      <c r="AG243" s="105" t="str">
        <f>IF(AH242&gt;AH241,"Excesso","Disponível")</f>
        <v>Disponível</v>
      </c>
      <c r="AH243" s="106">
        <f>ABS(AH241*11/12-SUM(AG246:AH295))</f>
        <v>0</v>
      </c>
      <c r="AJ243" s="105" t="str">
        <f>IF(AK242&gt;AK241,"Excesso","Disponível")</f>
        <v>Disponível</v>
      </c>
      <c r="AK243" s="106">
        <f>ABS(AK241*11/12-SUM(AJ246:AK295))</f>
        <v>0</v>
      </c>
      <c r="AM243" s="105" t="str">
        <f>IF(AN242&gt;AN241,"Excesso","Disponível")</f>
        <v>Disponível</v>
      </c>
      <c r="AN243" s="106">
        <f>ABS(AN241*11/12-SUM(AM246:AN295))</f>
        <v>0</v>
      </c>
      <c r="AP243" s="105" t="str">
        <f>IF(AQ242&gt;AQ241,"Excesso","Disponível")</f>
        <v>Disponível</v>
      </c>
      <c r="AQ243" s="106">
        <f>ABS(AQ241*11/12-SUM(AP246:AQ295))</f>
        <v>0</v>
      </c>
      <c r="AS243" s="105" t="str">
        <f>IF(AT242&gt;AT241,"Excesso","Disponível")</f>
        <v>Disponível</v>
      </c>
      <c r="AT243" s="106">
        <f>ABS(AT241*11/12-SUM(AS246:AT295))</f>
        <v>0</v>
      </c>
    </row>
    <row r="244" spans="1:47" ht="15" customHeight="1" x14ac:dyDescent="0.25">
      <c r="A244" s="524"/>
      <c r="B244" s="526"/>
      <c r="C244" s="526"/>
      <c r="E244" s="643"/>
      <c r="F244" s="644"/>
      <c r="G244" s="646"/>
      <c r="I244" s="161">
        <f>IFERROR(SUM(I246:I295)/(SUM(I246:I295)+SUM(J246:J295)),0)</f>
        <v>0</v>
      </c>
      <c r="J244" s="161">
        <f>IFERROR(SUM(J246:J295)/(SUM(I246:I295)+SUM(J246:J295)),0)</f>
        <v>0</v>
      </c>
      <c r="L244" s="110">
        <f>IFERROR(SUM(L246:L295)/(SUM(L246:L295)+SUM(M246:M295)),0)</f>
        <v>0</v>
      </c>
      <c r="M244" s="111">
        <f>IFERROR(SUM(M246:M295)/(SUM(L246:L295)+SUM(M246:M295)),0)</f>
        <v>0</v>
      </c>
      <c r="O244" s="110">
        <f>IFERROR(SUM(O246:O295)/(SUM(O246:O295)+SUM(P246:P295)),0)</f>
        <v>0</v>
      </c>
      <c r="P244" s="111">
        <f>IFERROR(SUM(P246:P295)/(SUM(O246:O295)+SUM(P246:P295)),0)</f>
        <v>0</v>
      </c>
      <c r="R244" s="110">
        <f>IFERROR(SUM(R246:R295)/(SUM(R246:R295)+SUM(S246:S295)),0)</f>
        <v>0</v>
      </c>
      <c r="S244" s="111">
        <f>IFERROR(SUM(S246:S295)/(SUM(R246:R295)+SUM(S246:S295)),0)</f>
        <v>0</v>
      </c>
      <c r="U244" s="110">
        <f>IFERROR(SUM(U246:U295)/(SUM(U246:U295)+SUM(V246:V295)),0)</f>
        <v>0</v>
      </c>
      <c r="V244" s="111">
        <f>IFERROR(SUM(V246:V295)/(SUM(U246:U295)+SUM(V246:V295)),0)</f>
        <v>0</v>
      </c>
      <c r="X244" s="110">
        <f>IFERROR(SUM(X246:X295)/(SUM(X246:X295)+SUM(Y246:Y295)),0)</f>
        <v>0</v>
      </c>
      <c r="Y244" s="111">
        <f>IFERROR(SUM(Y246:Y295)/(SUM(X246:X295)+SUM(Y246:Y295)),0)</f>
        <v>0</v>
      </c>
      <c r="AA244" s="110">
        <f>IFERROR(SUM(AA246:AA295)/(SUM(AA246:AA295)+SUM(AB246:AB295)),0)</f>
        <v>0</v>
      </c>
      <c r="AB244" s="111">
        <f>IFERROR(SUM(AB246:AB295)/(SUM(AA246:AA295)+SUM(AB246:AB295)),0)</f>
        <v>0</v>
      </c>
      <c r="AD244" s="110">
        <f>IFERROR(SUM(AD246:AD295)/(SUM(AD246:AD295)+SUM(AE246:AE295)),0)</f>
        <v>0</v>
      </c>
      <c r="AE244" s="111">
        <f>IFERROR(SUM(AE246:AE295)/(SUM(AD246:AD295)+SUM(AE246:AE295)),0)</f>
        <v>0</v>
      </c>
      <c r="AG244" s="110">
        <f>IFERROR(SUM(AG246:AG295)/(SUM(AG246:AG295)+SUM(AH246:AH295)),0)</f>
        <v>0</v>
      </c>
      <c r="AH244" s="111">
        <f>IFERROR(SUM(AH246:AH295)/(SUM(AG246:AG295)+SUM(AH246:AH295)),0)</f>
        <v>0</v>
      </c>
      <c r="AJ244" s="110">
        <f>IFERROR(SUM(AJ246:AJ295)/(SUM(AJ246:AJ295)+SUM(AK246:AK295)),0)</f>
        <v>0</v>
      </c>
      <c r="AK244" s="111">
        <f>IFERROR(SUM(AK246:AK295)/(SUM(AJ246:AJ295)+SUM(AK246:AK295)),0)</f>
        <v>0</v>
      </c>
      <c r="AM244" s="110">
        <f>IFERROR(SUM(AM246:AM295)/(SUM(AM246:AM295)+SUM(AN246:AN295)),0)</f>
        <v>0</v>
      </c>
      <c r="AN244" s="111">
        <f>IFERROR(SUM(AN246:AN295)/(SUM(AM246:AM295)+SUM(AN246:AN295)),0)</f>
        <v>0</v>
      </c>
      <c r="AP244" s="110">
        <f>IFERROR(SUM(AP246:AP295)/(SUM(AP246:AP295)+SUM(AQ246:AQ295)),0)</f>
        <v>0</v>
      </c>
      <c r="AQ244" s="111">
        <f>IFERROR(SUM(AQ246:AQ295)/(SUM(AP246:AP295)+SUM(AQ246:AQ295)),0)</f>
        <v>0</v>
      </c>
      <c r="AS244" s="110">
        <f>IFERROR(SUM(AS246:AS295)/(SUM(AS246:AS295)+SUM(AT246:AT295)),0)</f>
        <v>0</v>
      </c>
      <c r="AT244" s="111">
        <f>IFERROR(SUM(AT246:AT295)/(SUM(AS246:AS295)+SUM(AT246:AT295)),0)</f>
        <v>0</v>
      </c>
    </row>
    <row r="245" spans="1:47" ht="15" customHeight="1" x14ac:dyDescent="0.25">
      <c r="A245" s="525"/>
      <c r="B245" s="526"/>
      <c r="C245" s="526"/>
      <c r="E245" s="643"/>
      <c r="F245" s="644"/>
      <c r="G245" s="646"/>
      <c r="I245" s="36">
        <f>parametros!C242</f>
        <v>0</v>
      </c>
      <c r="J245" s="77">
        <f>parametros!M242</f>
        <v>0</v>
      </c>
      <c r="K245" s="1"/>
      <c r="L245" s="109" t="str">
        <f>parametros!$C$3</f>
        <v>Presencial</v>
      </c>
      <c r="M245" s="77" t="str">
        <f>parametros!$M$3</f>
        <v>Teletrabalho</v>
      </c>
      <c r="N245" s="1"/>
      <c r="O245" s="109" t="str">
        <f>parametros!$C$3</f>
        <v>Presencial</v>
      </c>
      <c r="P245" s="77" t="str">
        <f>parametros!$M$3</f>
        <v>Teletrabalho</v>
      </c>
      <c r="Q245" s="1"/>
      <c r="R245" s="109" t="str">
        <f>parametros!$C$3</f>
        <v>Presencial</v>
      </c>
      <c r="S245" s="77" t="str">
        <f>parametros!$M$3</f>
        <v>Teletrabalho</v>
      </c>
      <c r="T245" s="1"/>
      <c r="U245" s="109" t="str">
        <f>parametros!$C$3</f>
        <v>Presencial</v>
      </c>
      <c r="V245" s="77" t="str">
        <f>parametros!$M$3</f>
        <v>Teletrabalho</v>
      </c>
      <c r="W245" s="1"/>
      <c r="X245" s="109" t="str">
        <f>parametros!$C$3</f>
        <v>Presencial</v>
      </c>
      <c r="Y245" s="77" t="str">
        <f>parametros!$M$3</f>
        <v>Teletrabalho</v>
      </c>
      <c r="Z245" s="1"/>
      <c r="AA245" s="109" t="str">
        <f>parametros!$C$3</f>
        <v>Presencial</v>
      </c>
      <c r="AB245" s="77" t="str">
        <f>parametros!$M$3</f>
        <v>Teletrabalho</v>
      </c>
      <c r="AC245" s="1"/>
      <c r="AD245" s="109" t="str">
        <f>parametros!$C$3</f>
        <v>Presencial</v>
      </c>
      <c r="AE245" s="77" t="str">
        <f>parametros!$M$3</f>
        <v>Teletrabalho</v>
      </c>
      <c r="AF245" s="1"/>
      <c r="AG245" s="109" t="str">
        <f>parametros!$C$3</f>
        <v>Presencial</v>
      </c>
      <c r="AH245" s="77" t="str">
        <f>parametros!$M$3</f>
        <v>Teletrabalho</v>
      </c>
      <c r="AI245" s="1"/>
      <c r="AJ245" s="109" t="str">
        <f>parametros!$C$3</f>
        <v>Presencial</v>
      </c>
      <c r="AK245" s="77" t="str">
        <f>parametros!$M$3</f>
        <v>Teletrabalho</v>
      </c>
      <c r="AL245" s="1"/>
      <c r="AM245" s="109" t="str">
        <f>parametros!$C$3</f>
        <v>Presencial</v>
      </c>
      <c r="AN245" s="77" t="str">
        <f>parametros!$M$3</f>
        <v>Teletrabalho</v>
      </c>
      <c r="AO245" s="1"/>
      <c r="AP245" s="109" t="str">
        <f>parametros!$C$3</f>
        <v>Presencial</v>
      </c>
      <c r="AQ245" s="77" t="str">
        <f>parametros!$M$3</f>
        <v>Teletrabalho</v>
      </c>
      <c r="AR245" s="1"/>
      <c r="AS245" s="109" t="str">
        <f>parametros!$C$3</f>
        <v>Presencial</v>
      </c>
      <c r="AT245" s="77" t="str">
        <f>parametros!$M$3</f>
        <v>Teletrabalho</v>
      </c>
    </row>
    <row r="246" spans="1:47" ht="15" customHeight="1" x14ac:dyDescent="0.25">
      <c r="A246" s="10" t="str">
        <f>IF('1_geral'!$D$10="","",'1_geral'!$A$10)</f>
        <v/>
      </c>
      <c r="B246" s="48" t="str">
        <f>IF('1_geral'!$G$10="","",'1_geral'!$G$10)</f>
        <v/>
      </c>
      <c r="C246" s="48" t="str">
        <f>IF('1_geral'!$D$10="","",'1_geral'!$D$10)</f>
        <v/>
      </c>
      <c r="D246" s="35" t="str">
        <f>IF(C246="","",1/'3_pessoal'!C$10)</f>
        <v/>
      </c>
      <c r="E246" s="11">
        <f>IF(C246="",0,'3_pessoal'!AH$10)</f>
        <v>0</v>
      </c>
      <c r="F246" s="107">
        <f>IF(C246="",0,'3_pessoal'!AJ$10)</f>
        <v>0</v>
      </c>
      <c r="G246" s="11">
        <f>IF(C246="",0,SUM(E246,F246))</f>
        <v>0</v>
      </c>
      <c r="I246" s="11">
        <f t="shared" ref="I246:I277" si="116">IF(C246="",0,SUM(L246,O246,R246,U246,X246,AA246,AD246,AG246,AJ246,AM246,AP246,AS246))</f>
        <v>0</v>
      </c>
      <c r="J246" s="112">
        <f t="shared" ref="J246:J277" si="117">IF(C246="",0,SUM(M246,P246,S246,V246,Y246,AB246,AE246,AH246,AK246,AN246,AQ246,AT246))</f>
        <v>0</v>
      </c>
      <c r="L246" s="11">
        <f>IFERROR(IF($E246="",0,$D246*IF($AU246="22d",$E246,IF($AU246="4w",$E246,IF($AU246="2w",$E246,IF($AU246="1m",$E246,IF($AU246="1b",$E246/6,IF($AU246="1t",$E246/4,IF($AU246="1q",$E246/3,IF($AU246="1s",$E246/2,IF($AU246="1a",$E246,IF($AU246="b1",$E246/2,IF($AU246="q1",$E246/3,IF($AU246="t1",$E246/4,IF($AU246="s1",$E246/6,IF($AU246="1b1",$E246/2,0))))))))))))))),0)</f>
        <v>0</v>
      </c>
      <c r="M246" s="107">
        <f>IFERROR(IF($F246="",0,$D246*IF($AU246="22d",$F246,IF($AU246="4w",$F246,IF($AU246="2w",$F246,IF($AU246="1m",$F246,IF($AU246="1b",VF246/6,IF($AU246="1t",$F246/4,IF($AU246="1q",$F246/3,IF($AU246="1s",$F246/2,IF($AU246="1a",$F246,IF($AU246="b1",$F246/2,IF($AU246="q1",$F246/3,IF($AU246="t1",$F246/4,IF($AU246="s1",$F246/6,IF($AU246="1b1",$F246/2,0))))))))))))))),0)</f>
        <v>0</v>
      </c>
      <c r="O246" s="11">
        <f>IFERROR(IF($E246="",0,$D246*IF($AU246="22d",$E246,IF($AU246="4w",$E246,IF($AU246="2w",$E246,IF($AU246="1m",$E246,IF($AU246="2b",$E246/6,IF($AU246="2t",$E246/4,IF($AU246="2q",$E246/3,IF($AU246="2s",$E246/2,IF($AU246="2a",$E246,IF($AU246="b1",$E246/2,IF($AU246="q1",$E246/3,IF($AU246="t1",$E246/4,IF($AU246="s1",$E246/6,IF($AU246="2b2",$E246/2,0))))))))))))))),0)</f>
        <v>0</v>
      </c>
      <c r="P246" s="107">
        <f>IFERROR(IF($F246="",0,$D246*IF($AU246="22d",$F246,IF($AU246="4w",$F246,IF($AU246="2w",$F246,IF($AU246="1m",$F246,IF($AU246="2b",$F246/6,IF($AU246="2t",$F246/4,IF($AU246="2q",$F246/3,IF($AU246="2s",$F246/2,IF($AU246="2a",$F246,IF($AU246="b1",$F246/2,IF($AU246="q1",$F246/3,IF($AU246="t1",$F246/4,IF($AU246="s1",$F246/6,IF($AU246="2b2",$F246/2,0))))))))))))))),0)</f>
        <v>0</v>
      </c>
      <c r="R246" s="11">
        <f>IFERROR(IF($E246="",0,$D246*IF($AU246="22d",$E246,IF($AU246="4w",$E246,IF($AU246="2w",$E246,IF($AU246="1m",$E246,IF($AU246="1b",$E246/6,IF($AU246="3t",$E246/4,IF($AU246="3q",$E246/3,IF($AU246="3s",$E246/2,IF($AU246="3a",$E246,IF($AU246="b2",$E246/2,IF($AU246="q1",$E246/3,IF($AU246="t1",$E246/4,IF($AU246="s1",$E246/6,IF($AU246="2b2",$E246/2,0))))))))))))))),0)</f>
        <v>0</v>
      </c>
      <c r="S246" s="107">
        <f>IFERROR(IF($F246="",0,$D246*IF($AU246="22d",$F246,IF($AU246="4w",$F246,IF($AU246="2w",$F246,IF($AU246="1m",$F246,IF($AU246="1b",$F246/6,IF($AU246="3t",$F246/4,IF($AU246="3q",$F246/3,IF($AU246="3s",$F246/2,IF($AU246="3a",$F246,IF($AU246="b2",$F246/2,IF($AU246="q1",$F246/3,IF($AU246="t1",$F246/4,IF($AU246="s1",$F246/6,IF($AU246="2b2",$F246/2,0))))))))))))))),0)</f>
        <v>0</v>
      </c>
      <c r="U246" s="11">
        <f>IFERROR(IF($E246="",0,$D246*IF($AU246="22d",$E246,IF($AU246="4w",$E246,IF($AU246="2w",$E246,IF($AU246="1m",$E246,IF($AU246="2b",$E246/6,IF($AU246="1t",$E246/4,IF($AU246="4q",$E246/3,IF($AU246="4s",$E246/2,IF($AU246="4a",$E246,IF($AU246="b2",$E246/2,IF($AU246="q1",$E246/3,IF($AU246="t2",$E246/4,IF($AU246="s1",$E246/6,IF($AU246="3b3",$E246/2,0))))))))))))))),0)</f>
        <v>0</v>
      </c>
      <c r="V246" s="107">
        <f>IFERROR(IF($F246="",0,$D246*IF($AU246="22d",$F246,IF($AU246="4w",$F246,IF($AU246="2w",$F246,IF($AU246="1m",$F246,IF($AU246="2b",$F246/6,IF($AU246="1t",$F246/4,IF($AU246="4q",$F246/3,IF($AU246="4s",$F246/2,IF($AU246="4a",$F246,IF($AU246="b2",$F246/2,IF($AU246="q1",$F246/3,IF($AU246="t2",$F246/4,IF($AU246="s1",$F246/6,IF($AU246="3b3",$F246/2,0))))))))))))))),0)</f>
        <v>0</v>
      </c>
      <c r="X246" s="11">
        <f>IFERROR(IF($E246="",0,$D246*IF($AU246="22d",$E246,IF($AU246="4w",$E246,IF($AU246="2w",$E246,IF($AU246="1m",$E246,IF($AU246="1b",$E246/6,IF($AU246="2t",$E246/4,IF($AU246="1q",$E246/3,IF($AU246="5s",$E246/2,IF($AU246="5a",$E246,IF($AU246="b3",$E246/2,IF($AU246="q2",$E246/3,IF($AU246="t2",$E246/4,IF($AU246="s1",$E246/6,IF($AU246="3b3",$E246/2,0))))))))))))))),0)</f>
        <v>0</v>
      </c>
      <c r="Y246" s="107">
        <f>IFERROR(IF($F246="",0,$D246*IF($AU246="22d",$F246,IF($AU246="4w",$F246,IF($AU246="2w",$F246,IF($AU246="1m",$F246,IF($AU246="1b",$F246/6,IF($AU246="2t",$F246/4,IF($AU246="1q",$F246/3,IF($AU246="5s",$F246/2,IF($AU246="5a",$F246,IF($AU246="b3",$F246/2,IF($AU246="q2",$F246/3,IF($AU246="t2",$F246/4,IF($AU246="s1",$F246/6,IF($AU246="3b3",$F246/2,0))))))))))))))),0)</f>
        <v>0</v>
      </c>
      <c r="AA246" s="11">
        <f>IFERROR(IF($E246="",0,$D246*IF($AU246="22d",$E246,IF($AU246="4w",$E246,IF($AU246="2w",$E246,IF($AU246="1m",$E246,IF($AU246="2b",$E246/6,IF($AU246="3t",$E246/4,IF($AU246="2q",$E246/3,IF($AU246="6s",$E246/2,IF($AU246="6a",$E246,IF($AU246="b3",$E246/2,IF($AU246="q2",$E246/3,IF($AU246="t2",$E246/4,IF($AU246="s1",$E246/6,IF($AU246="4b4",$E246/2,0))))))))))))))),0)</f>
        <v>0</v>
      </c>
      <c r="AB246" s="107">
        <f>IFERROR(IF($F246="",0,$D246*IF($AU246="22d",$F246,IF($AU246="4w",$F246,IF($AU246="2w",$F246,IF($AU246="1m",$F246,IF($AU246="2b",$F246/6,IF($AU246="3t",$F246/4,IF($AU246="2q",$F246/3,IF($AU246="6s",$F246/2,IF($AU246="6a",$F246,IF($AU246="b3",$F246/2,IF($AU246="q2",$F246/3,IF($AU246="t2",$F246/4,IF($AU246="s1",$F246/6,IF($AU246="4b4",$F246/2,0))))))))))))))),0)</f>
        <v>0</v>
      </c>
      <c r="AD246" s="11">
        <f>IFERROR(IF($E246="",0,$D246*IF($AU246="22d",$E246,IF($AU246="4w",$E246,IF($AU246="2w",$E246,IF($AU246="1m",$E246,IF($AU246="1b",$E246/6,IF($AU246="1t",$E246/4,IF($AU246="3q",$E246/3,IF($AU246="1s",$E246/2,IF($AU246="7a",$E246,IF($AU246="b3",$E246/2,IF($AU246="q2",$E246/3,IF($AU246="t3",$E246/4,IF($AU246="s2",$E246/6,IF($AU246="4b4",$E246/2,0))))))))))))))),0)</f>
        <v>0</v>
      </c>
      <c r="AE246" s="107">
        <f>IFERROR(IF($F246="",0,$D246*IF($AU246="22d",$F246,IF($AU246="4w",$F246,IF($AU246="2w",$F246,IF($AU246="1m",$F246,IF($AU246="1b",$F246/6,IF($AU246="1t",$F246/4,IF($AU246="3q",$F246/3,IF($AU246="1s",$F246/2,IF($AU246="7a",$F246,IF($AU246="b3",$F246/2,IF($AU246="q2",$F246/3,IF($AU246="t3",$F246/4,IF($AU246="s2",$F246/6,IF($AU246="4b4",$F246/2,0))))))))))))))),0)</f>
        <v>0</v>
      </c>
      <c r="AG246" s="11">
        <f>IFERROR(IF($E246="",0,$D246*IF($AU246="22d",$E246,IF($AU246="4w",$E246,IF($AU246="2w",$E246,IF($AU246="1m",$E246,IF($AU246="2b",$E246/6,IF($AU246="2t",$E246/4,IF($AU246="4q",$E246/3,IF($AU246="2s",$E246/2,IF($AU246="8a",$E246,IF($AU246="b4",$E246/2,IF($AU246="q2",$E246/3,IF($AU246="t3",$E246/4,IF($AU246="s2",$E246/6,IF($AU246="5b5",$E246/2,0))))))))))))))),0)</f>
        <v>0</v>
      </c>
      <c r="AH246" s="107">
        <f>IFERROR(IF($F246="",0,$D246*IF($AU246="22d",$F246,IF($AU246="4w",$F246,IF($AU246="2w",$F246,IF($AU246="1m",$F246,IF($AU246="2b",$F246/6,IF($AU246="2t",$F246/4,IF($AU246="4q",$F246/3,IF($AU246="2s",$F246/2,IF($AU246="8a",$F246,IF($AU246="b4",$F246/2,IF($AU246="q2",$F246/3,IF($AU246="t3",$F246/4,IF($AU246="s2",$F246/6,IF($AU246="5b5",$F246/2,0))))))))))))))),0)</f>
        <v>0</v>
      </c>
      <c r="AJ246" s="11">
        <f>IFERROR(IF($E246="",0,$D246*IF($AU246="22d",$E246,IF($AU246="4w",$E246,IF($AU246="2w",$E246,IF($AU246="1m",$E246,IF($AU246="1b",$E246/6,IF($AU246="3t",$E246/4,IF($AU246="1q",$E246/3,IF($AU246="3s",$E246/2,IF($AU246="9a",$E246,IF($AU246="b5",$E246/2,IF($AU246="q3",$E246/3,IF($AU246="t3",$E246/4,IF($AU246="s2",$E246/6,IF($AU246="5b5",$E246/2,0))))))))))))))),0)</f>
        <v>0</v>
      </c>
      <c r="AK246" s="107">
        <f>IFERROR(IF($F246="",0,$D246*IF($AU246="22d",$F246,IF($AU246="4w",$F246,IF($AU246="2w",$F246,IF($AU246="1m",$F246,IF($AU246="1b",$F246/6,IF($AU246="3t",$F246/4,IF($AU246="1q",$F246/3,IF($AU246="3s",$F246/2,IF($AU246="9a",$F246,IF($AU246="b5",$F246/2,IF($AU246="q3",$F246/3,IF($AU246="t3",$F246/4,IF($AU246="s2",$F246/6,IF($AU246="5b5",$F246/2,0))))))))))))))),0)</f>
        <v>0</v>
      </c>
      <c r="AM246" s="11">
        <f>IFERROR(IF($E246="",0,$D246*IF($AU246="22d",$E246,IF($AU246="4w",$E246,IF($AU246="2w",$E246,IF($AU246="1m",$E246,IF($AU246="2b",$E246/6,IF($AU246="1t",$E246/4,IF($AU246="2q",$E246/3,IF($AU246="4s",$E246/2,IF($AU246="10a",$E246,IF($AU246="b5",$E246/2,IF($AU246="q3",$E246/3,IF($AU246="t4",$E246/4,IF($AU246="s2",$E246/6,IF($AU246="6b6",$E246/2,0))))))))))))))),0)</f>
        <v>0</v>
      </c>
      <c r="AN246" s="107">
        <f>IFERROR(IF($F246="",0,$D246*IF($AU246="22d",$F246,IF($AU246="4w",$F246,IF($AU246="2w",$F246,IF($AU246="1m",$F246,IF($AU246="2b",$F246/6,IF($AU246="1t",$F246/4,IF($AU246="2q",$F246/3,IF($AU246="4s",$F246/2,IF($AU246="10a",$F246,IF($AU246="b5",$F246/2,IF($AU246="q3",$F246/3,IF($AU246="t4",$F246/4,IF($AU246="s2",$F246/6,IF($AU246="6b6",$F246/2,0))))))))))))))),0)</f>
        <v>0</v>
      </c>
      <c r="AP246" s="11">
        <f>IFERROR(IF($E246="",0,$D246*IF($AU246="22d",$E246,IF($AU246="4w",$E246,IF($AU246="2w",$E246,IF($AU246="1m",$E246,IF($AU246="1b",$E246/6,IF($AU246="2t",$E246/4,IF($AU246="3q",$E246/3,IF($AU246="5s",$E246/2,IF($AU246="11a",$E246,IF($AU246="b6",$E246/2,IF($AU246="q3",$E246/3,IF($AU246="t4",$E246/4,IF($AU246="s2",$E246/6,IF($AU246="6b6",$E246/2,0))))))))))))))),0)</f>
        <v>0</v>
      </c>
      <c r="AQ246" s="107">
        <f>IFERROR(IF($F246="",0,$D246*IF($AU246="22d",$F246,IF($AU246="4w",$F246,IF($AU246="2w",$F246,IF($AU246="1m",$F246,IF($AU246="1b",$F246/6,IF($AU246="2t",$F246/4,IF($AU246="3q",$F246/3,IF($AU246="5s",$F246/2,IF($AU246="11a",$F246,IF($AU246="b6",$F246/2,IF($AU246="q3",$F246/3,IF($AU246="t4",$F246/4,IF($AU246="s2",$F246/6,IF($AU246="6b6",$F246/2,0))))))))))))))),0)</f>
        <v>0</v>
      </c>
      <c r="AS246" s="11">
        <f>IFERROR(IF($E246="",0,$D246*IF($AU246="22d",$E246,IF($AU246="4w",$E246,IF($AU246="2w",$E246,IF($AU246="1m",$E246,IF($AU246="2b",$E246/6,IF($AU246="3t",$E246/4,IF($AU246="4q",$E246/3,IF($AU246="6s",$E246/2,IF($AU246="12a",$E246,IF($AU246="b6",$E246/2,IF($AU246="q3",$E246/3,IF($AU246="t4",$E246/4,IF($AU246="s2",$E246/6,IF($AU246="1b1",$E246/2,0))))))))))))))),0)</f>
        <v>0</v>
      </c>
      <c r="AT246" s="107">
        <f>IFERROR(IF($F246="",0,$D246*IF($AU246="22d",$F246,IF($AU246="4w",$F246,IF($AU246="2w",$F246,IF($AU246="1m",$F246,IF($AU246="2b",$F246/6,IF($AU246="3t",$F246/4,IF($AU246="4q",$F246/3,IF($AU246="6s",$F246/2,IF($AU246="12a",$F246,IF($AU246="b6",$F246/2,IF($AU246="q3",$F246/3,IF($AU246="t4",$F246/4,IF($AU246="s2",$F246/6,IF($AU246="1b1",$F246/2,0))))))))))))))),0)</f>
        <v>0</v>
      </c>
      <c r="AU246" s="158" t="str">
        <f>IF(C246="","",VLOOKUP(B246,apoio!P:S,4,0))</f>
        <v/>
      </c>
    </row>
    <row r="247" spans="1:47" ht="15" customHeight="1" x14ac:dyDescent="0.25">
      <c r="A247" s="7" t="str">
        <f>IF('1_geral'!$D$11="","",'1_geral'!$A$11)</f>
        <v/>
      </c>
      <c r="B247" s="49" t="str">
        <f>IF('1_geral'!$G$11="","",'1_geral'!$G$11)</f>
        <v/>
      </c>
      <c r="C247" s="49" t="str">
        <f>IF('1_geral'!$D$11="","",'1_geral'!$D$11)</f>
        <v/>
      </c>
      <c r="D247" s="35" t="str">
        <f>IF(C247="","",1/'3_pessoal'!C$11)</f>
        <v/>
      </c>
      <c r="E247" s="12">
        <f>IF(C247="",0,'3_pessoal'!AH$11)</f>
        <v>0</v>
      </c>
      <c r="F247" s="33">
        <f>IF(C247="",0,'3_pessoal'!AJ$11)</f>
        <v>0</v>
      </c>
      <c r="G247" s="12">
        <f t="shared" ref="G247:G295" si="118">IF(C247="",0,SUM(E247,F247))</f>
        <v>0</v>
      </c>
      <c r="I247" s="12">
        <f t="shared" si="116"/>
        <v>0</v>
      </c>
      <c r="J247" s="12">
        <f t="shared" si="117"/>
        <v>0</v>
      </c>
      <c r="L247" s="12">
        <f t="shared" ref="L247:L295" si="119">IFERROR(IF($E247="",0,$D247*IF($AU247="22d",$E247,IF($AU247="4w",$E247,IF($AU247="2w",$E247,IF($AU247="1m",$E247,IF($AU247="1b",$E247/6,IF($AU247="1t",$E247/4,IF($AU247="1q",$E247/3,IF($AU247="1s",$E247/2,IF($AU247="1a",$E247,IF($AU247="b1",$E247/2,IF($AU247="q1",$E247/3,IF($AU247="t1",$E247/4,IF($AU247="s1",$E247/6,IF($AU247="1b1",$E247/2,0))))))))))))))),0)</f>
        <v>0</v>
      </c>
      <c r="M247" s="33">
        <f t="shared" ref="M247:M295" si="120">IFERROR(IF($F247="",0,$D247*IF($AU247="22d",$F247,IF($AU247="4w",$F247,IF($AU247="2w",$F247,IF($AU247="1m",$F247,IF($AU247="1b",VF247/6,IF($AU247="1t",$F247/4,IF($AU247="1q",$F247/3,IF($AU247="1s",$F247/2,IF($AU247="1a",$F247,IF($AU247="b1",$F247/2,IF($AU247="q1",$F247/3,IF($AU247="t1",$F247/4,IF($AU247="s1",$F247/6,IF($AU247="1b1",$F247/2,0))))))))))))))),0)</f>
        <v>0</v>
      </c>
      <c r="O247" s="12">
        <f t="shared" ref="O247:O295" si="121">IFERROR(IF($E247="",0,$D247*IF($AU247="22d",$E247,IF($AU247="4w",$E247,IF($AU247="2w",$E247,IF($AU247="1m",$E247,IF($AU247="2b",$E247/6,IF($AU247="2t",$E247/4,IF($AU247="2q",$E247/3,IF($AU247="2s",$E247/2,IF($AU247="2a",$E247,IF($AU247="b1",$E247/2,IF($AU247="q1",$E247/3,IF($AU247="t1",$E247/4,IF($AU247="s1",$E247/6,IF($AU247="2b2",$E247/2,0))))))))))))))),0)</f>
        <v>0</v>
      </c>
      <c r="P247" s="33">
        <f t="shared" ref="P247:P295" si="122">IFERROR(IF($F247="",0,$D247*IF($AU247="22d",$F247,IF($AU247="4w",$F247,IF($AU247="2w",$F247,IF($AU247="1m",$F247,IF($AU247="2b",$F247/6,IF($AU247="2t",$F247/4,IF($AU247="2q",$F247/3,IF($AU247="2s",$F247/2,IF($AU247="2a",$F247,IF($AU247="b1",$F247/2,IF($AU247="q1",$F247/3,IF($AU247="t1",$F247/4,IF($AU247="s1",$F247/6,IF($AU247="2b2",$F247/2,0))))))))))))))),0)</f>
        <v>0</v>
      </c>
      <c r="R247" s="12">
        <f t="shared" ref="R247:R295" si="123">IFERROR(IF($E247="",0,$D247*IF($AU247="22d",$E247,IF($AU247="4w",$E247,IF($AU247="2w",$E247,IF($AU247="1m",$E247,IF($AU247="1b",$E247/6,IF($AU247="3t",$E247/4,IF($AU247="3q",$E247/3,IF($AU247="3s",$E247/2,IF($AU247="3a",$E247,IF($AU247="b2",$E247/2,IF($AU247="q1",$E247/3,IF($AU247="t1",$E247/4,IF($AU247="s1",$E247/6,IF($AU247="2b2",$E247/2,0))))))))))))))),0)</f>
        <v>0</v>
      </c>
      <c r="S247" s="33">
        <f t="shared" ref="S247:S295" si="124">IFERROR(IF($F247="",0,$D247*IF($AU247="22d",$F247,IF($AU247="4w",$F247,IF($AU247="2w",$F247,IF($AU247="1m",$F247,IF($AU247="1b",$F247/6,IF($AU247="3t",$F247/4,IF($AU247="3q",$F247/3,IF($AU247="3s",$F247/2,IF($AU247="3a",$F247,IF($AU247="b2",$F247/2,IF($AU247="q1",$F247/3,IF($AU247="t1",$F247/4,IF($AU247="s1",$F247/6,IF($AU247="2b2",$F247/2,0))))))))))))))),0)</f>
        <v>0</v>
      </c>
      <c r="U247" s="12">
        <f t="shared" ref="U247:U295" si="125">IFERROR(IF($E247="",0,$D247*IF($AU247="22d",$E247,IF($AU247="4w",$E247,IF($AU247="2w",$E247,IF($AU247="1m",$E247,IF($AU247="2b",$E247/6,IF($AU247="1t",$E247/4,IF($AU247="4q",$E247/3,IF($AU247="4s",$E247/2,IF($AU247="4a",$E247,IF($AU247="b2",$E247/2,IF($AU247="q1",$E247/3,IF($AU247="t2",$E247/4,IF($AU247="s1",$E247/6,IF($AU247="3b3",$E247/2,0))))))))))))))),0)</f>
        <v>0</v>
      </c>
      <c r="V247" s="33">
        <f t="shared" ref="V247:V295" si="126">IFERROR(IF($F247="",0,$D247*IF($AU247="22d",$F247,IF($AU247="4w",$F247,IF($AU247="2w",$F247,IF($AU247="1m",$F247,IF($AU247="2b",$F247/6,IF($AU247="1t",$F247/4,IF($AU247="4q",$F247/3,IF($AU247="4s",$F247/2,IF($AU247="4a",$F247,IF($AU247="b2",$F247/2,IF($AU247="q1",$F247/3,IF($AU247="t2",$F247/4,IF($AU247="s1",$F247/6,IF($AU247="3b3",$F247/2,0))))))))))))))),0)</f>
        <v>0</v>
      </c>
      <c r="X247" s="12">
        <f t="shared" ref="X247:X295" si="127">IFERROR(IF($E247="",0,$D247*IF($AU247="22d",$E247,IF($AU247="4w",$E247,IF($AU247="2w",$E247,IF($AU247="1m",$E247,IF($AU247="1b",$E247/6,IF($AU247="2t",$E247/4,IF($AU247="1q",$E247/3,IF($AU247="5s",$E247/2,IF($AU247="5a",$E247,IF($AU247="b3",$E247/2,IF($AU247="q2",$E247/3,IF($AU247="t2",$E247/4,IF($AU247="s1",$E247/6,IF($AU247="3b3",$E247/2,0))))))))))))))),0)</f>
        <v>0</v>
      </c>
      <c r="Y247" s="33">
        <f t="shared" ref="Y247:Y295" si="128">IFERROR(IF($F247="",0,$D247*IF($AU247="22d",$F247,IF($AU247="4w",$F247,IF($AU247="2w",$F247,IF($AU247="1m",$F247,IF($AU247="1b",$F247/6,IF($AU247="2t",$F247/4,IF($AU247="1q",$F247/3,IF($AU247="5s",$F247/2,IF($AU247="5a",$F247,IF($AU247="b3",$F247/2,IF($AU247="q2",$F247/3,IF($AU247="t2",$F247/4,IF($AU247="s1",$F247/6,IF($AU247="3b3",$F247/2,0))))))))))))))),0)</f>
        <v>0</v>
      </c>
      <c r="AA247" s="12">
        <f t="shared" ref="AA247:AA295" si="129">IFERROR(IF($E247="",0,$D247*IF($AU247="22d",$E247,IF($AU247="4w",$E247,IF($AU247="2w",$E247,IF($AU247="1m",$E247,IF($AU247="2b",$E247/6,IF($AU247="3t",$E247/4,IF($AU247="2q",$E247/3,IF($AU247="6s",$E247/2,IF($AU247="6a",$E247,IF($AU247="b3",$E247/2,IF($AU247="q2",$E247/3,IF($AU247="t2",$E247/4,IF($AU247="s1",$E247/6,IF($AU247="4b4",$E247/2,0))))))))))))))),0)</f>
        <v>0</v>
      </c>
      <c r="AB247" s="33">
        <f t="shared" ref="AB247:AB295" si="130">IFERROR(IF($F247="",0,$D247*IF($AU247="22d",$F247,IF($AU247="4w",$F247,IF($AU247="2w",$F247,IF($AU247="1m",$F247,IF($AU247="2b",$F247/6,IF($AU247="3t",$F247/4,IF($AU247="2q",$F247/3,IF($AU247="6s",$F247/2,IF($AU247="6a",$F247,IF($AU247="b3",$F247/2,IF($AU247="q2",$F247/3,IF($AU247="t2",$F247/4,IF($AU247="s1",$F247/6,IF($AU247="4b4",$F247/2,0))))))))))))))),0)</f>
        <v>0</v>
      </c>
      <c r="AD247" s="12">
        <f t="shared" ref="AD247:AD295" si="131">IFERROR(IF($E247="",0,$D247*IF($AU247="22d",$E247,IF($AU247="4w",$E247,IF($AU247="2w",$E247,IF($AU247="1m",$E247,IF($AU247="1b",$E247/6,IF($AU247="1t",$E247/4,IF($AU247="3q",$E247/3,IF($AU247="1s",$E247/2,IF($AU247="7a",$E247,IF($AU247="b3",$E247/2,IF($AU247="q2",$E247/3,IF($AU247="t3",$E247/4,IF($AU247="s2",$E247/6,IF($AU247="4b4",$E247/2,0))))))))))))))),0)</f>
        <v>0</v>
      </c>
      <c r="AE247" s="33">
        <f t="shared" ref="AE247:AE295" si="132">IFERROR(IF($F247="",0,$D247*IF($AU247="22d",$F247,IF($AU247="4w",$F247,IF($AU247="2w",$F247,IF($AU247="1m",$F247,IF($AU247="1b",$F247/6,IF($AU247="1t",$F247/4,IF($AU247="3q",$F247/3,IF($AU247="1s",$F247/2,IF($AU247="7a",$F247,IF($AU247="b3",$F247/2,IF($AU247="q2",$F247/3,IF($AU247="t3",$F247/4,IF($AU247="s2",$F247/6,IF($AU247="4b4",$F247/2,0))))))))))))))),0)</f>
        <v>0</v>
      </c>
      <c r="AG247" s="12">
        <f t="shared" ref="AG247:AG295" si="133">IFERROR(IF($E247="",0,$D247*IF($AU247="22d",$E247,IF($AU247="4w",$E247,IF($AU247="2w",$E247,IF($AU247="1m",$E247,IF($AU247="2b",$E247/6,IF($AU247="2t",$E247/4,IF($AU247="4q",$E247/3,IF($AU247="2s",$E247/2,IF($AU247="8a",$E247,IF($AU247="b4",$E247/2,IF($AU247="q2",$E247/3,IF($AU247="t3",$E247/4,IF($AU247="s2",$E247/6,IF($AU247="5b5",$E247/2,0))))))))))))))),0)</f>
        <v>0</v>
      </c>
      <c r="AH247" s="33">
        <f t="shared" ref="AH247:AH295" si="134">IFERROR(IF($F247="",0,$D247*IF($AU247="22d",$F247,IF($AU247="4w",$F247,IF($AU247="2w",$F247,IF($AU247="1m",$F247,IF($AU247="2b",$F247/6,IF($AU247="2t",$F247/4,IF($AU247="4q",$F247/3,IF($AU247="2s",$F247/2,IF($AU247="8a",$F247,IF($AU247="b4",$F247/2,IF($AU247="q2",$F247/3,IF($AU247="t3",$F247/4,IF($AU247="s2",$F247/6,IF($AU247="5b5",$F247/2,0))))))))))))))),0)</f>
        <v>0</v>
      </c>
      <c r="AJ247" s="12">
        <f t="shared" ref="AJ247:AJ295" si="135">IFERROR(IF($E247="",0,$D247*IF($AU247="22d",$E247,IF($AU247="4w",$E247,IF($AU247="2w",$E247,IF($AU247="1m",$E247,IF($AU247="1b",$E247/6,IF($AU247="3t",$E247/4,IF($AU247="1q",$E247/3,IF($AU247="3s",$E247/2,IF($AU247="9a",$E247,IF($AU247="b5",$E247/2,IF($AU247="q3",$E247/3,IF($AU247="t3",$E247/4,IF($AU247="s2",$E247/6,IF($AU247="5b5",$E247/2,0))))))))))))))),0)</f>
        <v>0</v>
      </c>
      <c r="AK247" s="33">
        <f t="shared" ref="AK247:AK295" si="136">IFERROR(IF($F247="",0,$D247*IF($AU247="22d",$F247,IF($AU247="4w",$F247,IF($AU247="2w",$F247,IF($AU247="1m",$F247,IF($AU247="1b",$F247/6,IF($AU247="3t",$F247/4,IF($AU247="1q",$F247/3,IF($AU247="3s",$F247/2,IF($AU247="9a",$F247,IF($AU247="b5",$F247/2,IF($AU247="q3",$F247/3,IF($AU247="t3",$F247/4,IF($AU247="s2",$F247/6,IF($AU247="5b5",$F247/2,0))))))))))))))),0)</f>
        <v>0</v>
      </c>
      <c r="AM247" s="12">
        <f t="shared" ref="AM247:AM295" si="137">IFERROR(IF($E247="",0,$D247*IF($AU247="22d",$E247,IF($AU247="4w",$E247,IF($AU247="2w",$E247,IF($AU247="1m",$E247,IF($AU247="2b",$E247/6,IF($AU247="1t",$E247/4,IF($AU247="2q",$E247/3,IF($AU247="4s",$E247/2,IF($AU247="10a",$E247,IF($AU247="b5",$E247/2,IF($AU247="q3",$E247/3,IF($AU247="t4",$E247/4,IF($AU247="s2",$E247/6,IF($AU247="6b6",$E247/2,0))))))))))))))),0)</f>
        <v>0</v>
      </c>
      <c r="AN247" s="33">
        <f t="shared" ref="AN247:AN295" si="138">IFERROR(IF($F247="",0,$D247*IF($AU247="22d",$F247,IF($AU247="4w",$F247,IF($AU247="2w",$F247,IF($AU247="1m",$F247,IF($AU247="2b",$F247/6,IF($AU247="1t",$F247/4,IF($AU247="2q",$F247/3,IF($AU247="4s",$F247/2,IF($AU247="10a",$F247,IF($AU247="b5",$F247/2,IF($AU247="q3",$F247/3,IF($AU247="t4",$F247/4,IF($AU247="s2",$F247/6,IF($AU247="6b6",$F247/2,0))))))))))))))),0)</f>
        <v>0</v>
      </c>
      <c r="AP247" s="12">
        <f t="shared" ref="AP247:AP295" si="139">IFERROR(IF($E247="",0,$D247*IF($AU247="22d",$E247,IF($AU247="4w",$E247,IF($AU247="2w",$E247,IF($AU247="1m",$E247,IF($AU247="1b",$E247/6,IF($AU247="2t",$E247/4,IF($AU247="3q",$E247/3,IF($AU247="5s",$E247/2,IF($AU247="11a",$E247,IF($AU247="b6",$E247/2,IF($AU247="q3",$E247/3,IF($AU247="t4",$E247/4,IF($AU247="s2",$E247/6,IF($AU247="6b6",$E247/2,0))))))))))))))),0)</f>
        <v>0</v>
      </c>
      <c r="AQ247" s="33">
        <f t="shared" ref="AQ247:AQ295" si="140">IFERROR(IF($F247="",0,$D247*IF($AU247="22d",$F247,IF($AU247="4w",$F247,IF($AU247="2w",$F247,IF($AU247="1m",$F247,IF($AU247="1b",$F247/6,IF($AU247="2t",$F247/4,IF($AU247="3q",$F247/3,IF($AU247="5s",$F247/2,IF($AU247="11a",$F247,IF($AU247="b6",$F247/2,IF($AU247="q3",$F247/3,IF($AU247="t4",$F247/4,IF($AU247="s2",$F247/6,IF($AU247="6b6",$F247/2,0))))))))))))))),0)</f>
        <v>0</v>
      </c>
      <c r="AS247" s="12">
        <f t="shared" ref="AS247:AS295" si="141">IFERROR(IF($E247="",0,$D247*IF($AU247="22d",$E247,IF($AU247="4w",$E247,IF($AU247="2w",$E247,IF($AU247="1m",$E247,IF($AU247="2b",$E247/6,IF($AU247="3t",$E247/4,IF($AU247="4q",$E247/3,IF($AU247="6s",$E247/2,IF($AU247="12a",$E247,IF($AU247="b6",$E247/2,IF($AU247="q3",$E247/3,IF($AU247="t4",$E247/4,IF($AU247="s2",$E247/6,IF($AU247="1b1",$E247/2,0))))))))))))))),0)</f>
        <v>0</v>
      </c>
      <c r="AT247" s="33">
        <f t="shared" ref="AT247:AT295" si="142">IFERROR(IF($F247="",0,$D247*IF($AU247="22d",$F247,IF($AU247="4w",$F247,IF($AU247="2w",$F247,IF($AU247="1m",$F247,IF($AU247="2b",$F247/6,IF($AU247="3t",$F247/4,IF($AU247="4q",$F247/3,IF($AU247="6s",$F247/2,IF($AU247="12a",$F247,IF($AU247="b6",$F247/2,IF($AU247="q3",$F247/3,IF($AU247="t4",$F247/4,IF($AU247="s2",$F247/6,IF($AU247="1b1",$F247/2,0))))))))))))))),0)</f>
        <v>0</v>
      </c>
      <c r="AU247" s="158" t="str">
        <f>IF(C247="","",VLOOKUP(B247,apoio!P:S,4,0))</f>
        <v/>
      </c>
    </row>
    <row r="248" spans="1:47" ht="15" customHeight="1" x14ac:dyDescent="0.25">
      <c r="A248" s="10" t="str">
        <f>IF('1_geral'!$D$12="","",'1_geral'!$A$12)</f>
        <v/>
      </c>
      <c r="B248" s="48" t="str">
        <f>IF('1_geral'!$G$12="","",'1_geral'!$G$12)</f>
        <v/>
      </c>
      <c r="C248" s="48" t="str">
        <f>IF('1_geral'!$D$12="","",'1_geral'!$D$12)</f>
        <v/>
      </c>
      <c r="D248" s="35" t="str">
        <f>IF(C248="","",1/'3_pessoal'!C$12)</f>
        <v/>
      </c>
      <c r="E248" s="11">
        <f>IF(C248="",0,'3_pessoal'!AH$12)</f>
        <v>0</v>
      </c>
      <c r="F248" s="108">
        <f>IF(C248="",0,'3_pessoal'!AJ$12)</f>
        <v>0</v>
      </c>
      <c r="G248" s="11">
        <f t="shared" si="118"/>
        <v>0</v>
      </c>
      <c r="I248" s="11">
        <f t="shared" si="116"/>
        <v>0</v>
      </c>
      <c r="J248" s="112">
        <f t="shared" si="117"/>
        <v>0</v>
      </c>
      <c r="L248" s="11">
        <f t="shared" si="119"/>
        <v>0</v>
      </c>
      <c r="M248" s="108">
        <f t="shared" si="120"/>
        <v>0</v>
      </c>
      <c r="O248" s="11">
        <f t="shared" si="121"/>
        <v>0</v>
      </c>
      <c r="P248" s="108">
        <f t="shared" si="122"/>
        <v>0</v>
      </c>
      <c r="R248" s="11">
        <f t="shared" si="123"/>
        <v>0</v>
      </c>
      <c r="S248" s="108">
        <f t="shared" si="124"/>
        <v>0</v>
      </c>
      <c r="U248" s="11">
        <f t="shared" si="125"/>
        <v>0</v>
      </c>
      <c r="V248" s="108">
        <f t="shared" si="126"/>
        <v>0</v>
      </c>
      <c r="X248" s="11">
        <f t="shared" si="127"/>
        <v>0</v>
      </c>
      <c r="Y248" s="108">
        <f t="shared" si="128"/>
        <v>0</v>
      </c>
      <c r="AA248" s="11">
        <f t="shared" si="129"/>
        <v>0</v>
      </c>
      <c r="AB248" s="108">
        <f t="shared" si="130"/>
        <v>0</v>
      </c>
      <c r="AD248" s="11">
        <f t="shared" si="131"/>
        <v>0</v>
      </c>
      <c r="AE248" s="108">
        <f t="shared" si="132"/>
        <v>0</v>
      </c>
      <c r="AG248" s="11">
        <f t="shared" si="133"/>
        <v>0</v>
      </c>
      <c r="AH248" s="108">
        <f t="shared" si="134"/>
        <v>0</v>
      </c>
      <c r="AJ248" s="11">
        <f t="shared" si="135"/>
        <v>0</v>
      </c>
      <c r="AK248" s="108">
        <f t="shared" si="136"/>
        <v>0</v>
      </c>
      <c r="AM248" s="11">
        <f t="shared" si="137"/>
        <v>0</v>
      </c>
      <c r="AN248" s="108">
        <f t="shared" si="138"/>
        <v>0</v>
      </c>
      <c r="AP248" s="11">
        <f t="shared" si="139"/>
        <v>0</v>
      </c>
      <c r="AQ248" s="108">
        <f t="shared" si="140"/>
        <v>0</v>
      </c>
      <c r="AS248" s="11">
        <f t="shared" si="141"/>
        <v>0</v>
      </c>
      <c r="AT248" s="108">
        <f t="shared" si="142"/>
        <v>0</v>
      </c>
      <c r="AU248" s="158" t="str">
        <f>IF(C248="","",VLOOKUP(B248,apoio!P:S,4,0))</f>
        <v/>
      </c>
    </row>
    <row r="249" spans="1:47" ht="15" customHeight="1" x14ac:dyDescent="0.25">
      <c r="A249" s="7" t="str">
        <f>IF('1_geral'!$D$13="","",'1_geral'!$A$13)</f>
        <v/>
      </c>
      <c r="B249" s="49" t="str">
        <f>IF('1_geral'!$G$13="","",'1_geral'!$G$13)</f>
        <v/>
      </c>
      <c r="C249" s="49" t="str">
        <f>IF('1_geral'!$D$13="","",'1_geral'!$D$13)</f>
        <v/>
      </c>
      <c r="D249" s="35" t="str">
        <f>IF(C249="","",1/'3_pessoal'!C$13)</f>
        <v/>
      </c>
      <c r="E249" s="12">
        <f>IF(C249="",0,'3_pessoal'!AH$13)</f>
        <v>0</v>
      </c>
      <c r="F249" s="33">
        <f>IF(C249="",0,'3_pessoal'!AJ$13)</f>
        <v>0</v>
      </c>
      <c r="G249" s="12">
        <f t="shared" si="118"/>
        <v>0</v>
      </c>
      <c r="I249" s="12">
        <f t="shared" si="116"/>
        <v>0</v>
      </c>
      <c r="J249" s="12">
        <f t="shared" si="117"/>
        <v>0</v>
      </c>
      <c r="L249" s="12">
        <f t="shared" si="119"/>
        <v>0</v>
      </c>
      <c r="M249" s="33">
        <f t="shared" si="120"/>
        <v>0</v>
      </c>
      <c r="O249" s="12">
        <f t="shared" si="121"/>
        <v>0</v>
      </c>
      <c r="P249" s="33">
        <f t="shared" si="122"/>
        <v>0</v>
      </c>
      <c r="R249" s="12">
        <f t="shared" si="123"/>
        <v>0</v>
      </c>
      <c r="S249" s="33">
        <f t="shared" si="124"/>
        <v>0</v>
      </c>
      <c r="U249" s="12">
        <f t="shared" si="125"/>
        <v>0</v>
      </c>
      <c r="V249" s="33">
        <f t="shared" si="126"/>
        <v>0</v>
      </c>
      <c r="X249" s="12">
        <f t="shared" si="127"/>
        <v>0</v>
      </c>
      <c r="Y249" s="33">
        <f t="shared" si="128"/>
        <v>0</v>
      </c>
      <c r="AA249" s="12">
        <f t="shared" si="129"/>
        <v>0</v>
      </c>
      <c r="AB249" s="33">
        <f t="shared" si="130"/>
        <v>0</v>
      </c>
      <c r="AD249" s="12">
        <f t="shared" si="131"/>
        <v>0</v>
      </c>
      <c r="AE249" s="33">
        <f t="shared" si="132"/>
        <v>0</v>
      </c>
      <c r="AG249" s="12">
        <f t="shared" si="133"/>
        <v>0</v>
      </c>
      <c r="AH249" s="33">
        <f t="shared" si="134"/>
        <v>0</v>
      </c>
      <c r="AJ249" s="12">
        <f t="shared" si="135"/>
        <v>0</v>
      </c>
      <c r="AK249" s="33">
        <f t="shared" si="136"/>
        <v>0</v>
      </c>
      <c r="AM249" s="12">
        <f t="shared" si="137"/>
        <v>0</v>
      </c>
      <c r="AN249" s="33">
        <f t="shared" si="138"/>
        <v>0</v>
      </c>
      <c r="AP249" s="12">
        <f t="shared" si="139"/>
        <v>0</v>
      </c>
      <c r="AQ249" s="33">
        <f t="shared" si="140"/>
        <v>0</v>
      </c>
      <c r="AS249" s="12">
        <f t="shared" si="141"/>
        <v>0</v>
      </c>
      <c r="AT249" s="33">
        <f t="shared" si="142"/>
        <v>0</v>
      </c>
      <c r="AU249" s="158" t="str">
        <f>IF(C249="","",VLOOKUP(B249,apoio!P:S,4,0))</f>
        <v/>
      </c>
    </row>
    <row r="250" spans="1:47" ht="15" customHeight="1" x14ac:dyDescent="0.25">
      <c r="A250" s="10" t="str">
        <f>IF('1_geral'!$D$14="","",'1_geral'!$A$14)</f>
        <v/>
      </c>
      <c r="B250" s="48" t="str">
        <f>IF('1_geral'!$G$14="","",'1_geral'!$G$14)</f>
        <v/>
      </c>
      <c r="C250" s="48" t="str">
        <f>IF('1_geral'!$D$14="","",'1_geral'!$D$14)</f>
        <v/>
      </c>
      <c r="D250" s="35" t="str">
        <f>IF(C250="","",1/'3_pessoal'!C$14)</f>
        <v/>
      </c>
      <c r="E250" s="11">
        <f>IF(C250="",0,'3_pessoal'!AH$14)</f>
        <v>0</v>
      </c>
      <c r="F250" s="108">
        <f>IF(C250="",0,'3_pessoal'!AJ$14)</f>
        <v>0</v>
      </c>
      <c r="G250" s="11">
        <f t="shared" si="118"/>
        <v>0</v>
      </c>
      <c r="I250" s="11">
        <f t="shared" si="116"/>
        <v>0</v>
      </c>
      <c r="J250" s="112">
        <f t="shared" si="117"/>
        <v>0</v>
      </c>
      <c r="L250" s="11">
        <f t="shared" si="119"/>
        <v>0</v>
      </c>
      <c r="M250" s="108">
        <f t="shared" si="120"/>
        <v>0</v>
      </c>
      <c r="O250" s="11">
        <f t="shared" si="121"/>
        <v>0</v>
      </c>
      <c r="P250" s="108">
        <f t="shared" si="122"/>
        <v>0</v>
      </c>
      <c r="R250" s="11">
        <f t="shared" si="123"/>
        <v>0</v>
      </c>
      <c r="S250" s="108">
        <f t="shared" si="124"/>
        <v>0</v>
      </c>
      <c r="U250" s="11">
        <f t="shared" si="125"/>
        <v>0</v>
      </c>
      <c r="V250" s="108">
        <f t="shared" si="126"/>
        <v>0</v>
      </c>
      <c r="X250" s="11">
        <f t="shared" si="127"/>
        <v>0</v>
      </c>
      <c r="Y250" s="108">
        <f t="shared" si="128"/>
        <v>0</v>
      </c>
      <c r="AA250" s="11">
        <f t="shared" si="129"/>
        <v>0</v>
      </c>
      <c r="AB250" s="108">
        <f t="shared" si="130"/>
        <v>0</v>
      </c>
      <c r="AD250" s="11">
        <f t="shared" si="131"/>
        <v>0</v>
      </c>
      <c r="AE250" s="108">
        <f t="shared" si="132"/>
        <v>0</v>
      </c>
      <c r="AG250" s="11">
        <f t="shared" si="133"/>
        <v>0</v>
      </c>
      <c r="AH250" s="108">
        <f t="shared" si="134"/>
        <v>0</v>
      </c>
      <c r="AJ250" s="11">
        <f t="shared" si="135"/>
        <v>0</v>
      </c>
      <c r="AK250" s="108">
        <f t="shared" si="136"/>
        <v>0</v>
      </c>
      <c r="AM250" s="11">
        <f t="shared" si="137"/>
        <v>0</v>
      </c>
      <c r="AN250" s="108">
        <f t="shared" si="138"/>
        <v>0</v>
      </c>
      <c r="AP250" s="11">
        <f t="shared" si="139"/>
        <v>0</v>
      </c>
      <c r="AQ250" s="108">
        <f t="shared" si="140"/>
        <v>0</v>
      </c>
      <c r="AS250" s="11">
        <f t="shared" si="141"/>
        <v>0</v>
      </c>
      <c r="AT250" s="108">
        <f t="shared" si="142"/>
        <v>0</v>
      </c>
      <c r="AU250" s="158" t="str">
        <f>IF(C250="","",VLOOKUP(B250,apoio!P:S,4,0))</f>
        <v/>
      </c>
    </row>
    <row r="251" spans="1:47" ht="15" customHeight="1" x14ac:dyDescent="0.25">
      <c r="A251" s="7" t="str">
        <f>IF('1_geral'!$D$15="","",'1_geral'!$A$15)</f>
        <v/>
      </c>
      <c r="B251" s="49" t="str">
        <f>IF('1_geral'!$G$15="","",'1_geral'!$G$15)</f>
        <v/>
      </c>
      <c r="C251" s="49" t="str">
        <f>IF('1_geral'!$D$15="","",'1_geral'!$D$15)</f>
        <v/>
      </c>
      <c r="D251" s="35" t="str">
        <f>IF(C251="","",1/'3_pessoal'!C$15)</f>
        <v/>
      </c>
      <c r="E251" s="12">
        <f>IF(C251="",0,'3_pessoal'!AH$15)</f>
        <v>0</v>
      </c>
      <c r="F251" s="33">
        <f>IF(C251="",0,'3_pessoal'!AJ$15)</f>
        <v>0</v>
      </c>
      <c r="G251" s="12">
        <f t="shared" si="118"/>
        <v>0</v>
      </c>
      <c r="I251" s="12">
        <f t="shared" si="116"/>
        <v>0</v>
      </c>
      <c r="J251" s="12">
        <f t="shared" si="117"/>
        <v>0</v>
      </c>
      <c r="L251" s="12">
        <f t="shared" si="119"/>
        <v>0</v>
      </c>
      <c r="M251" s="33">
        <f t="shared" si="120"/>
        <v>0</v>
      </c>
      <c r="O251" s="12">
        <f t="shared" si="121"/>
        <v>0</v>
      </c>
      <c r="P251" s="33">
        <f t="shared" si="122"/>
        <v>0</v>
      </c>
      <c r="R251" s="12">
        <f t="shared" si="123"/>
        <v>0</v>
      </c>
      <c r="S251" s="33">
        <f t="shared" si="124"/>
        <v>0</v>
      </c>
      <c r="U251" s="12">
        <f t="shared" si="125"/>
        <v>0</v>
      </c>
      <c r="V251" s="33">
        <f t="shared" si="126"/>
        <v>0</v>
      </c>
      <c r="X251" s="12">
        <f t="shared" si="127"/>
        <v>0</v>
      </c>
      <c r="Y251" s="33">
        <f t="shared" si="128"/>
        <v>0</v>
      </c>
      <c r="AA251" s="12">
        <f t="shared" si="129"/>
        <v>0</v>
      </c>
      <c r="AB251" s="33">
        <f t="shared" si="130"/>
        <v>0</v>
      </c>
      <c r="AD251" s="12">
        <f t="shared" si="131"/>
        <v>0</v>
      </c>
      <c r="AE251" s="33">
        <f t="shared" si="132"/>
        <v>0</v>
      </c>
      <c r="AG251" s="12">
        <f t="shared" si="133"/>
        <v>0</v>
      </c>
      <c r="AH251" s="33">
        <f t="shared" si="134"/>
        <v>0</v>
      </c>
      <c r="AJ251" s="12">
        <f t="shared" si="135"/>
        <v>0</v>
      </c>
      <c r="AK251" s="33">
        <f t="shared" si="136"/>
        <v>0</v>
      </c>
      <c r="AM251" s="12">
        <f t="shared" si="137"/>
        <v>0</v>
      </c>
      <c r="AN251" s="33">
        <f t="shared" si="138"/>
        <v>0</v>
      </c>
      <c r="AP251" s="12">
        <f t="shared" si="139"/>
        <v>0</v>
      </c>
      <c r="AQ251" s="33">
        <f t="shared" si="140"/>
        <v>0</v>
      </c>
      <c r="AS251" s="12">
        <f t="shared" si="141"/>
        <v>0</v>
      </c>
      <c r="AT251" s="33">
        <f t="shared" si="142"/>
        <v>0</v>
      </c>
      <c r="AU251" s="158" t="str">
        <f>IF(C251="","",VLOOKUP(B251,apoio!P:S,4,0))</f>
        <v/>
      </c>
    </row>
    <row r="252" spans="1:47" ht="15" customHeight="1" x14ac:dyDescent="0.25">
      <c r="A252" s="10" t="str">
        <f>IF('1_geral'!$D$16="","",'1_geral'!$A$16)</f>
        <v/>
      </c>
      <c r="B252" s="48" t="str">
        <f>IF('1_geral'!$G$16="","",'1_geral'!$G$16)</f>
        <v/>
      </c>
      <c r="C252" s="48" t="str">
        <f>IF('1_geral'!$D$16="","",'1_geral'!$D$16)</f>
        <v/>
      </c>
      <c r="D252" s="35" t="str">
        <f>IF(C252="","",1/'3_pessoal'!C$16)</f>
        <v/>
      </c>
      <c r="E252" s="11">
        <f>IF(C252="",0,'3_pessoal'!AH$16)</f>
        <v>0</v>
      </c>
      <c r="F252" s="108">
        <f>IF(C252="",0,'3_pessoal'!AJ$16)</f>
        <v>0</v>
      </c>
      <c r="G252" s="11">
        <f t="shared" si="118"/>
        <v>0</v>
      </c>
      <c r="I252" s="11">
        <f t="shared" si="116"/>
        <v>0</v>
      </c>
      <c r="J252" s="112">
        <f t="shared" si="117"/>
        <v>0</v>
      </c>
      <c r="L252" s="11">
        <f t="shared" si="119"/>
        <v>0</v>
      </c>
      <c r="M252" s="108">
        <f t="shared" si="120"/>
        <v>0</v>
      </c>
      <c r="O252" s="11">
        <f t="shared" si="121"/>
        <v>0</v>
      </c>
      <c r="P252" s="108">
        <f t="shared" si="122"/>
        <v>0</v>
      </c>
      <c r="R252" s="11">
        <f t="shared" si="123"/>
        <v>0</v>
      </c>
      <c r="S252" s="108">
        <f t="shared" si="124"/>
        <v>0</v>
      </c>
      <c r="U252" s="11">
        <f t="shared" si="125"/>
        <v>0</v>
      </c>
      <c r="V252" s="108">
        <f t="shared" si="126"/>
        <v>0</v>
      </c>
      <c r="X252" s="11">
        <f t="shared" si="127"/>
        <v>0</v>
      </c>
      <c r="Y252" s="108">
        <f t="shared" si="128"/>
        <v>0</v>
      </c>
      <c r="AA252" s="11">
        <f t="shared" si="129"/>
        <v>0</v>
      </c>
      <c r="AB252" s="108">
        <f t="shared" si="130"/>
        <v>0</v>
      </c>
      <c r="AD252" s="11">
        <f t="shared" si="131"/>
        <v>0</v>
      </c>
      <c r="AE252" s="108">
        <f t="shared" si="132"/>
        <v>0</v>
      </c>
      <c r="AG252" s="11">
        <f t="shared" si="133"/>
        <v>0</v>
      </c>
      <c r="AH252" s="108">
        <f t="shared" si="134"/>
        <v>0</v>
      </c>
      <c r="AJ252" s="11">
        <f t="shared" si="135"/>
        <v>0</v>
      </c>
      <c r="AK252" s="108">
        <f t="shared" si="136"/>
        <v>0</v>
      </c>
      <c r="AM252" s="11">
        <f t="shared" si="137"/>
        <v>0</v>
      </c>
      <c r="AN252" s="108">
        <f t="shared" si="138"/>
        <v>0</v>
      </c>
      <c r="AP252" s="11">
        <f t="shared" si="139"/>
        <v>0</v>
      </c>
      <c r="AQ252" s="108">
        <f t="shared" si="140"/>
        <v>0</v>
      </c>
      <c r="AS252" s="11">
        <f t="shared" si="141"/>
        <v>0</v>
      </c>
      <c r="AT252" s="108">
        <f t="shared" si="142"/>
        <v>0</v>
      </c>
      <c r="AU252" s="158" t="str">
        <f>IF(C252="","",VLOOKUP(B252,apoio!P:S,4,0))</f>
        <v/>
      </c>
    </row>
    <row r="253" spans="1:47" ht="15" customHeight="1" x14ac:dyDescent="0.25">
      <c r="A253" s="7" t="str">
        <f>IF('1_geral'!$D$17="","",'1_geral'!$A$17)</f>
        <v/>
      </c>
      <c r="B253" s="49" t="str">
        <f>IF('1_geral'!$G$17="","",'1_geral'!$G$17)</f>
        <v/>
      </c>
      <c r="C253" s="49" t="str">
        <f>IF('1_geral'!$D$17="","",'1_geral'!$D$17)</f>
        <v/>
      </c>
      <c r="D253" s="35" t="str">
        <f>IF(C253="","",1/'3_pessoal'!C$17)</f>
        <v/>
      </c>
      <c r="E253" s="12">
        <f>IF(C253="",0,'3_pessoal'!AH$17)</f>
        <v>0</v>
      </c>
      <c r="F253" s="33">
        <f>IF(C253="",0,'3_pessoal'!AJ$17)</f>
        <v>0</v>
      </c>
      <c r="G253" s="12">
        <f t="shared" si="118"/>
        <v>0</v>
      </c>
      <c r="I253" s="12">
        <f t="shared" si="116"/>
        <v>0</v>
      </c>
      <c r="J253" s="12">
        <f t="shared" si="117"/>
        <v>0</v>
      </c>
      <c r="L253" s="12">
        <f t="shared" si="119"/>
        <v>0</v>
      </c>
      <c r="M253" s="33">
        <f t="shared" si="120"/>
        <v>0</v>
      </c>
      <c r="O253" s="12">
        <f t="shared" si="121"/>
        <v>0</v>
      </c>
      <c r="P253" s="33">
        <f t="shared" si="122"/>
        <v>0</v>
      </c>
      <c r="R253" s="12">
        <f t="shared" si="123"/>
        <v>0</v>
      </c>
      <c r="S253" s="33">
        <f t="shared" si="124"/>
        <v>0</v>
      </c>
      <c r="U253" s="12">
        <f t="shared" si="125"/>
        <v>0</v>
      </c>
      <c r="V253" s="33">
        <f t="shared" si="126"/>
        <v>0</v>
      </c>
      <c r="X253" s="12">
        <f t="shared" si="127"/>
        <v>0</v>
      </c>
      <c r="Y253" s="33">
        <f t="shared" si="128"/>
        <v>0</v>
      </c>
      <c r="AA253" s="12">
        <f t="shared" si="129"/>
        <v>0</v>
      </c>
      <c r="AB253" s="33">
        <f t="shared" si="130"/>
        <v>0</v>
      </c>
      <c r="AD253" s="12">
        <f t="shared" si="131"/>
        <v>0</v>
      </c>
      <c r="AE253" s="33">
        <f t="shared" si="132"/>
        <v>0</v>
      </c>
      <c r="AG253" s="12">
        <f t="shared" si="133"/>
        <v>0</v>
      </c>
      <c r="AH253" s="33">
        <f t="shared" si="134"/>
        <v>0</v>
      </c>
      <c r="AJ253" s="12">
        <f t="shared" si="135"/>
        <v>0</v>
      </c>
      <c r="AK253" s="33">
        <f t="shared" si="136"/>
        <v>0</v>
      </c>
      <c r="AM253" s="12">
        <f t="shared" si="137"/>
        <v>0</v>
      </c>
      <c r="AN253" s="33">
        <f t="shared" si="138"/>
        <v>0</v>
      </c>
      <c r="AP253" s="12">
        <f t="shared" si="139"/>
        <v>0</v>
      </c>
      <c r="AQ253" s="33">
        <f t="shared" si="140"/>
        <v>0</v>
      </c>
      <c r="AS253" s="12">
        <f t="shared" si="141"/>
        <v>0</v>
      </c>
      <c r="AT253" s="33">
        <f t="shared" si="142"/>
        <v>0</v>
      </c>
      <c r="AU253" s="158" t="str">
        <f>IF(C253="","",VLOOKUP(B253,apoio!P:S,4,0))</f>
        <v/>
      </c>
    </row>
    <row r="254" spans="1:47" ht="15" customHeight="1" x14ac:dyDescent="0.25">
      <c r="A254" s="10" t="str">
        <f>IF('1_geral'!$D$18="","",'1_geral'!$A$18)</f>
        <v/>
      </c>
      <c r="B254" s="48" t="str">
        <f>IF('1_geral'!$G$18="","",'1_geral'!$G$18)</f>
        <v/>
      </c>
      <c r="C254" s="48" t="str">
        <f>IF('1_geral'!$D$18="","",'1_geral'!$D$18)</f>
        <v/>
      </c>
      <c r="D254" s="35" t="str">
        <f>IF(C254="","",1/'3_pessoal'!C$18)</f>
        <v/>
      </c>
      <c r="E254" s="11">
        <f>IF(C254="",0,'3_pessoal'!AH$18)</f>
        <v>0</v>
      </c>
      <c r="F254" s="108">
        <f>IF(C254="",0,'3_pessoal'!AJ$18)</f>
        <v>0</v>
      </c>
      <c r="G254" s="11">
        <f t="shared" si="118"/>
        <v>0</v>
      </c>
      <c r="I254" s="11">
        <f t="shared" si="116"/>
        <v>0</v>
      </c>
      <c r="J254" s="112">
        <f t="shared" si="117"/>
        <v>0</v>
      </c>
      <c r="L254" s="11">
        <f t="shared" si="119"/>
        <v>0</v>
      </c>
      <c r="M254" s="108">
        <f t="shared" si="120"/>
        <v>0</v>
      </c>
      <c r="O254" s="11">
        <f t="shared" si="121"/>
        <v>0</v>
      </c>
      <c r="P254" s="108">
        <f t="shared" si="122"/>
        <v>0</v>
      </c>
      <c r="R254" s="11">
        <f t="shared" si="123"/>
        <v>0</v>
      </c>
      <c r="S254" s="108">
        <f t="shared" si="124"/>
        <v>0</v>
      </c>
      <c r="U254" s="11">
        <f t="shared" si="125"/>
        <v>0</v>
      </c>
      <c r="V254" s="108">
        <f t="shared" si="126"/>
        <v>0</v>
      </c>
      <c r="X254" s="11">
        <f t="shared" si="127"/>
        <v>0</v>
      </c>
      <c r="Y254" s="108">
        <f t="shared" si="128"/>
        <v>0</v>
      </c>
      <c r="AA254" s="11">
        <f t="shared" si="129"/>
        <v>0</v>
      </c>
      <c r="AB254" s="108">
        <f t="shared" si="130"/>
        <v>0</v>
      </c>
      <c r="AD254" s="11">
        <f t="shared" si="131"/>
        <v>0</v>
      </c>
      <c r="AE254" s="108">
        <f t="shared" si="132"/>
        <v>0</v>
      </c>
      <c r="AG254" s="11">
        <f t="shared" si="133"/>
        <v>0</v>
      </c>
      <c r="AH254" s="108">
        <f t="shared" si="134"/>
        <v>0</v>
      </c>
      <c r="AJ254" s="11">
        <f t="shared" si="135"/>
        <v>0</v>
      </c>
      <c r="AK254" s="108">
        <f t="shared" si="136"/>
        <v>0</v>
      </c>
      <c r="AM254" s="11">
        <f t="shared" si="137"/>
        <v>0</v>
      </c>
      <c r="AN254" s="108">
        <f t="shared" si="138"/>
        <v>0</v>
      </c>
      <c r="AP254" s="11">
        <f t="shared" si="139"/>
        <v>0</v>
      </c>
      <c r="AQ254" s="108">
        <f t="shared" si="140"/>
        <v>0</v>
      </c>
      <c r="AS254" s="11">
        <f t="shared" si="141"/>
        <v>0</v>
      </c>
      <c r="AT254" s="108">
        <f t="shared" si="142"/>
        <v>0</v>
      </c>
      <c r="AU254" s="158" t="str">
        <f>IF(C254="","",VLOOKUP(B254,apoio!P:S,4,0))</f>
        <v/>
      </c>
    </row>
    <row r="255" spans="1:47" ht="15" customHeight="1" x14ac:dyDescent="0.25">
      <c r="A255" s="7" t="str">
        <f>IF('1_geral'!$D$19="","",'1_geral'!$A$19)</f>
        <v/>
      </c>
      <c r="B255" s="49" t="str">
        <f>IF('1_geral'!$G$19="","",'1_geral'!$G$19)</f>
        <v/>
      </c>
      <c r="C255" s="49" t="str">
        <f>IF('1_geral'!$D$19="","",'1_geral'!$D$19)</f>
        <v/>
      </c>
      <c r="D255" s="35" t="str">
        <f>IF(C255="","",1/'3_pessoal'!C$19)</f>
        <v/>
      </c>
      <c r="E255" s="12">
        <f>IF(C255="",0,'3_pessoal'!AH$19)</f>
        <v>0</v>
      </c>
      <c r="F255" s="33">
        <f>IF(C255="",0,'3_pessoal'!AJ$19)</f>
        <v>0</v>
      </c>
      <c r="G255" s="12">
        <f t="shared" si="118"/>
        <v>0</v>
      </c>
      <c r="I255" s="12">
        <f t="shared" si="116"/>
        <v>0</v>
      </c>
      <c r="J255" s="12">
        <f t="shared" si="117"/>
        <v>0</v>
      </c>
      <c r="L255" s="12">
        <f t="shared" si="119"/>
        <v>0</v>
      </c>
      <c r="M255" s="33">
        <f t="shared" si="120"/>
        <v>0</v>
      </c>
      <c r="O255" s="12">
        <f t="shared" si="121"/>
        <v>0</v>
      </c>
      <c r="P255" s="33">
        <f t="shared" si="122"/>
        <v>0</v>
      </c>
      <c r="R255" s="12">
        <f t="shared" si="123"/>
        <v>0</v>
      </c>
      <c r="S255" s="33">
        <f t="shared" si="124"/>
        <v>0</v>
      </c>
      <c r="U255" s="12">
        <f t="shared" si="125"/>
        <v>0</v>
      </c>
      <c r="V255" s="33">
        <f t="shared" si="126"/>
        <v>0</v>
      </c>
      <c r="X255" s="12">
        <f t="shared" si="127"/>
        <v>0</v>
      </c>
      <c r="Y255" s="33">
        <f t="shared" si="128"/>
        <v>0</v>
      </c>
      <c r="AA255" s="12">
        <f t="shared" si="129"/>
        <v>0</v>
      </c>
      <c r="AB255" s="33">
        <f t="shared" si="130"/>
        <v>0</v>
      </c>
      <c r="AD255" s="12">
        <f t="shared" si="131"/>
        <v>0</v>
      </c>
      <c r="AE255" s="33">
        <f t="shared" si="132"/>
        <v>0</v>
      </c>
      <c r="AG255" s="12">
        <f t="shared" si="133"/>
        <v>0</v>
      </c>
      <c r="AH255" s="33">
        <f t="shared" si="134"/>
        <v>0</v>
      </c>
      <c r="AJ255" s="12">
        <f t="shared" si="135"/>
        <v>0</v>
      </c>
      <c r="AK255" s="33">
        <f t="shared" si="136"/>
        <v>0</v>
      </c>
      <c r="AM255" s="12">
        <f t="shared" si="137"/>
        <v>0</v>
      </c>
      <c r="AN255" s="33">
        <f t="shared" si="138"/>
        <v>0</v>
      </c>
      <c r="AP255" s="12">
        <f t="shared" si="139"/>
        <v>0</v>
      </c>
      <c r="AQ255" s="33">
        <f t="shared" si="140"/>
        <v>0</v>
      </c>
      <c r="AS255" s="12">
        <f t="shared" si="141"/>
        <v>0</v>
      </c>
      <c r="AT255" s="33">
        <f t="shared" si="142"/>
        <v>0</v>
      </c>
      <c r="AU255" s="158" t="str">
        <f>IF(C255="","",VLOOKUP(B255,apoio!P:S,4,0))</f>
        <v/>
      </c>
    </row>
    <row r="256" spans="1:47" ht="15" customHeight="1" x14ac:dyDescent="0.25">
      <c r="A256" s="10" t="str">
        <f>IF('1_geral'!$D$20="","",'1_geral'!$A$20)</f>
        <v/>
      </c>
      <c r="B256" s="48" t="str">
        <f>IF('1_geral'!$G$20="","",'1_geral'!$G$20)</f>
        <v/>
      </c>
      <c r="C256" s="48" t="str">
        <f>IF('1_geral'!$D$20="","",'1_geral'!$D$20)</f>
        <v/>
      </c>
      <c r="D256" s="35" t="str">
        <f>IF(C256="","",1/'3_pessoal'!C$20)</f>
        <v/>
      </c>
      <c r="E256" s="11">
        <f>IF(C256="",0,'3_pessoal'!AH$20)</f>
        <v>0</v>
      </c>
      <c r="F256" s="108">
        <f>IF(C256="",0,'3_pessoal'!AJ$20)</f>
        <v>0</v>
      </c>
      <c r="G256" s="11">
        <f t="shared" si="118"/>
        <v>0</v>
      </c>
      <c r="I256" s="11">
        <f t="shared" si="116"/>
        <v>0</v>
      </c>
      <c r="J256" s="112">
        <f t="shared" si="117"/>
        <v>0</v>
      </c>
      <c r="L256" s="11">
        <f t="shared" si="119"/>
        <v>0</v>
      </c>
      <c r="M256" s="108">
        <f t="shared" si="120"/>
        <v>0</v>
      </c>
      <c r="O256" s="11">
        <f t="shared" si="121"/>
        <v>0</v>
      </c>
      <c r="P256" s="108">
        <f t="shared" si="122"/>
        <v>0</v>
      </c>
      <c r="R256" s="11">
        <f t="shared" si="123"/>
        <v>0</v>
      </c>
      <c r="S256" s="108">
        <f t="shared" si="124"/>
        <v>0</v>
      </c>
      <c r="U256" s="11">
        <f t="shared" si="125"/>
        <v>0</v>
      </c>
      <c r="V256" s="108">
        <f t="shared" si="126"/>
        <v>0</v>
      </c>
      <c r="X256" s="11">
        <f t="shared" si="127"/>
        <v>0</v>
      </c>
      <c r="Y256" s="108">
        <f t="shared" si="128"/>
        <v>0</v>
      </c>
      <c r="AA256" s="11">
        <f t="shared" si="129"/>
        <v>0</v>
      </c>
      <c r="AB256" s="108">
        <f t="shared" si="130"/>
        <v>0</v>
      </c>
      <c r="AD256" s="11">
        <f t="shared" si="131"/>
        <v>0</v>
      </c>
      <c r="AE256" s="108">
        <f t="shared" si="132"/>
        <v>0</v>
      </c>
      <c r="AG256" s="11">
        <f t="shared" si="133"/>
        <v>0</v>
      </c>
      <c r="AH256" s="108">
        <f t="shared" si="134"/>
        <v>0</v>
      </c>
      <c r="AJ256" s="11">
        <f t="shared" si="135"/>
        <v>0</v>
      </c>
      <c r="AK256" s="108">
        <f t="shared" si="136"/>
        <v>0</v>
      </c>
      <c r="AM256" s="11">
        <f t="shared" si="137"/>
        <v>0</v>
      </c>
      <c r="AN256" s="108">
        <f t="shared" si="138"/>
        <v>0</v>
      </c>
      <c r="AP256" s="11">
        <f t="shared" si="139"/>
        <v>0</v>
      </c>
      <c r="AQ256" s="108">
        <f t="shared" si="140"/>
        <v>0</v>
      </c>
      <c r="AS256" s="11">
        <f t="shared" si="141"/>
        <v>0</v>
      </c>
      <c r="AT256" s="108">
        <f t="shared" si="142"/>
        <v>0</v>
      </c>
      <c r="AU256" s="158" t="str">
        <f>IF(C256="","",VLOOKUP(B256,apoio!P:S,4,0))</f>
        <v/>
      </c>
    </row>
    <row r="257" spans="1:47" ht="15" customHeight="1" x14ac:dyDescent="0.25">
      <c r="A257" s="7" t="str">
        <f>IF('1_geral'!$D$21="","",'1_geral'!$A$21)</f>
        <v/>
      </c>
      <c r="B257" s="49" t="str">
        <f>IF('1_geral'!$G$21="","",'1_geral'!$G$21)</f>
        <v/>
      </c>
      <c r="C257" s="49" t="str">
        <f>IF('1_geral'!$D$21="","",'1_geral'!$D$21)</f>
        <v/>
      </c>
      <c r="D257" s="35" t="str">
        <f>IF(C257="","",1/'3_pessoal'!C$21)</f>
        <v/>
      </c>
      <c r="E257" s="12">
        <f>IF(C257="",0,'3_pessoal'!AH$21)</f>
        <v>0</v>
      </c>
      <c r="F257" s="33">
        <f>IF(C257="",0,'3_pessoal'!AJ$21)</f>
        <v>0</v>
      </c>
      <c r="G257" s="12">
        <f t="shared" si="118"/>
        <v>0</v>
      </c>
      <c r="I257" s="12">
        <f t="shared" si="116"/>
        <v>0</v>
      </c>
      <c r="J257" s="12">
        <f t="shared" si="117"/>
        <v>0</v>
      </c>
      <c r="L257" s="12">
        <f t="shared" si="119"/>
        <v>0</v>
      </c>
      <c r="M257" s="33">
        <f t="shared" si="120"/>
        <v>0</v>
      </c>
      <c r="O257" s="12">
        <f t="shared" si="121"/>
        <v>0</v>
      </c>
      <c r="P257" s="33">
        <f t="shared" si="122"/>
        <v>0</v>
      </c>
      <c r="R257" s="12">
        <f t="shared" si="123"/>
        <v>0</v>
      </c>
      <c r="S257" s="33">
        <f t="shared" si="124"/>
        <v>0</v>
      </c>
      <c r="U257" s="12">
        <f t="shared" si="125"/>
        <v>0</v>
      </c>
      <c r="V257" s="33">
        <f t="shared" si="126"/>
        <v>0</v>
      </c>
      <c r="X257" s="12">
        <f t="shared" si="127"/>
        <v>0</v>
      </c>
      <c r="Y257" s="33">
        <f t="shared" si="128"/>
        <v>0</v>
      </c>
      <c r="AA257" s="12">
        <f t="shared" si="129"/>
        <v>0</v>
      </c>
      <c r="AB257" s="33">
        <f t="shared" si="130"/>
        <v>0</v>
      </c>
      <c r="AD257" s="12">
        <f t="shared" si="131"/>
        <v>0</v>
      </c>
      <c r="AE257" s="33">
        <f t="shared" si="132"/>
        <v>0</v>
      </c>
      <c r="AG257" s="12">
        <f t="shared" si="133"/>
        <v>0</v>
      </c>
      <c r="AH257" s="33">
        <f t="shared" si="134"/>
        <v>0</v>
      </c>
      <c r="AJ257" s="12">
        <f t="shared" si="135"/>
        <v>0</v>
      </c>
      <c r="AK257" s="33">
        <f t="shared" si="136"/>
        <v>0</v>
      </c>
      <c r="AM257" s="12">
        <f t="shared" si="137"/>
        <v>0</v>
      </c>
      <c r="AN257" s="33">
        <f t="shared" si="138"/>
        <v>0</v>
      </c>
      <c r="AP257" s="12">
        <f t="shared" si="139"/>
        <v>0</v>
      </c>
      <c r="AQ257" s="33">
        <f t="shared" si="140"/>
        <v>0</v>
      </c>
      <c r="AS257" s="12">
        <f t="shared" si="141"/>
        <v>0</v>
      </c>
      <c r="AT257" s="33">
        <f t="shared" si="142"/>
        <v>0</v>
      </c>
      <c r="AU257" s="158" t="str">
        <f>IF(C257="","",VLOOKUP(B257,apoio!P:S,4,0))</f>
        <v/>
      </c>
    </row>
    <row r="258" spans="1:47" ht="15" customHeight="1" x14ac:dyDescent="0.25">
      <c r="A258" s="10" t="str">
        <f>IF('1_geral'!$D$22="","",'1_geral'!$A$22)</f>
        <v/>
      </c>
      <c r="B258" s="48" t="str">
        <f>IF('1_geral'!$G$22="","",'1_geral'!$G$22)</f>
        <v/>
      </c>
      <c r="C258" s="48" t="str">
        <f>IF('1_geral'!$D$22="","",'1_geral'!$D$22)</f>
        <v/>
      </c>
      <c r="D258" s="35" t="str">
        <f>IF(C258="","",1/'3_pessoal'!C$22)</f>
        <v/>
      </c>
      <c r="E258" s="11">
        <f>IF(C258="",0,'3_pessoal'!AH$22)</f>
        <v>0</v>
      </c>
      <c r="F258" s="108">
        <f>IF(C258="",0,'3_pessoal'!AJ$22)</f>
        <v>0</v>
      </c>
      <c r="G258" s="11">
        <f t="shared" si="118"/>
        <v>0</v>
      </c>
      <c r="I258" s="11">
        <f t="shared" si="116"/>
        <v>0</v>
      </c>
      <c r="J258" s="112">
        <f t="shared" si="117"/>
        <v>0</v>
      </c>
      <c r="L258" s="11">
        <f t="shared" si="119"/>
        <v>0</v>
      </c>
      <c r="M258" s="108">
        <f t="shared" si="120"/>
        <v>0</v>
      </c>
      <c r="O258" s="11">
        <f t="shared" si="121"/>
        <v>0</v>
      </c>
      <c r="P258" s="108">
        <f t="shared" si="122"/>
        <v>0</v>
      </c>
      <c r="R258" s="11">
        <f t="shared" si="123"/>
        <v>0</v>
      </c>
      <c r="S258" s="108">
        <f t="shared" si="124"/>
        <v>0</v>
      </c>
      <c r="U258" s="11">
        <f t="shared" si="125"/>
        <v>0</v>
      </c>
      <c r="V258" s="108">
        <f t="shared" si="126"/>
        <v>0</v>
      </c>
      <c r="X258" s="11">
        <f t="shared" si="127"/>
        <v>0</v>
      </c>
      <c r="Y258" s="108">
        <f t="shared" si="128"/>
        <v>0</v>
      </c>
      <c r="AA258" s="11">
        <f t="shared" si="129"/>
        <v>0</v>
      </c>
      <c r="AB258" s="108">
        <f t="shared" si="130"/>
        <v>0</v>
      </c>
      <c r="AD258" s="11">
        <f t="shared" si="131"/>
        <v>0</v>
      </c>
      <c r="AE258" s="108">
        <f t="shared" si="132"/>
        <v>0</v>
      </c>
      <c r="AG258" s="11">
        <f t="shared" si="133"/>
        <v>0</v>
      </c>
      <c r="AH258" s="108">
        <f t="shared" si="134"/>
        <v>0</v>
      </c>
      <c r="AJ258" s="11">
        <f t="shared" si="135"/>
        <v>0</v>
      </c>
      <c r="AK258" s="108">
        <f t="shared" si="136"/>
        <v>0</v>
      </c>
      <c r="AM258" s="11">
        <f t="shared" si="137"/>
        <v>0</v>
      </c>
      <c r="AN258" s="108">
        <f t="shared" si="138"/>
        <v>0</v>
      </c>
      <c r="AP258" s="11">
        <f t="shared" si="139"/>
        <v>0</v>
      </c>
      <c r="AQ258" s="108">
        <f t="shared" si="140"/>
        <v>0</v>
      </c>
      <c r="AS258" s="11">
        <f t="shared" si="141"/>
        <v>0</v>
      </c>
      <c r="AT258" s="108">
        <f t="shared" si="142"/>
        <v>0</v>
      </c>
      <c r="AU258" s="158" t="str">
        <f>IF(C258="","",VLOOKUP(B258,apoio!P:S,4,0))</f>
        <v/>
      </c>
    </row>
    <row r="259" spans="1:47" ht="15" customHeight="1" x14ac:dyDescent="0.25">
      <c r="A259" s="7" t="str">
        <f>IF('1_geral'!$D$23="","",'1_geral'!$A$23)</f>
        <v/>
      </c>
      <c r="B259" s="49" t="str">
        <f>IF('1_geral'!$G$23="","",'1_geral'!$G$23)</f>
        <v/>
      </c>
      <c r="C259" s="49" t="str">
        <f>IF('1_geral'!$D$23="","",'1_geral'!$D$23)</f>
        <v/>
      </c>
      <c r="D259" s="35" t="str">
        <f>IF(C259="","",1/'3_pessoal'!C$23)</f>
        <v/>
      </c>
      <c r="E259" s="12">
        <f>IF(C259="",0,'3_pessoal'!AH$23)</f>
        <v>0</v>
      </c>
      <c r="F259" s="33">
        <f>IF(C259="",0,'3_pessoal'!AJ$23)</f>
        <v>0</v>
      </c>
      <c r="G259" s="12">
        <f t="shared" si="118"/>
        <v>0</v>
      </c>
      <c r="I259" s="12">
        <f t="shared" si="116"/>
        <v>0</v>
      </c>
      <c r="J259" s="12">
        <f t="shared" si="117"/>
        <v>0</v>
      </c>
      <c r="L259" s="12">
        <f t="shared" si="119"/>
        <v>0</v>
      </c>
      <c r="M259" s="33">
        <f t="shared" si="120"/>
        <v>0</v>
      </c>
      <c r="O259" s="12">
        <f t="shared" si="121"/>
        <v>0</v>
      </c>
      <c r="P259" s="33">
        <f t="shared" si="122"/>
        <v>0</v>
      </c>
      <c r="R259" s="12">
        <f t="shared" si="123"/>
        <v>0</v>
      </c>
      <c r="S259" s="33">
        <f t="shared" si="124"/>
        <v>0</v>
      </c>
      <c r="U259" s="12">
        <f t="shared" si="125"/>
        <v>0</v>
      </c>
      <c r="V259" s="33">
        <f t="shared" si="126"/>
        <v>0</v>
      </c>
      <c r="X259" s="12">
        <f t="shared" si="127"/>
        <v>0</v>
      </c>
      <c r="Y259" s="33">
        <f t="shared" si="128"/>
        <v>0</v>
      </c>
      <c r="AA259" s="12">
        <f t="shared" si="129"/>
        <v>0</v>
      </c>
      <c r="AB259" s="33">
        <f t="shared" si="130"/>
        <v>0</v>
      </c>
      <c r="AD259" s="12">
        <f t="shared" si="131"/>
        <v>0</v>
      </c>
      <c r="AE259" s="33">
        <f t="shared" si="132"/>
        <v>0</v>
      </c>
      <c r="AG259" s="12">
        <f t="shared" si="133"/>
        <v>0</v>
      </c>
      <c r="AH259" s="33">
        <f t="shared" si="134"/>
        <v>0</v>
      </c>
      <c r="AJ259" s="12">
        <f t="shared" si="135"/>
        <v>0</v>
      </c>
      <c r="AK259" s="33">
        <f t="shared" si="136"/>
        <v>0</v>
      </c>
      <c r="AM259" s="12">
        <f t="shared" si="137"/>
        <v>0</v>
      </c>
      <c r="AN259" s="33">
        <f t="shared" si="138"/>
        <v>0</v>
      </c>
      <c r="AP259" s="12">
        <f t="shared" si="139"/>
        <v>0</v>
      </c>
      <c r="AQ259" s="33">
        <f t="shared" si="140"/>
        <v>0</v>
      </c>
      <c r="AS259" s="12">
        <f t="shared" si="141"/>
        <v>0</v>
      </c>
      <c r="AT259" s="33">
        <f t="shared" si="142"/>
        <v>0</v>
      </c>
      <c r="AU259" s="158" t="str">
        <f>IF(C259="","",VLOOKUP(B259,apoio!P:S,4,0))</f>
        <v/>
      </c>
    </row>
    <row r="260" spans="1:47" ht="15" customHeight="1" x14ac:dyDescent="0.25">
      <c r="A260" s="10" t="str">
        <f>IF('1_geral'!$D$24="","",'1_geral'!$A$24)</f>
        <v/>
      </c>
      <c r="B260" s="48" t="str">
        <f>IF('1_geral'!$G$24="","",'1_geral'!$G$24)</f>
        <v/>
      </c>
      <c r="C260" s="48" t="str">
        <f>IF('1_geral'!$D$24="","",'1_geral'!$D$24)</f>
        <v/>
      </c>
      <c r="D260" s="35" t="str">
        <f>IF(C260="","",1/'3_pessoal'!C$24)</f>
        <v/>
      </c>
      <c r="E260" s="11">
        <f>IF(C260="",0,'3_pessoal'!AH$24)</f>
        <v>0</v>
      </c>
      <c r="F260" s="108">
        <f>IF(C260="",0,'3_pessoal'!AJ$24)</f>
        <v>0</v>
      </c>
      <c r="G260" s="11">
        <f t="shared" si="118"/>
        <v>0</v>
      </c>
      <c r="I260" s="11">
        <f t="shared" si="116"/>
        <v>0</v>
      </c>
      <c r="J260" s="112">
        <f t="shared" si="117"/>
        <v>0</v>
      </c>
      <c r="L260" s="11">
        <f t="shared" si="119"/>
        <v>0</v>
      </c>
      <c r="M260" s="108">
        <f t="shared" si="120"/>
        <v>0</v>
      </c>
      <c r="O260" s="11">
        <f t="shared" si="121"/>
        <v>0</v>
      </c>
      <c r="P260" s="108">
        <f t="shared" si="122"/>
        <v>0</v>
      </c>
      <c r="R260" s="11">
        <f t="shared" si="123"/>
        <v>0</v>
      </c>
      <c r="S260" s="108">
        <f t="shared" si="124"/>
        <v>0</v>
      </c>
      <c r="U260" s="11">
        <f t="shared" si="125"/>
        <v>0</v>
      </c>
      <c r="V260" s="108">
        <f t="shared" si="126"/>
        <v>0</v>
      </c>
      <c r="X260" s="11">
        <f t="shared" si="127"/>
        <v>0</v>
      </c>
      <c r="Y260" s="108">
        <f t="shared" si="128"/>
        <v>0</v>
      </c>
      <c r="AA260" s="11">
        <f t="shared" si="129"/>
        <v>0</v>
      </c>
      <c r="AB260" s="108">
        <f t="shared" si="130"/>
        <v>0</v>
      </c>
      <c r="AD260" s="11">
        <f t="shared" si="131"/>
        <v>0</v>
      </c>
      <c r="AE260" s="108">
        <f t="shared" si="132"/>
        <v>0</v>
      </c>
      <c r="AG260" s="11">
        <f t="shared" si="133"/>
        <v>0</v>
      </c>
      <c r="AH260" s="108">
        <f t="shared" si="134"/>
        <v>0</v>
      </c>
      <c r="AJ260" s="11">
        <f t="shared" si="135"/>
        <v>0</v>
      </c>
      <c r="AK260" s="108">
        <f t="shared" si="136"/>
        <v>0</v>
      </c>
      <c r="AM260" s="11">
        <f t="shared" si="137"/>
        <v>0</v>
      </c>
      <c r="AN260" s="108">
        <f t="shared" si="138"/>
        <v>0</v>
      </c>
      <c r="AP260" s="11">
        <f t="shared" si="139"/>
        <v>0</v>
      </c>
      <c r="AQ260" s="108">
        <f t="shared" si="140"/>
        <v>0</v>
      </c>
      <c r="AS260" s="11">
        <f t="shared" si="141"/>
        <v>0</v>
      </c>
      <c r="AT260" s="108">
        <f t="shared" si="142"/>
        <v>0</v>
      </c>
      <c r="AU260" s="158" t="str">
        <f>IF(C260="","",VLOOKUP(B260,apoio!P:S,4,0))</f>
        <v/>
      </c>
    </row>
    <row r="261" spans="1:47" ht="15" customHeight="1" x14ac:dyDescent="0.25">
      <c r="A261" s="7" t="str">
        <f>IF('1_geral'!$D$25="","",'1_geral'!$A$25)</f>
        <v/>
      </c>
      <c r="B261" s="49" t="str">
        <f>IF('1_geral'!$G$25="","",'1_geral'!$G$25)</f>
        <v/>
      </c>
      <c r="C261" s="49" t="str">
        <f>IF('1_geral'!$D$25="","",'1_geral'!$D$25)</f>
        <v/>
      </c>
      <c r="D261" s="35" t="str">
        <f>IF(C261="","",1/'3_pessoal'!C$25)</f>
        <v/>
      </c>
      <c r="E261" s="12">
        <f>IF(C261="",0,'3_pessoal'!AH$25)</f>
        <v>0</v>
      </c>
      <c r="F261" s="33">
        <f>IF(C261="",0,'3_pessoal'!AJ$25)</f>
        <v>0</v>
      </c>
      <c r="G261" s="12">
        <f t="shared" si="118"/>
        <v>0</v>
      </c>
      <c r="I261" s="12">
        <f t="shared" si="116"/>
        <v>0</v>
      </c>
      <c r="J261" s="12">
        <f t="shared" si="117"/>
        <v>0</v>
      </c>
      <c r="L261" s="12">
        <f t="shared" si="119"/>
        <v>0</v>
      </c>
      <c r="M261" s="33">
        <f t="shared" si="120"/>
        <v>0</v>
      </c>
      <c r="O261" s="12">
        <f t="shared" si="121"/>
        <v>0</v>
      </c>
      <c r="P261" s="33">
        <f t="shared" si="122"/>
        <v>0</v>
      </c>
      <c r="R261" s="12">
        <f t="shared" si="123"/>
        <v>0</v>
      </c>
      <c r="S261" s="33">
        <f t="shared" si="124"/>
        <v>0</v>
      </c>
      <c r="U261" s="12">
        <f t="shared" si="125"/>
        <v>0</v>
      </c>
      <c r="V261" s="33">
        <f t="shared" si="126"/>
        <v>0</v>
      </c>
      <c r="X261" s="12">
        <f t="shared" si="127"/>
        <v>0</v>
      </c>
      <c r="Y261" s="33">
        <f t="shared" si="128"/>
        <v>0</v>
      </c>
      <c r="AA261" s="12">
        <f t="shared" si="129"/>
        <v>0</v>
      </c>
      <c r="AB261" s="33">
        <f t="shared" si="130"/>
        <v>0</v>
      </c>
      <c r="AD261" s="12">
        <f t="shared" si="131"/>
        <v>0</v>
      </c>
      <c r="AE261" s="33">
        <f t="shared" si="132"/>
        <v>0</v>
      </c>
      <c r="AG261" s="12">
        <f t="shared" si="133"/>
        <v>0</v>
      </c>
      <c r="AH261" s="33">
        <f t="shared" si="134"/>
        <v>0</v>
      </c>
      <c r="AJ261" s="12">
        <f t="shared" si="135"/>
        <v>0</v>
      </c>
      <c r="AK261" s="33">
        <f t="shared" si="136"/>
        <v>0</v>
      </c>
      <c r="AM261" s="12">
        <f t="shared" si="137"/>
        <v>0</v>
      </c>
      <c r="AN261" s="33">
        <f t="shared" si="138"/>
        <v>0</v>
      </c>
      <c r="AP261" s="12">
        <f t="shared" si="139"/>
        <v>0</v>
      </c>
      <c r="AQ261" s="33">
        <f t="shared" si="140"/>
        <v>0</v>
      </c>
      <c r="AS261" s="12">
        <f t="shared" si="141"/>
        <v>0</v>
      </c>
      <c r="AT261" s="33">
        <f t="shared" si="142"/>
        <v>0</v>
      </c>
      <c r="AU261" s="158" t="str">
        <f>IF(C261="","",VLOOKUP(B261,apoio!P:S,4,0))</f>
        <v/>
      </c>
    </row>
    <row r="262" spans="1:47" ht="15" customHeight="1" x14ac:dyDescent="0.25">
      <c r="A262" s="10" t="str">
        <f>IF('1_geral'!$D$26="","",'1_geral'!$A$26)</f>
        <v/>
      </c>
      <c r="B262" s="48" t="str">
        <f>IF('1_geral'!$G$26="","",'1_geral'!$G$26)</f>
        <v/>
      </c>
      <c r="C262" s="48" t="str">
        <f>IF('1_geral'!$D$26="","",'1_geral'!$D$26)</f>
        <v/>
      </c>
      <c r="D262" s="35" t="str">
        <f>IF(C262="","",1/'3_pessoal'!C$26)</f>
        <v/>
      </c>
      <c r="E262" s="11">
        <f>IF(C262="",0,'3_pessoal'!AH$26)</f>
        <v>0</v>
      </c>
      <c r="F262" s="108">
        <f>IF(C262="",0,'3_pessoal'!AJ$26)</f>
        <v>0</v>
      </c>
      <c r="G262" s="11">
        <f t="shared" si="118"/>
        <v>0</v>
      </c>
      <c r="I262" s="11">
        <f t="shared" si="116"/>
        <v>0</v>
      </c>
      <c r="J262" s="112">
        <f t="shared" si="117"/>
        <v>0</v>
      </c>
      <c r="L262" s="11">
        <f t="shared" si="119"/>
        <v>0</v>
      </c>
      <c r="M262" s="108">
        <f t="shared" si="120"/>
        <v>0</v>
      </c>
      <c r="O262" s="11">
        <f t="shared" si="121"/>
        <v>0</v>
      </c>
      <c r="P262" s="108">
        <f t="shared" si="122"/>
        <v>0</v>
      </c>
      <c r="R262" s="11">
        <f t="shared" si="123"/>
        <v>0</v>
      </c>
      <c r="S262" s="108">
        <f t="shared" si="124"/>
        <v>0</v>
      </c>
      <c r="U262" s="11">
        <f t="shared" si="125"/>
        <v>0</v>
      </c>
      <c r="V262" s="108">
        <f t="shared" si="126"/>
        <v>0</v>
      </c>
      <c r="X262" s="11">
        <f t="shared" si="127"/>
        <v>0</v>
      </c>
      <c r="Y262" s="108">
        <f t="shared" si="128"/>
        <v>0</v>
      </c>
      <c r="AA262" s="11">
        <f t="shared" si="129"/>
        <v>0</v>
      </c>
      <c r="AB262" s="108">
        <f t="shared" si="130"/>
        <v>0</v>
      </c>
      <c r="AD262" s="11">
        <f t="shared" si="131"/>
        <v>0</v>
      </c>
      <c r="AE262" s="108">
        <f t="shared" si="132"/>
        <v>0</v>
      </c>
      <c r="AG262" s="11">
        <f t="shared" si="133"/>
        <v>0</v>
      </c>
      <c r="AH262" s="108">
        <f t="shared" si="134"/>
        <v>0</v>
      </c>
      <c r="AJ262" s="11">
        <f t="shared" si="135"/>
        <v>0</v>
      </c>
      <c r="AK262" s="108">
        <f t="shared" si="136"/>
        <v>0</v>
      </c>
      <c r="AM262" s="11">
        <f t="shared" si="137"/>
        <v>0</v>
      </c>
      <c r="AN262" s="108">
        <f t="shared" si="138"/>
        <v>0</v>
      </c>
      <c r="AP262" s="11">
        <f t="shared" si="139"/>
        <v>0</v>
      </c>
      <c r="AQ262" s="108">
        <f t="shared" si="140"/>
        <v>0</v>
      </c>
      <c r="AS262" s="11">
        <f t="shared" si="141"/>
        <v>0</v>
      </c>
      <c r="AT262" s="108">
        <f t="shared" si="142"/>
        <v>0</v>
      </c>
      <c r="AU262" s="158" t="str">
        <f>IF(C262="","",VLOOKUP(B262,apoio!P:S,4,0))</f>
        <v/>
      </c>
    </row>
    <row r="263" spans="1:47" ht="15" customHeight="1" x14ac:dyDescent="0.25">
      <c r="A263" s="7" t="str">
        <f>IF('1_geral'!$D$27="","",'1_geral'!$A$27)</f>
        <v/>
      </c>
      <c r="B263" s="49" t="str">
        <f>IF('1_geral'!$G$27="","",'1_geral'!$G$27)</f>
        <v/>
      </c>
      <c r="C263" s="49" t="str">
        <f>IF('1_geral'!$D$27="","",'1_geral'!$D$27)</f>
        <v/>
      </c>
      <c r="D263" s="35" t="str">
        <f>IF(C263="","",1/'3_pessoal'!C$27)</f>
        <v/>
      </c>
      <c r="E263" s="12">
        <f>IF(C263="",0,'3_pessoal'!AH$27)</f>
        <v>0</v>
      </c>
      <c r="F263" s="33">
        <f>IF(C263="",0,'3_pessoal'!AJ$27)</f>
        <v>0</v>
      </c>
      <c r="G263" s="12">
        <f t="shared" si="118"/>
        <v>0</v>
      </c>
      <c r="I263" s="12">
        <f t="shared" si="116"/>
        <v>0</v>
      </c>
      <c r="J263" s="12">
        <f t="shared" si="117"/>
        <v>0</v>
      </c>
      <c r="L263" s="12">
        <f t="shared" si="119"/>
        <v>0</v>
      </c>
      <c r="M263" s="33">
        <f t="shared" si="120"/>
        <v>0</v>
      </c>
      <c r="O263" s="12">
        <f t="shared" si="121"/>
        <v>0</v>
      </c>
      <c r="P263" s="33">
        <f t="shared" si="122"/>
        <v>0</v>
      </c>
      <c r="R263" s="12">
        <f t="shared" si="123"/>
        <v>0</v>
      </c>
      <c r="S263" s="33">
        <f t="shared" si="124"/>
        <v>0</v>
      </c>
      <c r="U263" s="12">
        <f t="shared" si="125"/>
        <v>0</v>
      </c>
      <c r="V263" s="33">
        <f t="shared" si="126"/>
        <v>0</v>
      </c>
      <c r="X263" s="12">
        <f t="shared" si="127"/>
        <v>0</v>
      </c>
      <c r="Y263" s="33">
        <f t="shared" si="128"/>
        <v>0</v>
      </c>
      <c r="AA263" s="12">
        <f t="shared" si="129"/>
        <v>0</v>
      </c>
      <c r="AB263" s="33">
        <f t="shared" si="130"/>
        <v>0</v>
      </c>
      <c r="AD263" s="12">
        <f t="shared" si="131"/>
        <v>0</v>
      </c>
      <c r="AE263" s="33">
        <f t="shared" si="132"/>
        <v>0</v>
      </c>
      <c r="AG263" s="12">
        <f t="shared" si="133"/>
        <v>0</v>
      </c>
      <c r="AH263" s="33">
        <f t="shared" si="134"/>
        <v>0</v>
      </c>
      <c r="AJ263" s="12">
        <f t="shared" si="135"/>
        <v>0</v>
      </c>
      <c r="AK263" s="33">
        <f t="shared" si="136"/>
        <v>0</v>
      </c>
      <c r="AM263" s="12">
        <f t="shared" si="137"/>
        <v>0</v>
      </c>
      <c r="AN263" s="33">
        <f t="shared" si="138"/>
        <v>0</v>
      </c>
      <c r="AP263" s="12">
        <f t="shared" si="139"/>
        <v>0</v>
      </c>
      <c r="AQ263" s="33">
        <f t="shared" si="140"/>
        <v>0</v>
      </c>
      <c r="AS263" s="12">
        <f t="shared" si="141"/>
        <v>0</v>
      </c>
      <c r="AT263" s="33">
        <f t="shared" si="142"/>
        <v>0</v>
      </c>
      <c r="AU263" s="158" t="str">
        <f>IF(C263="","",VLOOKUP(B263,apoio!P:S,4,0))</f>
        <v/>
      </c>
    </row>
    <row r="264" spans="1:47" ht="15" customHeight="1" x14ac:dyDescent="0.25">
      <c r="A264" s="10" t="str">
        <f>IF('1_geral'!$D$28="","",'1_geral'!$A$28)</f>
        <v/>
      </c>
      <c r="B264" s="48" t="str">
        <f>IF('1_geral'!$G$28="","",'1_geral'!$G$28)</f>
        <v/>
      </c>
      <c r="C264" s="48" t="str">
        <f>IF('1_geral'!$D$28="","",'1_geral'!$D$28)</f>
        <v/>
      </c>
      <c r="D264" s="35" t="str">
        <f>IF(C264="","",1/'3_pessoal'!C$28)</f>
        <v/>
      </c>
      <c r="E264" s="11">
        <f>IF(C264="",0,'3_pessoal'!AH$28)</f>
        <v>0</v>
      </c>
      <c r="F264" s="108">
        <f>IF(C264="",0,'3_pessoal'!AJ$28)</f>
        <v>0</v>
      </c>
      <c r="G264" s="11">
        <f t="shared" si="118"/>
        <v>0</v>
      </c>
      <c r="I264" s="11">
        <f t="shared" si="116"/>
        <v>0</v>
      </c>
      <c r="J264" s="112">
        <f t="shared" si="117"/>
        <v>0</v>
      </c>
      <c r="L264" s="11">
        <f t="shared" si="119"/>
        <v>0</v>
      </c>
      <c r="M264" s="108">
        <f t="shared" si="120"/>
        <v>0</v>
      </c>
      <c r="O264" s="11">
        <f t="shared" si="121"/>
        <v>0</v>
      </c>
      <c r="P264" s="108">
        <f t="shared" si="122"/>
        <v>0</v>
      </c>
      <c r="R264" s="11">
        <f t="shared" si="123"/>
        <v>0</v>
      </c>
      <c r="S264" s="108">
        <f t="shared" si="124"/>
        <v>0</v>
      </c>
      <c r="U264" s="11">
        <f t="shared" si="125"/>
        <v>0</v>
      </c>
      <c r="V264" s="108">
        <f t="shared" si="126"/>
        <v>0</v>
      </c>
      <c r="X264" s="11">
        <f t="shared" si="127"/>
        <v>0</v>
      </c>
      <c r="Y264" s="108">
        <f t="shared" si="128"/>
        <v>0</v>
      </c>
      <c r="AA264" s="11">
        <f t="shared" si="129"/>
        <v>0</v>
      </c>
      <c r="AB264" s="108">
        <f t="shared" si="130"/>
        <v>0</v>
      </c>
      <c r="AD264" s="11">
        <f t="shared" si="131"/>
        <v>0</v>
      </c>
      <c r="AE264" s="108">
        <f t="shared" si="132"/>
        <v>0</v>
      </c>
      <c r="AG264" s="11">
        <f t="shared" si="133"/>
        <v>0</v>
      </c>
      <c r="AH264" s="108">
        <f t="shared" si="134"/>
        <v>0</v>
      </c>
      <c r="AJ264" s="11">
        <f t="shared" si="135"/>
        <v>0</v>
      </c>
      <c r="AK264" s="108">
        <f t="shared" si="136"/>
        <v>0</v>
      </c>
      <c r="AM264" s="11">
        <f t="shared" si="137"/>
        <v>0</v>
      </c>
      <c r="AN264" s="108">
        <f t="shared" si="138"/>
        <v>0</v>
      </c>
      <c r="AP264" s="11">
        <f t="shared" si="139"/>
        <v>0</v>
      </c>
      <c r="AQ264" s="108">
        <f t="shared" si="140"/>
        <v>0</v>
      </c>
      <c r="AS264" s="11">
        <f t="shared" si="141"/>
        <v>0</v>
      </c>
      <c r="AT264" s="108">
        <f t="shared" si="142"/>
        <v>0</v>
      </c>
      <c r="AU264" s="158" t="str">
        <f>IF(C264="","",VLOOKUP(B264,apoio!P:S,4,0))</f>
        <v/>
      </c>
    </row>
    <row r="265" spans="1:47" ht="15" customHeight="1" x14ac:dyDescent="0.25">
      <c r="A265" s="7" t="str">
        <f>IF('1_geral'!$D$29="","",'1_geral'!$A$29)</f>
        <v/>
      </c>
      <c r="B265" s="49" t="str">
        <f>IF('1_geral'!$G$29="","",'1_geral'!$G$29)</f>
        <v/>
      </c>
      <c r="C265" s="49" t="str">
        <f>IF('1_geral'!$D$29="","",'1_geral'!$D$29)</f>
        <v/>
      </c>
      <c r="D265" s="35" t="str">
        <f>IF(C265="","",1/'3_pessoal'!C$29)</f>
        <v/>
      </c>
      <c r="E265" s="12">
        <f>IF(C265="",0,'3_pessoal'!AH$29)</f>
        <v>0</v>
      </c>
      <c r="F265" s="33">
        <f>IF(C265="",0,'3_pessoal'!AJ$29)</f>
        <v>0</v>
      </c>
      <c r="G265" s="12">
        <f t="shared" si="118"/>
        <v>0</v>
      </c>
      <c r="I265" s="12">
        <f t="shared" si="116"/>
        <v>0</v>
      </c>
      <c r="J265" s="12">
        <f t="shared" si="117"/>
        <v>0</v>
      </c>
      <c r="L265" s="12">
        <f t="shared" si="119"/>
        <v>0</v>
      </c>
      <c r="M265" s="33">
        <f t="shared" si="120"/>
        <v>0</v>
      </c>
      <c r="O265" s="12">
        <f t="shared" si="121"/>
        <v>0</v>
      </c>
      <c r="P265" s="33">
        <f t="shared" si="122"/>
        <v>0</v>
      </c>
      <c r="R265" s="12">
        <f t="shared" si="123"/>
        <v>0</v>
      </c>
      <c r="S265" s="33">
        <f t="shared" si="124"/>
        <v>0</v>
      </c>
      <c r="U265" s="12">
        <f t="shared" si="125"/>
        <v>0</v>
      </c>
      <c r="V265" s="33">
        <f t="shared" si="126"/>
        <v>0</v>
      </c>
      <c r="X265" s="12">
        <f t="shared" si="127"/>
        <v>0</v>
      </c>
      <c r="Y265" s="33">
        <f t="shared" si="128"/>
        <v>0</v>
      </c>
      <c r="AA265" s="12">
        <f t="shared" si="129"/>
        <v>0</v>
      </c>
      <c r="AB265" s="33">
        <f t="shared" si="130"/>
        <v>0</v>
      </c>
      <c r="AD265" s="12">
        <f t="shared" si="131"/>
        <v>0</v>
      </c>
      <c r="AE265" s="33">
        <f t="shared" si="132"/>
        <v>0</v>
      </c>
      <c r="AG265" s="12">
        <f t="shared" si="133"/>
        <v>0</v>
      </c>
      <c r="AH265" s="33">
        <f t="shared" si="134"/>
        <v>0</v>
      </c>
      <c r="AJ265" s="12">
        <f t="shared" si="135"/>
        <v>0</v>
      </c>
      <c r="AK265" s="33">
        <f t="shared" si="136"/>
        <v>0</v>
      </c>
      <c r="AM265" s="12">
        <f t="shared" si="137"/>
        <v>0</v>
      </c>
      <c r="AN265" s="33">
        <f t="shared" si="138"/>
        <v>0</v>
      </c>
      <c r="AP265" s="12">
        <f t="shared" si="139"/>
        <v>0</v>
      </c>
      <c r="AQ265" s="33">
        <f t="shared" si="140"/>
        <v>0</v>
      </c>
      <c r="AS265" s="12">
        <f t="shared" si="141"/>
        <v>0</v>
      </c>
      <c r="AT265" s="33">
        <f t="shared" si="142"/>
        <v>0</v>
      </c>
      <c r="AU265" s="158" t="str">
        <f>IF(C265="","",VLOOKUP(B265,apoio!P:S,4,0))</f>
        <v/>
      </c>
    </row>
    <row r="266" spans="1:47" ht="15" customHeight="1" x14ac:dyDescent="0.25">
      <c r="A266" s="10" t="str">
        <f>IF('1_geral'!$D$30="","",'1_geral'!$A$30)</f>
        <v/>
      </c>
      <c r="B266" s="48" t="str">
        <f>IF('1_geral'!$G$30="","",'1_geral'!$G$30)</f>
        <v/>
      </c>
      <c r="C266" s="48" t="str">
        <f>IF('1_geral'!$D$30="","",'1_geral'!$D$30)</f>
        <v/>
      </c>
      <c r="D266" s="35" t="str">
        <f>IF(C266="","",1/'3_pessoal'!C$30)</f>
        <v/>
      </c>
      <c r="E266" s="11">
        <f>IF(C266="",0,'3_pessoal'!AH$30)</f>
        <v>0</v>
      </c>
      <c r="F266" s="108">
        <f>IF(C266="",0,'3_pessoal'!AJ$30)</f>
        <v>0</v>
      </c>
      <c r="G266" s="11">
        <f t="shared" si="118"/>
        <v>0</v>
      </c>
      <c r="I266" s="11">
        <f t="shared" si="116"/>
        <v>0</v>
      </c>
      <c r="J266" s="112">
        <f t="shared" si="117"/>
        <v>0</v>
      </c>
      <c r="L266" s="11">
        <f t="shared" si="119"/>
        <v>0</v>
      </c>
      <c r="M266" s="108">
        <f t="shared" si="120"/>
        <v>0</v>
      </c>
      <c r="O266" s="11">
        <f t="shared" si="121"/>
        <v>0</v>
      </c>
      <c r="P266" s="108">
        <f t="shared" si="122"/>
        <v>0</v>
      </c>
      <c r="R266" s="11">
        <f t="shared" si="123"/>
        <v>0</v>
      </c>
      <c r="S266" s="108">
        <f t="shared" si="124"/>
        <v>0</v>
      </c>
      <c r="U266" s="11">
        <f t="shared" si="125"/>
        <v>0</v>
      </c>
      <c r="V266" s="108">
        <f t="shared" si="126"/>
        <v>0</v>
      </c>
      <c r="X266" s="11">
        <f t="shared" si="127"/>
        <v>0</v>
      </c>
      <c r="Y266" s="108">
        <f t="shared" si="128"/>
        <v>0</v>
      </c>
      <c r="AA266" s="11">
        <f t="shared" si="129"/>
        <v>0</v>
      </c>
      <c r="AB266" s="108">
        <f t="shared" si="130"/>
        <v>0</v>
      </c>
      <c r="AD266" s="11">
        <f t="shared" si="131"/>
        <v>0</v>
      </c>
      <c r="AE266" s="108">
        <f t="shared" si="132"/>
        <v>0</v>
      </c>
      <c r="AG266" s="11">
        <f t="shared" si="133"/>
        <v>0</v>
      </c>
      <c r="AH266" s="108">
        <f t="shared" si="134"/>
        <v>0</v>
      </c>
      <c r="AJ266" s="11">
        <f t="shared" si="135"/>
        <v>0</v>
      </c>
      <c r="AK266" s="108">
        <f t="shared" si="136"/>
        <v>0</v>
      </c>
      <c r="AM266" s="11">
        <f t="shared" si="137"/>
        <v>0</v>
      </c>
      <c r="AN266" s="108">
        <f t="shared" si="138"/>
        <v>0</v>
      </c>
      <c r="AP266" s="11">
        <f t="shared" si="139"/>
        <v>0</v>
      </c>
      <c r="AQ266" s="108">
        <f t="shared" si="140"/>
        <v>0</v>
      </c>
      <c r="AS266" s="11">
        <f t="shared" si="141"/>
        <v>0</v>
      </c>
      <c r="AT266" s="108">
        <f t="shared" si="142"/>
        <v>0</v>
      </c>
      <c r="AU266" s="158" t="str">
        <f>IF(C266="","",VLOOKUP(B266,apoio!P:S,4,0))</f>
        <v/>
      </c>
    </row>
    <row r="267" spans="1:47" ht="15" customHeight="1" x14ac:dyDescent="0.25">
      <c r="A267" s="7" t="str">
        <f>IF('1_geral'!$D$31="","",'1_geral'!$A$31)</f>
        <v/>
      </c>
      <c r="B267" s="49" t="str">
        <f>IF('1_geral'!$G$31="","",'1_geral'!$G$31)</f>
        <v/>
      </c>
      <c r="C267" s="49" t="str">
        <f>IF('1_geral'!$D$31="","",'1_geral'!$D$31)</f>
        <v/>
      </c>
      <c r="D267" s="35" t="str">
        <f>IF(C267="","",1/'3_pessoal'!C$31)</f>
        <v/>
      </c>
      <c r="E267" s="12">
        <f>IF(C267="",0,'3_pessoal'!AH$31)</f>
        <v>0</v>
      </c>
      <c r="F267" s="33">
        <f>IF(C267="",0,'3_pessoal'!AJ$31)</f>
        <v>0</v>
      </c>
      <c r="G267" s="12">
        <f t="shared" si="118"/>
        <v>0</v>
      </c>
      <c r="I267" s="12">
        <f t="shared" si="116"/>
        <v>0</v>
      </c>
      <c r="J267" s="12">
        <f t="shared" si="117"/>
        <v>0</v>
      </c>
      <c r="L267" s="12">
        <f t="shared" si="119"/>
        <v>0</v>
      </c>
      <c r="M267" s="33">
        <f t="shared" si="120"/>
        <v>0</v>
      </c>
      <c r="O267" s="12">
        <f t="shared" si="121"/>
        <v>0</v>
      </c>
      <c r="P267" s="33">
        <f t="shared" si="122"/>
        <v>0</v>
      </c>
      <c r="R267" s="12">
        <f t="shared" si="123"/>
        <v>0</v>
      </c>
      <c r="S267" s="33">
        <f t="shared" si="124"/>
        <v>0</v>
      </c>
      <c r="U267" s="12">
        <f t="shared" si="125"/>
        <v>0</v>
      </c>
      <c r="V267" s="33">
        <f t="shared" si="126"/>
        <v>0</v>
      </c>
      <c r="X267" s="12">
        <f t="shared" si="127"/>
        <v>0</v>
      </c>
      <c r="Y267" s="33">
        <f t="shared" si="128"/>
        <v>0</v>
      </c>
      <c r="AA267" s="12">
        <f t="shared" si="129"/>
        <v>0</v>
      </c>
      <c r="AB267" s="33">
        <f t="shared" si="130"/>
        <v>0</v>
      </c>
      <c r="AD267" s="12">
        <f t="shared" si="131"/>
        <v>0</v>
      </c>
      <c r="AE267" s="33">
        <f t="shared" si="132"/>
        <v>0</v>
      </c>
      <c r="AG267" s="12">
        <f t="shared" si="133"/>
        <v>0</v>
      </c>
      <c r="AH267" s="33">
        <f t="shared" si="134"/>
        <v>0</v>
      </c>
      <c r="AJ267" s="12">
        <f t="shared" si="135"/>
        <v>0</v>
      </c>
      <c r="AK267" s="33">
        <f t="shared" si="136"/>
        <v>0</v>
      </c>
      <c r="AM267" s="12">
        <f t="shared" si="137"/>
        <v>0</v>
      </c>
      <c r="AN267" s="33">
        <f t="shared" si="138"/>
        <v>0</v>
      </c>
      <c r="AP267" s="12">
        <f t="shared" si="139"/>
        <v>0</v>
      </c>
      <c r="AQ267" s="33">
        <f t="shared" si="140"/>
        <v>0</v>
      </c>
      <c r="AS267" s="12">
        <f t="shared" si="141"/>
        <v>0</v>
      </c>
      <c r="AT267" s="33">
        <f t="shared" si="142"/>
        <v>0</v>
      </c>
      <c r="AU267" s="158" t="str">
        <f>IF(C267="","",VLOOKUP(B267,apoio!P:S,4,0))</f>
        <v/>
      </c>
    </row>
    <row r="268" spans="1:47" ht="15" customHeight="1" x14ac:dyDescent="0.25">
      <c r="A268" s="10" t="str">
        <f>IF('1_geral'!$D$32="","",'1_geral'!$A$32)</f>
        <v/>
      </c>
      <c r="B268" s="48" t="str">
        <f>IF('1_geral'!$G$32="","",'1_geral'!$G$32)</f>
        <v/>
      </c>
      <c r="C268" s="48" t="str">
        <f>IF('1_geral'!$D$32="","",'1_geral'!$D$32)</f>
        <v/>
      </c>
      <c r="D268" s="35" t="str">
        <f>IF(C268="","",1/'3_pessoal'!C$32)</f>
        <v/>
      </c>
      <c r="E268" s="11">
        <f>IF(C268="",0,'3_pessoal'!AH$32)</f>
        <v>0</v>
      </c>
      <c r="F268" s="108">
        <f>IF(C268="",0,'3_pessoal'!AJ$32)</f>
        <v>0</v>
      </c>
      <c r="G268" s="11">
        <f t="shared" si="118"/>
        <v>0</v>
      </c>
      <c r="I268" s="11">
        <f t="shared" si="116"/>
        <v>0</v>
      </c>
      <c r="J268" s="112">
        <f t="shared" si="117"/>
        <v>0</v>
      </c>
      <c r="L268" s="11">
        <f t="shared" si="119"/>
        <v>0</v>
      </c>
      <c r="M268" s="108">
        <f t="shared" si="120"/>
        <v>0</v>
      </c>
      <c r="O268" s="11">
        <f t="shared" si="121"/>
        <v>0</v>
      </c>
      <c r="P268" s="108">
        <f t="shared" si="122"/>
        <v>0</v>
      </c>
      <c r="R268" s="11">
        <f t="shared" si="123"/>
        <v>0</v>
      </c>
      <c r="S268" s="108">
        <f t="shared" si="124"/>
        <v>0</v>
      </c>
      <c r="U268" s="11">
        <f t="shared" si="125"/>
        <v>0</v>
      </c>
      <c r="V268" s="108">
        <f t="shared" si="126"/>
        <v>0</v>
      </c>
      <c r="X268" s="11">
        <f t="shared" si="127"/>
        <v>0</v>
      </c>
      <c r="Y268" s="108">
        <f t="shared" si="128"/>
        <v>0</v>
      </c>
      <c r="AA268" s="11">
        <f t="shared" si="129"/>
        <v>0</v>
      </c>
      <c r="AB268" s="108">
        <f t="shared" si="130"/>
        <v>0</v>
      </c>
      <c r="AD268" s="11">
        <f t="shared" si="131"/>
        <v>0</v>
      </c>
      <c r="AE268" s="108">
        <f t="shared" si="132"/>
        <v>0</v>
      </c>
      <c r="AG268" s="11">
        <f t="shared" si="133"/>
        <v>0</v>
      </c>
      <c r="AH268" s="108">
        <f t="shared" si="134"/>
        <v>0</v>
      </c>
      <c r="AJ268" s="11">
        <f t="shared" si="135"/>
        <v>0</v>
      </c>
      <c r="AK268" s="108">
        <f t="shared" si="136"/>
        <v>0</v>
      </c>
      <c r="AM268" s="11">
        <f t="shared" si="137"/>
        <v>0</v>
      </c>
      <c r="AN268" s="108">
        <f t="shared" si="138"/>
        <v>0</v>
      </c>
      <c r="AP268" s="11">
        <f t="shared" si="139"/>
        <v>0</v>
      </c>
      <c r="AQ268" s="108">
        <f t="shared" si="140"/>
        <v>0</v>
      </c>
      <c r="AS268" s="11">
        <f t="shared" si="141"/>
        <v>0</v>
      </c>
      <c r="AT268" s="108">
        <f t="shared" si="142"/>
        <v>0</v>
      </c>
      <c r="AU268" s="158" t="str">
        <f>IF(C268="","",VLOOKUP(B268,apoio!P:S,4,0))</f>
        <v/>
      </c>
    </row>
    <row r="269" spans="1:47" ht="15" customHeight="1" x14ac:dyDescent="0.25">
      <c r="A269" s="7" t="str">
        <f>IF('1_geral'!$D$33="","",'1_geral'!$A$33)</f>
        <v/>
      </c>
      <c r="B269" s="49" t="str">
        <f>IF('1_geral'!$G$33="","",'1_geral'!$G$33)</f>
        <v/>
      </c>
      <c r="C269" s="49" t="str">
        <f>IF('1_geral'!$D$33="","",'1_geral'!$D$33)</f>
        <v/>
      </c>
      <c r="D269" s="35" t="str">
        <f>IF(C269="","",1/'3_pessoal'!C$33)</f>
        <v/>
      </c>
      <c r="E269" s="12">
        <f>IF(C269="",0,'3_pessoal'!AH$33)</f>
        <v>0</v>
      </c>
      <c r="F269" s="33">
        <f>IF(C269="",0,'3_pessoal'!AJ$33)</f>
        <v>0</v>
      </c>
      <c r="G269" s="12">
        <f t="shared" si="118"/>
        <v>0</v>
      </c>
      <c r="I269" s="12">
        <f t="shared" si="116"/>
        <v>0</v>
      </c>
      <c r="J269" s="12">
        <f t="shared" si="117"/>
        <v>0</v>
      </c>
      <c r="L269" s="12">
        <f t="shared" si="119"/>
        <v>0</v>
      </c>
      <c r="M269" s="33">
        <f t="shared" si="120"/>
        <v>0</v>
      </c>
      <c r="O269" s="12">
        <f t="shared" si="121"/>
        <v>0</v>
      </c>
      <c r="P269" s="33">
        <f t="shared" si="122"/>
        <v>0</v>
      </c>
      <c r="R269" s="12">
        <f t="shared" si="123"/>
        <v>0</v>
      </c>
      <c r="S269" s="33">
        <f t="shared" si="124"/>
        <v>0</v>
      </c>
      <c r="U269" s="12">
        <f t="shared" si="125"/>
        <v>0</v>
      </c>
      <c r="V269" s="33">
        <f t="shared" si="126"/>
        <v>0</v>
      </c>
      <c r="X269" s="12">
        <f t="shared" si="127"/>
        <v>0</v>
      </c>
      <c r="Y269" s="33">
        <f t="shared" si="128"/>
        <v>0</v>
      </c>
      <c r="AA269" s="12">
        <f t="shared" si="129"/>
        <v>0</v>
      </c>
      <c r="AB269" s="33">
        <f t="shared" si="130"/>
        <v>0</v>
      </c>
      <c r="AD269" s="12">
        <f t="shared" si="131"/>
        <v>0</v>
      </c>
      <c r="AE269" s="33">
        <f t="shared" si="132"/>
        <v>0</v>
      </c>
      <c r="AG269" s="12">
        <f t="shared" si="133"/>
        <v>0</v>
      </c>
      <c r="AH269" s="33">
        <f t="shared" si="134"/>
        <v>0</v>
      </c>
      <c r="AJ269" s="12">
        <f t="shared" si="135"/>
        <v>0</v>
      </c>
      <c r="AK269" s="33">
        <f t="shared" si="136"/>
        <v>0</v>
      </c>
      <c r="AM269" s="12">
        <f t="shared" si="137"/>
        <v>0</v>
      </c>
      <c r="AN269" s="33">
        <f t="shared" si="138"/>
        <v>0</v>
      </c>
      <c r="AP269" s="12">
        <f t="shared" si="139"/>
        <v>0</v>
      </c>
      <c r="AQ269" s="33">
        <f t="shared" si="140"/>
        <v>0</v>
      </c>
      <c r="AS269" s="12">
        <f t="shared" si="141"/>
        <v>0</v>
      </c>
      <c r="AT269" s="33">
        <f t="shared" si="142"/>
        <v>0</v>
      </c>
      <c r="AU269" s="158" t="str">
        <f>IF(C269="","",VLOOKUP(B269,apoio!P:S,4,0))</f>
        <v/>
      </c>
    </row>
    <row r="270" spans="1:47" ht="15" customHeight="1" x14ac:dyDescent="0.25">
      <c r="A270" s="10" t="str">
        <f>IF('1_geral'!$D$34="","",'1_geral'!$A$34)</f>
        <v/>
      </c>
      <c r="B270" s="48" t="str">
        <f>IF('1_geral'!$G$34="","",'1_geral'!$G$34)</f>
        <v/>
      </c>
      <c r="C270" s="48" t="str">
        <f>IF('1_geral'!$D$34="","",'1_geral'!$D$34)</f>
        <v/>
      </c>
      <c r="D270" s="35" t="str">
        <f>IF(C270="","",1/'3_pessoal'!C$34)</f>
        <v/>
      </c>
      <c r="E270" s="11">
        <f>IF(C270="",0,'3_pessoal'!AH$34)</f>
        <v>0</v>
      </c>
      <c r="F270" s="108">
        <f>IF(C270="",0,'3_pessoal'!AJ$34)</f>
        <v>0</v>
      </c>
      <c r="G270" s="11">
        <f t="shared" si="118"/>
        <v>0</v>
      </c>
      <c r="I270" s="11">
        <f t="shared" si="116"/>
        <v>0</v>
      </c>
      <c r="J270" s="112">
        <f t="shared" si="117"/>
        <v>0</v>
      </c>
      <c r="L270" s="11">
        <f t="shared" si="119"/>
        <v>0</v>
      </c>
      <c r="M270" s="108">
        <f t="shared" si="120"/>
        <v>0</v>
      </c>
      <c r="O270" s="11">
        <f t="shared" si="121"/>
        <v>0</v>
      </c>
      <c r="P270" s="108">
        <f t="shared" si="122"/>
        <v>0</v>
      </c>
      <c r="R270" s="11">
        <f t="shared" si="123"/>
        <v>0</v>
      </c>
      <c r="S270" s="108">
        <f t="shared" si="124"/>
        <v>0</v>
      </c>
      <c r="U270" s="11">
        <f t="shared" si="125"/>
        <v>0</v>
      </c>
      <c r="V270" s="108">
        <f t="shared" si="126"/>
        <v>0</v>
      </c>
      <c r="X270" s="11">
        <f t="shared" si="127"/>
        <v>0</v>
      </c>
      <c r="Y270" s="108">
        <f t="shared" si="128"/>
        <v>0</v>
      </c>
      <c r="AA270" s="11">
        <f t="shared" si="129"/>
        <v>0</v>
      </c>
      <c r="AB270" s="108">
        <f t="shared" si="130"/>
        <v>0</v>
      </c>
      <c r="AD270" s="11">
        <f t="shared" si="131"/>
        <v>0</v>
      </c>
      <c r="AE270" s="108">
        <f t="shared" si="132"/>
        <v>0</v>
      </c>
      <c r="AG270" s="11">
        <f t="shared" si="133"/>
        <v>0</v>
      </c>
      <c r="AH270" s="108">
        <f t="shared" si="134"/>
        <v>0</v>
      </c>
      <c r="AJ270" s="11">
        <f t="shared" si="135"/>
        <v>0</v>
      </c>
      <c r="AK270" s="108">
        <f t="shared" si="136"/>
        <v>0</v>
      </c>
      <c r="AM270" s="11">
        <f t="shared" si="137"/>
        <v>0</v>
      </c>
      <c r="AN270" s="108">
        <f t="shared" si="138"/>
        <v>0</v>
      </c>
      <c r="AP270" s="11">
        <f t="shared" si="139"/>
        <v>0</v>
      </c>
      <c r="AQ270" s="108">
        <f t="shared" si="140"/>
        <v>0</v>
      </c>
      <c r="AS270" s="11">
        <f t="shared" si="141"/>
        <v>0</v>
      </c>
      <c r="AT270" s="108">
        <f t="shared" si="142"/>
        <v>0</v>
      </c>
      <c r="AU270" s="158" t="str">
        <f>IF(C270="","",VLOOKUP(B270,apoio!P:S,4,0))</f>
        <v/>
      </c>
    </row>
    <row r="271" spans="1:47" ht="15" customHeight="1" x14ac:dyDescent="0.25">
      <c r="A271" s="7" t="str">
        <f>IF('1_geral'!$D$35="","",'1_geral'!$A$35)</f>
        <v/>
      </c>
      <c r="B271" s="49" t="str">
        <f>IF('1_geral'!$G$35="","",'1_geral'!$G$35)</f>
        <v/>
      </c>
      <c r="C271" s="49" t="str">
        <f>IF('1_geral'!$D$35="","",'1_geral'!$D$35)</f>
        <v/>
      </c>
      <c r="D271" s="35" t="str">
        <f>IF(C271="","",1/'3_pessoal'!C$35)</f>
        <v/>
      </c>
      <c r="E271" s="12">
        <f>IF(C271="",0,'3_pessoal'!AH$35)</f>
        <v>0</v>
      </c>
      <c r="F271" s="33">
        <f>IF(C271="",0,'3_pessoal'!AJ$35)</f>
        <v>0</v>
      </c>
      <c r="G271" s="12">
        <f t="shared" si="118"/>
        <v>0</v>
      </c>
      <c r="I271" s="12">
        <f t="shared" si="116"/>
        <v>0</v>
      </c>
      <c r="J271" s="12">
        <f t="shared" si="117"/>
        <v>0</v>
      </c>
      <c r="L271" s="12">
        <f t="shared" si="119"/>
        <v>0</v>
      </c>
      <c r="M271" s="33">
        <f t="shared" si="120"/>
        <v>0</v>
      </c>
      <c r="O271" s="12">
        <f t="shared" si="121"/>
        <v>0</v>
      </c>
      <c r="P271" s="33">
        <f t="shared" si="122"/>
        <v>0</v>
      </c>
      <c r="R271" s="12">
        <f t="shared" si="123"/>
        <v>0</v>
      </c>
      <c r="S271" s="33">
        <f t="shared" si="124"/>
        <v>0</v>
      </c>
      <c r="U271" s="12">
        <f t="shared" si="125"/>
        <v>0</v>
      </c>
      <c r="V271" s="33">
        <f t="shared" si="126"/>
        <v>0</v>
      </c>
      <c r="X271" s="12">
        <f t="shared" si="127"/>
        <v>0</v>
      </c>
      <c r="Y271" s="33">
        <f t="shared" si="128"/>
        <v>0</v>
      </c>
      <c r="AA271" s="12">
        <f t="shared" si="129"/>
        <v>0</v>
      </c>
      <c r="AB271" s="33">
        <f t="shared" si="130"/>
        <v>0</v>
      </c>
      <c r="AD271" s="12">
        <f t="shared" si="131"/>
        <v>0</v>
      </c>
      <c r="AE271" s="33">
        <f t="shared" si="132"/>
        <v>0</v>
      </c>
      <c r="AG271" s="12">
        <f t="shared" si="133"/>
        <v>0</v>
      </c>
      <c r="AH271" s="33">
        <f t="shared" si="134"/>
        <v>0</v>
      </c>
      <c r="AJ271" s="12">
        <f t="shared" si="135"/>
        <v>0</v>
      </c>
      <c r="AK271" s="33">
        <f t="shared" si="136"/>
        <v>0</v>
      </c>
      <c r="AM271" s="12">
        <f t="shared" si="137"/>
        <v>0</v>
      </c>
      <c r="AN271" s="33">
        <f t="shared" si="138"/>
        <v>0</v>
      </c>
      <c r="AP271" s="12">
        <f t="shared" si="139"/>
        <v>0</v>
      </c>
      <c r="AQ271" s="33">
        <f t="shared" si="140"/>
        <v>0</v>
      </c>
      <c r="AS271" s="12">
        <f t="shared" si="141"/>
        <v>0</v>
      </c>
      <c r="AT271" s="33">
        <f t="shared" si="142"/>
        <v>0</v>
      </c>
      <c r="AU271" s="158" t="str">
        <f>IF(C271="","",VLOOKUP(B271,apoio!P:S,4,0))</f>
        <v/>
      </c>
    </row>
    <row r="272" spans="1:47" ht="15" customHeight="1" x14ac:dyDescent="0.25">
      <c r="A272" s="10" t="str">
        <f>IF('1_geral'!$D$36="","",'1_geral'!$A$36)</f>
        <v/>
      </c>
      <c r="B272" s="48" t="str">
        <f>IF('1_geral'!$G$36="","",'1_geral'!$G$36)</f>
        <v/>
      </c>
      <c r="C272" s="48" t="str">
        <f>IF('1_geral'!$D$36="","",'1_geral'!$D$36)</f>
        <v/>
      </c>
      <c r="D272" s="35" t="str">
        <f>IF(C272="","",1/'3_pessoal'!C$36)</f>
        <v/>
      </c>
      <c r="E272" s="11">
        <f>IF(C272="",0,'3_pessoal'!AH$36)</f>
        <v>0</v>
      </c>
      <c r="F272" s="108">
        <f>IF(C272="",0,'3_pessoal'!AJ$36)</f>
        <v>0</v>
      </c>
      <c r="G272" s="11">
        <f t="shared" si="118"/>
        <v>0</v>
      </c>
      <c r="I272" s="11">
        <f t="shared" si="116"/>
        <v>0</v>
      </c>
      <c r="J272" s="112">
        <f t="shared" si="117"/>
        <v>0</v>
      </c>
      <c r="L272" s="11">
        <f t="shared" si="119"/>
        <v>0</v>
      </c>
      <c r="M272" s="108">
        <f t="shared" si="120"/>
        <v>0</v>
      </c>
      <c r="O272" s="11">
        <f t="shared" si="121"/>
        <v>0</v>
      </c>
      <c r="P272" s="108">
        <f t="shared" si="122"/>
        <v>0</v>
      </c>
      <c r="R272" s="11">
        <f t="shared" si="123"/>
        <v>0</v>
      </c>
      <c r="S272" s="108">
        <f t="shared" si="124"/>
        <v>0</v>
      </c>
      <c r="U272" s="11">
        <f t="shared" si="125"/>
        <v>0</v>
      </c>
      <c r="V272" s="108">
        <f t="shared" si="126"/>
        <v>0</v>
      </c>
      <c r="X272" s="11">
        <f t="shared" si="127"/>
        <v>0</v>
      </c>
      <c r="Y272" s="108">
        <f t="shared" si="128"/>
        <v>0</v>
      </c>
      <c r="AA272" s="11">
        <f t="shared" si="129"/>
        <v>0</v>
      </c>
      <c r="AB272" s="108">
        <f t="shared" si="130"/>
        <v>0</v>
      </c>
      <c r="AD272" s="11">
        <f t="shared" si="131"/>
        <v>0</v>
      </c>
      <c r="AE272" s="108">
        <f t="shared" si="132"/>
        <v>0</v>
      </c>
      <c r="AG272" s="11">
        <f t="shared" si="133"/>
        <v>0</v>
      </c>
      <c r="AH272" s="108">
        <f t="shared" si="134"/>
        <v>0</v>
      </c>
      <c r="AJ272" s="11">
        <f t="shared" si="135"/>
        <v>0</v>
      </c>
      <c r="AK272" s="108">
        <f t="shared" si="136"/>
        <v>0</v>
      </c>
      <c r="AM272" s="11">
        <f t="shared" si="137"/>
        <v>0</v>
      </c>
      <c r="AN272" s="108">
        <f t="shared" si="138"/>
        <v>0</v>
      </c>
      <c r="AP272" s="11">
        <f t="shared" si="139"/>
        <v>0</v>
      </c>
      <c r="AQ272" s="108">
        <f t="shared" si="140"/>
        <v>0</v>
      </c>
      <c r="AS272" s="11">
        <f t="shared" si="141"/>
        <v>0</v>
      </c>
      <c r="AT272" s="108">
        <f t="shared" si="142"/>
        <v>0</v>
      </c>
      <c r="AU272" s="158" t="str">
        <f>IF(C272="","",VLOOKUP(B272,apoio!P:S,4,0))</f>
        <v/>
      </c>
    </row>
    <row r="273" spans="1:47" ht="15" customHeight="1" x14ac:dyDescent="0.25">
      <c r="A273" s="7" t="str">
        <f>IF('1_geral'!$D$37="","",'1_geral'!$A$37)</f>
        <v/>
      </c>
      <c r="B273" s="49" t="str">
        <f>IF('1_geral'!$G$37="","",'1_geral'!$G$37)</f>
        <v/>
      </c>
      <c r="C273" s="49" t="str">
        <f>IF('1_geral'!$D$37="","",'1_geral'!$D$37)</f>
        <v/>
      </c>
      <c r="D273" s="35" t="str">
        <f>IF(C273="","",1/'3_pessoal'!C$37)</f>
        <v/>
      </c>
      <c r="E273" s="12">
        <f>IF(C273="",0,'3_pessoal'!AH$37)</f>
        <v>0</v>
      </c>
      <c r="F273" s="33">
        <f>IF(C273="",0,'3_pessoal'!AJ$37)</f>
        <v>0</v>
      </c>
      <c r="G273" s="12">
        <f t="shared" si="118"/>
        <v>0</v>
      </c>
      <c r="I273" s="12">
        <f t="shared" si="116"/>
        <v>0</v>
      </c>
      <c r="J273" s="12">
        <f t="shared" si="117"/>
        <v>0</v>
      </c>
      <c r="L273" s="12">
        <f t="shared" si="119"/>
        <v>0</v>
      </c>
      <c r="M273" s="33">
        <f t="shared" si="120"/>
        <v>0</v>
      </c>
      <c r="O273" s="12">
        <f t="shared" si="121"/>
        <v>0</v>
      </c>
      <c r="P273" s="33">
        <f t="shared" si="122"/>
        <v>0</v>
      </c>
      <c r="R273" s="12">
        <f t="shared" si="123"/>
        <v>0</v>
      </c>
      <c r="S273" s="33">
        <f t="shared" si="124"/>
        <v>0</v>
      </c>
      <c r="U273" s="12">
        <f t="shared" si="125"/>
        <v>0</v>
      </c>
      <c r="V273" s="33">
        <f t="shared" si="126"/>
        <v>0</v>
      </c>
      <c r="X273" s="12">
        <f t="shared" si="127"/>
        <v>0</v>
      </c>
      <c r="Y273" s="33">
        <f t="shared" si="128"/>
        <v>0</v>
      </c>
      <c r="AA273" s="12">
        <f t="shared" si="129"/>
        <v>0</v>
      </c>
      <c r="AB273" s="33">
        <f t="shared" si="130"/>
        <v>0</v>
      </c>
      <c r="AD273" s="12">
        <f t="shared" si="131"/>
        <v>0</v>
      </c>
      <c r="AE273" s="33">
        <f t="shared" si="132"/>
        <v>0</v>
      </c>
      <c r="AG273" s="12">
        <f t="shared" si="133"/>
        <v>0</v>
      </c>
      <c r="AH273" s="33">
        <f t="shared" si="134"/>
        <v>0</v>
      </c>
      <c r="AJ273" s="12">
        <f t="shared" si="135"/>
        <v>0</v>
      </c>
      <c r="AK273" s="33">
        <f t="shared" si="136"/>
        <v>0</v>
      </c>
      <c r="AM273" s="12">
        <f t="shared" si="137"/>
        <v>0</v>
      </c>
      <c r="AN273" s="33">
        <f t="shared" si="138"/>
        <v>0</v>
      </c>
      <c r="AP273" s="12">
        <f t="shared" si="139"/>
        <v>0</v>
      </c>
      <c r="AQ273" s="33">
        <f t="shared" si="140"/>
        <v>0</v>
      </c>
      <c r="AS273" s="12">
        <f t="shared" si="141"/>
        <v>0</v>
      </c>
      <c r="AT273" s="33">
        <f t="shared" si="142"/>
        <v>0</v>
      </c>
      <c r="AU273" s="158" t="str">
        <f>IF(C273="","",VLOOKUP(B273,apoio!P:S,4,0))</f>
        <v/>
      </c>
    </row>
    <row r="274" spans="1:47" ht="15" customHeight="1" x14ac:dyDescent="0.25">
      <c r="A274" s="10" t="str">
        <f>IF('1_geral'!$D$38="","",'1_geral'!$A$38)</f>
        <v/>
      </c>
      <c r="B274" s="48" t="str">
        <f>IF('1_geral'!$G$38="","",'1_geral'!$G$38)</f>
        <v/>
      </c>
      <c r="C274" s="48" t="str">
        <f>IF('1_geral'!$D$38="","",'1_geral'!$D$38)</f>
        <v/>
      </c>
      <c r="D274" s="35" t="str">
        <f>IF(C274="","",1/'3_pessoal'!C$38)</f>
        <v/>
      </c>
      <c r="E274" s="11">
        <f>IF(C274="",0,'3_pessoal'!AH$38)</f>
        <v>0</v>
      </c>
      <c r="F274" s="108">
        <f>IF(C274="",0,'3_pessoal'!AJ$38)</f>
        <v>0</v>
      </c>
      <c r="G274" s="11">
        <f t="shared" si="118"/>
        <v>0</v>
      </c>
      <c r="I274" s="11">
        <f t="shared" si="116"/>
        <v>0</v>
      </c>
      <c r="J274" s="112">
        <f t="shared" si="117"/>
        <v>0</v>
      </c>
      <c r="L274" s="11">
        <f t="shared" si="119"/>
        <v>0</v>
      </c>
      <c r="M274" s="108">
        <f t="shared" si="120"/>
        <v>0</v>
      </c>
      <c r="O274" s="11">
        <f t="shared" si="121"/>
        <v>0</v>
      </c>
      <c r="P274" s="108">
        <f t="shared" si="122"/>
        <v>0</v>
      </c>
      <c r="R274" s="11">
        <f t="shared" si="123"/>
        <v>0</v>
      </c>
      <c r="S274" s="108">
        <f t="shared" si="124"/>
        <v>0</v>
      </c>
      <c r="U274" s="11">
        <f t="shared" si="125"/>
        <v>0</v>
      </c>
      <c r="V274" s="108">
        <f t="shared" si="126"/>
        <v>0</v>
      </c>
      <c r="X274" s="11">
        <f t="shared" si="127"/>
        <v>0</v>
      </c>
      <c r="Y274" s="108">
        <f t="shared" si="128"/>
        <v>0</v>
      </c>
      <c r="AA274" s="11">
        <f t="shared" si="129"/>
        <v>0</v>
      </c>
      <c r="AB274" s="108">
        <f t="shared" si="130"/>
        <v>0</v>
      </c>
      <c r="AD274" s="11">
        <f t="shared" si="131"/>
        <v>0</v>
      </c>
      <c r="AE274" s="108">
        <f t="shared" si="132"/>
        <v>0</v>
      </c>
      <c r="AG274" s="11">
        <f t="shared" si="133"/>
        <v>0</v>
      </c>
      <c r="AH274" s="108">
        <f t="shared" si="134"/>
        <v>0</v>
      </c>
      <c r="AJ274" s="11">
        <f t="shared" si="135"/>
        <v>0</v>
      </c>
      <c r="AK274" s="108">
        <f t="shared" si="136"/>
        <v>0</v>
      </c>
      <c r="AM274" s="11">
        <f t="shared" si="137"/>
        <v>0</v>
      </c>
      <c r="AN274" s="108">
        <f t="shared" si="138"/>
        <v>0</v>
      </c>
      <c r="AP274" s="11">
        <f t="shared" si="139"/>
        <v>0</v>
      </c>
      <c r="AQ274" s="108">
        <f t="shared" si="140"/>
        <v>0</v>
      </c>
      <c r="AS274" s="11">
        <f t="shared" si="141"/>
        <v>0</v>
      </c>
      <c r="AT274" s="108">
        <f t="shared" si="142"/>
        <v>0</v>
      </c>
      <c r="AU274" s="158" t="str">
        <f>IF(C274="","",VLOOKUP(B274,apoio!P:S,4,0))</f>
        <v/>
      </c>
    </row>
    <row r="275" spans="1:47" ht="15" customHeight="1" x14ac:dyDescent="0.25">
      <c r="A275" s="7" t="str">
        <f>IF('1_geral'!$D$39="","",'1_geral'!$A$39)</f>
        <v/>
      </c>
      <c r="B275" s="49" t="str">
        <f>IF('1_geral'!$G$39="","",'1_geral'!$G$39)</f>
        <v/>
      </c>
      <c r="C275" s="49" t="str">
        <f>IF('1_geral'!$D$39="","",'1_geral'!$D$39)</f>
        <v/>
      </c>
      <c r="D275" s="35" t="str">
        <f>IF(C275="","",1/'3_pessoal'!C$39)</f>
        <v/>
      </c>
      <c r="E275" s="12">
        <f>IF(C275="",0,'3_pessoal'!AH$39)</f>
        <v>0</v>
      </c>
      <c r="F275" s="33">
        <f>IF(C275="",0,'3_pessoal'!AJ$39)</f>
        <v>0</v>
      </c>
      <c r="G275" s="12">
        <f t="shared" si="118"/>
        <v>0</v>
      </c>
      <c r="I275" s="12">
        <f t="shared" si="116"/>
        <v>0</v>
      </c>
      <c r="J275" s="12">
        <f t="shared" si="117"/>
        <v>0</v>
      </c>
      <c r="L275" s="12">
        <f t="shared" si="119"/>
        <v>0</v>
      </c>
      <c r="M275" s="33">
        <f t="shared" si="120"/>
        <v>0</v>
      </c>
      <c r="O275" s="12">
        <f t="shared" si="121"/>
        <v>0</v>
      </c>
      <c r="P275" s="33">
        <f t="shared" si="122"/>
        <v>0</v>
      </c>
      <c r="R275" s="12">
        <f t="shared" si="123"/>
        <v>0</v>
      </c>
      <c r="S275" s="33">
        <f t="shared" si="124"/>
        <v>0</v>
      </c>
      <c r="U275" s="12">
        <f t="shared" si="125"/>
        <v>0</v>
      </c>
      <c r="V275" s="33">
        <f t="shared" si="126"/>
        <v>0</v>
      </c>
      <c r="X275" s="12">
        <f t="shared" si="127"/>
        <v>0</v>
      </c>
      <c r="Y275" s="33">
        <f t="shared" si="128"/>
        <v>0</v>
      </c>
      <c r="AA275" s="12">
        <f t="shared" si="129"/>
        <v>0</v>
      </c>
      <c r="AB275" s="33">
        <f t="shared" si="130"/>
        <v>0</v>
      </c>
      <c r="AD275" s="12">
        <f t="shared" si="131"/>
        <v>0</v>
      </c>
      <c r="AE275" s="33">
        <f t="shared" si="132"/>
        <v>0</v>
      </c>
      <c r="AG275" s="12">
        <f t="shared" si="133"/>
        <v>0</v>
      </c>
      <c r="AH275" s="33">
        <f t="shared" si="134"/>
        <v>0</v>
      </c>
      <c r="AJ275" s="12">
        <f t="shared" si="135"/>
        <v>0</v>
      </c>
      <c r="AK275" s="33">
        <f t="shared" si="136"/>
        <v>0</v>
      </c>
      <c r="AM275" s="12">
        <f t="shared" si="137"/>
        <v>0</v>
      </c>
      <c r="AN275" s="33">
        <f t="shared" si="138"/>
        <v>0</v>
      </c>
      <c r="AP275" s="12">
        <f t="shared" si="139"/>
        <v>0</v>
      </c>
      <c r="AQ275" s="33">
        <f t="shared" si="140"/>
        <v>0</v>
      </c>
      <c r="AS275" s="12">
        <f t="shared" si="141"/>
        <v>0</v>
      </c>
      <c r="AT275" s="33">
        <f t="shared" si="142"/>
        <v>0</v>
      </c>
      <c r="AU275" s="158" t="str">
        <f>IF(C275="","",VLOOKUP(B275,apoio!P:S,4,0))</f>
        <v/>
      </c>
    </row>
    <row r="276" spans="1:47" ht="15" customHeight="1" x14ac:dyDescent="0.25">
      <c r="A276" s="10" t="str">
        <f>IF('1_geral'!$D$40="","",'1_geral'!$A$40)</f>
        <v/>
      </c>
      <c r="B276" s="48" t="str">
        <f>IF('1_geral'!$G$40="","",'1_geral'!$G$40)</f>
        <v/>
      </c>
      <c r="C276" s="48" t="str">
        <f>IF('1_geral'!$D$40="","",'1_geral'!$D$40)</f>
        <v/>
      </c>
      <c r="D276" s="35" t="str">
        <f>IF(C276="","",1/'3_pessoal'!C$40)</f>
        <v/>
      </c>
      <c r="E276" s="11">
        <f>IF(C276="",0,'3_pessoal'!AH$40)</f>
        <v>0</v>
      </c>
      <c r="F276" s="108">
        <f>IF(C276="",0,'3_pessoal'!AJ$40)</f>
        <v>0</v>
      </c>
      <c r="G276" s="11">
        <f t="shared" si="118"/>
        <v>0</v>
      </c>
      <c r="I276" s="11">
        <f t="shared" si="116"/>
        <v>0</v>
      </c>
      <c r="J276" s="112">
        <f t="shared" si="117"/>
        <v>0</v>
      </c>
      <c r="L276" s="11">
        <f t="shared" si="119"/>
        <v>0</v>
      </c>
      <c r="M276" s="108">
        <f t="shared" si="120"/>
        <v>0</v>
      </c>
      <c r="O276" s="11">
        <f t="shared" si="121"/>
        <v>0</v>
      </c>
      <c r="P276" s="108">
        <f t="shared" si="122"/>
        <v>0</v>
      </c>
      <c r="R276" s="11">
        <f t="shared" si="123"/>
        <v>0</v>
      </c>
      <c r="S276" s="108">
        <f t="shared" si="124"/>
        <v>0</v>
      </c>
      <c r="U276" s="11">
        <f t="shared" si="125"/>
        <v>0</v>
      </c>
      <c r="V276" s="108">
        <f t="shared" si="126"/>
        <v>0</v>
      </c>
      <c r="X276" s="11">
        <f t="shared" si="127"/>
        <v>0</v>
      </c>
      <c r="Y276" s="108">
        <f t="shared" si="128"/>
        <v>0</v>
      </c>
      <c r="AA276" s="11">
        <f t="shared" si="129"/>
        <v>0</v>
      </c>
      <c r="AB276" s="108">
        <f t="shared" si="130"/>
        <v>0</v>
      </c>
      <c r="AD276" s="11">
        <f t="shared" si="131"/>
        <v>0</v>
      </c>
      <c r="AE276" s="108">
        <f t="shared" si="132"/>
        <v>0</v>
      </c>
      <c r="AG276" s="11">
        <f t="shared" si="133"/>
        <v>0</v>
      </c>
      <c r="AH276" s="108">
        <f t="shared" si="134"/>
        <v>0</v>
      </c>
      <c r="AJ276" s="11">
        <f t="shared" si="135"/>
        <v>0</v>
      </c>
      <c r="AK276" s="108">
        <f t="shared" si="136"/>
        <v>0</v>
      </c>
      <c r="AM276" s="11">
        <f t="shared" si="137"/>
        <v>0</v>
      </c>
      <c r="AN276" s="108">
        <f t="shared" si="138"/>
        <v>0</v>
      </c>
      <c r="AP276" s="11">
        <f t="shared" si="139"/>
        <v>0</v>
      </c>
      <c r="AQ276" s="108">
        <f t="shared" si="140"/>
        <v>0</v>
      </c>
      <c r="AS276" s="11">
        <f t="shared" si="141"/>
        <v>0</v>
      </c>
      <c r="AT276" s="108">
        <f t="shared" si="142"/>
        <v>0</v>
      </c>
      <c r="AU276" s="158" t="str">
        <f>IF(C276="","",VLOOKUP(B276,apoio!P:S,4,0))</f>
        <v/>
      </c>
    </row>
    <row r="277" spans="1:47" ht="15" customHeight="1" x14ac:dyDescent="0.25">
      <c r="A277" s="7" t="str">
        <f>IF('1_geral'!$D$41="","",'1_geral'!$A$41)</f>
        <v/>
      </c>
      <c r="B277" s="49" t="str">
        <f>IF('1_geral'!$G$41="","",'1_geral'!$G$41)</f>
        <v/>
      </c>
      <c r="C277" s="49" t="str">
        <f>IF('1_geral'!$D$41="","",'1_geral'!$D$41)</f>
        <v/>
      </c>
      <c r="D277" s="35" t="str">
        <f>IF(C277="","",1/'3_pessoal'!C$41)</f>
        <v/>
      </c>
      <c r="E277" s="12">
        <f>IF(C277="",0,'3_pessoal'!AH$41)</f>
        <v>0</v>
      </c>
      <c r="F277" s="33">
        <f>IF(C277="",0,'3_pessoal'!AJ$41)</f>
        <v>0</v>
      </c>
      <c r="G277" s="12">
        <f t="shared" si="118"/>
        <v>0</v>
      </c>
      <c r="I277" s="12">
        <f t="shared" si="116"/>
        <v>0</v>
      </c>
      <c r="J277" s="12">
        <f t="shared" si="117"/>
        <v>0</v>
      </c>
      <c r="L277" s="12">
        <f t="shared" si="119"/>
        <v>0</v>
      </c>
      <c r="M277" s="33">
        <f t="shared" si="120"/>
        <v>0</v>
      </c>
      <c r="O277" s="12">
        <f t="shared" si="121"/>
        <v>0</v>
      </c>
      <c r="P277" s="33">
        <f t="shared" si="122"/>
        <v>0</v>
      </c>
      <c r="R277" s="12">
        <f t="shared" si="123"/>
        <v>0</v>
      </c>
      <c r="S277" s="33">
        <f t="shared" si="124"/>
        <v>0</v>
      </c>
      <c r="U277" s="12">
        <f t="shared" si="125"/>
        <v>0</v>
      </c>
      <c r="V277" s="33">
        <f t="shared" si="126"/>
        <v>0</v>
      </c>
      <c r="X277" s="12">
        <f t="shared" si="127"/>
        <v>0</v>
      </c>
      <c r="Y277" s="33">
        <f t="shared" si="128"/>
        <v>0</v>
      </c>
      <c r="AA277" s="12">
        <f t="shared" si="129"/>
        <v>0</v>
      </c>
      <c r="AB277" s="33">
        <f t="shared" si="130"/>
        <v>0</v>
      </c>
      <c r="AD277" s="12">
        <f t="shared" si="131"/>
        <v>0</v>
      </c>
      <c r="AE277" s="33">
        <f t="shared" si="132"/>
        <v>0</v>
      </c>
      <c r="AG277" s="12">
        <f t="shared" si="133"/>
        <v>0</v>
      </c>
      <c r="AH277" s="33">
        <f t="shared" si="134"/>
        <v>0</v>
      </c>
      <c r="AJ277" s="12">
        <f t="shared" si="135"/>
        <v>0</v>
      </c>
      <c r="AK277" s="33">
        <f t="shared" si="136"/>
        <v>0</v>
      </c>
      <c r="AM277" s="12">
        <f t="shared" si="137"/>
        <v>0</v>
      </c>
      <c r="AN277" s="33">
        <f t="shared" si="138"/>
        <v>0</v>
      </c>
      <c r="AP277" s="12">
        <f t="shared" si="139"/>
        <v>0</v>
      </c>
      <c r="AQ277" s="33">
        <f t="shared" si="140"/>
        <v>0</v>
      </c>
      <c r="AS277" s="12">
        <f t="shared" si="141"/>
        <v>0</v>
      </c>
      <c r="AT277" s="33">
        <f t="shared" si="142"/>
        <v>0</v>
      </c>
      <c r="AU277" s="158" t="str">
        <f>IF(C277="","",VLOOKUP(B277,apoio!P:S,4,0))</f>
        <v/>
      </c>
    </row>
    <row r="278" spans="1:47" ht="15" customHeight="1" x14ac:dyDescent="0.25">
      <c r="A278" s="10" t="str">
        <f>IF('1_geral'!$D$42="","",'1_geral'!$A$42)</f>
        <v/>
      </c>
      <c r="B278" s="48" t="str">
        <f>IF('1_geral'!$G$42="","",'1_geral'!$G$42)</f>
        <v/>
      </c>
      <c r="C278" s="48" t="str">
        <f>IF('1_geral'!$D$42="","",'1_geral'!$D$42)</f>
        <v/>
      </c>
      <c r="D278" s="35" t="str">
        <f>IF(C278="","",1/'3_pessoal'!C$42)</f>
        <v/>
      </c>
      <c r="E278" s="11">
        <f>IF(C278="",0,'3_pessoal'!AH$42)</f>
        <v>0</v>
      </c>
      <c r="F278" s="108">
        <f>IF(C278="",0,'3_pessoal'!AJ$42)</f>
        <v>0</v>
      </c>
      <c r="G278" s="11">
        <f t="shared" si="118"/>
        <v>0</v>
      </c>
      <c r="I278" s="11">
        <f t="shared" ref="I278:I295" si="143">IF(C278="",0,SUM(L278,O278,R278,U278,X278,AA278,AD278,AG278,AJ278,AM278,AP278,AS278))</f>
        <v>0</v>
      </c>
      <c r="J278" s="112">
        <f t="shared" ref="J278:J295" si="144">IF(C278="",0,SUM(M278,P278,S278,V278,Y278,AB278,AE278,AH278,AK278,AN278,AQ278,AT278))</f>
        <v>0</v>
      </c>
      <c r="L278" s="11">
        <f t="shared" si="119"/>
        <v>0</v>
      </c>
      <c r="M278" s="108">
        <f t="shared" si="120"/>
        <v>0</v>
      </c>
      <c r="O278" s="11">
        <f t="shared" si="121"/>
        <v>0</v>
      </c>
      <c r="P278" s="108">
        <f t="shared" si="122"/>
        <v>0</v>
      </c>
      <c r="R278" s="11">
        <f t="shared" si="123"/>
        <v>0</v>
      </c>
      <c r="S278" s="108">
        <f t="shared" si="124"/>
        <v>0</v>
      </c>
      <c r="U278" s="11">
        <f t="shared" si="125"/>
        <v>0</v>
      </c>
      <c r="V278" s="108">
        <f t="shared" si="126"/>
        <v>0</v>
      </c>
      <c r="X278" s="11">
        <f t="shared" si="127"/>
        <v>0</v>
      </c>
      <c r="Y278" s="108">
        <f t="shared" si="128"/>
        <v>0</v>
      </c>
      <c r="AA278" s="11">
        <f t="shared" si="129"/>
        <v>0</v>
      </c>
      <c r="AB278" s="108">
        <f t="shared" si="130"/>
        <v>0</v>
      </c>
      <c r="AD278" s="11">
        <f t="shared" si="131"/>
        <v>0</v>
      </c>
      <c r="AE278" s="108">
        <f t="shared" si="132"/>
        <v>0</v>
      </c>
      <c r="AG278" s="11">
        <f t="shared" si="133"/>
        <v>0</v>
      </c>
      <c r="AH278" s="108">
        <f t="shared" si="134"/>
        <v>0</v>
      </c>
      <c r="AJ278" s="11">
        <f t="shared" si="135"/>
        <v>0</v>
      </c>
      <c r="AK278" s="108">
        <f t="shared" si="136"/>
        <v>0</v>
      </c>
      <c r="AM278" s="11">
        <f t="shared" si="137"/>
        <v>0</v>
      </c>
      <c r="AN278" s="108">
        <f t="shared" si="138"/>
        <v>0</v>
      </c>
      <c r="AP278" s="11">
        <f t="shared" si="139"/>
        <v>0</v>
      </c>
      <c r="AQ278" s="108">
        <f t="shared" si="140"/>
        <v>0</v>
      </c>
      <c r="AS278" s="11">
        <f t="shared" si="141"/>
        <v>0</v>
      </c>
      <c r="AT278" s="108">
        <f t="shared" si="142"/>
        <v>0</v>
      </c>
      <c r="AU278" s="158" t="str">
        <f>IF(C278="","",VLOOKUP(B278,apoio!P:S,4,0))</f>
        <v/>
      </c>
    </row>
    <row r="279" spans="1:47" ht="15" customHeight="1" x14ac:dyDescent="0.25">
      <c r="A279" s="7" t="str">
        <f>IF('1_geral'!$D$43="","",'1_geral'!$A$43)</f>
        <v/>
      </c>
      <c r="B279" s="49" t="str">
        <f>IF('1_geral'!$G$43="","",'1_geral'!$G$43)</f>
        <v/>
      </c>
      <c r="C279" s="49" t="str">
        <f>IF('1_geral'!$D$43="","",'1_geral'!$D$43)</f>
        <v/>
      </c>
      <c r="D279" s="35" t="str">
        <f>IF(C279="","",1/'3_pessoal'!C$43)</f>
        <v/>
      </c>
      <c r="E279" s="12">
        <f>IF(C279="",0,'3_pessoal'!AH$43)</f>
        <v>0</v>
      </c>
      <c r="F279" s="33">
        <f>IF(C279="",0,'3_pessoal'!AJ$43)</f>
        <v>0</v>
      </c>
      <c r="G279" s="12">
        <f t="shared" si="118"/>
        <v>0</v>
      </c>
      <c r="I279" s="12">
        <f t="shared" si="143"/>
        <v>0</v>
      </c>
      <c r="J279" s="12">
        <f t="shared" si="144"/>
        <v>0</v>
      </c>
      <c r="L279" s="12">
        <f t="shared" si="119"/>
        <v>0</v>
      </c>
      <c r="M279" s="33">
        <f t="shared" si="120"/>
        <v>0</v>
      </c>
      <c r="O279" s="12">
        <f t="shared" si="121"/>
        <v>0</v>
      </c>
      <c r="P279" s="33">
        <f t="shared" si="122"/>
        <v>0</v>
      </c>
      <c r="R279" s="12">
        <f t="shared" si="123"/>
        <v>0</v>
      </c>
      <c r="S279" s="33">
        <f t="shared" si="124"/>
        <v>0</v>
      </c>
      <c r="U279" s="12">
        <f t="shared" si="125"/>
        <v>0</v>
      </c>
      <c r="V279" s="33">
        <f t="shared" si="126"/>
        <v>0</v>
      </c>
      <c r="X279" s="12">
        <f t="shared" si="127"/>
        <v>0</v>
      </c>
      <c r="Y279" s="33">
        <f t="shared" si="128"/>
        <v>0</v>
      </c>
      <c r="AA279" s="12">
        <f t="shared" si="129"/>
        <v>0</v>
      </c>
      <c r="AB279" s="33">
        <f t="shared" si="130"/>
        <v>0</v>
      </c>
      <c r="AD279" s="12">
        <f t="shared" si="131"/>
        <v>0</v>
      </c>
      <c r="AE279" s="33">
        <f t="shared" si="132"/>
        <v>0</v>
      </c>
      <c r="AG279" s="12">
        <f t="shared" si="133"/>
        <v>0</v>
      </c>
      <c r="AH279" s="33">
        <f t="shared" si="134"/>
        <v>0</v>
      </c>
      <c r="AJ279" s="12">
        <f t="shared" si="135"/>
        <v>0</v>
      </c>
      <c r="AK279" s="33">
        <f t="shared" si="136"/>
        <v>0</v>
      </c>
      <c r="AM279" s="12">
        <f t="shared" si="137"/>
        <v>0</v>
      </c>
      <c r="AN279" s="33">
        <f t="shared" si="138"/>
        <v>0</v>
      </c>
      <c r="AP279" s="12">
        <f t="shared" si="139"/>
        <v>0</v>
      </c>
      <c r="AQ279" s="33">
        <f t="shared" si="140"/>
        <v>0</v>
      </c>
      <c r="AS279" s="12">
        <f t="shared" si="141"/>
        <v>0</v>
      </c>
      <c r="AT279" s="33">
        <f t="shared" si="142"/>
        <v>0</v>
      </c>
      <c r="AU279" s="158" t="str">
        <f>IF(C279="","",VLOOKUP(B279,apoio!P:S,4,0))</f>
        <v/>
      </c>
    </row>
    <row r="280" spans="1:47" ht="15" customHeight="1" x14ac:dyDescent="0.25">
      <c r="A280" s="10" t="str">
        <f>IF('1_geral'!$D$44="","",'1_geral'!$A$44)</f>
        <v/>
      </c>
      <c r="B280" s="48" t="str">
        <f>IF('1_geral'!$G$44="","",'1_geral'!$G$44)</f>
        <v/>
      </c>
      <c r="C280" s="48" t="str">
        <f>IF('1_geral'!$D$44="","",'1_geral'!$D$44)</f>
        <v/>
      </c>
      <c r="D280" s="35" t="str">
        <f>IF(C280="","",1/'3_pessoal'!C$44)</f>
        <v/>
      </c>
      <c r="E280" s="11">
        <f>IF(C280="",0,'3_pessoal'!AH$44)</f>
        <v>0</v>
      </c>
      <c r="F280" s="108">
        <f>IF(C280="",0,'3_pessoal'!AJ$44)</f>
        <v>0</v>
      </c>
      <c r="G280" s="11">
        <f t="shared" si="118"/>
        <v>0</v>
      </c>
      <c r="I280" s="11">
        <f t="shared" si="143"/>
        <v>0</v>
      </c>
      <c r="J280" s="112">
        <f t="shared" si="144"/>
        <v>0</v>
      </c>
      <c r="L280" s="11">
        <f t="shared" si="119"/>
        <v>0</v>
      </c>
      <c r="M280" s="108">
        <f t="shared" si="120"/>
        <v>0</v>
      </c>
      <c r="O280" s="11">
        <f t="shared" si="121"/>
        <v>0</v>
      </c>
      <c r="P280" s="108">
        <f t="shared" si="122"/>
        <v>0</v>
      </c>
      <c r="R280" s="11">
        <f t="shared" si="123"/>
        <v>0</v>
      </c>
      <c r="S280" s="108">
        <f t="shared" si="124"/>
        <v>0</v>
      </c>
      <c r="U280" s="11">
        <f t="shared" si="125"/>
        <v>0</v>
      </c>
      <c r="V280" s="108">
        <f t="shared" si="126"/>
        <v>0</v>
      </c>
      <c r="X280" s="11">
        <f t="shared" si="127"/>
        <v>0</v>
      </c>
      <c r="Y280" s="108">
        <f t="shared" si="128"/>
        <v>0</v>
      </c>
      <c r="AA280" s="11">
        <f t="shared" si="129"/>
        <v>0</v>
      </c>
      <c r="AB280" s="108">
        <f t="shared" si="130"/>
        <v>0</v>
      </c>
      <c r="AD280" s="11">
        <f t="shared" si="131"/>
        <v>0</v>
      </c>
      <c r="AE280" s="108">
        <f t="shared" si="132"/>
        <v>0</v>
      </c>
      <c r="AG280" s="11">
        <f t="shared" si="133"/>
        <v>0</v>
      </c>
      <c r="AH280" s="108">
        <f t="shared" si="134"/>
        <v>0</v>
      </c>
      <c r="AJ280" s="11">
        <f t="shared" si="135"/>
        <v>0</v>
      </c>
      <c r="AK280" s="108">
        <f t="shared" si="136"/>
        <v>0</v>
      </c>
      <c r="AM280" s="11">
        <f t="shared" si="137"/>
        <v>0</v>
      </c>
      <c r="AN280" s="108">
        <f t="shared" si="138"/>
        <v>0</v>
      </c>
      <c r="AP280" s="11">
        <f t="shared" si="139"/>
        <v>0</v>
      </c>
      <c r="AQ280" s="108">
        <f t="shared" si="140"/>
        <v>0</v>
      </c>
      <c r="AS280" s="11">
        <f t="shared" si="141"/>
        <v>0</v>
      </c>
      <c r="AT280" s="108">
        <f t="shared" si="142"/>
        <v>0</v>
      </c>
      <c r="AU280" s="158" t="str">
        <f>IF(C280="","",VLOOKUP(B280,apoio!P:S,4,0))</f>
        <v/>
      </c>
    </row>
    <row r="281" spans="1:47" ht="15" customHeight="1" x14ac:dyDescent="0.25">
      <c r="A281" s="7" t="str">
        <f>IF('1_geral'!$D$45="","",'1_geral'!$A$45)</f>
        <v/>
      </c>
      <c r="B281" s="49" t="str">
        <f>IF('1_geral'!$G$45="","",'1_geral'!$G$45)</f>
        <v/>
      </c>
      <c r="C281" s="49" t="str">
        <f>IF('1_geral'!$D$45="","",'1_geral'!$D$45)</f>
        <v/>
      </c>
      <c r="D281" s="35" t="str">
        <f>IF(C281="","",1/'3_pessoal'!C$45)</f>
        <v/>
      </c>
      <c r="E281" s="12">
        <f>IF(C281="",0,'3_pessoal'!AH$45)</f>
        <v>0</v>
      </c>
      <c r="F281" s="33">
        <f>IF(C281="",0,'3_pessoal'!AJ$45)</f>
        <v>0</v>
      </c>
      <c r="G281" s="12">
        <f t="shared" si="118"/>
        <v>0</v>
      </c>
      <c r="I281" s="12">
        <f t="shared" si="143"/>
        <v>0</v>
      </c>
      <c r="J281" s="12">
        <f t="shared" si="144"/>
        <v>0</v>
      </c>
      <c r="L281" s="12">
        <f t="shared" si="119"/>
        <v>0</v>
      </c>
      <c r="M281" s="33">
        <f t="shared" si="120"/>
        <v>0</v>
      </c>
      <c r="O281" s="12">
        <f t="shared" si="121"/>
        <v>0</v>
      </c>
      <c r="P281" s="33">
        <f t="shared" si="122"/>
        <v>0</v>
      </c>
      <c r="R281" s="12">
        <f t="shared" si="123"/>
        <v>0</v>
      </c>
      <c r="S281" s="33">
        <f t="shared" si="124"/>
        <v>0</v>
      </c>
      <c r="U281" s="12">
        <f t="shared" si="125"/>
        <v>0</v>
      </c>
      <c r="V281" s="33">
        <f t="shared" si="126"/>
        <v>0</v>
      </c>
      <c r="X281" s="12">
        <f t="shared" si="127"/>
        <v>0</v>
      </c>
      <c r="Y281" s="33">
        <f t="shared" si="128"/>
        <v>0</v>
      </c>
      <c r="AA281" s="12">
        <f t="shared" si="129"/>
        <v>0</v>
      </c>
      <c r="AB281" s="33">
        <f t="shared" si="130"/>
        <v>0</v>
      </c>
      <c r="AD281" s="12">
        <f t="shared" si="131"/>
        <v>0</v>
      </c>
      <c r="AE281" s="33">
        <f t="shared" si="132"/>
        <v>0</v>
      </c>
      <c r="AG281" s="12">
        <f t="shared" si="133"/>
        <v>0</v>
      </c>
      <c r="AH281" s="33">
        <f t="shared" si="134"/>
        <v>0</v>
      </c>
      <c r="AJ281" s="12">
        <f t="shared" si="135"/>
        <v>0</v>
      </c>
      <c r="AK281" s="33">
        <f t="shared" si="136"/>
        <v>0</v>
      </c>
      <c r="AM281" s="12">
        <f t="shared" si="137"/>
        <v>0</v>
      </c>
      <c r="AN281" s="33">
        <f t="shared" si="138"/>
        <v>0</v>
      </c>
      <c r="AP281" s="12">
        <f t="shared" si="139"/>
        <v>0</v>
      </c>
      <c r="AQ281" s="33">
        <f t="shared" si="140"/>
        <v>0</v>
      </c>
      <c r="AS281" s="12">
        <f t="shared" si="141"/>
        <v>0</v>
      </c>
      <c r="AT281" s="33">
        <f t="shared" si="142"/>
        <v>0</v>
      </c>
      <c r="AU281" s="158" t="str">
        <f>IF(C281="","",VLOOKUP(B281,apoio!P:S,4,0))</f>
        <v/>
      </c>
    </row>
    <row r="282" spans="1:47" ht="15" customHeight="1" x14ac:dyDescent="0.25">
      <c r="A282" s="10" t="str">
        <f>IF('1_geral'!$D$46="","",'1_geral'!$A$46)</f>
        <v/>
      </c>
      <c r="B282" s="48" t="str">
        <f>IF('1_geral'!$G$46="","",'1_geral'!$G$46)</f>
        <v/>
      </c>
      <c r="C282" s="48" t="str">
        <f>IF('1_geral'!$D$46="","",'1_geral'!$D$46)</f>
        <v/>
      </c>
      <c r="D282" s="35" t="str">
        <f>IF(C282="","",1/'3_pessoal'!C$46)</f>
        <v/>
      </c>
      <c r="E282" s="11">
        <f>IF(C282="",0,'3_pessoal'!AH$46)</f>
        <v>0</v>
      </c>
      <c r="F282" s="108">
        <f>IF(C282="",0,'3_pessoal'!AJ$46)</f>
        <v>0</v>
      </c>
      <c r="G282" s="11">
        <f t="shared" si="118"/>
        <v>0</v>
      </c>
      <c r="I282" s="11">
        <f t="shared" si="143"/>
        <v>0</v>
      </c>
      <c r="J282" s="112">
        <f t="shared" si="144"/>
        <v>0</v>
      </c>
      <c r="L282" s="11">
        <f t="shared" si="119"/>
        <v>0</v>
      </c>
      <c r="M282" s="108">
        <f t="shared" si="120"/>
        <v>0</v>
      </c>
      <c r="O282" s="11">
        <f t="shared" si="121"/>
        <v>0</v>
      </c>
      <c r="P282" s="108">
        <f t="shared" si="122"/>
        <v>0</v>
      </c>
      <c r="R282" s="11">
        <f t="shared" si="123"/>
        <v>0</v>
      </c>
      <c r="S282" s="108">
        <f t="shared" si="124"/>
        <v>0</v>
      </c>
      <c r="U282" s="11">
        <f t="shared" si="125"/>
        <v>0</v>
      </c>
      <c r="V282" s="108">
        <f t="shared" si="126"/>
        <v>0</v>
      </c>
      <c r="X282" s="11">
        <f t="shared" si="127"/>
        <v>0</v>
      </c>
      <c r="Y282" s="108">
        <f t="shared" si="128"/>
        <v>0</v>
      </c>
      <c r="AA282" s="11">
        <f t="shared" si="129"/>
        <v>0</v>
      </c>
      <c r="AB282" s="108">
        <f t="shared" si="130"/>
        <v>0</v>
      </c>
      <c r="AD282" s="11">
        <f t="shared" si="131"/>
        <v>0</v>
      </c>
      <c r="AE282" s="108">
        <f t="shared" si="132"/>
        <v>0</v>
      </c>
      <c r="AG282" s="11">
        <f t="shared" si="133"/>
        <v>0</v>
      </c>
      <c r="AH282" s="108">
        <f t="shared" si="134"/>
        <v>0</v>
      </c>
      <c r="AJ282" s="11">
        <f t="shared" si="135"/>
        <v>0</v>
      </c>
      <c r="AK282" s="108">
        <f t="shared" si="136"/>
        <v>0</v>
      </c>
      <c r="AM282" s="11">
        <f t="shared" si="137"/>
        <v>0</v>
      </c>
      <c r="AN282" s="108">
        <f t="shared" si="138"/>
        <v>0</v>
      </c>
      <c r="AP282" s="11">
        <f t="shared" si="139"/>
        <v>0</v>
      </c>
      <c r="AQ282" s="108">
        <f t="shared" si="140"/>
        <v>0</v>
      </c>
      <c r="AS282" s="11">
        <f t="shared" si="141"/>
        <v>0</v>
      </c>
      <c r="AT282" s="108">
        <f t="shared" si="142"/>
        <v>0</v>
      </c>
      <c r="AU282" s="158" t="str">
        <f>IF(C282="","",VLOOKUP(B282,apoio!P:S,4,0))</f>
        <v/>
      </c>
    </row>
    <row r="283" spans="1:47" ht="15" customHeight="1" x14ac:dyDescent="0.25">
      <c r="A283" s="7" t="str">
        <f>IF('1_geral'!$D$47="","",'1_geral'!$A$47)</f>
        <v/>
      </c>
      <c r="B283" s="49" t="str">
        <f>IF('1_geral'!$G$47="","",'1_geral'!$G$47)</f>
        <v/>
      </c>
      <c r="C283" s="49" t="str">
        <f>IF('1_geral'!$D$47="","",'1_geral'!$D$47)</f>
        <v/>
      </c>
      <c r="D283" s="35" t="str">
        <f>IF(C283="","",1/'3_pessoal'!C$47)</f>
        <v/>
      </c>
      <c r="E283" s="12">
        <f>IF(C283="",0,'3_pessoal'!AH$47)</f>
        <v>0</v>
      </c>
      <c r="F283" s="33">
        <f>IF(C283="",0,'3_pessoal'!AJ$47)</f>
        <v>0</v>
      </c>
      <c r="G283" s="12">
        <f t="shared" si="118"/>
        <v>0</v>
      </c>
      <c r="I283" s="12">
        <f t="shared" si="143"/>
        <v>0</v>
      </c>
      <c r="J283" s="12">
        <f t="shared" si="144"/>
        <v>0</v>
      </c>
      <c r="L283" s="12">
        <f t="shared" si="119"/>
        <v>0</v>
      </c>
      <c r="M283" s="33">
        <f t="shared" si="120"/>
        <v>0</v>
      </c>
      <c r="O283" s="12">
        <f t="shared" si="121"/>
        <v>0</v>
      </c>
      <c r="P283" s="33">
        <f t="shared" si="122"/>
        <v>0</v>
      </c>
      <c r="R283" s="12">
        <f t="shared" si="123"/>
        <v>0</v>
      </c>
      <c r="S283" s="33">
        <f t="shared" si="124"/>
        <v>0</v>
      </c>
      <c r="U283" s="12">
        <f t="shared" si="125"/>
        <v>0</v>
      </c>
      <c r="V283" s="33">
        <f t="shared" si="126"/>
        <v>0</v>
      </c>
      <c r="X283" s="12">
        <f t="shared" si="127"/>
        <v>0</v>
      </c>
      <c r="Y283" s="33">
        <f t="shared" si="128"/>
        <v>0</v>
      </c>
      <c r="AA283" s="12">
        <f t="shared" si="129"/>
        <v>0</v>
      </c>
      <c r="AB283" s="33">
        <f t="shared" si="130"/>
        <v>0</v>
      </c>
      <c r="AD283" s="12">
        <f t="shared" si="131"/>
        <v>0</v>
      </c>
      <c r="AE283" s="33">
        <f t="shared" si="132"/>
        <v>0</v>
      </c>
      <c r="AG283" s="12">
        <f t="shared" si="133"/>
        <v>0</v>
      </c>
      <c r="AH283" s="33">
        <f t="shared" si="134"/>
        <v>0</v>
      </c>
      <c r="AJ283" s="12">
        <f t="shared" si="135"/>
        <v>0</v>
      </c>
      <c r="AK283" s="33">
        <f t="shared" si="136"/>
        <v>0</v>
      </c>
      <c r="AM283" s="12">
        <f t="shared" si="137"/>
        <v>0</v>
      </c>
      <c r="AN283" s="33">
        <f t="shared" si="138"/>
        <v>0</v>
      </c>
      <c r="AP283" s="12">
        <f t="shared" si="139"/>
        <v>0</v>
      </c>
      <c r="AQ283" s="33">
        <f t="shared" si="140"/>
        <v>0</v>
      </c>
      <c r="AS283" s="12">
        <f t="shared" si="141"/>
        <v>0</v>
      </c>
      <c r="AT283" s="33">
        <f t="shared" si="142"/>
        <v>0</v>
      </c>
      <c r="AU283" s="158" t="str">
        <f>IF(C283="","",VLOOKUP(B283,apoio!P:S,4,0))</f>
        <v/>
      </c>
    </row>
    <row r="284" spans="1:47" ht="15" customHeight="1" x14ac:dyDescent="0.25">
      <c r="A284" s="10" t="str">
        <f>IF('1_geral'!$D$48="","",'1_geral'!$A$48)</f>
        <v/>
      </c>
      <c r="B284" s="48" t="str">
        <f>IF('1_geral'!$G$48="","",'1_geral'!$G$48)</f>
        <v/>
      </c>
      <c r="C284" s="48" t="str">
        <f>IF('1_geral'!$D$48="","",'1_geral'!$D$48)</f>
        <v/>
      </c>
      <c r="D284" s="35" t="str">
        <f>IF(C284="","",1/'3_pessoal'!C$48)</f>
        <v/>
      </c>
      <c r="E284" s="11">
        <f>IF(C284="",0,'3_pessoal'!AH$48)</f>
        <v>0</v>
      </c>
      <c r="F284" s="108">
        <f>IF(C284="",0,'3_pessoal'!AJ$48)</f>
        <v>0</v>
      </c>
      <c r="G284" s="11">
        <f t="shared" si="118"/>
        <v>0</v>
      </c>
      <c r="I284" s="11">
        <f t="shared" si="143"/>
        <v>0</v>
      </c>
      <c r="J284" s="112">
        <f t="shared" si="144"/>
        <v>0</v>
      </c>
      <c r="L284" s="11">
        <f t="shared" si="119"/>
        <v>0</v>
      </c>
      <c r="M284" s="108">
        <f t="shared" si="120"/>
        <v>0</v>
      </c>
      <c r="O284" s="11">
        <f t="shared" si="121"/>
        <v>0</v>
      </c>
      <c r="P284" s="108">
        <f t="shared" si="122"/>
        <v>0</v>
      </c>
      <c r="R284" s="11">
        <f t="shared" si="123"/>
        <v>0</v>
      </c>
      <c r="S284" s="108">
        <f t="shared" si="124"/>
        <v>0</v>
      </c>
      <c r="U284" s="11">
        <f t="shared" si="125"/>
        <v>0</v>
      </c>
      <c r="V284" s="108">
        <f t="shared" si="126"/>
        <v>0</v>
      </c>
      <c r="X284" s="11">
        <f t="shared" si="127"/>
        <v>0</v>
      </c>
      <c r="Y284" s="108">
        <f t="shared" si="128"/>
        <v>0</v>
      </c>
      <c r="AA284" s="11">
        <f t="shared" si="129"/>
        <v>0</v>
      </c>
      <c r="AB284" s="108">
        <f t="shared" si="130"/>
        <v>0</v>
      </c>
      <c r="AD284" s="11">
        <f t="shared" si="131"/>
        <v>0</v>
      </c>
      <c r="AE284" s="108">
        <f t="shared" si="132"/>
        <v>0</v>
      </c>
      <c r="AG284" s="11">
        <f t="shared" si="133"/>
        <v>0</v>
      </c>
      <c r="AH284" s="108">
        <f t="shared" si="134"/>
        <v>0</v>
      </c>
      <c r="AJ284" s="11">
        <f t="shared" si="135"/>
        <v>0</v>
      </c>
      <c r="AK284" s="108">
        <f t="shared" si="136"/>
        <v>0</v>
      </c>
      <c r="AM284" s="11">
        <f t="shared" si="137"/>
        <v>0</v>
      </c>
      <c r="AN284" s="108">
        <f t="shared" si="138"/>
        <v>0</v>
      </c>
      <c r="AP284" s="11">
        <f t="shared" si="139"/>
        <v>0</v>
      </c>
      <c r="AQ284" s="108">
        <f t="shared" si="140"/>
        <v>0</v>
      </c>
      <c r="AS284" s="11">
        <f t="shared" si="141"/>
        <v>0</v>
      </c>
      <c r="AT284" s="108">
        <f t="shared" si="142"/>
        <v>0</v>
      </c>
      <c r="AU284" s="158" t="str">
        <f>IF(C284="","",VLOOKUP(B284,apoio!P:S,4,0))</f>
        <v/>
      </c>
    </row>
    <row r="285" spans="1:47" ht="15" customHeight="1" x14ac:dyDescent="0.25">
      <c r="A285" s="7" t="str">
        <f>IF('1_geral'!$D$49="","",'1_geral'!$A$49)</f>
        <v/>
      </c>
      <c r="B285" s="49" t="str">
        <f>IF('1_geral'!$G$49="","",'1_geral'!$G$49)</f>
        <v/>
      </c>
      <c r="C285" s="49" t="str">
        <f>IF('1_geral'!$D$49="","",'1_geral'!$D$49)</f>
        <v/>
      </c>
      <c r="D285" s="35" t="str">
        <f>IF(C285="","",1/'3_pessoal'!C$49)</f>
        <v/>
      </c>
      <c r="E285" s="12">
        <f>IF(C285="",0,'3_pessoal'!AH$49)</f>
        <v>0</v>
      </c>
      <c r="F285" s="33">
        <f>IF(C285="",0,'3_pessoal'!AJ$49)</f>
        <v>0</v>
      </c>
      <c r="G285" s="12">
        <f t="shared" si="118"/>
        <v>0</v>
      </c>
      <c r="I285" s="12">
        <f t="shared" si="143"/>
        <v>0</v>
      </c>
      <c r="J285" s="12">
        <f t="shared" si="144"/>
        <v>0</v>
      </c>
      <c r="L285" s="12">
        <f t="shared" si="119"/>
        <v>0</v>
      </c>
      <c r="M285" s="33">
        <f t="shared" si="120"/>
        <v>0</v>
      </c>
      <c r="O285" s="12">
        <f t="shared" si="121"/>
        <v>0</v>
      </c>
      <c r="P285" s="33">
        <f t="shared" si="122"/>
        <v>0</v>
      </c>
      <c r="R285" s="12">
        <f t="shared" si="123"/>
        <v>0</v>
      </c>
      <c r="S285" s="33">
        <f t="shared" si="124"/>
        <v>0</v>
      </c>
      <c r="U285" s="12">
        <f t="shared" si="125"/>
        <v>0</v>
      </c>
      <c r="V285" s="33">
        <f t="shared" si="126"/>
        <v>0</v>
      </c>
      <c r="X285" s="12">
        <f t="shared" si="127"/>
        <v>0</v>
      </c>
      <c r="Y285" s="33">
        <f t="shared" si="128"/>
        <v>0</v>
      </c>
      <c r="AA285" s="12">
        <f t="shared" si="129"/>
        <v>0</v>
      </c>
      <c r="AB285" s="33">
        <f t="shared" si="130"/>
        <v>0</v>
      </c>
      <c r="AD285" s="12">
        <f t="shared" si="131"/>
        <v>0</v>
      </c>
      <c r="AE285" s="33">
        <f t="shared" si="132"/>
        <v>0</v>
      </c>
      <c r="AG285" s="12">
        <f t="shared" si="133"/>
        <v>0</v>
      </c>
      <c r="AH285" s="33">
        <f t="shared" si="134"/>
        <v>0</v>
      </c>
      <c r="AJ285" s="12">
        <f t="shared" si="135"/>
        <v>0</v>
      </c>
      <c r="AK285" s="33">
        <f t="shared" si="136"/>
        <v>0</v>
      </c>
      <c r="AM285" s="12">
        <f t="shared" si="137"/>
        <v>0</v>
      </c>
      <c r="AN285" s="33">
        <f t="shared" si="138"/>
        <v>0</v>
      </c>
      <c r="AP285" s="12">
        <f t="shared" si="139"/>
        <v>0</v>
      </c>
      <c r="AQ285" s="33">
        <f t="shared" si="140"/>
        <v>0</v>
      </c>
      <c r="AS285" s="12">
        <f t="shared" si="141"/>
        <v>0</v>
      </c>
      <c r="AT285" s="33">
        <f t="shared" si="142"/>
        <v>0</v>
      </c>
      <c r="AU285" s="158" t="str">
        <f>IF(C285="","",VLOOKUP(B285,apoio!P:S,4,0))</f>
        <v/>
      </c>
    </row>
    <row r="286" spans="1:47" ht="15" customHeight="1" x14ac:dyDescent="0.25">
      <c r="A286" s="10" t="str">
        <f>IF('1_geral'!$D$50="","",'1_geral'!$A$50)</f>
        <v/>
      </c>
      <c r="B286" s="48" t="str">
        <f>IF('1_geral'!$G$50="","",'1_geral'!$G$50)</f>
        <v/>
      </c>
      <c r="C286" s="48" t="str">
        <f>IF('1_geral'!$D$50="","",'1_geral'!$D$50)</f>
        <v/>
      </c>
      <c r="D286" s="35" t="str">
        <f>IF(C286="","",1/'3_pessoal'!C$50)</f>
        <v/>
      </c>
      <c r="E286" s="11">
        <f>IF(C286="",0,'3_pessoal'!AH$50)</f>
        <v>0</v>
      </c>
      <c r="F286" s="108">
        <f>IF(C286="",0,'3_pessoal'!AJ$50)</f>
        <v>0</v>
      </c>
      <c r="G286" s="11">
        <f t="shared" si="118"/>
        <v>0</v>
      </c>
      <c r="I286" s="11">
        <f t="shared" si="143"/>
        <v>0</v>
      </c>
      <c r="J286" s="112">
        <f t="shared" si="144"/>
        <v>0</v>
      </c>
      <c r="L286" s="11">
        <f t="shared" si="119"/>
        <v>0</v>
      </c>
      <c r="M286" s="108">
        <f t="shared" si="120"/>
        <v>0</v>
      </c>
      <c r="O286" s="11">
        <f t="shared" si="121"/>
        <v>0</v>
      </c>
      <c r="P286" s="108">
        <f t="shared" si="122"/>
        <v>0</v>
      </c>
      <c r="R286" s="11">
        <f t="shared" si="123"/>
        <v>0</v>
      </c>
      <c r="S286" s="108">
        <f t="shared" si="124"/>
        <v>0</v>
      </c>
      <c r="U286" s="11">
        <f t="shared" si="125"/>
        <v>0</v>
      </c>
      <c r="V286" s="108">
        <f t="shared" si="126"/>
        <v>0</v>
      </c>
      <c r="X286" s="11">
        <f t="shared" si="127"/>
        <v>0</v>
      </c>
      <c r="Y286" s="108">
        <f t="shared" si="128"/>
        <v>0</v>
      </c>
      <c r="AA286" s="11">
        <f t="shared" si="129"/>
        <v>0</v>
      </c>
      <c r="AB286" s="108">
        <f t="shared" si="130"/>
        <v>0</v>
      </c>
      <c r="AD286" s="11">
        <f t="shared" si="131"/>
        <v>0</v>
      </c>
      <c r="AE286" s="108">
        <f t="shared" si="132"/>
        <v>0</v>
      </c>
      <c r="AG286" s="11">
        <f t="shared" si="133"/>
        <v>0</v>
      </c>
      <c r="AH286" s="108">
        <f t="shared" si="134"/>
        <v>0</v>
      </c>
      <c r="AJ286" s="11">
        <f t="shared" si="135"/>
        <v>0</v>
      </c>
      <c r="AK286" s="108">
        <f t="shared" si="136"/>
        <v>0</v>
      </c>
      <c r="AM286" s="11">
        <f t="shared" si="137"/>
        <v>0</v>
      </c>
      <c r="AN286" s="108">
        <f t="shared" si="138"/>
        <v>0</v>
      </c>
      <c r="AP286" s="11">
        <f t="shared" si="139"/>
        <v>0</v>
      </c>
      <c r="AQ286" s="108">
        <f t="shared" si="140"/>
        <v>0</v>
      </c>
      <c r="AS286" s="11">
        <f t="shared" si="141"/>
        <v>0</v>
      </c>
      <c r="AT286" s="108">
        <f t="shared" si="142"/>
        <v>0</v>
      </c>
      <c r="AU286" s="158" t="str">
        <f>IF(C286="","",VLOOKUP(B286,apoio!P:S,4,0))</f>
        <v/>
      </c>
    </row>
    <row r="287" spans="1:47" ht="15" customHeight="1" x14ac:dyDescent="0.25">
      <c r="A287" s="7" t="str">
        <f>IF('1_geral'!$D$51="","",'1_geral'!$A$51)</f>
        <v/>
      </c>
      <c r="B287" s="49" t="str">
        <f>IF('1_geral'!$G$51="","",'1_geral'!$G$51)</f>
        <v/>
      </c>
      <c r="C287" s="49" t="str">
        <f>IF('1_geral'!$D$51="","",'1_geral'!$D$51)</f>
        <v/>
      </c>
      <c r="D287" s="35" t="str">
        <f>IF(C287="","",1/'3_pessoal'!C$51)</f>
        <v/>
      </c>
      <c r="E287" s="12">
        <f>IF(C287="",0,'3_pessoal'!AH$51)</f>
        <v>0</v>
      </c>
      <c r="F287" s="33">
        <f>IF(C287="",0,'3_pessoal'!AJ$51)</f>
        <v>0</v>
      </c>
      <c r="G287" s="12">
        <f t="shared" si="118"/>
        <v>0</v>
      </c>
      <c r="I287" s="12">
        <f t="shared" si="143"/>
        <v>0</v>
      </c>
      <c r="J287" s="12">
        <f t="shared" si="144"/>
        <v>0</v>
      </c>
      <c r="L287" s="12">
        <f t="shared" si="119"/>
        <v>0</v>
      </c>
      <c r="M287" s="33">
        <f t="shared" si="120"/>
        <v>0</v>
      </c>
      <c r="O287" s="12">
        <f t="shared" si="121"/>
        <v>0</v>
      </c>
      <c r="P287" s="33">
        <f t="shared" si="122"/>
        <v>0</v>
      </c>
      <c r="R287" s="12">
        <f t="shared" si="123"/>
        <v>0</v>
      </c>
      <c r="S287" s="33">
        <f t="shared" si="124"/>
        <v>0</v>
      </c>
      <c r="U287" s="12">
        <f t="shared" si="125"/>
        <v>0</v>
      </c>
      <c r="V287" s="33">
        <f t="shared" si="126"/>
        <v>0</v>
      </c>
      <c r="X287" s="12">
        <f t="shared" si="127"/>
        <v>0</v>
      </c>
      <c r="Y287" s="33">
        <f t="shared" si="128"/>
        <v>0</v>
      </c>
      <c r="AA287" s="12">
        <f t="shared" si="129"/>
        <v>0</v>
      </c>
      <c r="AB287" s="33">
        <f t="shared" si="130"/>
        <v>0</v>
      </c>
      <c r="AD287" s="12">
        <f t="shared" si="131"/>
        <v>0</v>
      </c>
      <c r="AE287" s="33">
        <f t="shared" si="132"/>
        <v>0</v>
      </c>
      <c r="AG287" s="12">
        <f t="shared" si="133"/>
        <v>0</v>
      </c>
      <c r="AH287" s="33">
        <f t="shared" si="134"/>
        <v>0</v>
      </c>
      <c r="AJ287" s="12">
        <f t="shared" si="135"/>
        <v>0</v>
      </c>
      <c r="AK287" s="33">
        <f t="shared" si="136"/>
        <v>0</v>
      </c>
      <c r="AM287" s="12">
        <f t="shared" si="137"/>
        <v>0</v>
      </c>
      <c r="AN287" s="33">
        <f t="shared" si="138"/>
        <v>0</v>
      </c>
      <c r="AP287" s="12">
        <f t="shared" si="139"/>
        <v>0</v>
      </c>
      <c r="AQ287" s="33">
        <f t="shared" si="140"/>
        <v>0</v>
      </c>
      <c r="AS287" s="12">
        <f t="shared" si="141"/>
        <v>0</v>
      </c>
      <c r="AT287" s="33">
        <f t="shared" si="142"/>
        <v>0</v>
      </c>
      <c r="AU287" s="158" t="str">
        <f>IF(C287="","",VLOOKUP(B287,apoio!P:S,4,0))</f>
        <v/>
      </c>
    </row>
    <row r="288" spans="1:47" ht="15" customHeight="1" x14ac:dyDescent="0.25">
      <c r="A288" s="10" t="str">
        <f>IF('1_geral'!$D$52="","",'1_geral'!$A$52)</f>
        <v/>
      </c>
      <c r="B288" s="48" t="str">
        <f>IF('1_geral'!$G$52="","",'1_geral'!$G$52)</f>
        <v/>
      </c>
      <c r="C288" s="48" t="str">
        <f>IF('1_geral'!$D$52="","",'1_geral'!$D$52)</f>
        <v/>
      </c>
      <c r="D288" s="35" t="str">
        <f>IF(C288="","",1/'3_pessoal'!C$52)</f>
        <v/>
      </c>
      <c r="E288" s="11">
        <f>IF(C288="",0,'3_pessoal'!AH$52)</f>
        <v>0</v>
      </c>
      <c r="F288" s="108">
        <f>IF(C288="",0,'3_pessoal'!AJ$52)</f>
        <v>0</v>
      </c>
      <c r="G288" s="11">
        <f t="shared" si="118"/>
        <v>0</v>
      </c>
      <c r="I288" s="11">
        <f t="shared" si="143"/>
        <v>0</v>
      </c>
      <c r="J288" s="112">
        <f t="shared" si="144"/>
        <v>0</v>
      </c>
      <c r="L288" s="11">
        <f t="shared" si="119"/>
        <v>0</v>
      </c>
      <c r="M288" s="108">
        <f t="shared" si="120"/>
        <v>0</v>
      </c>
      <c r="O288" s="11">
        <f t="shared" si="121"/>
        <v>0</v>
      </c>
      <c r="P288" s="108">
        <f t="shared" si="122"/>
        <v>0</v>
      </c>
      <c r="R288" s="11">
        <f t="shared" si="123"/>
        <v>0</v>
      </c>
      <c r="S288" s="108">
        <f t="shared" si="124"/>
        <v>0</v>
      </c>
      <c r="U288" s="11">
        <f t="shared" si="125"/>
        <v>0</v>
      </c>
      <c r="V288" s="108">
        <f t="shared" si="126"/>
        <v>0</v>
      </c>
      <c r="X288" s="11">
        <f t="shared" si="127"/>
        <v>0</v>
      </c>
      <c r="Y288" s="108">
        <f t="shared" si="128"/>
        <v>0</v>
      </c>
      <c r="AA288" s="11">
        <f t="shared" si="129"/>
        <v>0</v>
      </c>
      <c r="AB288" s="108">
        <f t="shared" si="130"/>
        <v>0</v>
      </c>
      <c r="AD288" s="11">
        <f t="shared" si="131"/>
        <v>0</v>
      </c>
      <c r="AE288" s="108">
        <f t="shared" si="132"/>
        <v>0</v>
      </c>
      <c r="AG288" s="11">
        <f t="shared" si="133"/>
        <v>0</v>
      </c>
      <c r="AH288" s="108">
        <f t="shared" si="134"/>
        <v>0</v>
      </c>
      <c r="AJ288" s="11">
        <f t="shared" si="135"/>
        <v>0</v>
      </c>
      <c r="AK288" s="108">
        <f t="shared" si="136"/>
        <v>0</v>
      </c>
      <c r="AM288" s="11">
        <f t="shared" si="137"/>
        <v>0</v>
      </c>
      <c r="AN288" s="108">
        <f t="shared" si="138"/>
        <v>0</v>
      </c>
      <c r="AP288" s="11">
        <f t="shared" si="139"/>
        <v>0</v>
      </c>
      <c r="AQ288" s="108">
        <f t="shared" si="140"/>
        <v>0</v>
      </c>
      <c r="AS288" s="11">
        <f t="shared" si="141"/>
        <v>0</v>
      </c>
      <c r="AT288" s="108">
        <f t="shared" si="142"/>
        <v>0</v>
      </c>
      <c r="AU288" s="158" t="str">
        <f>IF(C288="","",VLOOKUP(B288,apoio!P:S,4,0))</f>
        <v/>
      </c>
    </row>
    <row r="289" spans="1:47" ht="15" customHeight="1" x14ac:dyDescent="0.25">
      <c r="A289" s="7" t="str">
        <f>IF('1_geral'!$D$53="","",'1_geral'!$A$53)</f>
        <v/>
      </c>
      <c r="B289" s="49" t="str">
        <f>IF('1_geral'!$G$53="","",'1_geral'!$G$53)</f>
        <v/>
      </c>
      <c r="C289" s="49" t="str">
        <f>IF('1_geral'!$D$53="","",'1_geral'!$D$53)</f>
        <v/>
      </c>
      <c r="D289" s="35" t="str">
        <f>IF(C289="","",1/'3_pessoal'!C$53)</f>
        <v/>
      </c>
      <c r="E289" s="12">
        <f>IF(C289="",0,'3_pessoal'!AH$53)</f>
        <v>0</v>
      </c>
      <c r="F289" s="33">
        <f>IF(C289="",0,'3_pessoal'!AJ$53)</f>
        <v>0</v>
      </c>
      <c r="G289" s="12">
        <f t="shared" si="118"/>
        <v>0</v>
      </c>
      <c r="I289" s="12">
        <f t="shared" si="143"/>
        <v>0</v>
      </c>
      <c r="J289" s="12">
        <f t="shared" si="144"/>
        <v>0</v>
      </c>
      <c r="L289" s="12">
        <f t="shared" si="119"/>
        <v>0</v>
      </c>
      <c r="M289" s="33">
        <f t="shared" si="120"/>
        <v>0</v>
      </c>
      <c r="O289" s="12">
        <f t="shared" si="121"/>
        <v>0</v>
      </c>
      <c r="P289" s="33">
        <f t="shared" si="122"/>
        <v>0</v>
      </c>
      <c r="R289" s="12">
        <f t="shared" si="123"/>
        <v>0</v>
      </c>
      <c r="S289" s="33">
        <f t="shared" si="124"/>
        <v>0</v>
      </c>
      <c r="U289" s="12">
        <f t="shared" si="125"/>
        <v>0</v>
      </c>
      <c r="V289" s="33">
        <f t="shared" si="126"/>
        <v>0</v>
      </c>
      <c r="X289" s="12">
        <f t="shared" si="127"/>
        <v>0</v>
      </c>
      <c r="Y289" s="33">
        <f t="shared" si="128"/>
        <v>0</v>
      </c>
      <c r="AA289" s="12">
        <f t="shared" si="129"/>
        <v>0</v>
      </c>
      <c r="AB289" s="33">
        <f t="shared" si="130"/>
        <v>0</v>
      </c>
      <c r="AD289" s="12">
        <f t="shared" si="131"/>
        <v>0</v>
      </c>
      <c r="AE289" s="33">
        <f t="shared" si="132"/>
        <v>0</v>
      </c>
      <c r="AG289" s="12">
        <f t="shared" si="133"/>
        <v>0</v>
      </c>
      <c r="AH289" s="33">
        <f t="shared" si="134"/>
        <v>0</v>
      </c>
      <c r="AJ289" s="12">
        <f t="shared" si="135"/>
        <v>0</v>
      </c>
      <c r="AK289" s="33">
        <f t="shared" si="136"/>
        <v>0</v>
      </c>
      <c r="AM289" s="12">
        <f t="shared" si="137"/>
        <v>0</v>
      </c>
      <c r="AN289" s="33">
        <f t="shared" si="138"/>
        <v>0</v>
      </c>
      <c r="AP289" s="12">
        <f t="shared" si="139"/>
        <v>0</v>
      </c>
      <c r="AQ289" s="33">
        <f t="shared" si="140"/>
        <v>0</v>
      </c>
      <c r="AS289" s="12">
        <f t="shared" si="141"/>
        <v>0</v>
      </c>
      <c r="AT289" s="33">
        <f t="shared" si="142"/>
        <v>0</v>
      </c>
      <c r="AU289" s="158" t="str">
        <f>IF(C289="","",VLOOKUP(B289,apoio!P:S,4,0))</f>
        <v/>
      </c>
    </row>
    <row r="290" spans="1:47" ht="15" customHeight="1" x14ac:dyDescent="0.25">
      <c r="A290" s="10" t="str">
        <f>IF('1_geral'!$D$54="","",'1_geral'!$A$54)</f>
        <v/>
      </c>
      <c r="B290" s="48" t="str">
        <f>IF('1_geral'!$G$54="","",'1_geral'!$G$54)</f>
        <v/>
      </c>
      <c r="C290" s="48" t="str">
        <f>IF('1_geral'!$D$54="","",'1_geral'!$D$54)</f>
        <v/>
      </c>
      <c r="D290" s="35" t="str">
        <f>IF(C290="","",1/'3_pessoal'!C$54)</f>
        <v/>
      </c>
      <c r="E290" s="11">
        <f>IF(C290="",0,'3_pessoal'!AH$54)</f>
        <v>0</v>
      </c>
      <c r="F290" s="108">
        <f>IF(C290="",0,'3_pessoal'!AJ$54)</f>
        <v>0</v>
      </c>
      <c r="G290" s="11">
        <f t="shared" si="118"/>
        <v>0</v>
      </c>
      <c r="I290" s="11">
        <f t="shared" si="143"/>
        <v>0</v>
      </c>
      <c r="J290" s="112">
        <f t="shared" si="144"/>
        <v>0</v>
      </c>
      <c r="L290" s="11">
        <f t="shared" si="119"/>
        <v>0</v>
      </c>
      <c r="M290" s="108">
        <f t="shared" si="120"/>
        <v>0</v>
      </c>
      <c r="O290" s="11">
        <f t="shared" si="121"/>
        <v>0</v>
      </c>
      <c r="P290" s="108">
        <f t="shared" si="122"/>
        <v>0</v>
      </c>
      <c r="R290" s="11">
        <f t="shared" si="123"/>
        <v>0</v>
      </c>
      <c r="S290" s="108">
        <f t="shared" si="124"/>
        <v>0</v>
      </c>
      <c r="U290" s="11">
        <f t="shared" si="125"/>
        <v>0</v>
      </c>
      <c r="V290" s="108">
        <f t="shared" si="126"/>
        <v>0</v>
      </c>
      <c r="X290" s="11">
        <f t="shared" si="127"/>
        <v>0</v>
      </c>
      <c r="Y290" s="108">
        <f t="shared" si="128"/>
        <v>0</v>
      </c>
      <c r="AA290" s="11">
        <f t="shared" si="129"/>
        <v>0</v>
      </c>
      <c r="AB290" s="108">
        <f t="shared" si="130"/>
        <v>0</v>
      </c>
      <c r="AD290" s="11">
        <f t="shared" si="131"/>
        <v>0</v>
      </c>
      <c r="AE290" s="108">
        <f t="shared" si="132"/>
        <v>0</v>
      </c>
      <c r="AG290" s="11">
        <f t="shared" si="133"/>
        <v>0</v>
      </c>
      <c r="AH290" s="108">
        <f t="shared" si="134"/>
        <v>0</v>
      </c>
      <c r="AJ290" s="11">
        <f t="shared" si="135"/>
        <v>0</v>
      </c>
      <c r="AK290" s="108">
        <f t="shared" si="136"/>
        <v>0</v>
      </c>
      <c r="AM290" s="11">
        <f t="shared" si="137"/>
        <v>0</v>
      </c>
      <c r="AN290" s="108">
        <f t="shared" si="138"/>
        <v>0</v>
      </c>
      <c r="AP290" s="11">
        <f t="shared" si="139"/>
        <v>0</v>
      </c>
      <c r="AQ290" s="108">
        <f t="shared" si="140"/>
        <v>0</v>
      </c>
      <c r="AS290" s="11">
        <f t="shared" si="141"/>
        <v>0</v>
      </c>
      <c r="AT290" s="108">
        <f t="shared" si="142"/>
        <v>0</v>
      </c>
      <c r="AU290" s="158" t="str">
        <f>IF(C290="","",VLOOKUP(B290,apoio!P:S,4,0))</f>
        <v/>
      </c>
    </row>
    <row r="291" spans="1:47" ht="15" customHeight="1" x14ac:dyDescent="0.25">
      <c r="A291" s="7" t="str">
        <f>IF('1_geral'!$D$55="","",'1_geral'!$A$55)</f>
        <v/>
      </c>
      <c r="B291" s="49" t="str">
        <f>IF('1_geral'!$G$55="","",'1_geral'!$G$55)</f>
        <v/>
      </c>
      <c r="C291" s="49" t="str">
        <f>IF('1_geral'!$D$55="","",'1_geral'!$D$55)</f>
        <v/>
      </c>
      <c r="D291" s="35" t="str">
        <f>IF(C291="","",1/'3_pessoal'!C$55)</f>
        <v/>
      </c>
      <c r="E291" s="12">
        <f>IF(C291="",0,'3_pessoal'!AH$55)</f>
        <v>0</v>
      </c>
      <c r="F291" s="33">
        <f>IF(C291="",0,'3_pessoal'!AJ$55)</f>
        <v>0</v>
      </c>
      <c r="G291" s="12">
        <f t="shared" si="118"/>
        <v>0</v>
      </c>
      <c r="I291" s="12">
        <f t="shared" si="143"/>
        <v>0</v>
      </c>
      <c r="J291" s="12">
        <f t="shared" si="144"/>
        <v>0</v>
      </c>
      <c r="L291" s="12">
        <f t="shared" si="119"/>
        <v>0</v>
      </c>
      <c r="M291" s="33">
        <f t="shared" si="120"/>
        <v>0</v>
      </c>
      <c r="O291" s="12">
        <f t="shared" si="121"/>
        <v>0</v>
      </c>
      <c r="P291" s="33">
        <f t="shared" si="122"/>
        <v>0</v>
      </c>
      <c r="R291" s="12">
        <f t="shared" si="123"/>
        <v>0</v>
      </c>
      <c r="S291" s="33">
        <f t="shared" si="124"/>
        <v>0</v>
      </c>
      <c r="U291" s="12">
        <f t="shared" si="125"/>
        <v>0</v>
      </c>
      <c r="V291" s="33">
        <f t="shared" si="126"/>
        <v>0</v>
      </c>
      <c r="X291" s="12">
        <f t="shared" si="127"/>
        <v>0</v>
      </c>
      <c r="Y291" s="33">
        <f t="shared" si="128"/>
        <v>0</v>
      </c>
      <c r="AA291" s="12">
        <f t="shared" si="129"/>
        <v>0</v>
      </c>
      <c r="AB291" s="33">
        <f t="shared" si="130"/>
        <v>0</v>
      </c>
      <c r="AD291" s="12">
        <f t="shared" si="131"/>
        <v>0</v>
      </c>
      <c r="AE291" s="33">
        <f t="shared" si="132"/>
        <v>0</v>
      </c>
      <c r="AG291" s="12">
        <f t="shared" si="133"/>
        <v>0</v>
      </c>
      <c r="AH291" s="33">
        <f t="shared" si="134"/>
        <v>0</v>
      </c>
      <c r="AJ291" s="12">
        <f t="shared" si="135"/>
        <v>0</v>
      </c>
      <c r="AK291" s="33">
        <f t="shared" si="136"/>
        <v>0</v>
      </c>
      <c r="AM291" s="12">
        <f t="shared" si="137"/>
        <v>0</v>
      </c>
      <c r="AN291" s="33">
        <f t="shared" si="138"/>
        <v>0</v>
      </c>
      <c r="AP291" s="12">
        <f t="shared" si="139"/>
        <v>0</v>
      </c>
      <c r="AQ291" s="33">
        <f t="shared" si="140"/>
        <v>0</v>
      </c>
      <c r="AS291" s="12">
        <f t="shared" si="141"/>
        <v>0</v>
      </c>
      <c r="AT291" s="33">
        <f t="shared" si="142"/>
        <v>0</v>
      </c>
      <c r="AU291" s="158" t="str">
        <f>IF(C291="","",VLOOKUP(B291,apoio!P:S,4,0))</f>
        <v/>
      </c>
    </row>
    <row r="292" spans="1:47" ht="15" customHeight="1" x14ac:dyDescent="0.25">
      <c r="A292" s="10" t="str">
        <f>IF('1_geral'!$D$56="","",'1_geral'!$A$56)</f>
        <v/>
      </c>
      <c r="B292" s="48" t="str">
        <f>IF('1_geral'!$G$56="","",'1_geral'!$G$56)</f>
        <v/>
      </c>
      <c r="C292" s="48" t="str">
        <f>IF('1_geral'!$D$56="","",'1_geral'!$D$56)</f>
        <v/>
      </c>
      <c r="D292" s="35" t="str">
        <f>IF(C292="","",1/'3_pessoal'!C$56)</f>
        <v/>
      </c>
      <c r="E292" s="11">
        <f>IF(C292="",0,'3_pessoal'!AH$56)</f>
        <v>0</v>
      </c>
      <c r="F292" s="108">
        <f>IF(C292="",0,'3_pessoal'!AJ$56)</f>
        <v>0</v>
      </c>
      <c r="G292" s="11">
        <f t="shared" si="118"/>
        <v>0</v>
      </c>
      <c r="I292" s="11">
        <f t="shared" si="143"/>
        <v>0</v>
      </c>
      <c r="J292" s="112">
        <f t="shared" si="144"/>
        <v>0</v>
      </c>
      <c r="L292" s="11">
        <f t="shared" si="119"/>
        <v>0</v>
      </c>
      <c r="M292" s="108">
        <f t="shared" si="120"/>
        <v>0</v>
      </c>
      <c r="O292" s="11">
        <f t="shared" si="121"/>
        <v>0</v>
      </c>
      <c r="P292" s="108">
        <f t="shared" si="122"/>
        <v>0</v>
      </c>
      <c r="R292" s="11">
        <f t="shared" si="123"/>
        <v>0</v>
      </c>
      <c r="S292" s="108">
        <f t="shared" si="124"/>
        <v>0</v>
      </c>
      <c r="U292" s="11">
        <f t="shared" si="125"/>
        <v>0</v>
      </c>
      <c r="V292" s="108">
        <f t="shared" si="126"/>
        <v>0</v>
      </c>
      <c r="X292" s="11">
        <f t="shared" si="127"/>
        <v>0</v>
      </c>
      <c r="Y292" s="108">
        <f t="shared" si="128"/>
        <v>0</v>
      </c>
      <c r="AA292" s="11">
        <f t="shared" si="129"/>
        <v>0</v>
      </c>
      <c r="AB292" s="108">
        <f t="shared" si="130"/>
        <v>0</v>
      </c>
      <c r="AD292" s="11">
        <f t="shared" si="131"/>
        <v>0</v>
      </c>
      <c r="AE292" s="108">
        <f t="shared" si="132"/>
        <v>0</v>
      </c>
      <c r="AG292" s="11">
        <f t="shared" si="133"/>
        <v>0</v>
      </c>
      <c r="AH292" s="108">
        <f t="shared" si="134"/>
        <v>0</v>
      </c>
      <c r="AJ292" s="11">
        <f t="shared" si="135"/>
        <v>0</v>
      </c>
      <c r="AK292" s="108">
        <f t="shared" si="136"/>
        <v>0</v>
      </c>
      <c r="AM292" s="11">
        <f t="shared" si="137"/>
        <v>0</v>
      </c>
      <c r="AN292" s="108">
        <f t="shared" si="138"/>
        <v>0</v>
      </c>
      <c r="AP292" s="11">
        <f t="shared" si="139"/>
        <v>0</v>
      </c>
      <c r="AQ292" s="108">
        <f t="shared" si="140"/>
        <v>0</v>
      </c>
      <c r="AS292" s="11">
        <f t="shared" si="141"/>
        <v>0</v>
      </c>
      <c r="AT292" s="108">
        <f t="shared" si="142"/>
        <v>0</v>
      </c>
      <c r="AU292" s="158" t="str">
        <f>IF(C292="","",VLOOKUP(B292,apoio!P:S,4,0))</f>
        <v/>
      </c>
    </row>
    <row r="293" spans="1:47" ht="15" customHeight="1" x14ac:dyDescent="0.25">
      <c r="A293" s="7" t="str">
        <f>IF('1_geral'!$D$57="","",'1_geral'!$A$57)</f>
        <v/>
      </c>
      <c r="B293" s="49" t="str">
        <f>IF('1_geral'!$G$57="","",'1_geral'!$G$57)</f>
        <v/>
      </c>
      <c r="C293" s="49" t="str">
        <f>IF('1_geral'!$D$57="","",'1_geral'!$D$57)</f>
        <v/>
      </c>
      <c r="D293" s="35" t="str">
        <f>IF(C293="","",1/'3_pessoal'!C$57)</f>
        <v/>
      </c>
      <c r="E293" s="12">
        <f>IF(C293="",0,'3_pessoal'!AH$57)</f>
        <v>0</v>
      </c>
      <c r="F293" s="33">
        <f>IF(C293="",0,'3_pessoal'!AJ$57)</f>
        <v>0</v>
      </c>
      <c r="G293" s="12">
        <f t="shared" si="118"/>
        <v>0</v>
      </c>
      <c r="I293" s="12">
        <f t="shared" si="143"/>
        <v>0</v>
      </c>
      <c r="J293" s="12">
        <f t="shared" si="144"/>
        <v>0</v>
      </c>
      <c r="L293" s="12">
        <f t="shared" si="119"/>
        <v>0</v>
      </c>
      <c r="M293" s="33">
        <f t="shared" si="120"/>
        <v>0</v>
      </c>
      <c r="O293" s="12">
        <f t="shared" si="121"/>
        <v>0</v>
      </c>
      <c r="P293" s="33">
        <f t="shared" si="122"/>
        <v>0</v>
      </c>
      <c r="R293" s="12">
        <f t="shared" si="123"/>
        <v>0</v>
      </c>
      <c r="S293" s="33">
        <f t="shared" si="124"/>
        <v>0</v>
      </c>
      <c r="U293" s="12">
        <f t="shared" si="125"/>
        <v>0</v>
      </c>
      <c r="V293" s="33">
        <f t="shared" si="126"/>
        <v>0</v>
      </c>
      <c r="X293" s="12">
        <f t="shared" si="127"/>
        <v>0</v>
      </c>
      <c r="Y293" s="33">
        <f t="shared" si="128"/>
        <v>0</v>
      </c>
      <c r="AA293" s="12">
        <f t="shared" si="129"/>
        <v>0</v>
      </c>
      <c r="AB293" s="33">
        <f t="shared" si="130"/>
        <v>0</v>
      </c>
      <c r="AD293" s="12">
        <f t="shared" si="131"/>
        <v>0</v>
      </c>
      <c r="AE293" s="33">
        <f t="shared" si="132"/>
        <v>0</v>
      </c>
      <c r="AG293" s="12">
        <f t="shared" si="133"/>
        <v>0</v>
      </c>
      <c r="AH293" s="33">
        <f t="shared" si="134"/>
        <v>0</v>
      </c>
      <c r="AJ293" s="12">
        <f t="shared" si="135"/>
        <v>0</v>
      </c>
      <c r="AK293" s="33">
        <f t="shared" si="136"/>
        <v>0</v>
      </c>
      <c r="AM293" s="12">
        <f t="shared" si="137"/>
        <v>0</v>
      </c>
      <c r="AN293" s="33">
        <f t="shared" si="138"/>
        <v>0</v>
      </c>
      <c r="AP293" s="12">
        <f t="shared" si="139"/>
        <v>0</v>
      </c>
      <c r="AQ293" s="33">
        <f t="shared" si="140"/>
        <v>0</v>
      </c>
      <c r="AS293" s="12">
        <f t="shared" si="141"/>
        <v>0</v>
      </c>
      <c r="AT293" s="33">
        <f t="shared" si="142"/>
        <v>0</v>
      </c>
      <c r="AU293" s="158" t="str">
        <f>IF(C293="","",VLOOKUP(B293,apoio!P:S,4,0))</f>
        <v/>
      </c>
    </row>
    <row r="294" spans="1:47" ht="15" customHeight="1" x14ac:dyDescent="0.25">
      <c r="A294" s="10" t="str">
        <f>IF('1_geral'!$D$58="","",'1_geral'!$A$58)</f>
        <v/>
      </c>
      <c r="B294" s="48" t="str">
        <f>IF('1_geral'!$G$58="","",'1_geral'!$G$58)</f>
        <v/>
      </c>
      <c r="C294" s="48" t="str">
        <f>IF('1_geral'!$D$58="","",'1_geral'!$D$58)</f>
        <v/>
      </c>
      <c r="D294" s="35" t="str">
        <f>IF(C294="","",1/'3_pessoal'!C$58)</f>
        <v/>
      </c>
      <c r="E294" s="11">
        <f>IF(C294="",0,'3_pessoal'!AH$58)</f>
        <v>0</v>
      </c>
      <c r="F294" s="108">
        <f>IF(C294="",0,'3_pessoal'!AJ$58)</f>
        <v>0</v>
      </c>
      <c r="G294" s="11">
        <f t="shared" si="118"/>
        <v>0</v>
      </c>
      <c r="I294" s="11">
        <f t="shared" si="143"/>
        <v>0</v>
      </c>
      <c r="J294" s="112">
        <f t="shared" si="144"/>
        <v>0</v>
      </c>
      <c r="L294" s="11">
        <f t="shared" si="119"/>
        <v>0</v>
      </c>
      <c r="M294" s="108">
        <f t="shared" si="120"/>
        <v>0</v>
      </c>
      <c r="O294" s="11">
        <f t="shared" si="121"/>
        <v>0</v>
      </c>
      <c r="P294" s="108">
        <f t="shared" si="122"/>
        <v>0</v>
      </c>
      <c r="R294" s="11">
        <f t="shared" si="123"/>
        <v>0</v>
      </c>
      <c r="S294" s="108">
        <f t="shared" si="124"/>
        <v>0</v>
      </c>
      <c r="U294" s="11">
        <f t="shared" si="125"/>
        <v>0</v>
      </c>
      <c r="V294" s="108">
        <f t="shared" si="126"/>
        <v>0</v>
      </c>
      <c r="X294" s="11">
        <f t="shared" si="127"/>
        <v>0</v>
      </c>
      <c r="Y294" s="108">
        <f t="shared" si="128"/>
        <v>0</v>
      </c>
      <c r="AA294" s="11">
        <f t="shared" si="129"/>
        <v>0</v>
      </c>
      <c r="AB294" s="108">
        <f t="shared" si="130"/>
        <v>0</v>
      </c>
      <c r="AD294" s="11">
        <f t="shared" si="131"/>
        <v>0</v>
      </c>
      <c r="AE294" s="108">
        <f t="shared" si="132"/>
        <v>0</v>
      </c>
      <c r="AG294" s="11">
        <f t="shared" si="133"/>
        <v>0</v>
      </c>
      <c r="AH294" s="108">
        <f t="shared" si="134"/>
        <v>0</v>
      </c>
      <c r="AJ294" s="11">
        <f t="shared" si="135"/>
        <v>0</v>
      </c>
      <c r="AK294" s="108">
        <f t="shared" si="136"/>
        <v>0</v>
      </c>
      <c r="AM294" s="11">
        <f t="shared" si="137"/>
        <v>0</v>
      </c>
      <c r="AN294" s="108">
        <f t="shared" si="138"/>
        <v>0</v>
      </c>
      <c r="AP294" s="11">
        <f t="shared" si="139"/>
        <v>0</v>
      </c>
      <c r="AQ294" s="108">
        <f t="shared" si="140"/>
        <v>0</v>
      </c>
      <c r="AS294" s="11">
        <f t="shared" si="141"/>
        <v>0</v>
      </c>
      <c r="AT294" s="108">
        <f t="shared" si="142"/>
        <v>0</v>
      </c>
      <c r="AU294" s="158" t="str">
        <f>IF(C294="","",VLOOKUP(B294,apoio!P:S,4,0))</f>
        <v/>
      </c>
    </row>
    <row r="295" spans="1:47" ht="15" customHeight="1" x14ac:dyDescent="0.25">
      <c r="A295" s="47" t="str">
        <f>IF('1_geral'!$D$59="","",'1_geral'!$A$59)</f>
        <v/>
      </c>
      <c r="B295" s="50" t="str">
        <f>IF('1_geral'!$G$59="","",'1_geral'!$G$59)</f>
        <v/>
      </c>
      <c r="C295" s="50" t="str">
        <f>IF('1_geral'!$D$59="","",'1_geral'!$D$59)</f>
        <v/>
      </c>
      <c r="D295" s="138" t="str">
        <f>IF(C295="","",1/'3_pessoal'!C$59)</f>
        <v/>
      </c>
      <c r="E295" s="13">
        <f>IF(C295="",0,'3_pessoal'!AH$59)</f>
        <v>0</v>
      </c>
      <c r="F295" s="34">
        <f>IF(C295="",0,'3_pessoal'!AJ$59)</f>
        <v>0</v>
      </c>
      <c r="G295" s="13">
        <f t="shared" si="118"/>
        <v>0</v>
      </c>
      <c r="H295" s="4"/>
      <c r="I295" s="13">
        <f t="shared" si="143"/>
        <v>0</v>
      </c>
      <c r="J295" s="13">
        <f t="shared" si="144"/>
        <v>0</v>
      </c>
      <c r="K295" s="4"/>
      <c r="L295" s="13">
        <f t="shared" si="119"/>
        <v>0</v>
      </c>
      <c r="M295" s="34">
        <f t="shared" si="120"/>
        <v>0</v>
      </c>
      <c r="N295" s="492"/>
      <c r="O295" s="13">
        <f t="shared" si="121"/>
        <v>0</v>
      </c>
      <c r="P295" s="34">
        <f t="shared" si="122"/>
        <v>0</v>
      </c>
      <c r="Q295" s="492"/>
      <c r="R295" s="13">
        <f t="shared" si="123"/>
        <v>0</v>
      </c>
      <c r="S295" s="34">
        <f t="shared" si="124"/>
        <v>0</v>
      </c>
      <c r="T295" s="492"/>
      <c r="U295" s="13">
        <f t="shared" si="125"/>
        <v>0</v>
      </c>
      <c r="V295" s="34">
        <f t="shared" si="126"/>
        <v>0</v>
      </c>
      <c r="W295" s="492"/>
      <c r="X295" s="13">
        <f t="shared" si="127"/>
        <v>0</v>
      </c>
      <c r="Y295" s="34">
        <f t="shared" si="128"/>
        <v>0</v>
      </c>
      <c r="Z295" s="492"/>
      <c r="AA295" s="13">
        <f t="shared" si="129"/>
        <v>0</v>
      </c>
      <c r="AB295" s="34">
        <f t="shared" si="130"/>
        <v>0</v>
      </c>
      <c r="AC295" s="492"/>
      <c r="AD295" s="13">
        <f t="shared" si="131"/>
        <v>0</v>
      </c>
      <c r="AE295" s="34">
        <f t="shared" si="132"/>
        <v>0</v>
      </c>
      <c r="AF295" s="492"/>
      <c r="AG295" s="13">
        <f t="shared" si="133"/>
        <v>0</v>
      </c>
      <c r="AH295" s="34">
        <f t="shared" si="134"/>
        <v>0</v>
      </c>
      <c r="AI295" s="492"/>
      <c r="AJ295" s="13">
        <f t="shared" si="135"/>
        <v>0</v>
      </c>
      <c r="AK295" s="34">
        <f t="shared" si="136"/>
        <v>0</v>
      </c>
      <c r="AL295" s="492"/>
      <c r="AM295" s="13">
        <f t="shared" si="137"/>
        <v>0</v>
      </c>
      <c r="AN295" s="34">
        <f t="shared" si="138"/>
        <v>0</v>
      </c>
      <c r="AO295" s="492"/>
      <c r="AP295" s="13">
        <f t="shared" si="139"/>
        <v>0</v>
      </c>
      <c r="AQ295" s="34">
        <f t="shared" si="140"/>
        <v>0</v>
      </c>
      <c r="AR295" s="492"/>
      <c r="AS295" s="13">
        <f t="shared" si="141"/>
        <v>0</v>
      </c>
      <c r="AT295" s="34">
        <f t="shared" si="142"/>
        <v>0</v>
      </c>
      <c r="AU295" s="158" t="str">
        <f>IF(C295="","",VLOOKUP(B295,apoio!P:S,4,0))</f>
        <v/>
      </c>
    </row>
    <row r="296" spans="1:47" ht="15" customHeight="1" x14ac:dyDescent="0.25">
      <c r="A296" s="8"/>
      <c r="B296" s="162" t="s">
        <v>68</v>
      </c>
      <c r="C296" s="163" t="str">
        <f>'3_pessoal'!AL1</f>
        <v/>
      </c>
      <c r="E296" s="113"/>
      <c r="F296" s="113"/>
      <c r="G296" s="113"/>
    </row>
    <row r="297" spans="1:47" ht="15" customHeight="1" x14ac:dyDescent="0.25">
      <c r="B297" s="3" t="s">
        <v>1644</v>
      </c>
      <c r="C297" s="8" t="str">
        <f>'3_pessoal'!AL2</f>
        <v>Nome Sobrenome</v>
      </c>
      <c r="D297" s="6"/>
      <c r="E297" s="113"/>
      <c r="F297" s="113"/>
      <c r="G297" s="113"/>
      <c r="I297" s="159" t="str">
        <f>I302</f>
        <v>Disponível</v>
      </c>
      <c r="J297" s="160">
        <f>IFERROR(ABS((J300-J301)/J300),0)</f>
        <v>0</v>
      </c>
      <c r="L297" s="105" t="str">
        <f>L302</f>
        <v>Disponível</v>
      </c>
      <c r="M297" s="157">
        <f>IFERROR(ABS((M300-M301)/M300),0)</f>
        <v>0</v>
      </c>
      <c r="O297" s="105" t="str">
        <f>O302</f>
        <v>Disponível</v>
      </c>
      <c r="P297" s="157">
        <f>IFERROR(ABS((P300-P301)/P300),0)</f>
        <v>0</v>
      </c>
      <c r="R297" s="105" t="str">
        <f>R302</f>
        <v>Disponível</v>
      </c>
      <c r="S297" s="157">
        <f>IFERROR(ABS((S300-S301)/S300),0)</f>
        <v>0</v>
      </c>
      <c r="U297" s="105" t="str">
        <f>U302</f>
        <v>Disponível</v>
      </c>
      <c r="V297" s="157">
        <f>IFERROR(ABS((V300-V301)/V300),0)</f>
        <v>0</v>
      </c>
      <c r="X297" s="105" t="str">
        <f>X302</f>
        <v>Disponível</v>
      </c>
      <c r="Y297" s="157">
        <f>IFERROR(ABS((Y300-Y301)/Y300),0)</f>
        <v>0</v>
      </c>
      <c r="AA297" s="105" t="str">
        <f>AA302</f>
        <v>Disponível</v>
      </c>
      <c r="AB297" s="157">
        <f>IFERROR(ABS((AB300-AB301)/AB300),0)</f>
        <v>0</v>
      </c>
      <c r="AD297" s="105" t="str">
        <f>AD302</f>
        <v>Disponível</v>
      </c>
      <c r="AE297" s="157">
        <f>IFERROR(ABS((AE300-AE301)/AE300),0)</f>
        <v>0</v>
      </c>
      <c r="AG297" s="105" t="str">
        <f>AG302</f>
        <v>Disponível</v>
      </c>
      <c r="AH297" s="157">
        <f>IFERROR(ABS((AH300-AH301)/AH300),0)</f>
        <v>0</v>
      </c>
      <c r="AJ297" s="105" t="str">
        <f>AJ302</f>
        <v>Disponível</v>
      </c>
      <c r="AK297" s="157">
        <f>IFERROR(ABS((AK300-AK301)/AK300),0)</f>
        <v>0</v>
      </c>
      <c r="AM297" s="105" t="str">
        <f>AM302</f>
        <v>Disponível</v>
      </c>
      <c r="AN297" s="157">
        <f>IFERROR(ABS((AN300-AN301)/AN300),0)</f>
        <v>0</v>
      </c>
      <c r="AP297" s="105" t="str">
        <f>AP302</f>
        <v>Disponível</v>
      </c>
      <c r="AQ297" s="157">
        <f>IFERROR(ABS((AQ300-AQ301)/AQ300),0)</f>
        <v>0</v>
      </c>
      <c r="AS297" s="105" t="str">
        <f>AS302</f>
        <v>Disponível</v>
      </c>
      <c r="AT297" s="157">
        <f>IFERROR(ABS((AT300-AT301)/AT300),0)</f>
        <v>0</v>
      </c>
    </row>
    <row r="298" spans="1:47" ht="15" customHeight="1" x14ac:dyDescent="0.25">
      <c r="B298" s="3" t="s">
        <v>1645</v>
      </c>
      <c r="C298" s="8" t="str">
        <f>'1_geral'!$D$2</f>
        <v/>
      </c>
      <c r="E298" s="647"/>
      <c r="F298" s="647"/>
      <c r="G298" s="647"/>
      <c r="I298" s="35"/>
      <c r="J298" s="35" t="e">
        <f>(J300-J301)/J300</f>
        <v>#DIV/0!</v>
      </c>
      <c r="K298" s="35"/>
      <c r="L298" s="165"/>
      <c r="M298" s="165" t="e">
        <f>(M300-M301)/M300</f>
        <v>#DIV/0!</v>
      </c>
      <c r="N298" s="165"/>
      <c r="O298" s="165"/>
      <c r="P298" s="165" t="e">
        <f>(P300-P301)/P300</f>
        <v>#DIV/0!</v>
      </c>
      <c r="Q298" s="165"/>
      <c r="R298" s="165"/>
      <c r="S298" s="165" t="e">
        <f>(S300-S301)/S300</f>
        <v>#DIV/0!</v>
      </c>
      <c r="T298" s="165"/>
      <c r="U298" s="165"/>
      <c r="V298" s="165" t="e">
        <f>(V300-V301)/V300</f>
        <v>#DIV/0!</v>
      </c>
      <c r="W298" s="165"/>
      <c r="X298" s="165"/>
      <c r="Y298" s="165" t="e">
        <f>(Y300-Y301)/Y300</f>
        <v>#DIV/0!</v>
      </c>
      <c r="Z298" s="165"/>
      <c r="AA298" s="165"/>
      <c r="AB298" s="165" t="e">
        <f>(AB300-AB301)/AB300</f>
        <v>#DIV/0!</v>
      </c>
      <c r="AC298" s="165"/>
      <c r="AD298" s="165"/>
      <c r="AE298" s="165" t="e">
        <f>(AE300-AE301)/AE300</f>
        <v>#DIV/0!</v>
      </c>
      <c r="AF298" s="165"/>
      <c r="AG298" s="165"/>
      <c r="AH298" s="165" t="e">
        <f>(AH300-AH301)/AH300</f>
        <v>#DIV/0!</v>
      </c>
      <c r="AI298" s="165"/>
      <c r="AJ298" s="165"/>
      <c r="AK298" s="165" t="e">
        <f>(AK300-AK301)/AK300</f>
        <v>#DIV/0!</v>
      </c>
      <c r="AL298" s="165"/>
      <c r="AM298" s="165"/>
      <c r="AN298" s="165" t="e">
        <f>(AN300-AN301)/AN300</f>
        <v>#DIV/0!</v>
      </c>
      <c r="AO298" s="165"/>
      <c r="AP298" s="165"/>
      <c r="AQ298" s="165" t="e">
        <f>(AQ300-AQ301)/AQ300</f>
        <v>#DIV/0!</v>
      </c>
      <c r="AR298" s="165"/>
      <c r="AS298" s="165"/>
      <c r="AT298" s="165" t="e">
        <f>(AT300-AT301)/AT300</f>
        <v>#DIV/0!</v>
      </c>
    </row>
    <row r="299" spans="1:47" ht="15" customHeight="1" x14ac:dyDescent="0.25">
      <c r="B299" s="3" t="s">
        <v>1646</v>
      </c>
      <c r="C299" s="6">
        <f>'1_geral'!$D$4</f>
        <v>0</v>
      </c>
      <c r="D299" s="9"/>
      <c r="E299" s="31"/>
      <c r="F299" s="31"/>
      <c r="G299" s="31"/>
      <c r="I299" s="648" t="s">
        <v>1647</v>
      </c>
      <c r="J299" s="648"/>
      <c r="L299" s="526" t="s">
        <v>125</v>
      </c>
      <c r="M299" s="526"/>
      <c r="O299" s="526" t="s">
        <v>143</v>
      </c>
      <c r="P299" s="526"/>
      <c r="R299" s="526" t="s">
        <v>126</v>
      </c>
      <c r="S299" s="526"/>
      <c r="U299" s="526" t="s">
        <v>144</v>
      </c>
      <c r="V299" s="526"/>
      <c r="X299" s="526" t="s">
        <v>145</v>
      </c>
      <c r="Y299" s="526"/>
      <c r="AA299" s="526" t="s">
        <v>127</v>
      </c>
      <c r="AB299" s="526"/>
      <c r="AD299" s="526" t="s">
        <v>128</v>
      </c>
      <c r="AE299" s="526"/>
      <c r="AG299" s="526" t="s">
        <v>146</v>
      </c>
      <c r="AH299" s="526"/>
      <c r="AJ299" s="526" t="s">
        <v>147</v>
      </c>
      <c r="AK299" s="526"/>
      <c r="AM299" s="526" t="s">
        <v>148</v>
      </c>
      <c r="AN299" s="526"/>
      <c r="AP299" s="526" t="s">
        <v>129</v>
      </c>
      <c r="AQ299" s="526"/>
      <c r="AS299" s="526" t="s">
        <v>149</v>
      </c>
      <c r="AT299" s="526"/>
    </row>
    <row r="300" spans="1:47" ht="15" customHeight="1" x14ac:dyDescent="0.25">
      <c r="E300" s="32"/>
      <c r="F300" s="32"/>
      <c r="G300" s="32"/>
      <c r="I300" s="105" t="s">
        <v>77</v>
      </c>
      <c r="J300" s="106">
        <f>SUM(M300,P300,S300,V300,Y300,AB300,AE300,AH300,AK300,AN300,AQ300,AT300)</f>
        <v>0</v>
      </c>
      <c r="L300" s="105" t="s">
        <v>77</v>
      </c>
      <c r="M300" s="106">
        <f>IF('3_pessoal'!$AM$3="Carga Horária",0,'3_pessoal'!$AM$3)</f>
        <v>0</v>
      </c>
      <c r="O300" s="105" t="s">
        <v>77</v>
      </c>
      <c r="P300" s="106">
        <f>M300</f>
        <v>0</v>
      </c>
      <c r="R300" s="105" t="s">
        <v>77</v>
      </c>
      <c r="S300" s="106">
        <f>M300</f>
        <v>0</v>
      </c>
      <c r="U300" s="105" t="s">
        <v>77</v>
      </c>
      <c r="V300" s="106">
        <f>M300</f>
        <v>0</v>
      </c>
      <c r="X300" s="105" t="s">
        <v>77</v>
      </c>
      <c r="Y300" s="106">
        <f>M300</f>
        <v>0</v>
      </c>
      <c r="AA300" s="105" t="s">
        <v>77</v>
      </c>
      <c r="AB300" s="106">
        <f>M300</f>
        <v>0</v>
      </c>
      <c r="AD300" s="105" t="s">
        <v>77</v>
      </c>
      <c r="AE300" s="106">
        <f>M300</f>
        <v>0</v>
      </c>
      <c r="AG300" s="105" t="s">
        <v>77</v>
      </c>
      <c r="AH300" s="106">
        <f>M300</f>
        <v>0</v>
      </c>
      <c r="AJ300" s="105" t="s">
        <v>77</v>
      </c>
      <c r="AK300" s="106">
        <f>M300</f>
        <v>0</v>
      </c>
      <c r="AM300" s="105" t="s">
        <v>77</v>
      </c>
      <c r="AN300" s="106">
        <f>M300</f>
        <v>0</v>
      </c>
      <c r="AP300" s="105" t="s">
        <v>77</v>
      </c>
      <c r="AQ300" s="106">
        <f>M300</f>
        <v>0</v>
      </c>
      <c r="AS300" s="105" t="s">
        <v>77</v>
      </c>
      <c r="AT300" s="106">
        <f>M300</f>
        <v>0</v>
      </c>
    </row>
    <row r="301" spans="1:47" ht="15" customHeight="1" x14ac:dyDescent="0.25">
      <c r="A301" s="523" t="s">
        <v>68</v>
      </c>
      <c r="B301" s="526" t="s">
        <v>2</v>
      </c>
      <c r="C301" s="526" t="s">
        <v>3</v>
      </c>
      <c r="E301" s="526" t="s">
        <v>241</v>
      </c>
      <c r="F301" s="526"/>
      <c r="G301" s="526"/>
      <c r="I301" s="105" t="s">
        <v>245</v>
      </c>
      <c r="J301" s="106">
        <f>SUM(L305:AT354)</f>
        <v>0</v>
      </c>
      <c r="L301" s="105" t="s">
        <v>245</v>
      </c>
      <c r="M301" s="106">
        <f>SUM(L305:M354)</f>
        <v>0</v>
      </c>
      <c r="O301" s="105" t="s">
        <v>245</v>
      </c>
      <c r="P301" s="106">
        <f>SUM(O305:P354)</f>
        <v>0</v>
      </c>
      <c r="R301" s="105" t="s">
        <v>245</v>
      </c>
      <c r="S301" s="106">
        <f>SUM(R305:S354)</f>
        <v>0</v>
      </c>
      <c r="U301" s="105" t="s">
        <v>245</v>
      </c>
      <c r="V301" s="106">
        <f>SUM(U305:V354)</f>
        <v>0</v>
      </c>
      <c r="X301" s="105" t="s">
        <v>245</v>
      </c>
      <c r="Y301" s="106">
        <f>SUM(X305:Y354)</f>
        <v>0</v>
      </c>
      <c r="AA301" s="105" t="s">
        <v>245</v>
      </c>
      <c r="AB301" s="106">
        <f>SUM(AA305:AB354)</f>
        <v>0</v>
      </c>
      <c r="AD301" s="105" t="s">
        <v>245</v>
      </c>
      <c r="AE301" s="106">
        <f>SUM(AD305:AE354)</f>
        <v>0</v>
      </c>
      <c r="AG301" s="105" t="s">
        <v>245</v>
      </c>
      <c r="AH301" s="106">
        <f>SUM(AG305:AH354)</f>
        <v>0</v>
      </c>
      <c r="AJ301" s="105" t="s">
        <v>245</v>
      </c>
      <c r="AK301" s="106">
        <f>SUM(AJ305:AK354)</f>
        <v>0</v>
      </c>
      <c r="AM301" s="105" t="s">
        <v>245</v>
      </c>
      <c r="AN301" s="106">
        <f>SUM(AM305:AN354)</f>
        <v>0</v>
      </c>
      <c r="AP301" s="105" t="s">
        <v>245</v>
      </c>
      <c r="AQ301" s="106">
        <f>SUM(AP305:AQ354)</f>
        <v>0</v>
      </c>
      <c r="AS301" s="105" t="s">
        <v>245</v>
      </c>
      <c r="AT301" s="106">
        <f>SUM(AS305:AT354)</f>
        <v>0</v>
      </c>
    </row>
    <row r="302" spans="1:47" ht="15" customHeight="1" x14ac:dyDescent="0.25">
      <c r="A302" s="524"/>
      <c r="B302" s="526"/>
      <c r="C302" s="526"/>
      <c r="E302" s="643" t="str">
        <f>CONCATENATE(parametros!$C$3," (min)")</f>
        <v>Presencial (min)</v>
      </c>
      <c r="F302" s="644" t="str">
        <f>CONCATENATE(parametros!$M$3," (min)")</f>
        <v>Teletrabalho (min)</v>
      </c>
      <c r="G302" s="645" t="s">
        <v>242</v>
      </c>
      <c r="I302" s="105" t="str">
        <f>IF(J301&gt;J300,"Excesso","Disponível")</f>
        <v>Disponível</v>
      </c>
      <c r="J302" s="106">
        <f>ABS(J300-J301)</f>
        <v>0</v>
      </c>
      <c r="L302" s="105" t="str">
        <f>IF(M301&gt;M300,"Excesso","Disponível")</f>
        <v>Disponível</v>
      </c>
      <c r="M302" s="106">
        <f>ABS(M300*11/12-SUM(L305:M354))</f>
        <v>0</v>
      </c>
      <c r="O302" s="105" t="str">
        <f>IF(P301&gt;P300,"Excesso","Disponível")</f>
        <v>Disponível</v>
      </c>
      <c r="P302" s="106">
        <f>ABS(P300*11/12-SUM(O305:P354))</f>
        <v>0</v>
      </c>
      <c r="R302" s="105" t="str">
        <f>IF(S301&gt;S300,"Excesso","Disponível")</f>
        <v>Disponível</v>
      </c>
      <c r="S302" s="106">
        <f>ABS(S300*11/12-SUM(R305:S354))</f>
        <v>0</v>
      </c>
      <c r="U302" s="105" t="str">
        <f>IF(V301&gt;V300,"Excesso","Disponível")</f>
        <v>Disponível</v>
      </c>
      <c r="V302" s="106">
        <f>ABS(V300*11/12-SUM(U305:V354))</f>
        <v>0</v>
      </c>
      <c r="X302" s="105" t="str">
        <f>IF(Y301&gt;Y300,"Excesso","Disponível")</f>
        <v>Disponível</v>
      </c>
      <c r="Y302" s="106">
        <f>ABS(Y300*11/12-SUM(X305:Y354))</f>
        <v>0</v>
      </c>
      <c r="AA302" s="105" t="str">
        <f>IF(AB301&gt;AB300,"Excesso","Disponível")</f>
        <v>Disponível</v>
      </c>
      <c r="AB302" s="106">
        <f>ABS(AB300*11/12-SUM(AA305:AB354))</f>
        <v>0</v>
      </c>
      <c r="AD302" s="105" t="str">
        <f>IF(AE301&gt;AE300,"Excesso","Disponível")</f>
        <v>Disponível</v>
      </c>
      <c r="AE302" s="106">
        <f>ABS(AE300*11/12-SUM(AD305:AE354))</f>
        <v>0</v>
      </c>
      <c r="AG302" s="105" t="str">
        <f>IF(AH301&gt;AH300,"Excesso","Disponível")</f>
        <v>Disponível</v>
      </c>
      <c r="AH302" s="106">
        <f>ABS(AH300*11/12-SUM(AG305:AH354))</f>
        <v>0</v>
      </c>
      <c r="AJ302" s="105" t="str">
        <f>IF(AK301&gt;AK300,"Excesso","Disponível")</f>
        <v>Disponível</v>
      </c>
      <c r="AK302" s="106">
        <f>ABS(AK300*11/12-SUM(AJ305:AK354))</f>
        <v>0</v>
      </c>
      <c r="AM302" s="105" t="str">
        <f>IF(AN301&gt;AN300,"Excesso","Disponível")</f>
        <v>Disponível</v>
      </c>
      <c r="AN302" s="106">
        <f>ABS(AN300*11/12-SUM(AM305:AN354))</f>
        <v>0</v>
      </c>
      <c r="AP302" s="105" t="str">
        <f>IF(AQ301&gt;AQ300,"Excesso","Disponível")</f>
        <v>Disponível</v>
      </c>
      <c r="AQ302" s="106">
        <f>ABS(AQ300*11/12-SUM(AP305:AQ354))</f>
        <v>0</v>
      </c>
      <c r="AS302" s="105" t="str">
        <f>IF(AT301&gt;AT300,"Excesso","Disponível")</f>
        <v>Disponível</v>
      </c>
      <c r="AT302" s="106">
        <f>ABS(AT300*11/12-SUM(AS305:AT354))</f>
        <v>0</v>
      </c>
    </row>
    <row r="303" spans="1:47" ht="15" customHeight="1" x14ac:dyDescent="0.25">
      <c r="A303" s="524"/>
      <c r="B303" s="526"/>
      <c r="C303" s="526"/>
      <c r="E303" s="643"/>
      <c r="F303" s="644"/>
      <c r="G303" s="646"/>
      <c r="I303" s="161">
        <f>IFERROR(SUM(I305:I354)/(SUM(I305:I354)+SUM(J305:J354)),0)</f>
        <v>0</v>
      </c>
      <c r="J303" s="161">
        <f>IFERROR(SUM(J305:J354)/(SUM(I305:I354)+SUM(J305:J354)),0)</f>
        <v>0</v>
      </c>
      <c r="L303" s="110">
        <f>IFERROR(SUM(L305:L354)/(SUM(L305:L354)+SUM(M305:M354)),0)</f>
        <v>0</v>
      </c>
      <c r="M303" s="111">
        <f>IFERROR(SUM(M305:M354)/(SUM(L305:L354)+SUM(M305:M354)),0)</f>
        <v>0</v>
      </c>
      <c r="O303" s="110">
        <f>IFERROR(SUM(O305:O354)/(SUM(O305:O354)+SUM(P305:P354)),0)</f>
        <v>0</v>
      </c>
      <c r="P303" s="111">
        <f>IFERROR(SUM(P305:P354)/(SUM(O305:O354)+SUM(P305:P354)),0)</f>
        <v>0</v>
      </c>
      <c r="R303" s="110">
        <f>IFERROR(SUM(R305:R354)/(SUM(R305:R354)+SUM(S305:S354)),0)</f>
        <v>0</v>
      </c>
      <c r="S303" s="111">
        <f>IFERROR(SUM(S305:S354)/(SUM(R305:R354)+SUM(S305:S354)),0)</f>
        <v>0</v>
      </c>
      <c r="U303" s="110">
        <f>IFERROR(SUM(U305:U354)/(SUM(U305:U354)+SUM(V305:V354)),0)</f>
        <v>0</v>
      </c>
      <c r="V303" s="111">
        <f>IFERROR(SUM(V305:V354)/(SUM(U305:U354)+SUM(V305:V354)),0)</f>
        <v>0</v>
      </c>
      <c r="X303" s="110">
        <f>IFERROR(SUM(X305:X354)/(SUM(X305:X354)+SUM(Y305:Y354)),0)</f>
        <v>0</v>
      </c>
      <c r="Y303" s="111">
        <f>IFERROR(SUM(Y305:Y354)/(SUM(X305:X354)+SUM(Y305:Y354)),0)</f>
        <v>0</v>
      </c>
      <c r="AA303" s="110">
        <f>IFERROR(SUM(AA305:AA354)/(SUM(AA305:AA354)+SUM(AB305:AB354)),0)</f>
        <v>0</v>
      </c>
      <c r="AB303" s="111">
        <f>IFERROR(SUM(AB305:AB354)/(SUM(AA305:AA354)+SUM(AB305:AB354)),0)</f>
        <v>0</v>
      </c>
      <c r="AD303" s="110">
        <f>IFERROR(SUM(AD305:AD354)/(SUM(AD305:AD354)+SUM(AE305:AE354)),0)</f>
        <v>0</v>
      </c>
      <c r="AE303" s="111">
        <f>IFERROR(SUM(AE305:AE354)/(SUM(AD305:AD354)+SUM(AE305:AE354)),0)</f>
        <v>0</v>
      </c>
      <c r="AG303" s="110">
        <f>IFERROR(SUM(AG305:AG354)/(SUM(AG305:AG354)+SUM(AH305:AH354)),0)</f>
        <v>0</v>
      </c>
      <c r="AH303" s="111">
        <f>IFERROR(SUM(AH305:AH354)/(SUM(AG305:AG354)+SUM(AH305:AH354)),0)</f>
        <v>0</v>
      </c>
      <c r="AJ303" s="110">
        <f>IFERROR(SUM(AJ305:AJ354)/(SUM(AJ305:AJ354)+SUM(AK305:AK354)),0)</f>
        <v>0</v>
      </c>
      <c r="AK303" s="111">
        <f>IFERROR(SUM(AK305:AK354)/(SUM(AJ305:AJ354)+SUM(AK305:AK354)),0)</f>
        <v>0</v>
      </c>
      <c r="AM303" s="110">
        <f>IFERROR(SUM(AM305:AM354)/(SUM(AM305:AM354)+SUM(AN305:AN354)),0)</f>
        <v>0</v>
      </c>
      <c r="AN303" s="111">
        <f>IFERROR(SUM(AN305:AN354)/(SUM(AM305:AM354)+SUM(AN305:AN354)),0)</f>
        <v>0</v>
      </c>
      <c r="AP303" s="110">
        <f>IFERROR(SUM(AP305:AP354)/(SUM(AP305:AP354)+SUM(AQ305:AQ354)),0)</f>
        <v>0</v>
      </c>
      <c r="AQ303" s="111">
        <f>IFERROR(SUM(AQ305:AQ354)/(SUM(AP305:AP354)+SUM(AQ305:AQ354)),0)</f>
        <v>0</v>
      </c>
      <c r="AS303" s="110">
        <f>IFERROR(SUM(AS305:AS354)/(SUM(AS305:AS354)+SUM(AT305:AT354)),0)</f>
        <v>0</v>
      </c>
      <c r="AT303" s="111">
        <f>IFERROR(SUM(AT305:AT354)/(SUM(AS305:AS354)+SUM(AT305:AT354)),0)</f>
        <v>0</v>
      </c>
    </row>
    <row r="304" spans="1:47" ht="15" customHeight="1" x14ac:dyDescent="0.25">
      <c r="A304" s="525"/>
      <c r="B304" s="526"/>
      <c r="C304" s="526"/>
      <c r="E304" s="643"/>
      <c r="F304" s="644"/>
      <c r="G304" s="646"/>
      <c r="I304" s="36">
        <f>parametros!C301</f>
        <v>0</v>
      </c>
      <c r="J304" s="77">
        <f>parametros!M301</f>
        <v>0</v>
      </c>
      <c r="K304" s="1"/>
      <c r="L304" s="109" t="str">
        <f>parametros!$C$3</f>
        <v>Presencial</v>
      </c>
      <c r="M304" s="77" t="str">
        <f>parametros!$M$3</f>
        <v>Teletrabalho</v>
      </c>
      <c r="N304" s="1"/>
      <c r="O304" s="109" t="str">
        <f>parametros!$C$3</f>
        <v>Presencial</v>
      </c>
      <c r="P304" s="77" t="str">
        <f>parametros!$M$3</f>
        <v>Teletrabalho</v>
      </c>
      <c r="Q304" s="1"/>
      <c r="R304" s="109" t="str">
        <f>parametros!$C$3</f>
        <v>Presencial</v>
      </c>
      <c r="S304" s="77" t="str">
        <f>parametros!$M$3</f>
        <v>Teletrabalho</v>
      </c>
      <c r="T304" s="1"/>
      <c r="U304" s="109" t="str">
        <f>parametros!$C$3</f>
        <v>Presencial</v>
      </c>
      <c r="V304" s="77" t="str">
        <f>parametros!$M$3</f>
        <v>Teletrabalho</v>
      </c>
      <c r="W304" s="1"/>
      <c r="X304" s="109" t="str">
        <f>parametros!$C$3</f>
        <v>Presencial</v>
      </c>
      <c r="Y304" s="77" t="str">
        <f>parametros!$M$3</f>
        <v>Teletrabalho</v>
      </c>
      <c r="Z304" s="1"/>
      <c r="AA304" s="109" t="str">
        <f>parametros!$C$3</f>
        <v>Presencial</v>
      </c>
      <c r="AB304" s="77" t="str">
        <f>parametros!$M$3</f>
        <v>Teletrabalho</v>
      </c>
      <c r="AC304" s="1"/>
      <c r="AD304" s="109" t="str">
        <f>parametros!$C$3</f>
        <v>Presencial</v>
      </c>
      <c r="AE304" s="77" t="str">
        <f>parametros!$M$3</f>
        <v>Teletrabalho</v>
      </c>
      <c r="AF304" s="1"/>
      <c r="AG304" s="109" t="str">
        <f>parametros!$C$3</f>
        <v>Presencial</v>
      </c>
      <c r="AH304" s="77" t="str">
        <f>parametros!$M$3</f>
        <v>Teletrabalho</v>
      </c>
      <c r="AI304" s="1"/>
      <c r="AJ304" s="109" t="str">
        <f>parametros!$C$3</f>
        <v>Presencial</v>
      </c>
      <c r="AK304" s="77" t="str">
        <f>parametros!$M$3</f>
        <v>Teletrabalho</v>
      </c>
      <c r="AL304" s="1"/>
      <c r="AM304" s="109" t="str">
        <f>parametros!$C$3</f>
        <v>Presencial</v>
      </c>
      <c r="AN304" s="77" t="str">
        <f>parametros!$M$3</f>
        <v>Teletrabalho</v>
      </c>
      <c r="AO304" s="1"/>
      <c r="AP304" s="109" t="str">
        <f>parametros!$C$3</f>
        <v>Presencial</v>
      </c>
      <c r="AQ304" s="77" t="str">
        <f>parametros!$M$3</f>
        <v>Teletrabalho</v>
      </c>
      <c r="AR304" s="1"/>
      <c r="AS304" s="109" t="str">
        <f>parametros!$C$3</f>
        <v>Presencial</v>
      </c>
      <c r="AT304" s="77" t="str">
        <f>parametros!$M$3</f>
        <v>Teletrabalho</v>
      </c>
    </row>
    <row r="305" spans="1:47" ht="15" customHeight="1" x14ac:dyDescent="0.25">
      <c r="A305" s="10" t="str">
        <f>IF('1_geral'!$D$10="","",'1_geral'!$A$10)</f>
        <v/>
      </c>
      <c r="B305" s="48" t="str">
        <f>IF('1_geral'!$G$10="","",'1_geral'!$G$10)</f>
        <v/>
      </c>
      <c r="C305" s="48" t="str">
        <f>IF('1_geral'!$D$10="","",'1_geral'!$D$10)</f>
        <v/>
      </c>
      <c r="D305" s="35" t="str">
        <f>IF(C305="","",1/'3_pessoal'!C$10)</f>
        <v/>
      </c>
      <c r="E305" s="11">
        <f>IF(C305="",0,'3_pessoal'!AM$10)</f>
        <v>0</v>
      </c>
      <c r="F305" s="107">
        <f>IF(C305="",0,'3_pessoal'!AO$10)</f>
        <v>0</v>
      </c>
      <c r="G305" s="11">
        <f>IF(C305="",0,SUM(E305,F305))</f>
        <v>0</v>
      </c>
      <c r="I305" s="11">
        <f t="shared" ref="I305:I336" si="145">IF(C305="",0,SUM(L305,O305,R305,U305,X305,AA305,AD305,AG305,AJ305,AM305,AP305,AS305))</f>
        <v>0</v>
      </c>
      <c r="J305" s="112">
        <f t="shared" ref="J305:J336" si="146">IF(C305="",0,SUM(M305,P305,S305,V305,Y305,AB305,AE305,AH305,AK305,AN305,AQ305,AT305))</f>
        <v>0</v>
      </c>
      <c r="L305" s="11">
        <f>IFERROR(IF($E305="",0,$D305*IF($AU305="22d",$E305,IF($AU305="4w",$E305,IF($AU305="2w",$E305,IF($AU305="1m",$E305,IF($AU305="1b",$E305/6,IF($AU305="1t",$E305/4,IF($AU305="1q",$E305/3,IF($AU305="1s",$E305/2,IF($AU305="1a",$E305,IF($AU305="b1",$E305/2,IF($AU305="q1",$E305/3,IF($AU305="t1",$E305/4,IF($AU305="s1",$E305/6,IF($AU305="1b1",$E305/2,0))))))))))))))),0)</f>
        <v>0</v>
      </c>
      <c r="M305" s="107">
        <f>IFERROR(IF($F305="",0,$D305*IF($AU305="22d",$F305,IF($AU305="4w",$F305,IF($AU305="2w",$F305,IF($AU305="1m",$F305,IF($AU305="1b",VF305/6,IF($AU305="1t",$F305/4,IF($AU305="1q",$F305/3,IF($AU305="1s",$F305/2,IF($AU305="1a",$F305,IF($AU305="b1",$F305/2,IF($AU305="q1",$F305/3,IF($AU305="t1",$F305/4,IF($AU305="s1",$F305/6,IF($AU305="1b1",$F305/2,0))))))))))))))),0)</f>
        <v>0</v>
      </c>
      <c r="O305" s="11">
        <f>IFERROR(IF($E305="",0,$D305*IF($AU305="22d",$E305,IF($AU305="4w",$E305,IF($AU305="2w",$E305,IF($AU305="1m",$E305,IF($AU305="2b",$E305/6,IF($AU305="2t",$E305/4,IF($AU305="2q",$E305/3,IF($AU305="2s",$E305/2,IF($AU305="2a",$E305,IF($AU305="b1",$E305/2,IF($AU305="q1",$E305/3,IF($AU305="t1",$E305/4,IF($AU305="s1",$E305/6,IF($AU305="2b2",$E305/2,0))))))))))))))),0)</f>
        <v>0</v>
      </c>
      <c r="P305" s="107">
        <f>IFERROR(IF($F305="",0,$D305*IF($AU305="22d",$F305,IF($AU305="4w",$F305,IF($AU305="2w",$F305,IF($AU305="1m",$F305,IF($AU305="2b",$F305/6,IF($AU305="2t",$F305/4,IF($AU305="2q",$F305/3,IF($AU305="2s",$F305/2,IF($AU305="2a",$F305,IF($AU305="b1",$F305/2,IF($AU305="q1",$F305/3,IF($AU305="t1",$F305/4,IF($AU305="s1",$F305/6,IF($AU305="2b2",$F305/2,0))))))))))))))),0)</f>
        <v>0</v>
      </c>
      <c r="R305" s="11">
        <f>IFERROR(IF($E305="",0,$D305*IF($AU305="22d",$E305,IF($AU305="4w",$E305,IF($AU305="2w",$E305,IF($AU305="1m",$E305,IF($AU305="1b",$E305/6,IF($AU305="3t",$E305/4,IF($AU305="3q",$E305/3,IF($AU305="3s",$E305/2,IF($AU305="3a",$E305,IF($AU305="b2",$E305/2,IF($AU305="q1",$E305/3,IF($AU305="t1",$E305/4,IF($AU305="s1",$E305/6,IF($AU305="2b2",$E305/2,0))))))))))))))),0)</f>
        <v>0</v>
      </c>
      <c r="S305" s="107">
        <f>IFERROR(IF($F305="",0,$D305*IF($AU305="22d",$F305,IF($AU305="4w",$F305,IF($AU305="2w",$F305,IF($AU305="1m",$F305,IF($AU305="1b",$F305/6,IF($AU305="3t",$F305/4,IF($AU305="3q",$F305/3,IF($AU305="3s",$F305/2,IF($AU305="3a",$F305,IF($AU305="b2",$F305/2,IF($AU305="q1",$F305/3,IF($AU305="t1",$F305/4,IF($AU305="s1",$F305/6,IF($AU305="2b2",$F305/2,0))))))))))))))),0)</f>
        <v>0</v>
      </c>
      <c r="U305" s="11">
        <f>IFERROR(IF($E305="",0,$D305*IF($AU305="22d",$E305,IF($AU305="4w",$E305,IF($AU305="2w",$E305,IF($AU305="1m",$E305,IF($AU305="2b",$E305/6,IF($AU305="1t",$E305/4,IF($AU305="4q",$E305/3,IF($AU305="4s",$E305/2,IF($AU305="4a",$E305,IF($AU305="b2",$E305/2,IF($AU305="q1",$E305/3,IF($AU305="t2",$E305/4,IF($AU305="s1",$E305/6,IF($AU305="3b3",$E305/2,0))))))))))))))),0)</f>
        <v>0</v>
      </c>
      <c r="V305" s="107">
        <f>IFERROR(IF($F305="",0,$D305*IF($AU305="22d",$F305,IF($AU305="4w",$F305,IF($AU305="2w",$F305,IF($AU305="1m",$F305,IF($AU305="2b",$F305/6,IF($AU305="1t",$F305/4,IF($AU305="4q",$F305/3,IF($AU305="4s",$F305/2,IF($AU305="4a",$F305,IF($AU305="b2",$F305/2,IF($AU305="q1",$F305/3,IF($AU305="t2",$F305/4,IF($AU305="s1",$F305/6,IF($AU305="3b3",$F305/2,0))))))))))))))),0)</f>
        <v>0</v>
      </c>
      <c r="X305" s="11">
        <f>IFERROR(IF($E305="",0,$D305*IF($AU305="22d",$E305,IF($AU305="4w",$E305,IF($AU305="2w",$E305,IF($AU305="1m",$E305,IF($AU305="1b",$E305/6,IF($AU305="2t",$E305/4,IF($AU305="1q",$E305/3,IF($AU305="5s",$E305/2,IF($AU305="5a",$E305,IF($AU305="b3",$E305/2,IF($AU305="q2",$E305/3,IF($AU305="t2",$E305/4,IF($AU305="s1",$E305/6,IF($AU305="3b3",$E305/2,0))))))))))))))),0)</f>
        <v>0</v>
      </c>
      <c r="Y305" s="107">
        <f>IFERROR(IF($F305="",0,$D305*IF($AU305="22d",$F305,IF($AU305="4w",$F305,IF($AU305="2w",$F305,IF($AU305="1m",$F305,IF($AU305="1b",$F305/6,IF($AU305="2t",$F305/4,IF($AU305="1q",$F305/3,IF($AU305="5s",$F305/2,IF($AU305="5a",$F305,IF($AU305="b3",$F305/2,IF($AU305="q2",$F305/3,IF($AU305="t2",$F305/4,IF($AU305="s1",$F305/6,IF($AU305="3b3",$F305/2,0))))))))))))))),0)</f>
        <v>0</v>
      </c>
      <c r="AA305" s="11">
        <f>IFERROR(IF($E305="",0,$D305*IF($AU305="22d",$E305,IF($AU305="4w",$E305,IF($AU305="2w",$E305,IF($AU305="1m",$E305,IF($AU305="2b",$E305/6,IF($AU305="3t",$E305/4,IF($AU305="2q",$E305/3,IF($AU305="6s",$E305/2,IF($AU305="6a",$E305,IF($AU305="b3",$E305/2,IF($AU305="q2",$E305/3,IF($AU305="t2",$E305/4,IF($AU305="s1",$E305/6,IF($AU305="4b4",$E305/2,0))))))))))))))),0)</f>
        <v>0</v>
      </c>
      <c r="AB305" s="107">
        <f>IFERROR(IF($F305="",0,$D305*IF($AU305="22d",$F305,IF($AU305="4w",$F305,IF($AU305="2w",$F305,IF($AU305="1m",$F305,IF($AU305="2b",$F305/6,IF($AU305="3t",$F305/4,IF($AU305="2q",$F305/3,IF($AU305="6s",$F305/2,IF($AU305="6a",$F305,IF($AU305="b3",$F305/2,IF($AU305="q2",$F305/3,IF($AU305="t2",$F305/4,IF($AU305="s1",$F305/6,IF($AU305="4b4",$F305/2,0))))))))))))))),0)</f>
        <v>0</v>
      </c>
      <c r="AD305" s="11">
        <f>IFERROR(IF($E305="",0,$D305*IF($AU305="22d",$E305,IF($AU305="4w",$E305,IF($AU305="2w",$E305,IF($AU305="1m",$E305,IF($AU305="1b",$E305/6,IF($AU305="1t",$E305/4,IF($AU305="3q",$E305/3,IF($AU305="1s",$E305/2,IF($AU305="7a",$E305,IF($AU305="b3",$E305/2,IF($AU305="q2",$E305/3,IF($AU305="t3",$E305/4,IF($AU305="s2",$E305/6,IF($AU305="4b4",$E305/2,0))))))))))))))),0)</f>
        <v>0</v>
      </c>
      <c r="AE305" s="107">
        <f>IFERROR(IF($F305="",0,$D305*IF($AU305="22d",$F305,IF($AU305="4w",$F305,IF($AU305="2w",$F305,IF($AU305="1m",$F305,IF($AU305="1b",$F305/6,IF($AU305="1t",$F305/4,IF($AU305="3q",$F305/3,IF($AU305="1s",$F305/2,IF($AU305="7a",$F305,IF($AU305="b3",$F305/2,IF($AU305="q2",$F305/3,IF($AU305="t3",$F305/4,IF($AU305="s2",$F305/6,IF($AU305="4b4",$F305/2,0))))))))))))))),0)</f>
        <v>0</v>
      </c>
      <c r="AG305" s="11">
        <f>IFERROR(IF($E305="",0,$D305*IF($AU305="22d",$E305,IF($AU305="4w",$E305,IF($AU305="2w",$E305,IF($AU305="1m",$E305,IF($AU305="2b",$E305/6,IF($AU305="2t",$E305/4,IF($AU305="4q",$E305/3,IF($AU305="2s",$E305/2,IF($AU305="8a",$E305,IF($AU305="b4",$E305/2,IF($AU305="q2",$E305/3,IF($AU305="t3",$E305/4,IF($AU305="s2",$E305/6,IF($AU305="5b5",$E305/2,0))))))))))))))),0)</f>
        <v>0</v>
      </c>
      <c r="AH305" s="107">
        <f>IFERROR(IF($F305="",0,$D305*IF($AU305="22d",$F305,IF($AU305="4w",$F305,IF($AU305="2w",$F305,IF($AU305="1m",$F305,IF($AU305="2b",$F305/6,IF($AU305="2t",$F305/4,IF($AU305="4q",$F305/3,IF($AU305="2s",$F305/2,IF($AU305="8a",$F305,IF($AU305="b4",$F305/2,IF($AU305="q2",$F305/3,IF($AU305="t3",$F305/4,IF($AU305="s2",$F305/6,IF($AU305="5b5",$F305/2,0))))))))))))))),0)</f>
        <v>0</v>
      </c>
      <c r="AJ305" s="11">
        <f>IFERROR(IF($E305="",0,$D305*IF($AU305="22d",$E305,IF($AU305="4w",$E305,IF($AU305="2w",$E305,IF($AU305="1m",$E305,IF($AU305="1b",$E305/6,IF($AU305="3t",$E305/4,IF($AU305="1q",$E305/3,IF($AU305="3s",$E305/2,IF($AU305="9a",$E305,IF($AU305="b5",$E305/2,IF($AU305="q3",$E305/3,IF($AU305="t3",$E305/4,IF($AU305="s2",$E305/6,IF($AU305="5b5",$E305/2,0))))))))))))))),0)</f>
        <v>0</v>
      </c>
      <c r="AK305" s="107">
        <f>IFERROR(IF($F305="",0,$D305*IF($AU305="22d",$F305,IF($AU305="4w",$F305,IF($AU305="2w",$F305,IF($AU305="1m",$F305,IF($AU305="1b",$F305/6,IF($AU305="3t",$F305/4,IF($AU305="1q",$F305/3,IF($AU305="3s",$F305/2,IF($AU305="9a",$F305,IF($AU305="b5",$F305/2,IF($AU305="q3",$F305/3,IF($AU305="t3",$F305/4,IF($AU305="s2",$F305/6,IF($AU305="5b5",$F305/2,0))))))))))))))),0)</f>
        <v>0</v>
      </c>
      <c r="AM305" s="11">
        <f>IFERROR(IF($E305="",0,$D305*IF($AU305="22d",$E305,IF($AU305="4w",$E305,IF($AU305="2w",$E305,IF($AU305="1m",$E305,IF($AU305="2b",$E305/6,IF($AU305="1t",$E305/4,IF($AU305="2q",$E305/3,IF($AU305="4s",$E305/2,IF($AU305="10a",$E305,IF($AU305="b5",$E305/2,IF($AU305="q3",$E305/3,IF($AU305="t4",$E305/4,IF($AU305="s2",$E305/6,IF($AU305="6b6",$E305/2,0))))))))))))))),0)</f>
        <v>0</v>
      </c>
      <c r="AN305" s="107">
        <f>IFERROR(IF($F305="",0,$D305*IF($AU305="22d",$F305,IF($AU305="4w",$F305,IF($AU305="2w",$F305,IF($AU305="1m",$F305,IF($AU305="2b",$F305/6,IF($AU305="1t",$F305/4,IF($AU305="2q",$F305/3,IF($AU305="4s",$F305/2,IF($AU305="10a",$F305,IF($AU305="b5",$F305/2,IF($AU305="q3",$F305/3,IF($AU305="t4",$F305/4,IF($AU305="s2",$F305/6,IF($AU305="6b6",$F305/2,0))))))))))))))),0)</f>
        <v>0</v>
      </c>
      <c r="AP305" s="11">
        <f>IFERROR(IF($E305="",0,$D305*IF($AU305="22d",$E305,IF($AU305="4w",$E305,IF($AU305="2w",$E305,IF($AU305="1m",$E305,IF($AU305="1b",$E305/6,IF($AU305="2t",$E305/4,IF($AU305="3q",$E305/3,IF($AU305="5s",$E305/2,IF($AU305="11a",$E305,IF($AU305="b6",$E305/2,IF($AU305="q3",$E305/3,IF($AU305="t4",$E305/4,IF($AU305="s2",$E305/6,IF($AU305="6b6",$E305/2,0))))))))))))))),0)</f>
        <v>0</v>
      </c>
      <c r="AQ305" s="107">
        <f>IFERROR(IF($F305="",0,$D305*IF($AU305="22d",$F305,IF($AU305="4w",$F305,IF($AU305="2w",$F305,IF($AU305="1m",$F305,IF($AU305="1b",$F305/6,IF($AU305="2t",$F305/4,IF($AU305="3q",$F305/3,IF($AU305="5s",$F305/2,IF($AU305="11a",$F305,IF($AU305="b6",$F305/2,IF($AU305="q3",$F305/3,IF($AU305="t4",$F305/4,IF($AU305="s2",$F305/6,IF($AU305="6b6",$F305/2,0))))))))))))))),0)</f>
        <v>0</v>
      </c>
      <c r="AS305" s="11">
        <f>IFERROR(IF($E305="",0,$D305*IF($AU305="22d",$E305,IF($AU305="4w",$E305,IF($AU305="2w",$E305,IF($AU305="1m",$E305,IF($AU305="2b",$E305/6,IF($AU305="3t",$E305/4,IF($AU305="4q",$E305/3,IF($AU305="6s",$E305/2,IF($AU305="12a",$E305,IF($AU305="b6",$E305/2,IF($AU305="q3",$E305/3,IF($AU305="t4",$E305/4,IF($AU305="s2",$E305/6,IF($AU305="1b1",$E305/2,0))))))))))))))),0)</f>
        <v>0</v>
      </c>
      <c r="AT305" s="107">
        <f>IFERROR(IF($F305="",0,$D305*IF($AU305="22d",$F305,IF($AU305="4w",$F305,IF($AU305="2w",$F305,IF($AU305="1m",$F305,IF($AU305="2b",$F305/6,IF($AU305="3t",$F305/4,IF($AU305="4q",$F305/3,IF($AU305="6s",$F305/2,IF($AU305="12a",$F305,IF($AU305="b6",$F305/2,IF($AU305="q3",$F305/3,IF($AU305="t4",$F305/4,IF($AU305="s2",$F305/6,IF($AU305="1b1",$F305/2,0))))))))))))))),0)</f>
        <v>0</v>
      </c>
      <c r="AU305" s="158" t="str">
        <f>IF(C305="","",VLOOKUP(B305,apoio!P:S,4,0))</f>
        <v/>
      </c>
    </row>
    <row r="306" spans="1:47" ht="15" customHeight="1" x14ac:dyDescent="0.25">
      <c r="A306" s="7" t="str">
        <f>IF('1_geral'!$D$11="","",'1_geral'!$A$11)</f>
        <v/>
      </c>
      <c r="B306" s="49" t="str">
        <f>IF('1_geral'!$G$11="","",'1_geral'!$G$11)</f>
        <v/>
      </c>
      <c r="C306" s="49" t="str">
        <f>IF('1_geral'!$D$11="","",'1_geral'!$D$11)</f>
        <v/>
      </c>
      <c r="D306" s="35" t="str">
        <f>IF(C306="","",1/'3_pessoal'!C$11)</f>
        <v/>
      </c>
      <c r="E306" s="12">
        <f>IF(C306="",0,'3_pessoal'!AM$11)</f>
        <v>0</v>
      </c>
      <c r="F306" s="33">
        <f>IF(C306="",0,'3_pessoal'!AO$11)</f>
        <v>0</v>
      </c>
      <c r="G306" s="12">
        <f t="shared" ref="G306:G354" si="147">IF(C306="",0,SUM(E306,F306))</f>
        <v>0</v>
      </c>
      <c r="I306" s="12">
        <f t="shared" si="145"/>
        <v>0</v>
      </c>
      <c r="J306" s="12">
        <f t="shared" si="146"/>
        <v>0</v>
      </c>
      <c r="L306" s="12">
        <f t="shared" ref="L306:L354" si="148">IFERROR(IF($E306="",0,$D306*IF($AU306="22d",$E306,IF($AU306="4w",$E306,IF($AU306="2w",$E306,IF($AU306="1m",$E306,IF($AU306="1b",$E306/6,IF($AU306="1t",$E306/4,IF($AU306="1q",$E306/3,IF($AU306="1s",$E306/2,IF($AU306="1a",$E306,IF($AU306="b1",$E306/2,IF($AU306="q1",$E306/3,IF($AU306="t1",$E306/4,IF($AU306="s1",$E306/6,IF($AU306="1b1",$E306/2,0))))))))))))))),0)</f>
        <v>0</v>
      </c>
      <c r="M306" s="33">
        <f t="shared" ref="M306:M354" si="149">IFERROR(IF($F306="",0,$D306*IF($AU306="22d",$F306,IF($AU306="4w",$F306,IF($AU306="2w",$F306,IF($AU306="1m",$F306,IF($AU306="1b",VF306/6,IF($AU306="1t",$F306/4,IF($AU306="1q",$F306/3,IF($AU306="1s",$F306/2,IF($AU306="1a",$F306,IF($AU306="b1",$F306/2,IF($AU306="q1",$F306/3,IF($AU306="t1",$F306/4,IF($AU306="s1",$F306/6,IF($AU306="1b1",$F306/2,0))))))))))))))),0)</f>
        <v>0</v>
      </c>
      <c r="O306" s="12">
        <f t="shared" ref="O306:O354" si="150">IFERROR(IF($E306="",0,$D306*IF($AU306="22d",$E306,IF($AU306="4w",$E306,IF($AU306="2w",$E306,IF($AU306="1m",$E306,IF($AU306="2b",$E306/6,IF($AU306="2t",$E306/4,IF($AU306="2q",$E306/3,IF($AU306="2s",$E306/2,IF($AU306="2a",$E306,IF($AU306="b1",$E306/2,IF($AU306="q1",$E306/3,IF($AU306="t1",$E306/4,IF($AU306="s1",$E306/6,IF($AU306="2b2",$E306/2,0))))))))))))))),0)</f>
        <v>0</v>
      </c>
      <c r="P306" s="33">
        <f t="shared" ref="P306:P354" si="151">IFERROR(IF($F306="",0,$D306*IF($AU306="22d",$F306,IF($AU306="4w",$F306,IF($AU306="2w",$F306,IF($AU306="1m",$F306,IF($AU306="2b",$F306/6,IF($AU306="2t",$F306/4,IF($AU306="2q",$F306/3,IF($AU306="2s",$F306/2,IF($AU306="2a",$F306,IF($AU306="b1",$F306/2,IF($AU306="q1",$F306/3,IF($AU306="t1",$F306/4,IF($AU306="s1",$F306/6,IF($AU306="2b2",$F306/2,0))))))))))))))),0)</f>
        <v>0</v>
      </c>
      <c r="R306" s="12">
        <f t="shared" ref="R306:R354" si="152">IFERROR(IF($E306="",0,$D306*IF($AU306="22d",$E306,IF($AU306="4w",$E306,IF($AU306="2w",$E306,IF($AU306="1m",$E306,IF($AU306="1b",$E306/6,IF($AU306="3t",$E306/4,IF($AU306="3q",$E306/3,IF($AU306="3s",$E306/2,IF($AU306="3a",$E306,IF($AU306="b2",$E306/2,IF($AU306="q1",$E306/3,IF($AU306="t1",$E306/4,IF($AU306="s1",$E306/6,IF($AU306="2b2",$E306/2,0))))))))))))))),0)</f>
        <v>0</v>
      </c>
      <c r="S306" s="33">
        <f t="shared" ref="S306:S354" si="153">IFERROR(IF($F306="",0,$D306*IF($AU306="22d",$F306,IF($AU306="4w",$F306,IF($AU306="2w",$F306,IF($AU306="1m",$F306,IF($AU306="1b",$F306/6,IF($AU306="3t",$F306/4,IF($AU306="3q",$F306/3,IF($AU306="3s",$F306/2,IF($AU306="3a",$F306,IF($AU306="b2",$F306/2,IF($AU306="q1",$F306/3,IF($AU306="t1",$F306/4,IF($AU306="s1",$F306/6,IF($AU306="2b2",$F306/2,0))))))))))))))),0)</f>
        <v>0</v>
      </c>
      <c r="U306" s="12">
        <f t="shared" ref="U306:U354" si="154">IFERROR(IF($E306="",0,$D306*IF($AU306="22d",$E306,IF($AU306="4w",$E306,IF($AU306="2w",$E306,IF($AU306="1m",$E306,IF($AU306="2b",$E306/6,IF($AU306="1t",$E306/4,IF($AU306="4q",$E306/3,IF($AU306="4s",$E306/2,IF($AU306="4a",$E306,IF($AU306="b2",$E306/2,IF($AU306="q1",$E306/3,IF($AU306="t2",$E306/4,IF($AU306="s1",$E306/6,IF($AU306="3b3",$E306/2,0))))))))))))))),0)</f>
        <v>0</v>
      </c>
      <c r="V306" s="33">
        <f t="shared" ref="V306:V354" si="155">IFERROR(IF($F306="",0,$D306*IF($AU306="22d",$F306,IF($AU306="4w",$F306,IF($AU306="2w",$F306,IF($AU306="1m",$F306,IF($AU306="2b",$F306/6,IF($AU306="1t",$F306/4,IF($AU306="4q",$F306/3,IF($AU306="4s",$F306/2,IF($AU306="4a",$F306,IF($AU306="b2",$F306/2,IF($AU306="q1",$F306/3,IF($AU306="t2",$F306/4,IF($AU306="s1",$F306/6,IF($AU306="3b3",$F306/2,0))))))))))))))),0)</f>
        <v>0</v>
      </c>
      <c r="X306" s="12">
        <f t="shared" ref="X306:X354" si="156">IFERROR(IF($E306="",0,$D306*IF($AU306="22d",$E306,IF($AU306="4w",$E306,IF($AU306="2w",$E306,IF($AU306="1m",$E306,IF($AU306="1b",$E306/6,IF($AU306="2t",$E306/4,IF($AU306="1q",$E306/3,IF($AU306="5s",$E306/2,IF($AU306="5a",$E306,IF($AU306="b3",$E306/2,IF($AU306="q2",$E306/3,IF($AU306="t2",$E306/4,IF($AU306="s1",$E306/6,IF($AU306="3b3",$E306/2,0))))))))))))))),0)</f>
        <v>0</v>
      </c>
      <c r="Y306" s="33">
        <f t="shared" ref="Y306:Y354" si="157">IFERROR(IF($F306="",0,$D306*IF($AU306="22d",$F306,IF($AU306="4w",$F306,IF($AU306="2w",$F306,IF($AU306="1m",$F306,IF($AU306="1b",$F306/6,IF($AU306="2t",$F306/4,IF($AU306="1q",$F306/3,IF($AU306="5s",$F306/2,IF($AU306="5a",$F306,IF($AU306="b3",$F306/2,IF($AU306="q2",$F306/3,IF($AU306="t2",$F306/4,IF($AU306="s1",$F306/6,IF($AU306="3b3",$F306/2,0))))))))))))))),0)</f>
        <v>0</v>
      </c>
      <c r="AA306" s="12">
        <f t="shared" ref="AA306:AA354" si="158">IFERROR(IF($E306="",0,$D306*IF($AU306="22d",$E306,IF($AU306="4w",$E306,IF($AU306="2w",$E306,IF($AU306="1m",$E306,IF($AU306="2b",$E306/6,IF($AU306="3t",$E306/4,IF($AU306="2q",$E306/3,IF($AU306="6s",$E306/2,IF($AU306="6a",$E306,IF($AU306="b3",$E306/2,IF($AU306="q2",$E306/3,IF($AU306="t2",$E306/4,IF($AU306="s1",$E306/6,IF($AU306="4b4",$E306/2,0))))))))))))))),0)</f>
        <v>0</v>
      </c>
      <c r="AB306" s="33">
        <f t="shared" ref="AB306:AB354" si="159">IFERROR(IF($F306="",0,$D306*IF($AU306="22d",$F306,IF($AU306="4w",$F306,IF($AU306="2w",$F306,IF($AU306="1m",$F306,IF($AU306="2b",$F306/6,IF($AU306="3t",$F306/4,IF($AU306="2q",$F306/3,IF($AU306="6s",$F306/2,IF($AU306="6a",$F306,IF($AU306="b3",$F306/2,IF($AU306="q2",$F306/3,IF($AU306="t2",$F306/4,IF($AU306="s1",$F306/6,IF($AU306="4b4",$F306/2,0))))))))))))))),0)</f>
        <v>0</v>
      </c>
      <c r="AD306" s="12">
        <f t="shared" ref="AD306:AD354" si="160">IFERROR(IF($E306="",0,$D306*IF($AU306="22d",$E306,IF($AU306="4w",$E306,IF($AU306="2w",$E306,IF($AU306="1m",$E306,IF($AU306="1b",$E306/6,IF($AU306="1t",$E306/4,IF($AU306="3q",$E306/3,IF($AU306="1s",$E306/2,IF($AU306="7a",$E306,IF($AU306="b3",$E306/2,IF($AU306="q2",$E306/3,IF($AU306="t3",$E306/4,IF($AU306="s2",$E306/6,IF($AU306="4b4",$E306/2,0))))))))))))))),0)</f>
        <v>0</v>
      </c>
      <c r="AE306" s="33">
        <f t="shared" ref="AE306:AE354" si="161">IFERROR(IF($F306="",0,$D306*IF($AU306="22d",$F306,IF($AU306="4w",$F306,IF($AU306="2w",$F306,IF($AU306="1m",$F306,IF($AU306="1b",$F306/6,IF($AU306="1t",$F306/4,IF($AU306="3q",$F306/3,IF($AU306="1s",$F306/2,IF($AU306="7a",$F306,IF($AU306="b3",$F306/2,IF($AU306="q2",$F306/3,IF($AU306="t3",$F306/4,IF($AU306="s2",$F306/6,IF($AU306="4b4",$F306/2,0))))))))))))))),0)</f>
        <v>0</v>
      </c>
      <c r="AG306" s="12">
        <f t="shared" ref="AG306:AG354" si="162">IFERROR(IF($E306="",0,$D306*IF($AU306="22d",$E306,IF($AU306="4w",$E306,IF($AU306="2w",$E306,IF($AU306="1m",$E306,IF($AU306="2b",$E306/6,IF($AU306="2t",$E306/4,IF($AU306="4q",$E306/3,IF($AU306="2s",$E306/2,IF($AU306="8a",$E306,IF($AU306="b4",$E306/2,IF($AU306="q2",$E306/3,IF($AU306="t3",$E306/4,IF($AU306="s2",$E306/6,IF($AU306="5b5",$E306/2,0))))))))))))))),0)</f>
        <v>0</v>
      </c>
      <c r="AH306" s="33">
        <f t="shared" ref="AH306:AH354" si="163">IFERROR(IF($F306="",0,$D306*IF($AU306="22d",$F306,IF($AU306="4w",$F306,IF($AU306="2w",$F306,IF($AU306="1m",$F306,IF($AU306="2b",$F306/6,IF($AU306="2t",$F306/4,IF($AU306="4q",$F306/3,IF($AU306="2s",$F306/2,IF($AU306="8a",$F306,IF($AU306="b4",$F306/2,IF($AU306="q2",$F306/3,IF($AU306="t3",$F306/4,IF($AU306="s2",$F306/6,IF($AU306="5b5",$F306/2,0))))))))))))))),0)</f>
        <v>0</v>
      </c>
      <c r="AJ306" s="12">
        <f t="shared" ref="AJ306:AJ354" si="164">IFERROR(IF($E306="",0,$D306*IF($AU306="22d",$E306,IF($AU306="4w",$E306,IF($AU306="2w",$E306,IF($AU306="1m",$E306,IF($AU306="1b",$E306/6,IF($AU306="3t",$E306/4,IF($AU306="1q",$E306/3,IF($AU306="3s",$E306/2,IF($AU306="9a",$E306,IF($AU306="b5",$E306/2,IF($AU306="q3",$E306/3,IF($AU306="t3",$E306/4,IF($AU306="s2",$E306/6,IF($AU306="5b5",$E306/2,0))))))))))))))),0)</f>
        <v>0</v>
      </c>
      <c r="AK306" s="33">
        <f t="shared" ref="AK306:AK354" si="165">IFERROR(IF($F306="",0,$D306*IF($AU306="22d",$F306,IF($AU306="4w",$F306,IF($AU306="2w",$F306,IF($AU306="1m",$F306,IF($AU306="1b",$F306/6,IF($AU306="3t",$F306/4,IF($AU306="1q",$F306/3,IF($AU306="3s",$F306/2,IF($AU306="9a",$F306,IF($AU306="b5",$F306/2,IF($AU306="q3",$F306/3,IF($AU306="t3",$F306/4,IF($AU306="s2",$F306/6,IF($AU306="5b5",$F306/2,0))))))))))))))),0)</f>
        <v>0</v>
      </c>
      <c r="AM306" s="12">
        <f t="shared" ref="AM306:AM354" si="166">IFERROR(IF($E306="",0,$D306*IF($AU306="22d",$E306,IF($AU306="4w",$E306,IF($AU306="2w",$E306,IF($AU306="1m",$E306,IF($AU306="2b",$E306/6,IF($AU306="1t",$E306/4,IF($AU306="2q",$E306/3,IF($AU306="4s",$E306/2,IF($AU306="10a",$E306,IF($AU306="b5",$E306/2,IF($AU306="q3",$E306/3,IF($AU306="t4",$E306/4,IF($AU306="s2",$E306/6,IF($AU306="6b6",$E306/2,0))))))))))))))),0)</f>
        <v>0</v>
      </c>
      <c r="AN306" s="33">
        <f t="shared" ref="AN306:AN354" si="167">IFERROR(IF($F306="",0,$D306*IF($AU306="22d",$F306,IF($AU306="4w",$F306,IF($AU306="2w",$F306,IF($AU306="1m",$F306,IF($AU306="2b",$F306/6,IF($AU306="1t",$F306/4,IF($AU306="2q",$F306/3,IF($AU306="4s",$F306/2,IF($AU306="10a",$F306,IF($AU306="b5",$F306/2,IF($AU306="q3",$F306/3,IF($AU306="t4",$F306/4,IF($AU306="s2",$F306/6,IF($AU306="6b6",$F306/2,0))))))))))))))),0)</f>
        <v>0</v>
      </c>
      <c r="AP306" s="12">
        <f t="shared" ref="AP306:AP354" si="168">IFERROR(IF($E306="",0,$D306*IF($AU306="22d",$E306,IF($AU306="4w",$E306,IF($AU306="2w",$E306,IF($AU306="1m",$E306,IF($AU306="1b",$E306/6,IF($AU306="2t",$E306/4,IF($AU306="3q",$E306/3,IF($AU306="5s",$E306/2,IF($AU306="11a",$E306,IF($AU306="b6",$E306/2,IF($AU306="q3",$E306/3,IF($AU306="t4",$E306/4,IF($AU306="s2",$E306/6,IF($AU306="6b6",$E306/2,0))))))))))))))),0)</f>
        <v>0</v>
      </c>
      <c r="AQ306" s="33">
        <f t="shared" ref="AQ306:AQ354" si="169">IFERROR(IF($F306="",0,$D306*IF($AU306="22d",$F306,IF($AU306="4w",$F306,IF($AU306="2w",$F306,IF($AU306="1m",$F306,IF($AU306="1b",$F306/6,IF($AU306="2t",$F306/4,IF($AU306="3q",$F306/3,IF($AU306="5s",$F306/2,IF($AU306="11a",$F306,IF($AU306="b6",$F306/2,IF($AU306="q3",$F306/3,IF($AU306="t4",$F306/4,IF($AU306="s2",$F306/6,IF($AU306="6b6",$F306/2,0))))))))))))))),0)</f>
        <v>0</v>
      </c>
      <c r="AS306" s="12">
        <f t="shared" ref="AS306:AS354" si="170">IFERROR(IF($E306="",0,$D306*IF($AU306="22d",$E306,IF($AU306="4w",$E306,IF($AU306="2w",$E306,IF($AU306="1m",$E306,IF($AU306="2b",$E306/6,IF($AU306="3t",$E306/4,IF($AU306="4q",$E306/3,IF($AU306="6s",$E306/2,IF($AU306="12a",$E306,IF($AU306="b6",$E306/2,IF($AU306="q3",$E306/3,IF($AU306="t4",$E306/4,IF($AU306="s2",$E306/6,IF($AU306="1b1",$E306/2,0))))))))))))))),0)</f>
        <v>0</v>
      </c>
      <c r="AT306" s="33">
        <f t="shared" ref="AT306:AT354" si="171">IFERROR(IF($F306="",0,$D306*IF($AU306="22d",$F306,IF($AU306="4w",$F306,IF($AU306="2w",$F306,IF($AU306="1m",$F306,IF($AU306="2b",$F306/6,IF($AU306="3t",$F306/4,IF($AU306="4q",$F306/3,IF($AU306="6s",$F306/2,IF($AU306="12a",$F306,IF($AU306="b6",$F306/2,IF($AU306="q3",$F306/3,IF($AU306="t4",$F306/4,IF($AU306="s2",$F306/6,IF($AU306="1b1",$F306/2,0))))))))))))))),0)</f>
        <v>0</v>
      </c>
      <c r="AU306" s="158" t="str">
        <f>IF(C306="","",VLOOKUP(B306,apoio!P:S,4,0))</f>
        <v/>
      </c>
    </row>
    <row r="307" spans="1:47" ht="15" customHeight="1" x14ac:dyDescent="0.25">
      <c r="A307" s="10" t="str">
        <f>IF('1_geral'!$D$12="","",'1_geral'!$A$12)</f>
        <v/>
      </c>
      <c r="B307" s="48" t="str">
        <f>IF('1_geral'!$G$12="","",'1_geral'!$G$12)</f>
        <v/>
      </c>
      <c r="C307" s="48" t="str">
        <f>IF('1_geral'!$D$12="","",'1_geral'!$D$12)</f>
        <v/>
      </c>
      <c r="D307" s="35" t="str">
        <f>IF(C307="","",1/'3_pessoal'!C$12)</f>
        <v/>
      </c>
      <c r="E307" s="11">
        <f>IF(C307="",0,'3_pessoal'!AM$12)</f>
        <v>0</v>
      </c>
      <c r="F307" s="108">
        <f>IF(C307="",0,'3_pessoal'!AO$12)</f>
        <v>0</v>
      </c>
      <c r="G307" s="11">
        <f t="shared" si="147"/>
        <v>0</v>
      </c>
      <c r="I307" s="11">
        <f t="shared" si="145"/>
        <v>0</v>
      </c>
      <c r="J307" s="112">
        <f t="shared" si="146"/>
        <v>0</v>
      </c>
      <c r="L307" s="11">
        <f t="shared" si="148"/>
        <v>0</v>
      </c>
      <c r="M307" s="108">
        <f t="shared" si="149"/>
        <v>0</v>
      </c>
      <c r="O307" s="11">
        <f t="shared" si="150"/>
        <v>0</v>
      </c>
      <c r="P307" s="108">
        <f t="shared" si="151"/>
        <v>0</v>
      </c>
      <c r="R307" s="11">
        <f t="shared" si="152"/>
        <v>0</v>
      </c>
      <c r="S307" s="108">
        <f t="shared" si="153"/>
        <v>0</v>
      </c>
      <c r="U307" s="11">
        <f t="shared" si="154"/>
        <v>0</v>
      </c>
      <c r="V307" s="108">
        <f t="shared" si="155"/>
        <v>0</v>
      </c>
      <c r="X307" s="11">
        <f t="shared" si="156"/>
        <v>0</v>
      </c>
      <c r="Y307" s="108">
        <f t="shared" si="157"/>
        <v>0</v>
      </c>
      <c r="AA307" s="11">
        <f t="shared" si="158"/>
        <v>0</v>
      </c>
      <c r="AB307" s="108">
        <f t="shared" si="159"/>
        <v>0</v>
      </c>
      <c r="AD307" s="11">
        <f t="shared" si="160"/>
        <v>0</v>
      </c>
      <c r="AE307" s="108">
        <f t="shared" si="161"/>
        <v>0</v>
      </c>
      <c r="AG307" s="11">
        <f t="shared" si="162"/>
        <v>0</v>
      </c>
      <c r="AH307" s="108">
        <f t="shared" si="163"/>
        <v>0</v>
      </c>
      <c r="AJ307" s="11">
        <f t="shared" si="164"/>
        <v>0</v>
      </c>
      <c r="AK307" s="108">
        <f t="shared" si="165"/>
        <v>0</v>
      </c>
      <c r="AM307" s="11">
        <f t="shared" si="166"/>
        <v>0</v>
      </c>
      <c r="AN307" s="108">
        <f t="shared" si="167"/>
        <v>0</v>
      </c>
      <c r="AP307" s="11">
        <f t="shared" si="168"/>
        <v>0</v>
      </c>
      <c r="AQ307" s="108">
        <f t="shared" si="169"/>
        <v>0</v>
      </c>
      <c r="AS307" s="11">
        <f t="shared" si="170"/>
        <v>0</v>
      </c>
      <c r="AT307" s="108">
        <f t="shared" si="171"/>
        <v>0</v>
      </c>
      <c r="AU307" s="158" t="str">
        <f>IF(C307="","",VLOOKUP(B307,apoio!P:S,4,0))</f>
        <v/>
      </c>
    </row>
    <row r="308" spans="1:47" ht="15" customHeight="1" x14ac:dyDescent="0.25">
      <c r="A308" s="7" t="str">
        <f>IF('1_geral'!$D$13="","",'1_geral'!$A$13)</f>
        <v/>
      </c>
      <c r="B308" s="49" t="str">
        <f>IF('1_geral'!$G$13="","",'1_geral'!$G$13)</f>
        <v/>
      </c>
      <c r="C308" s="49" t="str">
        <f>IF('1_geral'!$D$13="","",'1_geral'!$D$13)</f>
        <v/>
      </c>
      <c r="D308" s="35" t="str">
        <f>IF(C308="","",1/'3_pessoal'!C$13)</f>
        <v/>
      </c>
      <c r="E308" s="12">
        <f>IF(C308="",0,'3_pessoal'!AM$13)</f>
        <v>0</v>
      </c>
      <c r="F308" s="33">
        <f>IF(C308="",0,'3_pessoal'!AO$13)</f>
        <v>0</v>
      </c>
      <c r="G308" s="12">
        <f t="shared" si="147"/>
        <v>0</v>
      </c>
      <c r="I308" s="12">
        <f t="shared" si="145"/>
        <v>0</v>
      </c>
      <c r="J308" s="12">
        <f t="shared" si="146"/>
        <v>0</v>
      </c>
      <c r="L308" s="12">
        <f t="shared" si="148"/>
        <v>0</v>
      </c>
      <c r="M308" s="33">
        <f t="shared" si="149"/>
        <v>0</v>
      </c>
      <c r="O308" s="12">
        <f t="shared" si="150"/>
        <v>0</v>
      </c>
      <c r="P308" s="33">
        <f t="shared" si="151"/>
        <v>0</v>
      </c>
      <c r="R308" s="12">
        <f t="shared" si="152"/>
        <v>0</v>
      </c>
      <c r="S308" s="33">
        <f t="shared" si="153"/>
        <v>0</v>
      </c>
      <c r="U308" s="12">
        <f t="shared" si="154"/>
        <v>0</v>
      </c>
      <c r="V308" s="33">
        <f t="shared" si="155"/>
        <v>0</v>
      </c>
      <c r="X308" s="12">
        <f t="shared" si="156"/>
        <v>0</v>
      </c>
      <c r="Y308" s="33">
        <f t="shared" si="157"/>
        <v>0</v>
      </c>
      <c r="AA308" s="12">
        <f t="shared" si="158"/>
        <v>0</v>
      </c>
      <c r="AB308" s="33">
        <f t="shared" si="159"/>
        <v>0</v>
      </c>
      <c r="AD308" s="12">
        <f t="shared" si="160"/>
        <v>0</v>
      </c>
      <c r="AE308" s="33">
        <f t="shared" si="161"/>
        <v>0</v>
      </c>
      <c r="AG308" s="12">
        <f t="shared" si="162"/>
        <v>0</v>
      </c>
      <c r="AH308" s="33">
        <f t="shared" si="163"/>
        <v>0</v>
      </c>
      <c r="AJ308" s="12">
        <f t="shared" si="164"/>
        <v>0</v>
      </c>
      <c r="AK308" s="33">
        <f t="shared" si="165"/>
        <v>0</v>
      </c>
      <c r="AM308" s="12">
        <f t="shared" si="166"/>
        <v>0</v>
      </c>
      <c r="AN308" s="33">
        <f t="shared" si="167"/>
        <v>0</v>
      </c>
      <c r="AP308" s="12">
        <f t="shared" si="168"/>
        <v>0</v>
      </c>
      <c r="AQ308" s="33">
        <f t="shared" si="169"/>
        <v>0</v>
      </c>
      <c r="AS308" s="12">
        <f t="shared" si="170"/>
        <v>0</v>
      </c>
      <c r="AT308" s="33">
        <f t="shared" si="171"/>
        <v>0</v>
      </c>
      <c r="AU308" s="158" t="str">
        <f>IF(C308="","",VLOOKUP(B308,apoio!P:S,4,0))</f>
        <v/>
      </c>
    </row>
    <row r="309" spans="1:47" ht="15" customHeight="1" x14ac:dyDescent="0.25">
      <c r="A309" s="10" t="str">
        <f>IF('1_geral'!$D$14="","",'1_geral'!$A$14)</f>
        <v/>
      </c>
      <c r="B309" s="48" t="str">
        <f>IF('1_geral'!$G$14="","",'1_geral'!$G$14)</f>
        <v/>
      </c>
      <c r="C309" s="48" t="str">
        <f>IF('1_geral'!$D$14="","",'1_geral'!$D$14)</f>
        <v/>
      </c>
      <c r="D309" s="35" t="str">
        <f>IF(C309="","",1/'3_pessoal'!C$14)</f>
        <v/>
      </c>
      <c r="E309" s="11">
        <f>IF(C309="",0,'3_pessoal'!AM$14)</f>
        <v>0</v>
      </c>
      <c r="F309" s="108">
        <f>IF(C309="",0,'3_pessoal'!AO$14)</f>
        <v>0</v>
      </c>
      <c r="G309" s="11">
        <f t="shared" si="147"/>
        <v>0</v>
      </c>
      <c r="I309" s="11">
        <f t="shared" si="145"/>
        <v>0</v>
      </c>
      <c r="J309" s="112">
        <f t="shared" si="146"/>
        <v>0</v>
      </c>
      <c r="L309" s="11">
        <f t="shared" si="148"/>
        <v>0</v>
      </c>
      <c r="M309" s="108">
        <f t="shared" si="149"/>
        <v>0</v>
      </c>
      <c r="O309" s="11">
        <f t="shared" si="150"/>
        <v>0</v>
      </c>
      <c r="P309" s="108">
        <f t="shared" si="151"/>
        <v>0</v>
      </c>
      <c r="R309" s="11">
        <f t="shared" si="152"/>
        <v>0</v>
      </c>
      <c r="S309" s="108">
        <f t="shared" si="153"/>
        <v>0</v>
      </c>
      <c r="U309" s="11">
        <f t="shared" si="154"/>
        <v>0</v>
      </c>
      <c r="V309" s="108">
        <f t="shared" si="155"/>
        <v>0</v>
      </c>
      <c r="X309" s="11">
        <f t="shared" si="156"/>
        <v>0</v>
      </c>
      <c r="Y309" s="108">
        <f t="shared" si="157"/>
        <v>0</v>
      </c>
      <c r="AA309" s="11">
        <f t="shared" si="158"/>
        <v>0</v>
      </c>
      <c r="AB309" s="108">
        <f t="shared" si="159"/>
        <v>0</v>
      </c>
      <c r="AD309" s="11">
        <f t="shared" si="160"/>
        <v>0</v>
      </c>
      <c r="AE309" s="108">
        <f t="shared" si="161"/>
        <v>0</v>
      </c>
      <c r="AG309" s="11">
        <f t="shared" si="162"/>
        <v>0</v>
      </c>
      <c r="AH309" s="108">
        <f t="shared" si="163"/>
        <v>0</v>
      </c>
      <c r="AJ309" s="11">
        <f t="shared" si="164"/>
        <v>0</v>
      </c>
      <c r="AK309" s="108">
        <f t="shared" si="165"/>
        <v>0</v>
      </c>
      <c r="AM309" s="11">
        <f t="shared" si="166"/>
        <v>0</v>
      </c>
      <c r="AN309" s="108">
        <f t="shared" si="167"/>
        <v>0</v>
      </c>
      <c r="AP309" s="11">
        <f t="shared" si="168"/>
        <v>0</v>
      </c>
      <c r="AQ309" s="108">
        <f t="shared" si="169"/>
        <v>0</v>
      </c>
      <c r="AS309" s="11">
        <f t="shared" si="170"/>
        <v>0</v>
      </c>
      <c r="AT309" s="108">
        <f t="shared" si="171"/>
        <v>0</v>
      </c>
      <c r="AU309" s="158" t="str">
        <f>IF(C309="","",VLOOKUP(B309,apoio!P:S,4,0))</f>
        <v/>
      </c>
    </row>
    <row r="310" spans="1:47" ht="15" customHeight="1" x14ac:dyDescent="0.25">
      <c r="A310" s="7" t="str">
        <f>IF('1_geral'!$D$15="","",'1_geral'!$A$15)</f>
        <v/>
      </c>
      <c r="B310" s="49" t="str">
        <f>IF('1_geral'!$G$15="","",'1_geral'!$G$15)</f>
        <v/>
      </c>
      <c r="C310" s="49" t="str">
        <f>IF('1_geral'!$D$15="","",'1_geral'!$D$15)</f>
        <v/>
      </c>
      <c r="D310" s="35" t="str">
        <f>IF(C310="","",1/'3_pessoal'!C$15)</f>
        <v/>
      </c>
      <c r="E310" s="12">
        <f>IF(C310="",0,'3_pessoal'!AM$15)</f>
        <v>0</v>
      </c>
      <c r="F310" s="33">
        <f>IF(C310="",0,'3_pessoal'!AO$15)</f>
        <v>0</v>
      </c>
      <c r="G310" s="12">
        <f t="shared" si="147"/>
        <v>0</v>
      </c>
      <c r="I310" s="12">
        <f t="shared" si="145"/>
        <v>0</v>
      </c>
      <c r="J310" s="12">
        <f t="shared" si="146"/>
        <v>0</v>
      </c>
      <c r="L310" s="12">
        <f t="shared" si="148"/>
        <v>0</v>
      </c>
      <c r="M310" s="33">
        <f t="shared" si="149"/>
        <v>0</v>
      </c>
      <c r="O310" s="12">
        <f t="shared" si="150"/>
        <v>0</v>
      </c>
      <c r="P310" s="33">
        <f t="shared" si="151"/>
        <v>0</v>
      </c>
      <c r="R310" s="12">
        <f t="shared" si="152"/>
        <v>0</v>
      </c>
      <c r="S310" s="33">
        <f t="shared" si="153"/>
        <v>0</v>
      </c>
      <c r="U310" s="12">
        <f t="shared" si="154"/>
        <v>0</v>
      </c>
      <c r="V310" s="33">
        <f t="shared" si="155"/>
        <v>0</v>
      </c>
      <c r="X310" s="12">
        <f t="shared" si="156"/>
        <v>0</v>
      </c>
      <c r="Y310" s="33">
        <f t="shared" si="157"/>
        <v>0</v>
      </c>
      <c r="AA310" s="12">
        <f t="shared" si="158"/>
        <v>0</v>
      </c>
      <c r="AB310" s="33">
        <f t="shared" si="159"/>
        <v>0</v>
      </c>
      <c r="AD310" s="12">
        <f t="shared" si="160"/>
        <v>0</v>
      </c>
      <c r="AE310" s="33">
        <f t="shared" si="161"/>
        <v>0</v>
      </c>
      <c r="AG310" s="12">
        <f t="shared" si="162"/>
        <v>0</v>
      </c>
      <c r="AH310" s="33">
        <f t="shared" si="163"/>
        <v>0</v>
      </c>
      <c r="AJ310" s="12">
        <f t="shared" si="164"/>
        <v>0</v>
      </c>
      <c r="AK310" s="33">
        <f t="shared" si="165"/>
        <v>0</v>
      </c>
      <c r="AM310" s="12">
        <f t="shared" si="166"/>
        <v>0</v>
      </c>
      <c r="AN310" s="33">
        <f t="shared" si="167"/>
        <v>0</v>
      </c>
      <c r="AP310" s="12">
        <f t="shared" si="168"/>
        <v>0</v>
      </c>
      <c r="AQ310" s="33">
        <f t="shared" si="169"/>
        <v>0</v>
      </c>
      <c r="AS310" s="12">
        <f t="shared" si="170"/>
        <v>0</v>
      </c>
      <c r="AT310" s="33">
        <f t="shared" si="171"/>
        <v>0</v>
      </c>
      <c r="AU310" s="158" t="str">
        <f>IF(C310="","",VLOOKUP(B310,apoio!P:S,4,0))</f>
        <v/>
      </c>
    </row>
    <row r="311" spans="1:47" ht="15" customHeight="1" x14ac:dyDescent="0.25">
      <c r="A311" s="10" t="str">
        <f>IF('1_geral'!$D$16="","",'1_geral'!$A$16)</f>
        <v/>
      </c>
      <c r="B311" s="48" t="str">
        <f>IF('1_geral'!$G$16="","",'1_geral'!$G$16)</f>
        <v/>
      </c>
      <c r="C311" s="48" t="str">
        <f>IF('1_geral'!$D$16="","",'1_geral'!$D$16)</f>
        <v/>
      </c>
      <c r="D311" s="35" t="str">
        <f>IF(C311="","",1/'3_pessoal'!C$16)</f>
        <v/>
      </c>
      <c r="E311" s="11">
        <f>IF(C311="",0,'3_pessoal'!AM$16)</f>
        <v>0</v>
      </c>
      <c r="F311" s="108">
        <f>IF(C311="",0,'3_pessoal'!AO$16)</f>
        <v>0</v>
      </c>
      <c r="G311" s="11">
        <f t="shared" si="147"/>
        <v>0</v>
      </c>
      <c r="I311" s="11">
        <f t="shared" si="145"/>
        <v>0</v>
      </c>
      <c r="J311" s="112">
        <f t="shared" si="146"/>
        <v>0</v>
      </c>
      <c r="L311" s="11">
        <f t="shared" si="148"/>
        <v>0</v>
      </c>
      <c r="M311" s="108">
        <f t="shared" si="149"/>
        <v>0</v>
      </c>
      <c r="O311" s="11">
        <f t="shared" si="150"/>
        <v>0</v>
      </c>
      <c r="P311" s="108">
        <f t="shared" si="151"/>
        <v>0</v>
      </c>
      <c r="R311" s="11">
        <f t="shared" si="152"/>
        <v>0</v>
      </c>
      <c r="S311" s="108">
        <f t="shared" si="153"/>
        <v>0</v>
      </c>
      <c r="U311" s="11">
        <f t="shared" si="154"/>
        <v>0</v>
      </c>
      <c r="V311" s="108">
        <f t="shared" si="155"/>
        <v>0</v>
      </c>
      <c r="X311" s="11">
        <f t="shared" si="156"/>
        <v>0</v>
      </c>
      <c r="Y311" s="108">
        <f t="shared" si="157"/>
        <v>0</v>
      </c>
      <c r="AA311" s="11">
        <f t="shared" si="158"/>
        <v>0</v>
      </c>
      <c r="AB311" s="108">
        <f t="shared" si="159"/>
        <v>0</v>
      </c>
      <c r="AD311" s="11">
        <f t="shared" si="160"/>
        <v>0</v>
      </c>
      <c r="AE311" s="108">
        <f t="shared" si="161"/>
        <v>0</v>
      </c>
      <c r="AG311" s="11">
        <f t="shared" si="162"/>
        <v>0</v>
      </c>
      <c r="AH311" s="108">
        <f t="shared" si="163"/>
        <v>0</v>
      </c>
      <c r="AJ311" s="11">
        <f t="shared" si="164"/>
        <v>0</v>
      </c>
      <c r="AK311" s="108">
        <f t="shared" si="165"/>
        <v>0</v>
      </c>
      <c r="AM311" s="11">
        <f t="shared" si="166"/>
        <v>0</v>
      </c>
      <c r="AN311" s="108">
        <f t="shared" si="167"/>
        <v>0</v>
      </c>
      <c r="AP311" s="11">
        <f t="shared" si="168"/>
        <v>0</v>
      </c>
      <c r="AQ311" s="108">
        <f t="shared" si="169"/>
        <v>0</v>
      </c>
      <c r="AS311" s="11">
        <f t="shared" si="170"/>
        <v>0</v>
      </c>
      <c r="AT311" s="108">
        <f t="shared" si="171"/>
        <v>0</v>
      </c>
      <c r="AU311" s="158" t="str">
        <f>IF(C311="","",VLOOKUP(B311,apoio!P:S,4,0))</f>
        <v/>
      </c>
    </row>
    <row r="312" spans="1:47" ht="15" customHeight="1" x14ac:dyDescent="0.25">
      <c r="A312" s="7" t="str">
        <f>IF('1_geral'!$D$17="","",'1_geral'!$A$17)</f>
        <v/>
      </c>
      <c r="B312" s="49" t="str">
        <f>IF('1_geral'!$G$17="","",'1_geral'!$G$17)</f>
        <v/>
      </c>
      <c r="C312" s="49" t="str">
        <f>IF('1_geral'!$D$17="","",'1_geral'!$D$17)</f>
        <v/>
      </c>
      <c r="D312" s="35" t="str">
        <f>IF(C312="","",1/'3_pessoal'!C$17)</f>
        <v/>
      </c>
      <c r="E312" s="12">
        <f>IF(C312="",0,'3_pessoal'!AM$17)</f>
        <v>0</v>
      </c>
      <c r="F312" s="33">
        <f>IF(C312="",0,'3_pessoal'!AO$17)</f>
        <v>0</v>
      </c>
      <c r="G312" s="12">
        <f t="shared" si="147"/>
        <v>0</v>
      </c>
      <c r="I312" s="12">
        <f t="shared" si="145"/>
        <v>0</v>
      </c>
      <c r="J312" s="12">
        <f t="shared" si="146"/>
        <v>0</v>
      </c>
      <c r="L312" s="12">
        <f t="shared" si="148"/>
        <v>0</v>
      </c>
      <c r="M312" s="33">
        <f t="shared" si="149"/>
        <v>0</v>
      </c>
      <c r="O312" s="12">
        <f t="shared" si="150"/>
        <v>0</v>
      </c>
      <c r="P312" s="33">
        <f t="shared" si="151"/>
        <v>0</v>
      </c>
      <c r="R312" s="12">
        <f t="shared" si="152"/>
        <v>0</v>
      </c>
      <c r="S312" s="33">
        <f t="shared" si="153"/>
        <v>0</v>
      </c>
      <c r="U312" s="12">
        <f t="shared" si="154"/>
        <v>0</v>
      </c>
      <c r="V312" s="33">
        <f t="shared" si="155"/>
        <v>0</v>
      </c>
      <c r="X312" s="12">
        <f t="shared" si="156"/>
        <v>0</v>
      </c>
      <c r="Y312" s="33">
        <f t="shared" si="157"/>
        <v>0</v>
      </c>
      <c r="AA312" s="12">
        <f t="shared" si="158"/>
        <v>0</v>
      </c>
      <c r="AB312" s="33">
        <f t="shared" si="159"/>
        <v>0</v>
      </c>
      <c r="AD312" s="12">
        <f t="shared" si="160"/>
        <v>0</v>
      </c>
      <c r="AE312" s="33">
        <f t="shared" si="161"/>
        <v>0</v>
      </c>
      <c r="AG312" s="12">
        <f t="shared" si="162"/>
        <v>0</v>
      </c>
      <c r="AH312" s="33">
        <f t="shared" si="163"/>
        <v>0</v>
      </c>
      <c r="AJ312" s="12">
        <f t="shared" si="164"/>
        <v>0</v>
      </c>
      <c r="AK312" s="33">
        <f t="shared" si="165"/>
        <v>0</v>
      </c>
      <c r="AM312" s="12">
        <f t="shared" si="166"/>
        <v>0</v>
      </c>
      <c r="AN312" s="33">
        <f t="shared" si="167"/>
        <v>0</v>
      </c>
      <c r="AP312" s="12">
        <f t="shared" si="168"/>
        <v>0</v>
      </c>
      <c r="AQ312" s="33">
        <f t="shared" si="169"/>
        <v>0</v>
      </c>
      <c r="AS312" s="12">
        <f t="shared" si="170"/>
        <v>0</v>
      </c>
      <c r="AT312" s="33">
        <f t="shared" si="171"/>
        <v>0</v>
      </c>
      <c r="AU312" s="158" t="str">
        <f>IF(C312="","",VLOOKUP(B312,apoio!P:S,4,0))</f>
        <v/>
      </c>
    </row>
    <row r="313" spans="1:47" ht="15" customHeight="1" x14ac:dyDescent="0.25">
      <c r="A313" s="10" t="str">
        <f>IF('1_geral'!$D$18="","",'1_geral'!$A$18)</f>
        <v/>
      </c>
      <c r="B313" s="48" t="str">
        <f>IF('1_geral'!$G$18="","",'1_geral'!$G$18)</f>
        <v/>
      </c>
      <c r="C313" s="48" t="str">
        <f>IF('1_geral'!$D$18="","",'1_geral'!$D$18)</f>
        <v/>
      </c>
      <c r="D313" s="35" t="str">
        <f>IF(C313="","",1/'3_pessoal'!C$18)</f>
        <v/>
      </c>
      <c r="E313" s="11">
        <f>IF(C313="",0,'3_pessoal'!AM$18)</f>
        <v>0</v>
      </c>
      <c r="F313" s="108">
        <f>IF(C313="",0,'3_pessoal'!AO$18)</f>
        <v>0</v>
      </c>
      <c r="G313" s="11">
        <f t="shared" si="147"/>
        <v>0</v>
      </c>
      <c r="I313" s="11">
        <f t="shared" si="145"/>
        <v>0</v>
      </c>
      <c r="J313" s="112">
        <f t="shared" si="146"/>
        <v>0</v>
      </c>
      <c r="L313" s="11">
        <f t="shared" si="148"/>
        <v>0</v>
      </c>
      <c r="M313" s="108">
        <f t="shared" si="149"/>
        <v>0</v>
      </c>
      <c r="O313" s="11">
        <f t="shared" si="150"/>
        <v>0</v>
      </c>
      <c r="P313" s="108">
        <f t="shared" si="151"/>
        <v>0</v>
      </c>
      <c r="R313" s="11">
        <f t="shared" si="152"/>
        <v>0</v>
      </c>
      <c r="S313" s="108">
        <f t="shared" si="153"/>
        <v>0</v>
      </c>
      <c r="U313" s="11">
        <f t="shared" si="154"/>
        <v>0</v>
      </c>
      <c r="V313" s="108">
        <f t="shared" si="155"/>
        <v>0</v>
      </c>
      <c r="X313" s="11">
        <f t="shared" si="156"/>
        <v>0</v>
      </c>
      <c r="Y313" s="108">
        <f t="shared" si="157"/>
        <v>0</v>
      </c>
      <c r="AA313" s="11">
        <f t="shared" si="158"/>
        <v>0</v>
      </c>
      <c r="AB313" s="108">
        <f t="shared" si="159"/>
        <v>0</v>
      </c>
      <c r="AD313" s="11">
        <f t="shared" si="160"/>
        <v>0</v>
      </c>
      <c r="AE313" s="108">
        <f t="shared" si="161"/>
        <v>0</v>
      </c>
      <c r="AG313" s="11">
        <f t="shared" si="162"/>
        <v>0</v>
      </c>
      <c r="AH313" s="108">
        <f t="shared" si="163"/>
        <v>0</v>
      </c>
      <c r="AJ313" s="11">
        <f t="shared" si="164"/>
        <v>0</v>
      </c>
      <c r="AK313" s="108">
        <f t="shared" si="165"/>
        <v>0</v>
      </c>
      <c r="AM313" s="11">
        <f t="shared" si="166"/>
        <v>0</v>
      </c>
      <c r="AN313" s="108">
        <f t="shared" si="167"/>
        <v>0</v>
      </c>
      <c r="AP313" s="11">
        <f t="shared" si="168"/>
        <v>0</v>
      </c>
      <c r="AQ313" s="108">
        <f t="shared" si="169"/>
        <v>0</v>
      </c>
      <c r="AS313" s="11">
        <f t="shared" si="170"/>
        <v>0</v>
      </c>
      <c r="AT313" s="108">
        <f t="shared" si="171"/>
        <v>0</v>
      </c>
      <c r="AU313" s="158" t="str">
        <f>IF(C313="","",VLOOKUP(B313,apoio!P:S,4,0))</f>
        <v/>
      </c>
    </row>
    <row r="314" spans="1:47" ht="15" customHeight="1" x14ac:dyDescent="0.25">
      <c r="A314" s="7" t="str">
        <f>IF('1_geral'!$D$19="","",'1_geral'!$A$19)</f>
        <v/>
      </c>
      <c r="B314" s="49" t="str">
        <f>IF('1_geral'!$G$19="","",'1_geral'!$G$19)</f>
        <v/>
      </c>
      <c r="C314" s="49" t="str">
        <f>IF('1_geral'!$D$19="","",'1_geral'!$D$19)</f>
        <v/>
      </c>
      <c r="D314" s="35" t="str">
        <f>IF(C314="","",1/'3_pessoal'!C$19)</f>
        <v/>
      </c>
      <c r="E314" s="12">
        <f>IF(C314="",0,'3_pessoal'!AM$19)</f>
        <v>0</v>
      </c>
      <c r="F314" s="33">
        <f>IF(C314="",0,'3_pessoal'!AO$19)</f>
        <v>0</v>
      </c>
      <c r="G314" s="12">
        <f t="shared" si="147"/>
        <v>0</v>
      </c>
      <c r="I314" s="12">
        <f t="shared" si="145"/>
        <v>0</v>
      </c>
      <c r="J314" s="12">
        <f t="shared" si="146"/>
        <v>0</v>
      </c>
      <c r="L314" s="12">
        <f t="shared" si="148"/>
        <v>0</v>
      </c>
      <c r="M314" s="33">
        <f t="shared" si="149"/>
        <v>0</v>
      </c>
      <c r="O314" s="12">
        <f t="shared" si="150"/>
        <v>0</v>
      </c>
      <c r="P314" s="33">
        <f t="shared" si="151"/>
        <v>0</v>
      </c>
      <c r="R314" s="12">
        <f t="shared" si="152"/>
        <v>0</v>
      </c>
      <c r="S314" s="33">
        <f t="shared" si="153"/>
        <v>0</v>
      </c>
      <c r="U314" s="12">
        <f t="shared" si="154"/>
        <v>0</v>
      </c>
      <c r="V314" s="33">
        <f t="shared" si="155"/>
        <v>0</v>
      </c>
      <c r="X314" s="12">
        <f t="shared" si="156"/>
        <v>0</v>
      </c>
      <c r="Y314" s="33">
        <f t="shared" si="157"/>
        <v>0</v>
      </c>
      <c r="AA314" s="12">
        <f t="shared" si="158"/>
        <v>0</v>
      </c>
      <c r="AB314" s="33">
        <f t="shared" si="159"/>
        <v>0</v>
      </c>
      <c r="AD314" s="12">
        <f t="shared" si="160"/>
        <v>0</v>
      </c>
      <c r="AE314" s="33">
        <f t="shared" si="161"/>
        <v>0</v>
      </c>
      <c r="AG314" s="12">
        <f t="shared" si="162"/>
        <v>0</v>
      </c>
      <c r="AH314" s="33">
        <f t="shared" si="163"/>
        <v>0</v>
      </c>
      <c r="AJ314" s="12">
        <f t="shared" si="164"/>
        <v>0</v>
      </c>
      <c r="AK314" s="33">
        <f t="shared" si="165"/>
        <v>0</v>
      </c>
      <c r="AM314" s="12">
        <f t="shared" si="166"/>
        <v>0</v>
      </c>
      <c r="AN314" s="33">
        <f t="shared" si="167"/>
        <v>0</v>
      </c>
      <c r="AP314" s="12">
        <f t="shared" si="168"/>
        <v>0</v>
      </c>
      <c r="AQ314" s="33">
        <f t="shared" si="169"/>
        <v>0</v>
      </c>
      <c r="AS314" s="12">
        <f t="shared" si="170"/>
        <v>0</v>
      </c>
      <c r="AT314" s="33">
        <f t="shared" si="171"/>
        <v>0</v>
      </c>
      <c r="AU314" s="158" t="str">
        <f>IF(C314="","",VLOOKUP(B314,apoio!P:S,4,0))</f>
        <v/>
      </c>
    </row>
    <row r="315" spans="1:47" ht="15" customHeight="1" x14ac:dyDescent="0.25">
      <c r="A315" s="10" t="str">
        <f>IF('1_geral'!$D$20="","",'1_geral'!$A$20)</f>
        <v/>
      </c>
      <c r="B315" s="48" t="str">
        <f>IF('1_geral'!$G$20="","",'1_geral'!$G$20)</f>
        <v/>
      </c>
      <c r="C315" s="48" t="str">
        <f>IF('1_geral'!$D$20="","",'1_geral'!$D$20)</f>
        <v/>
      </c>
      <c r="D315" s="35" t="str">
        <f>IF(C315="","",1/'3_pessoal'!C$20)</f>
        <v/>
      </c>
      <c r="E315" s="11">
        <f>IF(C315="",0,'3_pessoal'!AM$20)</f>
        <v>0</v>
      </c>
      <c r="F315" s="108">
        <f>IF(C315="",0,'3_pessoal'!AO$20)</f>
        <v>0</v>
      </c>
      <c r="G315" s="11">
        <f t="shared" si="147"/>
        <v>0</v>
      </c>
      <c r="I315" s="11">
        <f t="shared" si="145"/>
        <v>0</v>
      </c>
      <c r="J315" s="112">
        <f t="shared" si="146"/>
        <v>0</v>
      </c>
      <c r="L315" s="11">
        <f t="shared" si="148"/>
        <v>0</v>
      </c>
      <c r="M315" s="108">
        <f t="shared" si="149"/>
        <v>0</v>
      </c>
      <c r="O315" s="11">
        <f t="shared" si="150"/>
        <v>0</v>
      </c>
      <c r="P315" s="108">
        <f t="shared" si="151"/>
        <v>0</v>
      </c>
      <c r="R315" s="11">
        <f t="shared" si="152"/>
        <v>0</v>
      </c>
      <c r="S315" s="108">
        <f t="shared" si="153"/>
        <v>0</v>
      </c>
      <c r="U315" s="11">
        <f t="shared" si="154"/>
        <v>0</v>
      </c>
      <c r="V315" s="108">
        <f t="shared" si="155"/>
        <v>0</v>
      </c>
      <c r="X315" s="11">
        <f t="shared" si="156"/>
        <v>0</v>
      </c>
      <c r="Y315" s="108">
        <f t="shared" si="157"/>
        <v>0</v>
      </c>
      <c r="AA315" s="11">
        <f t="shared" si="158"/>
        <v>0</v>
      </c>
      <c r="AB315" s="108">
        <f t="shared" si="159"/>
        <v>0</v>
      </c>
      <c r="AD315" s="11">
        <f t="shared" si="160"/>
        <v>0</v>
      </c>
      <c r="AE315" s="108">
        <f t="shared" si="161"/>
        <v>0</v>
      </c>
      <c r="AG315" s="11">
        <f t="shared" si="162"/>
        <v>0</v>
      </c>
      <c r="AH315" s="108">
        <f t="shared" si="163"/>
        <v>0</v>
      </c>
      <c r="AJ315" s="11">
        <f t="shared" si="164"/>
        <v>0</v>
      </c>
      <c r="AK315" s="108">
        <f t="shared" si="165"/>
        <v>0</v>
      </c>
      <c r="AM315" s="11">
        <f t="shared" si="166"/>
        <v>0</v>
      </c>
      <c r="AN315" s="108">
        <f t="shared" si="167"/>
        <v>0</v>
      </c>
      <c r="AP315" s="11">
        <f t="shared" si="168"/>
        <v>0</v>
      </c>
      <c r="AQ315" s="108">
        <f t="shared" si="169"/>
        <v>0</v>
      </c>
      <c r="AS315" s="11">
        <f t="shared" si="170"/>
        <v>0</v>
      </c>
      <c r="AT315" s="108">
        <f t="shared" si="171"/>
        <v>0</v>
      </c>
      <c r="AU315" s="158" t="str">
        <f>IF(C315="","",VLOOKUP(B315,apoio!P:S,4,0))</f>
        <v/>
      </c>
    </row>
    <row r="316" spans="1:47" ht="15" customHeight="1" x14ac:dyDescent="0.25">
      <c r="A316" s="7" t="str">
        <f>IF('1_geral'!$D$21="","",'1_geral'!$A$21)</f>
        <v/>
      </c>
      <c r="B316" s="49" t="str">
        <f>IF('1_geral'!$G$21="","",'1_geral'!$G$21)</f>
        <v/>
      </c>
      <c r="C316" s="49" t="str">
        <f>IF('1_geral'!$D$21="","",'1_geral'!$D$21)</f>
        <v/>
      </c>
      <c r="D316" s="35" t="str">
        <f>IF(C316="","",1/'3_pessoal'!C$21)</f>
        <v/>
      </c>
      <c r="E316" s="12">
        <f>IF(C316="",0,'3_pessoal'!AM$21)</f>
        <v>0</v>
      </c>
      <c r="F316" s="33">
        <f>IF(C316="",0,'3_pessoal'!AO$21)</f>
        <v>0</v>
      </c>
      <c r="G316" s="12">
        <f t="shared" si="147"/>
        <v>0</v>
      </c>
      <c r="I316" s="12">
        <f t="shared" si="145"/>
        <v>0</v>
      </c>
      <c r="J316" s="12">
        <f t="shared" si="146"/>
        <v>0</v>
      </c>
      <c r="L316" s="12">
        <f t="shared" si="148"/>
        <v>0</v>
      </c>
      <c r="M316" s="33">
        <f t="shared" si="149"/>
        <v>0</v>
      </c>
      <c r="O316" s="12">
        <f t="shared" si="150"/>
        <v>0</v>
      </c>
      <c r="P316" s="33">
        <f t="shared" si="151"/>
        <v>0</v>
      </c>
      <c r="R316" s="12">
        <f t="shared" si="152"/>
        <v>0</v>
      </c>
      <c r="S316" s="33">
        <f t="shared" si="153"/>
        <v>0</v>
      </c>
      <c r="U316" s="12">
        <f t="shared" si="154"/>
        <v>0</v>
      </c>
      <c r="V316" s="33">
        <f t="shared" si="155"/>
        <v>0</v>
      </c>
      <c r="X316" s="12">
        <f t="shared" si="156"/>
        <v>0</v>
      </c>
      <c r="Y316" s="33">
        <f t="shared" si="157"/>
        <v>0</v>
      </c>
      <c r="AA316" s="12">
        <f t="shared" si="158"/>
        <v>0</v>
      </c>
      <c r="AB316" s="33">
        <f t="shared" si="159"/>
        <v>0</v>
      </c>
      <c r="AD316" s="12">
        <f t="shared" si="160"/>
        <v>0</v>
      </c>
      <c r="AE316" s="33">
        <f t="shared" si="161"/>
        <v>0</v>
      </c>
      <c r="AG316" s="12">
        <f t="shared" si="162"/>
        <v>0</v>
      </c>
      <c r="AH316" s="33">
        <f t="shared" si="163"/>
        <v>0</v>
      </c>
      <c r="AJ316" s="12">
        <f t="shared" si="164"/>
        <v>0</v>
      </c>
      <c r="AK316" s="33">
        <f t="shared" si="165"/>
        <v>0</v>
      </c>
      <c r="AM316" s="12">
        <f t="shared" si="166"/>
        <v>0</v>
      </c>
      <c r="AN316" s="33">
        <f t="shared" si="167"/>
        <v>0</v>
      </c>
      <c r="AP316" s="12">
        <f t="shared" si="168"/>
        <v>0</v>
      </c>
      <c r="AQ316" s="33">
        <f t="shared" si="169"/>
        <v>0</v>
      </c>
      <c r="AS316" s="12">
        <f t="shared" si="170"/>
        <v>0</v>
      </c>
      <c r="AT316" s="33">
        <f t="shared" si="171"/>
        <v>0</v>
      </c>
      <c r="AU316" s="158" t="str">
        <f>IF(C316="","",VLOOKUP(B316,apoio!P:S,4,0))</f>
        <v/>
      </c>
    </row>
    <row r="317" spans="1:47" ht="15" customHeight="1" x14ac:dyDescent="0.25">
      <c r="A317" s="10" t="str">
        <f>IF('1_geral'!$D$22="","",'1_geral'!$A$22)</f>
        <v/>
      </c>
      <c r="B317" s="48" t="str">
        <f>IF('1_geral'!$G$22="","",'1_geral'!$G$22)</f>
        <v/>
      </c>
      <c r="C317" s="48" t="str">
        <f>IF('1_geral'!$D$22="","",'1_geral'!$D$22)</f>
        <v/>
      </c>
      <c r="D317" s="35" t="str">
        <f>IF(C317="","",1/'3_pessoal'!C$22)</f>
        <v/>
      </c>
      <c r="E317" s="11">
        <f>IF(C317="",0,'3_pessoal'!AM$22)</f>
        <v>0</v>
      </c>
      <c r="F317" s="108">
        <f>IF(C317="",0,'3_pessoal'!AO$22)</f>
        <v>0</v>
      </c>
      <c r="G317" s="11">
        <f t="shared" si="147"/>
        <v>0</v>
      </c>
      <c r="I317" s="11">
        <f t="shared" si="145"/>
        <v>0</v>
      </c>
      <c r="J317" s="112">
        <f t="shared" si="146"/>
        <v>0</v>
      </c>
      <c r="L317" s="11">
        <f t="shared" si="148"/>
        <v>0</v>
      </c>
      <c r="M317" s="108">
        <f t="shared" si="149"/>
        <v>0</v>
      </c>
      <c r="O317" s="11">
        <f t="shared" si="150"/>
        <v>0</v>
      </c>
      <c r="P317" s="108">
        <f t="shared" si="151"/>
        <v>0</v>
      </c>
      <c r="R317" s="11">
        <f t="shared" si="152"/>
        <v>0</v>
      </c>
      <c r="S317" s="108">
        <f t="shared" si="153"/>
        <v>0</v>
      </c>
      <c r="U317" s="11">
        <f t="shared" si="154"/>
        <v>0</v>
      </c>
      <c r="V317" s="108">
        <f t="shared" si="155"/>
        <v>0</v>
      </c>
      <c r="X317" s="11">
        <f t="shared" si="156"/>
        <v>0</v>
      </c>
      <c r="Y317" s="108">
        <f t="shared" si="157"/>
        <v>0</v>
      </c>
      <c r="AA317" s="11">
        <f t="shared" si="158"/>
        <v>0</v>
      </c>
      <c r="AB317" s="108">
        <f t="shared" si="159"/>
        <v>0</v>
      </c>
      <c r="AD317" s="11">
        <f t="shared" si="160"/>
        <v>0</v>
      </c>
      <c r="AE317" s="108">
        <f t="shared" si="161"/>
        <v>0</v>
      </c>
      <c r="AG317" s="11">
        <f t="shared" si="162"/>
        <v>0</v>
      </c>
      <c r="AH317" s="108">
        <f t="shared" si="163"/>
        <v>0</v>
      </c>
      <c r="AJ317" s="11">
        <f t="shared" si="164"/>
        <v>0</v>
      </c>
      <c r="AK317" s="108">
        <f t="shared" si="165"/>
        <v>0</v>
      </c>
      <c r="AM317" s="11">
        <f t="shared" si="166"/>
        <v>0</v>
      </c>
      <c r="AN317" s="108">
        <f t="shared" si="167"/>
        <v>0</v>
      </c>
      <c r="AP317" s="11">
        <f t="shared" si="168"/>
        <v>0</v>
      </c>
      <c r="AQ317" s="108">
        <f t="shared" si="169"/>
        <v>0</v>
      </c>
      <c r="AS317" s="11">
        <f t="shared" si="170"/>
        <v>0</v>
      </c>
      <c r="AT317" s="108">
        <f t="shared" si="171"/>
        <v>0</v>
      </c>
      <c r="AU317" s="158" t="str">
        <f>IF(C317="","",VLOOKUP(B317,apoio!P:S,4,0))</f>
        <v/>
      </c>
    </row>
    <row r="318" spans="1:47" ht="15" customHeight="1" x14ac:dyDescent="0.25">
      <c r="A318" s="7" t="str">
        <f>IF('1_geral'!$D$23="","",'1_geral'!$A$23)</f>
        <v/>
      </c>
      <c r="B318" s="49" t="str">
        <f>IF('1_geral'!$G$23="","",'1_geral'!$G$23)</f>
        <v/>
      </c>
      <c r="C318" s="49" t="str">
        <f>IF('1_geral'!$D$23="","",'1_geral'!$D$23)</f>
        <v/>
      </c>
      <c r="D318" s="35" t="str">
        <f>IF(C318="","",1/'3_pessoal'!C$23)</f>
        <v/>
      </c>
      <c r="E318" s="12">
        <f>IF(C318="",0,'3_pessoal'!AM$23)</f>
        <v>0</v>
      </c>
      <c r="F318" s="33">
        <f>IF(C318="",0,'3_pessoal'!AO$23)</f>
        <v>0</v>
      </c>
      <c r="G318" s="12">
        <f t="shared" si="147"/>
        <v>0</v>
      </c>
      <c r="I318" s="12">
        <f t="shared" si="145"/>
        <v>0</v>
      </c>
      <c r="J318" s="12">
        <f t="shared" si="146"/>
        <v>0</v>
      </c>
      <c r="L318" s="12">
        <f t="shared" si="148"/>
        <v>0</v>
      </c>
      <c r="M318" s="33">
        <f t="shared" si="149"/>
        <v>0</v>
      </c>
      <c r="O318" s="12">
        <f t="shared" si="150"/>
        <v>0</v>
      </c>
      <c r="P318" s="33">
        <f t="shared" si="151"/>
        <v>0</v>
      </c>
      <c r="R318" s="12">
        <f t="shared" si="152"/>
        <v>0</v>
      </c>
      <c r="S318" s="33">
        <f t="shared" si="153"/>
        <v>0</v>
      </c>
      <c r="U318" s="12">
        <f t="shared" si="154"/>
        <v>0</v>
      </c>
      <c r="V318" s="33">
        <f t="shared" si="155"/>
        <v>0</v>
      </c>
      <c r="X318" s="12">
        <f t="shared" si="156"/>
        <v>0</v>
      </c>
      <c r="Y318" s="33">
        <f t="shared" si="157"/>
        <v>0</v>
      </c>
      <c r="AA318" s="12">
        <f t="shared" si="158"/>
        <v>0</v>
      </c>
      <c r="AB318" s="33">
        <f t="shared" si="159"/>
        <v>0</v>
      </c>
      <c r="AD318" s="12">
        <f t="shared" si="160"/>
        <v>0</v>
      </c>
      <c r="AE318" s="33">
        <f t="shared" si="161"/>
        <v>0</v>
      </c>
      <c r="AG318" s="12">
        <f t="shared" si="162"/>
        <v>0</v>
      </c>
      <c r="AH318" s="33">
        <f t="shared" si="163"/>
        <v>0</v>
      </c>
      <c r="AJ318" s="12">
        <f t="shared" si="164"/>
        <v>0</v>
      </c>
      <c r="AK318" s="33">
        <f t="shared" si="165"/>
        <v>0</v>
      </c>
      <c r="AM318" s="12">
        <f t="shared" si="166"/>
        <v>0</v>
      </c>
      <c r="AN318" s="33">
        <f t="shared" si="167"/>
        <v>0</v>
      </c>
      <c r="AP318" s="12">
        <f t="shared" si="168"/>
        <v>0</v>
      </c>
      <c r="AQ318" s="33">
        <f t="shared" si="169"/>
        <v>0</v>
      </c>
      <c r="AS318" s="12">
        <f t="shared" si="170"/>
        <v>0</v>
      </c>
      <c r="AT318" s="33">
        <f t="shared" si="171"/>
        <v>0</v>
      </c>
      <c r="AU318" s="158" t="str">
        <f>IF(C318="","",VLOOKUP(B318,apoio!P:S,4,0))</f>
        <v/>
      </c>
    </row>
    <row r="319" spans="1:47" ht="15" customHeight="1" x14ac:dyDescent="0.25">
      <c r="A319" s="10" t="str">
        <f>IF('1_geral'!$D$24="","",'1_geral'!$A$24)</f>
        <v/>
      </c>
      <c r="B319" s="48" t="str">
        <f>IF('1_geral'!$G$24="","",'1_geral'!$G$24)</f>
        <v/>
      </c>
      <c r="C319" s="48" t="str">
        <f>IF('1_geral'!$D$24="","",'1_geral'!$D$24)</f>
        <v/>
      </c>
      <c r="D319" s="35" t="str">
        <f>IF(C319="","",1/'3_pessoal'!C$24)</f>
        <v/>
      </c>
      <c r="E319" s="11">
        <f>IF(C319="",0,'3_pessoal'!AM$24)</f>
        <v>0</v>
      </c>
      <c r="F319" s="108">
        <f>IF(C319="",0,'3_pessoal'!AO$24)</f>
        <v>0</v>
      </c>
      <c r="G319" s="11">
        <f t="shared" si="147"/>
        <v>0</v>
      </c>
      <c r="I319" s="11">
        <f t="shared" si="145"/>
        <v>0</v>
      </c>
      <c r="J319" s="112">
        <f t="shared" si="146"/>
        <v>0</v>
      </c>
      <c r="L319" s="11">
        <f t="shared" si="148"/>
        <v>0</v>
      </c>
      <c r="M319" s="108">
        <f t="shared" si="149"/>
        <v>0</v>
      </c>
      <c r="O319" s="11">
        <f t="shared" si="150"/>
        <v>0</v>
      </c>
      <c r="P319" s="108">
        <f t="shared" si="151"/>
        <v>0</v>
      </c>
      <c r="R319" s="11">
        <f t="shared" si="152"/>
        <v>0</v>
      </c>
      <c r="S319" s="108">
        <f t="shared" si="153"/>
        <v>0</v>
      </c>
      <c r="U319" s="11">
        <f t="shared" si="154"/>
        <v>0</v>
      </c>
      <c r="V319" s="108">
        <f t="shared" si="155"/>
        <v>0</v>
      </c>
      <c r="X319" s="11">
        <f t="shared" si="156"/>
        <v>0</v>
      </c>
      <c r="Y319" s="108">
        <f t="shared" si="157"/>
        <v>0</v>
      </c>
      <c r="AA319" s="11">
        <f t="shared" si="158"/>
        <v>0</v>
      </c>
      <c r="AB319" s="108">
        <f t="shared" si="159"/>
        <v>0</v>
      </c>
      <c r="AD319" s="11">
        <f t="shared" si="160"/>
        <v>0</v>
      </c>
      <c r="AE319" s="108">
        <f t="shared" si="161"/>
        <v>0</v>
      </c>
      <c r="AG319" s="11">
        <f t="shared" si="162"/>
        <v>0</v>
      </c>
      <c r="AH319" s="108">
        <f t="shared" si="163"/>
        <v>0</v>
      </c>
      <c r="AJ319" s="11">
        <f t="shared" si="164"/>
        <v>0</v>
      </c>
      <c r="AK319" s="108">
        <f t="shared" si="165"/>
        <v>0</v>
      </c>
      <c r="AM319" s="11">
        <f t="shared" si="166"/>
        <v>0</v>
      </c>
      <c r="AN319" s="108">
        <f t="shared" si="167"/>
        <v>0</v>
      </c>
      <c r="AP319" s="11">
        <f t="shared" si="168"/>
        <v>0</v>
      </c>
      <c r="AQ319" s="108">
        <f t="shared" si="169"/>
        <v>0</v>
      </c>
      <c r="AS319" s="11">
        <f t="shared" si="170"/>
        <v>0</v>
      </c>
      <c r="AT319" s="108">
        <f t="shared" si="171"/>
        <v>0</v>
      </c>
      <c r="AU319" s="158" t="str">
        <f>IF(C319="","",VLOOKUP(B319,apoio!P:S,4,0))</f>
        <v/>
      </c>
    </row>
    <row r="320" spans="1:47" ht="15" customHeight="1" x14ac:dyDescent="0.25">
      <c r="A320" s="7" t="str">
        <f>IF('1_geral'!$D$25="","",'1_geral'!$A$25)</f>
        <v/>
      </c>
      <c r="B320" s="49" t="str">
        <f>IF('1_geral'!$G$25="","",'1_geral'!$G$25)</f>
        <v/>
      </c>
      <c r="C320" s="49" t="str">
        <f>IF('1_geral'!$D$25="","",'1_geral'!$D$25)</f>
        <v/>
      </c>
      <c r="D320" s="35" t="str">
        <f>IF(C320="","",1/'3_pessoal'!C$25)</f>
        <v/>
      </c>
      <c r="E320" s="12">
        <f>IF(C320="",0,'3_pessoal'!AM$25)</f>
        <v>0</v>
      </c>
      <c r="F320" s="33">
        <f>IF(C320="",0,'3_pessoal'!AO$25)</f>
        <v>0</v>
      </c>
      <c r="G320" s="12">
        <f t="shared" si="147"/>
        <v>0</v>
      </c>
      <c r="I320" s="12">
        <f t="shared" si="145"/>
        <v>0</v>
      </c>
      <c r="J320" s="12">
        <f t="shared" si="146"/>
        <v>0</v>
      </c>
      <c r="L320" s="12">
        <f t="shared" si="148"/>
        <v>0</v>
      </c>
      <c r="M320" s="33">
        <f t="shared" si="149"/>
        <v>0</v>
      </c>
      <c r="O320" s="12">
        <f t="shared" si="150"/>
        <v>0</v>
      </c>
      <c r="P320" s="33">
        <f t="shared" si="151"/>
        <v>0</v>
      </c>
      <c r="R320" s="12">
        <f t="shared" si="152"/>
        <v>0</v>
      </c>
      <c r="S320" s="33">
        <f t="shared" si="153"/>
        <v>0</v>
      </c>
      <c r="U320" s="12">
        <f t="shared" si="154"/>
        <v>0</v>
      </c>
      <c r="V320" s="33">
        <f t="shared" si="155"/>
        <v>0</v>
      </c>
      <c r="X320" s="12">
        <f t="shared" si="156"/>
        <v>0</v>
      </c>
      <c r="Y320" s="33">
        <f t="shared" si="157"/>
        <v>0</v>
      </c>
      <c r="AA320" s="12">
        <f t="shared" si="158"/>
        <v>0</v>
      </c>
      <c r="AB320" s="33">
        <f t="shared" si="159"/>
        <v>0</v>
      </c>
      <c r="AD320" s="12">
        <f t="shared" si="160"/>
        <v>0</v>
      </c>
      <c r="AE320" s="33">
        <f t="shared" si="161"/>
        <v>0</v>
      </c>
      <c r="AG320" s="12">
        <f t="shared" si="162"/>
        <v>0</v>
      </c>
      <c r="AH320" s="33">
        <f t="shared" si="163"/>
        <v>0</v>
      </c>
      <c r="AJ320" s="12">
        <f t="shared" si="164"/>
        <v>0</v>
      </c>
      <c r="AK320" s="33">
        <f t="shared" si="165"/>
        <v>0</v>
      </c>
      <c r="AM320" s="12">
        <f t="shared" si="166"/>
        <v>0</v>
      </c>
      <c r="AN320" s="33">
        <f t="shared" si="167"/>
        <v>0</v>
      </c>
      <c r="AP320" s="12">
        <f t="shared" si="168"/>
        <v>0</v>
      </c>
      <c r="AQ320" s="33">
        <f t="shared" si="169"/>
        <v>0</v>
      </c>
      <c r="AS320" s="12">
        <f t="shared" si="170"/>
        <v>0</v>
      </c>
      <c r="AT320" s="33">
        <f t="shared" si="171"/>
        <v>0</v>
      </c>
      <c r="AU320" s="158" t="str">
        <f>IF(C320="","",VLOOKUP(B320,apoio!P:S,4,0))</f>
        <v/>
      </c>
    </row>
    <row r="321" spans="1:47" ht="15" customHeight="1" x14ac:dyDescent="0.25">
      <c r="A321" s="10" t="str">
        <f>IF('1_geral'!$D$26="","",'1_geral'!$A$26)</f>
        <v/>
      </c>
      <c r="B321" s="48" t="str">
        <f>IF('1_geral'!$G$26="","",'1_geral'!$G$26)</f>
        <v/>
      </c>
      <c r="C321" s="48" t="str">
        <f>IF('1_geral'!$D$26="","",'1_geral'!$D$26)</f>
        <v/>
      </c>
      <c r="D321" s="35" t="str">
        <f>IF(C321="","",1/'3_pessoal'!C$26)</f>
        <v/>
      </c>
      <c r="E321" s="11">
        <f>IF(C321="",0,'3_pessoal'!AM$26)</f>
        <v>0</v>
      </c>
      <c r="F321" s="108">
        <f>IF(C321="",0,'3_pessoal'!AO$26)</f>
        <v>0</v>
      </c>
      <c r="G321" s="11">
        <f t="shared" si="147"/>
        <v>0</v>
      </c>
      <c r="I321" s="11">
        <f t="shared" si="145"/>
        <v>0</v>
      </c>
      <c r="J321" s="112">
        <f t="shared" si="146"/>
        <v>0</v>
      </c>
      <c r="L321" s="11">
        <f t="shared" si="148"/>
        <v>0</v>
      </c>
      <c r="M321" s="108">
        <f t="shared" si="149"/>
        <v>0</v>
      </c>
      <c r="O321" s="11">
        <f t="shared" si="150"/>
        <v>0</v>
      </c>
      <c r="P321" s="108">
        <f t="shared" si="151"/>
        <v>0</v>
      </c>
      <c r="R321" s="11">
        <f t="shared" si="152"/>
        <v>0</v>
      </c>
      <c r="S321" s="108">
        <f t="shared" si="153"/>
        <v>0</v>
      </c>
      <c r="U321" s="11">
        <f t="shared" si="154"/>
        <v>0</v>
      </c>
      <c r="V321" s="108">
        <f t="shared" si="155"/>
        <v>0</v>
      </c>
      <c r="X321" s="11">
        <f t="shared" si="156"/>
        <v>0</v>
      </c>
      <c r="Y321" s="108">
        <f t="shared" si="157"/>
        <v>0</v>
      </c>
      <c r="AA321" s="11">
        <f t="shared" si="158"/>
        <v>0</v>
      </c>
      <c r="AB321" s="108">
        <f t="shared" si="159"/>
        <v>0</v>
      </c>
      <c r="AD321" s="11">
        <f t="shared" si="160"/>
        <v>0</v>
      </c>
      <c r="AE321" s="108">
        <f t="shared" si="161"/>
        <v>0</v>
      </c>
      <c r="AG321" s="11">
        <f t="shared" si="162"/>
        <v>0</v>
      </c>
      <c r="AH321" s="108">
        <f t="shared" si="163"/>
        <v>0</v>
      </c>
      <c r="AJ321" s="11">
        <f t="shared" si="164"/>
        <v>0</v>
      </c>
      <c r="AK321" s="108">
        <f t="shared" si="165"/>
        <v>0</v>
      </c>
      <c r="AM321" s="11">
        <f t="shared" si="166"/>
        <v>0</v>
      </c>
      <c r="AN321" s="108">
        <f t="shared" si="167"/>
        <v>0</v>
      </c>
      <c r="AP321" s="11">
        <f t="shared" si="168"/>
        <v>0</v>
      </c>
      <c r="AQ321" s="108">
        <f t="shared" si="169"/>
        <v>0</v>
      </c>
      <c r="AS321" s="11">
        <f t="shared" si="170"/>
        <v>0</v>
      </c>
      <c r="AT321" s="108">
        <f t="shared" si="171"/>
        <v>0</v>
      </c>
      <c r="AU321" s="158" t="str">
        <f>IF(C321="","",VLOOKUP(B321,apoio!P:S,4,0))</f>
        <v/>
      </c>
    </row>
    <row r="322" spans="1:47" ht="15" customHeight="1" x14ac:dyDescent="0.25">
      <c r="A322" s="7" t="str">
        <f>IF('1_geral'!$D$27="","",'1_geral'!$A$27)</f>
        <v/>
      </c>
      <c r="B322" s="49" t="str">
        <f>IF('1_geral'!$G$27="","",'1_geral'!$G$27)</f>
        <v/>
      </c>
      <c r="C322" s="49" t="str">
        <f>IF('1_geral'!$D$27="","",'1_geral'!$D$27)</f>
        <v/>
      </c>
      <c r="D322" s="35" t="str">
        <f>IF(C322="","",1/'3_pessoal'!C$27)</f>
        <v/>
      </c>
      <c r="E322" s="12">
        <f>IF(C322="",0,'3_pessoal'!AM$27)</f>
        <v>0</v>
      </c>
      <c r="F322" s="33">
        <f>IF(C322="",0,'3_pessoal'!AO$27)</f>
        <v>0</v>
      </c>
      <c r="G322" s="12">
        <f t="shared" si="147"/>
        <v>0</v>
      </c>
      <c r="I322" s="12">
        <f t="shared" si="145"/>
        <v>0</v>
      </c>
      <c r="J322" s="12">
        <f t="shared" si="146"/>
        <v>0</v>
      </c>
      <c r="L322" s="12">
        <f t="shared" si="148"/>
        <v>0</v>
      </c>
      <c r="M322" s="33">
        <f t="shared" si="149"/>
        <v>0</v>
      </c>
      <c r="O322" s="12">
        <f t="shared" si="150"/>
        <v>0</v>
      </c>
      <c r="P322" s="33">
        <f t="shared" si="151"/>
        <v>0</v>
      </c>
      <c r="R322" s="12">
        <f t="shared" si="152"/>
        <v>0</v>
      </c>
      <c r="S322" s="33">
        <f t="shared" si="153"/>
        <v>0</v>
      </c>
      <c r="U322" s="12">
        <f t="shared" si="154"/>
        <v>0</v>
      </c>
      <c r="V322" s="33">
        <f t="shared" si="155"/>
        <v>0</v>
      </c>
      <c r="X322" s="12">
        <f t="shared" si="156"/>
        <v>0</v>
      </c>
      <c r="Y322" s="33">
        <f t="shared" si="157"/>
        <v>0</v>
      </c>
      <c r="AA322" s="12">
        <f t="shared" si="158"/>
        <v>0</v>
      </c>
      <c r="AB322" s="33">
        <f t="shared" si="159"/>
        <v>0</v>
      </c>
      <c r="AD322" s="12">
        <f t="shared" si="160"/>
        <v>0</v>
      </c>
      <c r="AE322" s="33">
        <f t="shared" si="161"/>
        <v>0</v>
      </c>
      <c r="AG322" s="12">
        <f t="shared" si="162"/>
        <v>0</v>
      </c>
      <c r="AH322" s="33">
        <f t="shared" si="163"/>
        <v>0</v>
      </c>
      <c r="AJ322" s="12">
        <f t="shared" si="164"/>
        <v>0</v>
      </c>
      <c r="AK322" s="33">
        <f t="shared" si="165"/>
        <v>0</v>
      </c>
      <c r="AM322" s="12">
        <f t="shared" si="166"/>
        <v>0</v>
      </c>
      <c r="AN322" s="33">
        <f t="shared" si="167"/>
        <v>0</v>
      </c>
      <c r="AP322" s="12">
        <f t="shared" si="168"/>
        <v>0</v>
      </c>
      <c r="AQ322" s="33">
        <f t="shared" si="169"/>
        <v>0</v>
      </c>
      <c r="AS322" s="12">
        <f t="shared" si="170"/>
        <v>0</v>
      </c>
      <c r="AT322" s="33">
        <f t="shared" si="171"/>
        <v>0</v>
      </c>
      <c r="AU322" s="158" t="str">
        <f>IF(C322="","",VLOOKUP(B322,apoio!P:S,4,0))</f>
        <v/>
      </c>
    </row>
    <row r="323" spans="1:47" ht="15" customHeight="1" x14ac:dyDescent="0.25">
      <c r="A323" s="10" t="str">
        <f>IF('1_geral'!$D$28="","",'1_geral'!$A$28)</f>
        <v/>
      </c>
      <c r="B323" s="48" t="str">
        <f>IF('1_geral'!$G$28="","",'1_geral'!$G$28)</f>
        <v/>
      </c>
      <c r="C323" s="48" t="str">
        <f>IF('1_geral'!$D$28="","",'1_geral'!$D$28)</f>
        <v/>
      </c>
      <c r="D323" s="35" t="str">
        <f>IF(C323="","",1/'3_pessoal'!C$28)</f>
        <v/>
      </c>
      <c r="E323" s="11">
        <f>IF(C323="",0,'3_pessoal'!AM$28)</f>
        <v>0</v>
      </c>
      <c r="F323" s="108">
        <f>IF(C323="",0,'3_pessoal'!AO$28)</f>
        <v>0</v>
      </c>
      <c r="G323" s="11">
        <f t="shared" si="147"/>
        <v>0</v>
      </c>
      <c r="I323" s="11">
        <f t="shared" si="145"/>
        <v>0</v>
      </c>
      <c r="J323" s="112">
        <f t="shared" si="146"/>
        <v>0</v>
      </c>
      <c r="L323" s="11">
        <f t="shared" si="148"/>
        <v>0</v>
      </c>
      <c r="M323" s="108">
        <f t="shared" si="149"/>
        <v>0</v>
      </c>
      <c r="O323" s="11">
        <f t="shared" si="150"/>
        <v>0</v>
      </c>
      <c r="P323" s="108">
        <f t="shared" si="151"/>
        <v>0</v>
      </c>
      <c r="R323" s="11">
        <f t="shared" si="152"/>
        <v>0</v>
      </c>
      <c r="S323" s="108">
        <f t="shared" si="153"/>
        <v>0</v>
      </c>
      <c r="U323" s="11">
        <f t="shared" si="154"/>
        <v>0</v>
      </c>
      <c r="V323" s="108">
        <f t="shared" si="155"/>
        <v>0</v>
      </c>
      <c r="X323" s="11">
        <f t="shared" si="156"/>
        <v>0</v>
      </c>
      <c r="Y323" s="108">
        <f t="shared" si="157"/>
        <v>0</v>
      </c>
      <c r="AA323" s="11">
        <f t="shared" si="158"/>
        <v>0</v>
      </c>
      <c r="AB323" s="108">
        <f t="shared" si="159"/>
        <v>0</v>
      </c>
      <c r="AD323" s="11">
        <f t="shared" si="160"/>
        <v>0</v>
      </c>
      <c r="AE323" s="108">
        <f t="shared" si="161"/>
        <v>0</v>
      </c>
      <c r="AG323" s="11">
        <f t="shared" si="162"/>
        <v>0</v>
      </c>
      <c r="AH323" s="108">
        <f t="shared" si="163"/>
        <v>0</v>
      </c>
      <c r="AJ323" s="11">
        <f t="shared" si="164"/>
        <v>0</v>
      </c>
      <c r="AK323" s="108">
        <f t="shared" si="165"/>
        <v>0</v>
      </c>
      <c r="AM323" s="11">
        <f t="shared" si="166"/>
        <v>0</v>
      </c>
      <c r="AN323" s="108">
        <f t="shared" si="167"/>
        <v>0</v>
      </c>
      <c r="AP323" s="11">
        <f t="shared" si="168"/>
        <v>0</v>
      </c>
      <c r="AQ323" s="108">
        <f t="shared" si="169"/>
        <v>0</v>
      </c>
      <c r="AS323" s="11">
        <f t="shared" si="170"/>
        <v>0</v>
      </c>
      <c r="AT323" s="108">
        <f t="shared" si="171"/>
        <v>0</v>
      </c>
      <c r="AU323" s="158" t="str">
        <f>IF(C323="","",VLOOKUP(B323,apoio!P:S,4,0))</f>
        <v/>
      </c>
    </row>
    <row r="324" spans="1:47" ht="15" customHeight="1" x14ac:dyDescent="0.25">
      <c r="A324" s="7" t="str">
        <f>IF('1_geral'!$D$29="","",'1_geral'!$A$29)</f>
        <v/>
      </c>
      <c r="B324" s="49" t="str">
        <f>IF('1_geral'!$G$29="","",'1_geral'!$G$29)</f>
        <v/>
      </c>
      <c r="C324" s="49" t="str">
        <f>IF('1_geral'!$D$29="","",'1_geral'!$D$29)</f>
        <v/>
      </c>
      <c r="D324" s="35" t="str">
        <f>IF(C324="","",1/'3_pessoal'!C$29)</f>
        <v/>
      </c>
      <c r="E324" s="12">
        <f>IF(C324="",0,'3_pessoal'!AM$29)</f>
        <v>0</v>
      </c>
      <c r="F324" s="33">
        <f>IF(C324="",0,'3_pessoal'!AO$29)</f>
        <v>0</v>
      </c>
      <c r="G324" s="12">
        <f t="shared" si="147"/>
        <v>0</v>
      </c>
      <c r="I324" s="12">
        <f t="shared" si="145"/>
        <v>0</v>
      </c>
      <c r="J324" s="12">
        <f t="shared" si="146"/>
        <v>0</v>
      </c>
      <c r="L324" s="12">
        <f t="shared" si="148"/>
        <v>0</v>
      </c>
      <c r="M324" s="33">
        <f t="shared" si="149"/>
        <v>0</v>
      </c>
      <c r="O324" s="12">
        <f t="shared" si="150"/>
        <v>0</v>
      </c>
      <c r="P324" s="33">
        <f t="shared" si="151"/>
        <v>0</v>
      </c>
      <c r="R324" s="12">
        <f t="shared" si="152"/>
        <v>0</v>
      </c>
      <c r="S324" s="33">
        <f t="shared" si="153"/>
        <v>0</v>
      </c>
      <c r="U324" s="12">
        <f t="shared" si="154"/>
        <v>0</v>
      </c>
      <c r="V324" s="33">
        <f t="shared" si="155"/>
        <v>0</v>
      </c>
      <c r="X324" s="12">
        <f t="shared" si="156"/>
        <v>0</v>
      </c>
      <c r="Y324" s="33">
        <f t="shared" si="157"/>
        <v>0</v>
      </c>
      <c r="AA324" s="12">
        <f t="shared" si="158"/>
        <v>0</v>
      </c>
      <c r="AB324" s="33">
        <f t="shared" si="159"/>
        <v>0</v>
      </c>
      <c r="AD324" s="12">
        <f t="shared" si="160"/>
        <v>0</v>
      </c>
      <c r="AE324" s="33">
        <f t="shared" si="161"/>
        <v>0</v>
      </c>
      <c r="AG324" s="12">
        <f t="shared" si="162"/>
        <v>0</v>
      </c>
      <c r="AH324" s="33">
        <f t="shared" si="163"/>
        <v>0</v>
      </c>
      <c r="AJ324" s="12">
        <f t="shared" si="164"/>
        <v>0</v>
      </c>
      <c r="AK324" s="33">
        <f t="shared" si="165"/>
        <v>0</v>
      </c>
      <c r="AM324" s="12">
        <f t="shared" si="166"/>
        <v>0</v>
      </c>
      <c r="AN324" s="33">
        <f t="shared" si="167"/>
        <v>0</v>
      </c>
      <c r="AP324" s="12">
        <f t="shared" si="168"/>
        <v>0</v>
      </c>
      <c r="AQ324" s="33">
        <f t="shared" si="169"/>
        <v>0</v>
      </c>
      <c r="AS324" s="12">
        <f t="shared" si="170"/>
        <v>0</v>
      </c>
      <c r="AT324" s="33">
        <f t="shared" si="171"/>
        <v>0</v>
      </c>
      <c r="AU324" s="158" t="str">
        <f>IF(C324="","",VLOOKUP(B324,apoio!P:S,4,0))</f>
        <v/>
      </c>
    </row>
    <row r="325" spans="1:47" ht="15" customHeight="1" x14ac:dyDescent="0.25">
      <c r="A325" s="10" t="str">
        <f>IF('1_geral'!$D$30="","",'1_geral'!$A$30)</f>
        <v/>
      </c>
      <c r="B325" s="48" t="str">
        <f>IF('1_geral'!$G$30="","",'1_geral'!$G$30)</f>
        <v/>
      </c>
      <c r="C325" s="48" t="str">
        <f>IF('1_geral'!$D$30="","",'1_geral'!$D$30)</f>
        <v/>
      </c>
      <c r="D325" s="35" t="str">
        <f>IF(C325="","",1/'3_pessoal'!C$30)</f>
        <v/>
      </c>
      <c r="E325" s="11">
        <f>IF(C325="",0,'3_pessoal'!AM$30)</f>
        <v>0</v>
      </c>
      <c r="F325" s="108">
        <f>IF(C325="",0,'3_pessoal'!AO$30)</f>
        <v>0</v>
      </c>
      <c r="G325" s="11">
        <f t="shared" si="147"/>
        <v>0</v>
      </c>
      <c r="I325" s="11">
        <f t="shared" si="145"/>
        <v>0</v>
      </c>
      <c r="J325" s="112">
        <f t="shared" si="146"/>
        <v>0</v>
      </c>
      <c r="L325" s="11">
        <f t="shared" si="148"/>
        <v>0</v>
      </c>
      <c r="M325" s="108">
        <f t="shared" si="149"/>
        <v>0</v>
      </c>
      <c r="O325" s="11">
        <f t="shared" si="150"/>
        <v>0</v>
      </c>
      <c r="P325" s="108">
        <f t="shared" si="151"/>
        <v>0</v>
      </c>
      <c r="R325" s="11">
        <f t="shared" si="152"/>
        <v>0</v>
      </c>
      <c r="S325" s="108">
        <f t="shared" si="153"/>
        <v>0</v>
      </c>
      <c r="U325" s="11">
        <f t="shared" si="154"/>
        <v>0</v>
      </c>
      <c r="V325" s="108">
        <f t="shared" si="155"/>
        <v>0</v>
      </c>
      <c r="X325" s="11">
        <f t="shared" si="156"/>
        <v>0</v>
      </c>
      <c r="Y325" s="108">
        <f t="shared" si="157"/>
        <v>0</v>
      </c>
      <c r="AA325" s="11">
        <f t="shared" si="158"/>
        <v>0</v>
      </c>
      <c r="AB325" s="108">
        <f t="shared" si="159"/>
        <v>0</v>
      </c>
      <c r="AD325" s="11">
        <f t="shared" si="160"/>
        <v>0</v>
      </c>
      <c r="AE325" s="108">
        <f t="shared" si="161"/>
        <v>0</v>
      </c>
      <c r="AG325" s="11">
        <f t="shared" si="162"/>
        <v>0</v>
      </c>
      <c r="AH325" s="108">
        <f t="shared" si="163"/>
        <v>0</v>
      </c>
      <c r="AJ325" s="11">
        <f t="shared" si="164"/>
        <v>0</v>
      </c>
      <c r="AK325" s="108">
        <f t="shared" si="165"/>
        <v>0</v>
      </c>
      <c r="AM325" s="11">
        <f t="shared" si="166"/>
        <v>0</v>
      </c>
      <c r="AN325" s="108">
        <f t="shared" si="167"/>
        <v>0</v>
      </c>
      <c r="AP325" s="11">
        <f t="shared" si="168"/>
        <v>0</v>
      </c>
      <c r="AQ325" s="108">
        <f t="shared" si="169"/>
        <v>0</v>
      </c>
      <c r="AS325" s="11">
        <f t="shared" si="170"/>
        <v>0</v>
      </c>
      <c r="AT325" s="108">
        <f t="shared" si="171"/>
        <v>0</v>
      </c>
      <c r="AU325" s="158" t="str">
        <f>IF(C325="","",VLOOKUP(B325,apoio!P:S,4,0))</f>
        <v/>
      </c>
    </row>
    <row r="326" spans="1:47" ht="15" customHeight="1" x14ac:dyDescent="0.25">
      <c r="A326" s="7" t="str">
        <f>IF('1_geral'!$D$31="","",'1_geral'!$A$31)</f>
        <v/>
      </c>
      <c r="B326" s="49" t="str">
        <f>IF('1_geral'!$G$31="","",'1_geral'!$G$31)</f>
        <v/>
      </c>
      <c r="C326" s="49" t="str">
        <f>IF('1_geral'!$D$31="","",'1_geral'!$D$31)</f>
        <v/>
      </c>
      <c r="D326" s="35" t="str">
        <f>IF(C326="","",1/'3_pessoal'!C$31)</f>
        <v/>
      </c>
      <c r="E326" s="12">
        <f>IF(C326="",0,'3_pessoal'!AM$31)</f>
        <v>0</v>
      </c>
      <c r="F326" s="33">
        <f>IF(C326="",0,'3_pessoal'!AO$31)</f>
        <v>0</v>
      </c>
      <c r="G326" s="12">
        <f t="shared" si="147"/>
        <v>0</v>
      </c>
      <c r="I326" s="12">
        <f t="shared" si="145"/>
        <v>0</v>
      </c>
      <c r="J326" s="12">
        <f t="shared" si="146"/>
        <v>0</v>
      </c>
      <c r="L326" s="12">
        <f t="shared" si="148"/>
        <v>0</v>
      </c>
      <c r="M326" s="33">
        <f t="shared" si="149"/>
        <v>0</v>
      </c>
      <c r="O326" s="12">
        <f t="shared" si="150"/>
        <v>0</v>
      </c>
      <c r="P326" s="33">
        <f t="shared" si="151"/>
        <v>0</v>
      </c>
      <c r="R326" s="12">
        <f t="shared" si="152"/>
        <v>0</v>
      </c>
      <c r="S326" s="33">
        <f t="shared" si="153"/>
        <v>0</v>
      </c>
      <c r="U326" s="12">
        <f t="shared" si="154"/>
        <v>0</v>
      </c>
      <c r="V326" s="33">
        <f t="shared" si="155"/>
        <v>0</v>
      </c>
      <c r="X326" s="12">
        <f t="shared" si="156"/>
        <v>0</v>
      </c>
      <c r="Y326" s="33">
        <f t="shared" si="157"/>
        <v>0</v>
      </c>
      <c r="AA326" s="12">
        <f t="shared" si="158"/>
        <v>0</v>
      </c>
      <c r="AB326" s="33">
        <f t="shared" si="159"/>
        <v>0</v>
      </c>
      <c r="AD326" s="12">
        <f t="shared" si="160"/>
        <v>0</v>
      </c>
      <c r="AE326" s="33">
        <f t="shared" si="161"/>
        <v>0</v>
      </c>
      <c r="AG326" s="12">
        <f t="shared" si="162"/>
        <v>0</v>
      </c>
      <c r="AH326" s="33">
        <f t="shared" si="163"/>
        <v>0</v>
      </c>
      <c r="AJ326" s="12">
        <f t="shared" si="164"/>
        <v>0</v>
      </c>
      <c r="AK326" s="33">
        <f t="shared" si="165"/>
        <v>0</v>
      </c>
      <c r="AM326" s="12">
        <f t="shared" si="166"/>
        <v>0</v>
      </c>
      <c r="AN326" s="33">
        <f t="shared" si="167"/>
        <v>0</v>
      </c>
      <c r="AP326" s="12">
        <f t="shared" si="168"/>
        <v>0</v>
      </c>
      <c r="AQ326" s="33">
        <f t="shared" si="169"/>
        <v>0</v>
      </c>
      <c r="AS326" s="12">
        <f t="shared" si="170"/>
        <v>0</v>
      </c>
      <c r="AT326" s="33">
        <f t="shared" si="171"/>
        <v>0</v>
      </c>
      <c r="AU326" s="158" t="str">
        <f>IF(C326="","",VLOOKUP(B326,apoio!P:S,4,0))</f>
        <v/>
      </c>
    </row>
    <row r="327" spans="1:47" ht="15" customHeight="1" x14ac:dyDescent="0.25">
      <c r="A327" s="10" t="str">
        <f>IF('1_geral'!$D$32="","",'1_geral'!$A$32)</f>
        <v/>
      </c>
      <c r="B327" s="48" t="str">
        <f>IF('1_geral'!$G$32="","",'1_geral'!$G$32)</f>
        <v/>
      </c>
      <c r="C327" s="48" t="str">
        <f>IF('1_geral'!$D$32="","",'1_geral'!$D$32)</f>
        <v/>
      </c>
      <c r="D327" s="35" t="str">
        <f>IF(C327="","",1/'3_pessoal'!C$32)</f>
        <v/>
      </c>
      <c r="E327" s="11">
        <f>IF(C327="",0,'3_pessoal'!AM$32)</f>
        <v>0</v>
      </c>
      <c r="F327" s="108">
        <f>IF(C327="",0,'3_pessoal'!AO$32)</f>
        <v>0</v>
      </c>
      <c r="G327" s="11">
        <f t="shared" si="147"/>
        <v>0</v>
      </c>
      <c r="I327" s="11">
        <f t="shared" si="145"/>
        <v>0</v>
      </c>
      <c r="J327" s="112">
        <f t="shared" si="146"/>
        <v>0</v>
      </c>
      <c r="L327" s="11">
        <f t="shared" si="148"/>
        <v>0</v>
      </c>
      <c r="M327" s="108">
        <f t="shared" si="149"/>
        <v>0</v>
      </c>
      <c r="O327" s="11">
        <f t="shared" si="150"/>
        <v>0</v>
      </c>
      <c r="P327" s="108">
        <f t="shared" si="151"/>
        <v>0</v>
      </c>
      <c r="R327" s="11">
        <f t="shared" si="152"/>
        <v>0</v>
      </c>
      <c r="S327" s="108">
        <f t="shared" si="153"/>
        <v>0</v>
      </c>
      <c r="U327" s="11">
        <f t="shared" si="154"/>
        <v>0</v>
      </c>
      <c r="V327" s="108">
        <f t="shared" si="155"/>
        <v>0</v>
      </c>
      <c r="X327" s="11">
        <f t="shared" si="156"/>
        <v>0</v>
      </c>
      <c r="Y327" s="108">
        <f t="shared" si="157"/>
        <v>0</v>
      </c>
      <c r="AA327" s="11">
        <f t="shared" si="158"/>
        <v>0</v>
      </c>
      <c r="AB327" s="108">
        <f t="shared" si="159"/>
        <v>0</v>
      </c>
      <c r="AD327" s="11">
        <f t="shared" si="160"/>
        <v>0</v>
      </c>
      <c r="AE327" s="108">
        <f t="shared" si="161"/>
        <v>0</v>
      </c>
      <c r="AG327" s="11">
        <f t="shared" si="162"/>
        <v>0</v>
      </c>
      <c r="AH327" s="108">
        <f t="shared" si="163"/>
        <v>0</v>
      </c>
      <c r="AJ327" s="11">
        <f t="shared" si="164"/>
        <v>0</v>
      </c>
      <c r="AK327" s="108">
        <f t="shared" si="165"/>
        <v>0</v>
      </c>
      <c r="AM327" s="11">
        <f t="shared" si="166"/>
        <v>0</v>
      </c>
      <c r="AN327" s="108">
        <f t="shared" si="167"/>
        <v>0</v>
      </c>
      <c r="AP327" s="11">
        <f t="shared" si="168"/>
        <v>0</v>
      </c>
      <c r="AQ327" s="108">
        <f t="shared" si="169"/>
        <v>0</v>
      </c>
      <c r="AS327" s="11">
        <f t="shared" si="170"/>
        <v>0</v>
      </c>
      <c r="AT327" s="108">
        <f t="shared" si="171"/>
        <v>0</v>
      </c>
      <c r="AU327" s="158" t="str">
        <f>IF(C327="","",VLOOKUP(B327,apoio!P:S,4,0))</f>
        <v/>
      </c>
    </row>
    <row r="328" spans="1:47" ht="15" customHeight="1" x14ac:dyDescent="0.25">
      <c r="A328" s="7" t="str">
        <f>IF('1_geral'!$D$33="","",'1_geral'!$A$33)</f>
        <v/>
      </c>
      <c r="B328" s="49" t="str">
        <f>IF('1_geral'!$G$33="","",'1_geral'!$G$33)</f>
        <v/>
      </c>
      <c r="C328" s="49" t="str">
        <f>IF('1_geral'!$D$33="","",'1_geral'!$D$33)</f>
        <v/>
      </c>
      <c r="D328" s="35" t="str">
        <f>IF(C328="","",1/'3_pessoal'!C$33)</f>
        <v/>
      </c>
      <c r="E328" s="12">
        <f>IF(C328="",0,'3_pessoal'!AM$33)</f>
        <v>0</v>
      </c>
      <c r="F328" s="33">
        <f>IF(C328="",0,'3_pessoal'!AO$33)</f>
        <v>0</v>
      </c>
      <c r="G328" s="12">
        <f t="shared" si="147"/>
        <v>0</v>
      </c>
      <c r="I328" s="12">
        <f t="shared" si="145"/>
        <v>0</v>
      </c>
      <c r="J328" s="12">
        <f t="shared" si="146"/>
        <v>0</v>
      </c>
      <c r="L328" s="12">
        <f t="shared" si="148"/>
        <v>0</v>
      </c>
      <c r="M328" s="33">
        <f t="shared" si="149"/>
        <v>0</v>
      </c>
      <c r="O328" s="12">
        <f t="shared" si="150"/>
        <v>0</v>
      </c>
      <c r="P328" s="33">
        <f t="shared" si="151"/>
        <v>0</v>
      </c>
      <c r="R328" s="12">
        <f t="shared" si="152"/>
        <v>0</v>
      </c>
      <c r="S328" s="33">
        <f t="shared" si="153"/>
        <v>0</v>
      </c>
      <c r="U328" s="12">
        <f t="shared" si="154"/>
        <v>0</v>
      </c>
      <c r="V328" s="33">
        <f t="shared" si="155"/>
        <v>0</v>
      </c>
      <c r="X328" s="12">
        <f t="shared" si="156"/>
        <v>0</v>
      </c>
      <c r="Y328" s="33">
        <f t="shared" si="157"/>
        <v>0</v>
      </c>
      <c r="AA328" s="12">
        <f t="shared" si="158"/>
        <v>0</v>
      </c>
      <c r="AB328" s="33">
        <f t="shared" si="159"/>
        <v>0</v>
      </c>
      <c r="AD328" s="12">
        <f t="shared" si="160"/>
        <v>0</v>
      </c>
      <c r="AE328" s="33">
        <f t="shared" si="161"/>
        <v>0</v>
      </c>
      <c r="AG328" s="12">
        <f t="shared" si="162"/>
        <v>0</v>
      </c>
      <c r="AH328" s="33">
        <f t="shared" si="163"/>
        <v>0</v>
      </c>
      <c r="AJ328" s="12">
        <f t="shared" si="164"/>
        <v>0</v>
      </c>
      <c r="AK328" s="33">
        <f t="shared" si="165"/>
        <v>0</v>
      </c>
      <c r="AM328" s="12">
        <f t="shared" si="166"/>
        <v>0</v>
      </c>
      <c r="AN328" s="33">
        <f t="shared" si="167"/>
        <v>0</v>
      </c>
      <c r="AP328" s="12">
        <f t="shared" si="168"/>
        <v>0</v>
      </c>
      <c r="AQ328" s="33">
        <f t="shared" si="169"/>
        <v>0</v>
      </c>
      <c r="AS328" s="12">
        <f t="shared" si="170"/>
        <v>0</v>
      </c>
      <c r="AT328" s="33">
        <f t="shared" si="171"/>
        <v>0</v>
      </c>
      <c r="AU328" s="158" t="str">
        <f>IF(C328="","",VLOOKUP(B328,apoio!P:S,4,0))</f>
        <v/>
      </c>
    </row>
    <row r="329" spans="1:47" ht="15" customHeight="1" x14ac:dyDescent="0.25">
      <c r="A329" s="10" t="str">
        <f>IF('1_geral'!$D$34="","",'1_geral'!$A$34)</f>
        <v/>
      </c>
      <c r="B329" s="48" t="str">
        <f>IF('1_geral'!$G$34="","",'1_geral'!$G$34)</f>
        <v/>
      </c>
      <c r="C329" s="48" t="str">
        <f>IF('1_geral'!$D$34="","",'1_geral'!$D$34)</f>
        <v/>
      </c>
      <c r="D329" s="35" t="str">
        <f>IF(C329="","",1/'3_pessoal'!C$34)</f>
        <v/>
      </c>
      <c r="E329" s="11">
        <f>IF(C329="",0,'3_pessoal'!AM$34)</f>
        <v>0</v>
      </c>
      <c r="F329" s="108">
        <f>IF(C329="",0,'3_pessoal'!AO$34)</f>
        <v>0</v>
      </c>
      <c r="G329" s="11">
        <f t="shared" si="147"/>
        <v>0</v>
      </c>
      <c r="I329" s="11">
        <f t="shared" si="145"/>
        <v>0</v>
      </c>
      <c r="J329" s="112">
        <f t="shared" si="146"/>
        <v>0</v>
      </c>
      <c r="L329" s="11">
        <f t="shared" si="148"/>
        <v>0</v>
      </c>
      <c r="M329" s="108">
        <f t="shared" si="149"/>
        <v>0</v>
      </c>
      <c r="O329" s="11">
        <f t="shared" si="150"/>
        <v>0</v>
      </c>
      <c r="P329" s="108">
        <f t="shared" si="151"/>
        <v>0</v>
      </c>
      <c r="R329" s="11">
        <f t="shared" si="152"/>
        <v>0</v>
      </c>
      <c r="S329" s="108">
        <f t="shared" si="153"/>
        <v>0</v>
      </c>
      <c r="U329" s="11">
        <f t="shared" si="154"/>
        <v>0</v>
      </c>
      <c r="V329" s="108">
        <f t="shared" si="155"/>
        <v>0</v>
      </c>
      <c r="X329" s="11">
        <f t="shared" si="156"/>
        <v>0</v>
      </c>
      <c r="Y329" s="108">
        <f t="shared" si="157"/>
        <v>0</v>
      </c>
      <c r="AA329" s="11">
        <f t="shared" si="158"/>
        <v>0</v>
      </c>
      <c r="AB329" s="108">
        <f t="shared" si="159"/>
        <v>0</v>
      </c>
      <c r="AD329" s="11">
        <f t="shared" si="160"/>
        <v>0</v>
      </c>
      <c r="AE329" s="108">
        <f t="shared" si="161"/>
        <v>0</v>
      </c>
      <c r="AG329" s="11">
        <f t="shared" si="162"/>
        <v>0</v>
      </c>
      <c r="AH329" s="108">
        <f t="shared" si="163"/>
        <v>0</v>
      </c>
      <c r="AJ329" s="11">
        <f t="shared" si="164"/>
        <v>0</v>
      </c>
      <c r="AK329" s="108">
        <f t="shared" si="165"/>
        <v>0</v>
      </c>
      <c r="AM329" s="11">
        <f t="shared" si="166"/>
        <v>0</v>
      </c>
      <c r="AN329" s="108">
        <f t="shared" si="167"/>
        <v>0</v>
      </c>
      <c r="AP329" s="11">
        <f t="shared" si="168"/>
        <v>0</v>
      </c>
      <c r="AQ329" s="108">
        <f t="shared" si="169"/>
        <v>0</v>
      </c>
      <c r="AS329" s="11">
        <f t="shared" si="170"/>
        <v>0</v>
      </c>
      <c r="AT329" s="108">
        <f t="shared" si="171"/>
        <v>0</v>
      </c>
      <c r="AU329" s="158" t="str">
        <f>IF(C329="","",VLOOKUP(B329,apoio!P:S,4,0))</f>
        <v/>
      </c>
    </row>
    <row r="330" spans="1:47" ht="15" customHeight="1" x14ac:dyDescent="0.25">
      <c r="A330" s="7" t="str">
        <f>IF('1_geral'!$D$35="","",'1_geral'!$A$35)</f>
        <v/>
      </c>
      <c r="B330" s="49" t="str">
        <f>IF('1_geral'!$G$35="","",'1_geral'!$G$35)</f>
        <v/>
      </c>
      <c r="C330" s="49" t="str">
        <f>IF('1_geral'!$D$35="","",'1_geral'!$D$35)</f>
        <v/>
      </c>
      <c r="D330" s="35" t="str">
        <f>IF(C330="","",1/'3_pessoal'!C$35)</f>
        <v/>
      </c>
      <c r="E330" s="12">
        <f>IF(C330="",0,'3_pessoal'!AM$35)</f>
        <v>0</v>
      </c>
      <c r="F330" s="33">
        <f>IF(C330="",0,'3_pessoal'!AO$35)</f>
        <v>0</v>
      </c>
      <c r="G330" s="12">
        <f t="shared" si="147"/>
        <v>0</v>
      </c>
      <c r="I330" s="12">
        <f t="shared" si="145"/>
        <v>0</v>
      </c>
      <c r="J330" s="12">
        <f t="shared" si="146"/>
        <v>0</v>
      </c>
      <c r="L330" s="12">
        <f t="shared" si="148"/>
        <v>0</v>
      </c>
      <c r="M330" s="33">
        <f t="shared" si="149"/>
        <v>0</v>
      </c>
      <c r="O330" s="12">
        <f t="shared" si="150"/>
        <v>0</v>
      </c>
      <c r="P330" s="33">
        <f t="shared" si="151"/>
        <v>0</v>
      </c>
      <c r="R330" s="12">
        <f t="shared" si="152"/>
        <v>0</v>
      </c>
      <c r="S330" s="33">
        <f t="shared" si="153"/>
        <v>0</v>
      </c>
      <c r="U330" s="12">
        <f t="shared" si="154"/>
        <v>0</v>
      </c>
      <c r="V330" s="33">
        <f t="shared" si="155"/>
        <v>0</v>
      </c>
      <c r="X330" s="12">
        <f t="shared" si="156"/>
        <v>0</v>
      </c>
      <c r="Y330" s="33">
        <f t="shared" si="157"/>
        <v>0</v>
      </c>
      <c r="AA330" s="12">
        <f t="shared" si="158"/>
        <v>0</v>
      </c>
      <c r="AB330" s="33">
        <f t="shared" si="159"/>
        <v>0</v>
      </c>
      <c r="AD330" s="12">
        <f t="shared" si="160"/>
        <v>0</v>
      </c>
      <c r="AE330" s="33">
        <f t="shared" si="161"/>
        <v>0</v>
      </c>
      <c r="AG330" s="12">
        <f t="shared" si="162"/>
        <v>0</v>
      </c>
      <c r="AH330" s="33">
        <f t="shared" si="163"/>
        <v>0</v>
      </c>
      <c r="AJ330" s="12">
        <f t="shared" si="164"/>
        <v>0</v>
      </c>
      <c r="AK330" s="33">
        <f t="shared" si="165"/>
        <v>0</v>
      </c>
      <c r="AM330" s="12">
        <f t="shared" si="166"/>
        <v>0</v>
      </c>
      <c r="AN330" s="33">
        <f t="shared" si="167"/>
        <v>0</v>
      </c>
      <c r="AP330" s="12">
        <f t="shared" si="168"/>
        <v>0</v>
      </c>
      <c r="AQ330" s="33">
        <f t="shared" si="169"/>
        <v>0</v>
      </c>
      <c r="AS330" s="12">
        <f t="shared" si="170"/>
        <v>0</v>
      </c>
      <c r="AT330" s="33">
        <f t="shared" si="171"/>
        <v>0</v>
      </c>
      <c r="AU330" s="158" t="str">
        <f>IF(C330="","",VLOOKUP(B330,apoio!P:S,4,0))</f>
        <v/>
      </c>
    </row>
    <row r="331" spans="1:47" ht="15" customHeight="1" x14ac:dyDescent="0.25">
      <c r="A331" s="10" t="str">
        <f>IF('1_geral'!$D$36="","",'1_geral'!$A$36)</f>
        <v/>
      </c>
      <c r="B331" s="48" t="str">
        <f>IF('1_geral'!$G$36="","",'1_geral'!$G$36)</f>
        <v/>
      </c>
      <c r="C331" s="48" t="str">
        <f>IF('1_geral'!$D$36="","",'1_geral'!$D$36)</f>
        <v/>
      </c>
      <c r="D331" s="35" t="str">
        <f>IF(C331="","",1/'3_pessoal'!C$36)</f>
        <v/>
      </c>
      <c r="E331" s="11">
        <f>IF(C331="",0,'3_pessoal'!AM$36)</f>
        <v>0</v>
      </c>
      <c r="F331" s="108">
        <f>IF(C331="",0,'3_pessoal'!AO$36)</f>
        <v>0</v>
      </c>
      <c r="G331" s="11">
        <f t="shared" si="147"/>
        <v>0</v>
      </c>
      <c r="I331" s="11">
        <f t="shared" si="145"/>
        <v>0</v>
      </c>
      <c r="J331" s="112">
        <f t="shared" si="146"/>
        <v>0</v>
      </c>
      <c r="L331" s="11">
        <f t="shared" si="148"/>
        <v>0</v>
      </c>
      <c r="M331" s="108">
        <f t="shared" si="149"/>
        <v>0</v>
      </c>
      <c r="O331" s="11">
        <f t="shared" si="150"/>
        <v>0</v>
      </c>
      <c r="P331" s="108">
        <f t="shared" si="151"/>
        <v>0</v>
      </c>
      <c r="R331" s="11">
        <f t="shared" si="152"/>
        <v>0</v>
      </c>
      <c r="S331" s="108">
        <f t="shared" si="153"/>
        <v>0</v>
      </c>
      <c r="U331" s="11">
        <f t="shared" si="154"/>
        <v>0</v>
      </c>
      <c r="V331" s="108">
        <f t="shared" si="155"/>
        <v>0</v>
      </c>
      <c r="X331" s="11">
        <f t="shared" si="156"/>
        <v>0</v>
      </c>
      <c r="Y331" s="108">
        <f t="shared" si="157"/>
        <v>0</v>
      </c>
      <c r="AA331" s="11">
        <f t="shared" si="158"/>
        <v>0</v>
      </c>
      <c r="AB331" s="108">
        <f t="shared" si="159"/>
        <v>0</v>
      </c>
      <c r="AD331" s="11">
        <f t="shared" si="160"/>
        <v>0</v>
      </c>
      <c r="AE331" s="108">
        <f t="shared" si="161"/>
        <v>0</v>
      </c>
      <c r="AG331" s="11">
        <f t="shared" si="162"/>
        <v>0</v>
      </c>
      <c r="AH331" s="108">
        <f t="shared" si="163"/>
        <v>0</v>
      </c>
      <c r="AJ331" s="11">
        <f t="shared" si="164"/>
        <v>0</v>
      </c>
      <c r="AK331" s="108">
        <f t="shared" si="165"/>
        <v>0</v>
      </c>
      <c r="AM331" s="11">
        <f t="shared" si="166"/>
        <v>0</v>
      </c>
      <c r="AN331" s="108">
        <f t="shared" si="167"/>
        <v>0</v>
      </c>
      <c r="AP331" s="11">
        <f t="shared" si="168"/>
        <v>0</v>
      </c>
      <c r="AQ331" s="108">
        <f t="shared" si="169"/>
        <v>0</v>
      </c>
      <c r="AS331" s="11">
        <f t="shared" si="170"/>
        <v>0</v>
      </c>
      <c r="AT331" s="108">
        <f t="shared" si="171"/>
        <v>0</v>
      </c>
      <c r="AU331" s="158" t="str">
        <f>IF(C331="","",VLOOKUP(B331,apoio!P:S,4,0))</f>
        <v/>
      </c>
    </row>
    <row r="332" spans="1:47" ht="15" customHeight="1" x14ac:dyDescent="0.25">
      <c r="A332" s="7" t="str">
        <f>IF('1_geral'!$D$37="","",'1_geral'!$A$37)</f>
        <v/>
      </c>
      <c r="B332" s="49" t="str">
        <f>IF('1_geral'!$G$37="","",'1_geral'!$G$37)</f>
        <v/>
      </c>
      <c r="C332" s="49" t="str">
        <f>IF('1_geral'!$D$37="","",'1_geral'!$D$37)</f>
        <v/>
      </c>
      <c r="D332" s="35" t="str">
        <f>IF(C332="","",1/'3_pessoal'!C$37)</f>
        <v/>
      </c>
      <c r="E332" s="12">
        <f>IF(C332="",0,'3_pessoal'!AM$37)</f>
        <v>0</v>
      </c>
      <c r="F332" s="33">
        <f>IF(C332="",0,'3_pessoal'!AO$37)</f>
        <v>0</v>
      </c>
      <c r="G332" s="12">
        <f t="shared" si="147"/>
        <v>0</v>
      </c>
      <c r="I332" s="12">
        <f t="shared" si="145"/>
        <v>0</v>
      </c>
      <c r="J332" s="12">
        <f t="shared" si="146"/>
        <v>0</v>
      </c>
      <c r="L332" s="12">
        <f t="shared" si="148"/>
        <v>0</v>
      </c>
      <c r="M332" s="33">
        <f t="shared" si="149"/>
        <v>0</v>
      </c>
      <c r="O332" s="12">
        <f t="shared" si="150"/>
        <v>0</v>
      </c>
      <c r="P332" s="33">
        <f t="shared" si="151"/>
        <v>0</v>
      </c>
      <c r="R332" s="12">
        <f t="shared" si="152"/>
        <v>0</v>
      </c>
      <c r="S332" s="33">
        <f t="shared" si="153"/>
        <v>0</v>
      </c>
      <c r="U332" s="12">
        <f t="shared" si="154"/>
        <v>0</v>
      </c>
      <c r="V332" s="33">
        <f t="shared" si="155"/>
        <v>0</v>
      </c>
      <c r="X332" s="12">
        <f t="shared" si="156"/>
        <v>0</v>
      </c>
      <c r="Y332" s="33">
        <f t="shared" si="157"/>
        <v>0</v>
      </c>
      <c r="AA332" s="12">
        <f t="shared" si="158"/>
        <v>0</v>
      </c>
      <c r="AB332" s="33">
        <f t="shared" si="159"/>
        <v>0</v>
      </c>
      <c r="AD332" s="12">
        <f t="shared" si="160"/>
        <v>0</v>
      </c>
      <c r="AE332" s="33">
        <f t="shared" si="161"/>
        <v>0</v>
      </c>
      <c r="AG332" s="12">
        <f t="shared" si="162"/>
        <v>0</v>
      </c>
      <c r="AH332" s="33">
        <f t="shared" si="163"/>
        <v>0</v>
      </c>
      <c r="AJ332" s="12">
        <f t="shared" si="164"/>
        <v>0</v>
      </c>
      <c r="AK332" s="33">
        <f t="shared" si="165"/>
        <v>0</v>
      </c>
      <c r="AM332" s="12">
        <f t="shared" si="166"/>
        <v>0</v>
      </c>
      <c r="AN332" s="33">
        <f t="shared" si="167"/>
        <v>0</v>
      </c>
      <c r="AP332" s="12">
        <f t="shared" si="168"/>
        <v>0</v>
      </c>
      <c r="AQ332" s="33">
        <f t="shared" si="169"/>
        <v>0</v>
      </c>
      <c r="AS332" s="12">
        <f t="shared" si="170"/>
        <v>0</v>
      </c>
      <c r="AT332" s="33">
        <f t="shared" si="171"/>
        <v>0</v>
      </c>
      <c r="AU332" s="158" t="str">
        <f>IF(C332="","",VLOOKUP(B332,apoio!P:S,4,0))</f>
        <v/>
      </c>
    </row>
    <row r="333" spans="1:47" ht="15" customHeight="1" x14ac:dyDescent="0.25">
      <c r="A333" s="10" t="str">
        <f>IF('1_geral'!$D$38="","",'1_geral'!$A$38)</f>
        <v/>
      </c>
      <c r="B333" s="48" t="str">
        <f>IF('1_geral'!$G$38="","",'1_geral'!$G$38)</f>
        <v/>
      </c>
      <c r="C333" s="48" t="str">
        <f>IF('1_geral'!$D$38="","",'1_geral'!$D$38)</f>
        <v/>
      </c>
      <c r="D333" s="35" t="str">
        <f>IF(C333="","",1/'3_pessoal'!C$38)</f>
        <v/>
      </c>
      <c r="E333" s="11">
        <f>IF(C333="",0,'3_pessoal'!AM$38)</f>
        <v>0</v>
      </c>
      <c r="F333" s="108">
        <f>IF(C333="",0,'3_pessoal'!AO$38)</f>
        <v>0</v>
      </c>
      <c r="G333" s="11">
        <f t="shared" si="147"/>
        <v>0</v>
      </c>
      <c r="I333" s="11">
        <f t="shared" si="145"/>
        <v>0</v>
      </c>
      <c r="J333" s="112">
        <f t="shared" si="146"/>
        <v>0</v>
      </c>
      <c r="L333" s="11">
        <f t="shared" si="148"/>
        <v>0</v>
      </c>
      <c r="M333" s="108">
        <f t="shared" si="149"/>
        <v>0</v>
      </c>
      <c r="O333" s="11">
        <f t="shared" si="150"/>
        <v>0</v>
      </c>
      <c r="P333" s="108">
        <f t="shared" si="151"/>
        <v>0</v>
      </c>
      <c r="R333" s="11">
        <f t="shared" si="152"/>
        <v>0</v>
      </c>
      <c r="S333" s="108">
        <f t="shared" si="153"/>
        <v>0</v>
      </c>
      <c r="U333" s="11">
        <f t="shared" si="154"/>
        <v>0</v>
      </c>
      <c r="V333" s="108">
        <f t="shared" si="155"/>
        <v>0</v>
      </c>
      <c r="X333" s="11">
        <f t="shared" si="156"/>
        <v>0</v>
      </c>
      <c r="Y333" s="108">
        <f t="shared" si="157"/>
        <v>0</v>
      </c>
      <c r="AA333" s="11">
        <f t="shared" si="158"/>
        <v>0</v>
      </c>
      <c r="AB333" s="108">
        <f t="shared" si="159"/>
        <v>0</v>
      </c>
      <c r="AD333" s="11">
        <f t="shared" si="160"/>
        <v>0</v>
      </c>
      <c r="AE333" s="108">
        <f t="shared" si="161"/>
        <v>0</v>
      </c>
      <c r="AG333" s="11">
        <f t="shared" si="162"/>
        <v>0</v>
      </c>
      <c r="AH333" s="108">
        <f t="shared" si="163"/>
        <v>0</v>
      </c>
      <c r="AJ333" s="11">
        <f t="shared" si="164"/>
        <v>0</v>
      </c>
      <c r="AK333" s="108">
        <f t="shared" si="165"/>
        <v>0</v>
      </c>
      <c r="AM333" s="11">
        <f t="shared" si="166"/>
        <v>0</v>
      </c>
      <c r="AN333" s="108">
        <f t="shared" si="167"/>
        <v>0</v>
      </c>
      <c r="AP333" s="11">
        <f t="shared" si="168"/>
        <v>0</v>
      </c>
      <c r="AQ333" s="108">
        <f t="shared" si="169"/>
        <v>0</v>
      </c>
      <c r="AS333" s="11">
        <f t="shared" si="170"/>
        <v>0</v>
      </c>
      <c r="AT333" s="108">
        <f t="shared" si="171"/>
        <v>0</v>
      </c>
      <c r="AU333" s="158" t="str">
        <f>IF(C333="","",VLOOKUP(B333,apoio!P:S,4,0))</f>
        <v/>
      </c>
    </row>
    <row r="334" spans="1:47" ht="15" customHeight="1" x14ac:dyDescent="0.25">
      <c r="A334" s="7" t="str">
        <f>IF('1_geral'!$D$39="","",'1_geral'!$A$39)</f>
        <v/>
      </c>
      <c r="B334" s="49" t="str">
        <f>IF('1_geral'!$G$39="","",'1_geral'!$G$39)</f>
        <v/>
      </c>
      <c r="C334" s="49" t="str">
        <f>IF('1_geral'!$D$39="","",'1_geral'!$D$39)</f>
        <v/>
      </c>
      <c r="D334" s="35" t="str">
        <f>IF(C334="","",1/'3_pessoal'!C$39)</f>
        <v/>
      </c>
      <c r="E334" s="12">
        <f>IF(C334="",0,'3_pessoal'!AM$39)</f>
        <v>0</v>
      </c>
      <c r="F334" s="33">
        <f>IF(C334="",0,'3_pessoal'!AO$39)</f>
        <v>0</v>
      </c>
      <c r="G334" s="12">
        <f t="shared" si="147"/>
        <v>0</v>
      </c>
      <c r="I334" s="12">
        <f t="shared" si="145"/>
        <v>0</v>
      </c>
      <c r="J334" s="12">
        <f t="shared" si="146"/>
        <v>0</v>
      </c>
      <c r="L334" s="12">
        <f t="shared" si="148"/>
        <v>0</v>
      </c>
      <c r="M334" s="33">
        <f t="shared" si="149"/>
        <v>0</v>
      </c>
      <c r="O334" s="12">
        <f t="shared" si="150"/>
        <v>0</v>
      </c>
      <c r="P334" s="33">
        <f t="shared" si="151"/>
        <v>0</v>
      </c>
      <c r="R334" s="12">
        <f t="shared" si="152"/>
        <v>0</v>
      </c>
      <c r="S334" s="33">
        <f t="shared" si="153"/>
        <v>0</v>
      </c>
      <c r="U334" s="12">
        <f t="shared" si="154"/>
        <v>0</v>
      </c>
      <c r="V334" s="33">
        <f t="shared" si="155"/>
        <v>0</v>
      </c>
      <c r="X334" s="12">
        <f t="shared" si="156"/>
        <v>0</v>
      </c>
      <c r="Y334" s="33">
        <f t="shared" si="157"/>
        <v>0</v>
      </c>
      <c r="AA334" s="12">
        <f t="shared" si="158"/>
        <v>0</v>
      </c>
      <c r="AB334" s="33">
        <f t="shared" si="159"/>
        <v>0</v>
      </c>
      <c r="AD334" s="12">
        <f t="shared" si="160"/>
        <v>0</v>
      </c>
      <c r="AE334" s="33">
        <f t="shared" si="161"/>
        <v>0</v>
      </c>
      <c r="AG334" s="12">
        <f t="shared" si="162"/>
        <v>0</v>
      </c>
      <c r="AH334" s="33">
        <f t="shared" si="163"/>
        <v>0</v>
      </c>
      <c r="AJ334" s="12">
        <f t="shared" si="164"/>
        <v>0</v>
      </c>
      <c r="AK334" s="33">
        <f t="shared" si="165"/>
        <v>0</v>
      </c>
      <c r="AM334" s="12">
        <f t="shared" si="166"/>
        <v>0</v>
      </c>
      <c r="AN334" s="33">
        <f t="shared" si="167"/>
        <v>0</v>
      </c>
      <c r="AP334" s="12">
        <f t="shared" si="168"/>
        <v>0</v>
      </c>
      <c r="AQ334" s="33">
        <f t="shared" si="169"/>
        <v>0</v>
      </c>
      <c r="AS334" s="12">
        <f t="shared" si="170"/>
        <v>0</v>
      </c>
      <c r="AT334" s="33">
        <f t="shared" si="171"/>
        <v>0</v>
      </c>
      <c r="AU334" s="158" t="str">
        <f>IF(C334="","",VLOOKUP(B334,apoio!P:S,4,0))</f>
        <v/>
      </c>
    </row>
    <row r="335" spans="1:47" ht="15" customHeight="1" x14ac:dyDescent="0.25">
      <c r="A335" s="10" t="str">
        <f>IF('1_geral'!$D$40="","",'1_geral'!$A$40)</f>
        <v/>
      </c>
      <c r="B335" s="48" t="str">
        <f>IF('1_geral'!$G$40="","",'1_geral'!$G$40)</f>
        <v/>
      </c>
      <c r="C335" s="48" t="str">
        <f>IF('1_geral'!$D$40="","",'1_geral'!$D$40)</f>
        <v/>
      </c>
      <c r="D335" s="35" t="str">
        <f>IF(C335="","",1/'3_pessoal'!C$40)</f>
        <v/>
      </c>
      <c r="E335" s="11">
        <f>IF(C335="",0,'3_pessoal'!AM$40)</f>
        <v>0</v>
      </c>
      <c r="F335" s="108">
        <f>IF(C335="",0,'3_pessoal'!AO$40)</f>
        <v>0</v>
      </c>
      <c r="G335" s="11">
        <f t="shared" si="147"/>
        <v>0</v>
      </c>
      <c r="I335" s="11">
        <f t="shared" si="145"/>
        <v>0</v>
      </c>
      <c r="J335" s="112">
        <f t="shared" si="146"/>
        <v>0</v>
      </c>
      <c r="L335" s="11">
        <f t="shared" si="148"/>
        <v>0</v>
      </c>
      <c r="M335" s="108">
        <f t="shared" si="149"/>
        <v>0</v>
      </c>
      <c r="O335" s="11">
        <f t="shared" si="150"/>
        <v>0</v>
      </c>
      <c r="P335" s="108">
        <f t="shared" si="151"/>
        <v>0</v>
      </c>
      <c r="R335" s="11">
        <f t="shared" si="152"/>
        <v>0</v>
      </c>
      <c r="S335" s="108">
        <f t="shared" si="153"/>
        <v>0</v>
      </c>
      <c r="U335" s="11">
        <f t="shared" si="154"/>
        <v>0</v>
      </c>
      <c r="V335" s="108">
        <f t="shared" si="155"/>
        <v>0</v>
      </c>
      <c r="X335" s="11">
        <f t="shared" si="156"/>
        <v>0</v>
      </c>
      <c r="Y335" s="108">
        <f t="shared" si="157"/>
        <v>0</v>
      </c>
      <c r="AA335" s="11">
        <f t="shared" si="158"/>
        <v>0</v>
      </c>
      <c r="AB335" s="108">
        <f t="shared" si="159"/>
        <v>0</v>
      </c>
      <c r="AD335" s="11">
        <f t="shared" si="160"/>
        <v>0</v>
      </c>
      <c r="AE335" s="108">
        <f t="shared" si="161"/>
        <v>0</v>
      </c>
      <c r="AG335" s="11">
        <f t="shared" si="162"/>
        <v>0</v>
      </c>
      <c r="AH335" s="108">
        <f t="shared" si="163"/>
        <v>0</v>
      </c>
      <c r="AJ335" s="11">
        <f t="shared" si="164"/>
        <v>0</v>
      </c>
      <c r="AK335" s="108">
        <f t="shared" si="165"/>
        <v>0</v>
      </c>
      <c r="AM335" s="11">
        <f t="shared" si="166"/>
        <v>0</v>
      </c>
      <c r="AN335" s="108">
        <f t="shared" si="167"/>
        <v>0</v>
      </c>
      <c r="AP335" s="11">
        <f t="shared" si="168"/>
        <v>0</v>
      </c>
      <c r="AQ335" s="108">
        <f t="shared" si="169"/>
        <v>0</v>
      </c>
      <c r="AS335" s="11">
        <f t="shared" si="170"/>
        <v>0</v>
      </c>
      <c r="AT335" s="108">
        <f t="shared" si="171"/>
        <v>0</v>
      </c>
      <c r="AU335" s="158" t="str">
        <f>IF(C335="","",VLOOKUP(B335,apoio!P:S,4,0))</f>
        <v/>
      </c>
    </row>
    <row r="336" spans="1:47" ht="15" customHeight="1" x14ac:dyDescent="0.25">
      <c r="A336" s="7" t="str">
        <f>IF('1_geral'!$D$41="","",'1_geral'!$A$41)</f>
        <v/>
      </c>
      <c r="B336" s="49" t="str">
        <f>IF('1_geral'!$G$41="","",'1_geral'!$G$41)</f>
        <v/>
      </c>
      <c r="C336" s="49" t="str">
        <f>IF('1_geral'!$D$41="","",'1_geral'!$D$41)</f>
        <v/>
      </c>
      <c r="D336" s="35" t="str">
        <f>IF(C336="","",1/'3_pessoal'!C$41)</f>
        <v/>
      </c>
      <c r="E336" s="12">
        <f>IF(C336="",0,'3_pessoal'!AM$41)</f>
        <v>0</v>
      </c>
      <c r="F336" s="33">
        <f>IF(C336="",0,'3_pessoal'!AO$41)</f>
        <v>0</v>
      </c>
      <c r="G336" s="12">
        <f t="shared" si="147"/>
        <v>0</v>
      </c>
      <c r="I336" s="12">
        <f t="shared" si="145"/>
        <v>0</v>
      </c>
      <c r="J336" s="12">
        <f t="shared" si="146"/>
        <v>0</v>
      </c>
      <c r="L336" s="12">
        <f t="shared" si="148"/>
        <v>0</v>
      </c>
      <c r="M336" s="33">
        <f t="shared" si="149"/>
        <v>0</v>
      </c>
      <c r="O336" s="12">
        <f t="shared" si="150"/>
        <v>0</v>
      </c>
      <c r="P336" s="33">
        <f t="shared" si="151"/>
        <v>0</v>
      </c>
      <c r="R336" s="12">
        <f t="shared" si="152"/>
        <v>0</v>
      </c>
      <c r="S336" s="33">
        <f t="shared" si="153"/>
        <v>0</v>
      </c>
      <c r="U336" s="12">
        <f t="shared" si="154"/>
        <v>0</v>
      </c>
      <c r="V336" s="33">
        <f t="shared" si="155"/>
        <v>0</v>
      </c>
      <c r="X336" s="12">
        <f t="shared" si="156"/>
        <v>0</v>
      </c>
      <c r="Y336" s="33">
        <f t="shared" si="157"/>
        <v>0</v>
      </c>
      <c r="AA336" s="12">
        <f t="shared" si="158"/>
        <v>0</v>
      </c>
      <c r="AB336" s="33">
        <f t="shared" si="159"/>
        <v>0</v>
      </c>
      <c r="AD336" s="12">
        <f t="shared" si="160"/>
        <v>0</v>
      </c>
      <c r="AE336" s="33">
        <f t="shared" si="161"/>
        <v>0</v>
      </c>
      <c r="AG336" s="12">
        <f t="shared" si="162"/>
        <v>0</v>
      </c>
      <c r="AH336" s="33">
        <f t="shared" si="163"/>
        <v>0</v>
      </c>
      <c r="AJ336" s="12">
        <f t="shared" si="164"/>
        <v>0</v>
      </c>
      <c r="AK336" s="33">
        <f t="shared" si="165"/>
        <v>0</v>
      </c>
      <c r="AM336" s="12">
        <f t="shared" si="166"/>
        <v>0</v>
      </c>
      <c r="AN336" s="33">
        <f t="shared" si="167"/>
        <v>0</v>
      </c>
      <c r="AP336" s="12">
        <f t="shared" si="168"/>
        <v>0</v>
      </c>
      <c r="AQ336" s="33">
        <f t="shared" si="169"/>
        <v>0</v>
      </c>
      <c r="AS336" s="12">
        <f t="shared" si="170"/>
        <v>0</v>
      </c>
      <c r="AT336" s="33">
        <f t="shared" si="171"/>
        <v>0</v>
      </c>
      <c r="AU336" s="158" t="str">
        <f>IF(C336="","",VLOOKUP(B336,apoio!P:S,4,0))</f>
        <v/>
      </c>
    </row>
    <row r="337" spans="1:47" ht="15" customHeight="1" x14ac:dyDescent="0.25">
      <c r="A337" s="10" t="str">
        <f>IF('1_geral'!$D$42="","",'1_geral'!$A$42)</f>
        <v/>
      </c>
      <c r="B337" s="48" t="str">
        <f>IF('1_geral'!$G$42="","",'1_geral'!$G$42)</f>
        <v/>
      </c>
      <c r="C337" s="48" t="str">
        <f>IF('1_geral'!$D$42="","",'1_geral'!$D$42)</f>
        <v/>
      </c>
      <c r="D337" s="35" t="str">
        <f>IF(C337="","",1/'3_pessoal'!C$42)</f>
        <v/>
      </c>
      <c r="E337" s="11">
        <f>IF(C337="",0,'3_pessoal'!AM$42)</f>
        <v>0</v>
      </c>
      <c r="F337" s="108">
        <f>IF(C337="",0,'3_pessoal'!AO$42)</f>
        <v>0</v>
      </c>
      <c r="G337" s="11">
        <f t="shared" si="147"/>
        <v>0</v>
      </c>
      <c r="I337" s="11">
        <f t="shared" ref="I337:I354" si="172">IF(C337="",0,SUM(L337,O337,R337,U337,X337,AA337,AD337,AG337,AJ337,AM337,AP337,AS337))</f>
        <v>0</v>
      </c>
      <c r="J337" s="112">
        <f t="shared" ref="J337:J354" si="173">IF(C337="",0,SUM(M337,P337,S337,V337,Y337,AB337,AE337,AH337,AK337,AN337,AQ337,AT337))</f>
        <v>0</v>
      </c>
      <c r="L337" s="11">
        <f t="shared" si="148"/>
        <v>0</v>
      </c>
      <c r="M337" s="108">
        <f t="shared" si="149"/>
        <v>0</v>
      </c>
      <c r="O337" s="11">
        <f t="shared" si="150"/>
        <v>0</v>
      </c>
      <c r="P337" s="108">
        <f t="shared" si="151"/>
        <v>0</v>
      </c>
      <c r="R337" s="11">
        <f t="shared" si="152"/>
        <v>0</v>
      </c>
      <c r="S337" s="108">
        <f t="shared" si="153"/>
        <v>0</v>
      </c>
      <c r="U337" s="11">
        <f t="shared" si="154"/>
        <v>0</v>
      </c>
      <c r="V337" s="108">
        <f t="shared" si="155"/>
        <v>0</v>
      </c>
      <c r="X337" s="11">
        <f t="shared" si="156"/>
        <v>0</v>
      </c>
      <c r="Y337" s="108">
        <f t="shared" si="157"/>
        <v>0</v>
      </c>
      <c r="AA337" s="11">
        <f t="shared" si="158"/>
        <v>0</v>
      </c>
      <c r="AB337" s="108">
        <f t="shared" si="159"/>
        <v>0</v>
      </c>
      <c r="AD337" s="11">
        <f t="shared" si="160"/>
        <v>0</v>
      </c>
      <c r="AE337" s="108">
        <f t="shared" si="161"/>
        <v>0</v>
      </c>
      <c r="AG337" s="11">
        <f t="shared" si="162"/>
        <v>0</v>
      </c>
      <c r="AH337" s="108">
        <f t="shared" si="163"/>
        <v>0</v>
      </c>
      <c r="AJ337" s="11">
        <f t="shared" si="164"/>
        <v>0</v>
      </c>
      <c r="AK337" s="108">
        <f t="shared" si="165"/>
        <v>0</v>
      </c>
      <c r="AM337" s="11">
        <f t="shared" si="166"/>
        <v>0</v>
      </c>
      <c r="AN337" s="108">
        <f t="shared" si="167"/>
        <v>0</v>
      </c>
      <c r="AP337" s="11">
        <f t="shared" si="168"/>
        <v>0</v>
      </c>
      <c r="AQ337" s="108">
        <f t="shared" si="169"/>
        <v>0</v>
      </c>
      <c r="AS337" s="11">
        <f t="shared" si="170"/>
        <v>0</v>
      </c>
      <c r="AT337" s="108">
        <f t="shared" si="171"/>
        <v>0</v>
      </c>
      <c r="AU337" s="158" t="str">
        <f>IF(C337="","",VLOOKUP(B337,apoio!P:S,4,0))</f>
        <v/>
      </c>
    </row>
    <row r="338" spans="1:47" ht="15" customHeight="1" x14ac:dyDescent="0.25">
      <c r="A338" s="7" t="str">
        <f>IF('1_geral'!$D$43="","",'1_geral'!$A$43)</f>
        <v/>
      </c>
      <c r="B338" s="49" t="str">
        <f>IF('1_geral'!$G$43="","",'1_geral'!$G$43)</f>
        <v/>
      </c>
      <c r="C338" s="49" t="str">
        <f>IF('1_geral'!$D$43="","",'1_geral'!$D$43)</f>
        <v/>
      </c>
      <c r="D338" s="35" t="str">
        <f>IF(C338="","",1/'3_pessoal'!C$43)</f>
        <v/>
      </c>
      <c r="E338" s="12">
        <f>IF(C338="",0,'3_pessoal'!AM$43)</f>
        <v>0</v>
      </c>
      <c r="F338" s="33">
        <f>IF(C338="",0,'3_pessoal'!AO$43)</f>
        <v>0</v>
      </c>
      <c r="G338" s="12">
        <f t="shared" si="147"/>
        <v>0</v>
      </c>
      <c r="I338" s="12">
        <f t="shared" si="172"/>
        <v>0</v>
      </c>
      <c r="J338" s="12">
        <f t="shared" si="173"/>
        <v>0</v>
      </c>
      <c r="L338" s="12">
        <f t="shared" si="148"/>
        <v>0</v>
      </c>
      <c r="M338" s="33">
        <f t="shared" si="149"/>
        <v>0</v>
      </c>
      <c r="O338" s="12">
        <f t="shared" si="150"/>
        <v>0</v>
      </c>
      <c r="P338" s="33">
        <f t="shared" si="151"/>
        <v>0</v>
      </c>
      <c r="R338" s="12">
        <f t="shared" si="152"/>
        <v>0</v>
      </c>
      <c r="S338" s="33">
        <f t="shared" si="153"/>
        <v>0</v>
      </c>
      <c r="U338" s="12">
        <f t="shared" si="154"/>
        <v>0</v>
      </c>
      <c r="V338" s="33">
        <f t="shared" si="155"/>
        <v>0</v>
      </c>
      <c r="X338" s="12">
        <f t="shared" si="156"/>
        <v>0</v>
      </c>
      <c r="Y338" s="33">
        <f t="shared" si="157"/>
        <v>0</v>
      </c>
      <c r="AA338" s="12">
        <f t="shared" si="158"/>
        <v>0</v>
      </c>
      <c r="AB338" s="33">
        <f t="shared" si="159"/>
        <v>0</v>
      </c>
      <c r="AD338" s="12">
        <f t="shared" si="160"/>
        <v>0</v>
      </c>
      <c r="AE338" s="33">
        <f t="shared" si="161"/>
        <v>0</v>
      </c>
      <c r="AG338" s="12">
        <f t="shared" si="162"/>
        <v>0</v>
      </c>
      <c r="AH338" s="33">
        <f t="shared" si="163"/>
        <v>0</v>
      </c>
      <c r="AJ338" s="12">
        <f t="shared" si="164"/>
        <v>0</v>
      </c>
      <c r="AK338" s="33">
        <f t="shared" si="165"/>
        <v>0</v>
      </c>
      <c r="AM338" s="12">
        <f t="shared" si="166"/>
        <v>0</v>
      </c>
      <c r="AN338" s="33">
        <f t="shared" si="167"/>
        <v>0</v>
      </c>
      <c r="AP338" s="12">
        <f t="shared" si="168"/>
        <v>0</v>
      </c>
      <c r="AQ338" s="33">
        <f t="shared" si="169"/>
        <v>0</v>
      </c>
      <c r="AS338" s="12">
        <f t="shared" si="170"/>
        <v>0</v>
      </c>
      <c r="AT338" s="33">
        <f t="shared" si="171"/>
        <v>0</v>
      </c>
      <c r="AU338" s="158" t="str">
        <f>IF(C338="","",VLOOKUP(B338,apoio!P:S,4,0))</f>
        <v/>
      </c>
    </row>
    <row r="339" spans="1:47" ht="15" customHeight="1" x14ac:dyDescent="0.25">
      <c r="A339" s="10" t="str">
        <f>IF('1_geral'!$D$44="","",'1_geral'!$A$44)</f>
        <v/>
      </c>
      <c r="B339" s="48" t="str">
        <f>IF('1_geral'!$G$44="","",'1_geral'!$G$44)</f>
        <v/>
      </c>
      <c r="C339" s="48" t="str">
        <f>IF('1_geral'!$D$44="","",'1_geral'!$D$44)</f>
        <v/>
      </c>
      <c r="D339" s="35" t="str">
        <f>IF(C339="","",1/'3_pessoal'!C$44)</f>
        <v/>
      </c>
      <c r="E339" s="11">
        <f>IF(C339="",0,'3_pessoal'!AM$44)</f>
        <v>0</v>
      </c>
      <c r="F339" s="108">
        <f>IF(C339="",0,'3_pessoal'!AO$44)</f>
        <v>0</v>
      </c>
      <c r="G339" s="11">
        <f t="shared" si="147"/>
        <v>0</v>
      </c>
      <c r="I339" s="11">
        <f t="shared" si="172"/>
        <v>0</v>
      </c>
      <c r="J339" s="112">
        <f t="shared" si="173"/>
        <v>0</v>
      </c>
      <c r="L339" s="11">
        <f t="shared" si="148"/>
        <v>0</v>
      </c>
      <c r="M339" s="108">
        <f t="shared" si="149"/>
        <v>0</v>
      </c>
      <c r="O339" s="11">
        <f t="shared" si="150"/>
        <v>0</v>
      </c>
      <c r="P339" s="108">
        <f t="shared" si="151"/>
        <v>0</v>
      </c>
      <c r="R339" s="11">
        <f t="shared" si="152"/>
        <v>0</v>
      </c>
      <c r="S339" s="108">
        <f t="shared" si="153"/>
        <v>0</v>
      </c>
      <c r="U339" s="11">
        <f t="shared" si="154"/>
        <v>0</v>
      </c>
      <c r="V339" s="108">
        <f t="shared" si="155"/>
        <v>0</v>
      </c>
      <c r="X339" s="11">
        <f t="shared" si="156"/>
        <v>0</v>
      </c>
      <c r="Y339" s="108">
        <f t="shared" si="157"/>
        <v>0</v>
      </c>
      <c r="AA339" s="11">
        <f t="shared" si="158"/>
        <v>0</v>
      </c>
      <c r="AB339" s="108">
        <f t="shared" si="159"/>
        <v>0</v>
      </c>
      <c r="AD339" s="11">
        <f t="shared" si="160"/>
        <v>0</v>
      </c>
      <c r="AE339" s="108">
        <f t="shared" si="161"/>
        <v>0</v>
      </c>
      <c r="AG339" s="11">
        <f t="shared" si="162"/>
        <v>0</v>
      </c>
      <c r="AH339" s="108">
        <f t="shared" si="163"/>
        <v>0</v>
      </c>
      <c r="AJ339" s="11">
        <f t="shared" si="164"/>
        <v>0</v>
      </c>
      <c r="AK339" s="108">
        <f t="shared" si="165"/>
        <v>0</v>
      </c>
      <c r="AM339" s="11">
        <f t="shared" si="166"/>
        <v>0</v>
      </c>
      <c r="AN339" s="108">
        <f t="shared" si="167"/>
        <v>0</v>
      </c>
      <c r="AP339" s="11">
        <f t="shared" si="168"/>
        <v>0</v>
      </c>
      <c r="AQ339" s="108">
        <f t="shared" si="169"/>
        <v>0</v>
      </c>
      <c r="AS339" s="11">
        <f t="shared" si="170"/>
        <v>0</v>
      </c>
      <c r="AT339" s="108">
        <f t="shared" si="171"/>
        <v>0</v>
      </c>
      <c r="AU339" s="158" t="str">
        <f>IF(C339="","",VLOOKUP(B339,apoio!P:S,4,0))</f>
        <v/>
      </c>
    </row>
    <row r="340" spans="1:47" ht="15" customHeight="1" x14ac:dyDescent="0.25">
      <c r="A340" s="7" t="str">
        <f>IF('1_geral'!$D$45="","",'1_geral'!$A$45)</f>
        <v/>
      </c>
      <c r="B340" s="49" t="str">
        <f>IF('1_geral'!$G$45="","",'1_geral'!$G$45)</f>
        <v/>
      </c>
      <c r="C340" s="49" t="str">
        <f>IF('1_geral'!$D$45="","",'1_geral'!$D$45)</f>
        <v/>
      </c>
      <c r="D340" s="35" t="str">
        <f>IF(C340="","",1/'3_pessoal'!C$45)</f>
        <v/>
      </c>
      <c r="E340" s="12">
        <f>IF(C340="",0,'3_pessoal'!AM$45)</f>
        <v>0</v>
      </c>
      <c r="F340" s="33">
        <f>IF(C340="",0,'3_pessoal'!AO$45)</f>
        <v>0</v>
      </c>
      <c r="G340" s="12">
        <f t="shared" si="147"/>
        <v>0</v>
      </c>
      <c r="I340" s="12">
        <f t="shared" si="172"/>
        <v>0</v>
      </c>
      <c r="J340" s="12">
        <f t="shared" si="173"/>
        <v>0</v>
      </c>
      <c r="L340" s="12">
        <f t="shared" si="148"/>
        <v>0</v>
      </c>
      <c r="M340" s="33">
        <f t="shared" si="149"/>
        <v>0</v>
      </c>
      <c r="O340" s="12">
        <f t="shared" si="150"/>
        <v>0</v>
      </c>
      <c r="P340" s="33">
        <f t="shared" si="151"/>
        <v>0</v>
      </c>
      <c r="R340" s="12">
        <f t="shared" si="152"/>
        <v>0</v>
      </c>
      <c r="S340" s="33">
        <f t="shared" si="153"/>
        <v>0</v>
      </c>
      <c r="U340" s="12">
        <f t="shared" si="154"/>
        <v>0</v>
      </c>
      <c r="V340" s="33">
        <f t="shared" si="155"/>
        <v>0</v>
      </c>
      <c r="X340" s="12">
        <f t="shared" si="156"/>
        <v>0</v>
      </c>
      <c r="Y340" s="33">
        <f t="shared" si="157"/>
        <v>0</v>
      </c>
      <c r="AA340" s="12">
        <f t="shared" si="158"/>
        <v>0</v>
      </c>
      <c r="AB340" s="33">
        <f t="shared" si="159"/>
        <v>0</v>
      </c>
      <c r="AD340" s="12">
        <f t="shared" si="160"/>
        <v>0</v>
      </c>
      <c r="AE340" s="33">
        <f t="shared" si="161"/>
        <v>0</v>
      </c>
      <c r="AG340" s="12">
        <f t="shared" si="162"/>
        <v>0</v>
      </c>
      <c r="AH340" s="33">
        <f t="shared" si="163"/>
        <v>0</v>
      </c>
      <c r="AJ340" s="12">
        <f t="shared" si="164"/>
        <v>0</v>
      </c>
      <c r="AK340" s="33">
        <f t="shared" si="165"/>
        <v>0</v>
      </c>
      <c r="AM340" s="12">
        <f t="shared" si="166"/>
        <v>0</v>
      </c>
      <c r="AN340" s="33">
        <f t="shared" si="167"/>
        <v>0</v>
      </c>
      <c r="AP340" s="12">
        <f t="shared" si="168"/>
        <v>0</v>
      </c>
      <c r="AQ340" s="33">
        <f t="shared" si="169"/>
        <v>0</v>
      </c>
      <c r="AS340" s="12">
        <f t="shared" si="170"/>
        <v>0</v>
      </c>
      <c r="AT340" s="33">
        <f t="shared" si="171"/>
        <v>0</v>
      </c>
      <c r="AU340" s="158" t="str">
        <f>IF(C340="","",VLOOKUP(B340,apoio!P:S,4,0))</f>
        <v/>
      </c>
    </row>
    <row r="341" spans="1:47" ht="15" customHeight="1" x14ac:dyDescent="0.25">
      <c r="A341" s="10" t="str">
        <f>IF('1_geral'!$D$46="","",'1_geral'!$A$46)</f>
        <v/>
      </c>
      <c r="B341" s="48" t="str">
        <f>IF('1_geral'!$G$46="","",'1_geral'!$G$46)</f>
        <v/>
      </c>
      <c r="C341" s="48" t="str">
        <f>IF('1_geral'!$D$46="","",'1_geral'!$D$46)</f>
        <v/>
      </c>
      <c r="D341" s="35" t="str">
        <f>IF(C341="","",1/'3_pessoal'!C$46)</f>
        <v/>
      </c>
      <c r="E341" s="11">
        <f>IF(C341="",0,'3_pessoal'!AM$46)</f>
        <v>0</v>
      </c>
      <c r="F341" s="108">
        <f>IF(C341="",0,'3_pessoal'!AO$46)</f>
        <v>0</v>
      </c>
      <c r="G341" s="11">
        <f t="shared" si="147"/>
        <v>0</v>
      </c>
      <c r="I341" s="11">
        <f t="shared" si="172"/>
        <v>0</v>
      </c>
      <c r="J341" s="112">
        <f t="shared" si="173"/>
        <v>0</v>
      </c>
      <c r="L341" s="11">
        <f t="shared" si="148"/>
        <v>0</v>
      </c>
      <c r="M341" s="108">
        <f t="shared" si="149"/>
        <v>0</v>
      </c>
      <c r="O341" s="11">
        <f t="shared" si="150"/>
        <v>0</v>
      </c>
      <c r="P341" s="108">
        <f t="shared" si="151"/>
        <v>0</v>
      </c>
      <c r="R341" s="11">
        <f t="shared" si="152"/>
        <v>0</v>
      </c>
      <c r="S341" s="108">
        <f t="shared" si="153"/>
        <v>0</v>
      </c>
      <c r="U341" s="11">
        <f t="shared" si="154"/>
        <v>0</v>
      </c>
      <c r="V341" s="108">
        <f t="shared" si="155"/>
        <v>0</v>
      </c>
      <c r="X341" s="11">
        <f t="shared" si="156"/>
        <v>0</v>
      </c>
      <c r="Y341" s="108">
        <f t="shared" si="157"/>
        <v>0</v>
      </c>
      <c r="AA341" s="11">
        <f t="shared" si="158"/>
        <v>0</v>
      </c>
      <c r="AB341" s="108">
        <f t="shared" si="159"/>
        <v>0</v>
      </c>
      <c r="AD341" s="11">
        <f t="shared" si="160"/>
        <v>0</v>
      </c>
      <c r="AE341" s="108">
        <f t="shared" si="161"/>
        <v>0</v>
      </c>
      <c r="AG341" s="11">
        <f t="shared" si="162"/>
        <v>0</v>
      </c>
      <c r="AH341" s="108">
        <f t="shared" si="163"/>
        <v>0</v>
      </c>
      <c r="AJ341" s="11">
        <f t="shared" si="164"/>
        <v>0</v>
      </c>
      <c r="AK341" s="108">
        <f t="shared" si="165"/>
        <v>0</v>
      </c>
      <c r="AM341" s="11">
        <f t="shared" si="166"/>
        <v>0</v>
      </c>
      <c r="AN341" s="108">
        <f t="shared" si="167"/>
        <v>0</v>
      </c>
      <c r="AP341" s="11">
        <f t="shared" si="168"/>
        <v>0</v>
      </c>
      <c r="AQ341" s="108">
        <f t="shared" si="169"/>
        <v>0</v>
      </c>
      <c r="AS341" s="11">
        <f t="shared" si="170"/>
        <v>0</v>
      </c>
      <c r="AT341" s="108">
        <f t="shared" si="171"/>
        <v>0</v>
      </c>
      <c r="AU341" s="158" t="str">
        <f>IF(C341="","",VLOOKUP(B341,apoio!P:S,4,0))</f>
        <v/>
      </c>
    </row>
    <row r="342" spans="1:47" ht="15" customHeight="1" x14ac:dyDescent="0.25">
      <c r="A342" s="7" t="str">
        <f>IF('1_geral'!$D$47="","",'1_geral'!$A$47)</f>
        <v/>
      </c>
      <c r="B342" s="49" t="str">
        <f>IF('1_geral'!$G$47="","",'1_geral'!$G$47)</f>
        <v/>
      </c>
      <c r="C342" s="49" t="str">
        <f>IF('1_geral'!$D$47="","",'1_geral'!$D$47)</f>
        <v/>
      </c>
      <c r="D342" s="35" t="str">
        <f>IF(C342="","",1/'3_pessoal'!C$47)</f>
        <v/>
      </c>
      <c r="E342" s="12">
        <f>IF(C342="",0,'3_pessoal'!AM$47)</f>
        <v>0</v>
      </c>
      <c r="F342" s="33">
        <f>IF(C342="",0,'3_pessoal'!AO$47)</f>
        <v>0</v>
      </c>
      <c r="G342" s="12">
        <f t="shared" si="147"/>
        <v>0</v>
      </c>
      <c r="I342" s="12">
        <f t="shared" si="172"/>
        <v>0</v>
      </c>
      <c r="J342" s="12">
        <f t="shared" si="173"/>
        <v>0</v>
      </c>
      <c r="L342" s="12">
        <f t="shared" si="148"/>
        <v>0</v>
      </c>
      <c r="M342" s="33">
        <f t="shared" si="149"/>
        <v>0</v>
      </c>
      <c r="O342" s="12">
        <f t="shared" si="150"/>
        <v>0</v>
      </c>
      <c r="P342" s="33">
        <f t="shared" si="151"/>
        <v>0</v>
      </c>
      <c r="R342" s="12">
        <f t="shared" si="152"/>
        <v>0</v>
      </c>
      <c r="S342" s="33">
        <f t="shared" si="153"/>
        <v>0</v>
      </c>
      <c r="U342" s="12">
        <f t="shared" si="154"/>
        <v>0</v>
      </c>
      <c r="V342" s="33">
        <f t="shared" si="155"/>
        <v>0</v>
      </c>
      <c r="X342" s="12">
        <f t="shared" si="156"/>
        <v>0</v>
      </c>
      <c r="Y342" s="33">
        <f t="shared" si="157"/>
        <v>0</v>
      </c>
      <c r="AA342" s="12">
        <f t="shared" si="158"/>
        <v>0</v>
      </c>
      <c r="AB342" s="33">
        <f t="shared" si="159"/>
        <v>0</v>
      </c>
      <c r="AD342" s="12">
        <f t="shared" si="160"/>
        <v>0</v>
      </c>
      <c r="AE342" s="33">
        <f t="shared" si="161"/>
        <v>0</v>
      </c>
      <c r="AG342" s="12">
        <f t="shared" si="162"/>
        <v>0</v>
      </c>
      <c r="AH342" s="33">
        <f t="shared" si="163"/>
        <v>0</v>
      </c>
      <c r="AJ342" s="12">
        <f t="shared" si="164"/>
        <v>0</v>
      </c>
      <c r="AK342" s="33">
        <f t="shared" si="165"/>
        <v>0</v>
      </c>
      <c r="AM342" s="12">
        <f t="shared" si="166"/>
        <v>0</v>
      </c>
      <c r="AN342" s="33">
        <f t="shared" si="167"/>
        <v>0</v>
      </c>
      <c r="AP342" s="12">
        <f t="shared" si="168"/>
        <v>0</v>
      </c>
      <c r="AQ342" s="33">
        <f t="shared" si="169"/>
        <v>0</v>
      </c>
      <c r="AS342" s="12">
        <f t="shared" si="170"/>
        <v>0</v>
      </c>
      <c r="AT342" s="33">
        <f t="shared" si="171"/>
        <v>0</v>
      </c>
      <c r="AU342" s="158" t="str">
        <f>IF(C342="","",VLOOKUP(B342,apoio!P:S,4,0))</f>
        <v/>
      </c>
    </row>
    <row r="343" spans="1:47" ht="15" customHeight="1" x14ac:dyDescent="0.25">
      <c r="A343" s="10" t="str">
        <f>IF('1_geral'!$D$48="","",'1_geral'!$A$48)</f>
        <v/>
      </c>
      <c r="B343" s="48" t="str">
        <f>IF('1_geral'!$G$48="","",'1_geral'!$G$48)</f>
        <v/>
      </c>
      <c r="C343" s="48" t="str">
        <f>IF('1_geral'!$D$48="","",'1_geral'!$D$48)</f>
        <v/>
      </c>
      <c r="D343" s="35" t="str">
        <f>IF(C343="","",1/'3_pessoal'!C$48)</f>
        <v/>
      </c>
      <c r="E343" s="11">
        <f>IF(C343="",0,'3_pessoal'!AM$48)</f>
        <v>0</v>
      </c>
      <c r="F343" s="108">
        <f>IF(C343="",0,'3_pessoal'!AO$48)</f>
        <v>0</v>
      </c>
      <c r="G343" s="11">
        <f t="shared" si="147"/>
        <v>0</v>
      </c>
      <c r="I343" s="11">
        <f t="shared" si="172"/>
        <v>0</v>
      </c>
      <c r="J343" s="112">
        <f t="shared" si="173"/>
        <v>0</v>
      </c>
      <c r="L343" s="11">
        <f t="shared" si="148"/>
        <v>0</v>
      </c>
      <c r="M343" s="108">
        <f t="shared" si="149"/>
        <v>0</v>
      </c>
      <c r="O343" s="11">
        <f t="shared" si="150"/>
        <v>0</v>
      </c>
      <c r="P343" s="108">
        <f t="shared" si="151"/>
        <v>0</v>
      </c>
      <c r="R343" s="11">
        <f t="shared" si="152"/>
        <v>0</v>
      </c>
      <c r="S343" s="108">
        <f t="shared" si="153"/>
        <v>0</v>
      </c>
      <c r="U343" s="11">
        <f t="shared" si="154"/>
        <v>0</v>
      </c>
      <c r="V343" s="108">
        <f t="shared" si="155"/>
        <v>0</v>
      </c>
      <c r="X343" s="11">
        <f t="shared" si="156"/>
        <v>0</v>
      </c>
      <c r="Y343" s="108">
        <f t="shared" si="157"/>
        <v>0</v>
      </c>
      <c r="AA343" s="11">
        <f t="shared" si="158"/>
        <v>0</v>
      </c>
      <c r="AB343" s="108">
        <f t="shared" si="159"/>
        <v>0</v>
      </c>
      <c r="AD343" s="11">
        <f t="shared" si="160"/>
        <v>0</v>
      </c>
      <c r="AE343" s="108">
        <f t="shared" si="161"/>
        <v>0</v>
      </c>
      <c r="AG343" s="11">
        <f t="shared" si="162"/>
        <v>0</v>
      </c>
      <c r="AH343" s="108">
        <f t="shared" si="163"/>
        <v>0</v>
      </c>
      <c r="AJ343" s="11">
        <f t="shared" si="164"/>
        <v>0</v>
      </c>
      <c r="AK343" s="108">
        <f t="shared" si="165"/>
        <v>0</v>
      </c>
      <c r="AM343" s="11">
        <f t="shared" si="166"/>
        <v>0</v>
      </c>
      <c r="AN343" s="108">
        <f t="shared" si="167"/>
        <v>0</v>
      </c>
      <c r="AP343" s="11">
        <f t="shared" si="168"/>
        <v>0</v>
      </c>
      <c r="AQ343" s="108">
        <f t="shared" si="169"/>
        <v>0</v>
      </c>
      <c r="AS343" s="11">
        <f t="shared" si="170"/>
        <v>0</v>
      </c>
      <c r="AT343" s="108">
        <f t="shared" si="171"/>
        <v>0</v>
      </c>
      <c r="AU343" s="158" t="str">
        <f>IF(C343="","",VLOOKUP(B343,apoio!P:S,4,0))</f>
        <v/>
      </c>
    </row>
    <row r="344" spans="1:47" ht="15" customHeight="1" x14ac:dyDescent="0.25">
      <c r="A344" s="7" t="str">
        <f>IF('1_geral'!$D$49="","",'1_geral'!$A$49)</f>
        <v/>
      </c>
      <c r="B344" s="49" t="str">
        <f>IF('1_geral'!$G$49="","",'1_geral'!$G$49)</f>
        <v/>
      </c>
      <c r="C344" s="49" t="str">
        <f>IF('1_geral'!$D$49="","",'1_geral'!$D$49)</f>
        <v/>
      </c>
      <c r="D344" s="35" t="str">
        <f>IF(C344="","",1/'3_pessoal'!C$49)</f>
        <v/>
      </c>
      <c r="E344" s="12">
        <f>IF(C344="",0,'3_pessoal'!AM$49)</f>
        <v>0</v>
      </c>
      <c r="F344" s="33">
        <f>IF(C344="",0,'3_pessoal'!AO$49)</f>
        <v>0</v>
      </c>
      <c r="G344" s="12">
        <f t="shared" si="147"/>
        <v>0</v>
      </c>
      <c r="I344" s="12">
        <f t="shared" si="172"/>
        <v>0</v>
      </c>
      <c r="J344" s="12">
        <f t="shared" si="173"/>
        <v>0</v>
      </c>
      <c r="L344" s="12">
        <f t="shared" si="148"/>
        <v>0</v>
      </c>
      <c r="M344" s="33">
        <f t="shared" si="149"/>
        <v>0</v>
      </c>
      <c r="O344" s="12">
        <f t="shared" si="150"/>
        <v>0</v>
      </c>
      <c r="P344" s="33">
        <f t="shared" si="151"/>
        <v>0</v>
      </c>
      <c r="R344" s="12">
        <f t="shared" si="152"/>
        <v>0</v>
      </c>
      <c r="S344" s="33">
        <f t="shared" si="153"/>
        <v>0</v>
      </c>
      <c r="U344" s="12">
        <f t="shared" si="154"/>
        <v>0</v>
      </c>
      <c r="V344" s="33">
        <f t="shared" si="155"/>
        <v>0</v>
      </c>
      <c r="X344" s="12">
        <f t="shared" si="156"/>
        <v>0</v>
      </c>
      <c r="Y344" s="33">
        <f t="shared" si="157"/>
        <v>0</v>
      </c>
      <c r="AA344" s="12">
        <f t="shared" si="158"/>
        <v>0</v>
      </c>
      <c r="AB344" s="33">
        <f t="shared" si="159"/>
        <v>0</v>
      </c>
      <c r="AD344" s="12">
        <f t="shared" si="160"/>
        <v>0</v>
      </c>
      <c r="AE344" s="33">
        <f t="shared" si="161"/>
        <v>0</v>
      </c>
      <c r="AG344" s="12">
        <f t="shared" si="162"/>
        <v>0</v>
      </c>
      <c r="AH344" s="33">
        <f t="shared" si="163"/>
        <v>0</v>
      </c>
      <c r="AJ344" s="12">
        <f t="shared" si="164"/>
        <v>0</v>
      </c>
      <c r="AK344" s="33">
        <f t="shared" si="165"/>
        <v>0</v>
      </c>
      <c r="AM344" s="12">
        <f t="shared" si="166"/>
        <v>0</v>
      </c>
      <c r="AN344" s="33">
        <f t="shared" si="167"/>
        <v>0</v>
      </c>
      <c r="AP344" s="12">
        <f t="shared" si="168"/>
        <v>0</v>
      </c>
      <c r="AQ344" s="33">
        <f t="shared" si="169"/>
        <v>0</v>
      </c>
      <c r="AS344" s="12">
        <f t="shared" si="170"/>
        <v>0</v>
      </c>
      <c r="AT344" s="33">
        <f t="shared" si="171"/>
        <v>0</v>
      </c>
      <c r="AU344" s="158" t="str">
        <f>IF(C344="","",VLOOKUP(B344,apoio!P:S,4,0))</f>
        <v/>
      </c>
    </row>
    <row r="345" spans="1:47" ht="15" customHeight="1" x14ac:dyDescent="0.25">
      <c r="A345" s="10" t="str">
        <f>IF('1_geral'!$D$50="","",'1_geral'!$A$50)</f>
        <v/>
      </c>
      <c r="B345" s="48" t="str">
        <f>IF('1_geral'!$G$50="","",'1_geral'!$G$50)</f>
        <v/>
      </c>
      <c r="C345" s="48" t="str">
        <f>IF('1_geral'!$D$50="","",'1_geral'!$D$50)</f>
        <v/>
      </c>
      <c r="D345" s="35" t="str">
        <f>IF(C345="","",1/'3_pessoal'!C$50)</f>
        <v/>
      </c>
      <c r="E345" s="11">
        <f>IF(C345="",0,'3_pessoal'!AM$50)</f>
        <v>0</v>
      </c>
      <c r="F345" s="108">
        <f>IF(C345="",0,'3_pessoal'!AO$50)</f>
        <v>0</v>
      </c>
      <c r="G345" s="11">
        <f t="shared" si="147"/>
        <v>0</v>
      </c>
      <c r="I345" s="11">
        <f t="shared" si="172"/>
        <v>0</v>
      </c>
      <c r="J345" s="112">
        <f t="shared" si="173"/>
        <v>0</v>
      </c>
      <c r="L345" s="11">
        <f t="shared" si="148"/>
        <v>0</v>
      </c>
      <c r="M345" s="108">
        <f t="shared" si="149"/>
        <v>0</v>
      </c>
      <c r="O345" s="11">
        <f t="shared" si="150"/>
        <v>0</v>
      </c>
      <c r="P345" s="108">
        <f t="shared" si="151"/>
        <v>0</v>
      </c>
      <c r="R345" s="11">
        <f t="shared" si="152"/>
        <v>0</v>
      </c>
      <c r="S345" s="108">
        <f t="shared" si="153"/>
        <v>0</v>
      </c>
      <c r="U345" s="11">
        <f t="shared" si="154"/>
        <v>0</v>
      </c>
      <c r="V345" s="108">
        <f t="shared" si="155"/>
        <v>0</v>
      </c>
      <c r="X345" s="11">
        <f t="shared" si="156"/>
        <v>0</v>
      </c>
      <c r="Y345" s="108">
        <f t="shared" si="157"/>
        <v>0</v>
      </c>
      <c r="AA345" s="11">
        <f t="shared" si="158"/>
        <v>0</v>
      </c>
      <c r="AB345" s="108">
        <f t="shared" si="159"/>
        <v>0</v>
      </c>
      <c r="AD345" s="11">
        <f t="shared" si="160"/>
        <v>0</v>
      </c>
      <c r="AE345" s="108">
        <f t="shared" si="161"/>
        <v>0</v>
      </c>
      <c r="AG345" s="11">
        <f t="shared" si="162"/>
        <v>0</v>
      </c>
      <c r="AH345" s="108">
        <f t="shared" si="163"/>
        <v>0</v>
      </c>
      <c r="AJ345" s="11">
        <f t="shared" si="164"/>
        <v>0</v>
      </c>
      <c r="AK345" s="108">
        <f t="shared" si="165"/>
        <v>0</v>
      </c>
      <c r="AM345" s="11">
        <f t="shared" si="166"/>
        <v>0</v>
      </c>
      <c r="AN345" s="108">
        <f t="shared" si="167"/>
        <v>0</v>
      </c>
      <c r="AP345" s="11">
        <f t="shared" si="168"/>
        <v>0</v>
      </c>
      <c r="AQ345" s="108">
        <f t="shared" si="169"/>
        <v>0</v>
      </c>
      <c r="AS345" s="11">
        <f t="shared" si="170"/>
        <v>0</v>
      </c>
      <c r="AT345" s="108">
        <f t="shared" si="171"/>
        <v>0</v>
      </c>
      <c r="AU345" s="158" t="str">
        <f>IF(C345="","",VLOOKUP(B345,apoio!P:S,4,0))</f>
        <v/>
      </c>
    </row>
    <row r="346" spans="1:47" ht="15" customHeight="1" x14ac:dyDescent="0.25">
      <c r="A346" s="7" t="str">
        <f>IF('1_geral'!$D$51="","",'1_geral'!$A$51)</f>
        <v/>
      </c>
      <c r="B346" s="49" t="str">
        <f>IF('1_geral'!$G$51="","",'1_geral'!$G$51)</f>
        <v/>
      </c>
      <c r="C346" s="49" t="str">
        <f>IF('1_geral'!$D$51="","",'1_geral'!$D$51)</f>
        <v/>
      </c>
      <c r="D346" s="35" t="str">
        <f>IF(C346="","",1/'3_pessoal'!C$51)</f>
        <v/>
      </c>
      <c r="E346" s="12">
        <f>IF(C346="",0,'3_pessoal'!AM$51)</f>
        <v>0</v>
      </c>
      <c r="F346" s="33">
        <f>IF(C346="",0,'3_pessoal'!AO$51)</f>
        <v>0</v>
      </c>
      <c r="G346" s="12">
        <f t="shared" si="147"/>
        <v>0</v>
      </c>
      <c r="I346" s="12">
        <f t="shared" si="172"/>
        <v>0</v>
      </c>
      <c r="J346" s="12">
        <f t="shared" si="173"/>
        <v>0</v>
      </c>
      <c r="L346" s="12">
        <f t="shared" si="148"/>
        <v>0</v>
      </c>
      <c r="M346" s="33">
        <f t="shared" si="149"/>
        <v>0</v>
      </c>
      <c r="O346" s="12">
        <f t="shared" si="150"/>
        <v>0</v>
      </c>
      <c r="P346" s="33">
        <f t="shared" si="151"/>
        <v>0</v>
      </c>
      <c r="R346" s="12">
        <f t="shared" si="152"/>
        <v>0</v>
      </c>
      <c r="S346" s="33">
        <f t="shared" si="153"/>
        <v>0</v>
      </c>
      <c r="U346" s="12">
        <f t="shared" si="154"/>
        <v>0</v>
      </c>
      <c r="V346" s="33">
        <f t="shared" si="155"/>
        <v>0</v>
      </c>
      <c r="X346" s="12">
        <f t="shared" si="156"/>
        <v>0</v>
      </c>
      <c r="Y346" s="33">
        <f t="shared" si="157"/>
        <v>0</v>
      </c>
      <c r="AA346" s="12">
        <f t="shared" si="158"/>
        <v>0</v>
      </c>
      <c r="AB346" s="33">
        <f t="shared" si="159"/>
        <v>0</v>
      </c>
      <c r="AD346" s="12">
        <f t="shared" si="160"/>
        <v>0</v>
      </c>
      <c r="AE346" s="33">
        <f t="shared" si="161"/>
        <v>0</v>
      </c>
      <c r="AG346" s="12">
        <f t="shared" si="162"/>
        <v>0</v>
      </c>
      <c r="AH346" s="33">
        <f t="shared" si="163"/>
        <v>0</v>
      </c>
      <c r="AJ346" s="12">
        <f t="shared" si="164"/>
        <v>0</v>
      </c>
      <c r="AK346" s="33">
        <f t="shared" si="165"/>
        <v>0</v>
      </c>
      <c r="AM346" s="12">
        <f t="shared" si="166"/>
        <v>0</v>
      </c>
      <c r="AN346" s="33">
        <f t="shared" si="167"/>
        <v>0</v>
      </c>
      <c r="AP346" s="12">
        <f t="shared" si="168"/>
        <v>0</v>
      </c>
      <c r="AQ346" s="33">
        <f t="shared" si="169"/>
        <v>0</v>
      </c>
      <c r="AS346" s="12">
        <f t="shared" si="170"/>
        <v>0</v>
      </c>
      <c r="AT346" s="33">
        <f t="shared" si="171"/>
        <v>0</v>
      </c>
      <c r="AU346" s="158" t="str">
        <f>IF(C346="","",VLOOKUP(B346,apoio!P:S,4,0))</f>
        <v/>
      </c>
    </row>
    <row r="347" spans="1:47" ht="15" customHeight="1" x14ac:dyDescent="0.25">
      <c r="A347" s="10" t="str">
        <f>IF('1_geral'!$D$52="","",'1_geral'!$A$52)</f>
        <v/>
      </c>
      <c r="B347" s="48" t="str">
        <f>IF('1_geral'!$G$52="","",'1_geral'!$G$52)</f>
        <v/>
      </c>
      <c r="C347" s="48" t="str">
        <f>IF('1_geral'!$D$52="","",'1_geral'!$D$52)</f>
        <v/>
      </c>
      <c r="D347" s="35" t="str">
        <f>IF(C347="","",1/'3_pessoal'!C$52)</f>
        <v/>
      </c>
      <c r="E347" s="11">
        <f>IF(C347="",0,'3_pessoal'!AM$52)</f>
        <v>0</v>
      </c>
      <c r="F347" s="108">
        <f>IF(C347="",0,'3_pessoal'!AO$52)</f>
        <v>0</v>
      </c>
      <c r="G347" s="11">
        <f t="shared" si="147"/>
        <v>0</v>
      </c>
      <c r="I347" s="11">
        <f t="shared" si="172"/>
        <v>0</v>
      </c>
      <c r="J347" s="112">
        <f t="shared" si="173"/>
        <v>0</v>
      </c>
      <c r="L347" s="11">
        <f t="shared" si="148"/>
        <v>0</v>
      </c>
      <c r="M347" s="108">
        <f t="shared" si="149"/>
        <v>0</v>
      </c>
      <c r="O347" s="11">
        <f t="shared" si="150"/>
        <v>0</v>
      </c>
      <c r="P347" s="108">
        <f t="shared" si="151"/>
        <v>0</v>
      </c>
      <c r="R347" s="11">
        <f t="shared" si="152"/>
        <v>0</v>
      </c>
      <c r="S347" s="108">
        <f t="shared" si="153"/>
        <v>0</v>
      </c>
      <c r="U347" s="11">
        <f t="shared" si="154"/>
        <v>0</v>
      </c>
      <c r="V347" s="108">
        <f t="shared" si="155"/>
        <v>0</v>
      </c>
      <c r="X347" s="11">
        <f t="shared" si="156"/>
        <v>0</v>
      </c>
      <c r="Y347" s="108">
        <f t="shared" si="157"/>
        <v>0</v>
      </c>
      <c r="AA347" s="11">
        <f t="shared" si="158"/>
        <v>0</v>
      </c>
      <c r="AB347" s="108">
        <f t="shared" si="159"/>
        <v>0</v>
      </c>
      <c r="AD347" s="11">
        <f t="shared" si="160"/>
        <v>0</v>
      </c>
      <c r="AE347" s="108">
        <f t="shared" si="161"/>
        <v>0</v>
      </c>
      <c r="AG347" s="11">
        <f t="shared" si="162"/>
        <v>0</v>
      </c>
      <c r="AH347" s="108">
        <f t="shared" si="163"/>
        <v>0</v>
      </c>
      <c r="AJ347" s="11">
        <f t="shared" si="164"/>
        <v>0</v>
      </c>
      <c r="AK347" s="108">
        <f t="shared" si="165"/>
        <v>0</v>
      </c>
      <c r="AM347" s="11">
        <f t="shared" si="166"/>
        <v>0</v>
      </c>
      <c r="AN347" s="108">
        <f t="shared" si="167"/>
        <v>0</v>
      </c>
      <c r="AP347" s="11">
        <f t="shared" si="168"/>
        <v>0</v>
      </c>
      <c r="AQ347" s="108">
        <f t="shared" si="169"/>
        <v>0</v>
      </c>
      <c r="AS347" s="11">
        <f t="shared" si="170"/>
        <v>0</v>
      </c>
      <c r="AT347" s="108">
        <f t="shared" si="171"/>
        <v>0</v>
      </c>
      <c r="AU347" s="158" t="str">
        <f>IF(C347="","",VLOOKUP(B347,apoio!P:S,4,0))</f>
        <v/>
      </c>
    </row>
    <row r="348" spans="1:47" ht="15" customHeight="1" x14ac:dyDescent="0.25">
      <c r="A348" s="7" t="str">
        <f>IF('1_geral'!$D$53="","",'1_geral'!$A$53)</f>
        <v/>
      </c>
      <c r="B348" s="49" t="str">
        <f>IF('1_geral'!$G$53="","",'1_geral'!$G$53)</f>
        <v/>
      </c>
      <c r="C348" s="49" t="str">
        <f>IF('1_geral'!$D$53="","",'1_geral'!$D$53)</f>
        <v/>
      </c>
      <c r="D348" s="35" t="str">
        <f>IF(C348="","",1/'3_pessoal'!C$53)</f>
        <v/>
      </c>
      <c r="E348" s="12">
        <f>IF(C348="",0,'3_pessoal'!AM$53)</f>
        <v>0</v>
      </c>
      <c r="F348" s="33">
        <f>IF(C348="",0,'3_pessoal'!AO$53)</f>
        <v>0</v>
      </c>
      <c r="G348" s="12">
        <f t="shared" si="147"/>
        <v>0</v>
      </c>
      <c r="I348" s="12">
        <f t="shared" si="172"/>
        <v>0</v>
      </c>
      <c r="J348" s="12">
        <f t="shared" si="173"/>
        <v>0</v>
      </c>
      <c r="L348" s="12">
        <f t="shared" si="148"/>
        <v>0</v>
      </c>
      <c r="M348" s="33">
        <f t="shared" si="149"/>
        <v>0</v>
      </c>
      <c r="O348" s="12">
        <f t="shared" si="150"/>
        <v>0</v>
      </c>
      <c r="P348" s="33">
        <f t="shared" si="151"/>
        <v>0</v>
      </c>
      <c r="R348" s="12">
        <f t="shared" si="152"/>
        <v>0</v>
      </c>
      <c r="S348" s="33">
        <f t="shared" si="153"/>
        <v>0</v>
      </c>
      <c r="U348" s="12">
        <f t="shared" si="154"/>
        <v>0</v>
      </c>
      <c r="V348" s="33">
        <f t="shared" si="155"/>
        <v>0</v>
      </c>
      <c r="X348" s="12">
        <f t="shared" si="156"/>
        <v>0</v>
      </c>
      <c r="Y348" s="33">
        <f t="shared" si="157"/>
        <v>0</v>
      </c>
      <c r="AA348" s="12">
        <f t="shared" si="158"/>
        <v>0</v>
      </c>
      <c r="AB348" s="33">
        <f t="shared" si="159"/>
        <v>0</v>
      </c>
      <c r="AD348" s="12">
        <f t="shared" si="160"/>
        <v>0</v>
      </c>
      <c r="AE348" s="33">
        <f t="shared" si="161"/>
        <v>0</v>
      </c>
      <c r="AG348" s="12">
        <f t="shared" si="162"/>
        <v>0</v>
      </c>
      <c r="AH348" s="33">
        <f t="shared" si="163"/>
        <v>0</v>
      </c>
      <c r="AJ348" s="12">
        <f t="shared" si="164"/>
        <v>0</v>
      </c>
      <c r="AK348" s="33">
        <f t="shared" si="165"/>
        <v>0</v>
      </c>
      <c r="AM348" s="12">
        <f t="shared" si="166"/>
        <v>0</v>
      </c>
      <c r="AN348" s="33">
        <f t="shared" si="167"/>
        <v>0</v>
      </c>
      <c r="AP348" s="12">
        <f t="shared" si="168"/>
        <v>0</v>
      </c>
      <c r="AQ348" s="33">
        <f t="shared" si="169"/>
        <v>0</v>
      </c>
      <c r="AS348" s="12">
        <f t="shared" si="170"/>
        <v>0</v>
      </c>
      <c r="AT348" s="33">
        <f t="shared" si="171"/>
        <v>0</v>
      </c>
      <c r="AU348" s="158" t="str">
        <f>IF(C348="","",VLOOKUP(B348,apoio!P:S,4,0))</f>
        <v/>
      </c>
    </row>
    <row r="349" spans="1:47" ht="15" customHeight="1" x14ac:dyDescent="0.25">
      <c r="A349" s="10" t="str">
        <f>IF('1_geral'!$D$54="","",'1_geral'!$A$54)</f>
        <v/>
      </c>
      <c r="B349" s="48" t="str">
        <f>IF('1_geral'!$G$54="","",'1_geral'!$G$54)</f>
        <v/>
      </c>
      <c r="C349" s="48" t="str">
        <f>IF('1_geral'!$D$54="","",'1_geral'!$D$54)</f>
        <v/>
      </c>
      <c r="D349" s="35" t="str">
        <f>IF(C349="","",1/'3_pessoal'!C$54)</f>
        <v/>
      </c>
      <c r="E349" s="11">
        <f>IF(C349="",0,'3_pessoal'!AM$54)</f>
        <v>0</v>
      </c>
      <c r="F349" s="108">
        <f>IF(C349="",0,'3_pessoal'!AO$54)</f>
        <v>0</v>
      </c>
      <c r="G349" s="11">
        <f t="shared" si="147"/>
        <v>0</v>
      </c>
      <c r="I349" s="11">
        <f t="shared" si="172"/>
        <v>0</v>
      </c>
      <c r="J349" s="112">
        <f t="shared" si="173"/>
        <v>0</v>
      </c>
      <c r="L349" s="11">
        <f t="shared" si="148"/>
        <v>0</v>
      </c>
      <c r="M349" s="108">
        <f t="shared" si="149"/>
        <v>0</v>
      </c>
      <c r="O349" s="11">
        <f t="shared" si="150"/>
        <v>0</v>
      </c>
      <c r="P349" s="108">
        <f t="shared" si="151"/>
        <v>0</v>
      </c>
      <c r="R349" s="11">
        <f t="shared" si="152"/>
        <v>0</v>
      </c>
      <c r="S349" s="108">
        <f t="shared" si="153"/>
        <v>0</v>
      </c>
      <c r="U349" s="11">
        <f t="shared" si="154"/>
        <v>0</v>
      </c>
      <c r="V349" s="108">
        <f t="shared" si="155"/>
        <v>0</v>
      </c>
      <c r="X349" s="11">
        <f t="shared" si="156"/>
        <v>0</v>
      </c>
      <c r="Y349" s="108">
        <f t="shared" si="157"/>
        <v>0</v>
      </c>
      <c r="AA349" s="11">
        <f t="shared" si="158"/>
        <v>0</v>
      </c>
      <c r="AB349" s="108">
        <f t="shared" si="159"/>
        <v>0</v>
      </c>
      <c r="AD349" s="11">
        <f t="shared" si="160"/>
        <v>0</v>
      </c>
      <c r="AE349" s="108">
        <f t="shared" si="161"/>
        <v>0</v>
      </c>
      <c r="AG349" s="11">
        <f t="shared" si="162"/>
        <v>0</v>
      </c>
      <c r="AH349" s="108">
        <f t="shared" si="163"/>
        <v>0</v>
      </c>
      <c r="AJ349" s="11">
        <f t="shared" si="164"/>
        <v>0</v>
      </c>
      <c r="AK349" s="108">
        <f t="shared" si="165"/>
        <v>0</v>
      </c>
      <c r="AM349" s="11">
        <f t="shared" si="166"/>
        <v>0</v>
      </c>
      <c r="AN349" s="108">
        <f t="shared" si="167"/>
        <v>0</v>
      </c>
      <c r="AP349" s="11">
        <f t="shared" si="168"/>
        <v>0</v>
      </c>
      <c r="AQ349" s="108">
        <f t="shared" si="169"/>
        <v>0</v>
      </c>
      <c r="AS349" s="11">
        <f t="shared" si="170"/>
        <v>0</v>
      </c>
      <c r="AT349" s="108">
        <f t="shared" si="171"/>
        <v>0</v>
      </c>
      <c r="AU349" s="158" t="str">
        <f>IF(C349="","",VLOOKUP(B349,apoio!P:S,4,0))</f>
        <v/>
      </c>
    </row>
    <row r="350" spans="1:47" ht="15" customHeight="1" x14ac:dyDescent="0.25">
      <c r="A350" s="7" t="str">
        <f>IF('1_geral'!$D$55="","",'1_geral'!$A$55)</f>
        <v/>
      </c>
      <c r="B350" s="49" t="str">
        <f>IF('1_geral'!$G$55="","",'1_geral'!$G$55)</f>
        <v/>
      </c>
      <c r="C350" s="49" t="str">
        <f>IF('1_geral'!$D$55="","",'1_geral'!$D$55)</f>
        <v/>
      </c>
      <c r="D350" s="35" t="str">
        <f>IF(C350="","",1/'3_pessoal'!C$55)</f>
        <v/>
      </c>
      <c r="E350" s="12">
        <f>IF(C350="",0,'3_pessoal'!AM$55)</f>
        <v>0</v>
      </c>
      <c r="F350" s="33">
        <f>IF(C350="",0,'3_pessoal'!AO$55)</f>
        <v>0</v>
      </c>
      <c r="G350" s="12">
        <f t="shared" si="147"/>
        <v>0</v>
      </c>
      <c r="I350" s="12">
        <f t="shared" si="172"/>
        <v>0</v>
      </c>
      <c r="J350" s="12">
        <f t="shared" si="173"/>
        <v>0</v>
      </c>
      <c r="L350" s="12">
        <f t="shared" si="148"/>
        <v>0</v>
      </c>
      <c r="M350" s="33">
        <f t="shared" si="149"/>
        <v>0</v>
      </c>
      <c r="O350" s="12">
        <f t="shared" si="150"/>
        <v>0</v>
      </c>
      <c r="P350" s="33">
        <f t="shared" si="151"/>
        <v>0</v>
      </c>
      <c r="R350" s="12">
        <f t="shared" si="152"/>
        <v>0</v>
      </c>
      <c r="S350" s="33">
        <f t="shared" si="153"/>
        <v>0</v>
      </c>
      <c r="U350" s="12">
        <f t="shared" si="154"/>
        <v>0</v>
      </c>
      <c r="V350" s="33">
        <f t="shared" si="155"/>
        <v>0</v>
      </c>
      <c r="X350" s="12">
        <f t="shared" si="156"/>
        <v>0</v>
      </c>
      <c r="Y350" s="33">
        <f t="shared" si="157"/>
        <v>0</v>
      </c>
      <c r="AA350" s="12">
        <f t="shared" si="158"/>
        <v>0</v>
      </c>
      <c r="AB350" s="33">
        <f t="shared" si="159"/>
        <v>0</v>
      </c>
      <c r="AD350" s="12">
        <f t="shared" si="160"/>
        <v>0</v>
      </c>
      <c r="AE350" s="33">
        <f t="shared" si="161"/>
        <v>0</v>
      </c>
      <c r="AG350" s="12">
        <f t="shared" si="162"/>
        <v>0</v>
      </c>
      <c r="AH350" s="33">
        <f t="shared" si="163"/>
        <v>0</v>
      </c>
      <c r="AJ350" s="12">
        <f t="shared" si="164"/>
        <v>0</v>
      </c>
      <c r="AK350" s="33">
        <f t="shared" si="165"/>
        <v>0</v>
      </c>
      <c r="AM350" s="12">
        <f t="shared" si="166"/>
        <v>0</v>
      </c>
      <c r="AN350" s="33">
        <f t="shared" si="167"/>
        <v>0</v>
      </c>
      <c r="AP350" s="12">
        <f t="shared" si="168"/>
        <v>0</v>
      </c>
      <c r="AQ350" s="33">
        <f t="shared" si="169"/>
        <v>0</v>
      </c>
      <c r="AS350" s="12">
        <f t="shared" si="170"/>
        <v>0</v>
      </c>
      <c r="AT350" s="33">
        <f t="shared" si="171"/>
        <v>0</v>
      </c>
      <c r="AU350" s="158" t="str">
        <f>IF(C350="","",VLOOKUP(B350,apoio!P:S,4,0))</f>
        <v/>
      </c>
    </row>
    <row r="351" spans="1:47" ht="15" customHeight="1" x14ac:dyDescent="0.25">
      <c r="A351" s="10" t="str">
        <f>IF('1_geral'!$D$56="","",'1_geral'!$A$56)</f>
        <v/>
      </c>
      <c r="B351" s="48" t="str">
        <f>IF('1_geral'!$G$56="","",'1_geral'!$G$56)</f>
        <v/>
      </c>
      <c r="C351" s="48" t="str">
        <f>IF('1_geral'!$D$56="","",'1_geral'!$D$56)</f>
        <v/>
      </c>
      <c r="D351" s="35" t="str">
        <f>IF(C351="","",1/'3_pessoal'!C$56)</f>
        <v/>
      </c>
      <c r="E351" s="11">
        <f>IF(C351="",0,'3_pessoal'!AM$56)</f>
        <v>0</v>
      </c>
      <c r="F351" s="108">
        <f>IF(C351="",0,'3_pessoal'!AO$56)</f>
        <v>0</v>
      </c>
      <c r="G351" s="11">
        <f t="shared" si="147"/>
        <v>0</v>
      </c>
      <c r="I351" s="11">
        <f t="shared" si="172"/>
        <v>0</v>
      </c>
      <c r="J351" s="112">
        <f t="shared" si="173"/>
        <v>0</v>
      </c>
      <c r="L351" s="11">
        <f t="shared" si="148"/>
        <v>0</v>
      </c>
      <c r="M351" s="108">
        <f t="shared" si="149"/>
        <v>0</v>
      </c>
      <c r="O351" s="11">
        <f t="shared" si="150"/>
        <v>0</v>
      </c>
      <c r="P351" s="108">
        <f t="shared" si="151"/>
        <v>0</v>
      </c>
      <c r="R351" s="11">
        <f t="shared" si="152"/>
        <v>0</v>
      </c>
      <c r="S351" s="108">
        <f t="shared" si="153"/>
        <v>0</v>
      </c>
      <c r="U351" s="11">
        <f t="shared" si="154"/>
        <v>0</v>
      </c>
      <c r="V351" s="108">
        <f t="shared" si="155"/>
        <v>0</v>
      </c>
      <c r="X351" s="11">
        <f t="shared" si="156"/>
        <v>0</v>
      </c>
      <c r="Y351" s="108">
        <f t="shared" si="157"/>
        <v>0</v>
      </c>
      <c r="AA351" s="11">
        <f t="shared" si="158"/>
        <v>0</v>
      </c>
      <c r="AB351" s="108">
        <f t="shared" si="159"/>
        <v>0</v>
      </c>
      <c r="AD351" s="11">
        <f t="shared" si="160"/>
        <v>0</v>
      </c>
      <c r="AE351" s="108">
        <f t="shared" si="161"/>
        <v>0</v>
      </c>
      <c r="AG351" s="11">
        <f t="shared" si="162"/>
        <v>0</v>
      </c>
      <c r="AH351" s="108">
        <f t="shared" si="163"/>
        <v>0</v>
      </c>
      <c r="AJ351" s="11">
        <f t="shared" si="164"/>
        <v>0</v>
      </c>
      <c r="AK351" s="108">
        <f t="shared" si="165"/>
        <v>0</v>
      </c>
      <c r="AM351" s="11">
        <f t="shared" si="166"/>
        <v>0</v>
      </c>
      <c r="AN351" s="108">
        <f t="shared" si="167"/>
        <v>0</v>
      </c>
      <c r="AP351" s="11">
        <f t="shared" si="168"/>
        <v>0</v>
      </c>
      <c r="AQ351" s="108">
        <f t="shared" si="169"/>
        <v>0</v>
      </c>
      <c r="AS351" s="11">
        <f t="shared" si="170"/>
        <v>0</v>
      </c>
      <c r="AT351" s="108">
        <f t="shared" si="171"/>
        <v>0</v>
      </c>
      <c r="AU351" s="158" t="str">
        <f>IF(C351="","",VLOOKUP(B351,apoio!P:S,4,0))</f>
        <v/>
      </c>
    </row>
    <row r="352" spans="1:47" ht="15" customHeight="1" x14ac:dyDescent="0.25">
      <c r="A352" s="7" t="str">
        <f>IF('1_geral'!$D$57="","",'1_geral'!$A$57)</f>
        <v/>
      </c>
      <c r="B352" s="49" t="str">
        <f>IF('1_geral'!$G$57="","",'1_geral'!$G$57)</f>
        <v/>
      </c>
      <c r="C352" s="49" t="str">
        <f>IF('1_geral'!$D$57="","",'1_geral'!$D$57)</f>
        <v/>
      </c>
      <c r="D352" s="35" t="str">
        <f>IF(C352="","",1/'3_pessoal'!C$57)</f>
        <v/>
      </c>
      <c r="E352" s="12">
        <f>IF(C352="",0,'3_pessoal'!AM$57)</f>
        <v>0</v>
      </c>
      <c r="F352" s="33">
        <f>IF(C352="",0,'3_pessoal'!AO$57)</f>
        <v>0</v>
      </c>
      <c r="G352" s="12">
        <f t="shared" si="147"/>
        <v>0</v>
      </c>
      <c r="I352" s="12">
        <f t="shared" si="172"/>
        <v>0</v>
      </c>
      <c r="J352" s="12">
        <f t="shared" si="173"/>
        <v>0</v>
      </c>
      <c r="L352" s="12">
        <f t="shared" si="148"/>
        <v>0</v>
      </c>
      <c r="M352" s="33">
        <f t="shared" si="149"/>
        <v>0</v>
      </c>
      <c r="O352" s="12">
        <f t="shared" si="150"/>
        <v>0</v>
      </c>
      <c r="P352" s="33">
        <f t="shared" si="151"/>
        <v>0</v>
      </c>
      <c r="R352" s="12">
        <f t="shared" si="152"/>
        <v>0</v>
      </c>
      <c r="S352" s="33">
        <f t="shared" si="153"/>
        <v>0</v>
      </c>
      <c r="U352" s="12">
        <f t="shared" si="154"/>
        <v>0</v>
      </c>
      <c r="V352" s="33">
        <f t="shared" si="155"/>
        <v>0</v>
      </c>
      <c r="X352" s="12">
        <f t="shared" si="156"/>
        <v>0</v>
      </c>
      <c r="Y352" s="33">
        <f t="shared" si="157"/>
        <v>0</v>
      </c>
      <c r="AA352" s="12">
        <f t="shared" si="158"/>
        <v>0</v>
      </c>
      <c r="AB352" s="33">
        <f t="shared" si="159"/>
        <v>0</v>
      </c>
      <c r="AD352" s="12">
        <f t="shared" si="160"/>
        <v>0</v>
      </c>
      <c r="AE352" s="33">
        <f t="shared" si="161"/>
        <v>0</v>
      </c>
      <c r="AG352" s="12">
        <f t="shared" si="162"/>
        <v>0</v>
      </c>
      <c r="AH352" s="33">
        <f t="shared" si="163"/>
        <v>0</v>
      </c>
      <c r="AJ352" s="12">
        <f t="shared" si="164"/>
        <v>0</v>
      </c>
      <c r="AK352" s="33">
        <f t="shared" si="165"/>
        <v>0</v>
      </c>
      <c r="AM352" s="12">
        <f t="shared" si="166"/>
        <v>0</v>
      </c>
      <c r="AN352" s="33">
        <f t="shared" si="167"/>
        <v>0</v>
      </c>
      <c r="AP352" s="12">
        <f t="shared" si="168"/>
        <v>0</v>
      </c>
      <c r="AQ352" s="33">
        <f t="shared" si="169"/>
        <v>0</v>
      </c>
      <c r="AS352" s="12">
        <f t="shared" si="170"/>
        <v>0</v>
      </c>
      <c r="AT352" s="33">
        <f t="shared" si="171"/>
        <v>0</v>
      </c>
      <c r="AU352" s="158" t="str">
        <f>IF(C352="","",VLOOKUP(B352,apoio!P:S,4,0))</f>
        <v/>
      </c>
    </row>
    <row r="353" spans="1:47" ht="15" customHeight="1" x14ac:dyDescent="0.25">
      <c r="A353" s="10" t="str">
        <f>IF('1_geral'!$D$58="","",'1_geral'!$A$58)</f>
        <v/>
      </c>
      <c r="B353" s="48" t="str">
        <f>IF('1_geral'!$G$58="","",'1_geral'!$G$58)</f>
        <v/>
      </c>
      <c r="C353" s="48" t="str">
        <f>IF('1_geral'!$D$58="","",'1_geral'!$D$58)</f>
        <v/>
      </c>
      <c r="D353" s="35" t="str">
        <f>IF(C353="","",1/'3_pessoal'!C$58)</f>
        <v/>
      </c>
      <c r="E353" s="11">
        <f>IF(C353="",0,'3_pessoal'!AM$58)</f>
        <v>0</v>
      </c>
      <c r="F353" s="108">
        <f>IF(C353="",0,'3_pessoal'!AO$58)</f>
        <v>0</v>
      </c>
      <c r="G353" s="11">
        <f t="shared" si="147"/>
        <v>0</v>
      </c>
      <c r="I353" s="11">
        <f t="shared" si="172"/>
        <v>0</v>
      </c>
      <c r="J353" s="112">
        <f t="shared" si="173"/>
        <v>0</v>
      </c>
      <c r="L353" s="11">
        <f t="shared" si="148"/>
        <v>0</v>
      </c>
      <c r="M353" s="108">
        <f t="shared" si="149"/>
        <v>0</v>
      </c>
      <c r="O353" s="11">
        <f t="shared" si="150"/>
        <v>0</v>
      </c>
      <c r="P353" s="108">
        <f t="shared" si="151"/>
        <v>0</v>
      </c>
      <c r="R353" s="11">
        <f t="shared" si="152"/>
        <v>0</v>
      </c>
      <c r="S353" s="108">
        <f t="shared" si="153"/>
        <v>0</v>
      </c>
      <c r="U353" s="11">
        <f t="shared" si="154"/>
        <v>0</v>
      </c>
      <c r="V353" s="108">
        <f t="shared" si="155"/>
        <v>0</v>
      </c>
      <c r="X353" s="11">
        <f t="shared" si="156"/>
        <v>0</v>
      </c>
      <c r="Y353" s="108">
        <f t="shared" si="157"/>
        <v>0</v>
      </c>
      <c r="AA353" s="11">
        <f t="shared" si="158"/>
        <v>0</v>
      </c>
      <c r="AB353" s="108">
        <f t="shared" si="159"/>
        <v>0</v>
      </c>
      <c r="AD353" s="11">
        <f t="shared" si="160"/>
        <v>0</v>
      </c>
      <c r="AE353" s="108">
        <f t="shared" si="161"/>
        <v>0</v>
      </c>
      <c r="AG353" s="11">
        <f t="shared" si="162"/>
        <v>0</v>
      </c>
      <c r="AH353" s="108">
        <f t="shared" si="163"/>
        <v>0</v>
      </c>
      <c r="AJ353" s="11">
        <f t="shared" si="164"/>
        <v>0</v>
      </c>
      <c r="AK353" s="108">
        <f t="shared" si="165"/>
        <v>0</v>
      </c>
      <c r="AM353" s="11">
        <f t="shared" si="166"/>
        <v>0</v>
      </c>
      <c r="AN353" s="108">
        <f t="shared" si="167"/>
        <v>0</v>
      </c>
      <c r="AP353" s="11">
        <f t="shared" si="168"/>
        <v>0</v>
      </c>
      <c r="AQ353" s="108">
        <f t="shared" si="169"/>
        <v>0</v>
      </c>
      <c r="AS353" s="11">
        <f t="shared" si="170"/>
        <v>0</v>
      </c>
      <c r="AT353" s="108">
        <f t="shared" si="171"/>
        <v>0</v>
      </c>
      <c r="AU353" s="158" t="str">
        <f>IF(C353="","",VLOOKUP(B353,apoio!P:S,4,0))</f>
        <v/>
      </c>
    </row>
    <row r="354" spans="1:47" ht="15" customHeight="1" x14ac:dyDescent="0.25">
      <c r="A354" s="47" t="str">
        <f>IF('1_geral'!$D$59="","",'1_geral'!$A$59)</f>
        <v/>
      </c>
      <c r="B354" s="50" t="str">
        <f>IF('1_geral'!$G$59="","",'1_geral'!$G$59)</f>
        <v/>
      </c>
      <c r="C354" s="50" t="str">
        <f>IF('1_geral'!$D$59="","",'1_geral'!$D$59)</f>
        <v/>
      </c>
      <c r="D354" s="138" t="str">
        <f>IF(C354="","",1/'3_pessoal'!C$59)</f>
        <v/>
      </c>
      <c r="E354" s="13">
        <f>IF(C354="",0,'3_pessoal'!AM$59)</f>
        <v>0</v>
      </c>
      <c r="F354" s="34">
        <f>IF(C354="",0,'3_pessoal'!AO$59)</f>
        <v>0</v>
      </c>
      <c r="G354" s="13">
        <f t="shared" si="147"/>
        <v>0</v>
      </c>
      <c r="H354" s="4"/>
      <c r="I354" s="13">
        <f t="shared" si="172"/>
        <v>0</v>
      </c>
      <c r="J354" s="13">
        <f t="shared" si="173"/>
        <v>0</v>
      </c>
      <c r="K354" s="4"/>
      <c r="L354" s="13">
        <f t="shared" si="148"/>
        <v>0</v>
      </c>
      <c r="M354" s="34">
        <f t="shared" si="149"/>
        <v>0</v>
      </c>
      <c r="N354" s="492"/>
      <c r="O354" s="13">
        <f t="shared" si="150"/>
        <v>0</v>
      </c>
      <c r="P354" s="34">
        <f t="shared" si="151"/>
        <v>0</v>
      </c>
      <c r="Q354" s="492"/>
      <c r="R354" s="13">
        <f t="shared" si="152"/>
        <v>0</v>
      </c>
      <c r="S354" s="34">
        <f t="shared" si="153"/>
        <v>0</v>
      </c>
      <c r="T354" s="492"/>
      <c r="U354" s="13">
        <f t="shared" si="154"/>
        <v>0</v>
      </c>
      <c r="V354" s="34">
        <f t="shared" si="155"/>
        <v>0</v>
      </c>
      <c r="W354" s="492"/>
      <c r="X354" s="13">
        <f t="shared" si="156"/>
        <v>0</v>
      </c>
      <c r="Y354" s="34">
        <f t="shared" si="157"/>
        <v>0</v>
      </c>
      <c r="Z354" s="492"/>
      <c r="AA354" s="13">
        <f t="shared" si="158"/>
        <v>0</v>
      </c>
      <c r="AB354" s="34">
        <f t="shared" si="159"/>
        <v>0</v>
      </c>
      <c r="AC354" s="492"/>
      <c r="AD354" s="13">
        <f t="shared" si="160"/>
        <v>0</v>
      </c>
      <c r="AE354" s="34">
        <f t="shared" si="161"/>
        <v>0</v>
      </c>
      <c r="AF354" s="492"/>
      <c r="AG354" s="13">
        <f t="shared" si="162"/>
        <v>0</v>
      </c>
      <c r="AH354" s="34">
        <f t="shared" si="163"/>
        <v>0</v>
      </c>
      <c r="AI354" s="492"/>
      <c r="AJ354" s="13">
        <f t="shared" si="164"/>
        <v>0</v>
      </c>
      <c r="AK354" s="34">
        <f t="shared" si="165"/>
        <v>0</v>
      </c>
      <c r="AL354" s="492"/>
      <c r="AM354" s="13">
        <f t="shared" si="166"/>
        <v>0</v>
      </c>
      <c r="AN354" s="34">
        <f t="shared" si="167"/>
        <v>0</v>
      </c>
      <c r="AO354" s="492"/>
      <c r="AP354" s="13">
        <f t="shared" si="168"/>
        <v>0</v>
      </c>
      <c r="AQ354" s="34">
        <f t="shared" si="169"/>
        <v>0</v>
      </c>
      <c r="AR354" s="492"/>
      <c r="AS354" s="13">
        <f t="shared" si="170"/>
        <v>0</v>
      </c>
      <c r="AT354" s="34">
        <f t="shared" si="171"/>
        <v>0</v>
      </c>
      <c r="AU354" s="158" t="str">
        <f>IF(C354="","",VLOOKUP(B354,apoio!P:S,4,0))</f>
        <v/>
      </c>
    </row>
    <row r="355" spans="1:47" ht="15" customHeight="1" x14ac:dyDescent="0.25">
      <c r="A355" s="8"/>
      <c r="B355" s="162" t="s">
        <v>68</v>
      </c>
      <c r="C355" s="163" t="str">
        <f>'3_pessoal'!AQ1</f>
        <v/>
      </c>
      <c r="E355" s="113"/>
      <c r="F355" s="113"/>
      <c r="G355" s="113"/>
    </row>
    <row r="356" spans="1:47" ht="15" customHeight="1" x14ac:dyDescent="0.25">
      <c r="B356" s="3" t="s">
        <v>1644</v>
      </c>
      <c r="C356" s="8" t="str">
        <f>'3_pessoal'!AQ2</f>
        <v>Nome Sobrenome</v>
      </c>
      <c r="D356" s="6"/>
      <c r="E356" s="113"/>
      <c r="F356" s="113"/>
      <c r="G356" s="113"/>
      <c r="I356" s="159" t="str">
        <f>I361</f>
        <v>Disponível</v>
      </c>
      <c r="J356" s="160">
        <f>IFERROR(ABS((J359-J360)/J359),0)</f>
        <v>0</v>
      </c>
      <c r="L356" s="105" t="str">
        <f>L361</f>
        <v>Disponível</v>
      </c>
      <c r="M356" s="157">
        <f>IFERROR(ABS((M359-M360)/M359),0)</f>
        <v>0</v>
      </c>
      <c r="O356" s="105" t="str">
        <f>O361</f>
        <v>Disponível</v>
      </c>
      <c r="P356" s="157">
        <f>IFERROR(ABS((P359-P360)/P359),0)</f>
        <v>0</v>
      </c>
      <c r="R356" s="105" t="str">
        <f>R361</f>
        <v>Disponível</v>
      </c>
      <c r="S356" s="157">
        <f>IFERROR(ABS((S359-S360)/S359),0)</f>
        <v>0</v>
      </c>
      <c r="U356" s="105" t="str">
        <f>U361</f>
        <v>Disponível</v>
      </c>
      <c r="V356" s="157">
        <f>IFERROR(ABS((V359-V360)/V359),0)</f>
        <v>0</v>
      </c>
      <c r="X356" s="105" t="str">
        <f>X361</f>
        <v>Disponível</v>
      </c>
      <c r="Y356" s="157">
        <f>IFERROR(ABS((Y359-Y360)/Y359),0)</f>
        <v>0</v>
      </c>
      <c r="AA356" s="105" t="str">
        <f>AA361</f>
        <v>Disponível</v>
      </c>
      <c r="AB356" s="157">
        <f>IFERROR(ABS((AB359-AB360)/AB359),0)</f>
        <v>0</v>
      </c>
      <c r="AD356" s="105" t="str">
        <f>AD361</f>
        <v>Disponível</v>
      </c>
      <c r="AE356" s="157">
        <f>IFERROR(ABS((AE359-AE360)/AE359),0)</f>
        <v>0</v>
      </c>
      <c r="AG356" s="105" t="str">
        <f>AG361</f>
        <v>Disponível</v>
      </c>
      <c r="AH356" s="157">
        <f>IFERROR(ABS((AH359-AH360)/AH359),0)</f>
        <v>0</v>
      </c>
      <c r="AJ356" s="105" t="str">
        <f>AJ361</f>
        <v>Disponível</v>
      </c>
      <c r="AK356" s="157">
        <f>IFERROR(ABS((AK359-AK360)/AK359),0)</f>
        <v>0</v>
      </c>
      <c r="AM356" s="105" t="str">
        <f>AM361</f>
        <v>Disponível</v>
      </c>
      <c r="AN356" s="157">
        <f>IFERROR(ABS((AN359-AN360)/AN359),0)</f>
        <v>0</v>
      </c>
      <c r="AP356" s="105" t="str">
        <f>AP361</f>
        <v>Disponível</v>
      </c>
      <c r="AQ356" s="157">
        <f>IFERROR(ABS((AQ359-AQ360)/AQ359),0)</f>
        <v>0</v>
      </c>
      <c r="AS356" s="105" t="str">
        <f>AS361</f>
        <v>Disponível</v>
      </c>
      <c r="AT356" s="157">
        <f>IFERROR(ABS((AT359-AT360)/AT359),0)</f>
        <v>0</v>
      </c>
    </row>
    <row r="357" spans="1:47" ht="15" customHeight="1" x14ac:dyDescent="0.25">
      <c r="B357" s="3" t="s">
        <v>1645</v>
      </c>
      <c r="C357" s="8" t="str">
        <f>'1_geral'!$D$2</f>
        <v/>
      </c>
      <c r="E357" s="647"/>
      <c r="F357" s="647"/>
      <c r="G357" s="647"/>
      <c r="I357" s="35"/>
      <c r="J357" s="35" t="e">
        <f>(J359-J360)/J359</f>
        <v>#DIV/0!</v>
      </c>
      <c r="K357" s="35"/>
      <c r="L357" s="165"/>
      <c r="M357" s="165" t="e">
        <f>(M359-M360)/M359</f>
        <v>#DIV/0!</v>
      </c>
      <c r="N357" s="165"/>
      <c r="O357" s="165"/>
      <c r="P357" s="165" t="e">
        <f>(P359-P360)/P359</f>
        <v>#DIV/0!</v>
      </c>
      <c r="Q357" s="165"/>
      <c r="R357" s="165"/>
      <c r="S357" s="165" t="e">
        <f>(S359-S360)/S359</f>
        <v>#DIV/0!</v>
      </c>
      <c r="T357" s="165"/>
      <c r="U357" s="165"/>
      <c r="V357" s="165" t="e">
        <f>(V359-V360)/V359</f>
        <v>#DIV/0!</v>
      </c>
      <c r="W357" s="165"/>
      <c r="X357" s="165"/>
      <c r="Y357" s="165" t="e">
        <f>(Y359-Y360)/Y359</f>
        <v>#DIV/0!</v>
      </c>
      <c r="Z357" s="165"/>
      <c r="AA357" s="165"/>
      <c r="AB357" s="165" t="e">
        <f>(AB359-AB360)/AB359</f>
        <v>#DIV/0!</v>
      </c>
      <c r="AC357" s="165"/>
      <c r="AD357" s="165"/>
      <c r="AE357" s="165" t="e">
        <f>(AE359-AE360)/AE359</f>
        <v>#DIV/0!</v>
      </c>
      <c r="AF357" s="165"/>
      <c r="AG357" s="165"/>
      <c r="AH357" s="165" t="e">
        <f>(AH359-AH360)/AH359</f>
        <v>#DIV/0!</v>
      </c>
      <c r="AI357" s="165"/>
      <c r="AJ357" s="165"/>
      <c r="AK357" s="165" t="e">
        <f>(AK359-AK360)/AK359</f>
        <v>#DIV/0!</v>
      </c>
      <c r="AL357" s="165"/>
      <c r="AM357" s="165"/>
      <c r="AN357" s="165" t="e">
        <f>(AN359-AN360)/AN359</f>
        <v>#DIV/0!</v>
      </c>
      <c r="AO357" s="165"/>
      <c r="AP357" s="165"/>
      <c r="AQ357" s="165" t="e">
        <f>(AQ359-AQ360)/AQ359</f>
        <v>#DIV/0!</v>
      </c>
      <c r="AR357" s="165"/>
      <c r="AS357" s="165"/>
      <c r="AT357" s="165" t="e">
        <f>(AT359-AT360)/AT359</f>
        <v>#DIV/0!</v>
      </c>
    </row>
    <row r="358" spans="1:47" ht="15" customHeight="1" x14ac:dyDescent="0.25">
      <c r="B358" s="3" t="s">
        <v>1646</v>
      </c>
      <c r="C358" s="6">
        <f>'1_geral'!$D$4</f>
        <v>0</v>
      </c>
      <c r="D358" s="9"/>
      <c r="E358" s="31"/>
      <c r="F358" s="31"/>
      <c r="G358" s="31"/>
      <c r="I358" s="648" t="s">
        <v>1647</v>
      </c>
      <c r="J358" s="648"/>
      <c r="L358" s="526" t="s">
        <v>125</v>
      </c>
      <c r="M358" s="526"/>
      <c r="O358" s="526" t="s">
        <v>143</v>
      </c>
      <c r="P358" s="526"/>
      <c r="R358" s="526" t="s">
        <v>126</v>
      </c>
      <c r="S358" s="526"/>
      <c r="U358" s="526" t="s">
        <v>144</v>
      </c>
      <c r="V358" s="526"/>
      <c r="X358" s="526" t="s">
        <v>145</v>
      </c>
      <c r="Y358" s="526"/>
      <c r="AA358" s="526" t="s">
        <v>127</v>
      </c>
      <c r="AB358" s="526"/>
      <c r="AD358" s="526" t="s">
        <v>128</v>
      </c>
      <c r="AE358" s="526"/>
      <c r="AG358" s="526" t="s">
        <v>146</v>
      </c>
      <c r="AH358" s="526"/>
      <c r="AJ358" s="526" t="s">
        <v>147</v>
      </c>
      <c r="AK358" s="526"/>
      <c r="AM358" s="526" t="s">
        <v>148</v>
      </c>
      <c r="AN358" s="526"/>
      <c r="AP358" s="526" t="s">
        <v>129</v>
      </c>
      <c r="AQ358" s="526"/>
      <c r="AS358" s="526" t="s">
        <v>149</v>
      </c>
      <c r="AT358" s="526"/>
    </row>
    <row r="359" spans="1:47" ht="15" customHeight="1" x14ac:dyDescent="0.25">
      <c r="E359" s="32"/>
      <c r="F359" s="32"/>
      <c r="G359" s="32"/>
      <c r="I359" s="105" t="s">
        <v>77</v>
      </c>
      <c r="J359" s="106">
        <f>SUM(M359,P359,S359,V359,Y359,AB359,AE359,AH359,AK359,AN359,AQ359,AT359)</f>
        <v>0</v>
      </c>
      <c r="L359" s="105" t="s">
        <v>77</v>
      </c>
      <c r="M359" s="106">
        <f>IF('3_pessoal'!AR3="Carga Horária",0,'3_pessoal'!AR3)</f>
        <v>0</v>
      </c>
      <c r="O359" s="105" t="s">
        <v>77</v>
      </c>
      <c r="P359" s="106">
        <f>M359</f>
        <v>0</v>
      </c>
      <c r="R359" s="105" t="s">
        <v>77</v>
      </c>
      <c r="S359" s="106">
        <f>M359</f>
        <v>0</v>
      </c>
      <c r="U359" s="105" t="s">
        <v>77</v>
      </c>
      <c r="V359" s="106">
        <f>M359</f>
        <v>0</v>
      </c>
      <c r="X359" s="105" t="s">
        <v>77</v>
      </c>
      <c r="Y359" s="106">
        <f>M359</f>
        <v>0</v>
      </c>
      <c r="AA359" s="105" t="s">
        <v>77</v>
      </c>
      <c r="AB359" s="106">
        <f>M359</f>
        <v>0</v>
      </c>
      <c r="AD359" s="105" t="s">
        <v>77</v>
      </c>
      <c r="AE359" s="106">
        <f>M359</f>
        <v>0</v>
      </c>
      <c r="AG359" s="105" t="s">
        <v>77</v>
      </c>
      <c r="AH359" s="106">
        <f>M359</f>
        <v>0</v>
      </c>
      <c r="AJ359" s="105" t="s">
        <v>77</v>
      </c>
      <c r="AK359" s="106">
        <f>M359</f>
        <v>0</v>
      </c>
      <c r="AM359" s="105" t="s">
        <v>77</v>
      </c>
      <c r="AN359" s="106">
        <f>M359</f>
        <v>0</v>
      </c>
      <c r="AP359" s="105" t="s">
        <v>77</v>
      </c>
      <c r="AQ359" s="106">
        <f>M359</f>
        <v>0</v>
      </c>
      <c r="AS359" s="105" t="s">
        <v>77</v>
      </c>
      <c r="AT359" s="106">
        <f>M359</f>
        <v>0</v>
      </c>
    </row>
    <row r="360" spans="1:47" ht="15" customHeight="1" x14ac:dyDescent="0.25">
      <c r="A360" s="523" t="s">
        <v>68</v>
      </c>
      <c r="B360" s="526" t="s">
        <v>2</v>
      </c>
      <c r="C360" s="526" t="s">
        <v>3</v>
      </c>
      <c r="E360" s="526" t="s">
        <v>241</v>
      </c>
      <c r="F360" s="526"/>
      <c r="G360" s="526"/>
      <c r="I360" s="105" t="s">
        <v>245</v>
      </c>
      <c r="J360" s="106">
        <f>SUM(L364:AT413)</f>
        <v>0</v>
      </c>
      <c r="L360" s="105" t="s">
        <v>245</v>
      </c>
      <c r="M360" s="106">
        <f>SUM(L364:M413)</f>
        <v>0</v>
      </c>
      <c r="O360" s="105" t="s">
        <v>245</v>
      </c>
      <c r="P360" s="106">
        <f>SUM(O364:P413)</f>
        <v>0</v>
      </c>
      <c r="R360" s="105" t="s">
        <v>245</v>
      </c>
      <c r="S360" s="106">
        <f>SUM(R364:S413)</f>
        <v>0</v>
      </c>
      <c r="U360" s="105" t="s">
        <v>245</v>
      </c>
      <c r="V360" s="106">
        <f>SUM(U364:V413)</f>
        <v>0</v>
      </c>
      <c r="X360" s="105" t="s">
        <v>245</v>
      </c>
      <c r="Y360" s="106">
        <f>SUM(X364:Y413)</f>
        <v>0</v>
      </c>
      <c r="AA360" s="105" t="s">
        <v>245</v>
      </c>
      <c r="AB360" s="106">
        <f>SUM(AA364:AB413)</f>
        <v>0</v>
      </c>
      <c r="AD360" s="105" t="s">
        <v>245</v>
      </c>
      <c r="AE360" s="106">
        <f>SUM(AD364:AE413)</f>
        <v>0</v>
      </c>
      <c r="AG360" s="105" t="s">
        <v>245</v>
      </c>
      <c r="AH360" s="106">
        <f>SUM(AG364:AH413)</f>
        <v>0</v>
      </c>
      <c r="AJ360" s="105" t="s">
        <v>245</v>
      </c>
      <c r="AK360" s="106">
        <f>SUM(AJ364:AK413)</f>
        <v>0</v>
      </c>
      <c r="AM360" s="105" t="s">
        <v>245</v>
      </c>
      <c r="AN360" s="106">
        <f>SUM(AM364:AN413)</f>
        <v>0</v>
      </c>
      <c r="AP360" s="105" t="s">
        <v>245</v>
      </c>
      <c r="AQ360" s="106">
        <f>SUM(AP364:AQ413)</f>
        <v>0</v>
      </c>
      <c r="AS360" s="105" t="s">
        <v>245</v>
      </c>
      <c r="AT360" s="106">
        <f>SUM(AS364:AT413)</f>
        <v>0</v>
      </c>
    </row>
    <row r="361" spans="1:47" ht="15" customHeight="1" x14ac:dyDescent="0.25">
      <c r="A361" s="524"/>
      <c r="B361" s="526"/>
      <c r="C361" s="526"/>
      <c r="E361" s="643" t="str">
        <f>CONCATENATE(parametros!$C$3," (min)")</f>
        <v>Presencial (min)</v>
      </c>
      <c r="F361" s="644" t="str">
        <f>CONCATENATE(parametros!$M$3," (min)")</f>
        <v>Teletrabalho (min)</v>
      </c>
      <c r="G361" s="645" t="s">
        <v>242</v>
      </c>
      <c r="I361" s="105" t="str">
        <f>IF(J360&gt;J359,"Excesso","Disponível")</f>
        <v>Disponível</v>
      </c>
      <c r="J361" s="106">
        <f>ABS(J359-J360)</f>
        <v>0</v>
      </c>
      <c r="L361" s="105" t="str">
        <f>IF(M360&gt;M359,"Excesso","Disponível")</f>
        <v>Disponível</v>
      </c>
      <c r="M361" s="106">
        <f>ABS(M359*11/12-SUM(L364:M413))</f>
        <v>0</v>
      </c>
      <c r="O361" s="105" t="str">
        <f>IF(P360&gt;P359,"Excesso","Disponível")</f>
        <v>Disponível</v>
      </c>
      <c r="P361" s="106">
        <f>ABS(P359*11/12-SUM(O364:P413))</f>
        <v>0</v>
      </c>
      <c r="R361" s="105" t="str">
        <f>IF(S360&gt;S359,"Excesso","Disponível")</f>
        <v>Disponível</v>
      </c>
      <c r="S361" s="106">
        <f>ABS(S359*11/12-SUM(R364:S413))</f>
        <v>0</v>
      </c>
      <c r="U361" s="105" t="str">
        <f>IF(V360&gt;V359,"Excesso","Disponível")</f>
        <v>Disponível</v>
      </c>
      <c r="V361" s="106">
        <f>ABS(V359*11/12-SUM(U364:V413))</f>
        <v>0</v>
      </c>
      <c r="X361" s="105" t="str">
        <f>IF(Y360&gt;Y359,"Excesso","Disponível")</f>
        <v>Disponível</v>
      </c>
      <c r="Y361" s="106">
        <f>ABS(Y359*11/12-SUM(X364:Y413))</f>
        <v>0</v>
      </c>
      <c r="AA361" s="105" t="str">
        <f>IF(AB360&gt;AB359,"Excesso","Disponível")</f>
        <v>Disponível</v>
      </c>
      <c r="AB361" s="106">
        <f>ABS(AB359*11/12-SUM(AA364:AB413))</f>
        <v>0</v>
      </c>
      <c r="AD361" s="105" t="str">
        <f>IF(AE360&gt;AE359,"Excesso","Disponível")</f>
        <v>Disponível</v>
      </c>
      <c r="AE361" s="106">
        <f>ABS(AE359*11/12-SUM(AD364:AE413))</f>
        <v>0</v>
      </c>
      <c r="AG361" s="105" t="str">
        <f>IF(AH360&gt;AH359,"Excesso","Disponível")</f>
        <v>Disponível</v>
      </c>
      <c r="AH361" s="106">
        <f>ABS(AH359*11/12-SUM(AG364:AH413))</f>
        <v>0</v>
      </c>
      <c r="AJ361" s="105" t="str">
        <f>IF(AK360&gt;AK359,"Excesso","Disponível")</f>
        <v>Disponível</v>
      </c>
      <c r="AK361" s="106">
        <f>ABS(AK359*11/12-SUM(AJ364:AK413))</f>
        <v>0</v>
      </c>
      <c r="AM361" s="105" t="str">
        <f>IF(AN360&gt;AN359,"Excesso","Disponível")</f>
        <v>Disponível</v>
      </c>
      <c r="AN361" s="106">
        <f>ABS(AN359*11/12-SUM(AM364:AN413))</f>
        <v>0</v>
      </c>
      <c r="AP361" s="105" t="str">
        <f>IF(AQ360&gt;AQ359,"Excesso","Disponível")</f>
        <v>Disponível</v>
      </c>
      <c r="AQ361" s="106">
        <f>ABS(AQ359*11/12-SUM(AP364:AQ413))</f>
        <v>0</v>
      </c>
      <c r="AS361" s="105" t="str">
        <f>IF(AT360&gt;AT359,"Excesso","Disponível")</f>
        <v>Disponível</v>
      </c>
      <c r="AT361" s="106">
        <f>ABS(AT359*11/12-SUM(AS364:AT413))</f>
        <v>0</v>
      </c>
    </row>
    <row r="362" spans="1:47" ht="15" customHeight="1" x14ac:dyDescent="0.25">
      <c r="A362" s="524"/>
      <c r="B362" s="526"/>
      <c r="C362" s="526"/>
      <c r="E362" s="643"/>
      <c r="F362" s="644"/>
      <c r="G362" s="646"/>
      <c r="I362" s="161">
        <f>IFERROR(SUM(I364:I413)/(SUM(I364:I413)+SUM(J364:J413)),0)</f>
        <v>0</v>
      </c>
      <c r="J362" s="161">
        <f>IFERROR(SUM(J364:J413)/(SUM(I364:I413)+SUM(J364:J413)),0)</f>
        <v>0</v>
      </c>
      <c r="L362" s="110">
        <f>IFERROR(SUM(L364:L413)/(SUM(L364:L413)+SUM(M364:M413)),0)</f>
        <v>0</v>
      </c>
      <c r="M362" s="111">
        <f>IFERROR(SUM(M364:M413)/(SUM(L364:L413)+SUM(M364:M413)),0)</f>
        <v>0</v>
      </c>
      <c r="O362" s="110">
        <f>IFERROR(SUM(O364:O413)/(SUM(O364:O413)+SUM(P364:P413)),0)</f>
        <v>0</v>
      </c>
      <c r="P362" s="111">
        <f>IFERROR(SUM(P364:P413)/(SUM(O364:O413)+SUM(P364:P413)),0)</f>
        <v>0</v>
      </c>
      <c r="R362" s="110">
        <f>IFERROR(SUM(R364:R413)/(SUM(R364:R413)+SUM(S364:S413)),0)</f>
        <v>0</v>
      </c>
      <c r="S362" s="111">
        <f>IFERROR(SUM(S364:S413)/(SUM(R364:R413)+SUM(S364:S413)),0)</f>
        <v>0</v>
      </c>
      <c r="U362" s="110">
        <f>IFERROR(SUM(U364:U413)/(SUM(U364:U413)+SUM(V364:V413)),0)</f>
        <v>0</v>
      </c>
      <c r="V362" s="111">
        <f>IFERROR(SUM(V364:V413)/(SUM(U364:U413)+SUM(V364:V413)),0)</f>
        <v>0</v>
      </c>
      <c r="X362" s="110">
        <f>IFERROR(SUM(X364:X413)/(SUM(X364:X413)+SUM(Y364:Y413)),0)</f>
        <v>0</v>
      </c>
      <c r="Y362" s="111">
        <f>IFERROR(SUM(Y364:Y413)/(SUM(X364:X413)+SUM(Y364:Y413)),0)</f>
        <v>0</v>
      </c>
      <c r="AA362" s="110">
        <f>IFERROR(SUM(AA364:AA413)/(SUM(AA364:AA413)+SUM(AB364:AB413)),0)</f>
        <v>0</v>
      </c>
      <c r="AB362" s="111">
        <f>IFERROR(SUM(AB364:AB413)/(SUM(AA364:AA413)+SUM(AB364:AB413)),0)</f>
        <v>0</v>
      </c>
      <c r="AD362" s="110">
        <f>IFERROR(SUM(AD364:AD413)/(SUM(AD364:AD413)+SUM(AE364:AE413)),0)</f>
        <v>0</v>
      </c>
      <c r="AE362" s="111">
        <f>IFERROR(SUM(AE364:AE413)/(SUM(AD364:AD413)+SUM(AE364:AE413)),0)</f>
        <v>0</v>
      </c>
      <c r="AG362" s="110">
        <f>IFERROR(SUM(AG364:AG413)/(SUM(AG364:AG413)+SUM(AH364:AH413)),0)</f>
        <v>0</v>
      </c>
      <c r="AH362" s="111">
        <f>IFERROR(SUM(AH364:AH413)/(SUM(AG364:AG413)+SUM(AH364:AH413)),0)</f>
        <v>0</v>
      </c>
      <c r="AJ362" s="110">
        <f>IFERROR(SUM(AJ364:AJ413)/(SUM(AJ364:AJ413)+SUM(AK364:AK413)),0)</f>
        <v>0</v>
      </c>
      <c r="AK362" s="111">
        <f>IFERROR(SUM(AK364:AK413)/(SUM(AJ364:AJ413)+SUM(AK364:AK413)),0)</f>
        <v>0</v>
      </c>
      <c r="AM362" s="110">
        <f>IFERROR(SUM(AM364:AM413)/(SUM(AM364:AM413)+SUM(AN364:AN413)),0)</f>
        <v>0</v>
      </c>
      <c r="AN362" s="111">
        <f>IFERROR(SUM(AN364:AN413)/(SUM(AM364:AM413)+SUM(AN364:AN413)),0)</f>
        <v>0</v>
      </c>
      <c r="AP362" s="110">
        <f>IFERROR(SUM(AP364:AP413)/(SUM(AP364:AP413)+SUM(AQ364:AQ413)),0)</f>
        <v>0</v>
      </c>
      <c r="AQ362" s="111">
        <f>IFERROR(SUM(AQ364:AQ413)/(SUM(AP364:AP413)+SUM(AQ364:AQ413)),0)</f>
        <v>0</v>
      </c>
      <c r="AS362" s="110">
        <f>IFERROR(SUM(AS364:AS413)/(SUM(AS364:AS413)+SUM(AT364:AT413)),0)</f>
        <v>0</v>
      </c>
      <c r="AT362" s="111">
        <f>IFERROR(SUM(AT364:AT413)/(SUM(AS364:AS413)+SUM(AT364:AT413)),0)</f>
        <v>0</v>
      </c>
    </row>
    <row r="363" spans="1:47" ht="15" customHeight="1" x14ac:dyDescent="0.25">
      <c r="A363" s="525"/>
      <c r="B363" s="526"/>
      <c r="C363" s="526"/>
      <c r="E363" s="643"/>
      <c r="F363" s="644"/>
      <c r="G363" s="646"/>
      <c r="I363" s="36">
        <f>parametros!C360</f>
        <v>0</v>
      </c>
      <c r="J363" s="77">
        <f>parametros!M360</f>
        <v>0</v>
      </c>
      <c r="K363" s="1"/>
      <c r="L363" s="109" t="str">
        <f>parametros!$C$3</f>
        <v>Presencial</v>
      </c>
      <c r="M363" s="77" t="str">
        <f>parametros!$M$3</f>
        <v>Teletrabalho</v>
      </c>
      <c r="N363" s="1"/>
      <c r="O363" s="109" t="str">
        <f>parametros!$C$3</f>
        <v>Presencial</v>
      </c>
      <c r="P363" s="77" t="str">
        <f>parametros!$M$3</f>
        <v>Teletrabalho</v>
      </c>
      <c r="Q363" s="1"/>
      <c r="R363" s="109" t="str">
        <f>parametros!$C$3</f>
        <v>Presencial</v>
      </c>
      <c r="S363" s="77" t="str">
        <f>parametros!$M$3</f>
        <v>Teletrabalho</v>
      </c>
      <c r="T363" s="1"/>
      <c r="U363" s="109" t="str">
        <f>parametros!$C$3</f>
        <v>Presencial</v>
      </c>
      <c r="V363" s="77" t="str">
        <f>parametros!$M$3</f>
        <v>Teletrabalho</v>
      </c>
      <c r="W363" s="1"/>
      <c r="X363" s="109" t="str">
        <f>parametros!$C$3</f>
        <v>Presencial</v>
      </c>
      <c r="Y363" s="77" t="str">
        <f>parametros!$M$3</f>
        <v>Teletrabalho</v>
      </c>
      <c r="Z363" s="1"/>
      <c r="AA363" s="109" t="str">
        <f>parametros!$C$3</f>
        <v>Presencial</v>
      </c>
      <c r="AB363" s="77" t="str">
        <f>parametros!$M$3</f>
        <v>Teletrabalho</v>
      </c>
      <c r="AC363" s="1"/>
      <c r="AD363" s="109" t="str">
        <f>parametros!$C$3</f>
        <v>Presencial</v>
      </c>
      <c r="AE363" s="77" t="str">
        <f>parametros!$M$3</f>
        <v>Teletrabalho</v>
      </c>
      <c r="AF363" s="1"/>
      <c r="AG363" s="109" t="str">
        <f>parametros!$C$3</f>
        <v>Presencial</v>
      </c>
      <c r="AH363" s="77" t="str">
        <f>parametros!$M$3</f>
        <v>Teletrabalho</v>
      </c>
      <c r="AI363" s="1"/>
      <c r="AJ363" s="109" t="str">
        <f>parametros!$C$3</f>
        <v>Presencial</v>
      </c>
      <c r="AK363" s="77" t="str">
        <f>parametros!$M$3</f>
        <v>Teletrabalho</v>
      </c>
      <c r="AL363" s="1"/>
      <c r="AM363" s="109" t="str">
        <f>parametros!$C$3</f>
        <v>Presencial</v>
      </c>
      <c r="AN363" s="77" t="str">
        <f>parametros!$M$3</f>
        <v>Teletrabalho</v>
      </c>
      <c r="AO363" s="1"/>
      <c r="AP363" s="109" t="str">
        <f>parametros!$C$3</f>
        <v>Presencial</v>
      </c>
      <c r="AQ363" s="77" t="str">
        <f>parametros!$M$3</f>
        <v>Teletrabalho</v>
      </c>
      <c r="AR363" s="1"/>
      <c r="AS363" s="109" t="str">
        <f>parametros!$C$3</f>
        <v>Presencial</v>
      </c>
      <c r="AT363" s="77" t="str">
        <f>parametros!$M$3</f>
        <v>Teletrabalho</v>
      </c>
    </row>
    <row r="364" spans="1:47" ht="15" customHeight="1" x14ac:dyDescent="0.25">
      <c r="A364" s="10" t="str">
        <f>IF('1_geral'!$D$10="","",'1_geral'!$A$10)</f>
        <v/>
      </c>
      <c r="B364" s="48" t="str">
        <f>IF('1_geral'!$G$10="","",'1_geral'!$G$10)</f>
        <v/>
      </c>
      <c r="C364" s="48" t="str">
        <f>IF('1_geral'!$D$10="","",'1_geral'!$D$10)</f>
        <v/>
      </c>
      <c r="D364" s="35" t="str">
        <f>IF(C364="","",1/'3_pessoal'!C$10)</f>
        <v/>
      </c>
      <c r="E364" s="11">
        <f>IF(C364="",0,'3_pessoal'!AR$10)</f>
        <v>0</v>
      </c>
      <c r="F364" s="107">
        <f>IF(C364="",0,'3_pessoal'!AT$10)</f>
        <v>0</v>
      </c>
      <c r="G364" s="11">
        <f>IF(C364="",0,SUM(E364,F364))</f>
        <v>0</v>
      </c>
      <c r="I364" s="11">
        <f t="shared" ref="I364:I395" si="174">IF(C364="",0,SUM(L364,O364,R364,U364,X364,AA364,AD364,AG364,AJ364,AM364,AP364,AS364))</f>
        <v>0</v>
      </c>
      <c r="J364" s="112">
        <f t="shared" ref="J364:J395" si="175">IF(C364="",0,SUM(M364,P364,S364,V364,Y364,AB364,AE364,AH364,AK364,AN364,AQ364,AT364))</f>
        <v>0</v>
      </c>
      <c r="L364" s="11">
        <f>IFERROR(IF($E364="",0,$D364*IF($AU364="22d",$E364,IF($AU364="4w",$E364,IF($AU364="2w",$E364,IF($AU364="1m",$E364,IF($AU364="1b",$E364/6,IF($AU364="1t",$E364/4,IF($AU364="1q",$E364/3,IF($AU364="1s",$E364/2,IF($AU364="1a",$E364,IF($AU364="b1",$E364/2,IF($AU364="q1",$E364/3,IF($AU364="t1",$E364/4,IF($AU364="s1",$E364/6,IF($AU364="1b1",$E364/2,0))))))))))))))),0)</f>
        <v>0</v>
      </c>
      <c r="M364" s="107">
        <f>IFERROR(IF($F364="",0,$D364*IF($AU364="22d",$F364,IF($AU364="4w",$F364,IF($AU364="2w",$F364,IF($AU364="1m",$F364,IF($AU364="1b",VF364/6,IF($AU364="1t",$F364/4,IF($AU364="1q",$F364/3,IF($AU364="1s",$F364/2,IF($AU364="1a",$F364,IF($AU364="b1",$F364/2,IF($AU364="q1",$F364/3,IF($AU364="t1",$F364/4,IF($AU364="s1",$F364/6,IF($AU364="1b1",$F364/2,0))))))))))))))),0)</f>
        <v>0</v>
      </c>
      <c r="O364" s="11">
        <f>IFERROR(IF($E364="",0,$D364*IF($AU364="22d",$E364,IF($AU364="4w",$E364,IF($AU364="2w",$E364,IF($AU364="1m",$E364,IF($AU364="2b",$E364/6,IF($AU364="2t",$E364/4,IF($AU364="2q",$E364/3,IF($AU364="2s",$E364/2,IF($AU364="2a",$E364,IF($AU364="b1",$E364/2,IF($AU364="q1",$E364/3,IF($AU364="t1",$E364/4,IF($AU364="s1",$E364/6,IF($AU364="2b2",$E364/2,0))))))))))))))),0)</f>
        <v>0</v>
      </c>
      <c r="P364" s="107">
        <f>IFERROR(IF($F364="",0,$D364*IF($AU364="22d",$F364,IF($AU364="4w",$F364,IF($AU364="2w",$F364,IF($AU364="1m",$F364,IF($AU364="2b",$F364/6,IF($AU364="2t",$F364/4,IF($AU364="2q",$F364/3,IF($AU364="2s",$F364/2,IF($AU364="2a",$F364,IF($AU364="b1",$F364/2,IF($AU364="q1",$F364/3,IF($AU364="t1",$F364/4,IF($AU364="s1",$F364/6,IF($AU364="2b2",$F364/2,0))))))))))))))),0)</f>
        <v>0</v>
      </c>
      <c r="R364" s="11">
        <f>IFERROR(IF($E364="",0,$D364*IF($AU364="22d",$E364,IF($AU364="4w",$E364,IF($AU364="2w",$E364,IF($AU364="1m",$E364,IF($AU364="1b",$E364/6,IF($AU364="3t",$E364/4,IF($AU364="3q",$E364/3,IF($AU364="3s",$E364/2,IF($AU364="3a",$E364,IF($AU364="b2",$E364/2,IF($AU364="q1",$E364/3,IF($AU364="t1",$E364/4,IF($AU364="s1",$E364/6,IF($AU364="2b2",$E364/2,0))))))))))))))),0)</f>
        <v>0</v>
      </c>
      <c r="S364" s="107">
        <f>IFERROR(IF($F364="",0,$D364*IF($AU364="22d",$F364,IF($AU364="4w",$F364,IF($AU364="2w",$F364,IF($AU364="1m",$F364,IF($AU364="1b",$F364/6,IF($AU364="3t",$F364/4,IF($AU364="3q",$F364/3,IF($AU364="3s",$F364/2,IF($AU364="3a",$F364,IF($AU364="b2",$F364/2,IF($AU364="q1",$F364/3,IF($AU364="t1",$F364/4,IF($AU364="s1",$F364/6,IF($AU364="2b2",$F364/2,0))))))))))))))),0)</f>
        <v>0</v>
      </c>
      <c r="U364" s="11">
        <f>IFERROR(IF($E364="",0,$D364*IF($AU364="22d",$E364,IF($AU364="4w",$E364,IF($AU364="2w",$E364,IF($AU364="1m",$E364,IF($AU364="2b",$E364/6,IF($AU364="1t",$E364/4,IF($AU364="4q",$E364/3,IF($AU364="4s",$E364/2,IF($AU364="4a",$E364,IF($AU364="b2",$E364/2,IF($AU364="q1",$E364/3,IF($AU364="t2",$E364/4,IF($AU364="s1",$E364/6,IF($AU364="3b3",$E364/2,0))))))))))))))),0)</f>
        <v>0</v>
      </c>
      <c r="V364" s="107">
        <f>IFERROR(IF($F364="",0,$D364*IF($AU364="22d",$F364,IF($AU364="4w",$F364,IF($AU364="2w",$F364,IF($AU364="1m",$F364,IF($AU364="2b",$F364/6,IF($AU364="1t",$F364/4,IF($AU364="4q",$F364/3,IF($AU364="4s",$F364/2,IF($AU364="4a",$F364,IF($AU364="b2",$F364/2,IF($AU364="q1",$F364/3,IF($AU364="t2",$F364/4,IF($AU364="s1",$F364/6,IF($AU364="3b3",$F364/2,0))))))))))))))),0)</f>
        <v>0</v>
      </c>
      <c r="X364" s="11">
        <f>IFERROR(IF($E364="",0,$D364*IF($AU364="22d",$E364,IF($AU364="4w",$E364,IF($AU364="2w",$E364,IF($AU364="1m",$E364,IF($AU364="1b",$E364/6,IF($AU364="2t",$E364/4,IF($AU364="1q",$E364/3,IF($AU364="5s",$E364/2,IF($AU364="5a",$E364,IF($AU364="b3",$E364/2,IF($AU364="q2",$E364/3,IF($AU364="t2",$E364/4,IF($AU364="s1",$E364/6,IF($AU364="3b3",$E364/2,0))))))))))))))),0)</f>
        <v>0</v>
      </c>
      <c r="Y364" s="107">
        <f>IFERROR(IF($F364="",0,$D364*IF($AU364="22d",$F364,IF($AU364="4w",$F364,IF($AU364="2w",$F364,IF($AU364="1m",$F364,IF($AU364="1b",$F364/6,IF($AU364="2t",$F364/4,IF($AU364="1q",$F364/3,IF($AU364="5s",$F364/2,IF($AU364="5a",$F364,IF($AU364="b3",$F364/2,IF($AU364="q2",$F364/3,IF($AU364="t2",$F364/4,IF($AU364="s1",$F364/6,IF($AU364="3b3",$F364/2,0))))))))))))))),0)</f>
        <v>0</v>
      </c>
      <c r="AA364" s="11">
        <f>IFERROR(IF($E364="",0,$D364*IF($AU364="22d",$E364,IF($AU364="4w",$E364,IF($AU364="2w",$E364,IF($AU364="1m",$E364,IF($AU364="2b",$E364/6,IF($AU364="3t",$E364/4,IF($AU364="2q",$E364/3,IF($AU364="6s",$E364/2,IF($AU364="6a",$E364,IF($AU364="b3",$E364/2,IF($AU364="q2",$E364/3,IF($AU364="t2",$E364/4,IF($AU364="s1",$E364/6,IF($AU364="4b4",$E364/2,0))))))))))))))),0)</f>
        <v>0</v>
      </c>
      <c r="AB364" s="107">
        <f>IFERROR(IF($F364="",0,$D364*IF($AU364="22d",$F364,IF($AU364="4w",$F364,IF($AU364="2w",$F364,IF($AU364="1m",$F364,IF($AU364="2b",$F364/6,IF($AU364="3t",$F364/4,IF($AU364="2q",$F364/3,IF($AU364="6s",$F364/2,IF($AU364="6a",$F364,IF($AU364="b3",$F364/2,IF($AU364="q2",$F364/3,IF($AU364="t2",$F364/4,IF($AU364="s1",$F364/6,IF($AU364="4b4",$F364/2,0))))))))))))))),0)</f>
        <v>0</v>
      </c>
      <c r="AD364" s="11">
        <f>IFERROR(IF($E364="",0,$D364*IF($AU364="22d",$E364,IF($AU364="4w",$E364,IF($AU364="2w",$E364,IF($AU364="1m",$E364,IF($AU364="1b",$E364/6,IF($AU364="1t",$E364/4,IF($AU364="3q",$E364/3,IF($AU364="1s",$E364/2,IF($AU364="7a",$E364,IF($AU364="b3",$E364/2,IF($AU364="q2",$E364/3,IF($AU364="t3",$E364/4,IF($AU364="s2",$E364/6,IF($AU364="4b4",$E364/2,0))))))))))))))),0)</f>
        <v>0</v>
      </c>
      <c r="AE364" s="107">
        <f>IFERROR(IF($F364="",0,$D364*IF($AU364="22d",$F364,IF($AU364="4w",$F364,IF($AU364="2w",$F364,IF($AU364="1m",$F364,IF($AU364="1b",$F364/6,IF($AU364="1t",$F364/4,IF($AU364="3q",$F364/3,IF($AU364="1s",$F364/2,IF($AU364="7a",$F364,IF($AU364="b3",$F364/2,IF($AU364="q2",$F364/3,IF($AU364="t3",$F364/4,IF($AU364="s2",$F364/6,IF($AU364="4b4",$F364/2,0))))))))))))))),0)</f>
        <v>0</v>
      </c>
      <c r="AG364" s="11">
        <f>IFERROR(IF($E364="",0,$D364*IF($AU364="22d",$E364,IF($AU364="4w",$E364,IF($AU364="2w",$E364,IF($AU364="1m",$E364,IF($AU364="2b",$E364/6,IF($AU364="2t",$E364/4,IF($AU364="4q",$E364/3,IF($AU364="2s",$E364/2,IF($AU364="8a",$E364,IF($AU364="b4",$E364/2,IF($AU364="q2",$E364/3,IF($AU364="t3",$E364/4,IF($AU364="s2",$E364/6,IF($AU364="5b5",$E364/2,0))))))))))))))),0)</f>
        <v>0</v>
      </c>
      <c r="AH364" s="107">
        <f>IFERROR(IF($F364="",0,$D364*IF($AU364="22d",$F364,IF($AU364="4w",$F364,IF($AU364="2w",$F364,IF($AU364="1m",$F364,IF($AU364="2b",$F364/6,IF($AU364="2t",$F364/4,IF($AU364="4q",$F364/3,IF($AU364="2s",$F364/2,IF($AU364="8a",$F364,IF($AU364="b4",$F364/2,IF($AU364="q2",$F364/3,IF($AU364="t3",$F364/4,IF($AU364="s2",$F364/6,IF($AU364="5b5",$F364/2,0))))))))))))))),0)</f>
        <v>0</v>
      </c>
      <c r="AJ364" s="11">
        <f>IFERROR(IF($E364="",0,$D364*IF($AU364="22d",$E364,IF($AU364="4w",$E364,IF($AU364="2w",$E364,IF($AU364="1m",$E364,IF($AU364="1b",$E364/6,IF($AU364="3t",$E364/4,IF($AU364="1q",$E364/3,IF($AU364="3s",$E364/2,IF($AU364="9a",$E364,IF($AU364="b5",$E364/2,IF($AU364="q3",$E364/3,IF($AU364="t3",$E364/4,IF($AU364="s2",$E364/6,IF($AU364="5b5",$E364/2,0))))))))))))))),0)</f>
        <v>0</v>
      </c>
      <c r="AK364" s="107">
        <f>IFERROR(IF($F364="",0,$D364*IF($AU364="22d",$F364,IF($AU364="4w",$F364,IF($AU364="2w",$F364,IF($AU364="1m",$F364,IF($AU364="1b",$F364/6,IF($AU364="3t",$F364/4,IF($AU364="1q",$F364/3,IF($AU364="3s",$F364/2,IF($AU364="9a",$F364,IF($AU364="b5",$F364/2,IF($AU364="q3",$F364/3,IF($AU364="t3",$F364/4,IF($AU364="s2",$F364/6,IF($AU364="5b5",$F364/2,0))))))))))))))),0)</f>
        <v>0</v>
      </c>
      <c r="AM364" s="11">
        <f>IFERROR(IF($E364="",0,$D364*IF($AU364="22d",$E364,IF($AU364="4w",$E364,IF($AU364="2w",$E364,IF($AU364="1m",$E364,IF($AU364="2b",$E364/6,IF($AU364="1t",$E364/4,IF($AU364="2q",$E364/3,IF($AU364="4s",$E364/2,IF($AU364="10a",$E364,IF($AU364="b5",$E364/2,IF($AU364="q3",$E364/3,IF($AU364="t4",$E364/4,IF($AU364="s2",$E364/6,IF($AU364="6b6",$E364/2,0))))))))))))))),0)</f>
        <v>0</v>
      </c>
      <c r="AN364" s="107">
        <f>IFERROR(IF($F364="",0,$D364*IF($AU364="22d",$F364,IF($AU364="4w",$F364,IF($AU364="2w",$F364,IF($AU364="1m",$F364,IF($AU364="2b",$F364/6,IF($AU364="1t",$F364/4,IF($AU364="2q",$F364/3,IF($AU364="4s",$F364/2,IF($AU364="10a",$F364,IF($AU364="b5",$F364/2,IF($AU364="q3",$F364/3,IF($AU364="t4",$F364/4,IF($AU364="s2",$F364/6,IF($AU364="6b6",$F364/2,0))))))))))))))),0)</f>
        <v>0</v>
      </c>
      <c r="AP364" s="11">
        <f>IFERROR(IF($E364="",0,$D364*IF($AU364="22d",$E364,IF($AU364="4w",$E364,IF($AU364="2w",$E364,IF($AU364="1m",$E364,IF($AU364="1b",$E364/6,IF($AU364="2t",$E364/4,IF($AU364="3q",$E364/3,IF($AU364="5s",$E364/2,IF($AU364="11a",$E364,IF($AU364="b6",$E364/2,IF($AU364="q3",$E364/3,IF($AU364="t4",$E364/4,IF($AU364="s2",$E364/6,IF($AU364="6b6",$E364/2,0))))))))))))))),0)</f>
        <v>0</v>
      </c>
      <c r="AQ364" s="107">
        <f>IFERROR(IF($F364="",0,$D364*IF($AU364="22d",$F364,IF($AU364="4w",$F364,IF($AU364="2w",$F364,IF($AU364="1m",$F364,IF($AU364="1b",$F364/6,IF($AU364="2t",$F364/4,IF($AU364="3q",$F364/3,IF($AU364="5s",$F364/2,IF($AU364="11a",$F364,IF($AU364="b6",$F364/2,IF($AU364="q3",$F364/3,IF($AU364="t4",$F364/4,IF($AU364="s2",$F364/6,IF($AU364="6b6",$F364/2,0))))))))))))))),0)</f>
        <v>0</v>
      </c>
      <c r="AS364" s="11">
        <f>IFERROR(IF($E364="",0,$D364*IF($AU364="22d",$E364,IF($AU364="4w",$E364,IF($AU364="2w",$E364,IF($AU364="1m",$E364,IF($AU364="2b",$E364/6,IF($AU364="3t",$E364/4,IF($AU364="4q",$E364/3,IF($AU364="6s",$E364/2,IF($AU364="12a",$E364,IF($AU364="b6",$E364/2,IF($AU364="q3",$E364/3,IF($AU364="t4",$E364/4,IF($AU364="s2",$E364/6,IF($AU364="1b1",$E364/2,0))))))))))))))),0)</f>
        <v>0</v>
      </c>
      <c r="AT364" s="107">
        <f>IFERROR(IF($F364="",0,$D364*IF($AU364="22d",$F364,IF($AU364="4w",$F364,IF($AU364="2w",$F364,IF($AU364="1m",$F364,IF($AU364="2b",$F364/6,IF($AU364="3t",$F364/4,IF($AU364="4q",$F364/3,IF($AU364="6s",$F364/2,IF($AU364="12a",$F364,IF($AU364="b6",$F364/2,IF($AU364="q3",$F364/3,IF($AU364="t4",$F364/4,IF($AU364="s2",$F364/6,IF($AU364="1b1",$F364/2,0))))))))))))))),0)</f>
        <v>0</v>
      </c>
      <c r="AU364" s="158" t="str">
        <f>IF(C364="","",VLOOKUP(B364,apoio!P:S,4,0))</f>
        <v/>
      </c>
    </row>
    <row r="365" spans="1:47" ht="15" customHeight="1" x14ac:dyDescent="0.25">
      <c r="A365" s="7" t="str">
        <f>IF('1_geral'!$D$11="","",'1_geral'!$A$11)</f>
        <v/>
      </c>
      <c r="B365" s="49" t="str">
        <f>IF('1_geral'!$G$11="","",'1_geral'!$G$11)</f>
        <v/>
      </c>
      <c r="C365" s="49" t="str">
        <f>IF('1_geral'!$D$11="","",'1_geral'!$D$11)</f>
        <v/>
      </c>
      <c r="D365" s="35" t="str">
        <f>IF(C365="","",1/'3_pessoal'!C$11)</f>
        <v/>
      </c>
      <c r="E365" s="12">
        <f>IF(C365="",0,'3_pessoal'!AR$11)</f>
        <v>0</v>
      </c>
      <c r="F365" s="33">
        <f>IF(C365="",0,'3_pessoal'!AT$11)</f>
        <v>0</v>
      </c>
      <c r="G365" s="12">
        <f t="shared" ref="G365:G413" si="176">IF(C365="",0,SUM(E365,F365))</f>
        <v>0</v>
      </c>
      <c r="I365" s="12">
        <f t="shared" si="174"/>
        <v>0</v>
      </c>
      <c r="J365" s="12">
        <f t="shared" si="175"/>
        <v>0</v>
      </c>
      <c r="L365" s="12">
        <f t="shared" ref="L365:L413" si="177">IFERROR(IF($E365="",0,$D365*IF($AU365="22d",$E365,IF($AU365="4w",$E365,IF($AU365="2w",$E365,IF($AU365="1m",$E365,IF($AU365="1b",$E365/6,IF($AU365="1t",$E365/4,IF($AU365="1q",$E365/3,IF($AU365="1s",$E365/2,IF($AU365="1a",$E365,IF($AU365="b1",$E365/2,IF($AU365="q1",$E365/3,IF($AU365="t1",$E365/4,IF($AU365="s1",$E365/6,IF($AU365="1b1",$E365/2,0))))))))))))))),0)</f>
        <v>0</v>
      </c>
      <c r="M365" s="33">
        <f t="shared" ref="M365:M413" si="178">IFERROR(IF($F365="",0,$D365*IF($AU365="22d",$F365,IF($AU365="4w",$F365,IF($AU365="2w",$F365,IF($AU365="1m",$F365,IF($AU365="1b",VF365/6,IF($AU365="1t",$F365/4,IF($AU365="1q",$F365/3,IF($AU365="1s",$F365/2,IF($AU365="1a",$F365,IF($AU365="b1",$F365/2,IF($AU365="q1",$F365/3,IF($AU365="t1",$F365/4,IF($AU365="s1",$F365/6,IF($AU365="1b1",$F365/2,0))))))))))))))),0)</f>
        <v>0</v>
      </c>
      <c r="O365" s="12">
        <f t="shared" ref="O365:O413" si="179">IFERROR(IF($E365="",0,$D365*IF($AU365="22d",$E365,IF($AU365="4w",$E365,IF($AU365="2w",$E365,IF($AU365="1m",$E365,IF($AU365="2b",$E365/6,IF($AU365="2t",$E365/4,IF($AU365="2q",$E365/3,IF($AU365="2s",$E365/2,IF($AU365="2a",$E365,IF($AU365="b1",$E365/2,IF($AU365="q1",$E365/3,IF($AU365="t1",$E365/4,IF($AU365="s1",$E365/6,IF($AU365="2b2",$E365/2,0))))))))))))))),0)</f>
        <v>0</v>
      </c>
      <c r="P365" s="33">
        <f t="shared" ref="P365:P413" si="180">IFERROR(IF($F365="",0,$D365*IF($AU365="22d",$F365,IF($AU365="4w",$F365,IF($AU365="2w",$F365,IF($AU365="1m",$F365,IF($AU365="2b",$F365/6,IF($AU365="2t",$F365/4,IF($AU365="2q",$F365/3,IF($AU365="2s",$F365/2,IF($AU365="2a",$F365,IF($AU365="b1",$F365/2,IF($AU365="q1",$F365/3,IF($AU365="t1",$F365/4,IF($AU365="s1",$F365/6,IF($AU365="2b2",$F365/2,0))))))))))))))),0)</f>
        <v>0</v>
      </c>
      <c r="R365" s="12">
        <f t="shared" ref="R365:R413" si="181">IFERROR(IF($E365="",0,$D365*IF($AU365="22d",$E365,IF($AU365="4w",$E365,IF($AU365="2w",$E365,IF($AU365="1m",$E365,IF($AU365="1b",$E365/6,IF($AU365="3t",$E365/4,IF($AU365="3q",$E365/3,IF($AU365="3s",$E365/2,IF($AU365="3a",$E365,IF($AU365="b2",$E365/2,IF($AU365="q1",$E365/3,IF($AU365="t1",$E365/4,IF($AU365="s1",$E365/6,IF($AU365="2b2",$E365/2,0))))))))))))))),0)</f>
        <v>0</v>
      </c>
      <c r="S365" s="33">
        <f t="shared" ref="S365:S413" si="182">IFERROR(IF($F365="",0,$D365*IF($AU365="22d",$F365,IF($AU365="4w",$F365,IF($AU365="2w",$F365,IF($AU365="1m",$F365,IF($AU365="1b",$F365/6,IF($AU365="3t",$F365/4,IF($AU365="3q",$F365/3,IF($AU365="3s",$F365/2,IF($AU365="3a",$F365,IF($AU365="b2",$F365/2,IF($AU365="q1",$F365/3,IF($AU365="t1",$F365/4,IF($AU365="s1",$F365/6,IF($AU365="2b2",$F365/2,0))))))))))))))),0)</f>
        <v>0</v>
      </c>
      <c r="U365" s="12">
        <f t="shared" ref="U365:U413" si="183">IFERROR(IF($E365="",0,$D365*IF($AU365="22d",$E365,IF($AU365="4w",$E365,IF($AU365="2w",$E365,IF($AU365="1m",$E365,IF($AU365="2b",$E365/6,IF($AU365="1t",$E365/4,IF($AU365="4q",$E365/3,IF($AU365="4s",$E365/2,IF($AU365="4a",$E365,IF($AU365="b2",$E365/2,IF($AU365="q1",$E365/3,IF($AU365="t2",$E365/4,IF($AU365="s1",$E365/6,IF($AU365="3b3",$E365/2,0))))))))))))))),0)</f>
        <v>0</v>
      </c>
      <c r="V365" s="33">
        <f t="shared" ref="V365:V413" si="184">IFERROR(IF($F365="",0,$D365*IF($AU365="22d",$F365,IF($AU365="4w",$F365,IF($AU365="2w",$F365,IF($AU365="1m",$F365,IF($AU365="2b",$F365/6,IF($AU365="1t",$F365/4,IF($AU365="4q",$F365/3,IF($AU365="4s",$F365/2,IF($AU365="4a",$F365,IF($AU365="b2",$F365/2,IF($AU365="q1",$F365/3,IF($AU365="t2",$F365/4,IF($AU365="s1",$F365/6,IF($AU365="3b3",$F365/2,0))))))))))))))),0)</f>
        <v>0</v>
      </c>
      <c r="X365" s="12">
        <f t="shared" ref="X365:X413" si="185">IFERROR(IF($E365="",0,$D365*IF($AU365="22d",$E365,IF($AU365="4w",$E365,IF($AU365="2w",$E365,IF($AU365="1m",$E365,IF($AU365="1b",$E365/6,IF($AU365="2t",$E365/4,IF($AU365="1q",$E365/3,IF($AU365="5s",$E365/2,IF($AU365="5a",$E365,IF($AU365="b3",$E365/2,IF($AU365="q2",$E365/3,IF($AU365="t2",$E365/4,IF($AU365="s1",$E365/6,IF($AU365="3b3",$E365/2,0))))))))))))))),0)</f>
        <v>0</v>
      </c>
      <c r="Y365" s="33">
        <f t="shared" ref="Y365:Y413" si="186">IFERROR(IF($F365="",0,$D365*IF($AU365="22d",$F365,IF($AU365="4w",$F365,IF($AU365="2w",$F365,IF($AU365="1m",$F365,IF($AU365="1b",$F365/6,IF($AU365="2t",$F365/4,IF($AU365="1q",$F365/3,IF($AU365="5s",$F365/2,IF($AU365="5a",$F365,IF($AU365="b3",$F365/2,IF($AU365="q2",$F365/3,IF($AU365="t2",$F365/4,IF($AU365="s1",$F365/6,IF($AU365="3b3",$F365/2,0))))))))))))))),0)</f>
        <v>0</v>
      </c>
      <c r="AA365" s="12">
        <f t="shared" ref="AA365:AA413" si="187">IFERROR(IF($E365="",0,$D365*IF($AU365="22d",$E365,IF($AU365="4w",$E365,IF($AU365="2w",$E365,IF($AU365="1m",$E365,IF($AU365="2b",$E365/6,IF($AU365="3t",$E365/4,IF($AU365="2q",$E365/3,IF($AU365="6s",$E365/2,IF($AU365="6a",$E365,IF($AU365="b3",$E365/2,IF($AU365="q2",$E365/3,IF($AU365="t2",$E365/4,IF($AU365="s1",$E365/6,IF($AU365="4b4",$E365/2,0))))))))))))))),0)</f>
        <v>0</v>
      </c>
      <c r="AB365" s="33">
        <f t="shared" ref="AB365:AB413" si="188">IFERROR(IF($F365="",0,$D365*IF($AU365="22d",$F365,IF($AU365="4w",$F365,IF($AU365="2w",$F365,IF($AU365="1m",$F365,IF($AU365="2b",$F365/6,IF($AU365="3t",$F365/4,IF($AU365="2q",$F365/3,IF($AU365="6s",$F365/2,IF($AU365="6a",$F365,IF($AU365="b3",$F365/2,IF($AU365="q2",$F365/3,IF($AU365="t2",$F365/4,IF($AU365="s1",$F365/6,IF($AU365="4b4",$F365/2,0))))))))))))))),0)</f>
        <v>0</v>
      </c>
      <c r="AD365" s="12">
        <f t="shared" ref="AD365:AD413" si="189">IFERROR(IF($E365="",0,$D365*IF($AU365="22d",$E365,IF($AU365="4w",$E365,IF($AU365="2w",$E365,IF($AU365="1m",$E365,IF($AU365="1b",$E365/6,IF($AU365="1t",$E365/4,IF($AU365="3q",$E365/3,IF($AU365="1s",$E365/2,IF($AU365="7a",$E365,IF($AU365="b3",$E365/2,IF($AU365="q2",$E365/3,IF($AU365="t3",$E365/4,IF($AU365="s2",$E365/6,IF($AU365="4b4",$E365/2,0))))))))))))))),0)</f>
        <v>0</v>
      </c>
      <c r="AE365" s="33">
        <f t="shared" ref="AE365:AE413" si="190">IFERROR(IF($F365="",0,$D365*IF($AU365="22d",$F365,IF($AU365="4w",$F365,IF($AU365="2w",$F365,IF($AU365="1m",$F365,IF($AU365="1b",$F365/6,IF($AU365="1t",$F365/4,IF($AU365="3q",$F365/3,IF($AU365="1s",$F365/2,IF($AU365="7a",$F365,IF($AU365="b3",$F365/2,IF($AU365="q2",$F365/3,IF($AU365="t3",$F365/4,IF($AU365="s2",$F365/6,IF($AU365="4b4",$F365/2,0))))))))))))))),0)</f>
        <v>0</v>
      </c>
      <c r="AG365" s="12">
        <f t="shared" ref="AG365:AG413" si="191">IFERROR(IF($E365="",0,$D365*IF($AU365="22d",$E365,IF($AU365="4w",$E365,IF($AU365="2w",$E365,IF($AU365="1m",$E365,IF($AU365="2b",$E365/6,IF($AU365="2t",$E365/4,IF($AU365="4q",$E365/3,IF($AU365="2s",$E365/2,IF($AU365="8a",$E365,IF($AU365="b4",$E365/2,IF($AU365="q2",$E365/3,IF($AU365="t3",$E365/4,IF($AU365="s2",$E365/6,IF($AU365="5b5",$E365/2,0))))))))))))))),0)</f>
        <v>0</v>
      </c>
      <c r="AH365" s="33">
        <f t="shared" ref="AH365:AH413" si="192">IFERROR(IF($F365="",0,$D365*IF($AU365="22d",$F365,IF($AU365="4w",$F365,IF($AU365="2w",$F365,IF($AU365="1m",$F365,IF($AU365="2b",$F365/6,IF($AU365="2t",$F365/4,IF($AU365="4q",$F365/3,IF($AU365="2s",$F365/2,IF($AU365="8a",$F365,IF($AU365="b4",$F365/2,IF($AU365="q2",$F365/3,IF($AU365="t3",$F365/4,IF($AU365="s2",$F365/6,IF($AU365="5b5",$F365/2,0))))))))))))))),0)</f>
        <v>0</v>
      </c>
      <c r="AJ365" s="12">
        <f t="shared" ref="AJ365:AJ413" si="193">IFERROR(IF($E365="",0,$D365*IF($AU365="22d",$E365,IF($AU365="4w",$E365,IF($AU365="2w",$E365,IF($AU365="1m",$E365,IF($AU365="1b",$E365/6,IF($AU365="3t",$E365/4,IF($AU365="1q",$E365/3,IF($AU365="3s",$E365/2,IF($AU365="9a",$E365,IF($AU365="b5",$E365/2,IF($AU365="q3",$E365/3,IF($AU365="t3",$E365/4,IF($AU365="s2",$E365/6,IF($AU365="5b5",$E365/2,0))))))))))))))),0)</f>
        <v>0</v>
      </c>
      <c r="AK365" s="33">
        <f t="shared" ref="AK365:AK413" si="194">IFERROR(IF($F365="",0,$D365*IF($AU365="22d",$F365,IF($AU365="4w",$F365,IF($AU365="2w",$F365,IF($AU365="1m",$F365,IF($AU365="1b",$F365/6,IF($AU365="3t",$F365/4,IF($AU365="1q",$F365/3,IF($AU365="3s",$F365/2,IF($AU365="9a",$F365,IF($AU365="b5",$F365/2,IF($AU365="q3",$F365/3,IF($AU365="t3",$F365/4,IF($AU365="s2",$F365/6,IF($AU365="5b5",$F365/2,0))))))))))))))),0)</f>
        <v>0</v>
      </c>
      <c r="AM365" s="12">
        <f t="shared" ref="AM365:AM413" si="195">IFERROR(IF($E365="",0,$D365*IF($AU365="22d",$E365,IF($AU365="4w",$E365,IF($AU365="2w",$E365,IF($AU365="1m",$E365,IF($AU365="2b",$E365/6,IF($AU365="1t",$E365/4,IF($AU365="2q",$E365/3,IF($AU365="4s",$E365/2,IF($AU365="10a",$E365,IF($AU365="b5",$E365/2,IF($AU365="q3",$E365/3,IF($AU365="t4",$E365/4,IF($AU365="s2",$E365/6,IF($AU365="6b6",$E365/2,0))))))))))))))),0)</f>
        <v>0</v>
      </c>
      <c r="AN365" s="33">
        <f t="shared" ref="AN365:AN413" si="196">IFERROR(IF($F365="",0,$D365*IF($AU365="22d",$F365,IF($AU365="4w",$F365,IF($AU365="2w",$F365,IF($AU365="1m",$F365,IF($AU365="2b",$F365/6,IF($AU365="1t",$F365/4,IF($AU365="2q",$F365/3,IF($AU365="4s",$F365/2,IF($AU365="10a",$F365,IF($AU365="b5",$F365/2,IF($AU365="q3",$F365/3,IF($AU365="t4",$F365/4,IF($AU365="s2",$F365/6,IF($AU365="6b6",$F365/2,0))))))))))))))),0)</f>
        <v>0</v>
      </c>
      <c r="AP365" s="12">
        <f t="shared" ref="AP365:AP413" si="197">IFERROR(IF($E365="",0,$D365*IF($AU365="22d",$E365,IF($AU365="4w",$E365,IF($AU365="2w",$E365,IF($AU365="1m",$E365,IF($AU365="1b",$E365/6,IF($AU365="2t",$E365/4,IF($AU365="3q",$E365/3,IF($AU365="5s",$E365/2,IF($AU365="11a",$E365,IF($AU365="b6",$E365/2,IF($AU365="q3",$E365/3,IF($AU365="t4",$E365/4,IF($AU365="s2",$E365/6,IF($AU365="6b6",$E365/2,0))))))))))))))),0)</f>
        <v>0</v>
      </c>
      <c r="AQ365" s="33">
        <f t="shared" ref="AQ365:AQ413" si="198">IFERROR(IF($F365="",0,$D365*IF($AU365="22d",$F365,IF($AU365="4w",$F365,IF($AU365="2w",$F365,IF($AU365="1m",$F365,IF($AU365="1b",$F365/6,IF($AU365="2t",$F365/4,IF($AU365="3q",$F365/3,IF($AU365="5s",$F365/2,IF($AU365="11a",$F365,IF($AU365="b6",$F365/2,IF($AU365="q3",$F365/3,IF($AU365="t4",$F365/4,IF($AU365="s2",$F365/6,IF($AU365="6b6",$F365/2,0))))))))))))))),0)</f>
        <v>0</v>
      </c>
      <c r="AS365" s="12">
        <f t="shared" ref="AS365:AS413" si="199">IFERROR(IF($E365="",0,$D365*IF($AU365="22d",$E365,IF($AU365="4w",$E365,IF($AU365="2w",$E365,IF($AU365="1m",$E365,IF($AU365="2b",$E365/6,IF($AU365="3t",$E365/4,IF($AU365="4q",$E365/3,IF($AU365="6s",$E365/2,IF($AU365="12a",$E365,IF($AU365="b6",$E365/2,IF($AU365="q3",$E365/3,IF($AU365="t4",$E365/4,IF($AU365="s2",$E365/6,IF($AU365="1b1",$E365/2,0))))))))))))))),0)</f>
        <v>0</v>
      </c>
      <c r="AT365" s="33">
        <f t="shared" ref="AT365:AT413" si="200">IFERROR(IF($F365="",0,$D365*IF($AU365="22d",$F365,IF($AU365="4w",$F365,IF($AU365="2w",$F365,IF($AU365="1m",$F365,IF($AU365="2b",$F365/6,IF($AU365="3t",$F365/4,IF($AU365="4q",$F365/3,IF($AU365="6s",$F365/2,IF($AU365="12a",$F365,IF($AU365="b6",$F365/2,IF($AU365="q3",$F365/3,IF($AU365="t4",$F365/4,IF($AU365="s2",$F365/6,IF($AU365="1b1",$F365/2,0))))))))))))))),0)</f>
        <v>0</v>
      </c>
      <c r="AU365" s="158" t="str">
        <f>IF(C365="","",VLOOKUP(B365,apoio!P:S,4,0))</f>
        <v/>
      </c>
    </row>
    <row r="366" spans="1:47" ht="15" customHeight="1" x14ac:dyDescent="0.25">
      <c r="A366" s="10" t="str">
        <f>IF('1_geral'!$D$12="","",'1_geral'!$A$12)</f>
        <v/>
      </c>
      <c r="B366" s="48" t="str">
        <f>IF('1_geral'!$G$12="","",'1_geral'!$G$12)</f>
        <v/>
      </c>
      <c r="C366" s="48" t="str">
        <f>IF('1_geral'!$D$12="","",'1_geral'!$D$12)</f>
        <v/>
      </c>
      <c r="D366" s="35" t="str">
        <f>IF(C366="","",1/'3_pessoal'!C$12)</f>
        <v/>
      </c>
      <c r="E366" s="11">
        <f>IF(C366="",0,'3_pessoal'!AR$12)</f>
        <v>0</v>
      </c>
      <c r="F366" s="108">
        <f>IF(C366="",0,'3_pessoal'!AT$12)</f>
        <v>0</v>
      </c>
      <c r="G366" s="11">
        <f t="shared" si="176"/>
        <v>0</v>
      </c>
      <c r="I366" s="11">
        <f t="shared" si="174"/>
        <v>0</v>
      </c>
      <c r="J366" s="112">
        <f t="shared" si="175"/>
        <v>0</v>
      </c>
      <c r="L366" s="11">
        <f t="shared" si="177"/>
        <v>0</v>
      </c>
      <c r="M366" s="108">
        <f t="shared" si="178"/>
        <v>0</v>
      </c>
      <c r="O366" s="11">
        <f t="shared" si="179"/>
        <v>0</v>
      </c>
      <c r="P366" s="108">
        <f t="shared" si="180"/>
        <v>0</v>
      </c>
      <c r="R366" s="11">
        <f t="shared" si="181"/>
        <v>0</v>
      </c>
      <c r="S366" s="108">
        <f t="shared" si="182"/>
        <v>0</v>
      </c>
      <c r="U366" s="11">
        <f t="shared" si="183"/>
        <v>0</v>
      </c>
      <c r="V366" s="108">
        <f t="shared" si="184"/>
        <v>0</v>
      </c>
      <c r="X366" s="11">
        <f t="shared" si="185"/>
        <v>0</v>
      </c>
      <c r="Y366" s="108">
        <f t="shared" si="186"/>
        <v>0</v>
      </c>
      <c r="AA366" s="11">
        <f t="shared" si="187"/>
        <v>0</v>
      </c>
      <c r="AB366" s="108">
        <f t="shared" si="188"/>
        <v>0</v>
      </c>
      <c r="AD366" s="11">
        <f t="shared" si="189"/>
        <v>0</v>
      </c>
      <c r="AE366" s="108">
        <f t="shared" si="190"/>
        <v>0</v>
      </c>
      <c r="AG366" s="11">
        <f t="shared" si="191"/>
        <v>0</v>
      </c>
      <c r="AH366" s="108">
        <f t="shared" si="192"/>
        <v>0</v>
      </c>
      <c r="AJ366" s="11">
        <f t="shared" si="193"/>
        <v>0</v>
      </c>
      <c r="AK366" s="108">
        <f t="shared" si="194"/>
        <v>0</v>
      </c>
      <c r="AM366" s="11">
        <f t="shared" si="195"/>
        <v>0</v>
      </c>
      <c r="AN366" s="108">
        <f t="shared" si="196"/>
        <v>0</v>
      </c>
      <c r="AP366" s="11">
        <f t="shared" si="197"/>
        <v>0</v>
      </c>
      <c r="AQ366" s="108">
        <f t="shared" si="198"/>
        <v>0</v>
      </c>
      <c r="AS366" s="11">
        <f t="shared" si="199"/>
        <v>0</v>
      </c>
      <c r="AT366" s="108">
        <f t="shared" si="200"/>
        <v>0</v>
      </c>
      <c r="AU366" s="158" t="str">
        <f>IF(C366="","",VLOOKUP(B366,apoio!P:S,4,0))</f>
        <v/>
      </c>
    </row>
    <row r="367" spans="1:47" ht="15" customHeight="1" x14ac:dyDescent="0.25">
      <c r="A367" s="7" t="str">
        <f>IF('1_geral'!$D$13="","",'1_geral'!$A$13)</f>
        <v/>
      </c>
      <c r="B367" s="49" t="str">
        <f>IF('1_geral'!$G$13="","",'1_geral'!$G$13)</f>
        <v/>
      </c>
      <c r="C367" s="49" t="str">
        <f>IF('1_geral'!$D$13="","",'1_geral'!$D$13)</f>
        <v/>
      </c>
      <c r="D367" s="35" t="str">
        <f>IF(C367="","",1/'3_pessoal'!C$13)</f>
        <v/>
      </c>
      <c r="E367" s="12">
        <f>IF(C367="",0,'3_pessoal'!AR$13)</f>
        <v>0</v>
      </c>
      <c r="F367" s="33">
        <f>IF(C367="",0,'3_pessoal'!AT$13)</f>
        <v>0</v>
      </c>
      <c r="G367" s="12">
        <f t="shared" si="176"/>
        <v>0</v>
      </c>
      <c r="I367" s="12">
        <f t="shared" si="174"/>
        <v>0</v>
      </c>
      <c r="J367" s="12">
        <f t="shared" si="175"/>
        <v>0</v>
      </c>
      <c r="L367" s="12">
        <f t="shared" si="177"/>
        <v>0</v>
      </c>
      <c r="M367" s="33">
        <f t="shared" si="178"/>
        <v>0</v>
      </c>
      <c r="O367" s="12">
        <f t="shared" si="179"/>
        <v>0</v>
      </c>
      <c r="P367" s="33">
        <f t="shared" si="180"/>
        <v>0</v>
      </c>
      <c r="R367" s="12">
        <f t="shared" si="181"/>
        <v>0</v>
      </c>
      <c r="S367" s="33">
        <f t="shared" si="182"/>
        <v>0</v>
      </c>
      <c r="U367" s="12">
        <f t="shared" si="183"/>
        <v>0</v>
      </c>
      <c r="V367" s="33">
        <f t="shared" si="184"/>
        <v>0</v>
      </c>
      <c r="X367" s="12">
        <f t="shared" si="185"/>
        <v>0</v>
      </c>
      <c r="Y367" s="33">
        <f t="shared" si="186"/>
        <v>0</v>
      </c>
      <c r="AA367" s="12">
        <f t="shared" si="187"/>
        <v>0</v>
      </c>
      <c r="AB367" s="33">
        <f t="shared" si="188"/>
        <v>0</v>
      </c>
      <c r="AD367" s="12">
        <f t="shared" si="189"/>
        <v>0</v>
      </c>
      <c r="AE367" s="33">
        <f t="shared" si="190"/>
        <v>0</v>
      </c>
      <c r="AG367" s="12">
        <f t="shared" si="191"/>
        <v>0</v>
      </c>
      <c r="AH367" s="33">
        <f t="shared" si="192"/>
        <v>0</v>
      </c>
      <c r="AJ367" s="12">
        <f t="shared" si="193"/>
        <v>0</v>
      </c>
      <c r="AK367" s="33">
        <f t="shared" si="194"/>
        <v>0</v>
      </c>
      <c r="AM367" s="12">
        <f t="shared" si="195"/>
        <v>0</v>
      </c>
      <c r="AN367" s="33">
        <f t="shared" si="196"/>
        <v>0</v>
      </c>
      <c r="AP367" s="12">
        <f t="shared" si="197"/>
        <v>0</v>
      </c>
      <c r="AQ367" s="33">
        <f t="shared" si="198"/>
        <v>0</v>
      </c>
      <c r="AS367" s="12">
        <f t="shared" si="199"/>
        <v>0</v>
      </c>
      <c r="AT367" s="33">
        <f t="shared" si="200"/>
        <v>0</v>
      </c>
      <c r="AU367" s="158" t="str">
        <f>IF(C367="","",VLOOKUP(B367,apoio!P:S,4,0))</f>
        <v/>
      </c>
    </row>
    <row r="368" spans="1:47" ht="15" customHeight="1" x14ac:dyDescent="0.25">
      <c r="A368" s="10" t="str">
        <f>IF('1_geral'!$D$14="","",'1_geral'!$A$14)</f>
        <v/>
      </c>
      <c r="B368" s="48" t="str">
        <f>IF('1_geral'!$G$14="","",'1_geral'!$G$14)</f>
        <v/>
      </c>
      <c r="C368" s="48" t="str">
        <f>IF('1_geral'!$D$14="","",'1_geral'!$D$14)</f>
        <v/>
      </c>
      <c r="D368" s="35" t="str">
        <f>IF(C368="","",1/'3_pessoal'!C$14)</f>
        <v/>
      </c>
      <c r="E368" s="11">
        <f>IF(C368="",0,'3_pessoal'!AR$14)</f>
        <v>0</v>
      </c>
      <c r="F368" s="108">
        <f>IF(C368="",0,'3_pessoal'!AT$14)</f>
        <v>0</v>
      </c>
      <c r="G368" s="11">
        <f t="shared" si="176"/>
        <v>0</v>
      </c>
      <c r="I368" s="11">
        <f t="shared" si="174"/>
        <v>0</v>
      </c>
      <c r="J368" s="112">
        <f t="shared" si="175"/>
        <v>0</v>
      </c>
      <c r="L368" s="11">
        <f t="shared" si="177"/>
        <v>0</v>
      </c>
      <c r="M368" s="108">
        <f t="shared" si="178"/>
        <v>0</v>
      </c>
      <c r="O368" s="11">
        <f t="shared" si="179"/>
        <v>0</v>
      </c>
      <c r="P368" s="108">
        <f t="shared" si="180"/>
        <v>0</v>
      </c>
      <c r="R368" s="11">
        <f t="shared" si="181"/>
        <v>0</v>
      </c>
      <c r="S368" s="108">
        <f t="shared" si="182"/>
        <v>0</v>
      </c>
      <c r="U368" s="11">
        <f t="shared" si="183"/>
        <v>0</v>
      </c>
      <c r="V368" s="108">
        <f t="shared" si="184"/>
        <v>0</v>
      </c>
      <c r="X368" s="11">
        <f t="shared" si="185"/>
        <v>0</v>
      </c>
      <c r="Y368" s="108">
        <f t="shared" si="186"/>
        <v>0</v>
      </c>
      <c r="AA368" s="11">
        <f t="shared" si="187"/>
        <v>0</v>
      </c>
      <c r="AB368" s="108">
        <f t="shared" si="188"/>
        <v>0</v>
      </c>
      <c r="AD368" s="11">
        <f t="shared" si="189"/>
        <v>0</v>
      </c>
      <c r="AE368" s="108">
        <f t="shared" si="190"/>
        <v>0</v>
      </c>
      <c r="AG368" s="11">
        <f t="shared" si="191"/>
        <v>0</v>
      </c>
      <c r="AH368" s="108">
        <f t="shared" si="192"/>
        <v>0</v>
      </c>
      <c r="AJ368" s="11">
        <f t="shared" si="193"/>
        <v>0</v>
      </c>
      <c r="AK368" s="108">
        <f t="shared" si="194"/>
        <v>0</v>
      </c>
      <c r="AM368" s="11">
        <f t="shared" si="195"/>
        <v>0</v>
      </c>
      <c r="AN368" s="108">
        <f t="shared" si="196"/>
        <v>0</v>
      </c>
      <c r="AP368" s="11">
        <f t="shared" si="197"/>
        <v>0</v>
      </c>
      <c r="AQ368" s="108">
        <f t="shared" si="198"/>
        <v>0</v>
      </c>
      <c r="AS368" s="11">
        <f t="shared" si="199"/>
        <v>0</v>
      </c>
      <c r="AT368" s="108">
        <f t="shared" si="200"/>
        <v>0</v>
      </c>
      <c r="AU368" s="158" t="str">
        <f>IF(C368="","",VLOOKUP(B368,apoio!P:S,4,0))</f>
        <v/>
      </c>
    </row>
    <row r="369" spans="1:47" ht="15" customHeight="1" x14ac:dyDescent="0.25">
      <c r="A369" s="7" t="str">
        <f>IF('1_geral'!$D$15="","",'1_geral'!$A$15)</f>
        <v/>
      </c>
      <c r="B369" s="49" t="str">
        <f>IF('1_geral'!$G$15="","",'1_geral'!$G$15)</f>
        <v/>
      </c>
      <c r="C369" s="49" t="str">
        <f>IF('1_geral'!$D$15="","",'1_geral'!$D$15)</f>
        <v/>
      </c>
      <c r="D369" s="35" t="str">
        <f>IF(C369="","",1/'3_pessoal'!C$15)</f>
        <v/>
      </c>
      <c r="E369" s="12">
        <f>IF(C369="",0,'3_pessoal'!AR$15)</f>
        <v>0</v>
      </c>
      <c r="F369" s="33">
        <f>IF(C369="",0,'3_pessoal'!AT$15)</f>
        <v>0</v>
      </c>
      <c r="G369" s="12">
        <f t="shared" si="176"/>
        <v>0</v>
      </c>
      <c r="I369" s="12">
        <f t="shared" si="174"/>
        <v>0</v>
      </c>
      <c r="J369" s="12">
        <f t="shared" si="175"/>
        <v>0</v>
      </c>
      <c r="L369" s="12">
        <f t="shared" si="177"/>
        <v>0</v>
      </c>
      <c r="M369" s="33">
        <f t="shared" si="178"/>
        <v>0</v>
      </c>
      <c r="O369" s="12">
        <f t="shared" si="179"/>
        <v>0</v>
      </c>
      <c r="P369" s="33">
        <f t="shared" si="180"/>
        <v>0</v>
      </c>
      <c r="R369" s="12">
        <f t="shared" si="181"/>
        <v>0</v>
      </c>
      <c r="S369" s="33">
        <f t="shared" si="182"/>
        <v>0</v>
      </c>
      <c r="U369" s="12">
        <f t="shared" si="183"/>
        <v>0</v>
      </c>
      <c r="V369" s="33">
        <f t="shared" si="184"/>
        <v>0</v>
      </c>
      <c r="X369" s="12">
        <f t="shared" si="185"/>
        <v>0</v>
      </c>
      <c r="Y369" s="33">
        <f t="shared" si="186"/>
        <v>0</v>
      </c>
      <c r="AA369" s="12">
        <f t="shared" si="187"/>
        <v>0</v>
      </c>
      <c r="AB369" s="33">
        <f t="shared" si="188"/>
        <v>0</v>
      </c>
      <c r="AD369" s="12">
        <f t="shared" si="189"/>
        <v>0</v>
      </c>
      <c r="AE369" s="33">
        <f t="shared" si="190"/>
        <v>0</v>
      </c>
      <c r="AG369" s="12">
        <f t="shared" si="191"/>
        <v>0</v>
      </c>
      <c r="AH369" s="33">
        <f t="shared" si="192"/>
        <v>0</v>
      </c>
      <c r="AJ369" s="12">
        <f t="shared" si="193"/>
        <v>0</v>
      </c>
      <c r="AK369" s="33">
        <f t="shared" si="194"/>
        <v>0</v>
      </c>
      <c r="AM369" s="12">
        <f t="shared" si="195"/>
        <v>0</v>
      </c>
      <c r="AN369" s="33">
        <f t="shared" si="196"/>
        <v>0</v>
      </c>
      <c r="AP369" s="12">
        <f t="shared" si="197"/>
        <v>0</v>
      </c>
      <c r="AQ369" s="33">
        <f t="shared" si="198"/>
        <v>0</v>
      </c>
      <c r="AS369" s="12">
        <f t="shared" si="199"/>
        <v>0</v>
      </c>
      <c r="AT369" s="33">
        <f t="shared" si="200"/>
        <v>0</v>
      </c>
      <c r="AU369" s="158" t="str">
        <f>IF(C369="","",VLOOKUP(B369,apoio!P:S,4,0))</f>
        <v/>
      </c>
    </row>
    <row r="370" spans="1:47" ht="15" customHeight="1" x14ac:dyDescent="0.25">
      <c r="A370" s="10" t="str">
        <f>IF('1_geral'!$D$16="","",'1_geral'!$A$16)</f>
        <v/>
      </c>
      <c r="B370" s="48" t="str">
        <f>IF('1_geral'!$G$16="","",'1_geral'!$G$16)</f>
        <v/>
      </c>
      <c r="C370" s="48" t="str">
        <f>IF('1_geral'!$D$16="","",'1_geral'!$D$16)</f>
        <v/>
      </c>
      <c r="D370" s="35" t="str">
        <f>IF(C370="","",1/'3_pessoal'!C$16)</f>
        <v/>
      </c>
      <c r="E370" s="11">
        <f>IF(C370="",0,'3_pessoal'!AR$16)</f>
        <v>0</v>
      </c>
      <c r="F370" s="108">
        <f>IF(C370="",0,'3_pessoal'!AT$16)</f>
        <v>0</v>
      </c>
      <c r="G370" s="11">
        <f t="shared" si="176"/>
        <v>0</v>
      </c>
      <c r="I370" s="11">
        <f t="shared" si="174"/>
        <v>0</v>
      </c>
      <c r="J370" s="112">
        <f t="shared" si="175"/>
        <v>0</v>
      </c>
      <c r="L370" s="11">
        <f t="shared" si="177"/>
        <v>0</v>
      </c>
      <c r="M370" s="108">
        <f t="shared" si="178"/>
        <v>0</v>
      </c>
      <c r="O370" s="11">
        <f t="shared" si="179"/>
        <v>0</v>
      </c>
      <c r="P370" s="108">
        <f t="shared" si="180"/>
        <v>0</v>
      </c>
      <c r="R370" s="11">
        <f t="shared" si="181"/>
        <v>0</v>
      </c>
      <c r="S370" s="108">
        <f t="shared" si="182"/>
        <v>0</v>
      </c>
      <c r="U370" s="11">
        <f t="shared" si="183"/>
        <v>0</v>
      </c>
      <c r="V370" s="108">
        <f t="shared" si="184"/>
        <v>0</v>
      </c>
      <c r="X370" s="11">
        <f t="shared" si="185"/>
        <v>0</v>
      </c>
      <c r="Y370" s="108">
        <f t="shared" si="186"/>
        <v>0</v>
      </c>
      <c r="AA370" s="11">
        <f t="shared" si="187"/>
        <v>0</v>
      </c>
      <c r="AB370" s="108">
        <f t="shared" si="188"/>
        <v>0</v>
      </c>
      <c r="AD370" s="11">
        <f t="shared" si="189"/>
        <v>0</v>
      </c>
      <c r="AE370" s="108">
        <f t="shared" si="190"/>
        <v>0</v>
      </c>
      <c r="AG370" s="11">
        <f t="shared" si="191"/>
        <v>0</v>
      </c>
      <c r="AH370" s="108">
        <f t="shared" si="192"/>
        <v>0</v>
      </c>
      <c r="AJ370" s="11">
        <f t="shared" si="193"/>
        <v>0</v>
      </c>
      <c r="AK370" s="108">
        <f t="shared" si="194"/>
        <v>0</v>
      </c>
      <c r="AM370" s="11">
        <f t="shared" si="195"/>
        <v>0</v>
      </c>
      <c r="AN370" s="108">
        <f t="shared" si="196"/>
        <v>0</v>
      </c>
      <c r="AP370" s="11">
        <f t="shared" si="197"/>
        <v>0</v>
      </c>
      <c r="AQ370" s="108">
        <f t="shared" si="198"/>
        <v>0</v>
      </c>
      <c r="AS370" s="11">
        <f t="shared" si="199"/>
        <v>0</v>
      </c>
      <c r="AT370" s="108">
        <f t="shared" si="200"/>
        <v>0</v>
      </c>
      <c r="AU370" s="158" t="str">
        <f>IF(C370="","",VLOOKUP(B370,apoio!P:S,4,0))</f>
        <v/>
      </c>
    </row>
    <row r="371" spans="1:47" ht="15" customHeight="1" x14ac:dyDescent="0.25">
      <c r="A371" s="7" t="str">
        <f>IF('1_geral'!$D$17="","",'1_geral'!$A$17)</f>
        <v/>
      </c>
      <c r="B371" s="49" t="str">
        <f>IF('1_geral'!$G$17="","",'1_geral'!$G$17)</f>
        <v/>
      </c>
      <c r="C371" s="49" t="str">
        <f>IF('1_geral'!$D$17="","",'1_geral'!$D$17)</f>
        <v/>
      </c>
      <c r="D371" s="35" t="str">
        <f>IF(C371="","",1/'3_pessoal'!C$17)</f>
        <v/>
      </c>
      <c r="E371" s="12">
        <f>IF(C371="",0,'3_pessoal'!AR$17)</f>
        <v>0</v>
      </c>
      <c r="F371" s="33">
        <f>IF(C371="",0,'3_pessoal'!AT$17)</f>
        <v>0</v>
      </c>
      <c r="G371" s="12">
        <f t="shared" si="176"/>
        <v>0</v>
      </c>
      <c r="I371" s="12">
        <f t="shared" si="174"/>
        <v>0</v>
      </c>
      <c r="J371" s="12">
        <f t="shared" si="175"/>
        <v>0</v>
      </c>
      <c r="L371" s="12">
        <f t="shared" si="177"/>
        <v>0</v>
      </c>
      <c r="M371" s="33">
        <f t="shared" si="178"/>
        <v>0</v>
      </c>
      <c r="O371" s="12">
        <f t="shared" si="179"/>
        <v>0</v>
      </c>
      <c r="P371" s="33">
        <f t="shared" si="180"/>
        <v>0</v>
      </c>
      <c r="R371" s="12">
        <f t="shared" si="181"/>
        <v>0</v>
      </c>
      <c r="S371" s="33">
        <f t="shared" si="182"/>
        <v>0</v>
      </c>
      <c r="U371" s="12">
        <f t="shared" si="183"/>
        <v>0</v>
      </c>
      <c r="V371" s="33">
        <f t="shared" si="184"/>
        <v>0</v>
      </c>
      <c r="X371" s="12">
        <f t="shared" si="185"/>
        <v>0</v>
      </c>
      <c r="Y371" s="33">
        <f t="shared" si="186"/>
        <v>0</v>
      </c>
      <c r="AA371" s="12">
        <f t="shared" si="187"/>
        <v>0</v>
      </c>
      <c r="AB371" s="33">
        <f t="shared" si="188"/>
        <v>0</v>
      </c>
      <c r="AD371" s="12">
        <f t="shared" si="189"/>
        <v>0</v>
      </c>
      <c r="AE371" s="33">
        <f t="shared" si="190"/>
        <v>0</v>
      </c>
      <c r="AG371" s="12">
        <f t="shared" si="191"/>
        <v>0</v>
      </c>
      <c r="AH371" s="33">
        <f t="shared" si="192"/>
        <v>0</v>
      </c>
      <c r="AJ371" s="12">
        <f t="shared" si="193"/>
        <v>0</v>
      </c>
      <c r="AK371" s="33">
        <f t="shared" si="194"/>
        <v>0</v>
      </c>
      <c r="AM371" s="12">
        <f t="shared" si="195"/>
        <v>0</v>
      </c>
      <c r="AN371" s="33">
        <f t="shared" si="196"/>
        <v>0</v>
      </c>
      <c r="AP371" s="12">
        <f t="shared" si="197"/>
        <v>0</v>
      </c>
      <c r="AQ371" s="33">
        <f t="shared" si="198"/>
        <v>0</v>
      </c>
      <c r="AS371" s="12">
        <f t="shared" si="199"/>
        <v>0</v>
      </c>
      <c r="AT371" s="33">
        <f t="shared" si="200"/>
        <v>0</v>
      </c>
      <c r="AU371" s="158" t="str">
        <f>IF(C371="","",VLOOKUP(B371,apoio!P:S,4,0))</f>
        <v/>
      </c>
    </row>
    <row r="372" spans="1:47" ht="15" customHeight="1" x14ac:dyDescent="0.25">
      <c r="A372" s="10" t="str">
        <f>IF('1_geral'!$D$18="","",'1_geral'!$A$18)</f>
        <v/>
      </c>
      <c r="B372" s="48" t="str">
        <f>IF('1_geral'!$G$18="","",'1_geral'!$G$18)</f>
        <v/>
      </c>
      <c r="C372" s="48" t="str">
        <f>IF('1_geral'!$D$18="","",'1_geral'!$D$18)</f>
        <v/>
      </c>
      <c r="D372" s="35" t="str">
        <f>IF(C372="","",1/'3_pessoal'!C$18)</f>
        <v/>
      </c>
      <c r="E372" s="11">
        <f>IF(C372="",0,'3_pessoal'!AR$18)</f>
        <v>0</v>
      </c>
      <c r="F372" s="108">
        <f>IF(C372="",0,'3_pessoal'!AT$18)</f>
        <v>0</v>
      </c>
      <c r="G372" s="11">
        <f t="shared" si="176"/>
        <v>0</v>
      </c>
      <c r="I372" s="11">
        <f t="shared" si="174"/>
        <v>0</v>
      </c>
      <c r="J372" s="112">
        <f t="shared" si="175"/>
        <v>0</v>
      </c>
      <c r="L372" s="11">
        <f t="shared" si="177"/>
        <v>0</v>
      </c>
      <c r="M372" s="108">
        <f t="shared" si="178"/>
        <v>0</v>
      </c>
      <c r="O372" s="11">
        <f t="shared" si="179"/>
        <v>0</v>
      </c>
      <c r="P372" s="108">
        <f t="shared" si="180"/>
        <v>0</v>
      </c>
      <c r="R372" s="11">
        <f t="shared" si="181"/>
        <v>0</v>
      </c>
      <c r="S372" s="108">
        <f t="shared" si="182"/>
        <v>0</v>
      </c>
      <c r="U372" s="11">
        <f t="shared" si="183"/>
        <v>0</v>
      </c>
      <c r="V372" s="108">
        <f t="shared" si="184"/>
        <v>0</v>
      </c>
      <c r="X372" s="11">
        <f t="shared" si="185"/>
        <v>0</v>
      </c>
      <c r="Y372" s="108">
        <f t="shared" si="186"/>
        <v>0</v>
      </c>
      <c r="AA372" s="11">
        <f t="shared" si="187"/>
        <v>0</v>
      </c>
      <c r="AB372" s="108">
        <f t="shared" si="188"/>
        <v>0</v>
      </c>
      <c r="AD372" s="11">
        <f t="shared" si="189"/>
        <v>0</v>
      </c>
      <c r="AE372" s="108">
        <f t="shared" si="190"/>
        <v>0</v>
      </c>
      <c r="AG372" s="11">
        <f t="shared" si="191"/>
        <v>0</v>
      </c>
      <c r="AH372" s="108">
        <f t="shared" si="192"/>
        <v>0</v>
      </c>
      <c r="AJ372" s="11">
        <f t="shared" si="193"/>
        <v>0</v>
      </c>
      <c r="AK372" s="108">
        <f t="shared" si="194"/>
        <v>0</v>
      </c>
      <c r="AM372" s="11">
        <f t="shared" si="195"/>
        <v>0</v>
      </c>
      <c r="AN372" s="108">
        <f t="shared" si="196"/>
        <v>0</v>
      </c>
      <c r="AP372" s="11">
        <f t="shared" si="197"/>
        <v>0</v>
      </c>
      <c r="AQ372" s="108">
        <f t="shared" si="198"/>
        <v>0</v>
      </c>
      <c r="AS372" s="11">
        <f t="shared" si="199"/>
        <v>0</v>
      </c>
      <c r="AT372" s="108">
        <f t="shared" si="200"/>
        <v>0</v>
      </c>
      <c r="AU372" s="158" t="str">
        <f>IF(C372="","",VLOOKUP(B372,apoio!P:S,4,0))</f>
        <v/>
      </c>
    </row>
    <row r="373" spans="1:47" ht="15" customHeight="1" x14ac:dyDescent="0.25">
      <c r="A373" s="7" t="str">
        <f>IF('1_geral'!$D$19="","",'1_geral'!$A$19)</f>
        <v/>
      </c>
      <c r="B373" s="49" t="str">
        <f>IF('1_geral'!$G$19="","",'1_geral'!$G$19)</f>
        <v/>
      </c>
      <c r="C373" s="49" t="str">
        <f>IF('1_geral'!$D$19="","",'1_geral'!$D$19)</f>
        <v/>
      </c>
      <c r="D373" s="35" t="str">
        <f>IF(C373="","",1/'3_pessoal'!C$19)</f>
        <v/>
      </c>
      <c r="E373" s="12">
        <f>IF(C373="",0,'3_pessoal'!AR$19)</f>
        <v>0</v>
      </c>
      <c r="F373" s="33">
        <f>IF(C373="",0,'3_pessoal'!AT$19)</f>
        <v>0</v>
      </c>
      <c r="G373" s="12">
        <f t="shared" si="176"/>
        <v>0</v>
      </c>
      <c r="I373" s="12">
        <f t="shared" si="174"/>
        <v>0</v>
      </c>
      <c r="J373" s="12">
        <f t="shared" si="175"/>
        <v>0</v>
      </c>
      <c r="L373" s="12">
        <f t="shared" si="177"/>
        <v>0</v>
      </c>
      <c r="M373" s="33">
        <f t="shared" si="178"/>
        <v>0</v>
      </c>
      <c r="O373" s="12">
        <f t="shared" si="179"/>
        <v>0</v>
      </c>
      <c r="P373" s="33">
        <f t="shared" si="180"/>
        <v>0</v>
      </c>
      <c r="R373" s="12">
        <f t="shared" si="181"/>
        <v>0</v>
      </c>
      <c r="S373" s="33">
        <f t="shared" si="182"/>
        <v>0</v>
      </c>
      <c r="U373" s="12">
        <f t="shared" si="183"/>
        <v>0</v>
      </c>
      <c r="V373" s="33">
        <f t="shared" si="184"/>
        <v>0</v>
      </c>
      <c r="X373" s="12">
        <f t="shared" si="185"/>
        <v>0</v>
      </c>
      <c r="Y373" s="33">
        <f t="shared" si="186"/>
        <v>0</v>
      </c>
      <c r="AA373" s="12">
        <f t="shared" si="187"/>
        <v>0</v>
      </c>
      <c r="AB373" s="33">
        <f t="shared" si="188"/>
        <v>0</v>
      </c>
      <c r="AD373" s="12">
        <f t="shared" si="189"/>
        <v>0</v>
      </c>
      <c r="AE373" s="33">
        <f t="shared" si="190"/>
        <v>0</v>
      </c>
      <c r="AG373" s="12">
        <f t="shared" si="191"/>
        <v>0</v>
      </c>
      <c r="AH373" s="33">
        <f t="shared" si="192"/>
        <v>0</v>
      </c>
      <c r="AJ373" s="12">
        <f t="shared" si="193"/>
        <v>0</v>
      </c>
      <c r="AK373" s="33">
        <f t="shared" si="194"/>
        <v>0</v>
      </c>
      <c r="AM373" s="12">
        <f t="shared" si="195"/>
        <v>0</v>
      </c>
      <c r="AN373" s="33">
        <f t="shared" si="196"/>
        <v>0</v>
      </c>
      <c r="AP373" s="12">
        <f t="shared" si="197"/>
        <v>0</v>
      </c>
      <c r="AQ373" s="33">
        <f t="shared" si="198"/>
        <v>0</v>
      </c>
      <c r="AS373" s="12">
        <f t="shared" si="199"/>
        <v>0</v>
      </c>
      <c r="AT373" s="33">
        <f t="shared" si="200"/>
        <v>0</v>
      </c>
      <c r="AU373" s="158" t="str">
        <f>IF(C373="","",VLOOKUP(B373,apoio!P:S,4,0))</f>
        <v/>
      </c>
    </row>
    <row r="374" spans="1:47" ht="15" customHeight="1" x14ac:dyDescent="0.25">
      <c r="A374" s="10" t="str">
        <f>IF('1_geral'!$D$20="","",'1_geral'!$A$20)</f>
        <v/>
      </c>
      <c r="B374" s="48" t="str">
        <f>IF('1_geral'!$G$20="","",'1_geral'!$G$20)</f>
        <v/>
      </c>
      <c r="C374" s="48" t="str">
        <f>IF('1_geral'!$D$20="","",'1_geral'!$D$20)</f>
        <v/>
      </c>
      <c r="D374" s="35" t="str">
        <f>IF(C374="","",1/'3_pessoal'!C$20)</f>
        <v/>
      </c>
      <c r="E374" s="11">
        <f>IF(C374="",0,'3_pessoal'!AR$20)</f>
        <v>0</v>
      </c>
      <c r="F374" s="108">
        <f>IF(C374="",0,'3_pessoal'!AT$20)</f>
        <v>0</v>
      </c>
      <c r="G374" s="11">
        <f t="shared" si="176"/>
        <v>0</v>
      </c>
      <c r="I374" s="11">
        <f t="shared" si="174"/>
        <v>0</v>
      </c>
      <c r="J374" s="112">
        <f t="shared" si="175"/>
        <v>0</v>
      </c>
      <c r="L374" s="11">
        <f t="shared" si="177"/>
        <v>0</v>
      </c>
      <c r="M374" s="108">
        <f t="shared" si="178"/>
        <v>0</v>
      </c>
      <c r="O374" s="11">
        <f t="shared" si="179"/>
        <v>0</v>
      </c>
      <c r="P374" s="108">
        <f t="shared" si="180"/>
        <v>0</v>
      </c>
      <c r="R374" s="11">
        <f t="shared" si="181"/>
        <v>0</v>
      </c>
      <c r="S374" s="108">
        <f t="shared" si="182"/>
        <v>0</v>
      </c>
      <c r="U374" s="11">
        <f t="shared" si="183"/>
        <v>0</v>
      </c>
      <c r="V374" s="108">
        <f t="shared" si="184"/>
        <v>0</v>
      </c>
      <c r="X374" s="11">
        <f t="shared" si="185"/>
        <v>0</v>
      </c>
      <c r="Y374" s="108">
        <f t="shared" si="186"/>
        <v>0</v>
      </c>
      <c r="AA374" s="11">
        <f t="shared" si="187"/>
        <v>0</v>
      </c>
      <c r="AB374" s="108">
        <f t="shared" si="188"/>
        <v>0</v>
      </c>
      <c r="AD374" s="11">
        <f t="shared" si="189"/>
        <v>0</v>
      </c>
      <c r="AE374" s="108">
        <f t="shared" si="190"/>
        <v>0</v>
      </c>
      <c r="AG374" s="11">
        <f t="shared" si="191"/>
        <v>0</v>
      </c>
      <c r="AH374" s="108">
        <f t="shared" si="192"/>
        <v>0</v>
      </c>
      <c r="AJ374" s="11">
        <f t="shared" si="193"/>
        <v>0</v>
      </c>
      <c r="AK374" s="108">
        <f t="shared" si="194"/>
        <v>0</v>
      </c>
      <c r="AM374" s="11">
        <f t="shared" si="195"/>
        <v>0</v>
      </c>
      <c r="AN374" s="108">
        <f t="shared" si="196"/>
        <v>0</v>
      </c>
      <c r="AP374" s="11">
        <f t="shared" si="197"/>
        <v>0</v>
      </c>
      <c r="AQ374" s="108">
        <f t="shared" si="198"/>
        <v>0</v>
      </c>
      <c r="AS374" s="11">
        <f t="shared" si="199"/>
        <v>0</v>
      </c>
      <c r="AT374" s="108">
        <f t="shared" si="200"/>
        <v>0</v>
      </c>
      <c r="AU374" s="158" t="str">
        <f>IF(C374="","",VLOOKUP(B374,apoio!P:S,4,0))</f>
        <v/>
      </c>
    </row>
    <row r="375" spans="1:47" ht="15" customHeight="1" x14ac:dyDescent="0.25">
      <c r="A375" s="7" t="str">
        <f>IF('1_geral'!$D$21="","",'1_geral'!$A$21)</f>
        <v/>
      </c>
      <c r="B375" s="49" t="str">
        <f>IF('1_geral'!$G$21="","",'1_geral'!$G$21)</f>
        <v/>
      </c>
      <c r="C375" s="49" t="str">
        <f>IF('1_geral'!$D$21="","",'1_geral'!$D$21)</f>
        <v/>
      </c>
      <c r="D375" s="35" t="str">
        <f>IF(C375="","",1/'3_pessoal'!C$21)</f>
        <v/>
      </c>
      <c r="E375" s="12">
        <f>IF(C375="",0,'3_pessoal'!AR$21)</f>
        <v>0</v>
      </c>
      <c r="F375" s="33">
        <f>IF(C375="",0,'3_pessoal'!AT$21)</f>
        <v>0</v>
      </c>
      <c r="G375" s="12">
        <f t="shared" si="176"/>
        <v>0</v>
      </c>
      <c r="I375" s="12">
        <f t="shared" si="174"/>
        <v>0</v>
      </c>
      <c r="J375" s="12">
        <f t="shared" si="175"/>
        <v>0</v>
      </c>
      <c r="L375" s="12">
        <f t="shared" si="177"/>
        <v>0</v>
      </c>
      <c r="M375" s="33">
        <f t="shared" si="178"/>
        <v>0</v>
      </c>
      <c r="O375" s="12">
        <f t="shared" si="179"/>
        <v>0</v>
      </c>
      <c r="P375" s="33">
        <f t="shared" si="180"/>
        <v>0</v>
      </c>
      <c r="R375" s="12">
        <f t="shared" si="181"/>
        <v>0</v>
      </c>
      <c r="S375" s="33">
        <f t="shared" si="182"/>
        <v>0</v>
      </c>
      <c r="U375" s="12">
        <f t="shared" si="183"/>
        <v>0</v>
      </c>
      <c r="V375" s="33">
        <f t="shared" si="184"/>
        <v>0</v>
      </c>
      <c r="X375" s="12">
        <f t="shared" si="185"/>
        <v>0</v>
      </c>
      <c r="Y375" s="33">
        <f t="shared" si="186"/>
        <v>0</v>
      </c>
      <c r="AA375" s="12">
        <f t="shared" si="187"/>
        <v>0</v>
      </c>
      <c r="AB375" s="33">
        <f t="shared" si="188"/>
        <v>0</v>
      </c>
      <c r="AD375" s="12">
        <f t="shared" si="189"/>
        <v>0</v>
      </c>
      <c r="AE375" s="33">
        <f t="shared" si="190"/>
        <v>0</v>
      </c>
      <c r="AG375" s="12">
        <f t="shared" si="191"/>
        <v>0</v>
      </c>
      <c r="AH375" s="33">
        <f t="shared" si="192"/>
        <v>0</v>
      </c>
      <c r="AJ375" s="12">
        <f t="shared" si="193"/>
        <v>0</v>
      </c>
      <c r="AK375" s="33">
        <f t="shared" si="194"/>
        <v>0</v>
      </c>
      <c r="AM375" s="12">
        <f t="shared" si="195"/>
        <v>0</v>
      </c>
      <c r="AN375" s="33">
        <f t="shared" si="196"/>
        <v>0</v>
      </c>
      <c r="AP375" s="12">
        <f t="shared" si="197"/>
        <v>0</v>
      </c>
      <c r="AQ375" s="33">
        <f t="shared" si="198"/>
        <v>0</v>
      </c>
      <c r="AS375" s="12">
        <f t="shared" si="199"/>
        <v>0</v>
      </c>
      <c r="AT375" s="33">
        <f t="shared" si="200"/>
        <v>0</v>
      </c>
      <c r="AU375" s="158" t="str">
        <f>IF(C375="","",VLOOKUP(B375,apoio!P:S,4,0))</f>
        <v/>
      </c>
    </row>
    <row r="376" spans="1:47" ht="15" customHeight="1" x14ac:dyDescent="0.25">
      <c r="A376" s="10" t="str">
        <f>IF('1_geral'!$D$22="","",'1_geral'!$A$22)</f>
        <v/>
      </c>
      <c r="B376" s="48" t="str">
        <f>IF('1_geral'!$G$22="","",'1_geral'!$G$22)</f>
        <v/>
      </c>
      <c r="C376" s="48" t="str">
        <f>IF('1_geral'!$D$22="","",'1_geral'!$D$22)</f>
        <v/>
      </c>
      <c r="D376" s="35" t="str">
        <f>IF(C376="","",1/'3_pessoal'!C$22)</f>
        <v/>
      </c>
      <c r="E376" s="11">
        <f>IF(C376="",0,'3_pessoal'!AR$22)</f>
        <v>0</v>
      </c>
      <c r="F376" s="108">
        <f>IF(C376="",0,'3_pessoal'!AT$22)</f>
        <v>0</v>
      </c>
      <c r="G376" s="11">
        <f t="shared" si="176"/>
        <v>0</v>
      </c>
      <c r="I376" s="11">
        <f t="shared" si="174"/>
        <v>0</v>
      </c>
      <c r="J376" s="112">
        <f t="shared" si="175"/>
        <v>0</v>
      </c>
      <c r="L376" s="11">
        <f t="shared" si="177"/>
        <v>0</v>
      </c>
      <c r="M376" s="108">
        <f t="shared" si="178"/>
        <v>0</v>
      </c>
      <c r="O376" s="11">
        <f t="shared" si="179"/>
        <v>0</v>
      </c>
      <c r="P376" s="108">
        <f t="shared" si="180"/>
        <v>0</v>
      </c>
      <c r="R376" s="11">
        <f t="shared" si="181"/>
        <v>0</v>
      </c>
      <c r="S376" s="108">
        <f t="shared" si="182"/>
        <v>0</v>
      </c>
      <c r="U376" s="11">
        <f t="shared" si="183"/>
        <v>0</v>
      </c>
      <c r="V376" s="108">
        <f t="shared" si="184"/>
        <v>0</v>
      </c>
      <c r="X376" s="11">
        <f t="shared" si="185"/>
        <v>0</v>
      </c>
      <c r="Y376" s="108">
        <f t="shared" si="186"/>
        <v>0</v>
      </c>
      <c r="AA376" s="11">
        <f t="shared" si="187"/>
        <v>0</v>
      </c>
      <c r="AB376" s="108">
        <f t="shared" si="188"/>
        <v>0</v>
      </c>
      <c r="AD376" s="11">
        <f t="shared" si="189"/>
        <v>0</v>
      </c>
      <c r="AE376" s="108">
        <f t="shared" si="190"/>
        <v>0</v>
      </c>
      <c r="AG376" s="11">
        <f t="shared" si="191"/>
        <v>0</v>
      </c>
      <c r="AH376" s="108">
        <f t="shared" si="192"/>
        <v>0</v>
      </c>
      <c r="AJ376" s="11">
        <f t="shared" si="193"/>
        <v>0</v>
      </c>
      <c r="AK376" s="108">
        <f t="shared" si="194"/>
        <v>0</v>
      </c>
      <c r="AM376" s="11">
        <f t="shared" si="195"/>
        <v>0</v>
      </c>
      <c r="AN376" s="108">
        <f t="shared" si="196"/>
        <v>0</v>
      </c>
      <c r="AP376" s="11">
        <f t="shared" si="197"/>
        <v>0</v>
      </c>
      <c r="AQ376" s="108">
        <f t="shared" si="198"/>
        <v>0</v>
      </c>
      <c r="AS376" s="11">
        <f t="shared" si="199"/>
        <v>0</v>
      </c>
      <c r="AT376" s="108">
        <f t="shared" si="200"/>
        <v>0</v>
      </c>
      <c r="AU376" s="158" t="str">
        <f>IF(C376="","",VLOOKUP(B376,apoio!P:S,4,0))</f>
        <v/>
      </c>
    </row>
    <row r="377" spans="1:47" ht="15" customHeight="1" x14ac:dyDescent="0.25">
      <c r="A377" s="7" t="str">
        <f>IF('1_geral'!$D$23="","",'1_geral'!$A$23)</f>
        <v/>
      </c>
      <c r="B377" s="49" t="str">
        <f>IF('1_geral'!$G$23="","",'1_geral'!$G$23)</f>
        <v/>
      </c>
      <c r="C377" s="49" t="str">
        <f>IF('1_geral'!$D$23="","",'1_geral'!$D$23)</f>
        <v/>
      </c>
      <c r="D377" s="35" t="str">
        <f>IF(C377="","",1/'3_pessoal'!C$23)</f>
        <v/>
      </c>
      <c r="E377" s="12">
        <f>IF(C377="",0,'3_pessoal'!AR$23)</f>
        <v>0</v>
      </c>
      <c r="F377" s="33">
        <f>IF(C377="",0,'3_pessoal'!AT$23)</f>
        <v>0</v>
      </c>
      <c r="G377" s="12">
        <f t="shared" si="176"/>
        <v>0</v>
      </c>
      <c r="I377" s="12">
        <f t="shared" si="174"/>
        <v>0</v>
      </c>
      <c r="J377" s="12">
        <f t="shared" si="175"/>
        <v>0</v>
      </c>
      <c r="L377" s="12">
        <f t="shared" si="177"/>
        <v>0</v>
      </c>
      <c r="M377" s="33">
        <f t="shared" si="178"/>
        <v>0</v>
      </c>
      <c r="O377" s="12">
        <f t="shared" si="179"/>
        <v>0</v>
      </c>
      <c r="P377" s="33">
        <f t="shared" si="180"/>
        <v>0</v>
      </c>
      <c r="R377" s="12">
        <f t="shared" si="181"/>
        <v>0</v>
      </c>
      <c r="S377" s="33">
        <f t="shared" si="182"/>
        <v>0</v>
      </c>
      <c r="U377" s="12">
        <f t="shared" si="183"/>
        <v>0</v>
      </c>
      <c r="V377" s="33">
        <f t="shared" si="184"/>
        <v>0</v>
      </c>
      <c r="X377" s="12">
        <f t="shared" si="185"/>
        <v>0</v>
      </c>
      <c r="Y377" s="33">
        <f t="shared" si="186"/>
        <v>0</v>
      </c>
      <c r="AA377" s="12">
        <f t="shared" si="187"/>
        <v>0</v>
      </c>
      <c r="AB377" s="33">
        <f t="shared" si="188"/>
        <v>0</v>
      </c>
      <c r="AD377" s="12">
        <f t="shared" si="189"/>
        <v>0</v>
      </c>
      <c r="AE377" s="33">
        <f t="shared" si="190"/>
        <v>0</v>
      </c>
      <c r="AG377" s="12">
        <f t="shared" si="191"/>
        <v>0</v>
      </c>
      <c r="AH377" s="33">
        <f t="shared" si="192"/>
        <v>0</v>
      </c>
      <c r="AJ377" s="12">
        <f t="shared" si="193"/>
        <v>0</v>
      </c>
      <c r="AK377" s="33">
        <f t="shared" si="194"/>
        <v>0</v>
      </c>
      <c r="AM377" s="12">
        <f t="shared" si="195"/>
        <v>0</v>
      </c>
      <c r="AN377" s="33">
        <f t="shared" si="196"/>
        <v>0</v>
      </c>
      <c r="AP377" s="12">
        <f t="shared" si="197"/>
        <v>0</v>
      </c>
      <c r="AQ377" s="33">
        <f t="shared" si="198"/>
        <v>0</v>
      </c>
      <c r="AS377" s="12">
        <f t="shared" si="199"/>
        <v>0</v>
      </c>
      <c r="AT377" s="33">
        <f t="shared" si="200"/>
        <v>0</v>
      </c>
      <c r="AU377" s="158" t="str">
        <f>IF(C377="","",VLOOKUP(B377,apoio!P:S,4,0))</f>
        <v/>
      </c>
    </row>
    <row r="378" spans="1:47" ht="15" customHeight="1" x14ac:dyDescent="0.25">
      <c r="A378" s="10" t="str">
        <f>IF('1_geral'!$D$24="","",'1_geral'!$A$24)</f>
        <v/>
      </c>
      <c r="B378" s="48" t="str">
        <f>IF('1_geral'!$G$24="","",'1_geral'!$G$24)</f>
        <v/>
      </c>
      <c r="C378" s="48" t="str">
        <f>IF('1_geral'!$D$24="","",'1_geral'!$D$24)</f>
        <v/>
      </c>
      <c r="D378" s="35" t="str">
        <f>IF(C378="","",1/'3_pessoal'!C$24)</f>
        <v/>
      </c>
      <c r="E378" s="11">
        <f>IF(C378="",0,'3_pessoal'!AR$24)</f>
        <v>0</v>
      </c>
      <c r="F378" s="108">
        <f>IF(C378="",0,'3_pessoal'!AT$24)</f>
        <v>0</v>
      </c>
      <c r="G378" s="11">
        <f t="shared" si="176"/>
        <v>0</v>
      </c>
      <c r="I378" s="11">
        <f t="shared" si="174"/>
        <v>0</v>
      </c>
      <c r="J378" s="112">
        <f t="shared" si="175"/>
        <v>0</v>
      </c>
      <c r="L378" s="11">
        <f t="shared" si="177"/>
        <v>0</v>
      </c>
      <c r="M378" s="108">
        <f t="shared" si="178"/>
        <v>0</v>
      </c>
      <c r="O378" s="11">
        <f t="shared" si="179"/>
        <v>0</v>
      </c>
      <c r="P378" s="108">
        <f t="shared" si="180"/>
        <v>0</v>
      </c>
      <c r="R378" s="11">
        <f t="shared" si="181"/>
        <v>0</v>
      </c>
      <c r="S378" s="108">
        <f t="shared" si="182"/>
        <v>0</v>
      </c>
      <c r="U378" s="11">
        <f t="shared" si="183"/>
        <v>0</v>
      </c>
      <c r="V378" s="108">
        <f t="shared" si="184"/>
        <v>0</v>
      </c>
      <c r="X378" s="11">
        <f t="shared" si="185"/>
        <v>0</v>
      </c>
      <c r="Y378" s="108">
        <f t="shared" si="186"/>
        <v>0</v>
      </c>
      <c r="AA378" s="11">
        <f t="shared" si="187"/>
        <v>0</v>
      </c>
      <c r="AB378" s="108">
        <f t="shared" si="188"/>
        <v>0</v>
      </c>
      <c r="AD378" s="11">
        <f t="shared" si="189"/>
        <v>0</v>
      </c>
      <c r="AE378" s="108">
        <f t="shared" si="190"/>
        <v>0</v>
      </c>
      <c r="AG378" s="11">
        <f t="shared" si="191"/>
        <v>0</v>
      </c>
      <c r="AH378" s="108">
        <f t="shared" si="192"/>
        <v>0</v>
      </c>
      <c r="AJ378" s="11">
        <f t="shared" si="193"/>
        <v>0</v>
      </c>
      <c r="AK378" s="108">
        <f t="shared" si="194"/>
        <v>0</v>
      </c>
      <c r="AM378" s="11">
        <f t="shared" si="195"/>
        <v>0</v>
      </c>
      <c r="AN378" s="108">
        <f t="shared" si="196"/>
        <v>0</v>
      </c>
      <c r="AP378" s="11">
        <f t="shared" si="197"/>
        <v>0</v>
      </c>
      <c r="AQ378" s="108">
        <f t="shared" si="198"/>
        <v>0</v>
      </c>
      <c r="AS378" s="11">
        <f t="shared" si="199"/>
        <v>0</v>
      </c>
      <c r="AT378" s="108">
        <f t="shared" si="200"/>
        <v>0</v>
      </c>
      <c r="AU378" s="158" t="str">
        <f>IF(C378="","",VLOOKUP(B378,apoio!P:S,4,0))</f>
        <v/>
      </c>
    </row>
    <row r="379" spans="1:47" ht="15" customHeight="1" x14ac:dyDescent="0.25">
      <c r="A379" s="7" t="str">
        <f>IF('1_geral'!$D$25="","",'1_geral'!$A$25)</f>
        <v/>
      </c>
      <c r="B379" s="49" t="str">
        <f>IF('1_geral'!$G$25="","",'1_geral'!$G$25)</f>
        <v/>
      </c>
      <c r="C379" s="49" t="str">
        <f>IF('1_geral'!$D$25="","",'1_geral'!$D$25)</f>
        <v/>
      </c>
      <c r="D379" s="35" t="str">
        <f>IF(C379="","",1/'3_pessoal'!C$25)</f>
        <v/>
      </c>
      <c r="E379" s="12">
        <f>IF(C379="",0,'3_pessoal'!AR$25)</f>
        <v>0</v>
      </c>
      <c r="F379" s="33">
        <f>IF(C379="",0,'3_pessoal'!AT$25)</f>
        <v>0</v>
      </c>
      <c r="G379" s="12">
        <f t="shared" si="176"/>
        <v>0</v>
      </c>
      <c r="I379" s="12">
        <f t="shared" si="174"/>
        <v>0</v>
      </c>
      <c r="J379" s="12">
        <f t="shared" si="175"/>
        <v>0</v>
      </c>
      <c r="L379" s="12">
        <f t="shared" si="177"/>
        <v>0</v>
      </c>
      <c r="M379" s="33">
        <f t="shared" si="178"/>
        <v>0</v>
      </c>
      <c r="O379" s="12">
        <f t="shared" si="179"/>
        <v>0</v>
      </c>
      <c r="P379" s="33">
        <f t="shared" si="180"/>
        <v>0</v>
      </c>
      <c r="R379" s="12">
        <f t="shared" si="181"/>
        <v>0</v>
      </c>
      <c r="S379" s="33">
        <f t="shared" si="182"/>
        <v>0</v>
      </c>
      <c r="U379" s="12">
        <f t="shared" si="183"/>
        <v>0</v>
      </c>
      <c r="V379" s="33">
        <f t="shared" si="184"/>
        <v>0</v>
      </c>
      <c r="X379" s="12">
        <f t="shared" si="185"/>
        <v>0</v>
      </c>
      <c r="Y379" s="33">
        <f t="shared" si="186"/>
        <v>0</v>
      </c>
      <c r="AA379" s="12">
        <f t="shared" si="187"/>
        <v>0</v>
      </c>
      <c r="AB379" s="33">
        <f t="shared" si="188"/>
        <v>0</v>
      </c>
      <c r="AD379" s="12">
        <f t="shared" si="189"/>
        <v>0</v>
      </c>
      <c r="AE379" s="33">
        <f t="shared" si="190"/>
        <v>0</v>
      </c>
      <c r="AG379" s="12">
        <f t="shared" si="191"/>
        <v>0</v>
      </c>
      <c r="AH379" s="33">
        <f t="shared" si="192"/>
        <v>0</v>
      </c>
      <c r="AJ379" s="12">
        <f t="shared" si="193"/>
        <v>0</v>
      </c>
      <c r="AK379" s="33">
        <f t="shared" si="194"/>
        <v>0</v>
      </c>
      <c r="AM379" s="12">
        <f t="shared" si="195"/>
        <v>0</v>
      </c>
      <c r="AN379" s="33">
        <f t="shared" si="196"/>
        <v>0</v>
      </c>
      <c r="AP379" s="12">
        <f t="shared" si="197"/>
        <v>0</v>
      </c>
      <c r="AQ379" s="33">
        <f t="shared" si="198"/>
        <v>0</v>
      </c>
      <c r="AS379" s="12">
        <f t="shared" si="199"/>
        <v>0</v>
      </c>
      <c r="AT379" s="33">
        <f t="shared" si="200"/>
        <v>0</v>
      </c>
      <c r="AU379" s="158" t="str">
        <f>IF(C379="","",VLOOKUP(B379,apoio!P:S,4,0))</f>
        <v/>
      </c>
    </row>
    <row r="380" spans="1:47" ht="15" customHeight="1" x14ac:dyDescent="0.25">
      <c r="A380" s="10" t="str">
        <f>IF('1_geral'!$D$26="","",'1_geral'!$A$26)</f>
        <v/>
      </c>
      <c r="B380" s="48" t="str">
        <f>IF('1_geral'!$G$26="","",'1_geral'!$G$26)</f>
        <v/>
      </c>
      <c r="C380" s="48" t="str">
        <f>IF('1_geral'!$D$26="","",'1_geral'!$D$26)</f>
        <v/>
      </c>
      <c r="D380" s="35" t="str">
        <f>IF(C380="","",1/'3_pessoal'!C$26)</f>
        <v/>
      </c>
      <c r="E380" s="11">
        <f>IF(C380="",0,'3_pessoal'!AR$26)</f>
        <v>0</v>
      </c>
      <c r="F380" s="108">
        <f>IF(C380="",0,'3_pessoal'!AT$26)</f>
        <v>0</v>
      </c>
      <c r="G380" s="11">
        <f t="shared" si="176"/>
        <v>0</v>
      </c>
      <c r="I380" s="11">
        <f t="shared" si="174"/>
        <v>0</v>
      </c>
      <c r="J380" s="112">
        <f t="shared" si="175"/>
        <v>0</v>
      </c>
      <c r="L380" s="11">
        <f t="shared" si="177"/>
        <v>0</v>
      </c>
      <c r="M380" s="108">
        <f t="shared" si="178"/>
        <v>0</v>
      </c>
      <c r="O380" s="11">
        <f t="shared" si="179"/>
        <v>0</v>
      </c>
      <c r="P380" s="108">
        <f t="shared" si="180"/>
        <v>0</v>
      </c>
      <c r="R380" s="11">
        <f t="shared" si="181"/>
        <v>0</v>
      </c>
      <c r="S380" s="108">
        <f t="shared" si="182"/>
        <v>0</v>
      </c>
      <c r="U380" s="11">
        <f t="shared" si="183"/>
        <v>0</v>
      </c>
      <c r="V380" s="108">
        <f t="shared" si="184"/>
        <v>0</v>
      </c>
      <c r="X380" s="11">
        <f t="shared" si="185"/>
        <v>0</v>
      </c>
      <c r="Y380" s="108">
        <f t="shared" si="186"/>
        <v>0</v>
      </c>
      <c r="AA380" s="11">
        <f t="shared" si="187"/>
        <v>0</v>
      </c>
      <c r="AB380" s="108">
        <f t="shared" si="188"/>
        <v>0</v>
      </c>
      <c r="AD380" s="11">
        <f t="shared" si="189"/>
        <v>0</v>
      </c>
      <c r="AE380" s="108">
        <f t="shared" si="190"/>
        <v>0</v>
      </c>
      <c r="AG380" s="11">
        <f t="shared" si="191"/>
        <v>0</v>
      </c>
      <c r="AH380" s="108">
        <f t="shared" si="192"/>
        <v>0</v>
      </c>
      <c r="AJ380" s="11">
        <f t="shared" si="193"/>
        <v>0</v>
      </c>
      <c r="AK380" s="108">
        <f t="shared" si="194"/>
        <v>0</v>
      </c>
      <c r="AM380" s="11">
        <f t="shared" si="195"/>
        <v>0</v>
      </c>
      <c r="AN380" s="108">
        <f t="shared" si="196"/>
        <v>0</v>
      </c>
      <c r="AP380" s="11">
        <f t="shared" si="197"/>
        <v>0</v>
      </c>
      <c r="AQ380" s="108">
        <f t="shared" si="198"/>
        <v>0</v>
      </c>
      <c r="AS380" s="11">
        <f t="shared" si="199"/>
        <v>0</v>
      </c>
      <c r="AT380" s="108">
        <f t="shared" si="200"/>
        <v>0</v>
      </c>
      <c r="AU380" s="158" t="str">
        <f>IF(C380="","",VLOOKUP(B380,apoio!P:S,4,0))</f>
        <v/>
      </c>
    </row>
    <row r="381" spans="1:47" ht="15" customHeight="1" x14ac:dyDescent="0.25">
      <c r="A381" s="7" t="str">
        <f>IF('1_geral'!$D$27="","",'1_geral'!$A$27)</f>
        <v/>
      </c>
      <c r="B381" s="49" t="str">
        <f>IF('1_geral'!$G$27="","",'1_geral'!$G$27)</f>
        <v/>
      </c>
      <c r="C381" s="49" t="str">
        <f>IF('1_geral'!$D$27="","",'1_geral'!$D$27)</f>
        <v/>
      </c>
      <c r="D381" s="35" t="str">
        <f>IF(C381="","",1/'3_pessoal'!C$27)</f>
        <v/>
      </c>
      <c r="E381" s="12">
        <f>IF(C381="",0,'3_pessoal'!AR$27)</f>
        <v>0</v>
      </c>
      <c r="F381" s="33">
        <f>IF(C381="",0,'3_pessoal'!AT$27)</f>
        <v>0</v>
      </c>
      <c r="G381" s="12">
        <f t="shared" si="176"/>
        <v>0</v>
      </c>
      <c r="I381" s="12">
        <f t="shared" si="174"/>
        <v>0</v>
      </c>
      <c r="J381" s="12">
        <f t="shared" si="175"/>
        <v>0</v>
      </c>
      <c r="L381" s="12">
        <f t="shared" si="177"/>
        <v>0</v>
      </c>
      <c r="M381" s="33">
        <f t="shared" si="178"/>
        <v>0</v>
      </c>
      <c r="O381" s="12">
        <f t="shared" si="179"/>
        <v>0</v>
      </c>
      <c r="P381" s="33">
        <f t="shared" si="180"/>
        <v>0</v>
      </c>
      <c r="R381" s="12">
        <f t="shared" si="181"/>
        <v>0</v>
      </c>
      <c r="S381" s="33">
        <f t="shared" si="182"/>
        <v>0</v>
      </c>
      <c r="U381" s="12">
        <f t="shared" si="183"/>
        <v>0</v>
      </c>
      <c r="V381" s="33">
        <f t="shared" si="184"/>
        <v>0</v>
      </c>
      <c r="X381" s="12">
        <f t="shared" si="185"/>
        <v>0</v>
      </c>
      <c r="Y381" s="33">
        <f t="shared" si="186"/>
        <v>0</v>
      </c>
      <c r="AA381" s="12">
        <f t="shared" si="187"/>
        <v>0</v>
      </c>
      <c r="AB381" s="33">
        <f t="shared" si="188"/>
        <v>0</v>
      </c>
      <c r="AD381" s="12">
        <f t="shared" si="189"/>
        <v>0</v>
      </c>
      <c r="AE381" s="33">
        <f t="shared" si="190"/>
        <v>0</v>
      </c>
      <c r="AG381" s="12">
        <f t="shared" si="191"/>
        <v>0</v>
      </c>
      <c r="AH381" s="33">
        <f t="shared" si="192"/>
        <v>0</v>
      </c>
      <c r="AJ381" s="12">
        <f t="shared" si="193"/>
        <v>0</v>
      </c>
      <c r="AK381" s="33">
        <f t="shared" si="194"/>
        <v>0</v>
      </c>
      <c r="AM381" s="12">
        <f t="shared" si="195"/>
        <v>0</v>
      </c>
      <c r="AN381" s="33">
        <f t="shared" si="196"/>
        <v>0</v>
      </c>
      <c r="AP381" s="12">
        <f t="shared" si="197"/>
        <v>0</v>
      </c>
      <c r="AQ381" s="33">
        <f t="shared" si="198"/>
        <v>0</v>
      </c>
      <c r="AS381" s="12">
        <f t="shared" si="199"/>
        <v>0</v>
      </c>
      <c r="AT381" s="33">
        <f t="shared" si="200"/>
        <v>0</v>
      </c>
      <c r="AU381" s="158" t="str">
        <f>IF(C381="","",VLOOKUP(B381,apoio!P:S,4,0))</f>
        <v/>
      </c>
    </row>
    <row r="382" spans="1:47" ht="15" customHeight="1" x14ac:dyDescent="0.25">
      <c r="A382" s="10" t="str">
        <f>IF('1_geral'!$D$28="","",'1_geral'!$A$28)</f>
        <v/>
      </c>
      <c r="B382" s="48" t="str">
        <f>IF('1_geral'!$G$28="","",'1_geral'!$G$28)</f>
        <v/>
      </c>
      <c r="C382" s="48" t="str">
        <f>IF('1_geral'!$D$28="","",'1_geral'!$D$28)</f>
        <v/>
      </c>
      <c r="D382" s="35" t="str">
        <f>IF(C382="","",1/'3_pessoal'!C$28)</f>
        <v/>
      </c>
      <c r="E382" s="11">
        <f>IF(C382="",0,'3_pessoal'!AR$28)</f>
        <v>0</v>
      </c>
      <c r="F382" s="108">
        <f>IF(C382="",0,'3_pessoal'!AT$28)</f>
        <v>0</v>
      </c>
      <c r="G382" s="11">
        <f t="shared" si="176"/>
        <v>0</v>
      </c>
      <c r="I382" s="11">
        <f t="shared" si="174"/>
        <v>0</v>
      </c>
      <c r="J382" s="112">
        <f t="shared" si="175"/>
        <v>0</v>
      </c>
      <c r="L382" s="11">
        <f t="shared" si="177"/>
        <v>0</v>
      </c>
      <c r="M382" s="108">
        <f t="shared" si="178"/>
        <v>0</v>
      </c>
      <c r="O382" s="11">
        <f t="shared" si="179"/>
        <v>0</v>
      </c>
      <c r="P382" s="108">
        <f t="shared" si="180"/>
        <v>0</v>
      </c>
      <c r="R382" s="11">
        <f t="shared" si="181"/>
        <v>0</v>
      </c>
      <c r="S382" s="108">
        <f t="shared" si="182"/>
        <v>0</v>
      </c>
      <c r="U382" s="11">
        <f t="shared" si="183"/>
        <v>0</v>
      </c>
      <c r="V382" s="108">
        <f t="shared" si="184"/>
        <v>0</v>
      </c>
      <c r="X382" s="11">
        <f t="shared" si="185"/>
        <v>0</v>
      </c>
      <c r="Y382" s="108">
        <f t="shared" si="186"/>
        <v>0</v>
      </c>
      <c r="AA382" s="11">
        <f t="shared" si="187"/>
        <v>0</v>
      </c>
      <c r="AB382" s="108">
        <f t="shared" si="188"/>
        <v>0</v>
      </c>
      <c r="AD382" s="11">
        <f t="shared" si="189"/>
        <v>0</v>
      </c>
      <c r="AE382" s="108">
        <f t="shared" si="190"/>
        <v>0</v>
      </c>
      <c r="AG382" s="11">
        <f t="shared" si="191"/>
        <v>0</v>
      </c>
      <c r="AH382" s="108">
        <f t="shared" si="192"/>
        <v>0</v>
      </c>
      <c r="AJ382" s="11">
        <f t="shared" si="193"/>
        <v>0</v>
      </c>
      <c r="AK382" s="108">
        <f t="shared" si="194"/>
        <v>0</v>
      </c>
      <c r="AM382" s="11">
        <f t="shared" si="195"/>
        <v>0</v>
      </c>
      <c r="AN382" s="108">
        <f t="shared" si="196"/>
        <v>0</v>
      </c>
      <c r="AP382" s="11">
        <f t="shared" si="197"/>
        <v>0</v>
      </c>
      <c r="AQ382" s="108">
        <f t="shared" si="198"/>
        <v>0</v>
      </c>
      <c r="AS382" s="11">
        <f t="shared" si="199"/>
        <v>0</v>
      </c>
      <c r="AT382" s="108">
        <f t="shared" si="200"/>
        <v>0</v>
      </c>
      <c r="AU382" s="158" t="str">
        <f>IF(C382="","",VLOOKUP(B382,apoio!P:S,4,0))</f>
        <v/>
      </c>
    </row>
    <row r="383" spans="1:47" ht="15" customHeight="1" x14ac:dyDescent="0.25">
      <c r="A383" s="7" t="str">
        <f>IF('1_geral'!$D$29="","",'1_geral'!$A$29)</f>
        <v/>
      </c>
      <c r="B383" s="49" t="str">
        <f>IF('1_geral'!$G$29="","",'1_geral'!$G$29)</f>
        <v/>
      </c>
      <c r="C383" s="49" t="str">
        <f>IF('1_geral'!$D$29="","",'1_geral'!$D$29)</f>
        <v/>
      </c>
      <c r="D383" s="35" t="str">
        <f>IF(C383="","",1/'3_pessoal'!C$29)</f>
        <v/>
      </c>
      <c r="E383" s="12">
        <f>IF(C383="",0,'3_pessoal'!AR$29)</f>
        <v>0</v>
      </c>
      <c r="F383" s="33">
        <f>IF(C383="",0,'3_pessoal'!AT$29)</f>
        <v>0</v>
      </c>
      <c r="G383" s="12">
        <f t="shared" si="176"/>
        <v>0</v>
      </c>
      <c r="I383" s="12">
        <f t="shared" si="174"/>
        <v>0</v>
      </c>
      <c r="J383" s="12">
        <f t="shared" si="175"/>
        <v>0</v>
      </c>
      <c r="L383" s="12">
        <f t="shared" si="177"/>
        <v>0</v>
      </c>
      <c r="M383" s="33">
        <f t="shared" si="178"/>
        <v>0</v>
      </c>
      <c r="O383" s="12">
        <f t="shared" si="179"/>
        <v>0</v>
      </c>
      <c r="P383" s="33">
        <f t="shared" si="180"/>
        <v>0</v>
      </c>
      <c r="R383" s="12">
        <f t="shared" si="181"/>
        <v>0</v>
      </c>
      <c r="S383" s="33">
        <f t="shared" si="182"/>
        <v>0</v>
      </c>
      <c r="U383" s="12">
        <f t="shared" si="183"/>
        <v>0</v>
      </c>
      <c r="V383" s="33">
        <f t="shared" si="184"/>
        <v>0</v>
      </c>
      <c r="X383" s="12">
        <f t="shared" si="185"/>
        <v>0</v>
      </c>
      <c r="Y383" s="33">
        <f t="shared" si="186"/>
        <v>0</v>
      </c>
      <c r="AA383" s="12">
        <f t="shared" si="187"/>
        <v>0</v>
      </c>
      <c r="AB383" s="33">
        <f t="shared" si="188"/>
        <v>0</v>
      </c>
      <c r="AD383" s="12">
        <f t="shared" si="189"/>
        <v>0</v>
      </c>
      <c r="AE383" s="33">
        <f t="shared" si="190"/>
        <v>0</v>
      </c>
      <c r="AG383" s="12">
        <f t="shared" si="191"/>
        <v>0</v>
      </c>
      <c r="AH383" s="33">
        <f t="shared" si="192"/>
        <v>0</v>
      </c>
      <c r="AJ383" s="12">
        <f t="shared" si="193"/>
        <v>0</v>
      </c>
      <c r="AK383" s="33">
        <f t="shared" si="194"/>
        <v>0</v>
      </c>
      <c r="AM383" s="12">
        <f t="shared" si="195"/>
        <v>0</v>
      </c>
      <c r="AN383" s="33">
        <f t="shared" si="196"/>
        <v>0</v>
      </c>
      <c r="AP383" s="12">
        <f t="shared" si="197"/>
        <v>0</v>
      </c>
      <c r="AQ383" s="33">
        <f t="shared" si="198"/>
        <v>0</v>
      </c>
      <c r="AS383" s="12">
        <f t="shared" si="199"/>
        <v>0</v>
      </c>
      <c r="AT383" s="33">
        <f t="shared" si="200"/>
        <v>0</v>
      </c>
      <c r="AU383" s="158" t="str">
        <f>IF(C383="","",VLOOKUP(B383,apoio!P:S,4,0))</f>
        <v/>
      </c>
    </row>
    <row r="384" spans="1:47" ht="15" customHeight="1" x14ac:dyDescent="0.25">
      <c r="A384" s="10" t="str">
        <f>IF('1_geral'!$D$30="","",'1_geral'!$A$30)</f>
        <v/>
      </c>
      <c r="B384" s="48" t="str">
        <f>IF('1_geral'!$G$30="","",'1_geral'!$G$30)</f>
        <v/>
      </c>
      <c r="C384" s="48" t="str">
        <f>IF('1_geral'!$D$30="","",'1_geral'!$D$30)</f>
        <v/>
      </c>
      <c r="D384" s="35" t="str">
        <f>IF(C384="","",1/'3_pessoal'!C$30)</f>
        <v/>
      </c>
      <c r="E384" s="11">
        <f>IF(C384="",0,'3_pessoal'!AR$30)</f>
        <v>0</v>
      </c>
      <c r="F384" s="108">
        <f>IF(C384="",0,'3_pessoal'!AT$30)</f>
        <v>0</v>
      </c>
      <c r="G384" s="11">
        <f t="shared" si="176"/>
        <v>0</v>
      </c>
      <c r="I384" s="11">
        <f t="shared" si="174"/>
        <v>0</v>
      </c>
      <c r="J384" s="112">
        <f t="shared" si="175"/>
        <v>0</v>
      </c>
      <c r="L384" s="11">
        <f t="shared" si="177"/>
        <v>0</v>
      </c>
      <c r="M384" s="108">
        <f t="shared" si="178"/>
        <v>0</v>
      </c>
      <c r="O384" s="11">
        <f t="shared" si="179"/>
        <v>0</v>
      </c>
      <c r="P384" s="108">
        <f t="shared" si="180"/>
        <v>0</v>
      </c>
      <c r="R384" s="11">
        <f t="shared" si="181"/>
        <v>0</v>
      </c>
      <c r="S384" s="108">
        <f t="shared" si="182"/>
        <v>0</v>
      </c>
      <c r="U384" s="11">
        <f t="shared" si="183"/>
        <v>0</v>
      </c>
      <c r="V384" s="108">
        <f t="shared" si="184"/>
        <v>0</v>
      </c>
      <c r="X384" s="11">
        <f t="shared" si="185"/>
        <v>0</v>
      </c>
      <c r="Y384" s="108">
        <f t="shared" si="186"/>
        <v>0</v>
      </c>
      <c r="AA384" s="11">
        <f t="shared" si="187"/>
        <v>0</v>
      </c>
      <c r="AB384" s="108">
        <f t="shared" si="188"/>
        <v>0</v>
      </c>
      <c r="AD384" s="11">
        <f t="shared" si="189"/>
        <v>0</v>
      </c>
      <c r="AE384" s="108">
        <f t="shared" si="190"/>
        <v>0</v>
      </c>
      <c r="AG384" s="11">
        <f t="shared" si="191"/>
        <v>0</v>
      </c>
      <c r="AH384" s="108">
        <f t="shared" si="192"/>
        <v>0</v>
      </c>
      <c r="AJ384" s="11">
        <f t="shared" si="193"/>
        <v>0</v>
      </c>
      <c r="AK384" s="108">
        <f t="shared" si="194"/>
        <v>0</v>
      </c>
      <c r="AM384" s="11">
        <f t="shared" si="195"/>
        <v>0</v>
      </c>
      <c r="AN384" s="108">
        <f t="shared" si="196"/>
        <v>0</v>
      </c>
      <c r="AP384" s="11">
        <f t="shared" si="197"/>
        <v>0</v>
      </c>
      <c r="AQ384" s="108">
        <f t="shared" si="198"/>
        <v>0</v>
      </c>
      <c r="AS384" s="11">
        <f t="shared" si="199"/>
        <v>0</v>
      </c>
      <c r="AT384" s="108">
        <f t="shared" si="200"/>
        <v>0</v>
      </c>
      <c r="AU384" s="158" t="str">
        <f>IF(C384="","",VLOOKUP(B384,apoio!P:S,4,0))</f>
        <v/>
      </c>
    </row>
    <row r="385" spans="1:47" ht="15" customHeight="1" x14ac:dyDescent="0.25">
      <c r="A385" s="7" t="str">
        <f>IF('1_geral'!$D$31="","",'1_geral'!$A$31)</f>
        <v/>
      </c>
      <c r="B385" s="49" t="str">
        <f>IF('1_geral'!$G$31="","",'1_geral'!$G$31)</f>
        <v/>
      </c>
      <c r="C385" s="49" t="str">
        <f>IF('1_geral'!$D$31="","",'1_geral'!$D$31)</f>
        <v/>
      </c>
      <c r="D385" s="35" t="str">
        <f>IF(C385="","",1/'3_pessoal'!C$31)</f>
        <v/>
      </c>
      <c r="E385" s="12">
        <f>IF(C385="",0,'3_pessoal'!AR$31)</f>
        <v>0</v>
      </c>
      <c r="F385" s="33">
        <f>IF(C385="",0,'3_pessoal'!AT$31)</f>
        <v>0</v>
      </c>
      <c r="G385" s="12">
        <f t="shared" si="176"/>
        <v>0</v>
      </c>
      <c r="I385" s="12">
        <f t="shared" si="174"/>
        <v>0</v>
      </c>
      <c r="J385" s="12">
        <f t="shared" si="175"/>
        <v>0</v>
      </c>
      <c r="L385" s="12">
        <f t="shared" si="177"/>
        <v>0</v>
      </c>
      <c r="M385" s="33">
        <f t="shared" si="178"/>
        <v>0</v>
      </c>
      <c r="O385" s="12">
        <f t="shared" si="179"/>
        <v>0</v>
      </c>
      <c r="P385" s="33">
        <f t="shared" si="180"/>
        <v>0</v>
      </c>
      <c r="R385" s="12">
        <f t="shared" si="181"/>
        <v>0</v>
      </c>
      <c r="S385" s="33">
        <f t="shared" si="182"/>
        <v>0</v>
      </c>
      <c r="U385" s="12">
        <f t="shared" si="183"/>
        <v>0</v>
      </c>
      <c r="V385" s="33">
        <f t="shared" si="184"/>
        <v>0</v>
      </c>
      <c r="X385" s="12">
        <f t="shared" si="185"/>
        <v>0</v>
      </c>
      <c r="Y385" s="33">
        <f t="shared" si="186"/>
        <v>0</v>
      </c>
      <c r="AA385" s="12">
        <f t="shared" si="187"/>
        <v>0</v>
      </c>
      <c r="AB385" s="33">
        <f t="shared" si="188"/>
        <v>0</v>
      </c>
      <c r="AD385" s="12">
        <f t="shared" si="189"/>
        <v>0</v>
      </c>
      <c r="AE385" s="33">
        <f t="shared" si="190"/>
        <v>0</v>
      </c>
      <c r="AG385" s="12">
        <f t="shared" si="191"/>
        <v>0</v>
      </c>
      <c r="AH385" s="33">
        <f t="shared" si="192"/>
        <v>0</v>
      </c>
      <c r="AJ385" s="12">
        <f t="shared" si="193"/>
        <v>0</v>
      </c>
      <c r="AK385" s="33">
        <f t="shared" si="194"/>
        <v>0</v>
      </c>
      <c r="AM385" s="12">
        <f t="shared" si="195"/>
        <v>0</v>
      </c>
      <c r="AN385" s="33">
        <f t="shared" si="196"/>
        <v>0</v>
      </c>
      <c r="AP385" s="12">
        <f t="shared" si="197"/>
        <v>0</v>
      </c>
      <c r="AQ385" s="33">
        <f t="shared" si="198"/>
        <v>0</v>
      </c>
      <c r="AS385" s="12">
        <f t="shared" si="199"/>
        <v>0</v>
      </c>
      <c r="AT385" s="33">
        <f t="shared" si="200"/>
        <v>0</v>
      </c>
      <c r="AU385" s="158" t="str">
        <f>IF(C385="","",VLOOKUP(B385,apoio!P:S,4,0))</f>
        <v/>
      </c>
    </row>
    <row r="386" spans="1:47" ht="15" customHeight="1" x14ac:dyDescent="0.25">
      <c r="A386" s="10" t="str">
        <f>IF('1_geral'!$D$32="","",'1_geral'!$A$32)</f>
        <v/>
      </c>
      <c r="B386" s="48" t="str">
        <f>IF('1_geral'!$G$32="","",'1_geral'!$G$32)</f>
        <v/>
      </c>
      <c r="C386" s="48" t="str">
        <f>IF('1_geral'!$D$32="","",'1_geral'!$D$32)</f>
        <v/>
      </c>
      <c r="D386" s="35" t="str">
        <f>IF(C386="","",1/'3_pessoal'!C$32)</f>
        <v/>
      </c>
      <c r="E386" s="11">
        <f>IF(C386="",0,'3_pessoal'!AR$32)</f>
        <v>0</v>
      </c>
      <c r="F386" s="108">
        <f>IF(C386="",0,'3_pessoal'!AT$32)</f>
        <v>0</v>
      </c>
      <c r="G386" s="11">
        <f t="shared" si="176"/>
        <v>0</v>
      </c>
      <c r="I386" s="11">
        <f t="shared" si="174"/>
        <v>0</v>
      </c>
      <c r="J386" s="112">
        <f t="shared" si="175"/>
        <v>0</v>
      </c>
      <c r="L386" s="11">
        <f t="shared" si="177"/>
        <v>0</v>
      </c>
      <c r="M386" s="108">
        <f t="shared" si="178"/>
        <v>0</v>
      </c>
      <c r="O386" s="11">
        <f t="shared" si="179"/>
        <v>0</v>
      </c>
      <c r="P386" s="108">
        <f t="shared" si="180"/>
        <v>0</v>
      </c>
      <c r="R386" s="11">
        <f t="shared" si="181"/>
        <v>0</v>
      </c>
      <c r="S386" s="108">
        <f t="shared" si="182"/>
        <v>0</v>
      </c>
      <c r="U386" s="11">
        <f t="shared" si="183"/>
        <v>0</v>
      </c>
      <c r="V386" s="108">
        <f t="shared" si="184"/>
        <v>0</v>
      </c>
      <c r="X386" s="11">
        <f t="shared" si="185"/>
        <v>0</v>
      </c>
      <c r="Y386" s="108">
        <f t="shared" si="186"/>
        <v>0</v>
      </c>
      <c r="AA386" s="11">
        <f t="shared" si="187"/>
        <v>0</v>
      </c>
      <c r="AB386" s="108">
        <f t="shared" si="188"/>
        <v>0</v>
      </c>
      <c r="AD386" s="11">
        <f t="shared" si="189"/>
        <v>0</v>
      </c>
      <c r="AE386" s="108">
        <f t="shared" si="190"/>
        <v>0</v>
      </c>
      <c r="AG386" s="11">
        <f t="shared" si="191"/>
        <v>0</v>
      </c>
      <c r="AH386" s="108">
        <f t="shared" si="192"/>
        <v>0</v>
      </c>
      <c r="AJ386" s="11">
        <f t="shared" si="193"/>
        <v>0</v>
      </c>
      <c r="AK386" s="108">
        <f t="shared" si="194"/>
        <v>0</v>
      </c>
      <c r="AM386" s="11">
        <f t="shared" si="195"/>
        <v>0</v>
      </c>
      <c r="AN386" s="108">
        <f t="shared" si="196"/>
        <v>0</v>
      </c>
      <c r="AP386" s="11">
        <f t="shared" si="197"/>
        <v>0</v>
      </c>
      <c r="AQ386" s="108">
        <f t="shared" si="198"/>
        <v>0</v>
      </c>
      <c r="AS386" s="11">
        <f t="shared" si="199"/>
        <v>0</v>
      </c>
      <c r="AT386" s="108">
        <f t="shared" si="200"/>
        <v>0</v>
      </c>
      <c r="AU386" s="158" t="str">
        <f>IF(C386="","",VLOOKUP(B386,apoio!P:S,4,0))</f>
        <v/>
      </c>
    </row>
    <row r="387" spans="1:47" ht="15" customHeight="1" x14ac:dyDescent="0.25">
      <c r="A387" s="7" t="str">
        <f>IF('1_geral'!$D$33="","",'1_geral'!$A$33)</f>
        <v/>
      </c>
      <c r="B387" s="49" t="str">
        <f>IF('1_geral'!$G$33="","",'1_geral'!$G$33)</f>
        <v/>
      </c>
      <c r="C387" s="49" t="str">
        <f>IF('1_geral'!$D$33="","",'1_geral'!$D$33)</f>
        <v/>
      </c>
      <c r="D387" s="35" t="str">
        <f>IF(C387="","",1/'3_pessoal'!C$33)</f>
        <v/>
      </c>
      <c r="E387" s="12">
        <f>IF(C387="",0,'3_pessoal'!AR$33)</f>
        <v>0</v>
      </c>
      <c r="F387" s="33">
        <f>IF(C387="",0,'3_pessoal'!AT$33)</f>
        <v>0</v>
      </c>
      <c r="G387" s="12">
        <f t="shared" si="176"/>
        <v>0</v>
      </c>
      <c r="I387" s="12">
        <f t="shared" si="174"/>
        <v>0</v>
      </c>
      <c r="J387" s="12">
        <f t="shared" si="175"/>
        <v>0</v>
      </c>
      <c r="L387" s="12">
        <f t="shared" si="177"/>
        <v>0</v>
      </c>
      <c r="M387" s="33">
        <f t="shared" si="178"/>
        <v>0</v>
      </c>
      <c r="O387" s="12">
        <f t="shared" si="179"/>
        <v>0</v>
      </c>
      <c r="P387" s="33">
        <f t="shared" si="180"/>
        <v>0</v>
      </c>
      <c r="R387" s="12">
        <f t="shared" si="181"/>
        <v>0</v>
      </c>
      <c r="S387" s="33">
        <f t="shared" si="182"/>
        <v>0</v>
      </c>
      <c r="U387" s="12">
        <f t="shared" si="183"/>
        <v>0</v>
      </c>
      <c r="V387" s="33">
        <f t="shared" si="184"/>
        <v>0</v>
      </c>
      <c r="X387" s="12">
        <f t="shared" si="185"/>
        <v>0</v>
      </c>
      <c r="Y387" s="33">
        <f t="shared" si="186"/>
        <v>0</v>
      </c>
      <c r="AA387" s="12">
        <f t="shared" si="187"/>
        <v>0</v>
      </c>
      <c r="AB387" s="33">
        <f t="shared" si="188"/>
        <v>0</v>
      </c>
      <c r="AD387" s="12">
        <f t="shared" si="189"/>
        <v>0</v>
      </c>
      <c r="AE387" s="33">
        <f t="shared" si="190"/>
        <v>0</v>
      </c>
      <c r="AG387" s="12">
        <f t="shared" si="191"/>
        <v>0</v>
      </c>
      <c r="AH387" s="33">
        <f t="shared" si="192"/>
        <v>0</v>
      </c>
      <c r="AJ387" s="12">
        <f t="shared" si="193"/>
        <v>0</v>
      </c>
      <c r="AK387" s="33">
        <f t="shared" si="194"/>
        <v>0</v>
      </c>
      <c r="AM387" s="12">
        <f t="shared" si="195"/>
        <v>0</v>
      </c>
      <c r="AN387" s="33">
        <f t="shared" si="196"/>
        <v>0</v>
      </c>
      <c r="AP387" s="12">
        <f t="shared" si="197"/>
        <v>0</v>
      </c>
      <c r="AQ387" s="33">
        <f t="shared" si="198"/>
        <v>0</v>
      </c>
      <c r="AS387" s="12">
        <f t="shared" si="199"/>
        <v>0</v>
      </c>
      <c r="AT387" s="33">
        <f t="shared" si="200"/>
        <v>0</v>
      </c>
      <c r="AU387" s="158" t="str">
        <f>IF(C387="","",VLOOKUP(B387,apoio!P:S,4,0))</f>
        <v/>
      </c>
    </row>
    <row r="388" spans="1:47" ht="15" customHeight="1" x14ac:dyDescent="0.25">
      <c r="A388" s="10" t="str">
        <f>IF('1_geral'!$D$34="","",'1_geral'!$A$34)</f>
        <v/>
      </c>
      <c r="B388" s="48" t="str">
        <f>IF('1_geral'!$G$34="","",'1_geral'!$G$34)</f>
        <v/>
      </c>
      <c r="C388" s="48" t="str">
        <f>IF('1_geral'!$D$34="","",'1_geral'!$D$34)</f>
        <v/>
      </c>
      <c r="D388" s="35" t="str">
        <f>IF(C388="","",1/'3_pessoal'!C$34)</f>
        <v/>
      </c>
      <c r="E388" s="11">
        <f>IF(C388="",0,'3_pessoal'!AR$34)</f>
        <v>0</v>
      </c>
      <c r="F388" s="108">
        <f>IF(C388="",0,'3_pessoal'!AT$34)</f>
        <v>0</v>
      </c>
      <c r="G388" s="11">
        <f t="shared" si="176"/>
        <v>0</v>
      </c>
      <c r="I388" s="11">
        <f t="shared" si="174"/>
        <v>0</v>
      </c>
      <c r="J388" s="112">
        <f t="shared" si="175"/>
        <v>0</v>
      </c>
      <c r="L388" s="11">
        <f t="shared" si="177"/>
        <v>0</v>
      </c>
      <c r="M388" s="108">
        <f t="shared" si="178"/>
        <v>0</v>
      </c>
      <c r="O388" s="11">
        <f t="shared" si="179"/>
        <v>0</v>
      </c>
      <c r="P388" s="108">
        <f t="shared" si="180"/>
        <v>0</v>
      </c>
      <c r="R388" s="11">
        <f t="shared" si="181"/>
        <v>0</v>
      </c>
      <c r="S388" s="108">
        <f t="shared" si="182"/>
        <v>0</v>
      </c>
      <c r="U388" s="11">
        <f t="shared" si="183"/>
        <v>0</v>
      </c>
      <c r="V388" s="108">
        <f t="shared" si="184"/>
        <v>0</v>
      </c>
      <c r="X388" s="11">
        <f t="shared" si="185"/>
        <v>0</v>
      </c>
      <c r="Y388" s="108">
        <f t="shared" si="186"/>
        <v>0</v>
      </c>
      <c r="AA388" s="11">
        <f t="shared" si="187"/>
        <v>0</v>
      </c>
      <c r="AB388" s="108">
        <f t="shared" si="188"/>
        <v>0</v>
      </c>
      <c r="AD388" s="11">
        <f t="shared" si="189"/>
        <v>0</v>
      </c>
      <c r="AE388" s="108">
        <f t="shared" si="190"/>
        <v>0</v>
      </c>
      <c r="AG388" s="11">
        <f t="shared" si="191"/>
        <v>0</v>
      </c>
      <c r="AH388" s="108">
        <f t="shared" si="192"/>
        <v>0</v>
      </c>
      <c r="AJ388" s="11">
        <f t="shared" si="193"/>
        <v>0</v>
      </c>
      <c r="AK388" s="108">
        <f t="shared" si="194"/>
        <v>0</v>
      </c>
      <c r="AM388" s="11">
        <f t="shared" si="195"/>
        <v>0</v>
      </c>
      <c r="AN388" s="108">
        <f t="shared" si="196"/>
        <v>0</v>
      </c>
      <c r="AP388" s="11">
        <f t="shared" si="197"/>
        <v>0</v>
      </c>
      <c r="AQ388" s="108">
        <f t="shared" si="198"/>
        <v>0</v>
      </c>
      <c r="AS388" s="11">
        <f t="shared" si="199"/>
        <v>0</v>
      </c>
      <c r="AT388" s="108">
        <f t="shared" si="200"/>
        <v>0</v>
      </c>
      <c r="AU388" s="158" t="str">
        <f>IF(C388="","",VLOOKUP(B388,apoio!P:S,4,0))</f>
        <v/>
      </c>
    </row>
    <row r="389" spans="1:47" ht="15" customHeight="1" x14ac:dyDescent="0.25">
      <c r="A389" s="7" t="str">
        <f>IF('1_geral'!$D$35="","",'1_geral'!$A$35)</f>
        <v/>
      </c>
      <c r="B389" s="49" t="str">
        <f>IF('1_geral'!$G$35="","",'1_geral'!$G$35)</f>
        <v/>
      </c>
      <c r="C389" s="49" t="str">
        <f>IF('1_geral'!$D$35="","",'1_geral'!$D$35)</f>
        <v/>
      </c>
      <c r="D389" s="35" t="str">
        <f>IF(C389="","",1/'3_pessoal'!C$35)</f>
        <v/>
      </c>
      <c r="E389" s="12">
        <f>IF(C389="",0,'3_pessoal'!AR$35)</f>
        <v>0</v>
      </c>
      <c r="F389" s="33">
        <f>IF(C389="",0,'3_pessoal'!AT$35)</f>
        <v>0</v>
      </c>
      <c r="G389" s="12">
        <f t="shared" si="176"/>
        <v>0</v>
      </c>
      <c r="I389" s="12">
        <f t="shared" si="174"/>
        <v>0</v>
      </c>
      <c r="J389" s="12">
        <f t="shared" si="175"/>
        <v>0</v>
      </c>
      <c r="L389" s="12">
        <f t="shared" si="177"/>
        <v>0</v>
      </c>
      <c r="M389" s="33">
        <f t="shared" si="178"/>
        <v>0</v>
      </c>
      <c r="O389" s="12">
        <f t="shared" si="179"/>
        <v>0</v>
      </c>
      <c r="P389" s="33">
        <f t="shared" si="180"/>
        <v>0</v>
      </c>
      <c r="R389" s="12">
        <f t="shared" si="181"/>
        <v>0</v>
      </c>
      <c r="S389" s="33">
        <f t="shared" si="182"/>
        <v>0</v>
      </c>
      <c r="U389" s="12">
        <f t="shared" si="183"/>
        <v>0</v>
      </c>
      <c r="V389" s="33">
        <f t="shared" si="184"/>
        <v>0</v>
      </c>
      <c r="X389" s="12">
        <f t="shared" si="185"/>
        <v>0</v>
      </c>
      <c r="Y389" s="33">
        <f t="shared" si="186"/>
        <v>0</v>
      </c>
      <c r="AA389" s="12">
        <f t="shared" si="187"/>
        <v>0</v>
      </c>
      <c r="AB389" s="33">
        <f t="shared" si="188"/>
        <v>0</v>
      </c>
      <c r="AD389" s="12">
        <f t="shared" si="189"/>
        <v>0</v>
      </c>
      <c r="AE389" s="33">
        <f t="shared" si="190"/>
        <v>0</v>
      </c>
      <c r="AG389" s="12">
        <f t="shared" si="191"/>
        <v>0</v>
      </c>
      <c r="AH389" s="33">
        <f t="shared" si="192"/>
        <v>0</v>
      </c>
      <c r="AJ389" s="12">
        <f t="shared" si="193"/>
        <v>0</v>
      </c>
      <c r="AK389" s="33">
        <f t="shared" si="194"/>
        <v>0</v>
      </c>
      <c r="AM389" s="12">
        <f t="shared" si="195"/>
        <v>0</v>
      </c>
      <c r="AN389" s="33">
        <f t="shared" si="196"/>
        <v>0</v>
      </c>
      <c r="AP389" s="12">
        <f t="shared" si="197"/>
        <v>0</v>
      </c>
      <c r="AQ389" s="33">
        <f t="shared" si="198"/>
        <v>0</v>
      </c>
      <c r="AS389" s="12">
        <f t="shared" si="199"/>
        <v>0</v>
      </c>
      <c r="AT389" s="33">
        <f t="shared" si="200"/>
        <v>0</v>
      </c>
      <c r="AU389" s="158" t="str">
        <f>IF(C389="","",VLOOKUP(B389,apoio!P:S,4,0))</f>
        <v/>
      </c>
    </row>
    <row r="390" spans="1:47" ht="15" customHeight="1" x14ac:dyDescent="0.25">
      <c r="A390" s="10" t="str">
        <f>IF('1_geral'!$D$36="","",'1_geral'!$A$36)</f>
        <v/>
      </c>
      <c r="B390" s="48" t="str">
        <f>IF('1_geral'!$G$36="","",'1_geral'!$G$36)</f>
        <v/>
      </c>
      <c r="C390" s="48" t="str">
        <f>IF('1_geral'!$D$36="","",'1_geral'!$D$36)</f>
        <v/>
      </c>
      <c r="D390" s="35" t="str">
        <f>IF(C390="","",1/'3_pessoal'!C$36)</f>
        <v/>
      </c>
      <c r="E390" s="11">
        <f>IF(C390="",0,'3_pessoal'!AR$36)</f>
        <v>0</v>
      </c>
      <c r="F390" s="108">
        <f>IF(C390="",0,'3_pessoal'!AT$36)</f>
        <v>0</v>
      </c>
      <c r="G390" s="11">
        <f t="shared" si="176"/>
        <v>0</v>
      </c>
      <c r="I390" s="11">
        <f t="shared" si="174"/>
        <v>0</v>
      </c>
      <c r="J390" s="112">
        <f t="shared" si="175"/>
        <v>0</v>
      </c>
      <c r="L390" s="11">
        <f t="shared" si="177"/>
        <v>0</v>
      </c>
      <c r="M390" s="108">
        <f t="shared" si="178"/>
        <v>0</v>
      </c>
      <c r="O390" s="11">
        <f t="shared" si="179"/>
        <v>0</v>
      </c>
      <c r="P390" s="108">
        <f t="shared" si="180"/>
        <v>0</v>
      </c>
      <c r="R390" s="11">
        <f t="shared" si="181"/>
        <v>0</v>
      </c>
      <c r="S390" s="108">
        <f t="shared" si="182"/>
        <v>0</v>
      </c>
      <c r="U390" s="11">
        <f t="shared" si="183"/>
        <v>0</v>
      </c>
      <c r="V390" s="108">
        <f t="shared" si="184"/>
        <v>0</v>
      </c>
      <c r="X390" s="11">
        <f t="shared" si="185"/>
        <v>0</v>
      </c>
      <c r="Y390" s="108">
        <f t="shared" si="186"/>
        <v>0</v>
      </c>
      <c r="AA390" s="11">
        <f t="shared" si="187"/>
        <v>0</v>
      </c>
      <c r="AB390" s="108">
        <f t="shared" si="188"/>
        <v>0</v>
      </c>
      <c r="AD390" s="11">
        <f t="shared" si="189"/>
        <v>0</v>
      </c>
      <c r="AE390" s="108">
        <f t="shared" si="190"/>
        <v>0</v>
      </c>
      <c r="AG390" s="11">
        <f t="shared" si="191"/>
        <v>0</v>
      </c>
      <c r="AH390" s="108">
        <f t="shared" si="192"/>
        <v>0</v>
      </c>
      <c r="AJ390" s="11">
        <f t="shared" si="193"/>
        <v>0</v>
      </c>
      <c r="AK390" s="108">
        <f t="shared" si="194"/>
        <v>0</v>
      </c>
      <c r="AM390" s="11">
        <f t="shared" si="195"/>
        <v>0</v>
      </c>
      <c r="AN390" s="108">
        <f t="shared" si="196"/>
        <v>0</v>
      </c>
      <c r="AP390" s="11">
        <f t="shared" si="197"/>
        <v>0</v>
      </c>
      <c r="AQ390" s="108">
        <f t="shared" si="198"/>
        <v>0</v>
      </c>
      <c r="AS390" s="11">
        <f t="shared" si="199"/>
        <v>0</v>
      </c>
      <c r="AT390" s="108">
        <f t="shared" si="200"/>
        <v>0</v>
      </c>
      <c r="AU390" s="158" t="str">
        <f>IF(C390="","",VLOOKUP(B390,apoio!P:S,4,0))</f>
        <v/>
      </c>
    </row>
    <row r="391" spans="1:47" ht="15" customHeight="1" x14ac:dyDescent="0.25">
      <c r="A391" s="7" t="str">
        <f>IF('1_geral'!$D$37="","",'1_geral'!$A$37)</f>
        <v/>
      </c>
      <c r="B391" s="49" t="str">
        <f>IF('1_geral'!$G$37="","",'1_geral'!$G$37)</f>
        <v/>
      </c>
      <c r="C391" s="49" t="str">
        <f>IF('1_geral'!$D$37="","",'1_geral'!$D$37)</f>
        <v/>
      </c>
      <c r="D391" s="35" t="str">
        <f>IF(C391="","",1/'3_pessoal'!C$37)</f>
        <v/>
      </c>
      <c r="E391" s="12">
        <f>IF(C391="",0,'3_pessoal'!AR$37)</f>
        <v>0</v>
      </c>
      <c r="F391" s="33">
        <f>IF(C391="",0,'3_pessoal'!AT$37)</f>
        <v>0</v>
      </c>
      <c r="G391" s="12">
        <f t="shared" si="176"/>
        <v>0</v>
      </c>
      <c r="I391" s="12">
        <f t="shared" si="174"/>
        <v>0</v>
      </c>
      <c r="J391" s="12">
        <f t="shared" si="175"/>
        <v>0</v>
      </c>
      <c r="L391" s="12">
        <f t="shared" si="177"/>
        <v>0</v>
      </c>
      <c r="M391" s="33">
        <f t="shared" si="178"/>
        <v>0</v>
      </c>
      <c r="O391" s="12">
        <f t="shared" si="179"/>
        <v>0</v>
      </c>
      <c r="P391" s="33">
        <f t="shared" si="180"/>
        <v>0</v>
      </c>
      <c r="R391" s="12">
        <f t="shared" si="181"/>
        <v>0</v>
      </c>
      <c r="S391" s="33">
        <f t="shared" si="182"/>
        <v>0</v>
      </c>
      <c r="U391" s="12">
        <f t="shared" si="183"/>
        <v>0</v>
      </c>
      <c r="V391" s="33">
        <f t="shared" si="184"/>
        <v>0</v>
      </c>
      <c r="X391" s="12">
        <f t="shared" si="185"/>
        <v>0</v>
      </c>
      <c r="Y391" s="33">
        <f t="shared" si="186"/>
        <v>0</v>
      </c>
      <c r="AA391" s="12">
        <f t="shared" si="187"/>
        <v>0</v>
      </c>
      <c r="AB391" s="33">
        <f t="shared" si="188"/>
        <v>0</v>
      </c>
      <c r="AD391" s="12">
        <f t="shared" si="189"/>
        <v>0</v>
      </c>
      <c r="AE391" s="33">
        <f t="shared" si="190"/>
        <v>0</v>
      </c>
      <c r="AG391" s="12">
        <f t="shared" si="191"/>
        <v>0</v>
      </c>
      <c r="AH391" s="33">
        <f t="shared" si="192"/>
        <v>0</v>
      </c>
      <c r="AJ391" s="12">
        <f t="shared" si="193"/>
        <v>0</v>
      </c>
      <c r="AK391" s="33">
        <f t="shared" si="194"/>
        <v>0</v>
      </c>
      <c r="AM391" s="12">
        <f t="shared" si="195"/>
        <v>0</v>
      </c>
      <c r="AN391" s="33">
        <f t="shared" si="196"/>
        <v>0</v>
      </c>
      <c r="AP391" s="12">
        <f t="shared" si="197"/>
        <v>0</v>
      </c>
      <c r="AQ391" s="33">
        <f t="shared" si="198"/>
        <v>0</v>
      </c>
      <c r="AS391" s="12">
        <f t="shared" si="199"/>
        <v>0</v>
      </c>
      <c r="AT391" s="33">
        <f t="shared" si="200"/>
        <v>0</v>
      </c>
      <c r="AU391" s="158" t="str">
        <f>IF(C391="","",VLOOKUP(B391,apoio!P:S,4,0))</f>
        <v/>
      </c>
    </row>
    <row r="392" spans="1:47" ht="15" customHeight="1" x14ac:dyDescent="0.25">
      <c r="A392" s="10" t="str">
        <f>IF('1_geral'!$D$38="","",'1_geral'!$A$38)</f>
        <v/>
      </c>
      <c r="B392" s="48" t="str">
        <f>IF('1_geral'!$G$38="","",'1_geral'!$G$38)</f>
        <v/>
      </c>
      <c r="C392" s="48" t="str">
        <f>IF('1_geral'!$D$38="","",'1_geral'!$D$38)</f>
        <v/>
      </c>
      <c r="D392" s="35" t="str">
        <f>IF(C392="","",1/'3_pessoal'!C$38)</f>
        <v/>
      </c>
      <c r="E392" s="11">
        <f>IF(C392="",0,'3_pessoal'!AR$38)</f>
        <v>0</v>
      </c>
      <c r="F392" s="108">
        <f>IF(C392="",0,'3_pessoal'!AT$38)</f>
        <v>0</v>
      </c>
      <c r="G392" s="11">
        <f t="shared" si="176"/>
        <v>0</v>
      </c>
      <c r="I392" s="11">
        <f t="shared" si="174"/>
        <v>0</v>
      </c>
      <c r="J392" s="112">
        <f t="shared" si="175"/>
        <v>0</v>
      </c>
      <c r="L392" s="11">
        <f t="shared" si="177"/>
        <v>0</v>
      </c>
      <c r="M392" s="108">
        <f t="shared" si="178"/>
        <v>0</v>
      </c>
      <c r="O392" s="11">
        <f t="shared" si="179"/>
        <v>0</v>
      </c>
      <c r="P392" s="108">
        <f t="shared" si="180"/>
        <v>0</v>
      </c>
      <c r="R392" s="11">
        <f t="shared" si="181"/>
        <v>0</v>
      </c>
      <c r="S392" s="108">
        <f t="shared" si="182"/>
        <v>0</v>
      </c>
      <c r="U392" s="11">
        <f t="shared" si="183"/>
        <v>0</v>
      </c>
      <c r="V392" s="108">
        <f t="shared" si="184"/>
        <v>0</v>
      </c>
      <c r="X392" s="11">
        <f t="shared" si="185"/>
        <v>0</v>
      </c>
      <c r="Y392" s="108">
        <f t="shared" si="186"/>
        <v>0</v>
      </c>
      <c r="AA392" s="11">
        <f t="shared" si="187"/>
        <v>0</v>
      </c>
      <c r="AB392" s="108">
        <f t="shared" si="188"/>
        <v>0</v>
      </c>
      <c r="AD392" s="11">
        <f t="shared" si="189"/>
        <v>0</v>
      </c>
      <c r="AE392" s="108">
        <f t="shared" si="190"/>
        <v>0</v>
      </c>
      <c r="AG392" s="11">
        <f t="shared" si="191"/>
        <v>0</v>
      </c>
      <c r="AH392" s="108">
        <f t="shared" si="192"/>
        <v>0</v>
      </c>
      <c r="AJ392" s="11">
        <f t="shared" si="193"/>
        <v>0</v>
      </c>
      <c r="AK392" s="108">
        <f t="shared" si="194"/>
        <v>0</v>
      </c>
      <c r="AM392" s="11">
        <f t="shared" si="195"/>
        <v>0</v>
      </c>
      <c r="AN392" s="108">
        <f t="shared" si="196"/>
        <v>0</v>
      </c>
      <c r="AP392" s="11">
        <f t="shared" si="197"/>
        <v>0</v>
      </c>
      <c r="AQ392" s="108">
        <f t="shared" si="198"/>
        <v>0</v>
      </c>
      <c r="AS392" s="11">
        <f t="shared" si="199"/>
        <v>0</v>
      </c>
      <c r="AT392" s="108">
        <f t="shared" si="200"/>
        <v>0</v>
      </c>
      <c r="AU392" s="158" t="str">
        <f>IF(C392="","",VLOOKUP(B392,apoio!P:S,4,0))</f>
        <v/>
      </c>
    </row>
    <row r="393" spans="1:47" ht="15" customHeight="1" x14ac:dyDescent="0.25">
      <c r="A393" s="7" t="str">
        <f>IF('1_geral'!$D$39="","",'1_geral'!$A$39)</f>
        <v/>
      </c>
      <c r="B393" s="49" t="str">
        <f>IF('1_geral'!$G$39="","",'1_geral'!$G$39)</f>
        <v/>
      </c>
      <c r="C393" s="49" t="str">
        <f>IF('1_geral'!$D$39="","",'1_geral'!$D$39)</f>
        <v/>
      </c>
      <c r="D393" s="35" t="str">
        <f>IF(C393="","",1/'3_pessoal'!C$39)</f>
        <v/>
      </c>
      <c r="E393" s="12">
        <f>IF(C393="",0,'3_pessoal'!AR$39)</f>
        <v>0</v>
      </c>
      <c r="F393" s="33">
        <f>IF(C393="",0,'3_pessoal'!AT$39)</f>
        <v>0</v>
      </c>
      <c r="G393" s="12">
        <f t="shared" si="176"/>
        <v>0</v>
      </c>
      <c r="I393" s="12">
        <f t="shared" si="174"/>
        <v>0</v>
      </c>
      <c r="J393" s="12">
        <f t="shared" si="175"/>
        <v>0</v>
      </c>
      <c r="L393" s="12">
        <f t="shared" si="177"/>
        <v>0</v>
      </c>
      <c r="M393" s="33">
        <f t="shared" si="178"/>
        <v>0</v>
      </c>
      <c r="O393" s="12">
        <f t="shared" si="179"/>
        <v>0</v>
      </c>
      <c r="P393" s="33">
        <f t="shared" si="180"/>
        <v>0</v>
      </c>
      <c r="R393" s="12">
        <f t="shared" si="181"/>
        <v>0</v>
      </c>
      <c r="S393" s="33">
        <f t="shared" si="182"/>
        <v>0</v>
      </c>
      <c r="U393" s="12">
        <f t="shared" si="183"/>
        <v>0</v>
      </c>
      <c r="V393" s="33">
        <f t="shared" si="184"/>
        <v>0</v>
      </c>
      <c r="X393" s="12">
        <f t="shared" si="185"/>
        <v>0</v>
      </c>
      <c r="Y393" s="33">
        <f t="shared" si="186"/>
        <v>0</v>
      </c>
      <c r="AA393" s="12">
        <f t="shared" si="187"/>
        <v>0</v>
      </c>
      <c r="AB393" s="33">
        <f t="shared" si="188"/>
        <v>0</v>
      </c>
      <c r="AD393" s="12">
        <f t="shared" si="189"/>
        <v>0</v>
      </c>
      <c r="AE393" s="33">
        <f t="shared" si="190"/>
        <v>0</v>
      </c>
      <c r="AG393" s="12">
        <f t="shared" si="191"/>
        <v>0</v>
      </c>
      <c r="AH393" s="33">
        <f t="shared" si="192"/>
        <v>0</v>
      </c>
      <c r="AJ393" s="12">
        <f t="shared" si="193"/>
        <v>0</v>
      </c>
      <c r="AK393" s="33">
        <f t="shared" si="194"/>
        <v>0</v>
      </c>
      <c r="AM393" s="12">
        <f t="shared" si="195"/>
        <v>0</v>
      </c>
      <c r="AN393" s="33">
        <f t="shared" si="196"/>
        <v>0</v>
      </c>
      <c r="AP393" s="12">
        <f t="shared" si="197"/>
        <v>0</v>
      </c>
      <c r="AQ393" s="33">
        <f t="shared" si="198"/>
        <v>0</v>
      </c>
      <c r="AS393" s="12">
        <f t="shared" si="199"/>
        <v>0</v>
      </c>
      <c r="AT393" s="33">
        <f t="shared" si="200"/>
        <v>0</v>
      </c>
      <c r="AU393" s="158" t="str">
        <f>IF(C393="","",VLOOKUP(B393,apoio!P:S,4,0))</f>
        <v/>
      </c>
    </row>
    <row r="394" spans="1:47" ht="15" customHeight="1" x14ac:dyDescent="0.25">
      <c r="A394" s="10" t="str">
        <f>IF('1_geral'!$D$40="","",'1_geral'!$A$40)</f>
        <v/>
      </c>
      <c r="B394" s="48" t="str">
        <f>IF('1_geral'!$G$40="","",'1_geral'!$G$40)</f>
        <v/>
      </c>
      <c r="C394" s="48" t="str">
        <f>IF('1_geral'!$D$40="","",'1_geral'!$D$40)</f>
        <v/>
      </c>
      <c r="D394" s="35" t="str">
        <f>IF(C394="","",1/'3_pessoal'!C$40)</f>
        <v/>
      </c>
      <c r="E394" s="11">
        <f>IF(C394="",0,'3_pessoal'!AR$40)</f>
        <v>0</v>
      </c>
      <c r="F394" s="108">
        <f>IF(C394="",0,'3_pessoal'!AT$40)</f>
        <v>0</v>
      </c>
      <c r="G394" s="11">
        <f t="shared" si="176"/>
        <v>0</v>
      </c>
      <c r="I394" s="11">
        <f t="shared" si="174"/>
        <v>0</v>
      </c>
      <c r="J394" s="112">
        <f t="shared" si="175"/>
        <v>0</v>
      </c>
      <c r="L394" s="11">
        <f t="shared" si="177"/>
        <v>0</v>
      </c>
      <c r="M394" s="108">
        <f t="shared" si="178"/>
        <v>0</v>
      </c>
      <c r="O394" s="11">
        <f t="shared" si="179"/>
        <v>0</v>
      </c>
      <c r="P394" s="108">
        <f t="shared" si="180"/>
        <v>0</v>
      </c>
      <c r="R394" s="11">
        <f t="shared" si="181"/>
        <v>0</v>
      </c>
      <c r="S394" s="108">
        <f t="shared" si="182"/>
        <v>0</v>
      </c>
      <c r="U394" s="11">
        <f t="shared" si="183"/>
        <v>0</v>
      </c>
      <c r="V394" s="108">
        <f t="shared" si="184"/>
        <v>0</v>
      </c>
      <c r="X394" s="11">
        <f t="shared" si="185"/>
        <v>0</v>
      </c>
      <c r="Y394" s="108">
        <f t="shared" si="186"/>
        <v>0</v>
      </c>
      <c r="AA394" s="11">
        <f t="shared" si="187"/>
        <v>0</v>
      </c>
      <c r="AB394" s="108">
        <f t="shared" si="188"/>
        <v>0</v>
      </c>
      <c r="AD394" s="11">
        <f t="shared" si="189"/>
        <v>0</v>
      </c>
      <c r="AE394" s="108">
        <f t="shared" si="190"/>
        <v>0</v>
      </c>
      <c r="AG394" s="11">
        <f t="shared" si="191"/>
        <v>0</v>
      </c>
      <c r="AH394" s="108">
        <f t="shared" si="192"/>
        <v>0</v>
      </c>
      <c r="AJ394" s="11">
        <f t="shared" si="193"/>
        <v>0</v>
      </c>
      <c r="AK394" s="108">
        <f t="shared" si="194"/>
        <v>0</v>
      </c>
      <c r="AM394" s="11">
        <f t="shared" si="195"/>
        <v>0</v>
      </c>
      <c r="AN394" s="108">
        <f t="shared" si="196"/>
        <v>0</v>
      </c>
      <c r="AP394" s="11">
        <f t="shared" si="197"/>
        <v>0</v>
      </c>
      <c r="AQ394" s="108">
        <f t="shared" si="198"/>
        <v>0</v>
      </c>
      <c r="AS394" s="11">
        <f t="shared" si="199"/>
        <v>0</v>
      </c>
      <c r="AT394" s="108">
        <f t="shared" si="200"/>
        <v>0</v>
      </c>
      <c r="AU394" s="158" t="str">
        <f>IF(C394="","",VLOOKUP(B394,apoio!P:S,4,0))</f>
        <v/>
      </c>
    </row>
    <row r="395" spans="1:47" ht="15" customHeight="1" x14ac:dyDescent="0.25">
      <c r="A395" s="7" t="str">
        <f>IF('1_geral'!$D$41="","",'1_geral'!$A$41)</f>
        <v/>
      </c>
      <c r="B395" s="49" t="str">
        <f>IF('1_geral'!$G$41="","",'1_geral'!$G$41)</f>
        <v/>
      </c>
      <c r="C395" s="49" t="str">
        <f>IF('1_geral'!$D$41="","",'1_geral'!$D$41)</f>
        <v/>
      </c>
      <c r="D395" s="35" t="str">
        <f>IF(C395="","",1/'3_pessoal'!C$41)</f>
        <v/>
      </c>
      <c r="E395" s="12">
        <f>IF(C395="",0,'3_pessoal'!AR$41)</f>
        <v>0</v>
      </c>
      <c r="F395" s="33">
        <f>IF(C395="",0,'3_pessoal'!AT$41)</f>
        <v>0</v>
      </c>
      <c r="G395" s="12">
        <f t="shared" si="176"/>
        <v>0</v>
      </c>
      <c r="I395" s="12">
        <f t="shared" si="174"/>
        <v>0</v>
      </c>
      <c r="J395" s="12">
        <f t="shared" si="175"/>
        <v>0</v>
      </c>
      <c r="L395" s="12">
        <f t="shared" si="177"/>
        <v>0</v>
      </c>
      <c r="M395" s="33">
        <f t="shared" si="178"/>
        <v>0</v>
      </c>
      <c r="O395" s="12">
        <f t="shared" si="179"/>
        <v>0</v>
      </c>
      <c r="P395" s="33">
        <f t="shared" si="180"/>
        <v>0</v>
      </c>
      <c r="R395" s="12">
        <f t="shared" si="181"/>
        <v>0</v>
      </c>
      <c r="S395" s="33">
        <f t="shared" si="182"/>
        <v>0</v>
      </c>
      <c r="U395" s="12">
        <f t="shared" si="183"/>
        <v>0</v>
      </c>
      <c r="V395" s="33">
        <f t="shared" si="184"/>
        <v>0</v>
      </c>
      <c r="X395" s="12">
        <f t="shared" si="185"/>
        <v>0</v>
      </c>
      <c r="Y395" s="33">
        <f t="shared" si="186"/>
        <v>0</v>
      </c>
      <c r="AA395" s="12">
        <f t="shared" si="187"/>
        <v>0</v>
      </c>
      <c r="AB395" s="33">
        <f t="shared" si="188"/>
        <v>0</v>
      </c>
      <c r="AD395" s="12">
        <f t="shared" si="189"/>
        <v>0</v>
      </c>
      <c r="AE395" s="33">
        <f t="shared" si="190"/>
        <v>0</v>
      </c>
      <c r="AG395" s="12">
        <f t="shared" si="191"/>
        <v>0</v>
      </c>
      <c r="AH395" s="33">
        <f t="shared" si="192"/>
        <v>0</v>
      </c>
      <c r="AJ395" s="12">
        <f t="shared" si="193"/>
        <v>0</v>
      </c>
      <c r="AK395" s="33">
        <f t="shared" si="194"/>
        <v>0</v>
      </c>
      <c r="AM395" s="12">
        <f t="shared" si="195"/>
        <v>0</v>
      </c>
      <c r="AN395" s="33">
        <f t="shared" si="196"/>
        <v>0</v>
      </c>
      <c r="AP395" s="12">
        <f t="shared" si="197"/>
        <v>0</v>
      </c>
      <c r="AQ395" s="33">
        <f t="shared" si="198"/>
        <v>0</v>
      </c>
      <c r="AS395" s="12">
        <f t="shared" si="199"/>
        <v>0</v>
      </c>
      <c r="AT395" s="33">
        <f t="shared" si="200"/>
        <v>0</v>
      </c>
      <c r="AU395" s="158" t="str">
        <f>IF(C395="","",VLOOKUP(B395,apoio!P:S,4,0))</f>
        <v/>
      </c>
    </row>
    <row r="396" spans="1:47" ht="15" customHeight="1" x14ac:dyDescent="0.25">
      <c r="A396" s="10" t="str">
        <f>IF('1_geral'!$D$42="","",'1_geral'!$A$42)</f>
        <v/>
      </c>
      <c r="B396" s="48" t="str">
        <f>IF('1_geral'!$G$42="","",'1_geral'!$G$42)</f>
        <v/>
      </c>
      <c r="C396" s="48" t="str">
        <f>IF('1_geral'!$D$42="","",'1_geral'!$D$42)</f>
        <v/>
      </c>
      <c r="D396" s="35" t="str">
        <f>IF(C396="","",1/'3_pessoal'!C$42)</f>
        <v/>
      </c>
      <c r="E396" s="11">
        <f>IF(C396="",0,'3_pessoal'!AR$42)</f>
        <v>0</v>
      </c>
      <c r="F396" s="108">
        <f>IF(C396="",0,'3_pessoal'!AT$42)</f>
        <v>0</v>
      </c>
      <c r="G396" s="11">
        <f t="shared" si="176"/>
        <v>0</v>
      </c>
      <c r="I396" s="11">
        <f t="shared" ref="I396:I413" si="201">IF(C396="",0,SUM(L396,O396,R396,U396,X396,AA396,AD396,AG396,AJ396,AM396,AP396,AS396))</f>
        <v>0</v>
      </c>
      <c r="J396" s="112">
        <f t="shared" ref="J396:J413" si="202">IF(C396="",0,SUM(M396,P396,S396,V396,Y396,AB396,AE396,AH396,AK396,AN396,AQ396,AT396))</f>
        <v>0</v>
      </c>
      <c r="L396" s="11">
        <f t="shared" si="177"/>
        <v>0</v>
      </c>
      <c r="M396" s="108">
        <f t="shared" si="178"/>
        <v>0</v>
      </c>
      <c r="O396" s="11">
        <f t="shared" si="179"/>
        <v>0</v>
      </c>
      <c r="P396" s="108">
        <f t="shared" si="180"/>
        <v>0</v>
      </c>
      <c r="R396" s="11">
        <f t="shared" si="181"/>
        <v>0</v>
      </c>
      <c r="S396" s="108">
        <f t="shared" si="182"/>
        <v>0</v>
      </c>
      <c r="U396" s="11">
        <f t="shared" si="183"/>
        <v>0</v>
      </c>
      <c r="V396" s="108">
        <f t="shared" si="184"/>
        <v>0</v>
      </c>
      <c r="X396" s="11">
        <f t="shared" si="185"/>
        <v>0</v>
      </c>
      <c r="Y396" s="108">
        <f t="shared" si="186"/>
        <v>0</v>
      </c>
      <c r="AA396" s="11">
        <f t="shared" si="187"/>
        <v>0</v>
      </c>
      <c r="AB396" s="108">
        <f t="shared" si="188"/>
        <v>0</v>
      </c>
      <c r="AD396" s="11">
        <f t="shared" si="189"/>
        <v>0</v>
      </c>
      <c r="AE396" s="108">
        <f t="shared" si="190"/>
        <v>0</v>
      </c>
      <c r="AG396" s="11">
        <f t="shared" si="191"/>
        <v>0</v>
      </c>
      <c r="AH396" s="108">
        <f t="shared" si="192"/>
        <v>0</v>
      </c>
      <c r="AJ396" s="11">
        <f t="shared" si="193"/>
        <v>0</v>
      </c>
      <c r="AK396" s="108">
        <f t="shared" si="194"/>
        <v>0</v>
      </c>
      <c r="AM396" s="11">
        <f t="shared" si="195"/>
        <v>0</v>
      </c>
      <c r="AN396" s="108">
        <f t="shared" si="196"/>
        <v>0</v>
      </c>
      <c r="AP396" s="11">
        <f t="shared" si="197"/>
        <v>0</v>
      </c>
      <c r="AQ396" s="108">
        <f t="shared" si="198"/>
        <v>0</v>
      </c>
      <c r="AS396" s="11">
        <f t="shared" si="199"/>
        <v>0</v>
      </c>
      <c r="AT396" s="108">
        <f t="shared" si="200"/>
        <v>0</v>
      </c>
      <c r="AU396" s="158" t="str">
        <f>IF(C396="","",VLOOKUP(B396,apoio!P:S,4,0))</f>
        <v/>
      </c>
    </row>
    <row r="397" spans="1:47" ht="15" customHeight="1" x14ac:dyDescent="0.25">
      <c r="A397" s="7" t="str">
        <f>IF('1_geral'!$D$43="","",'1_geral'!$A$43)</f>
        <v/>
      </c>
      <c r="B397" s="49" t="str">
        <f>IF('1_geral'!$G$43="","",'1_geral'!$G$43)</f>
        <v/>
      </c>
      <c r="C397" s="49" t="str">
        <f>IF('1_geral'!$D$43="","",'1_geral'!$D$43)</f>
        <v/>
      </c>
      <c r="D397" s="35" t="str">
        <f>IF(C397="","",1/'3_pessoal'!C$43)</f>
        <v/>
      </c>
      <c r="E397" s="12">
        <f>IF(C397="",0,'3_pessoal'!AR$43)</f>
        <v>0</v>
      </c>
      <c r="F397" s="33">
        <f>IF(C397="",0,'3_pessoal'!AT$43)</f>
        <v>0</v>
      </c>
      <c r="G397" s="12">
        <f t="shared" si="176"/>
        <v>0</v>
      </c>
      <c r="I397" s="12">
        <f t="shared" si="201"/>
        <v>0</v>
      </c>
      <c r="J397" s="12">
        <f t="shared" si="202"/>
        <v>0</v>
      </c>
      <c r="L397" s="12">
        <f t="shared" si="177"/>
        <v>0</v>
      </c>
      <c r="M397" s="33">
        <f t="shared" si="178"/>
        <v>0</v>
      </c>
      <c r="O397" s="12">
        <f t="shared" si="179"/>
        <v>0</v>
      </c>
      <c r="P397" s="33">
        <f t="shared" si="180"/>
        <v>0</v>
      </c>
      <c r="R397" s="12">
        <f t="shared" si="181"/>
        <v>0</v>
      </c>
      <c r="S397" s="33">
        <f t="shared" si="182"/>
        <v>0</v>
      </c>
      <c r="U397" s="12">
        <f t="shared" si="183"/>
        <v>0</v>
      </c>
      <c r="V397" s="33">
        <f t="shared" si="184"/>
        <v>0</v>
      </c>
      <c r="X397" s="12">
        <f t="shared" si="185"/>
        <v>0</v>
      </c>
      <c r="Y397" s="33">
        <f t="shared" si="186"/>
        <v>0</v>
      </c>
      <c r="AA397" s="12">
        <f t="shared" si="187"/>
        <v>0</v>
      </c>
      <c r="AB397" s="33">
        <f t="shared" si="188"/>
        <v>0</v>
      </c>
      <c r="AD397" s="12">
        <f t="shared" si="189"/>
        <v>0</v>
      </c>
      <c r="AE397" s="33">
        <f t="shared" si="190"/>
        <v>0</v>
      </c>
      <c r="AG397" s="12">
        <f t="shared" si="191"/>
        <v>0</v>
      </c>
      <c r="AH397" s="33">
        <f t="shared" si="192"/>
        <v>0</v>
      </c>
      <c r="AJ397" s="12">
        <f t="shared" si="193"/>
        <v>0</v>
      </c>
      <c r="AK397" s="33">
        <f t="shared" si="194"/>
        <v>0</v>
      </c>
      <c r="AM397" s="12">
        <f t="shared" si="195"/>
        <v>0</v>
      </c>
      <c r="AN397" s="33">
        <f t="shared" si="196"/>
        <v>0</v>
      </c>
      <c r="AP397" s="12">
        <f t="shared" si="197"/>
        <v>0</v>
      </c>
      <c r="AQ397" s="33">
        <f t="shared" si="198"/>
        <v>0</v>
      </c>
      <c r="AS397" s="12">
        <f t="shared" si="199"/>
        <v>0</v>
      </c>
      <c r="AT397" s="33">
        <f t="shared" si="200"/>
        <v>0</v>
      </c>
      <c r="AU397" s="158" t="str">
        <f>IF(C397="","",VLOOKUP(B397,apoio!P:S,4,0))</f>
        <v/>
      </c>
    </row>
    <row r="398" spans="1:47" ht="15" customHeight="1" x14ac:dyDescent="0.25">
      <c r="A398" s="10" t="str">
        <f>IF('1_geral'!$D$44="","",'1_geral'!$A$44)</f>
        <v/>
      </c>
      <c r="B398" s="48" t="str">
        <f>IF('1_geral'!$G$44="","",'1_geral'!$G$44)</f>
        <v/>
      </c>
      <c r="C398" s="48" t="str">
        <f>IF('1_geral'!$D$44="","",'1_geral'!$D$44)</f>
        <v/>
      </c>
      <c r="D398" s="35" t="str">
        <f>IF(C398="","",1/'3_pessoal'!C$44)</f>
        <v/>
      </c>
      <c r="E398" s="11">
        <f>IF(C398="",0,'3_pessoal'!AR$44)</f>
        <v>0</v>
      </c>
      <c r="F398" s="108">
        <f>IF(C398="",0,'3_pessoal'!AT$44)</f>
        <v>0</v>
      </c>
      <c r="G398" s="11">
        <f t="shared" si="176"/>
        <v>0</v>
      </c>
      <c r="I398" s="11">
        <f t="shared" si="201"/>
        <v>0</v>
      </c>
      <c r="J398" s="112">
        <f t="shared" si="202"/>
        <v>0</v>
      </c>
      <c r="L398" s="11">
        <f t="shared" si="177"/>
        <v>0</v>
      </c>
      <c r="M398" s="108">
        <f t="shared" si="178"/>
        <v>0</v>
      </c>
      <c r="O398" s="11">
        <f t="shared" si="179"/>
        <v>0</v>
      </c>
      <c r="P398" s="108">
        <f t="shared" si="180"/>
        <v>0</v>
      </c>
      <c r="R398" s="11">
        <f t="shared" si="181"/>
        <v>0</v>
      </c>
      <c r="S398" s="108">
        <f t="shared" si="182"/>
        <v>0</v>
      </c>
      <c r="U398" s="11">
        <f t="shared" si="183"/>
        <v>0</v>
      </c>
      <c r="V398" s="108">
        <f t="shared" si="184"/>
        <v>0</v>
      </c>
      <c r="X398" s="11">
        <f t="shared" si="185"/>
        <v>0</v>
      </c>
      <c r="Y398" s="108">
        <f t="shared" si="186"/>
        <v>0</v>
      </c>
      <c r="AA398" s="11">
        <f t="shared" si="187"/>
        <v>0</v>
      </c>
      <c r="AB398" s="108">
        <f t="shared" si="188"/>
        <v>0</v>
      </c>
      <c r="AD398" s="11">
        <f t="shared" si="189"/>
        <v>0</v>
      </c>
      <c r="AE398" s="108">
        <f t="shared" si="190"/>
        <v>0</v>
      </c>
      <c r="AG398" s="11">
        <f t="shared" si="191"/>
        <v>0</v>
      </c>
      <c r="AH398" s="108">
        <f t="shared" si="192"/>
        <v>0</v>
      </c>
      <c r="AJ398" s="11">
        <f t="shared" si="193"/>
        <v>0</v>
      </c>
      <c r="AK398" s="108">
        <f t="shared" si="194"/>
        <v>0</v>
      </c>
      <c r="AM398" s="11">
        <f t="shared" si="195"/>
        <v>0</v>
      </c>
      <c r="AN398" s="108">
        <f t="shared" si="196"/>
        <v>0</v>
      </c>
      <c r="AP398" s="11">
        <f t="shared" si="197"/>
        <v>0</v>
      </c>
      <c r="AQ398" s="108">
        <f t="shared" si="198"/>
        <v>0</v>
      </c>
      <c r="AS398" s="11">
        <f t="shared" si="199"/>
        <v>0</v>
      </c>
      <c r="AT398" s="108">
        <f t="shared" si="200"/>
        <v>0</v>
      </c>
      <c r="AU398" s="158" t="str">
        <f>IF(C398="","",VLOOKUP(B398,apoio!P:S,4,0))</f>
        <v/>
      </c>
    </row>
    <row r="399" spans="1:47" ht="15" customHeight="1" x14ac:dyDescent="0.25">
      <c r="A399" s="7" t="str">
        <f>IF('1_geral'!$D$45="","",'1_geral'!$A$45)</f>
        <v/>
      </c>
      <c r="B399" s="49" t="str">
        <f>IF('1_geral'!$G$45="","",'1_geral'!$G$45)</f>
        <v/>
      </c>
      <c r="C399" s="49" t="str">
        <f>IF('1_geral'!$D$45="","",'1_geral'!$D$45)</f>
        <v/>
      </c>
      <c r="D399" s="35" t="str">
        <f>IF(C399="","",1/'3_pessoal'!C$45)</f>
        <v/>
      </c>
      <c r="E399" s="12">
        <f>IF(C399="",0,'3_pessoal'!AR$45)</f>
        <v>0</v>
      </c>
      <c r="F399" s="33">
        <f>IF(C399="",0,'3_pessoal'!AT$45)</f>
        <v>0</v>
      </c>
      <c r="G399" s="12">
        <f t="shared" si="176"/>
        <v>0</v>
      </c>
      <c r="I399" s="12">
        <f t="shared" si="201"/>
        <v>0</v>
      </c>
      <c r="J399" s="12">
        <f t="shared" si="202"/>
        <v>0</v>
      </c>
      <c r="L399" s="12">
        <f t="shared" si="177"/>
        <v>0</v>
      </c>
      <c r="M399" s="33">
        <f t="shared" si="178"/>
        <v>0</v>
      </c>
      <c r="O399" s="12">
        <f t="shared" si="179"/>
        <v>0</v>
      </c>
      <c r="P399" s="33">
        <f t="shared" si="180"/>
        <v>0</v>
      </c>
      <c r="R399" s="12">
        <f t="shared" si="181"/>
        <v>0</v>
      </c>
      <c r="S399" s="33">
        <f t="shared" si="182"/>
        <v>0</v>
      </c>
      <c r="U399" s="12">
        <f t="shared" si="183"/>
        <v>0</v>
      </c>
      <c r="V399" s="33">
        <f t="shared" si="184"/>
        <v>0</v>
      </c>
      <c r="X399" s="12">
        <f t="shared" si="185"/>
        <v>0</v>
      </c>
      <c r="Y399" s="33">
        <f t="shared" si="186"/>
        <v>0</v>
      </c>
      <c r="AA399" s="12">
        <f t="shared" si="187"/>
        <v>0</v>
      </c>
      <c r="AB399" s="33">
        <f t="shared" si="188"/>
        <v>0</v>
      </c>
      <c r="AD399" s="12">
        <f t="shared" si="189"/>
        <v>0</v>
      </c>
      <c r="AE399" s="33">
        <f t="shared" si="190"/>
        <v>0</v>
      </c>
      <c r="AG399" s="12">
        <f t="shared" si="191"/>
        <v>0</v>
      </c>
      <c r="AH399" s="33">
        <f t="shared" si="192"/>
        <v>0</v>
      </c>
      <c r="AJ399" s="12">
        <f t="shared" si="193"/>
        <v>0</v>
      </c>
      <c r="AK399" s="33">
        <f t="shared" si="194"/>
        <v>0</v>
      </c>
      <c r="AM399" s="12">
        <f t="shared" si="195"/>
        <v>0</v>
      </c>
      <c r="AN399" s="33">
        <f t="shared" si="196"/>
        <v>0</v>
      </c>
      <c r="AP399" s="12">
        <f t="shared" si="197"/>
        <v>0</v>
      </c>
      <c r="AQ399" s="33">
        <f t="shared" si="198"/>
        <v>0</v>
      </c>
      <c r="AS399" s="12">
        <f t="shared" si="199"/>
        <v>0</v>
      </c>
      <c r="AT399" s="33">
        <f t="shared" si="200"/>
        <v>0</v>
      </c>
      <c r="AU399" s="158" t="str">
        <f>IF(C399="","",VLOOKUP(B399,apoio!P:S,4,0))</f>
        <v/>
      </c>
    </row>
    <row r="400" spans="1:47" ht="15" customHeight="1" x14ac:dyDescent="0.25">
      <c r="A400" s="10" t="str">
        <f>IF('1_geral'!$D$46="","",'1_geral'!$A$46)</f>
        <v/>
      </c>
      <c r="B400" s="48" t="str">
        <f>IF('1_geral'!$G$46="","",'1_geral'!$G$46)</f>
        <v/>
      </c>
      <c r="C400" s="48" t="str">
        <f>IF('1_geral'!$D$46="","",'1_geral'!$D$46)</f>
        <v/>
      </c>
      <c r="D400" s="35" t="str">
        <f>IF(C400="","",1/'3_pessoal'!C$46)</f>
        <v/>
      </c>
      <c r="E400" s="11">
        <f>IF(C400="",0,'3_pessoal'!AR$46)</f>
        <v>0</v>
      </c>
      <c r="F400" s="108">
        <f>IF(C400="",0,'3_pessoal'!AT$46)</f>
        <v>0</v>
      </c>
      <c r="G400" s="11">
        <f t="shared" si="176"/>
        <v>0</v>
      </c>
      <c r="I400" s="11">
        <f t="shared" si="201"/>
        <v>0</v>
      </c>
      <c r="J400" s="112">
        <f t="shared" si="202"/>
        <v>0</v>
      </c>
      <c r="L400" s="11">
        <f t="shared" si="177"/>
        <v>0</v>
      </c>
      <c r="M400" s="108">
        <f t="shared" si="178"/>
        <v>0</v>
      </c>
      <c r="O400" s="11">
        <f t="shared" si="179"/>
        <v>0</v>
      </c>
      <c r="P400" s="108">
        <f t="shared" si="180"/>
        <v>0</v>
      </c>
      <c r="R400" s="11">
        <f t="shared" si="181"/>
        <v>0</v>
      </c>
      <c r="S400" s="108">
        <f t="shared" si="182"/>
        <v>0</v>
      </c>
      <c r="U400" s="11">
        <f t="shared" si="183"/>
        <v>0</v>
      </c>
      <c r="V400" s="108">
        <f t="shared" si="184"/>
        <v>0</v>
      </c>
      <c r="X400" s="11">
        <f t="shared" si="185"/>
        <v>0</v>
      </c>
      <c r="Y400" s="108">
        <f t="shared" si="186"/>
        <v>0</v>
      </c>
      <c r="AA400" s="11">
        <f t="shared" si="187"/>
        <v>0</v>
      </c>
      <c r="AB400" s="108">
        <f t="shared" si="188"/>
        <v>0</v>
      </c>
      <c r="AD400" s="11">
        <f t="shared" si="189"/>
        <v>0</v>
      </c>
      <c r="AE400" s="108">
        <f t="shared" si="190"/>
        <v>0</v>
      </c>
      <c r="AG400" s="11">
        <f t="shared" si="191"/>
        <v>0</v>
      </c>
      <c r="AH400" s="108">
        <f t="shared" si="192"/>
        <v>0</v>
      </c>
      <c r="AJ400" s="11">
        <f t="shared" si="193"/>
        <v>0</v>
      </c>
      <c r="AK400" s="108">
        <f t="shared" si="194"/>
        <v>0</v>
      </c>
      <c r="AM400" s="11">
        <f t="shared" si="195"/>
        <v>0</v>
      </c>
      <c r="AN400" s="108">
        <f t="shared" si="196"/>
        <v>0</v>
      </c>
      <c r="AP400" s="11">
        <f t="shared" si="197"/>
        <v>0</v>
      </c>
      <c r="AQ400" s="108">
        <f t="shared" si="198"/>
        <v>0</v>
      </c>
      <c r="AS400" s="11">
        <f t="shared" si="199"/>
        <v>0</v>
      </c>
      <c r="AT400" s="108">
        <f t="shared" si="200"/>
        <v>0</v>
      </c>
      <c r="AU400" s="158" t="str">
        <f>IF(C400="","",VLOOKUP(B400,apoio!P:S,4,0))</f>
        <v/>
      </c>
    </row>
    <row r="401" spans="1:47" ht="15" customHeight="1" x14ac:dyDescent="0.25">
      <c r="A401" s="7" t="str">
        <f>IF('1_geral'!$D$47="","",'1_geral'!$A$47)</f>
        <v/>
      </c>
      <c r="B401" s="49" t="str">
        <f>IF('1_geral'!$G$47="","",'1_geral'!$G$47)</f>
        <v/>
      </c>
      <c r="C401" s="49" t="str">
        <f>IF('1_geral'!$D$47="","",'1_geral'!$D$47)</f>
        <v/>
      </c>
      <c r="D401" s="35" t="str">
        <f>IF(C401="","",1/'3_pessoal'!C$47)</f>
        <v/>
      </c>
      <c r="E401" s="12">
        <f>IF(C401="",0,'3_pessoal'!AR$47)</f>
        <v>0</v>
      </c>
      <c r="F401" s="33">
        <f>IF(C401="",0,'3_pessoal'!AT$47)</f>
        <v>0</v>
      </c>
      <c r="G401" s="12">
        <f t="shared" si="176"/>
        <v>0</v>
      </c>
      <c r="I401" s="12">
        <f t="shared" si="201"/>
        <v>0</v>
      </c>
      <c r="J401" s="12">
        <f t="shared" si="202"/>
        <v>0</v>
      </c>
      <c r="L401" s="12">
        <f t="shared" si="177"/>
        <v>0</v>
      </c>
      <c r="M401" s="33">
        <f t="shared" si="178"/>
        <v>0</v>
      </c>
      <c r="O401" s="12">
        <f t="shared" si="179"/>
        <v>0</v>
      </c>
      <c r="P401" s="33">
        <f t="shared" si="180"/>
        <v>0</v>
      </c>
      <c r="R401" s="12">
        <f t="shared" si="181"/>
        <v>0</v>
      </c>
      <c r="S401" s="33">
        <f t="shared" si="182"/>
        <v>0</v>
      </c>
      <c r="U401" s="12">
        <f t="shared" si="183"/>
        <v>0</v>
      </c>
      <c r="V401" s="33">
        <f t="shared" si="184"/>
        <v>0</v>
      </c>
      <c r="X401" s="12">
        <f t="shared" si="185"/>
        <v>0</v>
      </c>
      <c r="Y401" s="33">
        <f t="shared" si="186"/>
        <v>0</v>
      </c>
      <c r="AA401" s="12">
        <f t="shared" si="187"/>
        <v>0</v>
      </c>
      <c r="AB401" s="33">
        <f t="shared" si="188"/>
        <v>0</v>
      </c>
      <c r="AD401" s="12">
        <f t="shared" si="189"/>
        <v>0</v>
      </c>
      <c r="AE401" s="33">
        <f t="shared" si="190"/>
        <v>0</v>
      </c>
      <c r="AG401" s="12">
        <f t="shared" si="191"/>
        <v>0</v>
      </c>
      <c r="AH401" s="33">
        <f t="shared" si="192"/>
        <v>0</v>
      </c>
      <c r="AJ401" s="12">
        <f t="shared" si="193"/>
        <v>0</v>
      </c>
      <c r="AK401" s="33">
        <f t="shared" si="194"/>
        <v>0</v>
      </c>
      <c r="AM401" s="12">
        <f t="shared" si="195"/>
        <v>0</v>
      </c>
      <c r="AN401" s="33">
        <f t="shared" si="196"/>
        <v>0</v>
      </c>
      <c r="AP401" s="12">
        <f t="shared" si="197"/>
        <v>0</v>
      </c>
      <c r="AQ401" s="33">
        <f t="shared" si="198"/>
        <v>0</v>
      </c>
      <c r="AS401" s="12">
        <f t="shared" si="199"/>
        <v>0</v>
      </c>
      <c r="AT401" s="33">
        <f t="shared" si="200"/>
        <v>0</v>
      </c>
      <c r="AU401" s="158" t="str">
        <f>IF(C401="","",VLOOKUP(B401,apoio!P:S,4,0))</f>
        <v/>
      </c>
    </row>
    <row r="402" spans="1:47" ht="15" customHeight="1" x14ac:dyDescent="0.25">
      <c r="A402" s="10" t="str">
        <f>IF('1_geral'!$D$48="","",'1_geral'!$A$48)</f>
        <v/>
      </c>
      <c r="B402" s="48" t="str">
        <f>IF('1_geral'!$G$48="","",'1_geral'!$G$48)</f>
        <v/>
      </c>
      <c r="C402" s="48" t="str">
        <f>IF('1_geral'!$D$48="","",'1_geral'!$D$48)</f>
        <v/>
      </c>
      <c r="D402" s="35" t="str">
        <f>IF(C402="","",1/'3_pessoal'!C$48)</f>
        <v/>
      </c>
      <c r="E402" s="11">
        <f>IF(C402="",0,'3_pessoal'!AR$48)</f>
        <v>0</v>
      </c>
      <c r="F402" s="108">
        <f>IF(C402="",0,'3_pessoal'!AT$48)</f>
        <v>0</v>
      </c>
      <c r="G402" s="11">
        <f t="shared" si="176"/>
        <v>0</v>
      </c>
      <c r="I402" s="11">
        <f t="shared" si="201"/>
        <v>0</v>
      </c>
      <c r="J402" s="112">
        <f t="shared" si="202"/>
        <v>0</v>
      </c>
      <c r="L402" s="11">
        <f t="shared" si="177"/>
        <v>0</v>
      </c>
      <c r="M402" s="108">
        <f t="shared" si="178"/>
        <v>0</v>
      </c>
      <c r="O402" s="11">
        <f t="shared" si="179"/>
        <v>0</v>
      </c>
      <c r="P402" s="108">
        <f t="shared" si="180"/>
        <v>0</v>
      </c>
      <c r="R402" s="11">
        <f t="shared" si="181"/>
        <v>0</v>
      </c>
      <c r="S402" s="108">
        <f t="shared" si="182"/>
        <v>0</v>
      </c>
      <c r="U402" s="11">
        <f t="shared" si="183"/>
        <v>0</v>
      </c>
      <c r="V402" s="108">
        <f t="shared" si="184"/>
        <v>0</v>
      </c>
      <c r="X402" s="11">
        <f t="shared" si="185"/>
        <v>0</v>
      </c>
      <c r="Y402" s="108">
        <f t="shared" si="186"/>
        <v>0</v>
      </c>
      <c r="AA402" s="11">
        <f t="shared" si="187"/>
        <v>0</v>
      </c>
      <c r="AB402" s="108">
        <f t="shared" si="188"/>
        <v>0</v>
      </c>
      <c r="AD402" s="11">
        <f t="shared" si="189"/>
        <v>0</v>
      </c>
      <c r="AE402" s="108">
        <f t="shared" si="190"/>
        <v>0</v>
      </c>
      <c r="AG402" s="11">
        <f t="shared" si="191"/>
        <v>0</v>
      </c>
      <c r="AH402" s="108">
        <f t="shared" si="192"/>
        <v>0</v>
      </c>
      <c r="AJ402" s="11">
        <f t="shared" si="193"/>
        <v>0</v>
      </c>
      <c r="AK402" s="108">
        <f t="shared" si="194"/>
        <v>0</v>
      </c>
      <c r="AM402" s="11">
        <f t="shared" si="195"/>
        <v>0</v>
      </c>
      <c r="AN402" s="108">
        <f t="shared" si="196"/>
        <v>0</v>
      </c>
      <c r="AP402" s="11">
        <f t="shared" si="197"/>
        <v>0</v>
      </c>
      <c r="AQ402" s="108">
        <f t="shared" si="198"/>
        <v>0</v>
      </c>
      <c r="AS402" s="11">
        <f t="shared" si="199"/>
        <v>0</v>
      </c>
      <c r="AT402" s="108">
        <f t="shared" si="200"/>
        <v>0</v>
      </c>
      <c r="AU402" s="158" t="str">
        <f>IF(C402="","",VLOOKUP(B402,apoio!P:S,4,0))</f>
        <v/>
      </c>
    </row>
    <row r="403" spans="1:47" ht="15" customHeight="1" x14ac:dyDescent="0.25">
      <c r="A403" s="7" t="str">
        <f>IF('1_geral'!$D$49="","",'1_geral'!$A$49)</f>
        <v/>
      </c>
      <c r="B403" s="49" t="str">
        <f>IF('1_geral'!$G$49="","",'1_geral'!$G$49)</f>
        <v/>
      </c>
      <c r="C403" s="49" t="str">
        <f>IF('1_geral'!$D$49="","",'1_geral'!$D$49)</f>
        <v/>
      </c>
      <c r="D403" s="35" t="str">
        <f>IF(C403="","",1/'3_pessoal'!C$49)</f>
        <v/>
      </c>
      <c r="E403" s="12">
        <f>IF(C403="",0,'3_pessoal'!AR$49)</f>
        <v>0</v>
      </c>
      <c r="F403" s="33">
        <f>IF(C403="",0,'3_pessoal'!AT$49)</f>
        <v>0</v>
      </c>
      <c r="G403" s="12">
        <f t="shared" si="176"/>
        <v>0</v>
      </c>
      <c r="I403" s="12">
        <f t="shared" si="201"/>
        <v>0</v>
      </c>
      <c r="J403" s="12">
        <f t="shared" si="202"/>
        <v>0</v>
      </c>
      <c r="L403" s="12">
        <f t="shared" si="177"/>
        <v>0</v>
      </c>
      <c r="M403" s="33">
        <f t="shared" si="178"/>
        <v>0</v>
      </c>
      <c r="O403" s="12">
        <f t="shared" si="179"/>
        <v>0</v>
      </c>
      <c r="P403" s="33">
        <f t="shared" si="180"/>
        <v>0</v>
      </c>
      <c r="R403" s="12">
        <f t="shared" si="181"/>
        <v>0</v>
      </c>
      <c r="S403" s="33">
        <f t="shared" si="182"/>
        <v>0</v>
      </c>
      <c r="U403" s="12">
        <f t="shared" si="183"/>
        <v>0</v>
      </c>
      <c r="V403" s="33">
        <f t="shared" si="184"/>
        <v>0</v>
      </c>
      <c r="X403" s="12">
        <f t="shared" si="185"/>
        <v>0</v>
      </c>
      <c r="Y403" s="33">
        <f t="shared" si="186"/>
        <v>0</v>
      </c>
      <c r="AA403" s="12">
        <f t="shared" si="187"/>
        <v>0</v>
      </c>
      <c r="AB403" s="33">
        <f t="shared" si="188"/>
        <v>0</v>
      </c>
      <c r="AD403" s="12">
        <f t="shared" si="189"/>
        <v>0</v>
      </c>
      <c r="AE403" s="33">
        <f t="shared" si="190"/>
        <v>0</v>
      </c>
      <c r="AG403" s="12">
        <f t="shared" si="191"/>
        <v>0</v>
      </c>
      <c r="AH403" s="33">
        <f t="shared" si="192"/>
        <v>0</v>
      </c>
      <c r="AJ403" s="12">
        <f t="shared" si="193"/>
        <v>0</v>
      </c>
      <c r="AK403" s="33">
        <f t="shared" si="194"/>
        <v>0</v>
      </c>
      <c r="AM403" s="12">
        <f t="shared" si="195"/>
        <v>0</v>
      </c>
      <c r="AN403" s="33">
        <f t="shared" si="196"/>
        <v>0</v>
      </c>
      <c r="AP403" s="12">
        <f t="shared" si="197"/>
        <v>0</v>
      </c>
      <c r="AQ403" s="33">
        <f t="shared" si="198"/>
        <v>0</v>
      </c>
      <c r="AS403" s="12">
        <f t="shared" si="199"/>
        <v>0</v>
      </c>
      <c r="AT403" s="33">
        <f t="shared" si="200"/>
        <v>0</v>
      </c>
      <c r="AU403" s="158" t="str">
        <f>IF(C403="","",VLOOKUP(B403,apoio!P:S,4,0))</f>
        <v/>
      </c>
    </row>
    <row r="404" spans="1:47" ht="15" customHeight="1" x14ac:dyDescent="0.25">
      <c r="A404" s="10" t="str">
        <f>IF('1_geral'!$D$50="","",'1_geral'!$A$50)</f>
        <v/>
      </c>
      <c r="B404" s="48" t="str">
        <f>IF('1_geral'!$G$50="","",'1_geral'!$G$50)</f>
        <v/>
      </c>
      <c r="C404" s="48" t="str">
        <f>IF('1_geral'!$D$50="","",'1_geral'!$D$50)</f>
        <v/>
      </c>
      <c r="D404" s="35" t="str">
        <f>IF(C404="","",1/'3_pessoal'!C$50)</f>
        <v/>
      </c>
      <c r="E404" s="11">
        <f>IF(C404="",0,'3_pessoal'!AR$50)</f>
        <v>0</v>
      </c>
      <c r="F404" s="108">
        <f>IF(C404="",0,'3_pessoal'!AT$50)</f>
        <v>0</v>
      </c>
      <c r="G404" s="11">
        <f t="shared" si="176"/>
        <v>0</v>
      </c>
      <c r="I404" s="11">
        <f t="shared" si="201"/>
        <v>0</v>
      </c>
      <c r="J404" s="112">
        <f t="shared" si="202"/>
        <v>0</v>
      </c>
      <c r="L404" s="11">
        <f t="shared" si="177"/>
        <v>0</v>
      </c>
      <c r="M404" s="108">
        <f t="shared" si="178"/>
        <v>0</v>
      </c>
      <c r="O404" s="11">
        <f t="shared" si="179"/>
        <v>0</v>
      </c>
      <c r="P404" s="108">
        <f t="shared" si="180"/>
        <v>0</v>
      </c>
      <c r="R404" s="11">
        <f t="shared" si="181"/>
        <v>0</v>
      </c>
      <c r="S404" s="108">
        <f t="shared" si="182"/>
        <v>0</v>
      </c>
      <c r="U404" s="11">
        <f t="shared" si="183"/>
        <v>0</v>
      </c>
      <c r="V404" s="108">
        <f t="shared" si="184"/>
        <v>0</v>
      </c>
      <c r="X404" s="11">
        <f t="shared" si="185"/>
        <v>0</v>
      </c>
      <c r="Y404" s="108">
        <f t="shared" si="186"/>
        <v>0</v>
      </c>
      <c r="AA404" s="11">
        <f t="shared" si="187"/>
        <v>0</v>
      </c>
      <c r="AB404" s="108">
        <f t="shared" si="188"/>
        <v>0</v>
      </c>
      <c r="AD404" s="11">
        <f t="shared" si="189"/>
        <v>0</v>
      </c>
      <c r="AE404" s="108">
        <f t="shared" si="190"/>
        <v>0</v>
      </c>
      <c r="AG404" s="11">
        <f t="shared" si="191"/>
        <v>0</v>
      </c>
      <c r="AH404" s="108">
        <f t="shared" si="192"/>
        <v>0</v>
      </c>
      <c r="AJ404" s="11">
        <f t="shared" si="193"/>
        <v>0</v>
      </c>
      <c r="AK404" s="108">
        <f t="shared" si="194"/>
        <v>0</v>
      </c>
      <c r="AM404" s="11">
        <f t="shared" si="195"/>
        <v>0</v>
      </c>
      <c r="AN404" s="108">
        <f t="shared" si="196"/>
        <v>0</v>
      </c>
      <c r="AP404" s="11">
        <f t="shared" si="197"/>
        <v>0</v>
      </c>
      <c r="AQ404" s="108">
        <f t="shared" si="198"/>
        <v>0</v>
      </c>
      <c r="AS404" s="11">
        <f t="shared" si="199"/>
        <v>0</v>
      </c>
      <c r="AT404" s="108">
        <f t="shared" si="200"/>
        <v>0</v>
      </c>
      <c r="AU404" s="158" t="str">
        <f>IF(C404="","",VLOOKUP(B404,apoio!P:S,4,0))</f>
        <v/>
      </c>
    </row>
    <row r="405" spans="1:47" ht="15" customHeight="1" x14ac:dyDescent="0.25">
      <c r="A405" s="7" t="str">
        <f>IF('1_geral'!$D$51="","",'1_geral'!$A$51)</f>
        <v/>
      </c>
      <c r="B405" s="49" t="str">
        <f>IF('1_geral'!$G$51="","",'1_geral'!$G$51)</f>
        <v/>
      </c>
      <c r="C405" s="49" t="str">
        <f>IF('1_geral'!$D$51="","",'1_geral'!$D$51)</f>
        <v/>
      </c>
      <c r="D405" s="35" t="str">
        <f>IF(C405="","",1/'3_pessoal'!C$51)</f>
        <v/>
      </c>
      <c r="E405" s="12">
        <f>IF(C405="",0,'3_pessoal'!AR$51)</f>
        <v>0</v>
      </c>
      <c r="F405" s="33">
        <f>IF(C405="",0,'3_pessoal'!AT$51)</f>
        <v>0</v>
      </c>
      <c r="G405" s="12">
        <f t="shared" si="176"/>
        <v>0</v>
      </c>
      <c r="I405" s="12">
        <f t="shared" si="201"/>
        <v>0</v>
      </c>
      <c r="J405" s="12">
        <f t="shared" si="202"/>
        <v>0</v>
      </c>
      <c r="L405" s="12">
        <f t="shared" si="177"/>
        <v>0</v>
      </c>
      <c r="M405" s="33">
        <f t="shared" si="178"/>
        <v>0</v>
      </c>
      <c r="O405" s="12">
        <f t="shared" si="179"/>
        <v>0</v>
      </c>
      <c r="P405" s="33">
        <f t="shared" si="180"/>
        <v>0</v>
      </c>
      <c r="R405" s="12">
        <f t="shared" si="181"/>
        <v>0</v>
      </c>
      <c r="S405" s="33">
        <f t="shared" si="182"/>
        <v>0</v>
      </c>
      <c r="U405" s="12">
        <f t="shared" si="183"/>
        <v>0</v>
      </c>
      <c r="V405" s="33">
        <f t="shared" si="184"/>
        <v>0</v>
      </c>
      <c r="X405" s="12">
        <f t="shared" si="185"/>
        <v>0</v>
      </c>
      <c r="Y405" s="33">
        <f t="shared" si="186"/>
        <v>0</v>
      </c>
      <c r="AA405" s="12">
        <f t="shared" si="187"/>
        <v>0</v>
      </c>
      <c r="AB405" s="33">
        <f t="shared" si="188"/>
        <v>0</v>
      </c>
      <c r="AD405" s="12">
        <f t="shared" si="189"/>
        <v>0</v>
      </c>
      <c r="AE405" s="33">
        <f t="shared" si="190"/>
        <v>0</v>
      </c>
      <c r="AG405" s="12">
        <f t="shared" si="191"/>
        <v>0</v>
      </c>
      <c r="AH405" s="33">
        <f t="shared" si="192"/>
        <v>0</v>
      </c>
      <c r="AJ405" s="12">
        <f t="shared" si="193"/>
        <v>0</v>
      </c>
      <c r="AK405" s="33">
        <f t="shared" si="194"/>
        <v>0</v>
      </c>
      <c r="AM405" s="12">
        <f t="shared" si="195"/>
        <v>0</v>
      </c>
      <c r="AN405" s="33">
        <f t="shared" si="196"/>
        <v>0</v>
      </c>
      <c r="AP405" s="12">
        <f t="shared" si="197"/>
        <v>0</v>
      </c>
      <c r="AQ405" s="33">
        <f t="shared" si="198"/>
        <v>0</v>
      </c>
      <c r="AS405" s="12">
        <f t="shared" si="199"/>
        <v>0</v>
      </c>
      <c r="AT405" s="33">
        <f t="shared" si="200"/>
        <v>0</v>
      </c>
      <c r="AU405" s="158" t="str">
        <f>IF(C405="","",VLOOKUP(B405,apoio!P:S,4,0))</f>
        <v/>
      </c>
    </row>
    <row r="406" spans="1:47" ht="15" customHeight="1" x14ac:dyDescent="0.25">
      <c r="A406" s="10" t="str">
        <f>IF('1_geral'!$D$52="","",'1_geral'!$A$52)</f>
        <v/>
      </c>
      <c r="B406" s="48" t="str">
        <f>IF('1_geral'!$G$52="","",'1_geral'!$G$52)</f>
        <v/>
      </c>
      <c r="C406" s="48" t="str">
        <f>IF('1_geral'!$D$52="","",'1_geral'!$D$52)</f>
        <v/>
      </c>
      <c r="D406" s="35" t="str">
        <f>IF(C406="","",1/'3_pessoal'!C$52)</f>
        <v/>
      </c>
      <c r="E406" s="11">
        <f>IF(C406="",0,'3_pessoal'!AR$52)</f>
        <v>0</v>
      </c>
      <c r="F406" s="108">
        <f>IF(C406="",0,'3_pessoal'!AT$52)</f>
        <v>0</v>
      </c>
      <c r="G406" s="11">
        <f t="shared" si="176"/>
        <v>0</v>
      </c>
      <c r="I406" s="11">
        <f t="shared" si="201"/>
        <v>0</v>
      </c>
      <c r="J406" s="112">
        <f t="shared" si="202"/>
        <v>0</v>
      </c>
      <c r="L406" s="11">
        <f t="shared" si="177"/>
        <v>0</v>
      </c>
      <c r="M406" s="108">
        <f t="shared" si="178"/>
        <v>0</v>
      </c>
      <c r="O406" s="11">
        <f t="shared" si="179"/>
        <v>0</v>
      </c>
      <c r="P406" s="108">
        <f t="shared" si="180"/>
        <v>0</v>
      </c>
      <c r="R406" s="11">
        <f t="shared" si="181"/>
        <v>0</v>
      </c>
      <c r="S406" s="108">
        <f t="shared" si="182"/>
        <v>0</v>
      </c>
      <c r="U406" s="11">
        <f t="shared" si="183"/>
        <v>0</v>
      </c>
      <c r="V406" s="108">
        <f t="shared" si="184"/>
        <v>0</v>
      </c>
      <c r="X406" s="11">
        <f t="shared" si="185"/>
        <v>0</v>
      </c>
      <c r="Y406" s="108">
        <f t="shared" si="186"/>
        <v>0</v>
      </c>
      <c r="AA406" s="11">
        <f t="shared" si="187"/>
        <v>0</v>
      </c>
      <c r="AB406" s="108">
        <f t="shared" si="188"/>
        <v>0</v>
      </c>
      <c r="AD406" s="11">
        <f t="shared" si="189"/>
        <v>0</v>
      </c>
      <c r="AE406" s="108">
        <f t="shared" si="190"/>
        <v>0</v>
      </c>
      <c r="AG406" s="11">
        <f t="shared" si="191"/>
        <v>0</v>
      </c>
      <c r="AH406" s="108">
        <f t="shared" si="192"/>
        <v>0</v>
      </c>
      <c r="AJ406" s="11">
        <f t="shared" si="193"/>
        <v>0</v>
      </c>
      <c r="AK406" s="108">
        <f t="shared" si="194"/>
        <v>0</v>
      </c>
      <c r="AM406" s="11">
        <f t="shared" si="195"/>
        <v>0</v>
      </c>
      <c r="AN406" s="108">
        <f t="shared" si="196"/>
        <v>0</v>
      </c>
      <c r="AP406" s="11">
        <f t="shared" si="197"/>
        <v>0</v>
      </c>
      <c r="AQ406" s="108">
        <f t="shared" si="198"/>
        <v>0</v>
      </c>
      <c r="AS406" s="11">
        <f t="shared" si="199"/>
        <v>0</v>
      </c>
      <c r="AT406" s="108">
        <f t="shared" si="200"/>
        <v>0</v>
      </c>
      <c r="AU406" s="158" t="str">
        <f>IF(C406="","",VLOOKUP(B406,apoio!P:S,4,0))</f>
        <v/>
      </c>
    </row>
    <row r="407" spans="1:47" ht="15" customHeight="1" x14ac:dyDescent="0.25">
      <c r="A407" s="7" t="str">
        <f>IF('1_geral'!$D$53="","",'1_geral'!$A$53)</f>
        <v/>
      </c>
      <c r="B407" s="49" t="str">
        <f>IF('1_geral'!$G$53="","",'1_geral'!$G$53)</f>
        <v/>
      </c>
      <c r="C407" s="49" t="str">
        <f>IF('1_geral'!$D$53="","",'1_geral'!$D$53)</f>
        <v/>
      </c>
      <c r="D407" s="35" t="str">
        <f>IF(C407="","",1/'3_pessoal'!C$53)</f>
        <v/>
      </c>
      <c r="E407" s="12">
        <f>IF(C407="",0,'3_pessoal'!AR$53)</f>
        <v>0</v>
      </c>
      <c r="F407" s="33">
        <f>IF(C407="",0,'3_pessoal'!AT$53)</f>
        <v>0</v>
      </c>
      <c r="G407" s="12">
        <f t="shared" si="176"/>
        <v>0</v>
      </c>
      <c r="I407" s="12">
        <f t="shared" si="201"/>
        <v>0</v>
      </c>
      <c r="J407" s="12">
        <f t="shared" si="202"/>
        <v>0</v>
      </c>
      <c r="L407" s="12">
        <f t="shared" si="177"/>
        <v>0</v>
      </c>
      <c r="M407" s="33">
        <f t="shared" si="178"/>
        <v>0</v>
      </c>
      <c r="O407" s="12">
        <f t="shared" si="179"/>
        <v>0</v>
      </c>
      <c r="P407" s="33">
        <f t="shared" si="180"/>
        <v>0</v>
      </c>
      <c r="R407" s="12">
        <f t="shared" si="181"/>
        <v>0</v>
      </c>
      <c r="S407" s="33">
        <f t="shared" si="182"/>
        <v>0</v>
      </c>
      <c r="U407" s="12">
        <f t="shared" si="183"/>
        <v>0</v>
      </c>
      <c r="V407" s="33">
        <f t="shared" si="184"/>
        <v>0</v>
      </c>
      <c r="X407" s="12">
        <f t="shared" si="185"/>
        <v>0</v>
      </c>
      <c r="Y407" s="33">
        <f t="shared" si="186"/>
        <v>0</v>
      </c>
      <c r="AA407" s="12">
        <f t="shared" si="187"/>
        <v>0</v>
      </c>
      <c r="AB407" s="33">
        <f t="shared" si="188"/>
        <v>0</v>
      </c>
      <c r="AD407" s="12">
        <f t="shared" si="189"/>
        <v>0</v>
      </c>
      <c r="AE407" s="33">
        <f t="shared" si="190"/>
        <v>0</v>
      </c>
      <c r="AG407" s="12">
        <f t="shared" si="191"/>
        <v>0</v>
      </c>
      <c r="AH407" s="33">
        <f t="shared" si="192"/>
        <v>0</v>
      </c>
      <c r="AJ407" s="12">
        <f t="shared" si="193"/>
        <v>0</v>
      </c>
      <c r="AK407" s="33">
        <f t="shared" si="194"/>
        <v>0</v>
      </c>
      <c r="AM407" s="12">
        <f t="shared" si="195"/>
        <v>0</v>
      </c>
      <c r="AN407" s="33">
        <f t="shared" si="196"/>
        <v>0</v>
      </c>
      <c r="AP407" s="12">
        <f t="shared" si="197"/>
        <v>0</v>
      </c>
      <c r="AQ407" s="33">
        <f t="shared" si="198"/>
        <v>0</v>
      </c>
      <c r="AS407" s="12">
        <f t="shared" si="199"/>
        <v>0</v>
      </c>
      <c r="AT407" s="33">
        <f t="shared" si="200"/>
        <v>0</v>
      </c>
      <c r="AU407" s="158" t="str">
        <f>IF(C407="","",VLOOKUP(B407,apoio!P:S,4,0))</f>
        <v/>
      </c>
    </row>
    <row r="408" spans="1:47" ht="15" customHeight="1" x14ac:dyDescent="0.25">
      <c r="A408" s="10" t="str">
        <f>IF('1_geral'!$D$54="","",'1_geral'!$A$54)</f>
        <v/>
      </c>
      <c r="B408" s="48" t="str">
        <f>IF('1_geral'!$G$54="","",'1_geral'!$G$54)</f>
        <v/>
      </c>
      <c r="C408" s="48" t="str">
        <f>IF('1_geral'!$D$54="","",'1_geral'!$D$54)</f>
        <v/>
      </c>
      <c r="D408" s="35" t="str">
        <f>IF(C408="","",1/'3_pessoal'!C$54)</f>
        <v/>
      </c>
      <c r="E408" s="11">
        <f>IF(C408="",0,'3_pessoal'!AR$54)</f>
        <v>0</v>
      </c>
      <c r="F408" s="108">
        <f>IF(C408="",0,'3_pessoal'!AT$54)</f>
        <v>0</v>
      </c>
      <c r="G408" s="11">
        <f t="shared" si="176"/>
        <v>0</v>
      </c>
      <c r="I408" s="11">
        <f t="shared" si="201"/>
        <v>0</v>
      </c>
      <c r="J408" s="112">
        <f t="shared" si="202"/>
        <v>0</v>
      </c>
      <c r="L408" s="11">
        <f t="shared" si="177"/>
        <v>0</v>
      </c>
      <c r="M408" s="108">
        <f t="shared" si="178"/>
        <v>0</v>
      </c>
      <c r="O408" s="11">
        <f t="shared" si="179"/>
        <v>0</v>
      </c>
      <c r="P408" s="108">
        <f t="shared" si="180"/>
        <v>0</v>
      </c>
      <c r="R408" s="11">
        <f t="shared" si="181"/>
        <v>0</v>
      </c>
      <c r="S408" s="108">
        <f t="shared" si="182"/>
        <v>0</v>
      </c>
      <c r="U408" s="11">
        <f t="shared" si="183"/>
        <v>0</v>
      </c>
      <c r="V408" s="108">
        <f t="shared" si="184"/>
        <v>0</v>
      </c>
      <c r="X408" s="11">
        <f t="shared" si="185"/>
        <v>0</v>
      </c>
      <c r="Y408" s="108">
        <f t="shared" si="186"/>
        <v>0</v>
      </c>
      <c r="AA408" s="11">
        <f t="shared" si="187"/>
        <v>0</v>
      </c>
      <c r="AB408" s="108">
        <f t="shared" si="188"/>
        <v>0</v>
      </c>
      <c r="AD408" s="11">
        <f t="shared" si="189"/>
        <v>0</v>
      </c>
      <c r="AE408" s="108">
        <f t="shared" si="190"/>
        <v>0</v>
      </c>
      <c r="AG408" s="11">
        <f t="shared" si="191"/>
        <v>0</v>
      </c>
      <c r="AH408" s="108">
        <f t="shared" si="192"/>
        <v>0</v>
      </c>
      <c r="AJ408" s="11">
        <f t="shared" si="193"/>
        <v>0</v>
      </c>
      <c r="AK408" s="108">
        <f t="shared" si="194"/>
        <v>0</v>
      </c>
      <c r="AM408" s="11">
        <f t="shared" si="195"/>
        <v>0</v>
      </c>
      <c r="AN408" s="108">
        <f t="shared" si="196"/>
        <v>0</v>
      </c>
      <c r="AP408" s="11">
        <f t="shared" si="197"/>
        <v>0</v>
      </c>
      <c r="AQ408" s="108">
        <f t="shared" si="198"/>
        <v>0</v>
      </c>
      <c r="AS408" s="11">
        <f t="shared" si="199"/>
        <v>0</v>
      </c>
      <c r="AT408" s="108">
        <f t="shared" si="200"/>
        <v>0</v>
      </c>
      <c r="AU408" s="158" t="str">
        <f>IF(C408="","",VLOOKUP(B408,apoio!P:S,4,0))</f>
        <v/>
      </c>
    </row>
    <row r="409" spans="1:47" ht="15" customHeight="1" x14ac:dyDescent="0.25">
      <c r="A409" s="7" t="str">
        <f>IF('1_geral'!$D$55="","",'1_geral'!$A$55)</f>
        <v/>
      </c>
      <c r="B409" s="49" t="str">
        <f>IF('1_geral'!$G$55="","",'1_geral'!$G$55)</f>
        <v/>
      </c>
      <c r="C409" s="49" t="str">
        <f>IF('1_geral'!$D$55="","",'1_geral'!$D$55)</f>
        <v/>
      </c>
      <c r="D409" s="35" t="str">
        <f>IF(C409="","",1/'3_pessoal'!C$55)</f>
        <v/>
      </c>
      <c r="E409" s="12">
        <f>IF(C409="",0,'3_pessoal'!AR$55)</f>
        <v>0</v>
      </c>
      <c r="F409" s="33">
        <f>IF(C409="",0,'3_pessoal'!AT$55)</f>
        <v>0</v>
      </c>
      <c r="G409" s="12">
        <f t="shared" si="176"/>
        <v>0</v>
      </c>
      <c r="I409" s="12">
        <f t="shared" si="201"/>
        <v>0</v>
      </c>
      <c r="J409" s="12">
        <f t="shared" si="202"/>
        <v>0</v>
      </c>
      <c r="L409" s="12">
        <f t="shared" si="177"/>
        <v>0</v>
      </c>
      <c r="M409" s="33">
        <f t="shared" si="178"/>
        <v>0</v>
      </c>
      <c r="O409" s="12">
        <f t="shared" si="179"/>
        <v>0</v>
      </c>
      <c r="P409" s="33">
        <f t="shared" si="180"/>
        <v>0</v>
      </c>
      <c r="R409" s="12">
        <f t="shared" si="181"/>
        <v>0</v>
      </c>
      <c r="S409" s="33">
        <f t="shared" si="182"/>
        <v>0</v>
      </c>
      <c r="U409" s="12">
        <f t="shared" si="183"/>
        <v>0</v>
      </c>
      <c r="V409" s="33">
        <f t="shared" si="184"/>
        <v>0</v>
      </c>
      <c r="X409" s="12">
        <f t="shared" si="185"/>
        <v>0</v>
      </c>
      <c r="Y409" s="33">
        <f t="shared" si="186"/>
        <v>0</v>
      </c>
      <c r="AA409" s="12">
        <f t="shared" si="187"/>
        <v>0</v>
      </c>
      <c r="AB409" s="33">
        <f t="shared" si="188"/>
        <v>0</v>
      </c>
      <c r="AD409" s="12">
        <f t="shared" si="189"/>
        <v>0</v>
      </c>
      <c r="AE409" s="33">
        <f t="shared" si="190"/>
        <v>0</v>
      </c>
      <c r="AG409" s="12">
        <f t="shared" si="191"/>
        <v>0</v>
      </c>
      <c r="AH409" s="33">
        <f t="shared" si="192"/>
        <v>0</v>
      </c>
      <c r="AJ409" s="12">
        <f t="shared" si="193"/>
        <v>0</v>
      </c>
      <c r="AK409" s="33">
        <f t="shared" si="194"/>
        <v>0</v>
      </c>
      <c r="AM409" s="12">
        <f t="shared" si="195"/>
        <v>0</v>
      </c>
      <c r="AN409" s="33">
        <f t="shared" si="196"/>
        <v>0</v>
      </c>
      <c r="AP409" s="12">
        <f t="shared" si="197"/>
        <v>0</v>
      </c>
      <c r="AQ409" s="33">
        <f t="shared" si="198"/>
        <v>0</v>
      </c>
      <c r="AS409" s="12">
        <f t="shared" si="199"/>
        <v>0</v>
      </c>
      <c r="AT409" s="33">
        <f t="shared" si="200"/>
        <v>0</v>
      </c>
      <c r="AU409" s="158" t="str">
        <f>IF(C409="","",VLOOKUP(B409,apoio!P:S,4,0))</f>
        <v/>
      </c>
    </row>
    <row r="410" spans="1:47" ht="15" customHeight="1" x14ac:dyDescent="0.25">
      <c r="A410" s="10" t="str">
        <f>IF('1_geral'!$D$56="","",'1_geral'!$A$56)</f>
        <v/>
      </c>
      <c r="B410" s="48" t="str">
        <f>IF('1_geral'!$G$56="","",'1_geral'!$G$56)</f>
        <v/>
      </c>
      <c r="C410" s="48" t="str">
        <f>IF('1_geral'!$D$56="","",'1_geral'!$D$56)</f>
        <v/>
      </c>
      <c r="D410" s="35" t="str">
        <f>IF(C410="","",1/'3_pessoal'!C$56)</f>
        <v/>
      </c>
      <c r="E410" s="11">
        <f>IF(C410="",0,'3_pessoal'!AR$56)</f>
        <v>0</v>
      </c>
      <c r="F410" s="108">
        <f>IF(C410="",0,'3_pessoal'!AT$56)</f>
        <v>0</v>
      </c>
      <c r="G410" s="11">
        <f t="shared" si="176"/>
        <v>0</v>
      </c>
      <c r="I410" s="11">
        <f t="shared" si="201"/>
        <v>0</v>
      </c>
      <c r="J410" s="112">
        <f t="shared" si="202"/>
        <v>0</v>
      </c>
      <c r="L410" s="11">
        <f t="shared" si="177"/>
        <v>0</v>
      </c>
      <c r="M410" s="108">
        <f t="shared" si="178"/>
        <v>0</v>
      </c>
      <c r="O410" s="11">
        <f t="shared" si="179"/>
        <v>0</v>
      </c>
      <c r="P410" s="108">
        <f t="shared" si="180"/>
        <v>0</v>
      </c>
      <c r="R410" s="11">
        <f t="shared" si="181"/>
        <v>0</v>
      </c>
      <c r="S410" s="108">
        <f t="shared" si="182"/>
        <v>0</v>
      </c>
      <c r="U410" s="11">
        <f t="shared" si="183"/>
        <v>0</v>
      </c>
      <c r="V410" s="108">
        <f t="shared" si="184"/>
        <v>0</v>
      </c>
      <c r="X410" s="11">
        <f t="shared" si="185"/>
        <v>0</v>
      </c>
      <c r="Y410" s="108">
        <f t="shared" si="186"/>
        <v>0</v>
      </c>
      <c r="AA410" s="11">
        <f t="shared" si="187"/>
        <v>0</v>
      </c>
      <c r="AB410" s="108">
        <f t="shared" si="188"/>
        <v>0</v>
      </c>
      <c r="AD410" s="11">
        <f t="shared" si="189"/>
        <v>0</v>
      </c>
      <c r="AE410" s="108">
        <f t="shared" si="190"/>
        <v>0</v>
      </c>
      <c r="AG410" s="11">
        <f t="shared" si="191"/>
        <v>0</v>
      </c>
      <c r="AH410" s="108">
        <f t="shared" si="192"/>
        <v>0</v>
      </c>
      <c r="AJ410" s="11">
        <f t="shared" si="193"/>
        <v>0</v>
      </c>
      <c r="AK410" s="108">
        <f t="shared" si="194"/>
        <v>0</v>
      </c>
      <c r="AM410" s="11">
        <f t="shared" si="195"/>
        <v>0</v>
      </c>
      <c r="AN410" s="108">
        <f t="shared" si="196"/>
        <v>0</v>
      </c>
      <c r="AP410" s="11">
        <f t="shared" si="197"/>
        <v>0</v>
      </c>
      <c r="AQ410" s="108">
        <f t="shared" si="198"/>
        <v>0</v>
      </c>
      <c r="AS410" s="11">
        <f t="shared" si="199"/>
        <v>0</v>
      </c>
      <c r="AT410" s="108">
        <f t="shared" si="200"/>
        <v>0</v>
      </c>
      <c r="AU410" s="158" t="str">
        <f>IF(C410="","",VLOOKUP(B410,apoio!P:S,4,0))</f>
        <v/>
      </c>
    </row>
    <row r="411" spans="1:47" ht="15" customHeight="1" x14ac:dyDescent="0.25">
      <c r="A411" s="7" t="str">
        <f>IF('1_geral'!$D$57="","",'1_geral'!$A$57)</f>
        <v/>
      </c>
      <c r="B411" s="49" t="str">
        <f>IF('1_geral'!$G$57="","",'1_geral'!$G$57)</f>
        <v/>
      </c>
      <c r="C411" s="49" t="str">
        <f>IF('1_geral'!$D$57="","",'1_geral'!$D$57)</f>
        <v/>
      </c>
      <c r="D411" s="35" t="str">
        <f>IF(C411="","",1/'3_pessoal'!C$57)</f>
        <v/>
      </c>
      <c r="E411" s="12">
        <f>IF(C411="",0,'3_pessoal'!AR$57)</f>
        <v>0</v>
      </c>
      <c r="F411" s="33">
        <f>IF(C411="",0,'3_pessoal'!AT$57)</f>
        <v>0</v>
      </c>
      <c r="G411" s="12">
        <f t="shared" si="176"/>
        <v>0</v>
      </c>
      <c r="I411" s="12">
        <f t="shared" si="201"/>
        <v>0</v>
      </c>
      <c r="J411" s="12">
        <f t="shared" si="202"/>
        <v>0</v>
      </c>
      <c r="L411" s="12">
        <f t="shared" si="177"/>
        <v>0</v>
      </c>
      <c r="M411" s="33">
        <f t="shared" si="178"/>
        <v>0</v>
      </c>
      <c r="O411" s="12">
        <f t="shared" si="179"/>
        <v>0</v>
      </c>
      <c r="P411" s="33">
        <f t="shared" si="180"/>
        <v>0</v>
      </c>
      <c r="R411" s="12">
        <f t="shared" si="181"/>
        <v>0</v>
      </c>
      <c r="S411" s="33">
        <f t="shared" si="182"/>
        <v>0</v>
      </c>
      <c r="U411" s="12">
        <f t="shared" si="183"/>
        <v>0</v>
      </c>
      <c r="V411" s="33">
        <f t="shared" si="184"/>
        <v>0</v>
      </c>
      <c r="X411" s="12">
        <f t="shared" si="185"/>
        <v>0</v>
      </c>
      <c r="Y411" s="33">
        <f t="shared" si="186"/>
        <v>0</v>
      </c>
      <c r="AA411" s="12">
        <f t="shared" si="187"/>
        <v>0</v>
      </c>
      <c r="AB411" s="33">
        <f t="shared" si="188"/>
        <v>0</v>
      </c>
      <c r="AD411" s="12">
        <f t="shared" si="189"/>
        <v>0</v>
      </c>
      <c r="AE411" s="33">
        <f t="shared" si="190"/>
        <v>0</v>
      </c>
      <c r="AG411" s="12">
        <f t="shared" si="191"/>
        <v>0</v>
      </c>
      <c r="AH411" s="33">
        <f t="shared" si="192"/>
        <v>0</v>
      </c>
      <c r="AJ411" s="12">
        <f t="shared" si="193"/>
        <v>0</v>
      </c>
      <c r="AK411" s="33">
        <f t="shared" si="194"/>
        <v>0</v>
      </c>
      <c r="AM411" s="12">
        <f t="shared" si="195"/>
        <v>0</v>
      </c>
      <c r="AN411" s="33">
        <f t="shared" si="196"/>
        <v>0</v>
      </c>
      <c r="AP411" s="12">
        <f t="shared" si="197"/>
        <v>0</v>
      </c>
      <c r="AQ411" s="33">
        <f t="shared" si="198"/>
        <v>0</v>
      </c>
      <c r="AS411" s="12">
        <f t="shared" si="199"/>
        <v>0</v>
      </c>
      <c r="AT411" s="33">
        <f t="shared" si="200"/>
        <v>0</v>
      </c>
      <c r="AU411" s="158" t="str">
        <f>IF(C411="","",VLOOKUP(B411,apoio!P:S,4,0))</f>
        <v/>
      </c>
    </row>
    <row r="412" spans="1:47" ht="15" customHeight="1" x14ac:dyDescent="0.25">
      <c r="A412" s="10" t="str">
        <f>IF('1_geral'!$D$58="","",'1_geral'!$A$58)</f>
        <v/>
      </c>
      <c r="B412" s="48" t="str">
        <f>IF('1_geral'!$G$58="","",'1_geral'!$G$58)</f>
        <v/>
      </c>
      <c r="C412" s="48" t="str">
        <f>IF('1_geral'!$D$58="","",'1_geral'!$D$58)</f>
        <v/>
      </c>
      <c r="D412" s="35" t="str">
        <f>IF(C412="","",1/'3_pessoal'!C$58)</f>
        <v/>
      </c>
      <c r="E412" s="11">
        <f>IF(C412="",0,'3_pessoal'!AR$58)</f>
        <v>0</v>
      </c>
      <c r="F412" s="108">
        <f>IF(C412="",0,'3_pessoal'!AT$58)</f>
        <v>0</v>
      </c>
      <c r="G412" s="11">
        <f t="shared" si="176"/>
        <v>0</v>
      </c>
      <c r="I412" s="11">
        <f t="shared" si="201"/>
        <v>0</v>
      </c>
      <c r="J412" s="112">
        <f t="shared" si="202"/>
        <v>0</v>
      </c>
      <c r="L412" s="11">
        <f t="shared" si="177"/>
        <v>0</v>
      </c>
      <c r="M412" s="108">
        <f t="shared" si="178"/>
        <v>0</v>
      </c>
      <c r="O412" s="11">
        <f t="shared" si="179"/>
        <v>0</v>
      </c>
      <c r="P412" s="108">
        <f t="shared" si="180"/>
        <v>0</v>
      </c>
      <c r="R412" s="11">
        <f t="shared" si="181"/>
        <v>0</v>
      </c>
      <c r="S412" s="108">
        <f t="shared" si="182"/>
        <v>0</v>
      </c>
      <c r="U412" s="11">
        <f t="shared" si="183"/>
        <v>0</v>
      </c>
      <c r="V412" s="108">
        <f t="shared" si="184"/>
        <v>0</v>
      </c>
      <c r="X412" s="11">
        <f t="shared" si="185"/>
        <v>0</v>
      </c>
      <c r="Y412" s="108">
        <f t="shared" si="186"/>
        <v>0</v>
      </c>
      <c r="AA412" s="11">
        <f t="shared" si="187"/>
        <v>0</v>
      </c>
      <c r="AB412" s="108">
        <f t="shared" si="188"/>
        <v>0</v>
      </c>
      <c r="AD412" s="11">
        <f t="shared" si="189"/>
        <v>0</v>
      </c>
      <c r="AE412" s="108">
        <f t="shared" si="190"/>
        <v>0</v>
      </c>
      <c r="AG412" s="11">
        <f t="shared" si="191"/>
        <v>0</v>
      </c>
      <c r="AH412" s="108">
        <f t="shared" si="192"/>
        <v>0</v>
      </c>
      <c r="AJ412" s="11">
        <f t="shared" si="193"/>
        <v>0</v>
      </c>
      <c r="AK412" s="108">
        <f t="shared" si="194"/>
        <v>0</v>
      </c>
      <c r="AM412" s="11">
        <f t="shared" si="195"/>
        <v>0</v>
      </c>
      <c r="AN412" s="108">
        <f t="shared" si="196"/>
        <v>0</v>
      </c>
      <c r="AP412" s="11">
        <f t="shared" si="197"/>
        <v>0</v>
      </c>
      <c r="AQ412" s="108">
        <f t="shared" si="198"/>
        <v>0</v>
      </c>
      <c r="AS412" s="11">
        <f t="shared" si="199"/>
        <v>0</v>
      </c>
      <c r="AT412" s="108">
        <f t="shared" si="200"/>
        <v>0</v>
      </c>
      <c r="AU412" s="158" t="str">
        <f>IF(C412="","",VLOOKUP(B412,apoio!P:S,4,0))</f>
        <v/>
      </c>
    </row>
    <row r="413" spans="1:47" ht="15" customHeight="1" x14ac:dyDescent="0.25">
      <c r="A413" s="47" t="str">
        <f>IF('1_geral'!$D$59="","",'1_geral'!$A$59)</f>
        <v/>
      </c>
      <c r="B413" s="50" t="str">
        <f>IF('1_geral'!$G$59="","",'1_geral'!$G$59)</f>
        <v/>
      </c>
      <c r="C413" s="50" t="str">
        <f>IF('1_geral'!$D$59="","",'1_geral'!$D$59)</f>
        <v/>
      </c>
      <c r="D413" s="138" t="str">
        <f>IF(C413="","",1/'3_pessoal'!C$59)</f>
        <v/>
      </c>
      <c r="E413" s="13">
        <f>IF(C413="",0,'3_pessoal'!AR$59)</f>
        <v>0</v>
      </c>
      <c r="F413" s="34">
        <f>IF(C413="",0,'3_pessoal'!AT$59)</f>
        <v>0</v>
      </c>
      <c r="G413" s="13">
        <f t="shared" si="176"/>
        <v>0</v>
      </c>
      <c r="H413" s="4"/>
      <c r="I413" s="13">
        <f t="shared" si="201"/>
        <v>0</v>
      </c>
      <c r="J413" s="13">
        <f t="shared" si="202"/>
        <v>0</v>
      </c>
      <c r="K413" s="4"/>
      <c r="L413" s="13">
        <f t="shared" si="177"/>
        <v>0</v>
      </c>
      <c r="M413" s="34">
        <f t="shared" si="178"/>
        <v>0</v>
      </c>
      <c r="N413" s="492"/>
      <c r="O413" s="13">
        <f t="shared" si="179"/>
        <v>0</v>
      </c>
      <c r="P413" s="34">
        <f t="shared" si="180"/>
        <v>0</v>
      </c>
      <c r="Q413" s="492"/>
      <c r="R413" s="13">
        <f t="shared" si="181"/>
        <v>0</v>
      </c>
      <c r="S413" s="34">
        <f t="shared" si="182"/>
        <v>0</v>
      </c>
      <c r="T413" s="492"/>
      <c r="U413" s="13">
        <f t="shared" si="183"/>
        <v>0</v>
      </c>
      <c r="V413" s="34">
        <f t="shared" si="184"/>
        <v>0</v>
      </c>
      <c r="W413" s="492"/>
      <c r="X413" s="13">
        <f t="shared" si="185"/>
        <v>0</v>
      </c>
      <c r="Y413" s="34">
        <f t="shared" si="186"/>
        <v>0</v>
      </c>
      <c r="Z413" s="492"/>
      <c r="AA413" s="13">
        <f t="shared" si="187"/>
        <v>0</v>
      </c>
      <c r="AB413" s="34">
        <f t="shared" si="188"/>
        <v>0</v>
      </c>
      <c r="AC413" s="492"/>
      <c r="AD413" s="13">
        <f t="shared" si="189"/>
        <v>0</v>
      </c>
      <c r="AE413" s="34">
        <f t="shared" si="190"/>
        <v>0</v>
      </c>
      <c r="AF413" s="492"/>
      <c r="AG413" s="13">
        <f t="shared" si="191"/>
        <v>0</v>
      </c>
      <c r="AH413" s="34">
        <f t="shared" si="192"/>
        <v>0</v>
      </c>
      <c r="AI413" s="492"/>
      <c r="AJ413" s="13">
        <f t="shared" si="193"/>
        <v>0</v>
      </c>
      <c r="AK413" s="34">
        <f t="shared" si="194"/>
        <v>0</v>
      </c>
      <c r="AL413" s="492"/>
      <c r="AM413" s="13">
        <f t="shared" si="195"/>
        <v>0</v>
      </c>
      <c r="AN413" s="34">
        <f t="shared" si="196"/>
        <v>0</v>
      </c>
      <c r="AO413" s="492"/>
      <c r="AP413" s="13">
        <f t="shared" si="197"/>
        <v>0</v>
      </c>
      <c r="AQ413" s="34">
        <f t="shared" si="198"/>
        <v>0</v>
      </c>
      <c r="AR413" s="492"/>
      <c r="AS413" s="13">
        <f t="shared" si="199"/>
        <v>0</v>
      </c>
      <c r="AT413" s="34">
        <f t="shared" si="200"/>
        <v>0</v>
      </c>
      <c r="AU413" s="158" t="str">
        <f>IF(C413="","",VLOOKUP(B413,apoio!P:S,4,0))</f>
        <v/>
      </c>
    </row>
    <row r="414" spans="1:47" ht="15" customHeight="1" x14ac:dyDescent="0.25">
      <c r="A414" s="8"/>
      <c r="B414" s="162" t="s">
        <v>68</v>
      </c>
      <c r="C414" s="163" t="str">
        <f>'3_pessoal'!AV1</f>
        <v/>
      </c>
      <c r="E414" s="113"/>
      <c r="F414" s="113"/>
      <c r="G414" s="113"/>
    </row>
    <row r="415" spans="1:47" ht="15" customHeight="1" x14ac:dyDescent="0.25">
      <c r="B415" s="3" t="s">
        <v>1644</v>
      </c>
      <c r="C415" s="8" t="str">
        <f>'3_pessoal'!AV2</f>
        <v>Nome Sobrenome</v>
      </c>
      <c r="D415" s="6"/>
      <c r="E415" s="113"/>
      <c r="F415" s="113"/>
      <c r="G415" s="113"/>
      <c r="I415" s="159" t="str">
        <f>I420</f>
        <v>Disponível</v>
      </c>
      <c r="J415" s="160">
        <f>IFERROR(ABS((J418-J419)/J418),0)</f>
        <v>0</v>
      </c>
      <c r="L415" s="105" t="str">
        <f>L420</f>
        <v>Disponível</v>
      </c>
      <c r="M415" s="157">
        <f>IFERROR(ABS((M418-M419)/M418),0)</f>
        <v>0</v>
      </c>
      <c r="O415" s="105" t="str">
        <f>O420</f>
        <v>Disponível</v>
      </c>
      <c r="P415" s="157">
        <f>IFERROR(ABS((P418-P419)/P418),0)</f>
        <v>0</v>
      </c>
      <c r="R415" s="105" t="str">
        <f>R420</f>
        <v>Disponível</v>
      </c>
      <c r="S415" s="157">
        <f>IFERROR(ABS((S418-S419)/S418),0)</f>
        <v>0</v>
      </c>
      <c r="U415" s="105" t="str">
        <f>U420</f>
        <v>Disponível</v>
      </c>
      <c r="V415" s="157">
        <f>IFERROR(ABS((V418-V419)/V418),0)</f>
        <v>0</v>
      </c>
      <c r="X415" s="105" t="str">
        <f>X420</f>
        <v>Disponível</v>
      </c>
      <c r="Y415" s="157">
        <f>IFERROR(ABS((Y418-Y419)/Y418),0)</f>
        <v>0</v>
      </c>
      <c r="AA415" s="105" t="str">
        <f>AA420</f>
        <v>Disponível</v>
      </c>
      <c r="AB415" s="157">
        <f>IFERROR(ABS((AB418-AB419)/AB418),0)</f>
        <v>0</v>
      </c>
      <c r="AD415" s="105" t="str">
        <f>AD420</f>
        <v>Disponível</v>
      </c>
      <c r="AE415" s="157">
        <f>IFERROR(ABS((AE418-AE419)/AE418),0)</f>
        <v>0</v>
      </c>
      <c r="AG415" s="105" t="str">
        <f>AG420</f>
        <v>Disponível</v>
      </c>
      <c r="AH415" s="157">
        <f>IFERROR(ABS((AH418-AH419)/AH418),0)</f>
        <v>0</v>
      </c>
      <c r="AJ415" s="105" t="str">
        <f>AJ420</f>
        <v>Disponível</v>
      </c>
      <c r="AK415" s="157">
        <f>IFERROR(ABS((AK418-AK419)/AK418),0)</f>
        <v>0</v>
      </c>
      <c r="AM415" s="105" t="str">
        <f>AM420</f>
        <v>Disponível</v>
      </c>
      <c r="AN415" s="157">
        <f>IFERROR(ABS((AN418-AN419)/AN418),0)</f>
        <v>0</v>
      </c>
      <c r="AP415" s="105" t="str">
        <f>AP420</f>
        <v>Disponível</v>
      </c>
      <c r="AQ415" s="157">
        <f>IFERROR(ABS((AQ418-AQ419)/AQ418),0)</f>
        <v>0</v>
      </c>
      <c r="AS415" s="105" t="str">
        <f>AS420</f>
        <v>Disponível</v>
      </c>
      <c r="AT415" s="157">
        <f>IFERROR(ABS((AT418-AT419)/AT418),0)</f>
        <v>0</v>
      </c>
    </row>
    <row r="416" spans="1:47" ht="15" customHeight="1" x14ac:dyDescent="0.25">
      <c r="B416" s="3" t="s">
        <v>1645</v>
      </c>
      <c r="C416" s="8" t="str">
        <f>'1_geral'!$D$2</f>
        <v/>
      </c>
      <c r="E416" s="647"/>
      <c r="F416" s="647"/>
      <c r="G416" s="647"/>
      <c r="I416" s="35"/>
      <c r="J416" s="35" t="e">
        <f>(J418-J419)/J418</f>
        <v>#DIV/0!</v>
      </c>
      <c r="K416" s="35"/>
      <c r="L416" s="165"/>
      <c r="M416" s="165" t="e">
        <f>(M418-M419)/M418</f>
        <v>#DIV/0!</v>
      </c>
      <c r="N416" s="165"/>
      <c r="O416" s="165"/>
      <c r="P416" s="165" t="e">
        <f>(P418-P419)/P418</f>
        <v>#DIV/0!</v>
      </c>
      <c r="Q416" s="165"/>
      <c r="R416" s="165"/>
      <c r="S416" s="165" t="e">
        <f>(S418-S419)/S418</f>
        <v>#DIV/0!</v>
      </c>
      <c r="T416" s="165"/>
      <c r="U416" s="165"/>
      <c r="V416" s="165" t="e">
        <f>(V418-V419)/V418</f>
        <v>#DIV/0!</v>
      </c>
      <c r="W416" s="165"/>
      <c r="X416" s="165"/>
      <c r="Y416" s="165" t="e">
        <f>(Y418-Y419)/Y418</f>
        <v>#DIV/0!</v>
      </c>
      <c r="Z416" s="165"/>
      <c r="AA416" s="165"/>
      <c r="AB416" s="165" t="e">
        <f>(AB418-AB419)/AB418</f>
        <v>#DIV/0!</v>
      </c>
      <c r="AC416" s="165"/>
      <c r="AD416" s="165"/>
      <c r="AE416" s="165" t="e">
        <f>(AE418-AE419)/AE418</f>
        <v>#DIV/0!</v>
      </c>
      <c r="AF416" s="165"/>
      <c r="AG416" s="165"/>
      <c r="AH416" s="165" t="e">
        <f>(AH418-AH419)/AH418</f>
        <v>#DIV/0!</v>
      </c>
      <c r="AI416" s="165"/>
      <c r="AJ416" s="165"/>
      <c r="AK416" s="165" t="e">
        <f>(AK418-AK419)/AK418</f>
        <v>#DIV/0!</v>
      </c>
      <c r="AL416" s="165"/>
      <c r="AM416" s="165"/>
      <c r="AN416" s="165" t="e">
        <f>(AN418-AN419)/AN418</f>
        <v>#DIV/0!</v>
      </c>
      <c r="AO416" s="165"/>
      <c r="AP416" s="165"/>
      <c r="AQ416" s="165" t="e">
        <f>(AQ418-AQ419)/AQ418</f>
        <v>#DIV/0!</v>
      </c>
      <c r="AR416" s="165"/>
      <c r="AS416" s="165"/>
      <c r="AT416" s="165" t="e">
        <f>(AT418-AT419)/AT418</f>
        <v>#DIV/0!</v>
      </c>
    </row>
    <row r="417" spans="1:47" ht="15" customHeight="1" x14ac:dyDescent="0.25">
      <c r="B417" s="3" t="s">
        <v>1646</v>
      </c>
      <c r="C417" s="6">
        <f>'1_geral'!$D$4</f>
        <v>0</v>
      </c>
      <c r="D417" s="9"/>
      <c r="E417" s="31"/>
      <c r="F417" s="31"/>
      <c r="G417" s="31"/>
      <c r="I417" s="648" t="s">
        <v>1647</v>
      </c>
      <c r="J417" s="648"/>
      <c r="L417" s="526" t="s">
        <v>125</v>
      </c>
      <c r="M417" s="526"/>
      <c r="O417" s="526" t="s">
        <v>143</v>
      </c>
      <c r="P417" s="526"/>
      <c r="R417" s="526" t="s">
        <v>126</v>
      </c>
      <c r="S417" s="526"/>
      <c r="U417" s="526" t="s">
        <v>144</v>
      </c>
      <c r="V417" s="526"/>
      <c r="X417" s="526" t="s">
        <v>145</v>
      </c>
      <c r="Y417" s="526"/>
      <c r="AA417" s="526" t="s">
        <v>127</v>
      </c>
      <c r="AB417" s="526"/>
      <c r="AD417" s="526" t="s">
        <v>128</v>
      </c>
      <c r="AE417" s="526"/>
      <c r="AG417" s="526" t="s">
        <v>146</v>
      </c>
      <c r="AH417" s="526"/>
      <c r="AJ417" s="526" t="s">
        <v>147</v>
      </c>
      <c r="AK417" s="526"/>
      <c r="AM417" s="526" t="s">
        <v>148</v>
      </c>
      <c r="AN417" s="526"/>
      <c r="AP417" s="526" t="s">
        <v>129</v>
      </c>
      <c r="AQ417" s="526"/>
      <c r="AS417" s="526" t="s">
        <v>149</v>
      </c>
      <c r="AT417" s="526"/>
    </row>
    <row r="418" spans="1:47" ht="15" customHeight="1" x14ac:dyDescent="0.25">
      <c r="E418" s="32"/>
      <c r="F418" s="32"/>
      <c r="G418" s="32"/>
      <c r="I418" s="105" t="s">
        <v>77</v>
      </c>
      <c r="J418" s="106">
        <f>SUM(M418,P418,S418,V418,Y418,AB418,AE418,AH418,AK418,AN418,AQ418,AT418)</f>
        <v>0</v>
      </c>
      <c r="L418" s="105" t="s">
        <v>77</v>
      </c>
      <c r="M418" s="106">
        <f>IF('3_pessoal'!AW3="Carga Horária",0,'3_pessoal'!AW3)</f>
        <v>0</v>
      </c>
      <c r="O418" s="105" t="s">
        <v>77</v>
      </c>
      <c r="P418" s="106">
        <f>M418</f>
        <v>0</v>
      </c>
      <c r="R418" s="105" t="s">
        <v>77</v>
      </c>
      <c r="S418" s="106">
        <f>M418</f>
        <v>0</v>
      </c>
      <c r="U418" s="105" t="s">
        <v>77</v>
      </c>
      <c r="V418" s="106">
        <f>M418</f>
        <v>0</v>
      </c>
      <c r="X418" s="105" t="s">
        <v>77</v>
      </c>
      <c r="Y418" s="106">
        <f>M418</f>
        <v>0</v>
      </c>
      <c r="AA418" s="105" t="s">
        <v>77</v>
      </c>
      <c r="AB418" s="106">
        <f>M418</f>
        <v>0</v>
      </c>
      <c r="AD418" s="105" t="s">
        <v>77</v>
      </c>
      <c r="AE418" s="106">
        <f>M418</f>
        <v>0</v>
      </c>
      <c r="AG418" s="105" t="s">
        <v>77</v>
      </c>
      <c r="AH418" s="106">
        <f>M418</f>
        <v>0</v>
      </c>
      <c r="AJ418" s="105" t="s">
        <v>77</v>
      </c>
      <c r="AK418" s="106">
        <f>M418</f>
        <v>0</v>
      </c>
      <c r="AM418" s="105" t="s">
        <v>77</v>
      </c>
      <c r="AN418" s="106">
        <f>M418</f>
        <v>0</v>
      </c>
      <c r="AP418" s="105" t="s">
        <v>77</v>
      </c>
      <c r="AQ418" s="106">
        <f>M418</f>
        <v>0</v>
      </c>
      <c r="AS418" s="105" t="s">
        <v>77</v>
      </c>
      <c r="AT418" s="106">
        <f>M418</f>
        <v>0</v>
      </c>
    </row>
    <row r="419" spans="1:47" ht="15" customHeight="1" x14ac:dyDescent="0.25">
      <c r="A419" s="523" t="s">
        <v>68</v>
      </c>
      <c r="B419" s="526" t="s">
        <v>2</v>
      </c>
      <c r="C419" s="526" t="s">
        <v>3</v>
      </c>
      <c r="E419" s="526" t="s">
        <v>241</v>
      </c>
      <c r="F419" s="526"/>
      <c r="G419" s="526"/>
      <c r="I419" s="105" t="s">
        <v>245</v>
      </c>
      <c r="J419" s="106">
        <f>SUM(L423:AT472)</f>
        <v>0</v>
      </c>
      <c r="L419" s="105" t="s">
        <v>245</v>
      </c>
      <c r="M419" s="106">
        <f>SUM(L423:M472)</f>
        <v>0</v>
      </c>
      <c r="O419" s="105" t="s">
        <v>245</v>
      </c>
      <c r="P419" s="106">
        <f>SUM(O423:P472)</f>
        <v>0</v>
      </c>
      <c r="R419" s="105" t="s">
        <v>245</v>
      </c>
      <c r="S419" s="106">
        <f>SUM(R423:S472)</f>
        <v>0</v>
      </c>
      <c r="U419" s="105" t="s">
        <v>245</v>
      </c>
      <c r="V419" s="106">
        <f>SUM(U423:V472)</f>
        <v>0</v>
      </c>
      <c r="X419" s="105" t="s">
        <v>245</v>
      </c>
      <c r="Y419" s="106">
        <f>SUM(X423:Y472)</f>
        <v>0</v>
      </c>
      <c r="AA419" s="105" t="s">
        <v>245</v>
      </c>
      <c r="AB419" s="106">
        <f>SUM(AA423:AB472)</f>
        <v>0</v>
      </c>
      <c r="AD419" s="105" t="s">
        <v>245</v>
      </c>
      <c r="AE419" s="106">
        <f>SUM(AD423:AE472)</f>
        <v>0</v>
      </c>
      <c r="AG419" s="105" t="s">
        <v>245</v>
      </c>
      <c r="AH419" s="106">
        <f>SUM(AG423:AH472)</f>
        <v>0</v>
      </c>
      <c r="AJ419" s="105" t="s">
        <v>245</v>
      </c>
      <c r="AK419" s="106">
        <f>SUM(AJ423:AK472)</f>
        <v>0</v>
      </c>
      <c r="AM419" s="105" t="s">
        <v>245</v>
      </c>
      <c r="AN419" s="106">
        <f>SUM(AM423:AN472)</f>
        <v>0</v>
      </c>
      <c r="AP419" s="105" t="s">
        <v>245</v>
      </c>
      <c r="AQ419" s="106">
        <f>SUM(AP423:AQ472)</f>
        <v>0</v>
      </c>
      <c r="AS419" s="105" t="s">
        <v>245</v>
      </c>
      <c r="AT419" s="106">
        <f>SUM(AS423:AT472)</f>
        <v>0</v>
      </c>
    </row>
    <row r="420" spans="1:47" ht="15" customHeight="1" x14ac:dyDescent="0.25">
      <c r="A420" s="524"/>
      <c r="B420" s="526"/>
      <c r="C420" s="526"/>
      <c r="E420" s="643" t="str">
        <f>CONCATENATE(parametros!$C$3," (min)")</f>
        <v>Presencial (min)</v>
      </c>
      <c r="F420" s="644" t="str">
        <f>CONCATENATE(parametros!$M$3," (min)")</f>
        <v>Teletrabalho (min)</v>
      </c>
      <c r="G420" s="645" t="s">
        <v>242</v>
      </c>
      <c r="I420" s="105" t="str">
        <f>IF(J419&gt;J418,"Excesso","Disponível")</f>
        <v>Disponível</v>
      </c>
      <c r="J420" s="106">
        <f>ABS(J418-J419)</f>
        <v>0</v>
      </c>
      <c r="L420" s="105" t="str">
        <f>IF(M419&gt;M418,"Excesso","Disponível")</f>
        <v>Disponível</v>
      </c>
      <c r="M420" s="106">
        <f>ABS(M418*11/12-SUM(L423:M472))</f>
        <v>0</v>
      </c>
      <c r="O420" s="105" t="str">
        <f>IF(P419&gt;P418,"Excesso","Disponível")</f>
        <v>Disponível</v>
      </c>
      <c r="P420" s="106">
        <f>ABS(P418*11/12-SUM(O423:P472))</f>
        <v>0</v>
      </c>
      <c r="R420" s="105" t="str">
        <f>IF(S419&gt;S418,"Excesso","Disponível")</f>
        <v>Disponível</v>
      </c>
      <c r="S420" s="106">
        <f>ABS(S418*11/12-SUM(R423:S472))</f>
        <v>0</v>
      </c>
      <c r="U420" s="105" t="str">
        <f>IF(V419&gt;V418,"Excesso","Disponível")</f>
        <v>Disponível</v>
      </c>
      <c r="V420" s="106">
        <f>ABS(V418*11/12-SUM(U423:V472))</f>
        <v>0</v>
      </c>
      <c r="X420" s="105" t="str">
        <f>IF(Y419&gt;Y418,"Excesso","Disponível")</f>
        <v>Disponível</v>
      </c>
      <c r="Y420" s="106">
        <f>ABS(Y418*11/12-SUM(X423:Y472))</f>
        <v>0</v>
      </c>
      <c r="AA420" s="105" t="str">
        <f>IF(AB419&gt;AB418,"Excesso","Disponível")</f>
        <v>Disponível</v>
      </c>
      <c r="AB420" s="106">
        <f>ABS(AB418*11/12-SUM(AA423:AB472))</f>
        <v>0</v>
      </c>
      <c r="AD420" s="105" t="str">
        <f>IF(AE419&gt;AE418,"Excesso","Disponível")</f>
        <v>Disponível</v>
      </c>
      <c r="AE420" s="106">
        <f>ABS(AE418*11/12-SUM(AD423:AE472))</f>
        <v>0</v>
      </c>
      <c r="AG420" s="105" t="str">
        <f>IF(AH419&gt;AH418,"Excesso","Disponível")</f>
        <v>Disponível</v>
      </c>
      <c r="AH420" s="106">
        <f>ABS(AH418*11/12-SUM(AG423:AH472))</f>
        <v>0</v>
      </c>
      <c r="AJ420" s="105" t="str">
        <f>IF(AK419&gt;AK418,"Excesso","Disponível")</f>
        <v>Disponível</v>
      </c>
      <c r="AK420" s="106">
        <f>ABS(AK418*11/12-SUM(AJ423:AK472))</f>
        <v>0</v>
      </c>
      <c r="AM420" s="105" t="str">
        <f>IF(AN419&gt;AN418,"Excesso","Disponível")</f>
        <v>Disponível</v>
      </c>
      <c r="AN420" s="106">
        <f>ABS(AN418*11/12-SUM(AM423:AN472))</f>
        <v>0</v>
      </c>
      <c r="AP420" s="105" t="str">
        <f>IF(AQ419&gt;AQ418,"Excesso","Disponível")</f>
        <v>Disponível</v>
      </c>
      <c r="AQ420" s="106">
        <f>ABS(AQ418*11/12-SUM(AP423:AQ472))</f>
        <v>0</v>
      </c>
      <c r="AS420" s="105" t="str">
        <f>IF(AT419&gt;AT418,"Excesso","Disponível")</f>
        <v>Disponível</v>
      </c>
      <c r="AT420" s="106">
        <f>ABS(AT418*11/12-SUM(AS423:AT472))</f>
        <v>0</v>
      </c>
    </row>
    <row r="421" spans="1:47" ht="15" customHeight="1" x14ac:dyDescent="0.25">
      <c r="A421" s="524"/>
      <c r="B421" s="526"/>
      <c r="C421" s="526"/>
      <c r="E421" s="643"/>
      <c r="F421" s="644"/>
      <c r="G421" s="646"/>
      <c r="I421" s="161">
        <f>IFERROR(SUM(I423:I472)/(SUM(I423:I472)+SUM(J423:J472)),0)</f>
        <v>0</v>
      </c>
      <c r="J421" s="161">
        <f>IFERROR(SUM(J423:J472)/(SUM(I423:I472)+SUM(J423:J472)),0)</f>
        <v>0</v>
      </c>
      <c r="L421" s="110">
        <f>IFERROR(SUM(L423:L472)/(SUM(L423:L472)+SUM(M423:M472)),0)</f>
        <v>0</v>
      </c>
      <c r="M421" s="111">
        <f>IFERROR(SUM(M423:M472)/(SUM(L423:L472)+SUM(M423:M472)),0)</f>
        <v>0</v>
      </c>
      <c r="O421" s="110">
        <f>IFERROR(SUM(O423:O472)/(SUM(O423:O472)+SUM(P423:P472)),0)</f>
        <v>0</v>
      </c>
      <c r="P421" s="111">
        <f>IFERROR(SUM(P423:P472)/(SUM(O423:O472)+SUM(P423:P472)),0)</f>
        <v>0</v>
      </c>
      <c r="R421" s="110">
        <f>IFERROR(SUM(R423:R472)/(SUM(R423:R472)+SUM(S423:S472)),0)</f>
        <v>0</v>
      </c>
      <c r="S421" s="111">
        <f>IFERROR(SUM(S423:S472)/(SUM(R423:R472)+SUM(S423:S472)),0)</f>
        <v>0</v>
      </c>
      <c r="U421" s="110">
        <f>IFERROR(SUM(U423:U472)/(SUM(U423:U472)+SUM(V423:V472)),0)</f>
        <v>0</v>
      </c>
      <c r="V421" s="111">
        <f>IFERROR(SUM(V423:V472)/(SUM(U423:U472)+SUM(V423:V472)),0)</f>
        <v>0</v>
      </c>
      <c r="X421" s="110">
        <f>IFERROR(SUM(X423:X472)/(SUM(X423:X472)+SUM(Y423:Y472)),0)</f>
        <v>0</v>
      </c>
      <c r="Y421" s="111">
        <f>IFERROR(SUM(Y423:Y472)/(SUM(X423:X472)+SUM(Y423:Y472)),0)</f>
        <v>0</v>
      </c>
      <c r="AA421" s="110">
        <f>IFERROR(SUM(AA423:AA472)/(SUM(AA423:AA472)+SUM(AB423:AB472)),0)</f>
        <v>0</v>
      </c>
      <c r="AB421" s="111">
        <f>IFERROR(SUM(AB423:AB472)/(SUM(AA423:AA472)+SUM(AB423:AB472)),0)</f>
        <v>0</v>
      </c>
      <c r="AD421" s="110">
        <f>IFERROR(SUM(AD423:AD472)/(SUM(AD423:AD472)+SUM(AE423:AE472)),0)</f>
        <v>0</v>
      </c>
      <c r="AE421" s="111">
        <f>IFERROR(SUM(AE423:AE472)/(SUM(AD423:AD472)+SUM(AE423:AE472)),0)</f>
        <v>0</v>
      </c>
      <c r="AG421" s="110">
        <f>IFERROR(SUM(AG423:AG472)/(SUM(AG423:AG472)+SUM(AH423:AH472)),0)</f>
        <v>0</v>
      </c>
      <c r="AH421" s="111">
        <f>IFERROR(SUM(AH423:AH472)/(SUM(AG423:AG472)+SUM(AH423:AH472)),0)</f>
        <v>0</v>
      </c>
      <c r="AJ421" s="110">
        <f>IFERROR(SUM(AJ423:AJ472)/(SUM(AJ423:AJ472)+SUM(AK423:AK472)),0)</f>
        <v>0</v>
      </c>
      <c r="AK421" s="111">
        <f>IFERROR(SUM(AK423:AK472)/(SUM(AJ423:AJ472)+SUM(AK423:AK472)),0)</f>
        <v>0</v>
      </c>
      <c r="AM421" s="110">
        <f>IFERROR(SUM(AM423:AM472)/(SUM(AM423:AM472)+SUM(AN423:AN472)),0)</f>
        <v>0</v>
      </c>
      <c r="AN421" s="111">
        <f>IFERROR(SUM(AN423:AN472)/(SUM(AM423:AM472)+SUM(AN423:AN472)),0)</f>
        <v>0</v>
      </c>
      <c r="AP421" s="110">
        <f>IFERROR(SUM(AP423:AP472)/(SUM(AP423:AP472)+SUM(AQ423:AQ472)),0)</f>
        <v>0</v>
      </c>
      <c r="AQ421" s="111">
        <f>IFERROR(SUM(AQ423:AQ472)/(SUM(AP423:AP472)+SUM(AQ423:AQ472)),0)</f>
        <v>0</v>
      </c>
      <c r="AS421" s="110">
        <f>IFERROR(SUM(AS423:AS472)/(SUM(AS423:AS472)+SUM(AT423:AT472)),0)</f>
        <v>0</v>
      </c>
      <c r="AT421" s="111">
        <f>IFERROR(SUM(AT423:AT472)/(SUM(AS423:AS472)+SUM(AT423:AT472)),0)</f>
        <v>0</v>
      </c>
    </row>
    <row r="422" spans="1:47" ht="15" customHeight="1" x14ac:dyDescent="0.25">
      <c r="A422" s="525"/>
      <c r="B422" s="526"/>
      <c r="C422" s="526"/>
      <c r="E422" s="643"/>
      <c r="F422" s="644"/>
      <c r="G422" s="646"/>
      <c r="I422" s="36">
        <f>parametros!C419</f>
        <v>0</v>
      </c>
      <c r="J422" s="77">
        <f>parametros!M419</f>
        <v>0</v>
      </c>
      <c r="K422" s="1"/>
      <c r="L422" s="109" t="str">
        <f>parametros!$C$3</f>
        <v>Presencial</v>
      </c>
      <c r="M422" s="77" t="str">
        <f>parametros!$M$3</f>
        <v>Teletrabalho</v>
      </c>
      <c r="N422" s="1"/>
      <c r="O422" s="109" t="str">
        <f>parametros!$C$3</f>
        <v>Presencial</v>
      </c>
      <c r="P422" s="77" t="str">
        <f>parametros!$M$3</f>
        <v>Teletrabalho</v>
      </c>
      <c r="Q422" s="1"/>
      <c r="R422" s="109" t="str">
        <f>parametros!$C$3</f>
        <v>Presencial</v>
      </c>
      <c r="S422" s="77" t="str">
        <f>parametros!$M$3</f>
        <v>Teletrabalho</v>
      </c>
      <c r="T422" s="1"/>
      <c r="U422" s="109" t="str">
        <f>parametros!$C$3</f>
        <v>Presencial</v>
      </c>
      <c r="V422" s="77" t="str">
        <f>parametros!$M$3</f>
        <v>Teletrabalho</v>
      </c>
      <c r="W422" s="1"/>
      <c r="X422" s="109" t="str">
        <f>parametros!$C$3</f>
        <v>Presencial</v>
      </c>
      <c r="Y422" s="77" t="str">
        <f>parametros!$M$3</f>
        <v>Teletrabalho</v>
      </c>
      <c r="Z422" s="1"/>
      <c r="AA422" s="109" t="str">
        <f>parametros!$C$3</f>
        <v>Presencial</v>
      </c>
      <c r="AB422" s="77" t="str">
        <f>parametros!$M$3</f>
        <v>Teletrabalho</v>
      </c>
      <c r="AC422" s="1"/>
      <c r="AD422" s="109" t="str">
        <f>parametros!$C$3</f>
        <v>Presencial</v>
      </c>
      <c r="AE422" s="77" t="str">
        <f>parametros!$M$3</f>
        <v>Teletrabalho</v>
      </c>
      <c r="AF422" s="1"/>
      <c r="AG422" s="109" t="str">
        <f>parametros!$C$3</f>
        <v>Presencial</v>
      </c>
      <c r="AH422" s="77" t="str">
        <f>parametros!$M$3</f>
        <v>Teletrabalho</v>
      </c>
      <c r="AI422" s="1"/>
      <c r="AJ422" s="109" t="str">
        <f>parametros!$C$3</f>
        <v>Presencial</v>
      </c>
      <c r="AK422" s="77" t="str">
        <f>parametros!$M$3</f>
        <v>Teletrabalho</v>
      </c>
      <c r="AL422" s="1"/>
      <c r="AM422" s="109" t="str">
        <f>parametros!$C$3</f>
        <v>Presencial</v>
      </c>
      <c r="AN422" s="77" t="str">
        <f>parametros!$M$3</f>
        <v>Teletrabalho</v>
      </c>
      <c r="AO422" s="1"/>
      <c r="AP422" s="109" t="str">
        <f>parametros!$C$3</f>
        <v>Presencial</v>
      </c>
      <c r="AQ422" s="77" t="str">
        <f>parametros!$M$3</f>
        <v>Teletrabalho</v>
      </c>
      <c r="AR422" s="1"/>
      <c r="AS422" s="109" t="str">
        <f>parametros!$C$3</f>
        <v>Presencial</v>
      </c>
      <c r="AT422" s="77" t="str">
        <f>parametros!$M$3</f>
        <v>Teletrabalho</v>
      </c>
    </row>
    <row r="423" spans="1:47" ht="15" customHeight="1" x14ac:dyDescent="0.25">
      <c r="A423" s="10" t="str">
        <f>IF('1_geral'!$D$10="","",'1_geral'!$A$10)</f>
        <v/>
      </c>
      <c r="B423" s="48" t="str">
        <f>IF('1_geral'!$G$10="","",'1_geral'!$G$10)</f>
        <v/>
      </c>
      <c r="C423" s="48" t="str">
        <f>IF('1_geral'!$D$10="","",'1_geral'!$D$10)</f>
        <v/>
      </c>
      <c r="D423" s="35" t="str">
        <f>IF(C423="","",1/'3_pessoal'!C$10)</f>
        <v/>
      </c>
      <c r="E423" s="11">
        <f>IF(C423="",0,'3_pessoal'!AW$10)</f>
        <v>0</v>
      </c>
      <c r="F423" s="107">
        <f>IF(C423="",0,'3_pessoal'!AY$10)</f>
        <v>0</v>
      </c>
      <c r="G423" s="11">
        <f>IF(C423="",0,SUM(E423,F423))</f>
        <v>0</v>
      </c>
      <c r="I423" s="11">
        <f t="shared" ref="I423:I454" si="203">IF(C423="",0,SUM(L423,O423,R423,U423,X423,AA423,AD423,AG423,AJ423,AM423,AP423,AS423))</f>
        <v>0</v>
      </c>
      <c r="J423" s="112">
        <f t="shared" ref="J423:J454" si="204">IF(C423="",0,SUM(M423,P423,S423,V423,Y423,AB423,AE423,AH423,AK423,AN423,AQ423,AT423))</f>
        <v>0</v>
      </c>
      <c r="L423" s="11">
        <f>IFERROR(IF($E423="",0,$D423*IF($AU423="22d",$E423,IF($AU423="4w",$E423,IF($AU423="2w",$E423,IF($AU423="1m",$E423,IF($AU423="1b",$E423/6,IF($AU423="1t",$E423/4,IF($AU423="1q",$E423/3,IF($AU423="1s",$E423/2,IF($AU423="1a",$E423,IF($AU423="b1",$E423/2,IF($AU423="q1",$E423/3,IF($AU423="t1",$E423/4,IF($AU423="s1",$E423/6,IF($AU423="1b1",$E423/2,0))))))))))))))),0)</f>
        <v>0</v>
      </c>
      <c r="M423" s="107">
        <f>IFERROR(IF($F423="",0,$D423*IF($AU423="22d",$F423,IF($AU423="4w",$F423,IF($AU423="2w",$F423,IF($AU423="1m",$F423,IF($AU423="1b",VF423/6,IF($AU423="1t",$F423/4,IF($AU423="1q",$F423/3,IF($AU423="1s",$F423/2,IF($AU423="1a",$F423,IF($AU423="b1",$F423/2,IF($AU423="q1",$F423/3,IF($AU423="t1",$F423/4,IF($AU423="s1",$F423/6,IF($AU423="1b1",$F423/2,0))))))))))))))),0)</f>
        <v>0</v>
      </c>
      <c r="O423" s="11">
        <f>IFERROR(IF($E423="",0,$D423*IF($AU423="22d",$E423,IF($AU423="4w",$E423,IF($AU423="2w",$E423,IF($AU423="1m",$E423,IF($AU423="2b",$E423/6,IF($AU423="2t",$E423/4,IF($AU423="2q",$E423/3,IF($AU423="2s",$E423/2,IF($AU423="2a",$E423,IF($AU423="b1",$E423/2,IF($AU423="q1",$E423/3,IF($AU423="t1",$E423/4,IF($AU423="s1",$E423/6,IF($AU423="2b2",$E423/2,0))))))))))))))),0)</f>
        <v>0</v>
      </c>
      <c r="P423" s="107">
        <f>IFERROR(IF($F423="",0,$D423*IF($AU423="22d",$F423,IF($AU423="4w",$F423,IF($AU423="2w",$F423,IF($AU423="1m",$F423,IF($AU423="2b",$F423/6,IF($AU423="2t",$F423/4,IF($AU423="2q",$F423/3,IF($AU423="2s",$F423/2,IF($AU423="2a",$F423,IF($AU423="b1",$F423/2,IF($AU423="q1",$F423/3,IF($AU423="t1",$F423/4,IF($AU423="s1",$F423/6,IF($AU423="2b2",$F423/2,0))))))))))))))),0)</f>
        <v>0</v>
      </c>
      <c r="R423" s="11">
        <f>IFERROR(IF($E423="",0,$D423*IF($AU423="22d",$E423,IF($AU423="4w",$E423,IF($AU423="2w",$E423,IF($AU423="1m",$E423,IF($AU423="1b",$E423/6,IF($AU423="3t",$E423/4,IF($AU423="3q",$E423/3,IF($AU423="3s",$E423/2,IF($AU423="3a",$E423,IF($AU423="b2",$E423/2,IF($AU423="q1",$E423/3,IF($AU423="t1",$E423/4,IF($AU423="s1",$E423/6,IF($AU423="2b2",$E423/2,0))))))))))))))),0)</f>
        <v>0</v>
      </c>
      <c r="S423" s="107">
        <f>IFERROR(IF($F423="",0,$D423*IF($AU423="22d",$F423,IF($AU423="4w",$F423,IF($AU423="2w",$F423,IF($AU423="1m",$F423,IF($AU423="1b",$F423/6,IF($AU423="3t",$F423/4,IF($AU423="3q",$F423/3,IF($AU423="3s",$F423/2,IF($AU423="3a",$F423,IF($AU423="b2",$F423/2,IF($AU423="q1",$F423/3,IF($AU423="t1",$F423/4,IF($AU423="s1",$F423/6,IF($AU423="2b2",$F423/2,0))))))))))))))),0)</f>
        <v>0</v>
      </c>
      <c r="U423" s="11">
        <f>IFERROR(IF($E423="",0,$D423*IF($AU423="22d",$E423,IF($AU423="4w",$E423,IF($AU423="2w",$E423,IF($AU423="1m",$E423,IF($AU423="2b",$E423/6,IF($AU423="1t",$E423/4,IF($AU423="4q",$E423/3,IF($AU423="4s",$E423/2,IF($AU423="4a",$E423,IF($AU423="b2",$E423/2,IF($AU423="q1",$E423/3,IF($AU423="t2",$E423/4,IF($AU423="s1",$E423/6,IF($AU423="3b3",$E423/2,0))))))))))))))),0)</f>
        <v>0</v>
      </c>
      <c r="V423" s="107">
        <f>IFERROR(IF($F423="",0,$D423*IF($AU423="22d",$F423,IF($AU423="4w",$F423,IF($AU423="2w",$F423,IF($AU423="1m",$F423,IF($AU423="2b",$F423/6,IF($AU423="1t",$F423/4,IF($AU423="4q",$F423/3,IF($AU423="4s",$F423/2,IF($AU423="4a",$F423,IF($AU423="b2",$F423/2,IF($AU423="q1",$F423/3,IF($AU423="t2",$F423/4,IF($AU423="s1",$F423/6,IF($AU423="3b3",$F423/2,0))))))))))))))),0)</f>
        <v>0</v>
      </c>
      <c r="X423" s="11">
        <f>IFERROR(IF($E423="",0,$D423*IF($AU423="22d",$E423,IF($AU423="4w",$E423,IF($AU423="2w",$E423,IF($AU423="1m",$E423,IF($AU423="1b",$E423/6,IF($AU423="2t",$E423/4,IF($AU423="1q",$E423/3,IF($AU423="5s",$E423/2,IF($AU423="5a",$E423,IF($AU423="b3",$E423/2,IF($AU423="q2",$E423/3,IF($AU423="t2",$E423/4,IF($AU423="s1",$E423/6,IF($AU423="3b3",$E423/2,0))))))))))))))),0)</f>
        <v>0</v>
      </c>
      <c r="Y423" s="107">
        <f>IFERROR(IF($F423="",0,$D423*IF($AU423="22d",$F423,IF($AU423="4w",$F423,IF($AU423="2w",$F423,IF($AU423="1m",$F423,IF($AU423="1b",$F423/6,IF($AU423="2t",$F423/4,IF($AU423="1q",$F423/3,IF($AU423="5s",$F423/2,IF($AU423="5a",$F423,IF($AU423="b3",$F423/2,IF($AU423="q2",$F423/3,IF($AU423="t2",$F423/4,IF($AU423="s1",$F423/6,IF($AU423="3b3",$F423/2,0))))))))))))))),0)</f>
        <v>0</v>
      </c>
      <c r="AA423" s="11">
        <f>IFERROR(IF($E423="",0,$D423*IF($AU423="22d",$E423,IF($AU423="4w",$E423,IF($AU423="2w",$E423,IF($AU423="1m",$E423,IF($AU423="2b",$E423/6,IF($AU423="3t",$E423/4,IF($AU423="2q",$E423/3,IF($AU423="6s",$E423/2,IF($AU423="6a",$E423,IF($AU423="b3",$E423/2,IF($AU423="q2",$E423/3,IF($AU423="t2",$E423/4,IF($AU423="s1",$E423/6,IF($AU423="4b4",$E423/2,0))))))))))))))),0)</f>
        <v>0</v>
      </c>
      <c r="AB423" s="107">
        <f>IFERROR(IF($F423="",0,$D423*IF($AU423="22d",$F423,IF($AU423="4w",$F423,IF($AU423="2w",$F423,IF($AU423="1m",$F423,IF($AU423="2b",$F423/6,IF($AU423="3t",$F423/4,IF($AU423="2q",$F423/3,IF($AU423="6s",$F423/2,IF($AU423="6a",$F423,IF($AU423="b3",$F423/2,IF($AU423="q2",$F423/3,IF($AU423="t2",$F423/4,IF($AU423="s1",$F423/6,IF($AU423="4b4",$F423/2,0))))))))))))))),0)</f>
        <v>0</v>
      </c>
      <c r="AD423" s="11">
        <f>IFERROR(IF($E423="",0,$D423*IF($AU423="22d",$E423,IF($AU423="4w",$E423,IF($AU423="2w",$E423,IF($AU423="1m",$E423,IF($AU423="1b",$E423/6,IF($AU423="1t",$E423/4,IF($AU423="3q",$E423/3,IF($AU423="1s",$E423/2,IF($AU423="7a",$E423,IF($AU423="b3",$E423/2,IF($AU423="q2",$E423/3,IF($AU423="t3",$E423/4,IF($AU423="s2",$E423/6,IF($AU423="4b4",$E423/2,0))))))))))))))),0)</f>
        <v>0</v>
      </c>
      <c r="AE423" s="107">
        <f>IFERROR(IF($F423="",0,$D423*IF($AU423="22d",$F423,IF($AU423="4w",$F423,IF($AU423="2w",$F423,IF($AU423="1m",$F423,IF($AU423="1b",$F423/6,IF($AU423="1t",$F423/4,IF($AU423="3q",$F423/3,IF($AU423="1s",$F423/2,IF($AU423="7a",$F423,IF($AU423="b3",$F423/2,IF($AU423="q2",$F423/3,IF($AU423="t3",$F423/4,IF($AU423="s2",$F423/6,IF($AU423="4b4",$F423/2,0))))))))))))))),0)</f>
        <v>0</v>
      </c>
      <c r="AG423" s="11">
        <f>IFERROR(IF($E423="",0,$D423*IF($AU423="22d",$E423,IF($AU423="4w",$E423,IF($AU423="2w",$E423,IF($AU423="1m",$E423,IF($AU423="2b",$E423/6,IF($AU423="2t",$E423/4,IF($AU423="4q",$E423/3,IF($AU423="2s",$E423/2,IF($AU423="8a",$E423,IF($AU423="b4",$E423/2,IF($AU423="q2",$E423/3,IF($AU423="t3",$E423/4,IF($AU423="s2",$E423/6,IF($AU423="5b5",$E423/2,0))))))))))))))),0)</f>
        <v>0</v>
      </c>
      <c r="AH423" s="107">
        <f>IFERROR(IF($F423="",0,$D423*IF($AU423="22d",$F423,IF($AU423="4w",$F423,IF($AU423="2w",$F423,IF($AU423="1m",$F423,IF($AU423="2b",$F423/6,IF($AU423="2t",$F423/4,IF($AU423="4q",$F423/3,IF($AU423="2s",$F423/2,IF($AU423="8a",$F423,IF($AU423="b4",$F423/2,IF($AU423="q2",$F423/3,IF($AU423="t3",$F423/4,IF($AU423="s2",$F423/6,IF($AU423="5b5",$F423/2,0))))))))))))))),0)</f>
        <v>0</v>
      </c>
      <c r="AJ423" s="11">
        <f>IFERROR(IF($E423="",0,$D423*IF($AU423="22d",$E423,IF($AU423="4w",$E423,IF($AU423="2w",$E423,IF($AU423="1m",$E423,IF($AU423="1b",$E423/6,IF($AU423="3t",$E423/4,IF($AU423="1q",$E423/3,IF($AU423="3s",$E423/2,IF($AU423="9a",$E423,IF($AU423="b5",$E423/2,IF($AU423="q3",$E423/3,IF($AU423="t3",$E423/4,IF($AU423="s2",$E423/6,IF($AU423="5b5",$E423/2,0))))))))))))))),0)</f>
        <v>0</v>
      </c>
      <c r="AK423" s="107">
        <f>IFERROR(IF($F423="",0,$D423*IF($AU423="22d",$F423,IF($AU423="4w",$F423,IF($AU423="2w",$F423,IF($AU423="1m",$F423,IF($AU423="1b",$F423/6,IF($AU423="3t",$F423/4,IF($AU423="1q",$F423/3,IF($AU423="3s",$F423/2,IF($AU423="9a",$F423,IF($AU423="b5",$F423/2,IF($AU423="q3",$F423/3,IF($AU423="t3",$F423/4,IF($AU423="s2",$F423/6,IF($AU423="5b5",$F423/2,0))))))))))))))),0)</f>
        <v>0</v>
      </c>
      <c r="AM423" s="11">
        <f>IFERROR(IF($E423="",0,$D423*IF($AU423="22d",$E423,IF($AU423="4w",$E423,IF($AU423="2w",$E423,IF($AU423="1m",$E423,IF($AU423="2b",$E423/6,IF($AU423="1t",$E423/4,IF($AU423="2q",$E423/3,IF($AU423="4s",$E423/2,IF($AU423="10a",$E423,IF($AU423="b5",$E423/2,IF($AU423="q3",$E423/3,IF($AU423="t4",$E423/4,IF($AU423="s2",$E423/6,IF($AU423="6b6",$E423/2,0))))))))))))))),0)</f>
        <v>0</v>
      </c>
      <c r="AN423" s="107">
        <f>IFERROR(IF($F423="",0,$D423*IF($AU423="22d",$F423,IF($AU423="4w",$F423,IF($AU423="2w",$F423,IF($AU423="1m",$F423,IF($AU423="2b",$F423/6,IF($AU423="1t",$F423/4,IF($AU423="2q",$F423/3,IF($AU423="4s",$F423/2,IF($AU423="10a",$F423,IF($AU423="b5",$F423/2,IF($AU423="q3",$F423/3,IF($AU423="t4",$F423/4,IF($AU423="s2",$F423/6,IF($AU423="6b6",$F423/2,0))))))))))))))),0)</f>
        <v>0</v>
      </c>
      <c r="AP423" s="11">
        <f>IFERROR(IF($E423="",0,$D423*IF($AU423="22d",$E423,IF($AU423="4w",$E423,IF($AU423="2w",$E423,IF($AU423="1m",$E423,IF($AU423="1b",$E423/6,IF($AU423="2t",$E423/4,IF($AU423="3q",$E423/3,IF($AU423="5s",$E423/2,IF($AU423="11a",$E423,IF($AU423="b6",$E423/2,IF($AU423="q3",$E423/3,IF($AU423="t4",$E423/4,IF($AU423="s2",$E423/6,IF($AU423="6b6",$E423/2,0))))))))))))))),0)</f>
        <v>0</v>
      </c>
      <c r="AQ423" s="107">
        <f>IFERROR(IF($F423="",0,$D423*IF($AU423="22d",$F423,IF($AU423="4w",$F423,IF($AU423="2w",$F423,IF($AU423="1m",$F423,IF($AU423="1b",$F423/6,IF($AU423="2t",$F423/4,IF($AU423="3q",$F423/3,IF($AU423="5s",$F423/2,IF($AU423="11a",$F423,IF($AU423="b6",$F423/2,IF($AU423="q3",$F423/3,IF($AU423="t4",$F423/4,IF($AU423="s2",$F423/6,IF($AU423="6b6",$F423/2,0))))))))))))))),0)</f>
        <v>0</v>
      </c>
      <c r="AS423" s="11">
        <f>IFERROR(IF($E423="",0,$D423*IF($AU423="22d",$E423,IF($AU423="4w",$E423,IF($AU423="2w",$E423,IF($AU423="1m",$E423,IF($AU423="2b",$E423/6,IF($AU423="3t",$E423/4,IF($AU423="4q",$E423/3,IF($AU423="6s",$E423/2,IF($AU423="12a",$E423,IF($AU423="b6",$E423/2,IF($AU423="q3",$E423/3,IF($AU423="t4",$E423/4,IF($AU423="s2",$E423/6,IF($AU423="1b1",$E423/2,0))))))))))))))),0)</f>
        <v>0</v>
      </c>
      <c r="AT423" s="107">
        <f>IFERROR(IF($F423="",0,$D423*IF($AU423="22d",$F423,IF($AU423="4w",$F423,IF($AU423="2w",$F423,IF($AU423="1m",$F423,IF($AU423="2b",$F423/6,IF($AU423="3t",$F423/4,IF($AU423="4q",$F423/3,IF($AU423="6s",$F423/2,IF($AU423="12a",$F423,IF($AU423="b6",$F423/2,IF($AU423="q3",$F423/3,IF($AU423="t4",$F423/4,IF($AU423="s2",$F423/6,IF($AU423="1b1",$F423/2,0))))))))))))))),0)</f>
        <v>0</v>
      </c>
      <c r="AU423" s="158" t="str">
        <f>IF(C423="","",VLOOKUP(B423,apoio!P:S,4,0))</f>
        <v/>
      </c>
    </row>
    <row r="424" spans="1:47" ht="15" customHeight="1" x14ac:dyDescent="0.25">
      <c r="A424" s="7" t="str">
        <f>IF('1_geral'!$D$11="","",'1_geral'!$A$11)</f>
        <v/>
      </c>
      <c r="B424" s="49" t="str">
        <f>IF('1_geral'!$G$11="","",'1_geral'!$G$11)</f>
        <v/>
      </c>
      <c r="C424" s="49" t="str">
        <f>IF('1_geral'!$D$11="","",'1_geral'!$D$11)</f>
        <v/>
      </c>
      <c r="D424" s="35" t="str">
        <f>IF(C424="","",1/'3_pessoal'!C$11)</f>
        <v/>
      </c>
      <c r="E424" s="12">
        <f>IF(C424="",0,'3_pessoal'!AW$11)</f>
        <v>0</v>
      </c>
      <c r="F424" s="33">
        <f>IF(C424="",0,'3_pessoal'!AY$11)</f>
        <v>0</v>
      </c>
      <c r="G424" s="12">
        <f t="shared" ref="G424:G472" si="205">IF(C424="",0,SUM(E424,F424))</f>
        <v>0</v>
      </c>
      <c r="I424" s="12">
        <f t="shared" si="203"/>
        <v>0</v>
      </c>
      <c r="J424" s="12">
        <f t="shared" si="204"/>
        <v>0</v>
      </c>
      <c r="L424" s="12">
        <f t="shared" ref="L424:L472" si="206">IFERROR(IF($E424="",0,$D424*IF($AU424="22d",$E424,IF($AU424="4w",$E424,IF($AU424="2w",$E424,IF($AU424="1m",$E424,IF($AU424="1b",$E424/6,IF($AU424="1t",$E424/4,IF($AU424="1q",$E424/3,IF($AU424="1s",$E424/2,IF($AU424="1a",$E424,IF($AU424="b1",$E424/2,IF($AU424="q1",$E424/3,IF($AU424="t1",$E424/4,IF($AU424="s1",$E424/6,IF($AU424="1b1",$E424/2,0))))))))))))))),0)</f>
        <v>0</v>
      </c>
      <c r="M424" s="33">
        <f t="shared" ref="M424:M472" si="207">IFERROR(IF($F424="",0,$D424*IF($AU424="22d",$F424,IF($AU424="4w",$F424,IF($AU424="2w",$F424,IF($AU424="1m",$F424,IF($AU424="1b",VF424/6,IF($AU424="1t",$F424/4,IF($AU424="1q",$F424/3,IF($AU424="1s",$F424/2,IF($AU424="1a",$F424,IF($AU424="b1",$F424/2,IF($AU424="q1",$F424/3,IF($AU424="t1",$F424/4,IF($AU424="s1",$F424/6,IF($AU424="1b1",$F424/2,0))))))))))))))),0)</f>
        <v>0</v>
      </c>
      <c r="O424" s="12">
        <f t="shared" ref="O424:O472" si="208">IFERROR(IF($E424="",0,$D424*IF($AU424="22d",$E424,IF($AU424="4w",$E424,IF($AU424="2w",$E424,IF($AU424="1m",$E424,IF($AU424="2b",$E424/6,IF($AU424="2t",$E424/4,IF($AU424="2q",$E424/3,IF($AU424="2s",$E424/2,IF($AU424="2a",$E424,IF($AU424="b1",$E424/2,IF($AU424="q1",$E424/3,IF($AU424="t1",$E424/4,IF($AU424="s1",$E424/6,IF($AU424="2b2",$E424/2,0))))))))))))))),0)</f>
        <v>0</v>
      </c>
      <c r="P424" s="33">
        <f t="shared" ref="P424:P472" si="209">IFERROR(IF($F424="",0,$D424*IF($AU424="22d",$F424,IF($AU424="4w",$F424,IF($AU424="2w",$F424,IF($AU424="1m",$F424,IF($AU424="2b",$F424/6,IF($AU424="2t",$F424/4,IF($AU424="2q",$F424/3,IF($AU424="2s",$F424/2,IF($AU424="2a",$F424,IF($AU424="b1",$F424/2,IF($AU424="q1",$F424/3,IF($AU424="t1",$F424/4,IF($AU424="s1",$F424/6,IF($AU424="2b2",$F424/2,0))))))))))))))),0)</f>
        <v>0</v>
      </c>
      <c r="R424" s="12">
        <f t="shared" ref="R424:R472" si="210">IFERROR(IF($E424="",0,$D424*IF($AU424="22d",$E424,IF($AU424="4w",$E424,IF($AU424="2w",$E424,IF($AU424="1m",$E424,IF($AU424="1b",$E424/6,IF($AU424="3t",$E424/4,IF($AU424="3q",$E424/3,IF($AU424="3s",$E424/2,IF($AU424="3a",$E424,IF($AU424="b2",$E424/2,IF($AU424="q1",$E424/3,IF($AU424="t1",$E424/4,IF($AU424="s1",$E424/6,IF($AU424="2b2",$E424/2,0))))))))))))))),0)</f>
        <v>0</v>
      </c>
      <c r="S424" s="33">
        <f t="shared" ref="S424:S472" si="211">IFERROR(IF($F424="",0,$D424*IF($AU424="22d",$F424,IF($AU424="4w",$F424,IF($AU424="2w",$F424,IF($AU424="1m",$F424,IF($AU424="1b",$F424/6,IF($AU424="3t",$F424/4,IF($AU424="3q",$F424/3,IF($AU424="3s",$F424/2,IF($AU424="3a",$F424,IF($AU424="b2",$F424/2,IF($AU424="q1",$F424/3,IF($AU424="t1",$F424/4,IF($AU424="s1",$F424/6,IF($AU424="2b2",$F424/2,0))))))))))))))),0)</f>
        <v>0</v>
      </c>
      <c r="U424" s="12">
        <f t="shared" ref="U424:U472" si="212">IFERROR(IF($E424="",0,$D424*IF($AU424="22d",$E424,IF($AU424="4w",$E424,IF($AU424="2w",$E424,IF($AU424="1m",$E424,IF($AU424="2b",$E424/6,IF($AU424="1t",$E424/4,IF($AU424="4q",$E424/3,IF($AU424="4s",$E424/2,IF($AU424="4a",$E424,IF($AU424="b2",$E424/2,IF($AU424="q1",$E424/3,IF($AU424="t2",$E424/4,IF($AU424="s1",$E424/6,IF($AU424="3b3",$E424/2,0))))))))))))))),0)</f>
        <v>0</v>
      </c>
      <c r="V424" s="33">
        <f t="shared" ref="V424:V472" si="213">IFERROR(IF($F424="",0,$D424*IF($AU424="22d",$F424,IF($AU424="4w",$F424,IF($AU424="2w",$F424,IF($AU424="1m",$F424,IF($AU424="2b",$F424/6,IF($AU424="1t",$F424/4,IF($AU424="4q",$F424/3,IF($AU424="4s",$F424/2,IF($AU424="4a",$F424,IF($AU424="b2",$F424/2,IF($AU424="q1",$F424/3,IF($AU424="t2",$F424/4,IF($AU424="s1",$F424/6,IF($AU424="3b3",$F424/2,0))))))))))))))),0)</f>
        <v>0</v>
      </c>
      <c r="X424" s="12">
        <f t="shared" ref="X424:X472" si="214">IFERROR(IF($E424="",0,$D424*IF($AU424="22d",$E424,IF($AU424="4w",$E424,IF($AU424="2w",$E424,IF($AU424="1m",$E424,IF($AU424="1b",$E424/6,IF($AU424="2t",$E424/4,IF($AU424="1q",$E424/3,IF($AU424="5s",$E424/2,IF($AU424="5a",$E424,IF($AU424="b3",$E424/2,IF($AU424="q2",$E424/3,IF($AU424="t2",$E424/4,IF($AU424="s1",$E424/6,IF($AU424="3b3",$E424/2,0))))))))))))))),0)</f>
        <v>0</v>
      </c>
      <c r="Y424" s="33">
        <f t="shared" ref="Y424:Y472" si="215">IFERROR(IF($F424="",0,$D424*IF($AU424="22d",$F424,IF($AU424="4w",$F424,IF($AU424="2w",$F424,IF($AU424="1m",$F424,IF($AU424="1b",$F424/6,IF($AU424="2t",$F424/4,IF($AU424="1q",$F424/3,IF($AU424="5s",$F424/2,IF($AU424="5a",$F424,IF($AU424="b3",$F424/2,IF($AU424="q2",$F424/3,IF($AU424="t2",$F424/4,IF($AU424="s1",$F424/6,IF($AU424="3b3",$F424/2,0))))))))))))))),0)</f>
        <v>0</v>
      </c>
      <c r="AA424" s="12">
        <f t="shared" ref="AA424:AA472" si="216">IFERROR(IF($E424="",0,$D424*IF($AU424="22d",$E424,IF($AU424="4w",$E424,IF($AU424="2w",$E424,IF($AU424="1m",$E424,IF($AU424="2b",$E424/6,IF($AU424="3t",$E424/4,IF($AU424="2q",$E424/3,IF($AU424="6s",$E424/2,IF($AU424="6a",$E424,IF($AU424="b3",$E424/2,IF($AU424="q2",$E424/3,IF($AU424="t2",$E424/4,IF($AU424="s1",$E424/6,IF($AU424="4b4",$E424/2,0))))))))))))))),0)</f>
        <v>0</v>
      </c>
      <c r="AB424" s="33">
        <f t="shared" ref="AB424:AB472" si="217">IFERROR(IF($F424="",0,$D424*IF($AU424="22d",$F424,IF($AU424="4w",$F424,IF($AU424="2w",$F424,IF($AU424="1m",$F424,IF($AU424="2b",$F424/6,IF($AU424="3t",$F424/4,IF($AU424="2q",$F424/3,IF($AU424="6s",$F424/2,IF($AU424="6a",$F424,IF($AU424="b3",$F424/2,IF($AU424="q2",$F424/3,IF($AU424="t2",$F424/4,IF($AU424="s1",$F424/6,IF($AU424="4b4",$F424/2,0))))))))))))))),0)</f>
        <v>0</v>
      </c>
      <c r="AD424" s="12">
        <f t="shared" ref="AD424:AD472" si="218">IFERROR(IF($E424="",0,$D424*IF($AU424="22d",$E424,IF($AU424="4w",$E424,IF($AU424="2w",$E424,IF($AU424="1m",$E424,IF($AU424="1b",$E424/6,IF($AU424="1t",$E424/4,IF($AU424="3q",$E424/3,IF($AU424="1s",$E424/2,IF($AU424="7a",$E424,IF($AU424="b3",$E424/2,IF($AU424="q2",$E424/3,IF($AU424="t3",$E424/4,IF($AU424="s2",$E424/6,IF($AU424="4b4",$E424/2,0))))))))))))))),0)</f>
        <v>0</v>
      </c>
      <c r="AE424" s="33">
        <f t="shared" ref="AE424:AE472" si="219">IFERROR(IF($F424="",0,$D424*IF($AU424="22d",$F424,IF($AU424="4w",$F424,IF($AU424="2w",$F424,IF($AU424="1m",$F424,IF($AU424="1b",$F424/6,IF($AU424="1t",$F424/4,IF($AU424="3q",$F424/3,IF($AU424="1s",$F424/2,IF($AU424="7a",$F424,IF($AU424="b3",$F424/2,IF($AU424="q2",$F424/3,IF($AU424="t3",$F424/4,IF($AU424="s2",$F424/6,IF($AU424="4b4",$F424/2,0))))))))))))))),0)</f>
        <v>0</v>
      </c>
      <c r="AG424" s="12">
        <f t="shared" ref="AG424:AG472" si="220">IFERROR(IF($E424="",0,$D424*IF($AU424="22d",$E424,IF($AU424="4w",$E424,IF($AU424="2w",$E424,IF($AU424="1m",$E424,IF($AU424="2b",$E424/6,IF($AU424="2t",$E424/4,IF($AU424="4q",$E424/3,IF($AU424="2s",$E424/2,IF($AU424="8a",$E424,IF($AU424="b4",$E424/2,IF($AU424="q2",$E424/3,IF($AU424="t3",$E424/4,IF($AU424="s2",$E424/6,IF($AU424="5b5",$E424/2,0))))))))))))))),0)</f>
        <v>0</v>
      </c>
      <c r="AH424" s="33">
        <f t="shared" ref="AH424:AH472" si="221">IFERROR(IF($F424="",0,$D424*IF($AU424="22d",$F424,IF($AU424="4w",$F424,IF($AU424="2w",$F424,IF($AU424="1m",$F424,IF($AU424="2b",$F424/6,IF($AU424="2t",$F424/4,IF($AU424="4q",$F424/3,IF($AU424="2s",$F424/2,IF($AU424="8a",$F424,IF($AU424="b4",$F424/2,IF($AU424="q2",$F424/3,IF($AU424="t3",$F424/4,IF($AU424="s2",$F424/6,IF($AU424="5b5",$F424/2,0))))))))))))))),0)</f>
        <v>0</v>
      </c>
      <c r="AJ424" s="12">
        <f t="shared" ref="AJ424:AJ472" si="222">IFERROR(IF($E424="",0,$D424*IF($AU424="22d",$E424,IF($AU424="4w",$E424,IF($AU424="2w",$E424,IF($AU424="1m",$E424,IF($AU424="1b",$E424/6,IF($AU424="3t",$E424/4,IF($AU424="1q",$E424/3,IF($AU424="3s",$E424/2,IF($AU424="9a",$E424,IF($AU424="b5",$E424/2,IF($AU424="q3",$E424/3,IF($AU424="t3",$E424/4,IF($AU424="s2",$E424/6,IF($AU424="5b5",$E424/2,0))))))))))))))),0)</f>
        <v>0</v>
      </c>
      <c r="AK424" s="33">
        <f t="shared" ref="AK424:AK472" si="223">IFERROR(IF($F424="",0,$D424*IF($AU424="22d",$F424,IF($AU424="4w",$F424,IF($AU424="2w",$F424,IF($AU424="1m",$F424,IF($AU424="1b",$F424/6,IF($AU424="3t",$F424/4,IF($AU424="1q",$F424/3,IF($AU424="3s",$F424/2,IF($AU424="9a",$F424,IF($AU424="b5",$F424/2,IF($AU424="q3",$F424/3,IF($AU424="t3",$F424/4,IF($AU424="s2",$F424/6,IF($AU424="5b5",$F424/2,0))))))))))))))),0)</f>
        <v>0</v>
      </c>
      <c r="AM424" s="12">
        <f t="shared" ref="AM424:AM472" si="224">IFERROR(IF($E424="",0,$D424*IF($AU424="22d",$E424,IF($AU424="4w",$E424,IF($AU424="2w",$E424,IF($AU424="1m",$E424,IF($AU424="2b",$E424/6,IF($AU424="1t",$E424/4,IF($AU424="2q",$E424/3,IF($AU424="4s",$E424/2,IF($AU424="10a",$E424,IF($AU424="b5",$E424/2,IF($AU424="q3",$E424/3,IF($AU424="t4",$E424/4,IF($AU424="s2",$E424/6,IF($AU424="6b6",$E424/2,0))))))))))))))),0)</f>
        <v>0</v>
      </c>
      <c r="AN424" s="33">
        <f t="shared" ref="AN424:AN472" si="225">IFERROR(IF($F424="",0,$D424*IF($AU424="22d",$F424,IF($AU424="4w",$F424,IF($AU424="2w",$F424,IF($AU424="1m",$F424,IF($AU424="2b",$F424/6,IF($AU424="1t",$F424/4,IF($AU424="2q",$F424/3,IF($AU424="4s",$F424/2,IF($AU424="10a",$F424,IF($AU424="b5",$F424/2,IF($AU424="q3",$F424/3,IF($AU424="t4",$F424/4,IF($AU424="s2",$F424/6,IF($AU424="6b6",$F424/2,0))))))))))))))),0)</f>
        <v>0</v>
      </c>
      <c r="AP424" s="12">
        <f t="shared" ref="AP424:AP472" si="226">IFERROR(IF($E424="",0,$D424*IF($AU424="22d",$E424,IF($AU424="4w",$E424,IF($AU424="2w",$E424,IF($AU424="1m",$E424,IF($AU424="1b",$E424/6,IF($AU424="2t",$E424/4,IF($AU424="3q",$E424/3,IF($AU424="5s",$E424/2,IF($AU424="11a",$E424,IF($AU424="b6",$E424/2,IF($AU424="q3",$E424/3,IF($AU424="t4",$E424/4,IF($AU424="s2",$E424/6,IF($AU424="6b6",$E424/2,0))))))))))))))),0)</f>
        <v>0</v>
      </c>
      <c r="AQ424" s="33">
        <f t="shared" ref="AQ424:AQ472" si="227">IFERROR(IF($F424="",0,$D424*IF($AU424="22d",$F424,IF($AU424="4w",$F424,IF($AU424="2w",$F424,IF($AU424="1m",$F424,IF($AU424="1b",$F424/6,IF($AU424="2t",$F424/4,IF($AU424="3q",$F424/3,IF($AU424="5s",$F424/2,IF($AU424="11a",$F424,IF($AU424="b6",$F424/2,IF($AU424="q3",$F424/3,IF($AU424="t4",$F424/4,IF($AU424="s2",$F424/6,IF($AU424="6b6",$F424/2,0))))))))))))))),0)</f>
        <v>0</v>
      </c>
      <c r="AS424" s="12">
        <f t="shared" ref="AS424:AS472" si="228">IFERROR(IF($E424="",0,$D424*IF($AU424="22d",$E424,IF($AU424="4w",$E424,IF($AU424="2w",$E424,IF($AU424="1m",$E424,IF($AU424="2b",$E424/6,IF($AU424="3t",$E424/4,IF($AU424="4q",$E424/3,IF($AU424="6s",$E424/2,IF($AU424="12a",$E424,IF($AU424="b6",$E424/2,IF($AU424="q3",$E424/3,IF($AU424="t4",$E424/4,IF($AU424="s2",$E424/6,IF($AU424="1b1",$E424/2,0))))))))))))))),0)</f>
        <v>0</v>
      </c>
      <c r="AT424" s="33">
        <f t="shared" ref="AT424:AT472" si="229">IFERROR(IF($F424="",0,$D424*IF($AU424="22d",$F424,IF($AU424="4w",$F424,IF($AU424="2w",$F424,IF($AU424="1m",$F424,IF($AU424="2b",$F424/6,IF($AU424="3t",$F424/4,IF($AU424="4q",$F424/3,IF($AU424="6s",$F424/2,IF($AU424="12a",$F424,IF($AU424="b6",$F424/2,IF($AU424="q3",$F424/3,IF($AU424="t4",$F424/4,IF($AU424="s2",$F424/6,IF($AU424="1b1",$F424/2,0))))))))))))))),0)</f>
        <v>0</v>
      </c>
      <c r="AU424" s="158" t="str">
        <f>IF(C424="","",VLOOKUP(B424,apoio!P:S,4,0))</f>
        <v/>
      </c>
    </row>
    <row r="425" spans="1:47" ht="15" customHeight="1" x14ac:dyDescent="0.25">
      <c r="A425" s="10" t="str">
        <f>IF('1_geral'!$D$12="","",'1_geral'!$A$12)</f>
        <v/>
      </c>
      <c r="B425" s="48" t="str">
        <f>IF('1_geral'!$G$12="","",'1_geral'!$G$12)</f>
        <v/>
      </c>
      <c r="C425" s="48" t="str">
        <f>IF('1_geral'!$D$12="","",'1_geral'!$D$12)</f>
        <v/>
      </c>
      <c r="D425" s="35" t="str">
        <f>IF(C425="","",1/'3_pessoal'!C$12)</f>
        <v/>
      </c>
      <c r="E425" s="11">
        <f>IF(C425="",0,'3_pessoal'!AW$12)</f>
        <v>0</v>
      </c>
      <c r="F425" s="108">
        <f>IF(C425="",0,'3_pessoal'!AY$12)</f>
        <v>0</v>
      </c>
      <c r="G425" s="11">
        <f t="shared" si="205"/>
        <v>0</v>
      </c>
      <c r="I425" s="11">
        <f t="shared" si="203"/>
        <v>0</v>
      </c>
      <c r="J425" s="112">
        <f t="shared" si="204"/>
        <v>0</v>
      </c>
      <c r="L425" s="11">
        <f t="shared" si="206"/>
        <v>0</v>
      </c>
      <c r="M425" s="108">
        <f t="shared" si="207"/>
        <v>0</v>
      </c>
      <c r="O425" s="11">
        <f t="shared" si="208"/>
        <v>0</v>
      </c>
      <c r="P425" s="108">
        <f t="shared" si="209"/>
        <v>0</v>
      </c>
      <c r="R425" s="11">
        <f t="shared" si="210"/>
        <v>0</v>
      </c>
      <c r="S425" s="108">
        <f t="shared" si="211"/>
        <v>0</v>
      </c>
      <c r="U425" s="11">
        <f t="shared" si="212"/>
        <v>0</v>
      </c>
      <c r="V425" s="108">
        <f t="shared" si="213"/>
        <v>0</v>
      </c>
      <c r="X425" s="11">
        <f t="shared" si="214"/>
        <v>0</v>
      </c>
      <c r="Y425" s="108">
        <f t="shared" si="215"/>
        <v>0</v>
      </c>
      <c r="AA425" s="11">
        <f t="shared" si="216"/>
        <v>0</v>
      </c>
      <c r="AB425" s="108">
        <f t="shared" si="217"/>
        <v>0</v>
      </c>
      <c r="AD425" s="11">
        <f t="shared" si="218"/>
        <v>0</v>
      </c>
      <c r="AE425" s="108">
        <f t="shared" si="219"/>
        <v>0</v>
      </c>
      <c r="AG425" s="11">
        <f t="shared" si="220"/>
        <v>0</v>
      </c>
      <c r="AH425" s="108">
        <f t="shared" si="221"/>
        <v>0</v>
      </c>
      <c r="AJ425" s="11">
        <f t="shared" si="222"/>
        <v>0</v>
      </c>
      <c r="AK425" s="108">
        <f t="shared" si="223"/>
        <v>0</v>
      </c>
      <c r="AM425" s="11">
        <f t="shared" si="224"/>
        <v>0</v>
      </c>
      <c r="AN425" s="108">
        <f t="shared" si="225"/>
        <v>0</v>
      </c>
      <c r="AP425" s="11">
        <f t="shared" si="226"/>
        <v>0</v>
      </c>
      <c r="AQ425" s="108">
        <f t="shared" si="227"/>
        <v>0</v>
      </c>
      <c r="AS425" s="11">
        <f t="shared" si="228"/>
        <v>0</v>
      </c>
      <c r="AT425" s="108">
        <f t="shared" si="229"/>
        <v>0</v>
      </c>
      <c r="AU425" s="158" t="str">
        <f>IF(C425="","",VLOOKUP(B425,apoio!P:S,4,0))</f>
        <v/>
      </c>
    </row>
    <row r="426" spans="1:47" ht="15" customHeight="1" x14ac:dyDescent="0.25">
      <c r="A426" s="7" t="str">
        <f>IF('1_geral'!$D$13="","",'1_geral'!$A$13)</f>
        <v/>
      </c>
      <c r="B426" s="49" t="str">
        <f>IF('1_geral'!$G$13="","",'1_geral'!$G$13)</f>
        <v/>
      </c>
      <c r="C426" s="49" t="str">
        <f>IF('1_geral'!$D$13="","",'1_geral'!$D$13)</f>
        <v/>
      </c>
      <c r="D426" s="35" t="str">
        <f>IF(C426="","",1/'3_pessoal'!C$13)</f>
        <v/>
      </c>
      <c r="E426" s="12">
        <f>IF(C426="",0,'3_pessoal'!AW$13)</f>
        <v>0</v>
      </c>
      <c r="F426" s="33">
        <f>IF(C426="",0,'3_pessoal'!AY$13)</f>
        <v>0</v>
      </c>
      <c r="G426" s="12">
        <f t="shared" si="205"/>
        <v>0</v>
      </c>
      <c r="I426" s="12">
        <f t="shared" si="203"/>
        <v>0</v>
      </c>
      <c r="J426" s="12">
        <f t="shared" si="204"/>
        <v>0</v>
      </c>
      <c r="L426" s="12">
        <f t="shared" si="206"/>
        <v>0</v>
      </c>
      <c r="M426" s="33">
        <f t="shared" si="207"/>
        <v>0</v>
      </c>
      <c r="O426" s="12">
        <f t="shared" si="208"/>
        <v>0</v>
      </c>
      <c r="P426" s="33">
        <f t="shared" si="209"/>
        <v>0</v>
      </c>
      <c r="R426" s="12">
        <f t="shared" si="210"/>
        <v>0</v>
      </c>
      <c r="S426" s="33">
        <f t="shared" si="211"/>
        <v>0</v>
      </c>
      <c r="U426" s="12">
        <f t="shared" si="212"/>
        <v>0</v>
      </c>
      <c r="V426" s="33">
        <f t="shared" si="213"/>
        <v>0</v>
      </c>
      <c r="X426" s="12">
        <f t="shared" si="214"/>
        <v>0</v>
      </c>
      <c r="Y426" s="33">
        <f t="shared" si="215"/>
        <v>0</v>
      </c>
      <c r="AA426" s="12">
        <f t="shared" si="216"/>
        <v>0</v>
      </c>
      <c r="AB426" s="33">
        <f t="shared" si="217"/>
        <v>0</v>
      </c>
      <c r="AD426" s="12">
        <f t="shared" si="218"/>
        <v>0</v>
      </c>
      <c r="AE426" s="33">
        <f t="shared" si="219"/>
        <v>0</v>
      </c>
      <c r="AG426" s="12">
        <f t="shared" si="220"/>
        <v>0</v>
      </c>
      <c r="AH426" s="33">
        <f t="shared" si="221"/>
        <v>0</v>
      </c>
      <c r="AJ426" s="12">
        <f t="shared" si="222"/>
        <v>0</v>
      </c>
      <c r="AK426" s="33">
        <f t="shared" si="223"/>
        <v>0</v>
      </c>
      <c r="AM426" s="12">
        <f t="shared" si="224"/>
        <v>0</v>
      </c>
      <c r="AN426" s="33">
        <f t="shared" si="225"/>
        <v>0</v>
      </c>
      <c r="AP426" s="12">
        <f t="shared" si="226"/>
        <v>0</v>
      </c>
      <c r="AQ426" s="33">
        <f t="shared" si="227"/>
        <v>0</v>
      </c>
      <c r="AS426" s="12">
        <f t="shared" si="228"/>
        <v>0</v>
      </c>
      <c r="AT426" s="33">
        <f t="shared" si="229"/>
        <v>0</v>
      </c>
      <c r="AU426" s="158" t="str">
        <f>IF(C426="","",VLOOKUP(B426,apoio!P:S,4,0))</f>
        <v/>
      </c>
    </row>
    <row r="427" spans="1:47" ht="15" customHeight="1" x14ac:dyDescent="0.25">
      <c r="A427" s="10" t="str">
        <f>IF('1_geral'!$D$14="","",'1_geral'!$A$14)</f>
        <v/>
      </c>
      <c r="B427" s="48" t="str">
        <f>IF('1_geral'!$G$14="","",'1_geral'!$G$14)</f>
        <v/>
      </c>
      <c r="C427" s="48" t="str">
        <f>IF('1_geral'!$D$14="","",'1_geral'!$D$14)</f>
        <v/>
      </c>
      <c r="D427" s="35" t="str">
        <f>IF(C427="","",1/'3_pessoal'!C$14)</f>
        <v/>
      </c>
      <c r="E427" s="11">
        <f>IF(C427="",0,'3_pessoal'!AW$14)</f>
        <v>0</v>
      </c>
      <c r="F427" s="108">
        <f>IF(C427="",0,'3_pessoal'!AY$14)</f>
        <v>0</v>
      </c>
      <c r="G427" s="11">
        <f t="shared" si="205"/>
        <v>0</v>
      </c>
      <c r="I427" s="11">
        <f t="shared" si="203"/>
        <v>0</v>
      </c>
      <c r="J427" s="112">
        <f t="shared" si="204"/>
        <v>0</v>
      </c>
      <c r="L427" s="11">
        <f t="shared" si="206"/>
        <v>0</v>
      </c>
      <c r="M427" s="108">
        <f t="shared" si="207"/>
        <v>0</v>
      </c>
      <c r="O427" s="11">
        <f t="shared" si="208"/>
        <v>0</v>
      </c>
      <c r="P427" s="108">
        <f t="shared" si="209"/>
        <v>0</v>
      </c>
      <c r="R427" s="11">
        <f t="shared" si="210"/>
        <v>0</v>
      </c>
      <c r="S427" s="108">
        <f t="shared" si="211"/>
        <v>0</v>
      </c>
      <c r="U427" s="11">
        <f t="shared" si="212"/>
        <v>0</v>
      </c>
      <c r="V427" s="108">
        <f t="shared" si="213"/>
        <v>0</v>
      </c>
      <c r="X427" s="11">
        <f t="shared" si="214"/>
        <v>0</v>
      </c>
      <c r="Y427" s="108">
        <f t="shared" si="215"/>
        <v>0</v>
      </c>
      <c r="AA427" s="11">
        <f t="shared" si="216"/>
        <v>0</v>
      </c>
      <c r="AB427" s="108">
        <f t="shared" si="217"/>
        <v>0</v>
      </c>
      <c r="AD427" s="11">
        <f t="shared" si="218"/>
        <v>0</v>
      </c>
      <c r="AE427" s="108">
        <f t="shared" si="219"/>
        <v>0</v>
      </c>
      <c r="AG427" s="11">
        <f t="shared" si="220"/>
        <v>0</v>
      </c>
      <c r="AH427" s="108">
        <f t="shared" si="221"/>
        <v>0</v>
      </c>
      <c r="AJ427" s="11">
        <f t="shared" si="222"/>
        <v>0</v>
      </c>
      <c r="AK427" s="108">
        <f t="shared" si="223"/>
        <v>0</v>
      </c>
      <c r="AM427" s="11">
        <f t="shared" si="224"/>
        <v>0</v>
      </c>
      <c r="AN427" s="108">
        <f t="shared" si="225"/>
        <v>0</v>
      </c>
      <c r="AP427" s="11">
        <f t="shared" si="226"/>
        <v>0</v>
      </c>
      <c r="AQ427" s="108">
        <f t="shared" si="227"/>
        <v>0</v>
      </c>
      <c r="AS427" s="11">
        <f t="shared" si="228"/>
        <v>0</v>
      </c>
      <c r="AT427" s="108">
        <f t="shared" si="229"/>
        <v>0</v>
      </c>
      <c r="AU427" s="158" t="str">
        <f>IF(C427="","",VLOOKUP(B427,apoio!P:S,4,0))</f>
        <v/>
      </c>
    </row>
    <row r="428" spans="1:47" ht="15" customHeight="1" x14ac:dyDescent="0.25">
      <c r="A428" s="7" t="str">
        <f>IF('1_geral'!$D$15="","",'1_geral'!$A$15)</f>
        <v/>
      </c>
      <c r="B428" s="49" t="str">
        <f>IF('1_geral'!$G$15="","",'1_geral'!$G$15)</f>
        <v/>
      </c>
      <c r="C428" s="49" t="str">
        <f>IF('1_geral'!$D$15="","",'1_geral'!$D$15)</f>
        <v/>
      </c>
      <c r="D428" s="35" t="str">
        <f>IF(C428="","",1/'3_pessoal'!C$15)</f>
        <v/>
      </c>
      <c r="E428" s="12">
        <f>IF(C428="",0,'3_pessoal'!AW$15)</f>
        <v>0</v>
      </c>
      <c r="F428" s="33">
        <f>IF(C428="",0,'3_pessoal'!AY$15)</f>
        <v>0</v>
      </c>
      <c r="G428" s="12">
        <f t="shared" si="205"/>
        <v>0</v>
      </c>
      <c r="I428" s="12">
        <f t="shared" si="203"/>
        <v>0</v>
      </c>
      <c r="J428" s="12">
        <f t="shared" si="204"/>
        <v>0</v>
      </c>
      <c r="L428" s="12">
        <f t="shared" si="206"/>
        <v>0</v>
      </c>
      <c r="M428" s="33">
        <f t="shared" si="207"/>
        <v>0</v>
      </c>
      <c r="O428" s="12">
        <f t="shared" si="208"/>
        <v>0</v>
      </c>
      <c r="P428" s="33">
        <f t="shared" si="209"/>
        <v>0</v>
      </c>
      <c r="R428" s="12">
        <f t="shared" si="210"/>
        <v>0</v>
      </c>
      <c r="S428" s="33">
        <f t="shared" si="211"/>
        <v>0</v>
      </c>
      <c r="U428" s="12">
        <f t="shared" si="212"/>
        <v>0</v>
      </c>
      <c r="V428" s="33">
        <f t="shared" si="213"/>
        <v>0</v>
      </c>
      <c r="X428" s="12">
        <f t="shared" si="214"/>
        <v>0</v>
      </c>
      <c r="Y428" s="33">
        <f t="shared" si="215"/>
        <v>0</v>
      </c>
      <c r="AA428" s="12">
        <f t="shared" si="216"/>
        <v>0</v>
      </c>
      <c r="AB428" s="33">
        <f t="shared" si="217"/>
        <v>0</v>
      </c>
      <c r="AD428" s="12">
        <f t="shared" si="218"/>
        <v>0</v>
      </c>
      <c r="AE428" s="33">
        <f t="shared" si="219"/>
        <v>0</v>
      </c>
      <c r="AG428" s="12">
        <f t="shared" si="220"/>
        <v>0</v>
      </c>
      <c r="AH428" s="33">
        <f t="shared" si="221"/>
        <v>0</v>
      </c>
      <c r="AJ428" s="12">
        <f t="shared" si="222"/>
        <v>0</v>
      </c>
      <c r="AK428" s="33">
        <f t="shared" si="223"/>
        <v>0</v>
      </c>
      <c r="AM428" s="12">
        <f t="shared" si="224"/>
        <v>0</v>
      </c>
      <c r="AN428" s="33">
        <f t="shared" si="225"/>
        <v>0</v>
      </c>
      <c r="AP428" s="12">
        <f t="shared" si="226"/>
        <v>0</v>
      </c>
      <c r="AQ428" s="33">
        <f t="shared" si="227"/>
        <v>0</v>
      </c>
      <c r="AS428" s="12">
        <f t="shared" si="228"/>
        <v>0</v>
      </c>
      <c r="AT428" s="33">
        <f t="shared" si="229"/>
        <v>0</v>
      </c>
      <c r="AU428" s="158" t="str">
        <f>IF(C428="","",VLOOKUP(B428,apoio!P:S,4,0))</f>
        <v/>
      </c>
    </row>
    <row r="429" spans="1:47" ht="15" customHeight="1" x14ac:dyDescent="0.25">
      <c r="A429" s="10" t="str">
        <f>IF('1_geral'!$D$16="","",'1_geral'!$A$16)</f>
        <v/>
      </c>
      <c r="B429" s="48" t="str">
        <f>IF('1_geral'!$G$16="","",'1_geral'!$G$16)</f>
        <v/>
      </c>
      <c r="C429" s="48" t="str">
        <f>IF('1_geral'!$D$16="","",'1_geral'!$D$16)</f>
        <v/>
      </c>
      <c r="D429" s="35" t="str">
        <f>IF(C429="","",1/'3_pessoal'!C$16)</f>
        <v/>
      </c>
      <c r="E429" s="11">
        <f>IF(C429="",0,'3_pessoal'!AW$16)</f>
        <v>0</v>
      </c>
      <c r="F429" s="108">
        <f>IF(C429="",0,'3_pessoal'!AY$16)</f>
        <v>0</v>
      </c>
      <c r="G429" s="11">
        <f t="shared" si="205"/>
        <v>0</v>
      </c>
      <c r="I429" s="11">
        <f t="shared" si="203"/>
        <v>0</v>
      </c>
      <c r="J429" s="112">
        <f t="shared" si="204"/>
        <v>0</v>
      </c>
      <c r="L429" s="11">
        <f t="shared" si="206"/>
        <v>0</v>
      </c>
      <c r="M429" s="108">
        <f t="shared" si="207"/>
        <v>0</v>
      </c>
      <c r="O429" s="11">
        <f t="shared" si="208"/>
        <v>0</v>
      </c>
      <c r="P429" s="108">
        <f t="shared" si="209"/>
        <v>0</v>
      </c>
      <c r="R429" s="11">
        <f t="shared" si="210"/>
        <v>0</v>
      </c>
      <c r="S429" s="108">
        <f t="shared" si="211"/>
        <v>0</v>
      </c>
      <c r="U429" s="11">
        <f t="shared" si="212"/>
        <v>0</v>
      </c>
      <c r="V429" s="108">
        <f t="shared" si="213"/>
        <v>0</v>
      </c>
      <c r="X429" s="11">
        <f t="shared" si="214"/>
        <v>0</v>
      </c>
      <c r="Y429" s="108">
        <f t="shared" si="215"/>
        <v>0</v>
      </c>
      <c r="AA429" s="11">
        <f t="shared" si="216"/>
        <v>0</v>
      </c>
      <c r="AB429" s="108">
        <f t="shared" si="217"/>
        <v>0</v>
      </c>
      <c r="AD429" s="11">
        <f t="shared" si="218"/>
        <v>0</v>
      </c>
      <c r="AE429" s="108">
        <f t="shared" si="219"/>
        <v>0</v>
      </c>
      <c r="AG429" s="11">
        <f t="shared" si="220"/>
        <v>0</v>
      </c>
      <c r="AH429" s="108">
        <f t="shared" si="221"/>
        <v>0</v>
      </c>
      <c r="AJ429" s="11">
        <f t="shared" si="222"/>
        <v>0</v>
      </c>
      <c r="AK429" s="108">
        <f t="shared" si="223"/>
        <v>0</v>
      </c>
      <c r="AM429" s="11">
        <f t="shared" si="224"/>
        <v>0</v>
      </c>
      <c r="AN429" s="108">
        <f t="shared" si="225"/>
        <v>0</v>
      </c>
      <c r="AP429" s="11">
        <f t="shared" si="226"/>
        <v>0</v>
      </c>
      <c r="AQ429" s="108">
        <f t="shared" si="227"/>
        <v>0</v>
      </c>
      <c r="AS429" s="11">
        <f t="shared" si="228"/>
        <v>0</v>
      </c>
      <c r="AT429" s="108">
        <f t="shared" si="229"/>
        <v>0</v>
      </c>
      <c r="AU429" s="158" t="str">
        <f>IF(C429="","",VLOOKUP(B429,apoio!P:S,4,0))</f>
        <v/>
      </c>
    </row>
    <row r="430" spans="1:47" ht="15" customHeight="1" x14ac:dyDescent="0.25">
      <c r="A430" s="7" t="str">
        <f>IF('1_geral'!$D$17="","",'1_geral'!$A$17)</f>
        <v/>
      </c>
      <c r="B430" s="49" t="str">
        <f>IF('1_geral'!$G$17="","",'1_geral'!$G$17)</f>
        <v/>
      </c>
      <c r="C430" s="49" t="str">
        <f>IF('1_geral'!$D$17="","",'1_geral'!$D$17)</f>
        <v/>
      </c>
      <c r="D430" s="35" t="str">
        <f>IF(C430="","",1/'3_pessoal'!C$17)</f>
        <v/>
      </c>
      <c r="E430" s="12">
        <f>IF(C430="",0,'3_pessoal'!AW$17)</f>
        <v>0</v>
      </c>
      <c r="F430" s="33">
        <f>IF(C430="",0,'3_pessoal'!AY$17)</f>
        <v>0</v>
      </c>
      <c r="G430" s="12">
        <f t="shared" si="205"/>
        <v>0</v>
      </c>
      <c r="I430" s="12">
        <f t="shared" si="203"/>
        <v>0</v>
      </c>
      <c r="J430" s="12">
        <f t="shared" si="204"/>
        <v>0</v>
      </c>
      <c r="L430" s="12">
        <f t="shared" si="206"/>
        <v>0</v>
      </c>
      <c r="M430" s="33">
        <f t="shared" si="207"/>
        <v>0</v>
      </c>
      <c r="O430" s="12">
        <f t="shared" si="208"/>
        <v>0</v>
      </c>
      <c r="P430" s="33">
        <f t="shared" si="209"/>
        <v>0</v>
      </c>
      <c r="R430" s="12">
        <f t="shared" si="210"/>
        <v>0</v>
      </c>
      <c r="S430" s="33">
        <f t="shared" si="211"/>
        <v>0</v>
      </c>
      <c r="U430" s="12">
        <f t="shared" si="212"/>
        <v>0</v>
      </c>
      <c r="V430" s="33">
        <f t="shared" si="213"/>
        <v>0</v>
      </c>
      <c r="X430" s="12">
        <f t="shared" si="214"/>
        <v>0</v>
      </c>
      <c r="Y430" s="33">
        <f t="shared" si="215"/>
        <v>0</v>
      </c>
      <c r="AA430" s="12">
        <f t="shared" si="216"/>
        <v>0</v>
      </c>
      <c r="AB430" s="33">
        <f t="shared" si="217"/>
        <v>0</v>
      </c>
      <c r="AD430" s="12">
        <f t="shared" si="218"/>
        <v>0</v>
      </c>
      <c r="AE430" s="33">
        <f t="shared" si="219"/>
        <v>0</v>
      </c>
      <c r="AG430" s="12">
        <f t="shared" si="220"/>
        <v>0</v>
      </c>
      <c r="AH430" s="33">
        <f t="shared" si="221"/>
        <v>0</v>
      </c>
      <c r="AJ430" s="12">
        <f t="shared" si="222"/>
        <v>0</v>
      </c>
      <c r="AK430" s="33">
        <f t="shared" si="223"/>
        <v>0</v>
      </c>
      <c r="AM430" s="12">
        <f t="shared" si="224"/>
        <v>0</v>
      </c>
      <c r="AN430" s="33">
        <f t="shared" si="225"/>
        <v>0</v>
      </c>
      <c r="AP430" s="12">
        <f t="shared" si="226"/>
        <v>0</v>
      </c>
      <c r="AQ430" s="33">
        <f t="shared" si="227"/>
        <v>0</v>
      </c>
      <c r="AS430" s="12">
        <f t="shared" si="228"/>
        <v>0</v>
      </c>
      <c r="AT430" s="33">
        <f t="shared" si="229"/>
        <v>0</v>
      </c>
      <c r="AU430" s="158" t="str">
        <f>IF(C430="","",VLOOKUP(B430,apoio!P:S,4,0))</f>
        <v/>
      </c>
    </row>
    <row r="431" spans="1:47" ht="15" customHeight="1" x14ac:dyDescent="0.25">
      <c r="A431" s="10" t="str">
        <f>IF('1_geral'!$D$18="","",'1_geral'!$A$18)</f>
        <v/>
      </c>
      <c r="B431" s="48" t="str">
        <f>IF('1_geral'!$G$18="","",'1_geral'!$G$18)</f>
        <v/>
      </c>
      <c r="C431" s="48" t="str">
        <f>IF('1_geral'!$D$18="","",'1_geral'!$D$18)</f>
        <v/>
      </c>
      <c r="D431" s="35" t="str">
        <f>IF(C431="","",1/'3_pessoal'!C$18)</f>
        <v/>
      </c>
      <c r="E431" s="11">
        <f>IF(C431="",0,'3_pessoal'!AW$18)</f>
        <v>0</v>
      </c>
      <c r="F431" s="108">
        <f>IF(C431="",0,'3_pessoal'!AY$18)</f>
        <v>0</v>
      </c>
      <c r="G431" s="11">
        <f t="shared" si="205"/>
        <v>0</v>
      </c>
      <c r="I431" s="11">
        <f t="shared" si="203"/>
        <v>0</v>
      </c>
      <c r="J431" s="112">
        <f t="shared" si="204"/>
        <v>0</v>
      </c>
      <c r="L431" s="11">
        <f t="shared" si="206"/>
        <v>0</v>
      </c>
      <c r="M431" s="108">
        <f t="shared" si="207"/>
        <v>0</v>
      </c>
      <c r="O431" s="11">
        <f t="shared" si="208"/>
        <v>0</v>
      </c>
      <c r="P431" s="108">
        <f t="shared" si="209"/>
        <v>0</v>
      </c>
      <c r="R431" s="11">
        <f t="shared" si="210"/>
        <v>0</v>
      </c>
      <c r="S431" s="108">
        <f t="shared" si="211"/>
        <v>0</v>
      </c>
      <c r="U431" s="11">
        <f t="shared" si="212"/>
        <v>0</v>
      </c>
      <c r="V431" s="108">
        <f t="shared" si="213"/>
        <v>0</v>
      </c>
      <c r="X431" s="11">
        <f t="shared" si="214"/>
        <v>0</v>
      </c>
      <c r="Y431" s="108">
        <f t="shared" si="215"/>
        <v>0</v>
      </c>
      <c r="AA431" s="11">
        <f t="shared" si="216"/>
        <v>0</v>
      </c>
      <c r="AB431" s="108">
        <f t="shared" si="217"/>
        <v>0</v>
      </c>
      <c r="AD431" s="11">
        <f t="shared" si="218"/>
        <v>0</v>
      </c>
      <c r="AE431" s="108">
        <f t="shared" si="219"/>
        <v>0</v>
      </c>
      <c r="AG431" s="11">
        <f t="shared" si="220"/>
        <v>0</v>
      </c>
      <c r="AH431" s="108">
        <f t="shared" si="221"/>
        <v>0</v>
      </c>
      <c r="AJ431" s="11">
        <f t="shared" si="222"/>
        <v>0</v>
      </c>
      <c r="AK431" s="108">
        <f t="shared" si="223"/>
        <v>0</v>
      </c>
      <c r="AM431" s="11">
        <f t="shared" si="224"/>
        <v>0</v>
      </c>
      <c r="AN431" s="108">
        <f t="shared" si="225"/>
        <v>0</v>
      </c>
      <c r="AP431" s="11">
        <f t="shared" si="226"/>
        <v>0</v>
      </c>
      <c r="AQ431" s="108">
        <f t="shared" si="227"/>
        <v>0</v>
      </c>
      <c r="AS431" s="11">
        <f t="shared" si="228"/>
        <v>0</v>
      </c>
      <c r="AT431" s="108">
        <f t="shared" si="229"/>
        <v>0</v>
      </c>
      <c r="AU431" s="158" t="str">
        <f>IF(C431="","",VLOOKUP(B431,apoio!P:S,4,0))</f>
        <v/>
      </c>
    </row>
    <row r="432" spans="1:47" ht="15" customHeight="1" x14ac:dyDescent="0.25">
      <c r="A432" s="7" t="str">
        <f>IF('1_geral'!$D$19="","",'1_geral'!$A$19)</f>
        <v/>
      </c>
      <c r="B432" s="49" t="str">
        <f>IF('1_geral'!$G$19="","",'1_geral'!$G$19)</f>
        <v/>
      </c>
      <c r="C432" s="49" t="str">
        <f>IF('1_geral'!$D$19="","",'1_geral'!$D$19)</f>
        <v/>
      </c>
      <c r="D432" s="35" t="str">
        <f>IF(C432="","",1/'3_pessoal'!C$19)</f>
        <v/>
      </c>
      <c r="E432" s="12">
        <f>IF(C432="",0,'3_pessoal'!AW$19)</f>
        <v>0</v>
      </c>
      <c r="F432" s="33">
        <f>IF(C432="",0,'3_pessoal'!AY$19)</f>
        <v>0</v>
      </c>
      <c r="G432" s="12">
        <f t="shared" si="205"/>
        <v>0</v>
      </c>
      <c r="I432" s="12">
        <f t="shared" si="203"/>
        <v>0</v>
      </c>
      <c r="J432" s="12">
        <f t="shared" si="204"/>
        <v>0</v>
      </c>
      <c r="L432" s="12">
        <f t="shared" si="206"/>
        <v>0</v>
      </c>
      <c r="M432" s="33">
        <f t="shared" si="207"/>
        <v>0</v>
      </c>
      <c r="O432" s="12">
        <f t="shared" si="208"/>
        <v>0</v>
      </c>
      <c r="P432" s="33">
        <f t="shared" si="209"/>
        <v>0</v>
      </c>
      <c r="R432" s="12">
        <f t="shared" si="210"/>
        <v>0</v>
      </c>
      <c r="S432" s="33">
        <f t="shared" si="211"/>
        <v>0</v>
      </c>
      <c r="U432" s="12">
        <f t="shared" si="212"/>
        <v>0</v>
      </c>
      <c r="V432" s="33">
        <f t="shared" si="213"/>
        <v>0</v>
      </c>
      <c r="X432" s="12">
        <f t="shared" si="214"/>
        <v>0</v>
      </c>
      <c r="Y432" s="33">
        <f t="shared" si="215"/>
        <v>0</v>
      </c>
      <c r="AA432" s="12">
        <f t="shared" si="216"/>
        <v>0</v>
      </c>
      <c r="AB432" s="33">
        <f t="shared" si="217"/>
        <v>0</v>
      </c>
      <c r="AD432" s="12">
        <f t="shared" si="218"/>
        <v>0</v>
      </c>
      <c r="AE432" s="33">
        <f t="shared" si="219"/>
        <v>0</v>
      </c>
      <c r="AG432" s="12">
        <f t="shared" si="220"/>
        <v>0</v>
      </c>
      <c r="AH432" s="33">
        <f t="shared" si="221"/>
        <v>0</v>
      </c>
      <c r="AJ432" s="12">
        <f t="shared" si="222"/>
        <v>0</v>
      </c>
      <c r="AK432" s="33">
        <f t="shared" si="223"/>
        <v>0</v>
      </c>
      <c r="AM432" s="12">
        <f t="shared" si="224"/>
        <v>0</v>
      </c>
      <c r="AN432" s="33">
        <f t="shared" si="225"/>
        <v>0</v>
      </c>
      <c r="AP432" s="12">
        <f t="shared" si="226"/>
        <v>0</v>
      </c>
      <c r="AQ432" s="33">
        <f t="shared" si="227"/>
        <v>0</v>
      </c>
      <c r="AS432" s="12">
        <f t="shared" si="228"/>
        <v>0</v>
      </c>
      <c r="AT432" s="33">
        <f t="shared" si="229"/>
        <v>0</v>
      </c>
      <c r="AU432" s="158" t="str">
        <f>IF(C432="","",VLOOKUP(B432,apoio!P:S,4,0))</f>
        <v/>
      </c>
    </row>
    <row r="433" spans="1:47" ht="15" customHeight="1" x14ac:dyDescent="0.25">
      <c r="A433" s="10" t="str">
        <f>IF('1_geral'!$D$20="","",'1_geral'!$A$20)</f>
        <v/>
      </c>
      <c r="B433" s="48" t="str">
        <f>IF('1_geral'!$G$20="","",'1_geral'!$G$20)</f>
        <v/>
      </c>
      <c r="C433" s="48" t="str">
        <f>IF('1_geral'!$D$20="","",'1_geral'!$D$20)</f>
        <v/>
      </c>
      <c r="D433" s="35" t="str">
        <f>IF(C433="","",1/'3_pessoal'!C$20)</f>
        <v/>
      </c>
      <c r="E433" s="11">
        <f>IF(C433="",0,'3_pessoal'!AW$20)</f>
        <v>0</v>
      </c>
      <c r="F433" s="108">
        <f>IF(C433="",0,'3_pessoal'!AY$20)</f>
        <v>0</v>
      </c>
      <c r="G433" s="11">
        <f t="shared" si="205"/>
        <v>0</v>
      </c>
      <c r="I433" s="11">
        <f t="shared" si="203"/>
        <v>0</v>
      </c>
      <c r="J433" s="112">
        <f t="shared" si="204"/>
        <v>0</v>
      </c>
      <c r="L433" s="11">
        <f t="shared" si="206"/>
        <v>0</v>
      </c>
      <c r="M433" s="108">
        <f t="shared" si="207"/>
        <v>0</v>
      </c>
      <c r="O433" s="11">
        <f t="shared" si="208"/>
        <v>0</v>
      </c>
      <c r="P433" s="108">
        <f t="shared" si="209"/>
        <v>0</v>
      </c>
      <c r="R433" s="11">
        <f t="shared" si="210"/>
        <v>0</v>
      </c>
      <c r="S433" s="108">
        <f t="shared" si="211"/>
        <v>0</v>
      </c>
      <c r="U433" s="11">
        <f t="shared" si="212"/>
        <v>0</v>
      </c>
      <c r="V433" s="108">
        <f t="shared" si="213"/>
        <v>0</v>
      </c>
      <c r="X433" s="11">
        <f t="shared" si="214"/>
        <v>0</v>
      </c>
      <c r="Y433" s="108">
        <f t="shared" si="215"/>
        <v>0</v>
      </c>
      <c r="AA433" s="11">
        <f t="shared" si="216"/>
        <v>0</v>
      </c>
      <c r="AB433" s="108">
        <f t="shared" si="217"/>
        <v>0</v>
      </c>
      <c r="AD433" s="11">
        <f t="shared" si="218"/>
        <v>0</v>
      </c>
      <c r="AE433" s="108">
        <f t="shared" si="219"/>
        <v>0</v>
      </c>
      <c r="AG433" s="11">
        <f t="shared" si="220"/>
        <v>0</v>
      </c>
      <c r="AH433" s="108">
        <f t="shared" si="221"/>
        <v>0</v>
      </c>
      <c r="AJ433" s="11">
        <f t="shared" si="222"/>
        <v>0</v>
      </c>
      <c r="AK433" s="108">
        <f t="shared" si="223"/>
        <v>0</v>
      </c>
      <c r="AM433" s="11">
        <f t="shared" si="224"/>
        <v>0</v>
      </c>
      <c r="AN433" s="108">
        <f t="shared" si="225"/>
        <v>0</v>
      </c>
      <c r="AP433" s="11">
        <f t="shared" si="226"/>
        <v>0</v>
      </c>
      <c r="AQ433" s="108">
        <f t="shared" si="227"/>
        <v>0</v>
      </c>
      <c r="AS433" s="11">
        <f t="shared" si="228"/>
        <v>0</v>
      </c>
      <c r="AT433" s="108">
        <f t="shared" si="229"/>
        <v>0</v>
      </c>
      <c r="AU433" s="158" t="str">
        <f>IF(C433="","",VLOOKUP(B433,apoio!P:S,4,0))</f>
        <v/>
      </c>
    </row>
    <row r="434" spans="1:47" ht="15" customHeight="1" x14ac:dyDescent="0.25">
      <c r="A434" s="7" t="str">
        <f>IF('1_geral'!$D$21="","",'1_geral'!$A$21)</f>
        <v/>
      </c>
      <c r="B434" s="49" t="str">
        <f>IF('1_geral'!$G$21="","",'1_geral'!$G$21)</f>
        <v/>
      </c>
      <c r="C434" s="49" t="str">
        <f>IF('1_geral'!$D$21="","",'1_geral'!$D$21)</f>
        <v/>
      </c>
      <c r="D434" s="35" t="str">
        <f>IF(C434="","",1/'3_pessoal'!C$21)</f>
        <v/>
      </c>
      <c r="E434" s="12">
        <f>IF(C434="",0,'3_pessoal'!AW$21)</f>
        <v>0</v>
      </c>
      <c r="F434" s="33">
        <f>IF(C434="",0,'3_pessoal'!AY$21)</f>
        <v>0</v>
      </c>
      <c r="G434" s="12">
        <f t="shared" si="205"/>
        <v>0</v>
      </c>
      <c r="I434" s="12">
        <f t="shared" si="203"/>
        <v>0</v>
      </c>
      <c r="J434" s="12">
        <f t="shared" si="204"/>
        <v>0</v>
      </c>
      <c r="L434" s="12">
        <f t="shared" si="206"/>
        <v>0</v>
      </c>
      <c r="M434" s="33">
        <f t="shared" si="207"/>
        <v>0</v>
      </c>
      <c r="O434" s="12">
        <f t="shared" si="208"/>
        <v>0</v>
      </c>
      <c r="P434" s="33">
        <f t="shared" si="209"/>
        <v>0</v>
      </c>
      <c r="R434" s="12">
        <f t="shared" si="210"/>
        <v>0</v>
      </c>
      <c r="S434" s="33">
        <f t="shared" si="211"/>
        <v>0</v>
      </c>
      <c r="U434" s="12">
        <f t="shared" si="212"/>
        <v>0</v>
      </c>
      <c r="V434" s="33">
        <f t="shared" si="213"/>
        <v>0</v>
      </c>
      <c r="X434" s="12">
        <f t="shared" si="214"/>
        <v>0</v>
      </c>
      <c r="Y434" s="33">
        <f t="shared" si="215"/>
        <v>0</v>
      </c>
      <c r="AA434" s="12">
        <f t="shared" si="216"/>
        <v>0</v>
      </c>
      <c r="AB434" s="33">
        <f t="shared" si="217"/>
        <v>0</v>
      </c>
      <c r="AD434" s="12">
        <f t="shared" si="218"/>
        <v>0</v>
      </c>
      <c r="AE434" s="33">
        <f t="shared" si="219"/>
        <v>0</v>
      </c>
      <c r="AG434" s="12">
        <f t="shared" si="220"/>
        <v>0</v>
      </c>
      <c r="AH434" s="33">
        <f t="shared" si="221"/>
        <v>0</v>
      </c>
      <c r="AJ434" s="12">
        <f t="shared" si="222"/>
        <v>0</v>
      </c>
      <c r="AK434" s="33">
        <f t="shared" si="223"/>
        <v>0</v>
      </c>
      <c r="AM434" s="12">
        <f t="shared" si="224"/>
        <v>0</v>
      </c>
      <c r="AN434" s="33">
        <f t="shared" si="225"/>
        <v>0</v>
      </c>
      <c r="AP434" s="12">
        <f t="shared" si="226"/>
        <v>0</v>
      </c>
      <c r="AQ434" s="33">
        <f t="shared" si="227"/>
        <v>0</v>
      </c>
      <c r="AS434" s="12">
        <f t="shared" si="228"/>
        <v>0</v>
      </c>
      <c r="AT434" s="33">
        <f t="shared" si="229"/>
        <v>0</v>
      </c>
      <c r="AU434" s="158" t="str">
        <f>IF(C434="","",VLOOKUP(B434,apoio!P:S,4,0))</f>
        <v/>
      </c>
    </row>
    <row r="435" spans="1:47" ht="15" customHeight="1" x14ac:dyDescent="0.25">
      <c r="A435" s="10" t="str">
        <f>IF('1_geral'!$D$22="","",'1_geral'!$A$22)</f>
        <v/>
      </c>
      <c r="B435" s="48" t="str">
        <f>IF('1_geral'!$G$22="","",'1_geral'!$G$22)</f>
        <v/>
      </c>
      <c r="C435" s="48" t="str">
        <f>IF('1_geral'!$D$22="","",'1_geral'!$D$22)</f>
        <v/>
      </c>
      <c r="D435" s="35" t="str">
        <f>IF(C435="","",1/'3_pessoal'!C$22)</f>
        <v/>
      </c>
      <c r="E435" s="11">
        <f>IF(C435="",0,'3_pessoal'!AW$22)</f>
        <v>0</v>
      </c>
      <c r="F435" s="108">
        <f>IF(C435="",0,'3_pessoal'!AY$22)</f>
        <v>0</v>
      </c>
      <c r="G435" s="11">
        <f t="shared" si="205"/>
        <v>0</v>
      </c>
      <c r="I435" s="11">
        <f t="shared" si="203"/>
        <v>0</v>
      </c>
      <c r="J435" s="112">
        <f t="shared" si="204"/>
        <v>0</v>
      </c>
      <c r="L435" s="11">
        <f t="shared" si="206"/>
        <v>0</v>
      </c>
      <c r="M435" s="108">
        <f t="shared" si="207"/>
        <v>0</v>
      </c>
      <c r="O435" s="11">
        <f t="shared" si="208"/>
        <v>0</v>
      </c>
      <c r="P435" s="108">
        <f t="shared" si="209"/>
        <v>0</v>
      </c>
      <c r="R435" s="11">
        <f t="shared" si="210"/>
        <v>0</v>
      </c>
      <c r="S435" s="108">
        <f t="shared" si="211"/>
        <v>0</v>
      </c>
      <c r="U435" s="11">
        <f t="shared" si="212"/>
        <v>0</v>
      </c>
      <c r="V435" s="108">
        <f t="shared" si="213"/>
        <v>0</v>
      </c>
      <c r="X435" s="11">
        <f t="shared" si="214"/>
        <v>0</v>
      </c>
      <c r="Y435" s="108">
        <f t="shared" si="215"/>
        <v>0</v>
      </c>
      <c r="AA435" s="11">
        <f t="shared" si="216"/>
        <v>0</v>
      </c>
      <c r="AB435" s="108">
        <f t="shared" si="217"/>
        <v>0</v>
      </c>
      <c r="AD435" s="11">
        <f t="shared" si="218"/>
        <v>0</v>
      </c>
      <c r="AE435" s="108">
        <f t="shared" si="219"/>
        <v>0</v>
      </c>
      <c r="AG435" s="11">
        <f t="shared" si="220"/>
        <v>0</v>
      </c>
      <c r="AH435" s="108">
        <f t="shared" si="221"/>
        <v>0</v>
      </c>
      <c r="AJ435" s="11">
        <f t="shared" si="222"/>
        <v>0</v>
      </c>
      <c r="AK435" s="108">
        <f t="shared" si="223"/>
        <v>0</v>
      </c>
      <c r="AM435" s="11">
        <f t="shared" si="224"/>
        <v>0</v>
      </c>
      <c r="AN435" s="108">
        <f t="shared" si="225"/>
        <v>0</v>
      </c>
      <c r="AP435" s="11">
        <f t="shared" si="226"/>
        <v>0</v>
      </c>
      <c r="AQ435" s="108">
        <f t="shared" si="227"/>
        <v>0</v>
      </c>
      <c r="AS435" s="11">
        <f t="shared" si="228"/>
        <v>0</v>
      </c>
      <c r="AT435" s="108">
        <f t="shared" si="229"/>
        <v>0</v>
      </c>
      <c r="AU435" s="158" t="str">
        <f>IF(C435="","",VLOOKUP(B435,apoio!P:S,4,0))</f>
        <v/>
      </c>
    </row>
    <row r="436" spans="1:47" ht="15" customHeight="1" x14ac:dyDescent="0.25">
      <c r="A436" s="7" t="str">
        <f>IF('1_geral'!$D$23="","",'1_geral'!$A$23)</f>
        <v/>
      </c>
      <c r="B436" s="49" t="str">
        <f>IF('1_geral'!$G$23="","",'1_geral'!$G$23)</f>
        <v/>
      </c>
      <c r="C436" s="49" t="str">
        <f>IF('1_geral'!$D$23="","",'1_geral'!$D$23)</f>
        <v/>
      </c>
      <c r="D436" s="35" t="str">
        <f>IF(C436="","",1/'3_pessoal'!C$23)</f>
        <v/>
      </c>
      <c r="E436" s="12">
        <f>IF(C436="",0,'3_pessoal'!AW$23)</f>
        <v>0</v>
      </c>
      <c r="F436" s="33">
        <f>IF(C436="",0,'3_pessoal'!AY$23)</f>
        <v>0</v>
      </c>
      <c r="G436" s="12">
        <f t="shared" si="205"/>
        <v>0</v>
      </c>
      <c r="I436" s="12">
        <f t="shared" si="203"/>
        <v>0</v>
      </c>
      <c r="J436" s="12">
        <f t="shared" si="204"/>
        <v>0</v>
      </c>
      <c r="L436" s="12">
        <f t="shared" si="206"/>
        <v>0</v>
      </c>
      <c r="M436" s="33">
        <f t="shared" si="207"/>
        <v>0</v>
      </c>
      <c r="O436" s="12">
        <f t="shared" si="208"/>
        <v>0</v>
      </c>
      <c r="P436" s="33">
        <f t="shared" si="209"/>
        <v>0</v>
      </c>
      <c r="R436" s="12">
        <f t="shared" si="210"/>
        <v>0</v>
      </c>
      <c r="S436" s="33">
        <f t="shared" si="211"/>
        <v>0</v>
      </c>
      <c r="U436" s="12">
        <f t="shared" si="212"/>
        <v>0</v>
      </c>
      <c r="V436" s="33">
        <f t="shared" si="213"/>
        <v>0</v>
      </c>
      <c r="X436" s="12">
        <f t="shared" si="214"/>
        <v>0</v>
      </c>
      <c r="Y436" s="33">
        <f t="shared" si="215"/>
        <v>0</v>
      </c>
      <c r="AA436" s="12">
        <f t="shared" si="216"/>
        <v>0</v>
      </c>
      <c r="AB436" s="33">
        <f t="shared" si="217"/>
        <v>0</v>
      </c>
      <c r="AD436" s="12">
        <f t="shared" si="218"/>
        <v>0</v>
      </c>
      <c r="AE436" s="33">
        <f t="shared" si="219"/>
        <v>0</v>
      </c>
      <c r="AG436" s="12">
        <f t="shared" si="220"/>
        <v>0</v>
      </c>
      <c r="AH436" s="33">
        <f t="shared" si="221"/>
        <v>0</v>
      </c>
      <c r="AJ436" s="12">
        <f t="shared" si="222"/>
        <v>0</v>
      </c>
      <c r="AK436" s="33">
        <f t="shared" si="223"/>
        <v>0</v>
      </c>
      <c r="AM436" s="12">
        <f t="shared" si="224"/>
        <v>0</v>
      </c>
      <c r="AN436" s="33">
        <f t="shared" si="225"/>
        <v>0</v>
      </c>
      <c r="AP436" s="12">
        <f t="shared" si="226"/>
        <v>0</v>
      </c>
      <c r="AQ436" s="33">
        <f t="shared" si="227"/>
        <v>0</v>
      </c>
      <c r="AS436" s="12">
        <f t="shared" si="228"/>
        <v>0</v>
      </c>
      <c r="AT436" s="33">
        <f t="shared" si="229"/>
        <v>0</v>
      </c>
      <c r="AU436" s="158" t="str">
        <f>IF(C436="","",VLOOKUP(B436,apoio!P:S,4,0))</f>
        <v/>
      </c>
    </row>
    <row r="437" spans="1:47" ht="15" customHeight="1" x14ac:dyDescent="0.25">
      <c r="A437" s="10" t="str">
        <f>IF('1_geral'!$D$24="","",'1_geral'!$A$24)</f>
        <v/>
      </c>
      <c r="B437" s="48" t="str">
        <f>IF('1_geral'!$G$24="","",'1_geral'!$G$24)</f>
        <v/>
      </c>
      <c r="C437" s="48" t="str">
        <f>IF('1_geral'!$D$24="","",'1_geral'!$D$24)</f>
        <v/>
      </c>
      <c r="D437" s="35" t="str">
        <f>IF(C437="","",1/'3_pessoal'!C$24)</f>
        <v/>
      </c>
      <c r="E437" s="11">
        <f>IF(C437="",0,'3_pessoal'!AW$24)</f>
        <v>0</v>
      </c>
      <c r="F437" s="108">
        <f>IF(C437="",0,'3_pessoal'!AY$24)</f>
        <v>0</v>
      </c>
      <c r="G437" s="11">
        <f t="shared" si="205"/>
        <v>0</v>
      </c>
      <c r="I437" s="11">
        <f t="shared" si="203"/>
        <v>0</v>
      </c>
      <c r="J437" s="112">
        <f t="shared" si="204"/>
        <v>0</v>
      </c>
      <c r="L437" s="11">
        <f t="shared" si="206"/>
        <v>0</v>
      </c>
      <c r="M437" s="108">
        <f t="shared" si="207"/>
        <v>0</v>
      </c>
      <c r="O437" s="11">
        <f t="shared" si="208"/>
        <v>0</v>
      </c>
      <c r="P437" s="108">
        <f t="shared" si="209"/>
        <v>0</v>
      </c>
      <c r="R437" s="11">
        <f t="shared" si="210"/>
        <v>0</v>
      </c>
      <c r="S437" s="108">
        <f t="shared" si="211"/>
        <v>0</v>
      </c>
      <c r="U437" s="11">
        <f t="shared" si="212"/>
        <v>0</v>
      </c>
      <c r="V437" s="108">
        <f t="shared" si="213"/>
        <v>0</v>
      </c>
      <c r="X437" s="11">
        <f t="shared" si="214"/>
        <v>0</v>
      </c>
      <c r="Y437" s="108">
        <f t="shared" si="215"/>
        <v>0</v>
      </c>
      <c r="AA437" s="11">
        <f t="shared" si="216"/>
        <v>0</v>
      </c>
      <c r="AB437" s="108">
        <f t="shared" si="217"/>
        <v>0</v>
      </c>
      <c r="AD437" s="11">
        <f t="shared" si="218"/>
        <v>0</v>
      </c>
      <c r="AE437" s="108">
        <f t="shared" si="219"/>
        <v>0</v>
      </c>
      <c r="AG437" s="11">
        <f t="shared" si="220"/>
        <v>0</v>
      </c>
      <c r="AH437" s="108">
        <f t="shared" si="221"/>
        <v>0</v>
      </c>
      <c r="AJ437" s="11">
        <f t="shared" si="222"/>
        <v>0</v>
      </c>
      <c r="AK437" s="108">
        <f t="shared" si="223"/>
        <v>0</v>
      </c>
      <c r="AM437" s="11">
        <f t="shared" si="224"/>
        <v>0</v>
      </c>
      <c r="AN437" s="108">
        <f t="shared" si="225"/>
        <v>0</v>
      </c>
      <c r="AP437" s="11">
        <f t="shared" si="226"/>
        <v>0</v>
      </c>
      <c r="AQ437" s="108">
        <f t="shared" si="227"/>
        <v>0</v>
      </c>
      <c r="AS437" s="11">
        <f t="shared" si="228"/>
        <v>0</v>
      </c>
      <c r="AT437" s="108">
        <f t="shared" si="229"/>
        <v>0</v>
      </c>
      <c r="AU437" s="158" t="str">
        <f>IF(C437="","",VLOOKUP(B437,apoio!P:S,4,0))</f>
        <v/>
      </c>
    </row>
    <row r="438" spans="1:47" ht="15" customHeight="1" x14ac:dyDescent="0.25">
      <c r="A438" s="7" t="str">
        <f>IF('1_geral'!$D$25="","",'1_geral'!$A$25)</f>
        <v/>
      </c>
      <c r="B438" s="49" t="str">
        <f>IF('1_geral'!$G$25="","",'1_geral'!$G$25)</f>
        <v/>
      </c>
      <c r="C438" s="49" t="str">
        <f>IF('1_geral'!$D$25="","",'1_geral'!$D$25)</f>
        <v/>
      </c>
      <c r="D438" s="35" t="str">
        <f>IF(C438="","",1/'3_pessoal'!C$25)</f>
        <v/>
      </c>
      <c r="E438" s="12">
        <f>IF(C438="",0,'3_pessoal'!AW$25)</f>
        <v>0</v>
      </c>
      <c r="F438" s="33">
        <f>IF(C438="",0,'3_pessoal'!AY$25)</f>
        <v>0</v>
      </c>
      <c r="G438" s="12">
        <f t="shared" si="205"/>
        <v>0</v>
      </c>
      <c r="I438" s="12">
        <f t="shared" si="203"/>
        <v>0</v>
      </c>
      <c r="J438" s="12">
        <f t="shared" si="204"/>
        <v>0</v>
      </c>
      <c r="L438" s="12">
        <f t="shared" si="206"/>
        <v>0</v>
      </c>
      <c r="M438" s="33">
        <f t="shared" si="207"/>
        <v>0</v>
      </c>
      <c r="O438" s="12">
        <f t="shared" si="208"/>
        <v>0</v>
      </c>
      <c r="P438" s="33">
        <f t="shared" si="209"/>
        <v>0</v>
      </c>
      <c r="R438" s="12">
        <f t="shared" si="210"/>
        <v>0</v>
      </c>
      <c r="S438" s="33">
        <f t="shared" si="211"/>
        <v>0</v>
      </c>
      <c r="U438" s="12">
        <f t="shared" si="212"/>
        <v>0</v>
      </c>
      <c r="V438" s="33">
        <f t="shared" si="213"/>
        <v>0</v>
      </c>
      <c r="X438" s="12">
        <f t="shared" si="214"/>
        <v>0</v>
      </c>
      <c r="Y438" s="33">
        <f t="shared" si="215"/>
        <v>0</v>
      </c>
      <c r="AA438" s="12">
        <f t="shared" si="216"/>
        <v>0</v>
      </c>
      <c r="AB438" s="33">
        <f t="shared" si="217"/>
        <v>0</v>
      </c>
      <c r="AD438" s="12">
        <f t="shared" si="218"/>
        <v>0</v>
      </c>
      <c r="AE438" s="33">
        <f t="shared" si="219"/>
        <v>0</v>
      </c>
      <c r="AG438" s="12">
        <f t="shared" si="220"/>
        <v>0</v>
      </c>
      <c r="AH438" s="33">
        <f t="shared" si="221"/>
        <v>0</v>
      </c>
      <c r="AJ438" s="12">
        <f t="shared" si="222"/>
        <v>0</v>
      </c>
      <c r="AK438" s="33">
        <f t="shared" si="223"/>
        <v>0</v>
      </c>
      <c r="AM438" s="12">
        <f t="shared" si="224"/>
        <v>0</v>
      </c>
      <c r="AN438" s="33">
        <f t="shared" si="225"/>
        <v>0</v>
      </c>
      <c r="AP438" s="12">
        <f t="shared" si="226"/>
        <v>0</v>
      </c>
      <c r="AQ438" s="33">
        <f t="shared" si="227"/>
        <v>0</v>
      </c>
      <c r="AS438" s="12">
        <f t="shared" si="228"/>
        <v>0</v>
      </c>
      <c r="AT438" s="33">
        <f t="shared" si="229"/>
        <v>0</v>
      </c>
      <c r="AU438" s="158" t="str">
        <f>IF(C438="","",VLOOKUP(B438,apoio!P:S,4,0))</f>
        <v/>
      </c>
    </row>
    <row r="439" spans="1:47" ht="15" customHeight="1" x14ac:dyDescent="0.25">
      <c r="A439" s="10" t="str">
        <f>IF('1_geral'!$D$26="","",'1_geral'!$A$26)</f>
        <v/>
      </c>
      <c r="B439" s="48" t="str">
        <f>IF('1_geral'!$G$26="","",'1_geral'!$G$26)</f>
        <v/>
      </c>
      <c r="C439" s="48" t="str">
        <f>IF('1_geral'!$D$26="","",'1_geral'!$D$26)</f>
        <v/>
      </c>
      <c r="D439" s="35" t="str">
        <f>IF(C439="","",1/'3_pessoal'!C$26)</f>
        <v/>
      </c>
      <c r="E439" s="11">
        <f>IF(C439="",0,'3_pessoal'!AW$26)</f>
        <v>0</v>
      </c>
      <c r="F439" s="108">
        <f>IF(C439="",0,'3_pessoal'!AY$26)</f>
        <v>0</v>
      </c>
      <c r="G439" s="11">
        <f t="shared" si="205"/>
        <v>0</v>
      </c>
      <c r="I439" s="11">
        <f t="shared" si="203"/>
        <v>0</v>
      </c>
      <c r="J439" s="112">
        <f t="shared" si="204"/>
        <v>0</v>
      </c>
      <c r="L439" s="11">
        <f t="shared" si="206"/>
        <v>0</v>
      </c>
      <c r="M439" s="108">
        <f t="shared" si="207"/>
        <v>0</v>
      </c>
      <c r="O439" s="11">
        <f t="shared" si="208"/>
        <v>0</v>
      </c>
      <c r="P439" s="108">
        <f t="shared" si="209"/>
        <v>0</v>
      </c>
      <c r="R439" s="11">
        <f t="shared" si="210"/>
        <v>0</v>
      </c>
      <c r="S439" s="108">
        <f t="shared" si="211"/>
        <v>0</v>
      </c>
      <c r="U439" s="11">
        <f t="shared" si="212"/>
        <v>0</v>
      </c>
      <c r="V439" s="108">
        <f t="shared" si="213"/>
        <v>0</v>
      </c>
      <c r="X439" s="11">
        <f t="shared" si="214"/>
        <v>0</v>
      </c>
      <c r="Y439" s="108">
        <f t="shared" si="215"/>
        <v>0</v>
      </c>
      <c r="AA439" s="11">
        <f t="shared" si="216"/>
        <v>0</v>
      </c>
      <c r="AB439" s="108">
        <f t="shared" si="217"/>
        <v>0</v>
      </c>
      <c r="AD439" s="11">
        <f t="shared" si="218"/>
        <v>0</v>
      </c>
      <c r="AE439" s="108">
        <f t="shared" si="219"/>
        <v>0</v>
      </c>
      <c r="AG439" s="11">
        <f t="shared" si="220"/>
        <v>0</v>
      </c>
      <c r="AH439" s="108">
        <f t="shared" si="221"/>
        <v>0</v>
      </c>
      <c r="AJ439" s="11">
        <f t="shared" si="222"/>
        <v>0</v>
      </c>
      <c r="AK439" s="108">
        <f t="shared" si="223"/>
        <v>0</v>
      </c>
      <c r="AM439" s="11">
        <f t="shared" si="224"/>
        <v>0</v>
      </c>
      <c r="AN439" s="108">
        <f t="shared" si="225"/>
        <v>0</v>
      </c>
      <c r="AP439" s="11">
        <f t="shared" si="226"/>
        <v>0</v>
      </c>
      <c r="AQ439" s="108">
        <f t="shared" si="227"/>
        <v>0</v>
      </c>
      <c r="AS439" s="11">
        <f t="shared" si="228"/>
        <v>0</v>
      </c>
      <c r="AT439" s="108">
        <f t="shared" si="229"/>
        <v>0</v>
      </c>
      <c r="AU439" s="158" t="str">
        <f>IF(C439="","",VLOOKUP(B439,apoio!P:S,4,0))</f>
        <v/>
      </c>
    </row>
    <row r="440" spans="1:47" ht="15" customHeight="1" x14ac:dyDescent="0.25">
      <c r="A440" s="7" t="str">
        <f>IF('1_geral'!$D$27="","",'1_geral'!$A$27)</f>
        <v/>
      </c>
      <c r="B440" s="49" t="str">
        <f>IF('1_geral'!$G$27="","",'1_geral'!$G$27)</f>
        <v/>
      </c>
      <c r="C440" s="49" t="str">
        <f>IF('1_geral'!$D$27="","",'1_geral'!$D$27)</f>
        <v/>
      </c>
      <c r="D440" s="35" t="str">
        <f>IF(C440="","",1/'3_pessoal'!C$27)</f>
        <v/>
      </c>
      <c r="E440" s="12">
        <f>IF(C440="",0,'3_pessoal'!AW$27)</f>
        <v>0</v>
      </c>
      <c r="F440" s="33">
        <f>IF(C440="",0,'3_pessoal'!AY$27)</f>
        <v>0</v>
      </c>
      <c r="G440" s="12">
        <f t="shared" si="205"/>
        <v>0</v>
      </c>
      <c r="I440" s="12">
        <f t="shared" si="203"/>
        <v>0</v>
      </c>
      <c r="J440" s="12">
        <f t="shared" si="204"/>
        <v>0</v>
      </c>
      <c r="L440" s="12">
        <f t="shared" si="206"/>
        <v>0</v>
      </c>
      <c r="M440" s="33">
        <f t="shared" si="207"/>
        <v>0</v>
      </c>
      <c r="O440" s="12">
        <f t="shared" si="208"/>
        <v>0</v>
      </c>
      <c r="P440" s="33">
        <f t="shared" si="209"/>
        <v>0</v>
      </c>
      <c r="R440" s="12">
        <f t="shared" si="210"/>
        <v>0</v>
      </c>
      <c r="S440" s="33">
        <f t="shared" si="211"/>
        <v>0</v>
      </c>
      <c r="U440" s="12">
        <f t="shared" si="212"/>
        <v>0</v>
      </c>
      <c r="V440" s="33">
        <f t="shared" si="213"/>
        <v>0</v>
      </c>
      <c r="X440" s="12">
        <f t="shared" si="214"/>
        <v>0</v>
      </c>
      <c r="Y440" s="33">
        <f t="shared" si="215"/>
        <v>0</v>
      </c>
      <c r="AA440" s="12">
        <f t="shared" si="216"/>
        <v>0</v>
      </c>
      <c r="AB440" s="33">
        <f t="shared" si="217"/>
        <v>0</v>
      </c>
      <c r="AD440" s="12">
        <f t="shared" si="218"/>
        <v>0</v>
      </c>
      <c r="AE440" s="33">
        <f t="shared" si="219"/>
        <v>0</v>
      </c>
      <c r="AG440" s="12">
        <f t="shared" si="220"/>
        <v>0</v>
      </c>
      <c r="AH440" s="33">
        <f t="shared" si="221"/>
        <v>0</v>
      </c>
      <c r="AJ440" s="12">
        <f t="shared" si="222"/>
        <v>0</v>
      </c>
      <c r="AK440" s="33">
        <f t="shared" si="223"/>
        <v>0</v>
      </c>
      <c r="AM440" s="12">
        <f t="shared" si="224"/>
        <v>0</v>
      </c>
      <c r="AN440" s="33">
        <f t="shared" si="225"/>
        <v>0</v>
      </c>
      <c r="AP440" s="12">
        <f t="shared" si="226"/>
        <v>0</v>
      </c>
      <c r="AQ440" s="33">
        <f t="shared" si="227"/>
        <v>0</v>
      </c>
      <c r="AS440" s="12">
        <f t="shared" si="228"/>
        <v>0</v>
      </c>
      <c r="AT440" s="33">
        <f t="shared" si="229"/>
        <v>0</v>
      </c>
      <c r="AU440" s="158" t="str">
        <f>IF(C440="","",VLOOKUP(B440,apoio!P:S,4,0))</f>
        <v/>
      </c>
    </row>
    <row r="441" spans="1:47" ht="15" customHeight="1" x14ac:dyDescent="0.25">
      <c r="A441" s="10" t="str">
        <f>IF('1_geral'!$D$28="","",'1_geral'!$A$28)</f>
        <v/>
      </c>
      <c r="B441" s="48" t="str">
        <f>IF('1_geral'!$G$28="","",'1_geral'!$G$28)</f>
        <v/>
      </c>
      <c r="C441" s="48" t="str">
        <f>IF('1_geral'!$D$28="","",'1_geral'!$D$28)</f>
        <v/>
      </c>
      <c r="D441" s="35" t="str">
        <f>IF(C441="","",1/'3_pessoal'!C$28)</f>
        <v/>
      </c>
      <c r="E441" s="11">
        <f>IF(C441="",0,'3_pessoal'!AW$28)</f>
        <v>0</v>
      </c>
      <c r="F441" s="108">
        <f>IF(C441="",0,'3_pessoal'!AY$28)</f>
        <v>0</v>
      </c>
      <c r="G441" s="11">
        <f t="shared" si="205"/>
        <v>0</v>
      </c>
      <c r="I441" s="11">
        <f t="shared" si="203"/>
        <v>0</v>
      </c>
      <c r="J441" s="112">
        <f t="shared" si="204"/>
        <v>0</v>
      </c>
      <c r="L441" s="11">
        <f t="shared" si="206"/>
        <v>0</v>
      </c>
      <c r="M441" s="108">
        <f t="shared" si="207"/>
        <v>0</v>
      </c>
      <c r="O441" s="11">
        <f t="shared" si="208"/>
        <v>0</v>
      </c>
      <c r="P441" s="108">
        <f t="shared" si="209"/>
        <v>0</v>
      </c>
      <c r="R441" s="11">
        <f t="shared" si="210"/>
        <v>0</v>
      </c>
      <c r="S441" s="108">
        <f t="shared" si="211"/>
        <v>0</v>
      </c>
      <c r="U441" s="11">
        <f t="shared" si="212"/>
        <v>0</v>
      </c>
      <c r="V441" s="108">
        <f t="shared" si="213"/>
        <v>0</v>
      </c>
      <c r="X441" s="11">
        <f t="shared" si="214"/>
        <v>0</v>
      </c>
      <c r="Y441" s="108">
        <f t="shared" si="215"/>
        <v>0</v>
      </c>
      <c r="AA441" s="11">
        <f t="shared" si="216"/>
        <v>0</v>
      </c>
      <c r="AB441" s="108">
        <f t="shared" si="217"/>
        <v>0</v>
      </c>
      <c r="AD441" s="11">
        <f t="shared" si="218"/>
        <v>0</v>
      </c>
      <c r="AE441" s="108">
        <f t="shared" si="219"/>
        <v>0</v>
      </c>
      <c r="AG441" s="11">
        <f t="shared" si="220"/>
        <v>0</v>
      </c>
      <c r="AH441" s="108">
        <f t="shared" si="221"/>
        <v>0</v>
      </c>
      <c r="AJ441" s="11">
        <f t="shared" si="222"/>
        <v>0</v>
      </c>
      <c r="AK441" s="108">
        <f t="shared" si="223"/>
        <v>0</v>
      </c>
      <c r="AM441" s="11">
        <f t="shared" si="224"/>
        <v>0</v>
      </c>
      <c r="AN441" s="108">
        <f t="shared" si="225"/>
        <v>0</v>
      </c>
      <c r="AP441" s="11">
        <f t="shared" si="226"/>
        <v>0</v>
      </c>
      <c r="AQ441" s="108">
        <f t="shared" si="227"/>
        <v>0</v>
      </c>
      <c r="AS441" s="11">
        <f t="shared" si="228"/>
        <v>0</v>
      </c>
      <c r="AT441" s="108">
        <f t="shared" si="229"/>
        <v>0</v>
      </c>
      <c r="AU441" s="158" t="str">
        <f>IF(C441="","",VLOOKUP(B441,apoio!P:S,4,0))</f>
        <v/>
      </c>
    </row>
    <row r="442" spans="1:47" ht="15" customHeight="1" x14ac:dyDescent="0.25">
      <c r="A442" s="7" t="str">
        <f>IF('1_geral'!$D$29="","",'1_geral'!$A$29)</f>
        <v/>
      </c>
      <c r="B442" s="49" t="str">
        <f>IF('1_geral'!$G$29="","",'1_geral'!$G$29)</f>
        <v/>
      </c>
      <c r="C442" s="49" t="str">
        <f>IF('1_geral'!$D$29="","",'1_geral'!$D$29)</f>
        <v/>
      </c>
      <c r="D442" s="35" t="str">
        <f>IF(C442="","",1/'3_pessoal'!C$29)</f>
        <v/>
      </c>
      <c r="E442" s="12">
        <f>IF(C442="",0,'3_pessoal'!AW$29)</f>
        <v>0</v>
      </c>
      <c r="F442" s="33">
        <f>IF(C442="",0,'3_pessoal'!AY$29)</f>
        <v>0</v>
      </c>
      <c r="G442" s="12">
        <f t="shared" si="205"/>
        <v>0</v>
      </c>
      <c r="I442" s="12">
        <f t="shared" si="203"/>
        <v>0</v>
      </c>
      <c r="J442" s="12">
        <f t="shared" si="204"/>
        <v>0</v>
      </c>
      <c r="L442" s="12">
        <f t="shared" si="206"/>
        <v>0</v>
      </c>
      <c r="M442" s="33">
        <f t="shared" si="207"/>
        <v>0</v>
      </c>
      <c r="O442" s="12">
        <f t="shared" si="208"/>
        <v>0</v>
      </c>
      <c r="P442" s="33">
        <f t="shared" si="209"/>
        <v>0</v>
      </c>
      <c r="R442" s="12">
        <f t="shared" si="210"/>
        <v>0</v>
      </c>
      <c r="S442" s="33">
        <f t="shared" si="211"/>
        <v>0</v>
      </c>
      <c r="U442" s="12">
        <f t="shared" si="212"/>
        <v>0</v>
      </c>
      <c r="V442" s="33">
        <f t="shared" si="213"/>
        <v>0</v>
      </c>
      <c r="X442" s="12">
        <f t="shared" si="214"/>
        <v>0</v>
      </c>
      <c r="Y442" s="33">
        <f t="shared" si="215"/>
        <v>0</v>
      </c>
      <c r="AA442" s="12">
        <f t="shared" si="216"/>
        <v>0</v>
      </c>
      <c r="AB442" s="33">
        <f t="shared" si="217"/>
        <v>0</v>
      </c>
      <c r="AD442" s="12">
        <f t="shared" si="218"/>
        <v>0</v>
      </c>
      <c r="AE442" s="33">
        <f t="shared" si="219"/>
        <v>0</v>
      </c>
      <c r="AG442" s="12">
        <f t="shared" si="220"/>
        <v>0</v>
      </c>
      <c r="AH442" s="33">
        <f t="shared" si="221"/>
        <v>0</v>
      </c>
      <c r="AJ442" s="12">
        <f t="shared" si="222"/>
        <v>0</v>
      </c>
      <c r="AK442" s="33">
        <f t="shared" si="223"/>
        <v>0</v>
      </c>
      <c r="AM442" s="12">
        <f t="shared" si="224"/>
        <v>0</v>
      </c>
      <c r="AN442" s="33">
        <f t="shared" si="225"/>
        <v>0</v>
      </c>
      <c r="AP442" s="12">
        <f t="shared" si="226"/>
        <v>0</v>
      </c>
      <c r="AQ442" s="33">
        <f t="shared" si="227"/>
        <v>0</v>
      </c>
      <c r="AS442" s="12">
        <f t="shared" si="228"/>
        <v>0</v>
      </c>
      <c r="AT442" s="33">
        <f t="shared" si="229"/>
        <v>0</v>
      </c>
      <c r="AU442" s="158" t="str">
        <f>IF(C442="","",VLOOKUP(B442,apoio!P:S,4,0))</f>
        <v/>
      </c>
    </row>
    <row r="443" spans="1:47" ht="15" customHeight="1" x14ac:dyDescent="0.25">
      <c r="A443" s="10" t="str">
        <f>IF('1_geral'!$D$30="","",'1_geral'!$A$30)</f>
        <v/>
      </c>
      <c r="B443" s="48" t="str">
        <f>IF('1_geral'!$G$30="","",'1_geral'!$G$30)</f>
        <v/>
      </c>
      <c r="C443" s="48" t="str">
        <f>IF('1_geral'!$D$30="","",'1_geral'!$D$30)</f>
        <v/>
      </c>
      <c r="D443" s="35" t="str">
        <f>IF(C443="","",1/'3_pessoal'!C$30)</f>
        <v/>
      </c>
      <c r="E443" s="11">
        <f>IF(C443="",0,'3_pessoal'!AW$30)</f>
        <v>0</v>
      </c>
      <c r="F443" s="108">
        <f>IF(C443="",0,'3_pessoal'!AY$30)</f>
        <v>0</v>
      </c>
      <c r="G443" s="11">
        <f t="shared" si="205"/>
        <v>0</v>
      </c>
      <c r="I443" s="11">
        <f t="shared" si="203"/>
        <v>0</v>
      </c>
      <c r="J443" s="112">
        <f t="shared" si="204"/>
        <v>0</v>
      </c>
      <c r="L443" s="11">
        <f t="shared" si="206"/>
        <v>0</v>
      </c>
      <c r="M443" s="108">
        <f t="shared" si="207"/>
        <v>0</v>
      </c>
      <c r="O443" s="11">
        <f t="shared" si="208"/>
        <v>0</v>
      </c>
      <c r="P443" s="108">
        <f t="shared" si="209"/>
        <v>0</v>
      </c>
      <c r="R443" s="11">
        <f t="shared" si="210"/>
        <v>0</v>
      </c>
      <c r="S443" s="108">
        <f t="shared" si="211"/>
        <v>0</v>
      </c>
      <c r="U443" s="11">
        <f t="shared" si="212"/>
        <v>0</v>
      </c>
      <c r="V443" s="108">
        <f t="shared" si="213"/>
        <v>0</v>
      </c>
      <c r="X443" s="11">
        <f t="shared" si="214"/>
        <v>0</v>
      </c>
      <c r="Y443" s="108">
        <f t="shared" si="215"/>
        <v>0</v>
      </c>
      <c r="AA443" s="11">
        <f t="shared" si="216"/>
        <v>0</v>
      </c>
      <c r="AB443" s="108">
        <f t="shared" si="217"/>
        <v>0</v>
      </c>
      <c r="AD443" s="11">
        <f t="shared" si="218"/>
        <v>0</v>
      </c>
      <c r="AE443" s="108">
        <f t="shared" si="219"/>
        <v>0</v>
      </c>
      <c r="AG443" s="11">
        <f t="shared" si="220"/>
        <v>0</v>
      </c>
      <c r="AH443" s="108">
        <f t="shared" si="221"/>
        <v>0</v>
      </c>
      <c r="AJ443" s="11">
        <f t="shared" si="222"/>
        <v>0</v>
      </c>
      <c r="AK443" s="108">
        <f t="shared" si="223"/>
        <v>0</v>
      </c>
      <c r="AM443" s="11">
        <f t="shared" si="224"/>
        <v>0</v>
      </c>
      <c r="AN443" s="108">
        <f t="shared" si="225"/>
        <v>0</v>
      </c>
      <c r="AP443" s="11">
        <f t="shared" si="226"/>
        <v>0</v>
      </c>
      <c r="AQ443" s="108">
        <f t="shared" si="227"/>
        <v>0</v>
      </c>
      <c r="AS443" s="11">
        <f t="shared" si="228"/>
        <v>0</v>
      </c>
      <c r="AT443" s="108">
        <f t="shared" si="229"/>
        <v>0</v>
      </c>
      <c r="AU443" s="158" t="str">
        <f>IF(C443="","",VLOOKUP(B443,apoio!P:S,4,0))</f>
        <v/>
      </c>
    </row>
    <row r="444" spans="1:47" ht="15" customHeight="1" x14ac:dyDescent="0.25">
      <c r="A444" s="7" t="str">
        <f>IF('1_geral'!$D$31="","",'1_geral'!$A$31)</f>
        <v/>
      </c>
      <c r="B444" s="49" t="str">
        <f>IF('1_geral'!$G$31="","",'1_geral'!$G$31)</f>
        <v/>
      </c>
      <c r="C444" s="49" t="str">
        <f>IF('1_geral'!$D$31="","",'1_geral'!$D$31)</f>
        <v/>
      </c>
      <c r="D444" s="35" t="str">
        <f>IF(C444="","",1/'3_pessoal'!C$31)</f>
        <v/>
      </c>
      <c r="E444" s="12">
        <f>IF(C444="",0,'3_pessoal'!AW$31)</f>
        <v>0</v>
      </c>
      <c r="F444" s="33">
        <f>IF(C444="",0,'3_pessoal'!AY$31)</f>
        <v>0</v>
      </c>
      <c r="G444" s="12">
        <f t="shared" si="205"/>
        <v>0</v>
      </c>
      <c r="I444" s="12">
        <f t="shared" si="203"/>
        <v>0</v>
      </c>
      <c r="J444" s="12">
        <f t="shared" si="204"/>
        <v>0</v>
      </c>
      <c r="L444" s="12">
        <f t="shared" si="206"/>
        <v>0</v>
      </c>
      <c r="M444" s="33">
        <f t="shared" si="207"/>
        <v>0</v>
      </c>
      <c r="O444" s="12">
        <f t="shared" si="208"/>
        <v>0</v>
      </c>
      <c r="P444" s="33">
        <f t="shared" si="209"/>
        <v>0</v>
      </c>
      <c r="R444" s="12">
        <f t="shared" si="210"/>
        <v>0</v>
      </c>
      <c r="S444" s="33">
        <f t="shared" si="211"/>
        <v>0</v>
      </c>
      <c r="U444" s="12">
        <f t="shared" si="212"/>
        <v>0</v>
      </c>
      <c r="V444" s="33">
        <f t="shared" si="213"/>
        <v>0</v>
      </c>
      <c r="X444" s="12">
        <f t="shared" si="214"/>
        <v>0</v>
      </c>
      <c r="Y444" s="33">
        <f t="shared" si="215"/>
        <v>0</v>
      </c>
      <c r="AA444" s="12">
        <f t="shared" si="216"/>
        <v>0</v>
      </c>
      <c r="AB444" s="33">
        <f t="shared" si="217"/>
        <v>0</v>
      </c>
      <c r="AD444" s="12">
        <f t="shared" si="218"/>
        <v>0</v>
      </c>
      <c r="AE444" s="33">
        <f t="shared" si="219"/>
        <v>0</v>
      </c>
      <c r="AG444" s="12">
        <f t="shared" si="220"/>
        <v>0</v>
      </c>
      <c r="AH444" s="33">
        <f t="shared" si="221"/>
        <v>0</v>
      </c>
      <c r="AJ444" s="12">
        <f t="shared" si="222"/>
        <v>0</v>
      </c>
      <c r="AK444" s="33">
        <f t="shared" si="223"/>
        <v>0</v>
      </c>
      <c r="AM444" s="12">
        <f t="shared" si="224"/>
        <v>0</v>
      </c>
      <c r="AN444" s="33">
        <f t="shared" si="225"/>
        <v>0</v>
      </c>
      <c r="AP444" s="12">
        <f t="shared" si="226"/>
        <v>0</v>
      </c>
      <c r="AQ444" s="33">
        <f t="shared" si="227"/>
        <v>0</v>
      </c>
      <c r="AS444" s="12">
        <f t="shared" si="228"/>
        <v>0</v>
      </c>
      <c r="AT444" s="33">
        <f t="shared" si="229"/>
        <v>0</v>
      </c>
      <c r="AU444" s="158" t="str">
        <f>IF(C444="","",VLOOKUP(B444,apoio!P:S,4,0))</f>
        <v/>
      </c>
    </row>
    <row r="445" spans="1:47" ht="15" customHeight="1" x14ac:dyDescent="0.25">
      <c r="A445" s="10" t="str">
        <f>IF('1_geral'!$D$32="","",'1_geral'!$A$32)</f>
        <v/>
      </c>
      <c r="B445" s="48" t="str">
        <f>IF('1_geral'!$G$32="","",'1_geral'!$G$32)</f>
        <v/>
      </c>
      <c r="C445" s="48" t="str">
        <f>IF('1_geral'!$D$32="","",'1_geral'!$D$32)</f>
        <v/>
      </c>
      <c r="D445" s="35" t="str">
        <f>IF(C445="","",1/'3_pessoal'!C$32)</f>
        <v/>
      </c>
      <c r="E445" s="11">
        <f>IF(C445="",0,'3_pessoal'!AW$32)</f>
        <v>0</v>
      </c>
      <c r="F445" s="108">
        <f>IF(C445="",0,'3_pessoal'!AY$32)</f>
        <v>0</v>
      </c>
      <c r="G445" s="11">
        <f t="shared" si="205"/>
        <v>0</v>
      </c>
      <c r="I445" s="11">
        <f t="shared" si="203"/>
        <v>0</v>
      </c>
      <c r="J445" s="112">
        <f t="shared" si="204"/>
        <v>0</v>
      </c>
      <c r="L445" s="11">
        <f t="shared" si="206"/>
        <v>0</v>
      </c>
      <c r="M445" s="108">
        <f t="shared" si="207"/>
        <v>0</v>
      </c>
      <c r="O445" s="11">
        <f t="shared" si="208"/>
        <v>0</v>
      </c>
      <c r="P445" s="108">
        <f t="shared" si="209"/>
        <v>0</v>
      </c>
      <c r="R445" s="11">
        <f t="shared" si="210"/>
        <v>0</v>
      </c>
      <c r="S445" s="108">
        <f t="shared" si="211"/>
        <v>0</v>
      </c>
      <c r="U445" s="11">
        <f t="shared" si="212"/>
        <v>0</v>
      </c>
      <c r="V445" s="108">
        <f t="shared" si="213"/>
        <v>0</v>
      </c>
      <c r="X445" s="11">
        <f t="shared" si="214"/>
        <v>0</v>
      </c>
      <c r="Y445" s="108">
        <f t="shared" si="215"/>
        <v>0</v>
      </c>
      <c r="AA445" s="11">
        <f t="shared" si="216"/>
        <v>0</v>
      </c>
      <c r="AB445" s="108">
        <f t="shared" si="217"/>
        <v>0</v>
      </c>
      <c r="AD445" s="11">
        <f t="shared" si="218"/>
        <v>0</v>
      </c>
      <c r="AE445" s="108">
        <f t="shared" si="219"/>
        <v>0</v>
      </c>
      <c r="AG445" s="11">
        <f t="shared" si="220"/>
        <v>0</v>
      </c>
      <c r="AH445" s="108">
        <f t="shared" si="221"/>
        <v>0</v>
      </c>
      <c r="AJ445" s="11">
        <f t="shared" si="222"/>
        <v>0</v>
      </c>
      <c r="AK445" s="108">
        <f t="shared" si="223"/>
        <v>0</v>
      </c>
      <c r="AM445" s="11">
        <f t="shared" si="224"/>
        <v>0</v>
      </c>
      <c r="AN445" s="108">
        <f t="shared" si="225"/>
        <v>0</v>
      </c>
      <c r="AP445" s="11">
        <f t="shared" si="226"/>
        <v>0</v>
      </c>
      <c r="AQ445" s="108">
        <f t="shared" si="227"/>
        <v>0</v>
      </c>
      <c r="AS445" s="11">
        <f t="shared" si="228"/>
        <v>0</v>
      </c>
      <c r="AT445" s="108">
        <f t="shared" si="229"/>
        <v>0</v>
      </c>
      <c r="AU445" s="158" t="str">
        <f>IF(C445="","",VLOOKUP(B445,apoio!P:S,4,0))</f>
        <v/>
      </c>
    </row>
    <row r="446" spans="1:47" ht="15" customHeight="1" x14ac:dyDescent="0.25">
      <c r="A446" s="7" t="str">
        <f>IF('1_geral'!$D$33="","",'1_geral'!$A$33)</f>
        <v/>
      </c>
      <c r="B446" s="49" t="str">
        <f>IF('1_geral'!$G$33="","",'1_geral'!$G$33)</f>
        <v/>
      </c>
      <c r="C446" s="49" t="str">
        <f>IF('1_geral'!$D$33="","",'1_geral'!$D$33)</f>
        <v/>
      </c>
      <c r="D446" s="35" t="str">
        <f>IF(C446="","",1/'3_pessoal'!C$33)</f>
        <v/>
      </c>
      <c r="E446" s="12">
        <f>IF(C446="",0,'3_pessoal'!AW$33)</f>
        <v>0</v>
      </c>
      <c r="F446" s="33">
        <f>IF(C446="",0,'3_pessoal'!AY$33)</f>
        <v>0</v>
      </c>
      <c r="G446" s="12">
        <f t="shared" si="205"/>
        <v>0</v>
      </c>
      <c r="I446" s="12">
        <f t="shared" si="203"/>
        <v>0</v>
      </c>
      <c r="J446" s="12">
        <f t="shared" si="204"/>
        <v>0</v>
      </c>
      <c r="L446" s="12">
        <f t="shared" si="206"/>
        <v>0</v>
      </c>
      <c r="M446" s="33">
        <f t="shared" si="207"/>
        <v>0</v>
      </c>
      <c r="O446" s="12">
        <f t="shared" si="208"/>
        <v>0</v>
      </c>
      <c r="P446" s="33">
        <f t="shared" si="209"/>
        <v>0</v>
      </c>
      <c r="R446" s="12">
        <f t="shared" si="210"/>
        <v>0</v>
      </c>
      <c r="S446" s="33">
        <f t="shared" si="211"/>
        <v>0</v>
      </c>
      <c r="U446" s="12">
        <f t="shared" si="212"/>
        <v>0</v>
      </c>
      <c r="V446" s="33">
        <f t="shared" si="213"/>
        <v>0</v>
      </c>
      <c r="X446" s="12">
        <f t="shared" si="214"/>
        <v>0</v>
      </c>
      <c r="Y446" s="33">
        <f t="shared" si="215"/>
        <v>0</v>
      </c>
      <c r="AA446" s="12">
        <f t="shared" si="216"/>
        <v>0</v>
      </c>
      <c r="AB446" s="33">
        <f t="shared" si="217"/>
        <v>0</v>
      </c>
      <c r="AD446" s="12">
        <f t="shared" si="218"/>
        <v>0</v>
      </c>
      <c r="AE446" s="33">
        <f t="shared" si="219"/>
        <v>0</v>
      </c>
      <c r="AG446" s="12">
        <f t="shared" si="220"/>
        <v>0</v>
      </c>
      <c r="AH446" s="33">
        <f t="shared" si="221"/>
        <v>0</v>
      </c>
      <c r="AJ446" s="12">
        <f t="shared" si="222"/>
        <v>0</v>
      </c>
      <c r="AK446" s="33">
        <f t="shared" si="223"/>
        <v>0</v>
      </c>
      <c r="AM446" s="12">
        <f t="shared" si="224"/>
        <v>0</v>
      </c>
      <c r="AN446" s="33">
        <f t="shared" si="225"/>
        <v>0</v>
      </c>
      <c r="AP446" s="12">
        <f t="shared" si="226"/>
        <v>0</v>
      </c>
      <c r="AQ446" s="33">
        <f t="shared" si="227"/>
        <v>0</v>
      </c>
      <c r="AS446" s="12">
        <f t="shared" si="228"/>
        <v>0</v>
      </c>
      <c r="AT446" s="33">
        <f t="shared" si="229"/>
        <v>0</v>
      </c>
      <c r="AU446" s="158" t="str">
        <f>IF(C446="","",VLOOKUP(B446,apoio!P:S,4,0))</f>
        <v/>
      </c>
    </row>
    <row r="447" spans="1:47" ht="15" customHeight="1" x14ac:dyDescent="0.25">
      <c r="A447" s="10" t="str">
        <f>IF('1_geral'!$D$34="","",'1_geral'!$A$34)</f>
        <v/>
      </c>
      <c r="B447" s="48" t="str">
        <f>IF('1_geral'!$G$34="","",'1_geral'!$G$34)</f>
        <v/>
      </c>
      <c r="C447" s="48" t="str">
        <f>IF('1_geral'!$D$34="","",'1_geral'!$D$34)</f>
        <v/>
      </c>
      <c r="D447" s="35" t="str">
        <f>IF(C447="","",1/'3_pessoal'!C$34)</f>
        <v/>
      </c>
      <c r="E447" s="11">
        <f>IF(C447="",0,'3_pessoal'!AW$34)</f>
        <v>0</v>
      </c>
      <c r="F447" s="108">
        <f>IF(C447="",0,'3_pessoal'!AY$34)</f>
        <v>0</v>
      </c>
      <c r="G447" s="11">
        <f t="shared" si="205"/>
        <v>0</v>
      </c>
      <c r="I447" s="11">
        <f t="shared" si="203"/>
        <v>0</v>
      </c>
      <c r="J447" s="112">
        <f t="shared" si="204"/>
        <v>0</v>
      </c>
      <c r="L447" s="11">
        <f t="shared" si="206"/>
        <v>0</v>
      </c>
      <c r="M447" s="108">
        <f t="shared" si="207"/>
        <v>0</v>
      </c>
      <c r="O447" s="11">
        <f t="shared" si="208"/>
        <v>0</v>
      </c>
      <c r="P447" s="108">
        <f t="shared" si="209"/>
        <v>0</v>
      </c>
      <c r="R447" s="11">
        <f t="shared" si="210"/>
        <v>0</v>
      </c>
      <c r="S447" s="108">
        <f t="shared" si="211"/>
        <v>0</v>
      </c>
      <c r="U447" s="11">
        <f t="shared" si="212"/>
        <v>0</v>
      </c>
      <c r="V447" s="108">
        <f t="shared" si="213"/>
        <v>0</v>
      </c>
      <c r="X447" s="11">
        <f t="shared" si="214"/>
        <v>0</v>
      </c>
      <c r="Y447" s="108">
        <f t="shared" si="215"/>
        <v>0</v>
      </c>
      <c r="AA447" s="11">
        <f t="shared" si="216"/>
        <v>0</v>
      </c>
      <c r="AB447" s="108">
        <f t="shared" si="217"/>
        <v>0</v>
      </c>
      <c r="AD447" s="11">
        <f t="shared" si="218"/>
        <v>0</v>
      </c>
      <c r="AE447" s="108">
        <f t="shared" si="219"/>
        <v>0</v>
      </c>
      <c r="AG447" s="11">
        <f t="shared" si="220"/>
        <v>0</v>
      </c>
      <c r="AH447" s="108">
        <f t="shared" si="221"/>
        <v>0</v>
      </c>
      <c r="AJ447" s="11">
        <f t="shared" si="222"/>
        <v>0</v>
      </c>
      <c r="AK447" s="108">
        <f t="shared" si="223"/>
        <v>0</v>
      </c>
      <c r="AM447" s="11">
        <f t="shared" si="224"/>
        <v>0</v>
      </c>
      <c r="AN447" s="108">
        <f t="shared" si="225"/>
        <v>0</v>
      </c>
      <c r="AP447" s="11">
        <f t="shared" si="226"/>
        <v>0</v>
      </c>
      <c r="AQ447" s="108">
        <f t="shared" si="227"/>
        <v>0</v>
      </c>
      <c r="AS447" s="11">
        <f t="shared" si="228"/>
        <v>0</v>
      </c>
      <c r="AT447" s="108">
        <f t="shared" si="229"/>
        <v>0</v>
      </c>
      <c r="AU447" s="158" t="str">
        <f>IF(C447="","",VLOOKUP(B447,apoio!P:S,4,0))</f>
        <v/>
      </c>
    </row>
    <row r="448" spans="1:47" ht="15" customHeight="1" x14ac:dyDescent="0.25">
      <c r="A448" s="7" t="str">
        <f>IF('1_geral'!$D$35="","",'1_geral'!$A$35)</f>
        <v/>
      </c>
      <c r="B448" s="49" t="str">
        <f>IF('1_geral'!$G$35="","",'1_geral'!$G$35)</f>
        <v/>
      </c>
      <c r="C448" s="49" t="str">
        <f>IF('1_geral'!$D$35="","",'1_geral'!$D$35)</f>
        <v/>
      </c>
      <c r="D448" s="35" t="str">
        <f>IF(C448="","",1/'3_pessoal'!C$35)</f>
        <v/>
      </c>
      <c r="E448" s="12">
        <f>IF(C448="",0,'3_pessoal'!AW$35)</f>
        <v>0</v>
      </c>
      <c r="F448" s="33">
        <f>IF(C448="",0,'3_pessoal'!AY$35)</f>
        <v>0</v>
      </c>
      <c r="G448" s="12">
        <f t="shared" si="205"/>
        <v>0</v>
      </c>
      <c r="I448" s="12">
        <f t="shared" si="203"/>
        <v>0</v>
      </c>
      <c r="J448" s="12">
        <f t="shared" si="204"/>
        <v>0</v>
      </c>
      <c r="L448" s="12">
        <f t="shared" si="206"/>
        <v>0</v>
      </c>
      <c r="M448" s="33">
        <f t="shared" si="207"/>
        <v>0</v>
      </c>
      <c r="O448" s="12">
        <f t="shared" si="208"/>
        <v>0</v>
      </c>
      <c r="P448" s="33">
        <f t="shared" si="209"/>
        <v>0</v>
      </c>
      <c r="R448" s="12">
        <f t="shared" si="210"/>
        <v>0</v>
      </c>
      <c r="S448" s="33">
        <f t="shared" si="211"/>
        <v>0</v>
      </c>
      <c r="U448" s="12">
        <f t="shared" si="212"/>
        <v>0</v>
      </c>
      <c r="V448" s="33">
        <f t="shared" si="213"/>
        <v>0</v>
      </c>
      <c r="X448" s="12">
        <f t="shared" si="214"/>
        <v>0</v>
      </c>
      <c r="Y448" s="33">
        <f t="shared" si="215"/>
        <v>0</v>
      </c>
      <c r="AA448" s="12">
        <f t="shared" si="216"/>
        <v>0</v>
      </c>
      <c r="AB448" s="33">
        <f t="shared" si="217"/>
        <v>0</v>
      </c>
      <c r="AD448" s="12">
        <f t="shared" si="218"/>
        <v>0</v>
      </c>
      <c r="AE448" s="33">
        <f t="shared" si="219"/>
        <v>0</v>
      </c>
      <c r="AG448" s="12">
        <f t="shared" si="220"/>
        <v>0</v>
      </c>
      <c r="AH448" s="33">
        <f t="shared" si="221"/>
        <v>0</v>
      </c>
      <c r="AJ448" s="12">
        <f t="shared" si="222"/>
        <v>0</v>
      </c>
      <c r="AK448" s="33">
        <f t="shared" si="223"/>
        <v>0</v>
      </c>
      <c r="AM448" s="12">
        <f t="shared" si="224"/>
        <v>0</v>
      </c>
      <c r="AN448" s="33">
        <f t="shared" si="225"/>
        <v>0</v>
      </c>
      <c r="AP448" s="12">
        <f t="shared" si="226"/>
        <v>0</v>
      </c>
      <c r="AQ448" s="33">
        <f t="shared" si="227"/>
        <v>0</v>
      </c>
      <c r="AS448" s="12">
        <f t="shared" si="228"/>
        <v>0</v>
      </c>
      <c r="AT448" s="33">
        <f t="shared" si="229"/>
        <v>0</v>
      </c>
      <c r="AU448" s="158" t="str">
        <f>IF(C448="","",VLOOKUP(B448,apoio!P:S,4,0))</f>
        <v/>
      </c>
    </row>
    <row r="449" spans="1:47" ht="15" customHeight="1" x14ac:dyDescent="0.25">
      <c r="A449" s="10" t="str">
        <f>IF('1_geral'!$D$36="","",'1_geral'!$A$36)</f>
        <v/>
      </c>
      <c r="B449" s="48" t="str">
        <f>IF('1_geral'!$G$36="","",'1_geral'!$G$36)</f>
        <v/>
      </c>
      <c r="C449" s="48" t="str">
        <f>IF('1_geral'!$D$36="","",'1_geral'!$D$36)</f>
        <v/>
      </c>
      <c r="D449" s="35" t="str">
        <f>IF(C449="","",1/'3_pessoal'!C$36)</f>
        <v/>
      </c>
      <c r="E449" s="11">
        <f>IF(C449="",0,'3_pessoal'!AW$36)</f>
        <v>0</v>
      </c>
      <c r="F449" s="108">
        <f>IF(C449="",0,'3_pessoal'!AY$36)</f>
        <v>0</v>
      </c>
      <c r="G449" s="11">
        <f t="shared" si="205"/>
        <v>0</v>
      </c>
      <c r="I449" s="11">
        <f t="shared" si="203"/>
        <v>0</v>
      </c>
      <c r="J449" s="112">
        <f t="shared" si="204"/>
        <v>0</v>
      </c>
      <c r="L449" s="11">
        <f t="shared" si="206"/>
        <v>0</v>
      </c>
      <c r="M449" s="108">
        <f t="shared" si="207"/>
        <v>0</v>
      </c>
      <c r="O449" s="11">
        <f t="shared" si="208"/>
        <v>0</v>
      </c>
      <c r="P449" s="108">
        <f t="shared" si="209"/>
        <v>0</v>
      </c>
      <c r="R449" s="11">
        <f t="shared" si="210"/>
        <v>0</v>
      </c>
      <c r="S449" s="108">
        <f t="shared" si="211"/>
        <v>0</v>
      </c>
      <c r="U449" s="11">
        <f t="shared" si="212"/>
        <v>0</v>
      </c>
      <c r="V449" s="108">
        <f t="shared" si="213"/>
        <v>0</v>
      </c>
      <c r="X449" s="11">
        <f t="shared" si="214"/>
        <v>0</v>
      </c>
      <c r="Y449" s="108">
        <f t="shared" si="215"/>
        <v>0</v>
      </c>
      <c r="AA449" s="11">
        <f t="shared" si="216"/>
        <v>0</v>
      </c>
      <c r="AB449" s="108">
        <f t="shared" si="217"/>
        <v>0</v>
      </c>
      <c r="AD449" s="11">
        <f t="shared" si="218"/>
        <v>0</v>
      </c>
      <c r="AE449" s="108">
        <f t="shared" si="219"/>
        <v>0</v>
      </c>
      <c r="AG449" s="11">
        <f t="shared" si="220"/>
        <v>0</v>
      </c>
      <c r="AH449" s="108">
        <f t="shared" si="221"/>
        <v>0</v>
      </c>
      <c r="AJ449" s="11">
        <f t="shared" si="222"/>
        <v>0</v>
      </c>
      <c r="AK449" s="108">
        <f t="shared" si="223"/>
        <v>0</v>
      </c>
      <c r="AM449" s="11">
        <f t="shared" si="224"/>
        <v>0</v>
      </c>
      <c r="AN449" s="108">
        <f t="shared" si="225"/>
        <v>0</v>
      </c>
      <c r="AP449" s="11">
        <f t="shared" si="226"/>
        <v>0</v>
      </c>
      <c r="AQ449" s="108">
        <f t="shared" si="227"/>
        <v>0</v>
      </c>
      <c r="AS449" s="11">
        <f t="shared" si="228"/>
        <v>0</v>
      </c>
      <c r="AT449" s="108">
        <f t="shared" si="229"/>
        <v>0</v>
      </c>
      <c r="AU449" s="158" t="str">
        <f>IF(C449="","",VLOOKUP(B449,apoio!P:S,4,0))</f>
        <v/>
      </c>
    </row>
    <row r="450" spans="1:47" ht="15" customHeight="1" x14ac:dyDescent="0.25">
      <c r="A450" s="7" t="str">
        <f>IF('1_geral'!$D$37="","",'1_geral'!$A$37)</f>
        <v/>
      </c>
      <c r="B450" s="49" t="str">
        <f>IF('1_geral'!$G$37="","",'1_geral'!$G$37)</f>
        <v/>
      </c>
      <c r="C450" s="49" t="str">
        <f>IF('1_geral'!$D$37="","",'1_geral'!$D$37)</f>
        <v/>
      </c>
      <c r="D450" s="35" t="str">
        <f>IF(C450="","",1/'3_pessoal'!C$37)</f>
        <v/>
      </c>
      <c r="E450" s="12">
        <f>IF(C450="",0,'3_pessoal'!AW$37)</f>
        <v>0</v>
      </c>
      <c r="F450" s="33">
        <f>IF(C450="",0,'3_pessoal'!AY$37)</f>
        <v>0</v>
      </c>
      <c r="G450" s="12">
        <f t="shared" si="205"/>
        <v>0</v>
      </c>
      <c r="I450" s="12">
        <f t="shared" si="203"/>
        <v>0</v>
      </c>
      <c r="J450" s="12">
        <f t="shared" si="204"/>
        <v>0</v>
      </c>
      <c r="L450" s="12">
        <f t="shared" si="206"/>
        <v>0</v>
      </c>
      <c r="M450" s="33">
        <f t="shared" si="207"/>
        <v>0</v>
      </c>
      <c r="O450" s="12">
        <f t="shared" si="208"/>
        <v>0</v>
      </c>
      <c r="P450" s="33">
        <f t="shared" si="209"/>
        <v>0</v>
      </c>
      <c r="R450" s="12">
        <f t="shared" si="210"/>
        <v>0</v>
      </c>
      <c r="S450" s="33">
        <f t="shared" si="211"/>
        <v>0</v>
      </c>
      <c r="U450" s="12">
        <f t="shared" si="212"/>
        <v>0</v>
      </c>
      <c r="V450" s="33">
        <f t="shared" si="213"/>
        <v>0</v>
      </c>
      <c r="X450" s="12">
        <f t="shared" si="214"/>
        <v>0</v>
      </c>
      <c r="Y450" s="33">
        <f t="shared" si="215"/>
        <v>0</v>
      </c>
      <c r="AA450" s="12">
        <f t="shared" si="216"/>
        <v>0</v>
      </c>
      <c r="AB450" s="33">
        <f t="shared" si="217"/>
        <v>0</v>
      </c>
      <c r="AD450" s="12">
        <f t="shared" si="218"/>
        <v>0</v>
      </c>
      <c r="AE450" s="33">
        <f t="shared" si="219"/>
        <v>0</v>
      </c>
      <c r="AG450" s="12">
        <f t="shared" si="220"/>
        <v>0</v>
      </c>
      <c r="AH450" s="33">
        <f t="shared" si="221"/>
        <v>0</v>
      </c>
      <c r="AJ450" s="12">
        <f t="shared" si="222"/>
        <v>0</v>
      </c>
      <c r="AK450" s="33">
        <f t="shared" si="223"/>
        <v>0</v>
      </c>
      <c r="AM450" s="12">
        <f t="shared" si="224"/>
        <v>0</v>
      </c>
      <c r="AN450" s="33">
        <f t="shared" si="225"/>
        <v>0</v>
      </c>
      <c r="AP450" s="12">
        <f t="shared" si="226"/>
        <v>0</v>
      </c>
      <c r="AQ450" s="33">
        <f t="shared" si="227"/>
        <v>0</v>
      </c>
      <c r="AS450" s="12">
        <f t="shared" si="228"/>
        <v>0</v>
      </c>
      <c r="AT450" s="33">
        <f t="shared" si="229"/>
        <v>0</v>
      </c>
      <c r="AU450" s="158" t="str">
        <f>IF(C450="","",VLOOKUP(B450,apoio!P:S,4,0))</f>
        <v/>
      </c>
    </row>
    <row r="451" spans="1:47" ht="15" customHeight="1" x14ac:dyDescent="0.25">
      <c r="A451" s="10" t="str">
        <f>IF('1_geral'!$D$38="","",'1_geral'!$A$38)</f>
        <v/>
      </c>
      <c r="B451" s="48" t="str">
        <f>IF('1_geral'!$G$38="","",'1_geral'!$G$38)</f>
        <v/>
      </c>
      <c r="C451" s="48" t="str">
        <f>IF('1_geral'!$D$38="","",'1_geral'!$D$38)</f>
        <v/>
      </c>
      <c r="D451" s="35" t="str">
        <f>IF(C451="","",1/'3_pessoal'!C$38)</f>
        <v/>
      </c>
      <c r="E451" s="11">
        <f>IF(C451="",0,'3_pessoal'!AW$38)</f>
        <v>0</v>
      </c>
      <c r="F451" s="108">
        <f>IF(C451="",0,'3_pessoal'!AY$38)</f>
        <v>0</v>
      </c>
      <c r="G451" s="11">
        <f t="shared" si="205"/>
        <v>0</v>
      </c>
      <c r="I451" s="11">
        <f t="shared" si="203"/>
        <v>0</v>
      </c>
      <c r="J451" s="112">
        <f t="shared" si="204"/>
        <v>0</v>
      </c>
      <c r="L451" s="11">
        <f t="shared" si="206"/>
        <v>0</v>
      </c>
      <c r="M451" s="108">
        <f t="shared" si="207"/>
        <v>0</v>
      </c>
      <c r="O451" s="11">
        <f t="shared" si="208"/>
        <v>0</v>
      </c>
      <c r="P451" s="108">
        <f t="shared" si="209"/>
        <v>0</v>
      </c>
      <c r="R451" s="11">
        <f t="shared" si="210"/>
        <v>0</v>
      </c>
      <c r="S451" s="108">
        <f t="shared" si="211"/>
        <v>0</v>
      </c>
      <c r="U451" s="11">
        <f t="shared" si="212"/>
        <v>0</v>
      </c>
      <c r="V451" s="108">
        <f t="shared" si="213"/>
        <v>0</v>
      </c>
      <c r="X451" s="11">
        <f t="shared" si="214"/>
        <v>0</v>
      </c>
      <c r="Y451" s="108">
        <f t="shared" si="215"/>
        <v>0</v>
      </c>
      <c r="AA451" s="11">
        <f t="shared" si="216"/>
        <v>0</v>
      </c>
      <c r="AB451" s="108">
        <f t="shared" si="217"/>
        <v>0</v>
      </c>
      <c r="AD451" s="11">
        <f t="shared" si="218"/>
        <v>0</v>
      </c>
      <c r="AE451" s="108">
        <f t="shared" si="219"/>
        <v>0</v>
      </c>
      <c r="AG451" s="11">
        <f t="shared" si="220"/>
        <v>0</v>
      </c>
      <c r="AH451" s="108">
        <f t="shared" si="221"/>
        <v>0</v>
      </c>
      <c r="AJ451" s="11">
        <f t="shared" si="222"/>
        <v>0</v>
      </c>
      <c r="AK451" s="108">
        <f t="shared" si="223"/>
        <v>0</v>
      </c>
      <c r="AM451" s="11">
        <f t="shared" si="224"/>
        <v>0</v>
      </c>
      <c r="AN451" s="108">
        <f t="shared" si="225"/>
        <v>0</v>
      </c>
      <c r="AP451" s="11">
        <f t="shared" si="226"/>
        <v>0</v>
      </c>
      <c r="AQ451" s="108">
        <f t="shared" si="227"/>
        <v>0</v>
      </c>
      <c r="AS451" s="11">
        <f t="shared" si="228"/>
        <v>0</v>
      </c>
      <c r="AT451" s="108">
        <f t="shared" si="229"/>
        <v>0</v>
      </c>
      <c r="AU451" s="158" t="str">
        <f>IF(C451="","",VLOOKUP(B451,apoio!P:S,4,0))</f>
        <v/>
      </c>
    </row>
    <row r="452" spans="1:47" ht="15" customHeight="1" x14ac:dyDescent="0.25">
      <c r="A452" s="7" t="str">
        <f>IF('1_geral'!$D$39="","",'1_geral'!$A$39)</f>
        <v/>
      </c>
      <c r="B452" s="49" t="str">
        <f>IF('1_geral'!$G$39="","",'1_geral'!$G$39)</f>
        <v/>
      </c>
      <c r="C452" s="49" t="str">
        <f>IF('1_geral'!$D$39="","",'1_geral'!$D$39)</f>
        <v/>
      </c>
      <c r="D452" s="35" t="str">
        <f>IF(C452="","",1/'3_pessoal'!C$39)</f>
        <v/>
      </c>
      <c r="E452" s="12">
        <f>IF(C452="",0,'3_pessoal'!AW$39)</f>
        <v>0</v>
      </c>
      <c r="F452" s="33">
        <f>IF(C452="",0,'3_pessoal'!AY$39)</f>
        <v>0</v>
      </c>
      <c r="G452" s="12">
        <f t="shared" si="205"/>
        <v>0</v>
      </c>
      <c r="I452" s="12">
        <f t="shared" si="203"/>
        <v>0</v>
      </c>
      <c r="J452" s="12">
        <f t="shared" si="204"/>
        <v>0</v>
      </c>
      <c r="L452" s="12">
        <f t="shared" si="206"/>
        <v>0</v>
      </c>
      <c r="M452" s="33">
        <f t="shared" si="207"/>
        <v>0</v>
      </c>
      <c r="O452" s="12">
        <f t="shared" si="208"/>
        <v>0</v>
      </c>
      <c r="P452" s="33">
        <f t="shared" si="209"/>
        <v>0</v>
      </c>
      <c r="R452" s="12">
        <f t="shared" si="210"/>
        <v>0</v>
      </c>
      <c r="S452" s="33">
        <f t="shared" si="211"/>
        <v>0</v>
      </c>
      <c r="U452" s="12">
        <f t="shared" si="212"/>
        <v>0</v>
      </c>
      <c r="V452" s="33">
        <f t="shared" si="213"/>
        <v>0</v>
      </c>
      <c r="X452" s="12">
        <f t="shared" si="214"/>
        <v>0</v>
      </c>
      <c r="Y452" s="33">
        <f t="shared" si="215"/>
        <v>0</v>
      </c>
      <c r="AA452" s="12">
        <f t="shared" si="216"/>
        <v>0</v>
      </c>
      <c r="AB452" s="33">
        <f t="shared" si="217"/>
        <v>0</v>
      </c>
      <c r="AD452" s="12">
        <f t="shared" si="218"/>
        <v>0</v>
      </c>
      <c r="AE452" s="33">
        <f t="shared" si="219"/>
        <v>0</v>
      </c>
      <c r="AG452" s="12">
        <f t="shared" si="220"/>
        <v>0</v>
      </c>
      <c r="AH452" s="33">
        <f t="shared" si="221"/>
        <v>0</v>
      </c>
      <c r="AJ452" s="12">
        <f t="shared" si="222"/>
        <v>0</v>
      </c>
      <c r="AK452" s="33">
        <f t="shared" si="223"/>
        <v>0</v>
      </c>
      <c r="AM452" s="12">
        <f t="shared" si="224"/>
        <v>0</v>
      </c>
      <c r="AN452" s="33">
        <f t="shared" si="225"/>
        <v>0</v>
      </c>
      <c r="AP452" s="12">
        <f t="shared" si="226"/>
        <v>0</v>
      </c>
      <c r="AQ452" s="33">
        <f t="shared" si="227"/>
        <v>0</v>
      </c>
      <c r="AS452" s="12">
        <f t="shared" si="228"/>
        <v>0</v>
      </c>
      <c r="AT452" s="33">
        <f t="shared" si="229"/>
        <v>0</v>
      </c>
      <c r="AU452" s="158" t="str">
        <f>IF(C452="","",VLOOKUP(B452,apoio!P:S,4,0))</f>
        <v/>
      </c>
    </row>
    <row r="453" spans="1:47" ht="15" customHeight="1" x14ac:dyDescent="0.25">
      <c r="A453" s="10" t="str">
        <f>IF('1_geral'!$D$40="","",'1_geral'!$A$40)</f>
        <v/>
      </c>
      <c r="B453" s="48" t="str">
        <f>IF('1_geral'!$G$40="","",'1_geral'!$G$40)</f>
        <v/>
      </c>
      <c r="C453" s="48" t="str">
        <f>IF('1_geral'!$D$40="","",'1_geral'!$D$40)</f>
        <v/>
      </c>
      <c r="D453" s="35" t="str">
        <f>IF(C453="","",1/'3_pessoal'!C$40)</f>
        <v/>
      </c>
      <c r="E453" s="11">
        <f>IF(C453="",0,'3_pessoal'!AW$40)</f>
        <v>0</v>
      </c>
      <c r="F453" s="108">
        <f>IF(C453="",0,'3_pessoal'!AY$40)</f>
        <v>0</v>
      </c>
      <c r="G453" s="11">
        <f t="shared" si="205"/>
        <v>0</v>
      </c>
      <c r="I453" s="11">
        <f t="shared" si="203"/>
        <v>0</v>
      </c>
      <c r="J453" s="112">
        <f t="shared" si="204"/>
        <v>0</v>
      </c>
      <c r="L453" s="11">
        <f t="shared" si="206"/>
        <v>0</v>
      </c>
      <c r="M453" s="108">
        <f t="shared" si="207"/>
        <v>0</v>
      </c>
      <c r="O453" s="11">
        <f t="shared" si="208"/>
        <v>0</v>
      </c>
      <c r="P453" s="108">
        <f t="shared" si="209"/>
        <v>0</v>
      </c>
      <c r="R453" s="11">
        <f t="shared" si="210"/>
        <v>0</v>
      </c>
      <c r="S453" s="108">
        <f t="shared" si="211"/>
        <v>0</v>
      </c>
      <c r="U453" s="11">
        <f t="shared" si="212"/>
        <v>0</v>
      </c>
      <c r="V453" s="108">
        <f t="shared" si="213"/>
        <v>0</v>
      </c>
      <c r="X453" s="11">
        <f t="shared" si="214"/>
        <v>0</v>
      </c>
      <c r="Y453" s="108">
        <f t="shared" si="215"/>
        <v>0</v>
      </c>
      <c r="AA453" s="11">
        <f t="shared" si="216"/>
        <v>0</v>
      </c>
      <c r="AB453" s="108">
        <f t="shared" si="217"/>
        <v>0</v>
      </c>
      <c r="AD453" s="11">
        <f t="shared" si="218"/>
        <v>0</v>
      </c>
      <c r="AE453" s="108">
        <f t="shared" si="219"/>
        <v>0</v>
      </c>
      <c r="AG453" s="11">
        <f t="shared" si="220"/>
        <v>0</v>
      </c>
      <c r="AH453" s="108">
        <f t="shared" si="221"/>
        <v>0</v>
      </c>
      <c r="AJ453" s="11">
        <f t="shared" si="222"/>
        <v>0</v>
      </c>
      <c r="AK453" s="108">
        <f t="shared" si="223"/>
        <v>0</v>
      </c>
      <c r="AM453" s="11">
        <f t="shared" si="224"/>
        <v>0</v>
      </c>
      <c r="AN453" s="108">
        <f t="shared" si="225"/>
        <v>0</v>
      </c>
      <c r="AP453" s="11">
        <f t="shared" si="226"/>
        <v>0</v>
      </c>
      <c r="AQ453" s="108">
        <f t="shared" si="227"/>
        <v>0</v>
      </c>
      <c r="AS453" s="11">
        <f t="shared" si="228"/>
        <v>0</v>
      </c>
      <c r="AT453" s="108">
        <f t="shared" si="229"/>
        <v>0</v>
      </c>
      <c r="AU453" s="158" t="str">
        <f>IF(C453="","",VLOOKUP(B453,apoio!P:S,4,0))</f>
        <v/>
      </c>
    </row>
    <row r="454" spans="1:47" ht="15" customHeight="1" x14ac:dyDescent="0.25">
      <c r="A454" s="7" t="str">
        <f>IF('1_geral'!$D$41="","",'1_geral'!$A$41)</f>
        <v/>
      </c>
      <c r="B454" s="49" t="str">
        <f>IF('1_geral'!$G$41="","",'1_geral'!$G$41)</f>
        <v/>
      </c>
      <c r="C454" s="49" t="str">
        <f>IF('1_geral'!$D$41="","",'1_geral'!$D$41)</f>
        <v/>
      </c>
      <c r="D454" s="35" t="str">
        <f>IF(C454="","",1/'3_pessoal'!C$41)</f>
        <v/>
      </c>
      <c r="E454" s="12">
        <f>IF(C454="",0,'3_pessoal'!AW$41)</f>
        <v>0</v>
      </c>
      <c r="F454" s="33">
        <f>IF(C454="",0,'3_pessoal'!AY$41)</f>
        <v>0</v>
      </c>
      <c r="G454" s="12">
        <f t="shared" si="205"/>
        <v>0</v>
      </c>
      <c r="I454" s="12">
        <f t="shared" si="203"/>
        <v>0</v>
      </c>
      <c r="J454" s="12">
        <f t="shared" si="204"/>
        <v>0</v>
      </c>
      <c r="L454" s="12">
        <f t="shared" si="206"/>
        <v>0</v>
      </c>
      <c r="M454" s="33">
        <f t="shared" si="207"/>
        <v>0</v>
      </c>
      <c r="O454" s="12">
        <f t="shared" si="208"/>
        <v>0</v>
      </c>
      <c r="P454" s="33">
        <f t="shared" si="209"/>
        <v>0</v>
      </c>
      <c r="R454" s="12">
        <f t="shared" si="210"/>
        <v>0</v>
      </c>
      <c r="S454" s="33">
        <f t="shared" si="211"/>
        <v>0</v>
      </c>
      <c r="U454" s="12">
        <f t="shared" si="212"/>
        <v>0</v>
      </c>
      <c r="V454" s="33">
        <f t="shared" si="213"/>
        <v>0</v>
      </c>
      <c r="X454" s="12">
        <f t="shared" si="214"/>
        <v>0</v>
      </c>
      <c r="Y454" s="33">
        <f t="shared" si="215"/>
        <v>0</v>
      </c>
      <c r="AA454" s="12">
        <f t="shared" si="216"/>
        <v>0</v>
      </c>
      <c r="AB454" s="33">
        <f t="shared" si="217"/>
        <v>0</v>
      </c>
      <c r="AD454" s="12">
        <f t="shared" si="218"/>
        <v>0</v>
      </c>
      <c r="AE454" s="33">
        <f t="shared" si="219"/>
        <v>0</v>
      </c>
      <c r="AG454" s="12">
        <f t="shared" si="220"/>
        <v>0</v>
      </c>
      <c r="AH454" s="33">
        <f t="shared" si="221"/>
        <v>0</v>
      </c>
      <c r="AJ454" s="12">
        <f t="shared" si="222"/>
        <v>0</v>
      </c>
      <c r="AK454" s="33">
        <f t="shared" si="223"/>
        <v>0</v>
      </c>
      <c r="AM454" s="12">
        <f t="shared" si="224"/>
        <v>0</v>
      </c>
      <c r="AN454" s="33">
        <f t="shared" si="225"/>
        <v>0</v>
      </c>
      <c r="AP454" s="12">
        <f t="shared" si="226"/>
        <v>0</v>
      </c>
      <c r="AQ454" s="33">
        <f t="shared" si="227"/>
        <v>0</v>
      </c>
      <c r="AS454" s="12">
        <f t="shared" si="228"/>
        <v>0</v>
      </c>
      <c r="AT454" s="33">
        <f t="shared" si="229"/>
        <v>0</v>
      </c>
      <c r="AU454" s="158" t="str">
        <f>IF(C454="","",VLOOKUP(B454,apoio!P:S,4,0))</f>
        <v/>
      </c>
    </row>
    <row r="455" spans="1:47" ht="15" customHeight="1" x14ac:dyDescent="0.25">
      <c r="A455" s="10" t="str">
        <f>IF('1_geral'!$D$42="","",'1_geral'!$A$42)</f>
        <v/>
      </c>
      <c r="B455" s="48" t="str">
        <f>IF('1_geral'!$G$42="","",'1_geral'!$G$42)</f>
        <v/>
      </c>
      <c r="C455" s="48" t="str">
        <f>IF('1_geral'!$D$42="","",'1_geral'!$D$42)</f>
        <v/>
      </c>
      <c r="D455" s="35" t="str">
        <f>IF(C455="","",1/'3_pessoal'!C$42)</f>
        <v/>
      </c>
      <c r="E455" s="11">
        <f>IF(C455="",0,'3_pessoal'!AW$42)</f>
        <v>0</v>
      </c>
      <c r="F455" s="108">
        <f>IF(C455="",0,'3_pessoal'!AY$42)</f>
        <v>0</v>
      </c>
      <c r="G455" s="11">
        <f t="shared" si="205"/>
        <v>0</v>
      </c>
      <c r="I455" s="11">
        <f t="shared" ref="I455:I472" si="230">IF(C455="",0,SUM(L455,O455,R455,U455,X455,AA455,AD455,AG455,AJ455,AM455,AP455,AS455))</f>
        <v>0</v>
      </c>
      <c r="J455" s="112">
        <f t="shared" ref="J455:J472" si="231">IF(C455="",0,SUM(M455,P455,S455,V455,Y455,AB455,AE455,AH455,AK455,AN455,AQ455,AT455))</f>
        <v>0</v>
      </c>
      <c r="L455" s="11">
        <f t="shared" si="206"/>
        <v>0</v>
      </c>
      <c r="M455" s="108">
        <f t="shared" si="207"/>
        <v>0</v>
      </c>
      <c r="O455" s="11">
        <f t="shared" si="208"/>
        <v>0</v>
      </c>
      <c r="P455" s="108">
        <f t="shared" si="209"/>
        <v>0</v>
      </c>
      <c r="R455" s="11">
        <f t="shared" si="210"/>
        <v>0</v>
      </c>
      <c r="S455" s="108">
        <f t="shared" si="211"/>
        <v>0</v>
      </c>
      <c r="U455" s="11">
        <f t="shared" si="212"/>
        <v>0</v>
      </c>
      <c r="V455" s="108">
        <f t="shared" si="213"/>
        <v>0</v>
      </c>
      <c r="X455" s="11">
        <f t="shared" si="214"/>
        <v>0</v>
      </c>
      <c r="Y455" s="108">
        <f t="shared" si="215"/>
        <v>0</v>
      </c>
      <c r="AA455" s="11">
        <f t="shared" si="216"/>
        <v>0</v>
      </c>
      <c r="AB455" s="108">
        <f t="shared" si="217"/>
        <v>0</v>
      </c>
      <c r="AD455" s="11">
        <f t="shared" si="218"/>
        <v>0</v>
      </c>
      <c r="AE455" s="108">
        <f t="shared" si="219"/>
        <v>0</v>
      </c>
      <c r="AG455" s="11">
        <f t="shared" si="220"/>
        <v>0</v>
      </c>
      <c r="AH455" s="108">
        <f t="shared" si="221"/>
        <v>0</v>
      </c>
      <c r="AJ455" s="11">
        <f t="shared" si="222"/>
        <v>0</v>
      </c>
      <c r="AK455" s="108">
        <f t="shared" si="223"/>
        <v>0</v>
      </c>
      <c r="AM455" s="11">
        <f t="shared" si="224"/>
        <v>0</v>
      </c>
      <c r="AN455" s="108">
        <f t="shared" si="225"/>
        <v>0</v>
      </c>
      <c r="AP455" s="11">
        <f t="shared" si="226"/>
        <v>0</v>
      </c>
      <c r="AQ455" s="108">
        <f t="shared" si="227"/>
        <v>0</v>
      </c>
      <c r="AS455" s="11">
        <f t="shared" si="228"/>
        <v>0</v>
      </c>
      <c r="AT455" s="108">
        <f t="shared" si="229"/>
        <v>0</v>
      </c>
      <c r="AU455" s="158" t="str">
        <f>IF(C455="","",VLOOKUP(B455,apoio!P:S,4,0))</f>
        <v/>
      </c>
    </row>
    <row r="456" spans="1:47" ht="15" customHeight="1" x14ac:dyDescent="0.25">
      <c r="A456" s="7" t="str">
        <f>IF('1_geral'!$D$43="","",'1_geral'!$A$43)</f>
        <v/>
      </c>
      <c r="B456" s="49" t="str">
        <f>IF('1_geral'!$G$43="","",'1_geral'!$G$43)</f>
        <v/>
      </c>
      <c r="C456" s="49" t="str">
        <f>IF('1_geral'!$D$43="","",'1_geral'!$D$43)</f>
        <v/>
      </c>
      <c r="D456" s="35" t="str">
        <f>IF(C456="","",1/'3_pessoal'!C$43)</f>
        <v/>
      </c>
      <c r="E456" s="12">
        <f>IF(C456="",0,'3_pessoal'!AW$43)</f>
        <v>0</v>
      </c>
      <c r="F456" s="33">
        <f>IF(C456="",0,'3_pessoal'!AY$43)</f>
        <v>0</v>
      </c>
      <c r="G456" s="12">
        <f t="shared" si="205"/>
        <v>0</v>
      </c>
      <c r="I456" s="12">
        <f t="shared" si="230"/>
        <v>0</v>
      </c>
      <c r="J456" s="12">
        <f t="shared" si="231"/>
        <v>0</v>
      </c>
      <c r="L456" s="12">
        <f t="shared" si="206"/>
        <v>0</v>
      </c>
      <c r="M456" s="33">
        <f t="shared" si="207"/>
        <v>0</v>
      </c>
      <c r="O456" s="12">
        <f t="shared" si="208"/>
        <v>0</v>
      </c>
      <c r="P456" s="33">
        <f t="shared" si="209"/>
        <v>0</v>
      </c>
      <c r="R456" s="12">
        <f t="shared" si="210"/>
        <v>0</v>
      </c>
      <c r="S456" s="33">
        <f t="shared" si="211"/>
        <v>0</v>
      </c>
      <c r="U456" s="12">
        <f t="shared" si="212"/>
        <v>0</v>
      </c>
      <c r="V456" s="33">
        <f t="shared" si="213"/>
        <v>0</v>
      </c>
      <c r="X456" s="12">
        <f t="shared" si="214"/>
        <v>0</v>
      </c>
      <c r="Y456" s="33">
        <f t="shared" si="215"/>
        <v>0</v>
      </c>
      <c r="AA456" s="12">
        <f t="shared" si="216"/>
        <v>0</v>
      </c>
      <c r="AB456" s="33">
        <f t="shared" si="217"/>
        <v>0</v>
      </c>
      <c r="AD456" s="12">
        <f t="shared" si="218"/>
        <v>0</v>
      </c>
      <c r="AE456" s="33">
        <f t="shared" si="219"/>
        <v>0</v>
      </c>
      <c r="AG456" s="12">
        <f t="shared" si="220"/>
        <v>0</v>
      </c>
      <c r="AH456" s="33">
        <f t="shared" si="221"/>
        <v>0</v>
      </c>
      <c r="AJ456" s="12">
        <f t="shared" si="222"/>
        <v>0</v>
      </c>
      <c r="AK456" s="33">
        <f t="shared" si="223"/>
        <v>0</v>
      </c>
      <c r="AM456" s="12">
        <f t="shared" si="224"/>
        <v>0</v>
      </c>
      <c r="AN456" s="33">
        <f t="shared" si="225"/>
        <v>0</v>
      </c>
      <c r="AP456" s="12">
        <f t="shared" si="226"/>
        <v>0</v>
      </c>
      <c r="AQ456" s="33">
        <f t="shared" si="227"/>
        <v>0</v>
      </c>
      <c r="AS456" s="12">
        <f t="shared" si="228"/>
        <v>0</v>
      </c>
      <c r="AT456" s="33">
        <f t="shared" si="229"/>
        <v>0</v>
      </c>
      <c r="AU456" s="158" t="str">
        <f>IF(C456="","",VLOOKUP(B456,apoio!P:S,4,0))</f>
        <v/>
      </c>
    </row>
    <row r="457" spans="1:47" ht="15" customHeight="1" x14ac:dyDescent="0.25">
      <c r="A457" s="10" t="str">
        <f>IF('1_geral'!$D$44="","",'1_geral'!$A$44)</f>
        <v/>
      </c>
      <c r="B457" s="48" t="str">
        <f>IF('1_geral'!$G$44="","",'1_geral'!$G$44)</f>
        <v/>
      </c>
      <c r="C457" s="48" t="str">
        <f>IF('1_geral'!$D$44="","",'1_geral'!$D$44)</f>
        <v/>
      </c>
      <c r="D457" s="35" t="str">
        <f>IF(C457="","",1/'3_pessoal'!C$44)</f>
        <v/>
      </c>
      <c r="E457" s="11">
        <f>IF(C457="",0,'3_pessoal'!AW$44)</f>
        <v>0</v>
      </c>
      <c r="F457" s="108">
        <f>IF(C457="",0,'3_pessoal'!AY$44)</f>
        <v>0</v>
      </c>
      <c r="G457" s="11">
        <f t="shared" si="205"/>
        <v>0</v>
      </c>
      <c r="I457" s="11">
        <f t="shared" si="230"/>
        <v>0</v>
      </c>
      <c r="J457" s="112">
        <f t="shared" si="231"/>
        <v>0</v>
      </c>
      <c r="L457" s="11">
        <f t="shared" si="206"/>
        <v>0</v>
      </c>
      <c r="M457" s="108">
        <f t="shared" si="207"/>
        <v>0</v>
      </c>
      <c r="O457" s="11">
        <f t="shared" si="208"/>
        <v>0</v>
      </c>
      <c r="P457" s="108">
        <f t="shared" si="209"/>
        <v>0</v>
      </c>
      <c r="R457" s="11">
        <f t="shared" si="210"/>
        <v>0</v>
      </c>
      <c r="S457" s="108">
        <f t="shared" si="211"/>
        <v>0</v>
      </c>
      <c r="U457" s="11">
        <f t="shared" si="212"/>
        <v>0</v>
      </c>
      <c r="V457" s="108">
        <f t="shared" si="213"/>
        <v>0</v>
      </c>
      <c r="X457" s="11">
        <f t="shared" si="214"/>
        <v>0</v>
      </c>
      <c r="Y457" s="108">
        <f t="shared" si="215"/>
        <v>0</v>
      </c>
      <c r="AA457" s="11">
        <f t="shared" si="216"/>
        <v>0</v>
      </c>
      <c r="AB457" s="108">
        <f t="shared" si="217"/>
        <v>0</v>
      </c>
      <c r="AD457" s="11">
        <f t="shared" si="218"/>
        <v>0</v>
      </c>
      <c r="AE457" s="108">
        <f t="shared" si="219"/>
        <v>0</v>
      </c>
      <c r="AG457" s="11">
        <f t="shared" si="220"/>
        <v>0</v>
      </c>
      <c r="AH457" s="108">
        <f t="shared" si="221"/>
        <v>0</v>
      </c>
      <c r="AJ457" s="11">
        <f t="shared" si="222"/>
        <v>0</v>
      </c>
      <c r="AK457" s="108">
        <f t="shared" si="223"/>
        <v>0</v>
      </c>
      <c r="AM457" s="11">
        <f t="shared" si="224"/>
        <v>0</v>
      </c>
      <c r="AN457" s="108">
        <f t="shared" si="225"/>
        <v>0</v>
      </c>
      <c r="AP457" s="11">
        <f t="shared" si="226"/>
        <v>0</v>
      </c>
      <c r="AQ457" s="108">
        <f t="shared" si="227"/>
        <v>0</v>
      </c>
      <c r="AS457" s="11">
        <f t="shared" si="228"/>
        <v>0</v>
      </c>
      <c r="AT457" s="108">
        <f t="shared" si="229"/>
        <v>0</v>
      </c>
      <c r="AU457" s="158" t="str">
        <f>IF(C457="","",VLOOKUP(B457,apoio!P:S,4,0))</f>
        <v/>
      </c>
    </row>
    <row r="458" spans="1:47" ht="15" customHeight="1" x14ac:dyDescent="0.25">
      <c r="A458" s="7" t="str">
        <f>IF('1_geral'!$D$45="","",'1_geral'!$A$45)</f>
        <v/>
      </c>
      <c r="B458" s="49" t="str">
        <f>IF('1_geral'!$G$45="","",'1_geral'!$G$45)</f>
        <v/>
      </c>
      <c r="C458" s="49" t="str">
        <f>IF('1_geral'!$D$45="","",'1_geral'!$D$45)</f>
        <v/>
      </c>
      <c r="D458" s="35" t="str">
        <f>IF(C458="","",1/'3_pessoal'!C$45)</f>
        <v/>
      </c>
      <c r="E458" s="12">
        <f>IF(C458="",0,'3_pessoal'!AW$45)</f>
        <v>0</v>
      </c>
      <c r="F458" s="33">
        <f>IF(C458="",0,'3_pessoal'!AY$45)</f>
        <v>0</v>
      </c>
      <c r="G458" s="12">
        <f t="shared" si="205"/>
        <v>0</v>
      </c>
      <c r="I458" s="12">
        <f t="shared" si="230"/>
        <v>0</v>
      </c>
      <c r="J458" s="12">
        <f t="shared" si="231"/>
        <v>0</v>
      </c>
      <c r="L458" s="12">
        <f t="shared" si="206"/>
        <v>0</v>
      </c>
      <c r="M458" s="33">
        <f t="shared" si="207"/>
        <v>0</v>
      </c>
      <c r="O458" s="12">
        <f t="shared" si="208"/>
        <v>0</v>
      </c>
      <c r="P458" s="33">
        <f t="shared" si="209"/>
        <v>0</v>
      </c>
      <c r="R458" s="12">
        <f t="shared" si="210"/>
        <v>0</v>
      </c>
      <c r="S458" s="33">
        <f t="shared" si="211"/>
        <v>0</v>
      </c>
      <c r="U458" s="12">
        <f t="shared" si="212"/>
        <v>0</v>
      </c>
      <c r="V458" s="33">
        <f t="shared" si="213"/>
        <v>0</v>
      </c>
      <c r="X458" s="12">
        <f t="shared" si="214"/>
        <v>0</v>
      </c>
      <c r="Y458" s="33">
        <f t="shared" si="215"/>
        <v>0</v>
      </c>
      <c r="AA458" s="12">
        <f t="shared" si="216"/>
        <v>0</v>
      </c>
      <c r="AB458" s="33">
        <f t="shared" si="217"/>
        <v>0</v>
      </c>
      <c r="AD458" s="12">
        <f t="shared" si="218"/>
        <v>0</v>
      </c>
      <c r="AE458" s="33">
        <f t="shared" si="219"/>
        <v>0</v>
      </c>
      <c r="AG458" s="12">
        <f t="shared" si="220"/>
        <v>0</v>
      </c>
      <c r="AH458" s="33">
        <f t="shared" si="221"/>
        <v>0</v>
      </c>
      <c r="AJ458" s="12">
        <f t="shared" si="222"/>
        <v>0</v>
      </c>
      <c r="AK458" s="33">
        <f t="shared" si="223"/>
        <v>0</v>
      </c>
      <c r="AM458" s="12">
        <f t="shared" si="224"/>
        <v>0</v>
      </c>
      <c r="AN458" s="33">
        <f t="shared" si="225"/>
        <v>0</v>
      </c>
      <c r="AP458" s="12">
        <f t="shared" si="226"/>
        <v>0</v>
      </c>
      <c r="AQ458" s="33">
        <f t="shared" si="227"/>
        <v>0</v>
      </c>
      <c r="AS458" s="12">
        <f t="shared" si="228"/>
        <v>0</v>
      </c>
      <c r="AT458" s="33">
        <f t="shared" si="229"/>
        <v>0</v>
      </c>
      <c r="AU458" s="158" t="str">
        <f>IF(C458="","",VLOOKUP(B458,apoio!P:S,4,0))</f>
        <v/>
      </c>
    </row>
    <row r="459" spans="1:47" ht="15" customHeight="1" x14ac:dyDescent="0.25">
      <c r="A459" s="10" t="str">
        <f>IF('1_geral'!$D$46="","",'1_geral'!$A$46)</f>
        <v/>
      </c>
      <c r="B459" s="48" t="str">
        <f>IF('1_geral'!$G$46="","",'1_geral'!$G$46)</f>
        <v/>
      </c>
      <c r="C459" s="48" t="str">
        <f>IF('1_geral'!$D$46="","",'1_geral'!$D$46)</f>
        <v/>
      </c>
      <c r="D459" s="35" t="str">
        <f>IF(C459="","",1/'3_pessoal'!C$46)</f>
        <v/>
      </c>
      <c r="E459" s="11">
        <f>IF(C459="",0,'3_pessoal'!AW$46)</f>
        <v>0</v>
      </c>
      <c r="F459" s="108">
        <f>IF(C459="",0,'3_pessoal'!AY$46)</f>
        <v>0</v>
      </c>
      <c r="G459" s="11">
        <f t="shared" si="205"/>
        <v>0</v>
      </c>
      <c r="I459" s="11">
        <f t="shared" si="230"/>
        <v>0</v>
      </c>
      <c r="J459" s="112">
        <f t="shared" si="231"/>
        <v>0</v>
      </c>
      <c r="L459" s="11">
        <f t="shared" si="206"/>
        <v>0</v>
      </c>
      <c r="M459" s="108">
        <f t="shared" si="207"/>
        <v>0</v>
      </c>
      <c r="O459" s="11">
        <f t="shared" si="208"/>
        <v>0</v>
      </c>
      <c r="P459" s="108">
        <f t="shared" si="209"/>
        <v>0</v>
      </c>
      <c r="R459" s="11">
        <f t="shared" si="210"/>
        <v>0</v>
      </c>
      <c r="S459" s="108">
        <f t="shared" si="211"/>
        <v>0</v>
      </c>
      <c r="U459" s="11">
        <f t="shared" si="212"/>
        <v>0</v>
      </c>
      <c r="V459" s="108">
        <f t="shared" si="213"/>
        <v>0</v>
      </c>
      <c r="X459" s="11">
        <f t="shared" si="214"/>
        <v>0</v>
      </c>
      <c r="Y459" s="108">
        <f t="shared" si="215"/>
        <v>0</v>
      </c>
      <c r="AA459" s="11">
        <f t="shared" si="216"/>
        <v>0</v>
      </c>
      <c r="AB459" s="108">
        <f t="shared" si="217"/>
        <v>0</v>
      </c>
      <c r="AD459" s="11">
        <f t="shared" si="218"/>
        <v>0</v>
      </c>
      <c r="AE459" s="108">
        <f t="shared" si="219"/>
        <v>0</v>
      </c>
      <c r="AG459" s="11">
        <f t="shared" si="220"/>
        <v>0</v>
      </c>
      <c r="AH459" s="108">
        <f t="shared" si="221"/>
        <v>0</v>
      </c>
      <c r="AJ459" s="11">
        <f t="shared" si="222"/>
        <v>0</v>
      </c>
      <c r="AK459" s="108">
        <f t="shared" si="223"/>
        <v>0</v>
      </c>
      <c r="AM459" s="11">
        <f t="shared" si="224"/>
        <v>0</v>
      </c>
      <c r="AN459" s="108">
        <f t="shared" si="225"/>
        <v>0</v>
      </c>
      <c r="AP459" s="11">
        <f t="shared" si="226"/>
        <v>0</v>
      </c>
      <c r="AQ459" s="108">
        <f t="shared" si="227"/>
        <v>0</v>
      </c>
      <c r="AS459" s="11">
        <f t="shared" si="228"/>
        <v>0</v>
      </c>
      <c r="AT459" s="108">
        <f t="shared" si="229"/>
        <v>0</v>
      </c>
      <c r="AU459" s="158" t="str">
        <f>IF(C459="","",VLOOKUP(B459,apoio!P:S,4,0))</f>
        <v/>
      </c>
    </row>
    <row r="460" spans="1:47" ht="15" customHeight="1" x14ac:dyDescent="0.25">
      <c r="A460" s="7" t="str">
        <f>IF('1_geral'!$D$47="","",'1_geral'!$A$47)</f>
        <v/>
      </c>
      <c r="B460" s="49" t="str">
        <f>IF('1_geral'!$G$47="","",'1_geral'!$G$47)</f>
        <v/>
      </c>
      <c r="C460" s="49" t="str">
        <f>IF('1_geral'!$D$47="","",'1_geral'!$D$47)</f>
        <v/>
      </c>
      <c r="D460" s="35" t="str">
        <f>IF(C460="","",1/'3_pessoal'!C$47)</f>
        <v/>
      </c>
      <c r="E460" s="12">
        <f>IF(C460="",0,'3_pessoal'!AW$47)</f>
        <v>0</v>
      </c>
      <c r="F460" s="33">
        <f>IF(C460="",0,'3_pessoal'!AY$47)</f>
        <v>0</v>
      </c>
      <c r="G460" s="12">
        <f t="shared" si="205"/>
        <v>0</v>
      </c>
      <c r="I460" s="12">
        <f t="shared" si="230"/>
        <v>0</v>
      </c>
      <c r="J460" s="12">
        <f t="shared" si="231"/>
        <v>0</v>
      </c>
      <c r="L460" s="12">
        <f t="shared" si="206"/>
        <v>0</v>
      </c>
      <c r="M460" s="33">
        <f t="shared" si="207"/>
        <v>0</v>
      </c>
      <c r="O460" s="12">
        <f t="shared" si="208"/>
        <v>0</v>
      </c>
      <c r="P460" s="33">
        <f t="shared" si="209"/>
        <v>0</v>
      </c>
      <c r="R460" s="12">
        <f t="shared" si="210"/>
        <v>0</v>
      </c>
      <c r="S460" s="33">
        <f t="shared" si="211"/>
        <v>0</v>
      </c>
      <c r="U460" s="12">
        <f t="shared" si="212"/>
        <v>0</v>
      </c>
      <c r="V460" s="33">
        <f t="shared" si="213"/>
        <v>0</v>
      </c>
      <c r="X460" s="12">
        <f t="shared" si="214"/>
        <v>0</v>
      </c>
      <c r="Y460" s="33">
        <f t="shared" si="215"/>
        <v>0</v>
      </c>
      <c r="AA460" s="12">
        <f t="shared" si="216"/>
        <v>0</v>
      </c>
      <c r="AB460" s="33">
        <f t="shared" si="217"/>
        <v>0</v>
      </c>
      <c r="AD460" s="12">
        <f t="shared" si="218"/>
        <v>0</v>
      </c>
      <c r="AE460" s="33">
        <f t="shared" si="219"/>
        <v>0</v>
      </c>
      <c r="AG460" s="12">
        <f t="shared" si="220"/>
        <v>0</v>
      </c>
      <c r="AH460" s="33">
        <f t="shared" si="221"/>
        <v>0</v>
      </c>
      <c r="AJ460" s="12">
        <f t="shared" si="222"/>
        <v>0</v>
      </c>
      <c r="AK460" s="33">
        <f t="shared" si="223"/>
        <v>0</v>
      </c>
      <c r="AM460" s="12">
        <f t="shared" si="224"/>
        <v>0</v>
      </c>
      <c r="AN460" s="33">
        <f t="shared" si="225"/>
        <v>0</v>
      </c>
      <c r="AP460" s="12">
        <f t="shared" si="226"/>
        <v>0</v>
      </c>
      <c r="AQ460" s="33">
        <f t="shared" si="227"/>
        <v>0</v>
      </c>
      <c r="AS460" s="12">
        <f t="shared" si="228"/>
        <v>0</v>
      </c>
      <c r="AT460" s="33">
        <f t="shared" si="229"/>
        <v>0</v>
      </c>
      <c r="AU460" s="158" t="str">
        <f>IF(C460="","",VLOOKUP(B460,apoio!P:S,4,0))</f>
        <v/>
      </c>
    </row>
    <row r="461" spans="1:47" ht="15" customHeight="1" x14ac:dyDescent="0.25">
      <c r="A461" s="10" t="str">
        <f>IF('1_geral'!$D$48="","",'1_geral'!$A$48)</f>
        <v/>
      </c>
      <c r="B461" s="48" t="str">
        <f>IF('1_geral'!$G$48="","",'1_geral'!$G$48)</f>
        <v/>
      </c>
      <c r="C461" s="48" t="str">
        <f>IF('1_geral'!$D$48="","",'1_geral'!$D$48)</f>
        <v/>
      </c>
      <c r="D461" s="35" t="str">
        <f>IF(C461="","",1/'3_pessoal'!C$48)</f>
        <v/>
      </c>
      <c r="E461" s="11">
        <f>IF(C461="",0,'3_pessoal'!AW$48)</f>
        <v>0</v>
      </c>
      <c r="F461" s="108">
        <f>IF(C461="",0,'3_pessoal'!AY$48)</f>
        <v>0</v>
      </c>
      <c r="G461" s="11">
        <f t="shared" si="205"/>
        <v>0</v>
      </c>
      <c r="I461" s="11">
        <f t="shared" si="230"/>
        <v>0</v>
      </c>
      <c r="J461" s="112">
        <f t="shared" si="231"/>
        <v>0</v>
      </c>
      <c r="L461" s="11">
        <f t="shared" si="206"/>
        <v>0</v>
      </c>
      <c r="M461" s="108">
        <f t="shared" si="207"/>
        <v>0</v>
      </c>
      <c r="O461" s="11">
        <f t="shared" si="208"/>
        <v>0</v>
      </c>
      <c r="P461" s="108">
        <f t="shared" si="209"/>
        <v>0</v>
      </c>
      <c r="R461" s="11">
        <f t="shared" si="210"/>
        <v>0</v>
      </c>
      <c r="S461" s="108">
        <f t="shared" si="211"/>
        <v>0</v>
      </c>
      <c r="U461" s="11">
        <f t="shared" si="212"/>
        <v>0</v>
      </c>
      <c r="V461" s="108">
        <f t="shared" si="213"/>
        <v>0</v>
      </c>
      <c r="X461" s="11">
        <f t="shared" si="214"/>
        <v>0</v>
      </c>
      <c r="Y461" s="108">
        <f t="shared" si="215"/>
        <v>0</v>
      </c>
      <c r="AA461" s="11">
        <f t="shared" si="216"/>
        <v>0</v>
      </c>
      <c r="AB461" s="108">
        <f t="shared" si="217"/>
        <v>0</v>
      </c>
      <c r="AD461" s="11">
        <f t="shared" si="218"/>
        <v>0</v>
      </c>
      <c r="AE461" s="108">
        <f t="shared" si="219"/>
        <v>0</v>
      </c>
      <c r="AG461" s="11">
        <f t="shared" si="220"/>
        <v>0</v>
      </c>
      <c r="AH461" s="108">
        <f t="shared" si="221"/>
        <v>0</v>
      </c>
      <c r="AJ461" s="11">
        <f t="shared" si="222"/>
        <v>0</v>
      </c>
      <c r="AK461" s="108">
        <f t="shared" si="223"/>
        <v>0</v>
      </c>
      <c r="AM461" s="11">
        <f t="shared" si="224"/>
        <v>0</v>
      </c>
      <c r="AN461" s="108">
        <f t="shared" si="225"/>
        <v>0</v>
      </c>
      <c r="AP461" s="11">
        <f t="shared" si="226"/>
        <v>0</v>
      </c>
      <c r="AQ461" s="108">
        <f t="shared" si="227"/>
        <v>0</v>
      </c>
      <c r="AS461" s="11">
        <f t="shared" si="228"/>
        <v>0</v>
      </c>
      <c r="AT461" s="108">
        <f t="shared" si="229"/>
        <v>0</v>
      </c>
      <c r="AU461" s="158" t="str">
        <f>IF(C461="","",VLOOKUP(B461,apoio!P:S,4,0))</f>
        <v/>
      </c>
    </row>
    <row r="462" spans="1:47" ht="15" customHeight="1" x14ac:dyDescent="0.25">
      <c r="A462" s="7" t="str">
        <f>IF('1_geral'!$D$49="","",'1_geral'!$A$49)</f>
        <v/>
      </c>
      <c r="B462" s="49" t="str">
        <f>IF('1_geral'!$G$49="","",'1_geral'!$G$49)</f>
        <v/>
      </c>
      <c r="C462" s="49" t="str">
        <f>IF('1_geral'!$D$49="","",'1_geral'!$D$49)</f>
        <v/>
      </c>
      <c r="D462" s="35" t="str">
        <f>IF(C462="","",1/'3_pessoal'!C$49)</f>
        <v/>
      </c>
      <c r="E462" s="12">
        <f>IF(C462="",0,'3_pessoal'!AW$49)</f>
        <v>0</v>
      </c>
      <c r="F462" s="33">
        <f>IF(C462="",0,'3_pessoal'!AY$49)</f>
        <v>0</v>
      </c>
      <c r="G462" s="12">
        <f t="shared" si="205"/>
        <v>0</v>
      </c>
      <c r="I462" s="12">
        <f t="shared" si="230"/>
        <v>0</v>
      </c>
      <c r="J462" s="12">
        <f t="shared" si="231"/>
        <v>0</v>
      </c>
      <c r="L462" s="12">
        <f t="shared" si="206"/>
        <v>0</v>
      </c>
      <c r="M462" s="33">
        <f t="shared" si="207"/>
        <v>0</v>
      </c>
      <c r="O462" s="12">
        <f t="shared" si="208"/>
        <v>0</v>
      </c>
      <c r="P462" s="33">
        <f t="shared" si="209"/>
        <v>0</v>
      </c>
      <c r="R462" s="12">
        <f t="shared" si="210"/>
        <v>0</v>
      </c>
      <c r="S462" s="33">
        <f t="shared" si="211"/>
        <v>0</v>
      </c>
      <c r="U462" s="12">
        <f t="shared" si="212"/>
        <v>0</v>
      </c>
      <c r="V462" s="33">
        <f t="shared" si="213"/>
        <v>0</v>
      </c>
      <c r="X462" s="12">
        <f t="shared" si="214"/>
        <v>0</v>
      </c>
      <c r="Y462" s="33">
        <f t="shared" si="215"/>
        <v>0</v>
      </c>
      <c r="AA462" s="12">
        <f t="shared" si="216"/>
        <v>0</v>
      </c>
      <c r="AB462" s="33">
        <f t="shared" si="217"/>
        <v>0</v>
      </c>
      <c r="AD462" s="12">
        <f t="shared" si="218"/>
        <v>0</v>
      </c>
      <c r="AE462" s="33">
        <f t="shared" si="219"/>
        <v>0</v>
      </c>
      <c r="AG462" s="12">
        <f t="shared" si="220"/>
        <v>0</v>
      </c>
      <c r="AH462" s="33">
        <f t="shared" si="221"/>
        <v>0</v>
      </c>
      <c r="AJ462" s="12">
        <f t="shared" si="222"/>
        <v>0</v>
      </c>
      <c r="AK462" s="33">
        <f t="shared" si="223"/>
        <v>0</v>
      </c>
      <c r="AM462" s="12">
        <f t="shared" si="224"/>
        <v>0</v>
      </c>
      <c r="AN462" s="33">
        <f t="shared" si="225"/>
        <v>0</v>
      </c>
      <c r="AP462" s="12">
        <f t="shared" si="226"/>
        <v>0</v>
      </c>
      <c r="AQ462" s="33">
        <f t="shared" si="227"/>
        <v>0</v>
      </c>
      <c r="AS462" s="12">
        <f t="shared" si="228"/>
        <v>0</v>
      </c>
      <c r="AT462" s="33">
        <f t="shared" si="229"/>
        <v>0</v>
      </c>
      <c r="AU462" s="158" t="str">
        <f>IF(C462="","",VLOOKUP(B462,apoio!P:S,4,0))</f>
        <v/>
      </c>
    </row>
    <row r="463" spans="1:47" ht="15" customHeight="1" x14ac:dyDescent="0.25">
      <c r="A463" s="10" t="str">
        <f>IF('1_geral'!$D$50="","",'1_geral'!$A$50)</f>
        <v/>
      </c>
      <c r="B463" s="48" t="str">
        <f>IF('1_geral'!$G$50="","",'1_geral'!$G$50)</f>
        <v/>
      </c>
      <c r="C463" s="48" t="str">
        <f>IF('1_geral'!$D$50="","",'1_geral'!$D$50)</f>
        <v/>
      </c>
      <c r="D463" s="35" t="str">
        <f>IF(C463="","",1/'3_pessoal'!C$50)</f>
        <v/>
      </c>
      <c r="E463" s="11">
        <f>IF(C463="",0,'3_pessoal'!AW$50)</f>
        <v>0</v>
      </c>
      <c r="F463" s="108">
        <f>IF(C463="",0,'3_pessoal'!AY$50)</f>
        <v>0</v>
      </c>
      <c r="G463" s="11">
        <f t="shared" si="205"/>
        <v>0</v>
      </c>
      <c r="I463" s="11">
        <f t="shared" si="230"/>
        <v>0</v>
      </c>
      <c r="J463" s="112">
        <f t="shared" si="231"/>
        <v>0</v>
      </c>
      <c r="L463" s="11">
        <f t="shared" si="206"/>
        <v>0</v>
      </c>
      <c r="M463" s="108">
        <f t="shared" si="207"/>
        <v>0</v>
      </c>
      <c r="O463" s="11">
        <f t="shared" si="208"/>
        <v>0</v>
      </c>
      <c r="P463" s="108">
        <f t="shared" si="209"/>
        <v>0</v>
      </c>
      <c r="R463" s="11">
        <f t="shared" si="210"/>
        <v>0</v>
      </c>
      <c r="S463" s="108">
        <f t="shared" si="211"/>
        <v>0</v>
      </c>
      <c r="U463" s="11">
        <f t="shared" si="212"/>
        <v>0</v>
      </c>
      <c r="V463" s="108">
        <f t="shared" si="213"/>
        <v>0</v>
      </c>
      <c r="X463" s="11">
        <f t="shared" si="214"/>
        <v>0</v>
      </c>
      <c r="Y463" s="108">
        <f t="shared" si="215"/>
        <v>0</v>
      </c>
      <c r="AA463" s="11">
        <f t="shared" si="216"/>
        <v>0</v>
      </c>
      <c r="AB463" s="108">
        <f t="shared" si="217"/>
        <v>0</v>
      </c>
      <c r="AD463" s="11">
        <f t="shared" si="218"/>
        <v>0</v>
      </c>
      <c r="AE463" s="108">
        <f t="shared" si="219"/>
        <v>0</v>
      </c>
      <c r="AG463" s="11">
        <f t="shared" si="220"/>
        <v>0</v>
      </c>
      <c r="AH463" s="108">
        <f t="shared" si="221"/>
        <v>0</v>
      </c>
      <c r="AJ463" s="11">
        <f t="shared" si="222"/>
        <v>0</v>
      </c>
      <c r="AK463" s="108">
        <f t="shared" si="223"/>
        <v>0</v>
      </c>
      <c r="AM463" s="11">
        <f t="shared" si="224"/>
        <v>0</v>
      </c>
      <c r="AN463" s="108">
        <f t="shared" si="225"/>
        <v>0</v>
      </c>
      <c r="AP463" s="11">
        <f t="shared" si="226"/>
        <v>0</v>
      </c>
      <c r="AQ463" s="108">
        <f t="shared" si="227"/>
        <v>0</v>
      </c>
      <c r="AS463" s="11">
        <f t="shared" si="228"/>
        <v>0</v>
      </c>
      <c r="AT463" s="108">
        <f t="shared" si="229"/>
        <v>0</v>
      </c>
      <c r="AU463" s="158" t="str">
        <f>IF(C463="","",VLOOKUP(B463,apoio!P:S,4,0))</f>
        <v/>
      </c>
    </row>
    <row r="464" spans="1:47" ht="15" customHeight="1" x14ac:dyDescent="0.25">
      <c r="A464" s="7" t="str">
        <f>IF('1_geral'!$D$51="","",'1_geral'!$A$51)</f>
        <v/>
      </c>
      <c r="B464" s="49" t="str">
        <f>IF('1_geral'!$G$51="","",'1_geral'!$G$51)</f>
        <v/>
      </c>
      <c r="C464" s="49" t="str">
        <f>IF('1_geral'!$D$51="","",'1_geral'!$D$51)</f>
        <v/>
      </c>
      <c r="D464" s="35" t="str">
        <f>IF(C464="","",1/'3_pessoal'!C$51)</f>
        <v/>
      </c>
      <c r="E464" s="12">
        <f>IF(C464="",0,'3_pessoal'!AW$51)</f>
        <v>0</v>
      </c>
      <c r="F464" s="33">
        <f>IF(C464="",0,'3_pessoal'!AY$51)</f>
        <v>0</v>
      </c>
      <c r="G464" s="12">
        <f t="shared" si="205"/>
        <v>0</v>
      </c>
      <c r="I464" s="12">
        <f t="shared" si="230"/>
        <v>0</v>
      </c>
      <c r="J464" s="12">
        <f t="shared" si="231"/>
        <v>0</v>
      </c>
      <c r="L464" s="12">
        <f t="shared" si="206"/>
        <v>0</v>
      </c>
      <c r="M464" s="33">
        <f t="shared" si="207"/>
        <v>0</v>
      </c>
      <c r="O464" s="12">
        <f t="shared" si="208"/>
        <v>0</v>
      </c>
      <c r="P464" s="33">
        <f t="shared" si="209"/>
        <v>0</v>
      </c>
      <c r="R464" s="12">
        <f t="shared" si="210"/>
        <v>0</v>
      </c>
      <c r="S464" s="33">
        <f t="shared" si="211"/>
        <v>0</v>
      </c>
      <c r="U464" s="12">
        <f t="shared" si="212"/>
        <v>0</v>
      </c>
      <c r="V464" s="33">
        <f t="shared" si="213"/>
        <v>0</v>
      </c>
      <c r="X464" s="12">
        <f t="shared" si="214"/>
        <v>0</v>
      </c>
      <c r="Y464" s="33">
        <f t="shared" si="215"/>
        <v>0</v>
      </c>
      <c r="AA464" s="12">
        <f t="shared" si="216"/>
        <v>0</v>
      </c>
      <c r="AB464" s="33">
        <f t="shared" si="217"/>
        <v>0</v>
      </c>
      <c r="AD464" s="12">
        <f t="shared" si="218"/>
        <v>0</v>
      </c>
      <c r="AE464" s="33">
        <f t="shared" si="219"/>
        <v>0</v>
      </c>
      <c r="AG464" s="12">
        <f t="shared" si="220"/>
        <v>0</v>
      </c>
      <c r="AH464" s="33">
        <f t="shared" si="221"/>
        <v>0</v>
      </c>
      <c r="AJ464" s="12">
        <f t="shared" si="222"/>
        <v>0</v>
      </c>
      <c r="AK464" s="33">
        <f t="shared" si="223"/>
        <v>0</v>
      </c>
      <c r="AM464" s="12">
        <f t="shared" si="224"/>
        <v>0</v>
      </c>
      <c r="AN464" s="33">
        <f t="shared" si="225"/>
        <v>0</v>
      </c>
      <c r="AP464" s="12">
        <f t="shared" si="226"/>
        <v>0</v>
      </c>
      <c r="AQ464" s="33">
        <f t="shared" si="227"/>
        <v>0</v>
      </c>
      <c r="AS464" s="12">
        <f t="shared" si="228"/>
        <v>0</v>
      </c>
      <c r="AT464" s="33">
        <f t="shared" si="229"/>
        <v>0</v>
      </c>
      <c r="AU464" s="158" t="str">
        <f>IF(C464="","",VLOOKUP(B464,apoio!P:S,4,0))</f>
        <v/>
      </c>
    </row>
    <row r="465" spans="1:47" ht="15" customHeight="1" x14ac:dyDescent="0.25">
      <c r="A465" s="10" t="str">
        <f>IF('1_geral'!$D$52="","",'1_geral'!$A$52)</f>
        <v/>
      </c>
      <c r="B465" s="48" t="str">
        <f>IF('1_geral'!$G$52="","",'1_geral'!$G$52)</f>
        <v/>
      </c>
      <c r="C465" s="48" t="str">
        <f>IF('1_geral'!$D$52="","",'1_geral'!$D$52)</f>
        <v/>
      </c>
      <c r="D465" s="35" t="str">
        <f>IF(C465="","",1/'3_pessoal'!C$52)</f>
        <v/>
      </c>
      <c r="E465" s="11">
        <f>IF(C465="",0,'3_pessoal'!AW$52)</f>
        <v>0</v>
      </c>
      <c r="F465" s="108">
        <f>IF(C465="",0,'3_pessoal'!AY$52)</f>
        <v>0</v>
      </c>
      <c r="G465" s="11">
        <f t="shared" si="205"/>
        <v>0</v>
      </c>
      <c r="I465" s="11">
        <f t="shared" si="230"/>
        <v>0</v>
      </c>
      <c r="J465" s="112">
        <f t="shared" si="231"/>
        <v>0</v>
      </c>
      <c r="L465" s="11">
        <f t="shared" si="206"/>
        <v>0</v>
      </c>
      <c r="M465" s="108">
        <f t="shared" si="207"/>
        <v>0</v>
      </c>
      <c r="O465" s="11">
        <f t="shared" si="208"/>
        <v>0</v>
      </c>
      <c r="P465" s="108">
        <f t="shared" si="209"/>
        <v>0</v>
      </c>
      <c r="R465" s="11">
        <f t="shared" si="210"/>
        <v>0</v>
      </c>
      <c r="S465" s="108">
        <f t="shared" si="211"/>
        <v>0</v>
      </c>
      <c r="U465" s="11">
        <f t="shared" si="212"/>
        <v>0</v>
      </c>
      <c r="V465" s="108">
        <f t="shared" si="213"/>
        <v>0</v>
      </c>
      <c r="X465" s="11">
        <f t="shared" si="214"/>
        <v>0</v>
      </c>
      <c r="Y465" s="108">
        <f t="shared" si="215"/>
        <v>0</v>
      </c>
      <c r="AA465" s="11">
        <f t="shared" si="216"/>
        <v>0</v>
      </c>
      <c r="AB465" s="108">
        <f t="shared" si="217"/>
        <v>0</v>
      </c>
      <c r="AD465" s="11">
        <f t="shared" si="218"/>
        <v>0</v>
      </c>
      <c r="AE465" s="108">
        <f t="shared" si="219"/>
        <v>0</v>
      </c>
      <c r="AG465" s="11">
        <f t="shared" si="220"/>
        <v>0</v>
      </c>
      <c r="AH465" s="108">
        <f t="shared" si="221"/>
        <v>0</v>
      </c>
      <c r="AJ465" s="11">
        <f t="shared" si="222"/>
        <v>0</v>
      </c>
      <c r="AK465" s="108">
        <f t="shared" si="223"/>
        <v>0</v>
      </c>
      <c r="AM465" s="11">
        <f t="shared" si="224"/>
        <v>0</v>
      </c>
      <c r="AN465" s="108">
        <f t="shared" si="225"/>
        <v>0</v>
      </c>
      <c r="AP465" s="11">
        <f t="shared" si="226"/>
        <v>0</v>
      </c>
      <c r="AQ465" s="108">
        <f t="shared" si="227"/>
        <v>0</v>
      </c>
      <c r="AS465" s="11">
        <f t="shared" si="228"/>
        <v>0</v>
      </c>
      <c r="AT465" s="108">
        <f t="shared" si="229"/>
        <v>0</v>
      </c>
      <c r="AU465" s="158" t="str">
        <f>IF(C465="","",VLOOKUP(B465,apoio!P:S,4,0))</f>
        <v/>
      </c>
    </row>
    <row r="466" spans="1:47" ht="15" customHeight="1" x14ac:dyDescent="0.25">
      <c r="A466" s="7" t="str">
        <f>IF('1_geral'!$D$53="","",'1_geral'!$A$53)</f>
        <v/>
      </c>
      <c r="B466" s="49" t="str">
        <f>IF('1_geral'!$G$53="","",'1_geral'!$G$53)</f>
        <v/>
      </c>
      <c r="C466" s="49" t="str">
        <f>IF('1_geral'!$D$53="","",'1_geral'!$D$53)</f>
        <v/>
      </c>
      <c r="D466" s="35" t="str">
        <f>IF(C466="","",1/'3_pessoal'!C$53)</f>
        <v/>
      </c>
      <c r="E466" s="12">
        <f>IF(C466="",0,'3_pessoal'!AW$53)</f>
        <v>0</v>
      </c>
      <c r="F466" s="33">
        <f>IF(C466="",0,'3_pessoal'!AY$53)</f>
        <v>0</v>
      </c>
      <c r="G466" s="12">
        <f t="shared" si="205"/>
        <v>0</v>
      </c>
      <c r="I466" s="12">
        <f t="shared" si="230"/>
        <v>0</v>
      </c>
      <c r="J466" s="12">
        <f t="shared" si="231"/>
        <v>0</v>
      </c>
      <c r="L466" s="12">
        <f t="shared" si="206"/>
        <v>0</v>
      </c>
      <c r="M466" s="33">
        <f t="shared" si="207"/>
        <v>0</v>
      </c>
      <c r="O466" s="12">
        <f t="shared" si="208"/>
        <v>0</v>
      </c>
      <c r="P466" s="33">
        <f t="shared" si="209"/>
        <v>0</v>
      </c>
      <c r="R466" s="12">
        <f t="shared" si="210"/>
        <v>0</v>
      </c>
      <c r="S466" s="33">
        <f t="shared" si="211"/>
        <v>0</v>
      </c>
      <c r="U466" s="12">
        <f t="shared" si="212"/>
        <v>0</v>
      </c>
      <c r="V466" s="33">
        <f t="shared" si="213"/>
        <v>0</v>
      </c>
      <c r="X466" s="12">
        <f t="shared" si="214"/>
        <v>0</v>
      </c>
      <c r="Y466" s="33">
        <f t="shared" si="215"/>
        <v>0</v>
      </c>
      <c r="AA466" s="12">
        <f t="shared" si="216"/>
        <v>0</v>
      </c>
      <c r="AB466" s="33">
        <f t="shared" si="217"/>
        <v>0</v>
      </c>
      <c r="AD466" s="12">
        <f t="shared" si="218"/>
        <v>0</v>
      </c>
      <c r="AE466" s="33">
        <f t="shared" si="219"/>
        <v>0</v>
      </c>
      <c r="AG466" s="12">
        <f t="shared" si="220"/>
        <v>0</v>
      </c>
      <c r="AH466" s="33">
        <f t="shared" si="221"/>
        <v>0</v>
      </c>
      <c r="AJ466" s="12">
        <f t="shared" si="222"/>
        <v>0</v>
      </c>
      <c r="AK466" s="33">
        <f t="shared" si="223"/>
        <v>0</v>
      </c>
      <c r="AM466" s="12">
        <f t="shared" si="224"/>
        <v>0</v>
      </c>
      <c r="AN466" s="33">
        <f t="shared" si="225"/>
        <v>0</v>
      </c>
      <c r="AP466" s="12">
        <f t="shared" si="226"/>
        <v>0</v>
      </c>
      <c r="AQ466" s="33">
        <f t="shared" si="227"/>
        <v>0</v>
      </c>
      <c r="AS466" s="12">
        <f t="shared" si="228"/>
        <v>0</v>
      </c>
      <c r="AT466" s="33">
        <f t="shared" si="229"/>
        <v>0</v>
      </c>
      <c r="AU466" s="158" t="str">
        <f>IF(C466="","",VLOOKUP(B466,apoio!P:S,4,0))</f>
        <v/>
      </c>
    </row>
    <row r="467" spans="1:47" ht="15" customHeight="1" x14ac:dyDescent="0.25">
      <c r="A467" s="10" t="str">
        <f>IF('1_geral'!$D$54="","",'1_geral'!$A$54)</f>
        <v/>
      </c>
      <c r="B467" s="48" t="str">
        <f>IF('1_geral'!$G$54="","",'1_geral'!$G$54)</f>
        <v/>
      </c>
      <c r="C467" s="48" t="str">
        <f>IF('1_geral'!$D$54="","",'1_geral'!$D$54)</f>
        <v/>
      </c>
      <c r="D467" s="35" t="str">
        <f>IF(C467="","",1/'3_pessoal'!C$54)</f>
        <v/>
      </c>
      <c r="E467" s="11">
        <f>IF(C467="",0,'3_pessoal'!AW$54)</f>
        <v>0</v>
      </c>
      <c r="F467" s="108">
        <f>IF(C467="",0,'3_pessoal'!AY$54)</f>
        <v>0</v>
      </c>
      <c r="G467" s="11">
        <f t="shared" si="205"/>
        <v>0</v>
      </c>
      <c r="I467" s="11">
        <f t="shared" si="230"/>
        <v>0</v>
      </c>
      <c r="J467" s="112">
        <f t="shared" si="231"/>
        <v>0</v>
      </c>
      <c r="L467" s="11">
        <f t="shared" si="206"/>
        <v>0</v>
      </c>
      <c r="M467" s="108">
        <f t="shared" si="207"/>
        <v>0</v>
      </c>
      <c r="O467" s="11">
        <f t="shared" si="208"/>
        <v>0</v>
      </c>
      <c r="P467" s="108">
        <f t="shared" si="209"/>
        <v>0</v>
      </c>
      <c r="R467" s="11">
        <f t="shared" si="210"/>
        <v>0</v>
      </c>
      <c r="S467" s="108">
        <f t="shared" si="211"/>
        <v>0</v>
      </c>
      <c r="U467" s="11">
        <f t="shared" si="212"/>
        <v>0</v>
      </c>
      <c r="V467" s="108">
        <f t="shared" si="213"/>
        <v>0</v>
      </c>
      <c r="X467" s="11">
        <f t="shared" si="214"/>
        <v>0</v>
      </c>
      <c r="Y467" s="108">
        <f t="shared" si="215"/>
        <v>0</v>
      </c>
      <c r="AA467" s="11">
        <f t="shared" si="216"/>
        <v>0</v>
      </c>
      <c r="AB467" s="108">
        <f t="shared" si="217"/>
        <v>0</v>
      </c>
      <c r="AD467" s="11">
        <f t="shared" si="218"/>
        <v>0</v>
      </c>
      <c r="AE467" s="108">
        <f t="shared" si="219"/>
        <v>0</v>
      </c>
      <c r="AG467" s="11">
        <f t="shared" si="220"/>
        <v>0</v>
      </c>
      <c r="AH467" s="108">
        <f t="shared" si="221"/>
        <v>0</v>
      </c>
      <c r="AJ467" s="11">
        <f t="shared" si="222"/>
        <v>0</v>
      </c>
      <c r="AK467" s="108">
        <f t="shared" si="223"/>
        <v>0</v>
      </c>
      <c r="AM467" s="11">
        <f t="shared" si="224"/>
        <v>0</v>
      </c>
      <c r="AN467" s="108">
        <f t="shared" si="225"/>
        <v>0</v>
      </c>
      <c r="AP467" s="11">
        <f t="shared" si="226"/>
        <v>0</v>
      </c>
      <c r="AQ467" s="108">
        <f t="shared" si="227"/>
        <v>0</v>
      </c>
      <c r="AS467" s="11">
        <f t="shared" si="228"/>
        <v>0</v>
      </c>
      <c r="AT467" s="108">
        <f t="shared" si="229"/>
        <v>0</v>
      </c>
      <c r="AU467" s="158" t="str">
        <f>IF(C467="","",VLOOKUP(B467,apoio!P:S,4,0))</f>
        <v/>
      </c>
    </row>
    <row r="468" spans="1:47" ht="15" customHeight="1" x14ac:dyDescent="0.25">
      <c r="A468" s="7" t="str">
        <f>IF('1_geral'!$D$55="","",'1_geral'!$A$55)</f>
        <v/>
      </c>
      <c r="B468" s="49" t="str">
        <f>IF('1_geral'!$G$55="","",'1_geral'!$G$55)</f>
        <v/>
      </c>
      <c r="C468" s="49" t="str">
        <f>IF('1_geral'!$D$55="","",'1_geral'!$D$55)</f>
        <v/>
      </c>
      <c r="D468" s="35" t="str">
        <f>IF(C468="","",1/'3_pessoal'!C$55)</f>
        <v/>
      </c>
      <c r="E468" s="12">
        <f>IF(C468="",0,'3_pessoal'!AW$55)</f>
        <v>0</v>
      </c>
      <c r="F468" s="33">
        <f>IF(C468="",0,'3_pessoal'!AY$55)</f>
        <v>0</v>
      </c>
      <c r="G468" s="12">
        <f t="shared" si="205"/>
        <v>0</v>
      </c>
      <c r="I468" s="12">
        <f t="shared" si="230"/>
        <v>0</v>
      </c>
      <c r="J468" s="12">
        <f t="shared" si="231"/>
        <v>0</v>
      </c>
      <c r="L468" s="12">
        <f t="shared" si="206"/>
        <v>0</v>
      </c>
      <c r="M468" s="33">
        <f t="shared" si="207"/>
        <v>0</v>
      </c>
      <c r="O468" s="12">
        <f t="shared" si="208"/>
        <v>0</v>
      </c>
      <c r="P468" s="33">
        <f t="shared" si="209"/>
        <v>0</v>
      </c>
      <c r="R468" s="12">
        <f t="shared" si="210"/>
        <v>0</v>
      </c>
      <c r="S468" s="33">
        <f t="shared" si="211"/>
        <v>0</v>
      </c>
      <c r="U468" s="12">
        <f t="shared" si="212"/>
        <v>0</v>
      </c>
      <c r="V468" s="33">
        <f t="shared" si="213"/>
        <v>0</v>
      </c>
      <c r="X468" s="12">
        <f t="shared" si="214"/>
        <v>0</v>
      </c>
      <c r="Y468" s="33">
        <f t="shared" si="215"/>
        <v>0</v>
      </c>
      <c r="AA468" s="12">
        <f t="shared" si="216"/>
        <v>0</v>
      </c>
      <c r="AB468" s="33">
        <f t="shared" si="217"/>
        <v>0</v>
      </c>
      <c r="AD468" s="12">
        <f t="shared" si="218"/>
        <v>0</v>
      </c>
      <c r="AE468" s="33">
        <f t="shared" si="219"/>
        <v>0</v>
      </c>
      <c r="AG468" s="12">
        <f t="shared" si="220"/>
        <v>0</v>
      </c>
      <c r="AH468" s="33">
        <f t="shared" si="221"/>
        <v>0</v>
      </c>
      <c r="AJ468" s="12">
        <f t="shared" si="222"/>
        <v>0</v>
      </c>
      <c r="AK468" s="33">
        <f t="shared" si="223"/>
        <v>0</v>
      </c>
      <c r="AM468" s="12">
        <f t="shared" si="224"/>
        <v>0</v>
      </c>
      <c r="AN468" s="33">
        <f t="shared" si="225"/>
        <v>0</v>
      </c>
      <c r="AP468" s="12">
        <f t="shared" si="226"/>
        <v>0</v>
      </c>
      <c r="AQ468" s="33">
        <f t="shared" si="227"/>
        <v>0</v>
      </c>
      <c r="AS468" s="12">
        <f t="shared" si="228"/>
        <v>0</v>
      </c>
      <c r="AT468" s="33">
        <f t="shared" si="229"/>
        <v>0</v>
      </c>
      <c r="AU468" s="158" t="str">
        <f>IF(C468="","",VLOOKUP(B468,apoio!P:S,4,0))</f>
        <v/>
      </c>
    </row>
    <row r="469" spans="1:47" ht="15" customHeight="1" x14ac:dyDescent="0.25">
      <c r="A469" s="10" t="str">
        <f>IF('1_geral'!$D$56="","",'1_geral'!$A$56)</f>
        <v/>
      </c>
      <c r="B469" s="48" t="str">
        <f>IF('1_geral'!$G$56="","",'1_geral'!$G$56)</f>
        <v/>
      </c>
      <c r="C469" s="48" t="str">
        <f>IF('1_geral'!$D$56="","",'1_geral'!$D$56)</f>
        <v/>
      </c>
      <c r="D469" s="35" t="str">
        <f>IF(C469="","",1/'3_pessoal'!C$56)</f>
        <v/>
      </c>
      <c r="E469" s="11">
        <f>IF(C469="",0,'3_pessoal'!AW$56)</f>
        <v>0</v>
      </c>
      <c r="F469" s="108">
        <f>IF(C469="",0,'3_pessoal'!AY$56)</f>
        <v>0</v>
      </c>
      <c r="G469" s="11">
        <f t="shared" si="205"/>
        <v>0</v>
      </c>
      <c r="I469" s="11">
        <f t="shared" si="230"/>
        <v>0</v>
      </c>
      <c r="J469" s="112">
        <f t="shared" si="231"/>
        <v>0</v>
      </c>
      <c r="L469" s="11">
        <f t="shared" si="206"/>
        <v>0</v>
      </c>
      <c r="M469" s="108">
        <f t="shared" si="207"/>
        <v>0</v>
      </c>
      <c r="O469" s="11">
        <f t="shared" si="208"/>
        <v>0</v>
      </c>
      <c r="P469" s="108">
        <f t="shared" si="209"/>
        <v>0</v>
      </c>
      <c r="R469" s="11">
        <f t="shared" si="210"/>
        <v>0</v>
      </c>
      <c r="S469" s="108">
        <f t="shared" si="211"/>
        <v>0</v>
      </c>
      <c r="U469" s="11">
        <f t="shared" si="212"/>
        <v>0</v>
      </c>
      <c r="V469" s="108">
        <f t="shared" si="213"/>
        <v>0</v>
      </c>
      <c r="X469" s="11">
        <f t="shared" si="214"/>
        <v>0</v>
      </c>
      <c r="Y469" s="108">
        <f t="shared" si="215"/>
        <v>0</v>
      </c>
      <c r="AA469" s="11">
        <f t="shared" si="216"/>
        <v>0</v>
      </c>
      <c r="AB469" s="108">
        <f t="shared" si="217"/>
        <v>0</v>
      </c>
      <c r="AD469" s="11">
        <f t="shared" si="218"/>
        <v>0</v>
      </c>
      <c r="AE469" s="108">
        <f t="shared" si="219"/>
        <v>0</v>
      </c>
      <c r="AG469" s="11">
        <f t="shared" si="220"/>
        <v>0</v>
      </c>
      <c r="AH469" s="108">
        <f t="shared" si="221"/>
        <v>0</v>
      </c>
      <c r="AJ469" s="11">
        <f t="shared" si="222"/>
        <v>0</v>
      </c>
      <c r="AK469" s="108">
        <f t="shared" si="223"/>
        <v>0</v>
      </c>
      <c r="AM469" s="11">
        <f t="shared" si="224"/>
        <v>0</v>
      </c>
      <c r="AN469" s="108">
        <f t="shared" si="225"/>
        <v>0</v>
      </c>
      <c r="AP469" s="11">
        <f t="shared" si="226"/>
        <v>0</v>
      </c>
      <c r="AQ469" s="108">
        <f t="shared" si="227"/>
        <v>0</v>
      </c>
      <c r="AS469" s="11">
        <f t="shared" si="228"/>
        <v>0</v>
      </c>
      <c r="AT469" s="108">
        <f t="shared" si="229"/>
        <v>0</v>
      </c>
      <c r="AU469" s="158" t="str">
        <f>IF(C469="","",VLOOKUP(B469,apoio!P:S,4,0))</f>
        <v/>
      </c>
    </row>
    <row r="470" spans="1:47" ht="15" customHeight="1" x14ac:dyDescent="0.25">
      <c r="A470" s="7" t="str">
        <f>IF('1_geral'!$D$57="","",'1_geral'!$A$57)</f>
        <v/>
      </c>
      <c r="B470" s="49" t="str">
        <f>IF('1_geral'!$G$57="","",'1_geral'!$G$57)</f>
        <v/>
      </c>
      <c r="C470" s="49" t="str">
        <f>IF('1_geral'!$D$57="","",'1_geral'!$D$57)</f>
        <v/>
      </c>
      <c r="D470" s="35" t="str">
        <f>IF(C470="","",1/'3_pessoal'!C$57)</f>
        <v/>
      </c>
      <c r="E470" s="12">
        <f>IF(C470="",0,'3_pessoal'!AW$57)</f>
        <v>0</v>
      </c>
      <c r="F470" s="33">
        <f>IF(C470="",0,'3_pessoal'!AY$57)</f>
        <v>0</v>
      </c>
      <c r="G470" s="12">
        <f t="shared" si="205"/>
        <v>0</v>
      </c>
      <c r="I470" s="12">
        <f t="shared" si="230"/>
        <v>0</v>
      </c>
      <c r="J470" s="12">
        <f t="shared" si="231"/>
        <v>0</v>
      </c>
      <c r="L470" s="12">
        <f t="shared" si="206"/>
        <v>0</v>
      </c>
      <c r="M470" s="33">
        <f t="shared" si="207"/>
        <v>0</v>
      </c>
      <c r="O470" s="12">
        <f t="shared" si="208"/>
        <v>0</v>
      </c>
      <c r="P470" s="33">
        <f t="shared" si="209"/>
        <v>0</v>
      </c>
      <c r="R470" s="12">
        <f t="shared" si="210"/>
        <v>0</v>
      </c>
      <c r="S470" s="33">
        <f t="shared" si="211"/>
        <v>0</v>
      </c>
      <c r="U470" s="12">
        <f t="shared" si="212"/>
        <v>0</v>
      </c>
      <c r="V470" s="33">
        <f t="shared" si="213"/>
        <v>0</v>
      </c>
      <c r="X470" s="12">
        <f t="shared" si="214"/>
        <v>0</v>
      </c>
      <c r="Y470" s="33">
        <f t="shared" si="215"/>
        <v>0</v>
      </c>
      <c r="AA470" s="12">
        <f t="shared" si="216"/>
        <v>0</v>
      </c>
      <c r="AB470" s="33">
        <f t="shared" si="217"/>
        <v>0</v>
      </c>
      <c r="AD470" s="12">
        <f t="shared" si="218"/>
        <v>0</v>
      </c>
      <c r="AE470" s="33">
        <f t="shared" si="219"/>
        <v>0</v>
      </c>
      <c r="AG470" s="12">
        <f t="shared" si="220"/>
        <v>0</v>
      </c>
      <c r="AH470" s="33">
        <f t="shared" si="221"/>
        <v>0</v>
      </c>
      <c r="AJ470" s="12">
        <f t="shared" si="222"/>
        <v>0</v>
      </c>
      <c r="AK470" s="33">
        <f t="shared" si="223"/>
        <v>0</v>
      </c>
      <c r="AM470" s="12">
        <f t="shared" si="224"/>
        <v>0</v>
      </c>
      <c r="AN470" s="33">
        <f t="shared" si="225"/>
        <v>0</v>
      </c>
      <c r="AP470" s="12">
        <f t="shared" si="226"/>
        <v>0</v>
      </c>
      <c r="AQ470" s="33">
        <f t="shared" si="227"/>
        <v>0</v>
      </c>
      <c r="AS470" s="12">
        <f t="shared" si="228"/>
        <v>0</v>
      </c>
      <c r="AT470" s="33">
        <f t="shared" si="229"/>
        <v>0</v>
      </c>
      <c r="AU470" s="158" t="str">
        <f>IF(C470="","",VLOOKUP(B470,apoio!P:S,4,0))</f>
        <v/>
      </c>
    </row>
    <row r="471" spans="1:47" ht="15" customHeight="1" x14ac:dyDescent="0.25">
      <c r="A471" s="10" t="str">
        <f>IF('1_geral'!$D$58="","",'1_geral'!$A$58)</f>
        <v/>
      </c>
      <c r="B471" s="48" t="str">
        <f>IF('1_geral'!$G$58="","",'1_geral'!$G$58)</f>
        <v/>
      </c>
      <c r="C471" s="48" t="str">
        <f>IF('1_geral'!$D$58="","",'1_geral'!$D$58)</f>
        <v/>
      </c>
      <c r="D471" s="35" t="str">
        <f>IF(C471="","",1/'3_pessoal'!C$58)</f>
        <v/>
      </c>
      <c r="E471" s="11">
        <f>IF(C471="",0,'3_pessoal'!AW$58)</f>
        <v>0</v>
      </c>
      <c r="F471" s="108">
        <f>IF(C471="",0,'3_pessoal'!AY$58)</f>
        <v>0</v>
      </c>
      <c r="G471" s="11">
        <f t="shared" si="205"/>
        <v>0</v>
      </c>
      <c r="I471" s="11">
        <f t="shared" si="230"/>
        <v>0</v>
      </c>
      <c r="J471" s="112">
        <f t="shared" si="231"/>
        <v>0</v>
      </c>
      <c r="L471" s="11">
        <f t="shared" si="206"/>
        <v>0</v>
      </c>
      <c r="M471" s="108">
        <f t="shared" si="207"/>
        <v>0</v>
      </c>
      <c r="O471" s="11">
        <f t="shared" si="208"/>
        <v>0</v>
      </c>
      <c r="P471" s="108">
        <f t="shared" si="209"/>
        <v>0</v>
      </c>
      <c r="R471" s="11">
        <f t="shared" si="210"/>
        <v>0</v>
      </c>
      <c r="S471" s="108">
        <f t="shared" si="211"/>
        <v>0</v>
      </c>
      <c r="U471" s="11">
        <f t="shared" si="212"/>
        <v>0</v>
      </c>
      <c r="V471" s="108">
        <f t="shared" si="213"/>
        <v>0</v>
      </c>
      <c r="X471" s="11">
        <f t="shared" si="214"/>
        <v>0</v>
      </c>
      <c r="Y471" s="108">
        <f t="shared" si="215"/>
        <v>0</v>
      </c>
      <c r="AA471" s="11">
        <f t="shared" si="216"/>
        <v>0</v>
      </c>
      <c r="AB471" s="108">
        <f t="shared" si="217"/>
        <v>0</v>
      </c>
      <c r="AD471" s="11">
        <f t="shared" si="218"/>
        <v>0</v>
      </c>
      <c r="AE471" s="108">
        <f t="shared" si="219"/>
        <v>0</v>
      </c>
      <c r="AG471" s="11">
        <f t="shared" si="220"/>
        <v>0</v>
      </c>
      <c r="AH471" s="108">
        <f t="shared" si="221"/>
        <v>0</v>
      </c>
      <c r="AJ471" s="11">
        <f t="shared" si="222"/>
        <v>0</v>
      </c>
      <c r="AK471" s="108">
        <f t="shared" si="223"/>
        <v>0</v>
      </c>
      <c r="AM471" s="11">
        <f t="shared" si="224"/>
        <v>0</v>
      </c>
      <c r="AN471" s="108">
        <f t="shared" si="225"/>
        <v>0</v>
      </c>
      <c r="AP471" s="11">
        <f t="shared" si="226"/>
        <v>0</v>
      </c>
      <c r="AQ471" s="108">
        <f t="shared" si="227"/>
        <v>0</v>
      </c>
      <c r="AS471" s="11">
        <f t="shared" si="228"/>
        <v>0</v>
      </c>
      <c r="AT471" s="108">
        <f t="shared" si="229"/>
        <v>0</v>
      </c>
      <c r="AU471" s="158" t="str">
        <f>IF(C471="","",VLOOKUP(B471,apoio!P:S,4,0))</f>
        <v/>
      </c>
    </row>
    <row r="472" spans="1:47" ht="15" customHeight="1" x14ac:dyDescent="0.25">
      <c r="A472" s="47" t="str">
        <f>IF('1_geral'!$D$59="","",'1_geral'!$A$59)</f>
        <v/>
      </c>
      <c r="B472" s="50" t="str">
        <f>IF('1_geral'!$G$59="","",'1_geral'!$G$59)</f>
        <v/>
      </c>
      <c r="C472" s="50" t="str">
        <f>IF('1_geral'!$D$59="","",'1_geral'!$D$59)</f>
        <v/>
      </c>
      <c r="D472" s="138" t="str">
        <f>IF(C472="","",1/'3_pessoal'!C$59)</f>
        <v/>
      </c>
      <c r="E472" s="13">
        <f>IF(C472="",0,'3_pessoal'!AW$59)</f>
        <v>0</v>
      </c>
      <c r="F472" s="34">
        <f>IF(C472="",0,'3_pessoal'!AY$59)</f>
        <v>0</v>
      </c>
      <c r="G472" s="13">
        <f t="shared" si="205"/>
        <v>0</v>
      </c>
      <c r="H472" s="4"/>
      <c r="I472" s="13">
        <f t="shared" si="230"/>
        <v>0</v>
      </c>
      <c r="J472" s="13">
        <f t="shared" si="231"/>
        <v>0</v>
      </c>
      <c r="K472" s="4"/>
      <c r="L472" s="13">
        <f t="shared" si="206"/>
        <v>0</v>
      </c>
      <c r="M472" s="34">
        <f t="shared" si="207"/>
        <v>0</v>
      </c>
      <c r="N472" s="492"/>
      <c r="O472" s="13">
        <f t="shared" si="208"/>
        <v>0</v>
      </c>
      <c r="P472" s="34">
        <f t="shared" si="209"/>
        <v>0</v>
      </c>
      <c r="Q472" s="492"/>
      <c r="R472" s="13">
        <f t="shared" si="210"/>
        <v>0</v>
      </c>
      <c r="S472" s="34">
        <f t="shared" si="211"/>
        <v>0</v>
      </c>
      <c r="T472" s="492"/>
      <c r="U472" s="13">
        <f t="shared" si="212"/>
        <v>0</v>
      </c>
      <c r="V472" s="34">
        <f t="shared" si="213"/>
        <v>0</v>
      </c>
      <c r="W472" s="492"/>
      <c r="X472" s="13">
        <f t="shared" si="214"/>
        <v>0</v>
      </c>
      <c r="Y472" s="34">
        <f t="shared" si="215"/>
        <v>0</v>
      </c>
      <c r="Z472" s="492"/>
      <c r="AA472" s="13">
        <f t="shared" si="216"/>
        <v>0</v>
      </c>
      <c r="AB472" s="34">
        <f t="shared" si="217"/>
        <v>0</v>
      </c>
      <c r="AC472" s="492"/>
      <c r="AD472" s="13">
        <f t="shared" si="218"/>
        <v>0</v>
      </c>
      <c r="AE472" s="34">
        <f t="shared" si="219"/>
        <v>0</v>
      </c>
      <c r="AF472" s="492"/>
      <c r="AG472" s="13">
        <f t="shared" si="220"/>
        <v>0</v>
      </c>
      <c r="AH472" s="34">
        <f t="shared" si="221"/>
        <v>0</v>
      </c>
      <c r="AI472" s="492"/>
      <c r="AJ472" s="13">
        <f t="shared" si="222"/>
        <v>0</v>
      </c>
      <c r="AK472" s="34">
        <f t="shared" si="223"/>
        <v>0</v>
      </c>
      <c r="AL472" s="492"/>
      <c r="AM472" s="13">
        <f t="shared" si="224"/>
        <v>0</v>
      </c>
      <c r="AN472" s="34">
        <f t="shared" si="225"/>
        <v>0</v>
      </c>
      <c r="AO472" s="492"/>
      <c r="AP472" s="13">
        <f t="shared" si="226"/>
        <v>0</v>
      </c>
      <c r="AQ472" s="34">
        <f t="shared" si="227"/>
        <v>0</v>
      </c>
      <c r="AR472" s="492"/>
      <c r="AS472" s="13">
        <f t="shared" si="228"/>
        <v>0</v>
      </c>
      <c r="AT472" s="34">
        <f t="shared" si="229"/>
        <v>0</v>
      </c>
      <c r="AU472" s="158" t="str">
        <f>IF(C472="","",VLOOKUP(B472,apoio!P:S,4,0))</f>
        <v/>
      </c>
    </row>
    <row r="473" spans="1:47" ht="15" customHeight="1" x14ac:dyDescent="0.25">
      <c r="A473" s="8"/>
      <c r="B473" s="162" t="s">
        <v>68</v>
      </c>
      <c r="C473" s="163" t="str">
        <f>'3_pessoal'!BA1</f>
        <v/>
      </c>
      <c r="E473" s="113"/>
      <c r="F473" s="113"/>
      <c r="G473" s="113"/>
    </row>
    <row r="474" spans="1:47" ht="15" customHeight="1" x14ac:dyDescent="0.25">
      <c r="B474" s="3" t="s">
        <v>1644</v>
      </c>
      <c r="C474" s="8" t="str">
        <f>'3_pessoal'!BA2</f>
        <v>Nome Sobrenome</v>
      </c>
      <c r="D474" s="6"/>
      <c r="E474" s="113"/>
      <c r="F474" s="113"/>
      <c r="G474" s="113"/>
      <c r="I474" s="159" t="str">
        <f>I479</f>
        <v>Disponível</v>
      </c>
      <c r="J474" s="160">
        <f>IFERROR(ABS((J477-J478)/J477),0)</f>
        <v>0</v>
      </c>
      <c r="L474" s="105" t="str">
        <f>L479</f>
        <v>Disponível</v>
      </c>
      <c r="M474" s="157">
        <f>IFERROR(ABS((M477-M478)/M477),0)</f>
        <v>0</v>
      </c>
      <c r="O474" s="105" t="str">
        <f>O479</f>
        <v>Disponível</v>
      </c>
      <c r="P474" s="157">
        <f>IFERROR(ABS((P477-P478)/P477),0)</f>
        <v>0</v>
      </c>
      <c r="R474" s="105" t="str">
        <f>R479</f>
        <v>Disponível</v>
      </c>
      <c r="S474" s="157">
        <f>IFERROR(ABS((S477-S478)/S477),0)</f>
        <v>0</v>
      </c>
      <c r="U474" s="105" t="str">
        <f>U479</f>
        <v>Disponível</v>
      </c>
      <c r="V474" s="157">
        <f>IFERROR(ABS((V477-V478)/V477),0)</f>
        <v>0</v>
      </c>
      <c r="X474" s="105" t="str">
        <f>X479</f>
        <v>Disponível</v>
      </c>
      <c r="Y474" s="157">
        <f>IFERROR(ABS((Y477-Y478)/Y477),0)</f>
        <v>0</v>
      </c>
      <c r="AA474" s="105" t="str">
        <f>AA479</f>
        <v>Disponível</v>
      </c>
      <c r="AB474" s="157">
        <f>IFERROR(ABS((AB477-AB478)/AB477),0)</f>
        <v>0</v>
      </c>
      <c r="AD474" s="105" t="str">
        <f>AD479</f>
        <v>Disponível</v>
      </c>
      <c r="AE474" s="157">
        <f>IFERROR(ABS((AE477-AE478)/AE477),0)</f>
        <v>0</v>
      </c>
      <c r="AG474" s="105" t="str">
        <f>AG479</f>
        <v>Disponível</v>
      </c>
      <c r="AH474" s="157">
        <f>IFERROR(ABS((AH477-AH478)/AH477),0)</f>
        <v>0</v>
      </c>
      <c r="AJ474" s="105" t="str">
        <f>AJ479</f>
        <v>Disponível</v>
      </c>
      <c r="AK474" s="157">
        <f>IFERROR(ABS((AK477-AK478)/AK477),0)</f>
        <v>0</v>
      </c>
      <c r="AM474" s="105" t="str">
        <f>AM479</f>
        <v>Disponível</v>
      </c>
      <c r="AN474" s="157">
        <f>IFERROR(ABS((AN477-AN478)/AN477),0)</f>
        <v>0</v>
      </c>
      <c r="AP474" s="105" t="str">
        <f>AP479</f>
        <v>Disponível</v>
      </c>
      <c r="AQ474" s="157">
        <f>IFERROR(ABS((AQ477-AQ478)/AQ477),0)</f>
        <v>0</v>
      </c>
      <c r="AS474" s="105" t="str">
        <f>AS479</f>
        <v>Disponível</v>
      </c>
      <c r="AT474" s="157">
        <f>IFERROR(ABS((AT477-AT478)/AT477),0)</f>
        <v>0</v>
      </c>
    </row>
    <row r="475" spans="1:47" ht="15" customHeight="1" x14ac:dyDescent="0.25">
      <c r="B475" s="3" t="s">
        <v>1645</v>
      </c>
      <c r="C475" s="8" t="str">
        <f>'1_geral'!$D$2</f>
        <v/>
      </c>
      <c r="E475" s="647"/>
      <c r="F475" s="647"/>
      <c r="G475" s="647"/>
      <c r="I475" s="35"/>
      <c r="J475" s="35" t="e">
        <f>(J477-J478)/J477</f>
        <v>#DIV/0!</v>
      </c>
      <c r="K475" s="35"/>
      <c r="L475" s="165"/>
      <c r="M475" s="165" t="e">
        <f>(M477-M478)/M477</f>
        <v>#DIV/0!</v>
      </c>
      <c r="N475" s="165"/>
      <c r="O475" s="165"/>
      <c r="P475" s="165" t="e">
        <f>(P477-P478)/P477</f>
        <v>#DIV/0!</v>
      </c>
      <c r="Q475" s="165"/>
      <c r="R475" s="165"/>
      <c r="S475" s="165" t="e">
        <f>(S477-S478)/S477</f>
        <v>#DIV/0!</v>
      </c>
      <c r="T475" s="165"/>
      <c r="U475" s="165"/>
      <c r="V475" s="165" t="e">
        <f>(V477-V478)/V477</f>
        <v>#DIV/0!</v>
      </c>
      <c r="W475" s="165"/>
      <c r="X475" s="165"/>
      <c r="Y475" s="165" t="e">
        <f>(Y477-Y478)/Y477</f>
        <v>#DIV/0!</v>
      </c>
      <c r="Z475" s="165"/>
      <c r="AA475" s="165"/>
      <c r="AB475" s="165" t="e">
        <f>(AB477-AB478)/AB477</f>
        <v>#DIV/0!</v>
      </c>
      <c r="AC475" s="165"/>
      <c r="AD475" s="165"/>
      <c r="AE475" s="165" t="e">
        <f>(AE477-AE478)/AE477</f>
        <v>#DIV/0!</v>
      </c>
      <c r="AF475" s="165"/>
      <c r="AG475" s="165"/>
      <c r="AH475" s="165" t="e">
        <f>(AH477-AH478)/AH477</f>
        <v>#DIV/0!</v>
      </c>
      <c r="AI475" s="165"/>
      <c r="AJ475" s="165"/>
      <c r="AK475" s="165" t="e">
        <f>(AK477-AK478)/AK477</f>
        <v>#DIV/0!</v>
      </c>
      <c r="AL475" s="165"/>
      <c r="AM475" s="165"/>
      <c r="AN475" s="165" t="e">
        <f>(AN477-AN478)/AN477</f>
        <v>#DIV/0!</v>
      </c>
      <c r="AO475" s="165"/>
      <c r="AP475" s="165"/>
      <c r="AQ475" s="165" t="e">
        <f>(AQ477-AQ478)/AQ477</f>
        <v>#DIV/0!</v>
      </c>
      <c r="AR475" s="165"/>
      <c r="AS475" s="165"/>
      <c r="AT475" s="165" t="e">
        <f>(AT477-AT478)/AT477</f>
        <v>#DIV/0!</v>
      </c>
    </row>
    <row r="476" spans="1:47" ht="15" customHeight="1" x14ac:dyDescent="0.25">
      <c r="B476" s="3" t="s">
        <v>1646</v>
      </c>
      <c r="C476" s="6">
        <f>'1_geral'!$D$4</f>
        <v>0</v>
      </c>
      <c r="D476" s="9"/>
      <c r="E476" s="31"/>
      <c r="F476" s="31"/>
      <c r="G476" s="31"/>
      <c r="I476" s="648" t="s">
        <v>1647</v>
      </c>
      <c r="J476" s="648"/>
      <c r="L476" s="526" t="s">
        <v>125</v>
      </c>
      <c r="M476" s="526"/>
      <c r="O476" s="526" t="s">
        <v>143</v>
      </c>
      <c r="P476" s="526"/>
      <c r="R476" s="526" t="s">
        <v>126</v>
      </c>
      <c r="S476" s="526"/>
      <c r="U476" s="526" t="s">
        <v>144</v>
      </c>
      <c r="V476" s="526"/>
      <c r="X476" s="526" t="s">
        <v>145</v>
      </c>
      <c r="Y476" s="526"/>
      <c r="AA476" s="526" t="s">
        <v>127</v>
      </c>
      <c r="AB476" s="526"/>
      <c r="AD476" s="526" t="s">
        <v>128</v>
      </c>
      <c r="AE476" s="526"/>
      <c r="AG476" s="526" t="s">
        <v>146</v>
      </c>
      <c r="AH476" s="526"/>
      <c r="AJ476" s="526" t="s">
        <v>147</v>
      </c>
      <c r="AK476" s="526"/>
      <c r="AM476" s="526" t="s">
        <v>148</v>
      </c>
      <c r="AN476" s="526"/>
      <c r="AP476" s="526" t="s">
        <v>129</v>
      </c>
      <c r="AQ476" s="526"/>
      <c r="AS476" s="526" t="s">
        <v>149</v>
      </c>
      <c r="AT476" s="526"/>
    </row>
    <row r="477" spans="1:47" ht="15" customHeight="1" x14ac:dyDescent="0.25">
      <c r="E477" s="32"/>
      <c r="F477" s="32"/>
      <c r="G477" s="32"/>
      <c r="I477" s="105" t="s">
        <v>77</v>
      </c>
      <c r="J477" s="106">
        <f>SUM(M477,P477,S477,V477,Y477,AB477,AE477,AH477,AK477,AN477,AQ477,AT477)</f>
        <v>0</v>
      </c>
      <c r="L477" s="105" t="s">
        <v>77</v>
      </c>
      <c r="M477" s="106">
        <f>IF('3_pessoal'!$BB$3="Carga Horária",0,'3_pessoal'!$BB$3)</f>
        <v>0</v>
      </c>
      <c r="O477" s="105" t="s">
        <v>77</v>
      </c>
      <c r="P477" s="106">
        <f>M477</f>
        <v>0</v>
      </c>
      <c r="R477" s="105" t="s">
        <v>77</v>
      </c>
      <c r="S477" s="106">
        <f>M477</f>
        <v>0</v>
      </c>
      <c r="U477" s="105" t="s">
        <v>77</v>
      </c>
      <c r="V477" s="106">
        <f>M477</f>
        <v>0</v>
      </c>
      <c r="X477" s="105" t="s">
        <v>77</v>
      </c>
      <c r="Y477" s="106">
        <f>M477</f>
        <v>0</v>
      </c>
      <c r="AA477" s="105" t="s">
        <v>77</v>
      </c>
      <c r="AB477" s="106">
        <f>M477</f>
        <v>0</v>
      </c>
      <c r="AD477" s="105" t="s">
        <v>77</v>
      </c>
      <c r="AE477" s="106">
        <f>M477</f>
        <v>0</v>
      </c>
      <c r="AG477" s="105" t="s">
        <v>77</v>
      </c>
      <c r="AH477" s="106">
        <f>M477</f>
        <v>0</v>
      </c>
      <c r="AJ477" s="105" t="s">
        <v>77</v>
      </c>
      <c r="AK477" s="106">
        <f>M477</f>
        <v>0</v>
      </c>
      <c r="AM477" s="105" t="s">
        <v>77</v>
      </c>
      <c r="AN477" s="106">
        <f>M477</f>
        <v>0</v>
      </c>
      <c r="AP477" s="105" t="s">
        <v>77</v>
      </c>
      <c r="AQ477" s="106">
        <f>M477</f>
        <v>0</v>
      </c>
      <c r="AS477" s="105" t="s">
        <v>77</v>
      </c>
      <c r="AT477" s="106">
        <f>M477</f>
        <v>0</v>
      </c>
    </row>
    <row r="478" spans="1:47" ht="15" customHeight="1" x14ac:dyDescent="0.25">
      <c r="A478" s="523" t="s">
        <v>68</v>
      </c>
      <c r="B478" s="526" t="s">
        <v>2</v>
      </c>
      <c r="C478" s="526" t="s">
        <v>3</v>
      </c>
      <c r="E478" s="526" t="s">
        <v>241</v>
      </c>
      <c r="F478" s="526"/>
      <c r="G478" s="526"/>
      <c r="I478" s="105" t="s">
        <v>245</v>
      </c>
      <c r="J478" s="106">
        <f>SUM(L482:AT531)</f>
        <v>0</v>
      </c>
      <c r="L478" s="105" t="s">
        <v>245</v>
      </c>
      <c r="M478" s="106">
        <f>SUM(L482:M531)</f>
        <v>0</v>
      </c>
      <c r="O478" s="105" t="s">
        <v>245</v>
      </c>
      <c r="P478" s="106">
        <f>SUM(O482:P531)</f>
        <v>0</v>
      </c>
      <c r="R478" s="105" t="s">
        <v>245</v>
      </c>
      <c r="S478" s="106">
        <f>SUM(R482:S531)</f>
        <v>0</v>
      </c>
      <c r="U478" s="105" t="s">
        <v>245</v>
      </c>
      <c r="V478" s="106">
        <f>SUM(U482:V531)</f>
        <v>0</v>
      </c>
      <c r="X478" s="105" t="s">
        <v>245</v>
      </c>
      <c r="Y478" s="106">
        <f>SUM(X482:Y531)</f>
        <v>0</v>
      </c>
      <c r="AA478" s="105" t="s">
        <v>245</v>
      </c>
      <c r="AB478" s="106">
        <f>SUM(AA482:AB531)</f>
        <v>0</v>
      </c>
      <c r="AD478" s="105" t="s">
        <v>245</v>
      </c>
      <c r="AE478" s="106">
        <f>SUM(AD482:AE531)</f>
        <v>0</v>
      </c>
      <c r="AG478" s="105" t="s">
        <v>245</v>
      </c>
      <c r="AH478" s="106">
        <f>SUM(AG482:AH531)</f>
        <v>0</v>
      </c>
      <c r="AJ478" s="105" t="s">
        <v>245</v>
      </c>
      <c r="AK478" s="106">
        <f>SUM(AJ482:AK531)</f>
        <v>0</v>
      </c>
      <c r="AM478" s="105" t="s">
        <v>245</v>
      </c>
      <c r="AN478" s="106">
        <f>SUM(AM482:AN531)</f>
        <v>0</v>
      </c>
      <c r="AP478" s="105" t="s">
        <v>245</v>
      </c>
      <c r="AQ478" s="106">
        <f>SUM(AP482:AQ531)</f>
        <v>0</v>
      </c>
      <c r="AS478" s="105" t="s">
        <v>245</v>
      </c>
      <c r="AT478" s="106">
        <f>SUM(AS482:AT531)</f>
        <v>0</v>
      </c>
    </row>
    <row r="479" spans="1:47" ht="15" customHeight="1" x14ac:dyDescent="0.25">
      <c r="A479" s="524"/>
      <c r="B479" s="526"/>
      <c r="C479" s="526"/>
      <c r="E479" s="643" t="str">
        <f>CONCATENATE(parametros!$C$3," (min)")</f>
        <v>Presencial (min)</v>
      </c>
      <c r="F479" s="644" t="str">
        <f>CONCATENATE(parametros!$M$3," (min)")</f>
        <v>Teletrabalho (min)</v>
      </c>
      <c r="G479" s="645" t="s">
        <v>242</v>
      </c>
      <c r="I479" s="105" t="str">
        <f>IF(J478&gt;J477,"Excesso","Disponível")</f>
        <v>Disponível</v>
      </c>
      <c r="J479" s="106">
        <f>ABS(J477-J478)</f>
        <v>0</v>
      </c>
      <c r="L479" s="105" t="str">
        <f>IF(M478&gt;M477,"Excesso","Disponível")</f>
        <v>Disponível</v>
      </c>
      <c r="M479" s="106">
        <f>ABS(M477*11/12-SUM(L482:M531))</f>
        <v>0</v>
      </c>
      <c r="O479" s="105" t="str">
        <f>IF(P478&gt;P477,"Excesso","Disponível")</f>
        <v>Disponível</v>
      </c>
      <c r="P479" s="106">
        <f>ABS(P477*11/12-SUM(O482:P531))</f>
        <v>0</v>
      </c>
      <c r="R479" s="105" t="str">
        <f>IF(S478&gt;S477,"Excesso","Disponível")</f>
        <v>Disponível</v>
      </c>
      <c r="S479" s="106">
        <f>ABS(S477*11/12-SUM(R482:S531))</f>
        <v>0</v>
      </c>
      <c r="U479" s="105" t="str">
        <f>IF(V478&gt;V477,"Excesso","Disponível")</f>
        <v>Disponível</v>
      </c>
      <c r="V479" s="106">
        <f>ABS(V477*11/12-SUM(U482:V531))</f>
        <v>0</v>
      </c>
      <c r="X479" s="105" t="str">
        <f>IF(Y478&gt;Y477,"Excesso","Disponível")</f>
        <v>Disponível</v>
      </c>
      <c r="Y479" s="106">
        <f>ABS(Y477*11/12-SUM(X482:Y531))</f>
        <v>0</v>
      </c>
      <c r="AA479" s="105" t="str">
        <f>IF(AB478&gt;AB477,"Excesso","Disponível")</f>
        <v>Disponível</v>
      </c>
      <c r="AB479" s="106">
        <f>ABS(AB477*11/12-SUM(AA482:AB531))</f>
        <v>0</v>
      </c>
      <c r="AD479" s="105" t="str">
        <f>IF(AE478&gt;AE477,"Excesso","Disponível")</f>
        <v>Disponível</v>
      </c>
      <c r="AE479" s="106">
        <f>ABS(AE477*11/12-SUM(AD482:AE531))</f>
        <v>0</v>
      </c>
      <c r="AG479" s="105" t="str">
        <f>IF(AH478&gt;AH477,"Excesso","Disponível")</f>
        <v>Disponível</v>
      </c>
      <c r="AH479" s="106">
        <f>ABS(AH477*11/12-SUM(AG482:AH531))</f>
        <v>0</v>
      </c>
      <c r="AJ479" s="105" t="str">
        <f>IF(AK478&gt;AK477,"Excesso","Disponível")</f>
        <v>Disponível</v>
      </c>
      <c r="AK479" s="106">
        <f>ABS(AK477*11/12-SUM(AJ482:AK531))</f>
        <v>0</v>
      </c>
      <c r="AM479" s="105" t="str">
        <f>IF(AN478&gt;AN477,"Excesso","Disponível")</f>
        <v>Disponível</v>
      </c>
      <c r="AN479" s="106">
        <f>ABS(AN477*11/12-SUM(AM482:AN531))</f>
        <v>0</v>
      </c>
      <c r="AP479" s="105" t="str">
        <f>IF(AQ478&gt;AQ477,"Excesso","Disponível")</f>
        <v>Disponível</v>
      </c>
      <c r="AQ479" s="106">
        <f>ABS(AQ477*11/12-SUM(AP482:AQ531))</f>
        <v>0</v>
      </c>
      <c r="AS479" s="105" t="str">
        <f>IF(AT478&gt;AT477,"Excesso","Disponível")</f>
        <v>Disponível</v>
      </c>
      <c r="AT479" s="106">
        <f>ABS(AT477*11/12-SUM(AS482:AT531))</f>
        <v>0</v>
      </c>
    </row>
    <row r="480" spans="1:47" ht="15" customHeight="1" x14ac:dyDescent="0.25">
      <c r="A480" s="524"/>
      <c r="B480" s="526"/>
      <c r="C480" s="526"/>
      <c r="E480" s="643"/>
      <c r="F480" s="644"/>
      <c r="G480" s="646"/>
      <c r="I480" s="161">
        <f>IFERROR(SUM(I482:I531)/(SUM(I482:I531)+SUM(J482:J531)),0)</f>
        <v>0</v>
      </c>
      <c r="J480" s="161">
        <f>IFERROR(SUM(J482:J531)/(SUM(I482:I531)+SUM(J482:J531)),0)</f>
        <v>0</v>
      </c>
      <c r="L480" s="110">
        <f>IFERROR(SUM(L482:L531)/(SUM(L482:L531)+SUM(M482:M531)),0)</f>
        <v>0</v>
      </c>
      <c r="M480" s="111">
        <f>IFERROR(SUM(M482:M531)/(SUM(L482:L531)+SUM(M482:M531)),0)</f>
        <v>0</v>
      </c>
      <c r="O480" s="110">
        <f>IFERROR(SUM(O482:O531)/(SUM(O482:O531)+SUM(P482:P531)),0)</f>
        <v>0</v>
      </c>
      <c r="P480" s="111">
        <f>IFERROR(SUM(P482:P531)/(SUM(O482:O531)+SUM(P482:P531)),0)</f>
        <v>0</v>
      </c>
      <c r="R480" s="110">
        <f>IFERROR(SUM(R482:R531)/(SUM(R482:R531)+SUM(S482:S531)),0)</f>
        <v>0</v>
      </c>
      <c r="S480" s="111">
        <f>IFERROR(SUM(S482:S531)/(SUM(R482:R531)+SUM(S482:S531)),0)</f>
        <v>0</v>
      </c>
      <c r="U480" s="110">
        <f>IFERROR(SUM(U482:U531)/(SUM(U482:U531)+SUM(V482:V531)),0)</f>
        <v>0</v>
      </c>
      <c r="V480" s="111">
        <f>IFERROR(SUM(V482:V531)/(SUM(U482:U531)+SUM(V482:V531)),0)</f>
        <v>0</v>
      </c>
      <c r="X480" s="110">
        <f>IFERROR(SUM(X482:X531)/(SUM(X482:X531)+SUM(Y482:Y531)),0)</f>
        <v>0</v>
      </c>
      <c r="Y480" s="111">
        <f>IFERROR(SUM(Y482:Y531)/(SUM(X482:X531)+SUM(Y482:Y531)),0)</f>
        <v>0</v>
      </c>
      <c r="AA480" s="110">
        <f>IFERROR(SUM(AA482:AA531)/(SUM(AA482:AA531)+SUM(AB482:AB531)),0)</f>
        <v>0</v>
      </c>
      <c r="AB480" s="111">
        <f>IFERROR(SUM(AB482:AB531)/(SUM(AA482:AA531)+SUM(AB482:AB531)),0)</f>
        <v>0</v>
      </c>
      <c r="AD480" s="110">
        <f>IFERROR(SUM(AD482:AD531)/(SUM(AD482:AD531)+SUM(AE482:AE531)),0)</f>
        <v>0</v>
      </c>
      <c r="AE480" s="111">
        <f>IFERROR(SUM(AE482:AE531)/(SUM(AD482:AD531)+SUM(AE482:AE531)),0)</f>
        <v>0</v>
      </c>
      <c r="AG480" s="110">
        <f>IFERROR(SUM(AG482:AG531)/(SUM(AG482:AG531)+SUM(AH482:AH531)),0)</f>
        <v>0</v>
      </c>
      <c r="AH480" s="111">
        <f>IFERROR(SUM(AH482:AH531)/(SUM(AG482:AG531)+SUM(AH482:AH531)),0)</f>
        <v>0</v>
      </c>
      <c r="AJ480" s="110">
        <f>IFERROR(SUM(AJ482:AJ531)/(SUM(AJ482:AJ531)+SUM(AK482:AK531)),0)</f>
        <v>0</v>
      </c>
      <c r="AK480" s="111">
        <f>IFERROR(SUM(AK482:AK531)/(SUM(AJ482:AJ531)+SUM(AK482:AK531)),0)</f>
        <v>0</v>
      </c>
      <c r="AM480" s="110">
        <f>IFERROR(SUM(AM482:AM531)/(SUM(AM482:AM531)+SUM(AN482:AN531)),0)</f>
        <v>0</v>
      </c>
      <c r="AN480" s="111">
        <f>IFERROR(SUM(AN482:AN531)/(SUM(AM482:AM531)+SUM(AN482:AN531)),0)</f>
        <v>0</v>
      </c>
      <c r="AP480" s="110">
        <f>IFERROR(SUM(AP482:AP531)/(SUM(AP482:AP531)+SUM(AQ482:AQ531)),0)</f>
        <v>0</v>
      </c>
      <c r="AQ480" s="111">
        <f>IFERROR(SUM(AQ482:AQ531)/(SUM(AP482:AP531)+SUM(AQ482:AQ531)),0)</f>
        <v>0</v>
      </c>
      <c r="AS480" s="110">
        <f>IFERROR(SUM(AS482:AS531)/(SUM(AS482:AS531)+SUM(AT482:AT531)),0)</f>
        <v>0</v>
      </c>
      <c r="AT480" s="111">
        <f>IFERROR(SUM(AT482:AT531)/(SUM(AS482:AS531)+SUM(AT482:AT531)),0)</f>
        <v>0</v>
      </c>
    </row>
    <row r="481" spans="1:47" ht="15" customHeight="1" x14ac:dyDescent="0.25">
      <c r="A481" s="525"/>
      <c r="B481" s="526"/>
      <c r="C481" s="526"/>
      <c r="E481" s="643"/>
      <c r="F481" s="644"/>
      <c r="G481" s="646"/>
      <c r="I481" s="36">
        <f>parametros!C478</f>
        <v>0</v>
      </c>
      <c r="J481" s="77">
        <f>parametros!M478</f>
        <v>0</v>
      </c>
      <c r="K481" s="1"/>
      <c r="L481" s="109" t="str">
        <f>parametros!$C$3</f>
        <v>Presencial</v>
      </c>
      <c r="M481" s="77" t="str">
        <f>parametros!$M$3</f>
        <v>Teletrabalho</v>
      </c>
      <c r="N481" s="1"/>
      <c r="O481" s="109" t="str">
        <f>parametros!$C$3</f>
        <v>Presencial</v>
      </c>
      <c r="P481" s="77" t="str">
        <f>parametros!$M$3</f>
        <v>Teletrabalho</v>
      </c>
      <c r="Q481" s="1"/>
      <c r="R481" s="109" t="str">
        <f>parametros!$C$3</f>
        <v>Presencial</v>
      </c>
      <c r="S481" s="77" t="str">
        <f>parametros!$M$3</f>
        <v>Teletrabalho</v>
      </c>
      <c r="T481" s="1"/>
      <c r="U481" s="109" t="str">
        <f>parametros!$C$3</f>
        <v>Presencial</v>
      </c>
      <c r="V481" s="77" t="str">
        <f>parametros!$M$3</f>
        <v>Teletrabalho</v>
      </c>
      <c r="W481" s="1"/>
      <c r="X481" s="109" t="str">
        <f>parametros!$C$3</f>
        <v>Presencial</v>
      </c>
      <c r="Y481" s="77" t="str">
        <f>parametros!$M$3</f>
        <v>Teletrabalho</v>
      </c>
      <c r="Z481" s="1"/>
      <c r="AA481" s="109" t="str">
        <f>parametros!$C$3</f>
        <v>Presencial</v>
      </c>
      <c r="AB481" s="77" t="str">
        <f>parametros!$M$3</f>
        <v>Teletrabalho</v>
      </c>
      <c r="AC481" s="1"/>
      <c r="AD481" s="109" t="str">
        <f>parametros!$C$3</f>
        <v>Presencial</v>
      </c>
      <c r="AE481" s="77" t="str">
        <f>parametros!$M$3</f>
        <v>Teletrabalho</v>
      </c>
      <c r="AF481" s="1"/>
      <c r="AG481" s="109" t="str">
        <f>parametros!$C$3</f>
        <v>Presencial</v>
      </c>
      <c r="AH481" s="77" t="str">
        <f>parametros!$M$3</f>
        <v>Teletrabalho</v>
      </c>
      <c r="AI481" s="1"/>
      <c r="AJ481" s="109" t="str">
        <f>parametros!$C$3</f>
        <v>Presencial</v>
      </c>
      <c r="AK481" s="77" t="str">
        <f>parametros!$M$3</f>
        <v>Teletrabalho</v>
      </c>
      <c r="AL481" s="1"/>
      <c r="AM481" s="109" t="str">
        <f>parametros!$C$3</f>
        <v>Presencial</v>
      </c>
      <c r="AN481" s="77" t="str">
        <f>parametros!$M$3</f>
        <v>Teletrabalho</v>
      </c>
      <c r="AO481" s="1"/>
      <c r="AP481" s="109" t="str">
        <f>parametros!$C$3</f>
        <v>Presencial</v>
      </c>
      <c r="AQ481" s="77" t="str">
        <f>parametros!$M$3</f>
        <v>Teletrabalho</v>
      </c>
      <c r="AR481" s="1"/>
      <c r="AS481" s="109" t="str">
        <f>parametros!$C$3</f>
        <v>Presencial</v>
      </c>
      <c r="AT481" s="77" t="str">
        <f>parametros!$M$3</f>
        <v>Teletrabalho</v>
      </c>
    </row>
    <row r="482" spans="1:47" ht="15" customHeight="1" x14ac:dyDescent="0.25">
      <c r="A482" s="10" t="str">
        <f>IF('1_geral'!$D$10="","",'1_geral'!$A$10)</f>
        <v/>
      </c>
      <c r="B482" s="48" t="str">
        <f>IF('1_geral'!$G$10="","",'1_geral'!$G$10)</f>
        <v/>
      </c>
      <c r="C482" s="48" t="str">
        <f>IF('1_geral'!$D$10="","",'1_geral'!$D$10)</f>
        <v/>
      </c>
      <c r="D482" s="35" t="str">
        <f>IF(C482="","",1/'3_pessoal'!C$10)</f>
        <v/>
      </c>
      <c r="E482" s="11">
        <f>IF(C482="",0,'3_pessoal'!BB$10)</f>
        <v>0</v>
      </c>
      <c r="F482" s="107">
        <f>IF(C482="",0,'3_pessoal'!BD$10)</f>
        <v>0</v>
      </c>
      <c r="G482" s="11">
        <f>IF(C482="",0,SUM(E482,F482))</f>
        <v>0</v>
      </c>
      <c r="I482" s="11">
        <f t="shared" ref="I482:I513" si="232">IF(C482="",0,SUM(L482,O482,R482,U482,X482,AA482,AD482,AG482,AJ482,AM482,AP482,AS482))</f>
        <v>0</v>
      </c>
      <c r="J482" s="112">
        <f t="shared" ref="J482:J513" si="233">IF(C482="",0,SUM(M482,P482,S482,V482,Y482,AB482,AE482,AH482,AK482,AN482,AQ482,AT482))</f>
        <v>0</v>
      </c>
      <c r="L482" s="11">
        <f>IFERROR(IF($E482="",0,$D482*IF($AU482="22d",$E482,IF($AU482="4w",$E482,IF($AU482="2w",$E482,IF($AU482="1m",$E482,IF($AU482="1b",$E482/6,IF($AU482="1t",$E482/4,IF($AU482="1q",$E482/3,IF($AU482="1s",$E482/2,IF($AU482="1a",$E482,IF($AU482="b1",$E482/2,IF($AU482="q1",$E482/3,IF($AU482="t1",$E482/4,IF($AU482="s1",$E482/6,IF($AU482="1b1",$E482/2,0))))))))))))))),0)</f>
        <v>0</v>
      </c>
      <c r="M482" s="107">
        <f>IFERROR(IF($F482="",0,$D482*IF($AU482="22d",$F482,IF($AU482="4w",$F482,IF($AU482="2w",$F482,IF($AU482="1m",$F482,IF($AU482="1b",VF482/6,IF($AU482="1t",$F482/4,IF($AU482="1q",$F482/3,IF($AU482="1s",$F482/2,IF($AU482="1a",$F482,IF($AU482="b1",$F482/2,IF($AU482="q1",$F482/3,IF($AU482="t1",$F482/4,IF($AU482="s1",$F482/6,IF($AU482="1b1",$F482/2,0))))))))))))))),0)</f>
        <v>0</v>
      </c>
      <c r="O482" s="11">
        <f>IFERROR(IF($E482="",0,$D482*IF($AU482="22d",$E482,IF($AU482="4w",$E482,IF($AU482="2w",$E482,IF($AU482="1m",$E482,IF($AU482="2b",$E482/6,IF($AU482="2t",$E482/4,IF($AU482="2q",$E482/3,IF($AU482="2s",$E482/2,IF($AU482="2a",$E482,IF($AU482="b1",$E482/2,IF($AU482="q1",$E482/3,IF($AU482="t1",$E482/4,IF($AU482="s1",$E482/6,IF($AU482="2b2",$E482/2,0))))))))))))))),0)</f>
        <v>0</v>
      </c>
      <c r="P482" s="107">
        <f>IFERROR(IF($F482="",0,$D482*IF($AU482="22d",$F482,IF($AU482="4w",$F482,IF($AU482="2w",$F482,IF($AU482="1m",$F482,IF($AU482="2b",$F482/6,IF($AU482="2t",$F482/4,IF($AU482="2q",$F482/3,IF($AU482="2s",$F482/2,IF($AU482="2a",$F482,IF($AU482="b1",$F482/2,IF($AU482="q1",$F482/3,IF($AU482="t1",$F482/4,IF($AU482="s1",$F482/6,IF($AU482="2b2",$F482/2,0))))))))))))))),0)</f>
        <v>0</v>
      </c>
      <c r="R482" s="11">
        <f>IFERROR(IF($E482="",0,$D482*IF($AU482="22d",$E482,IF($AU482="4w",$E482,IF($AU482="2w",$E482,IF($AU482="1m",$E482,IF($AU482="1b",$E482/6,IF($AU482="3t",$E482/4,IF($AU482="3q",$E482/3,IF($AU482="3s",$E482/2,IF($AU482="3a",$E482,IF($AU482="b2",$E482/2,IF($AU482="q1",$E482/3,IF($AU482="t1",$E482/4,IF($AU482="s1",$E482/6,IF($AU482="2b2",$E482/2,0))))))))))))))),0)</f>
        <v>0</v>
      </c>
      <c r="S482" s="107">
        <f>IFERROR(IF($F482="",0,$D482*IF($AU482="22d",$F482,IF($AU482="4w",$F482,IF($AU482="2w",$F482,IF($AU482="1m",$F482,IF($AU482="1b",$F482/6,IF($AU482="3t",$F482/4,IF($AU482="3q",$F482/3,IF($AU482="3s",$F482/2,IF($AU482="3a",$F482,IF($AU482="b2",$F482/2,IF($AU482="q1",$F482/3,IF($AU482="t1",$F482/4,IF($AU482="s1",$F482/6,IF($AU482="2b2",$F482/2,0))))))))))))))),0)</f>
        <v>0</v>
      </c>
      <c r="U482" s="11">
        <f>IFERROR(IF($E482="",0,$D482*IF($AU482="22d",$E482,IF($AU482="4w",$E482,IF($AU482="2w",$E482,IF($AU482="1m",$E482,IF($AU482="2b",$E482/6,IF($AU482="1t",$E482/4,IF($AU482="4q",$E482/3,IF($AU482="4s",$E482/2,IF($AU482="4a",$E482,IF($AU482="b2",$E482/2,IF($AU482="q1",$E482/3,IF($AU482="t2",$E482/4,IF($AU482="s1",$E482/6,IF($AU482="3b3",$E482/2,0))))))))))))))),0)</f>
        <v>0</v>
      </c>
      <c r="V482" s="107">
        <f>IFERROR(IF($F482="",0,$D482*IF($AU482="22d",$F482,IF($AU482="4w",$F482,IF($AU482="2w",$F482,IF($AU482="1m",$F482,IF($AU482="2b",$F482/6,IF($AU482="1t",$F482/4,IF($AU482="4q",$F482/3,IF($AU482="4s",$F482/2,IF($AU482="4a",$F482,IF($AU482="b2",$F482/2,IF($AU482="q1",$F482/3,IF($AU482="t2",$F482/4,IF($AU482="s1",$F482/6,IF($AU482="3b3",$F482/2,0))))))))))))))),0)</f>
        <v>0</v>
      </c>
      <c r="X482" s="11">
        <f>IFERROR(IF($E482="",0,$D482*IF($AU482="22d",$E482,IF($AU482="4w",$E482,IF($AU482="2w",$E482,IF($AU482="1m",$E482,IF($AU482="1b",$E482/6,IF($AU482="2t",$E482/4,IF($AU482="1q",$E482/3,IF($AU482="5s",$E482/2,IF($AU482="5a",$E482,IF($AU482="b3",$E482/2,IF($AU482="q2",$E482/3,IF($AU482="t2",$E482/4,IF($AU482="s1",$E482/6,IF($AU482="3b3",$E482/2,0))))))))))))))),0)</f>
        <v>0</v>
      </c>
      <c r="Y482" s="107">
        <f>IFERROR(IF($F482="",0,$D482*IF($AU482="22d",$F482,IF($AU482="4w",$F482,IF($AU482="2w",$F482,IF($AU482="1m",$F482,IF($AU482="1b",$F482/6,IF($AU482="2t",$F482/4,IF($AU482="1q",$F482/3,IF($AU482="5s",$F482/2,IF($AU482="5a",$F482,IF($AU482="b3",$F482/2,IF($AU482="q2",$F482/3,IF($AU482="t2",$F482/4,IF($AU482="s1",$F482/6,IF($AU482="3b3",$F482/2,0))))))))))))))),0)</f>
        <v>0</v>
      </c>
      <c r="AA482" s="11">
        <f>IFERROR(IF($E482="",0,$D482*IF($AU482="22d",$E482,IF($AU482="4w",$E482,IF($AU482="2w",$E482,IF($AU482="1m",$E482,IF($AU482="2b",$E482/6,IF($AU482="3t",$E482/4,IF($AU482="2q",$E482/3,IF($AU482="6s",$E482/2,IF($AU482="6a",$E482,IF($AU482="b3",$E482/2,IF($AU482="q2",$E482/3,IF($AU482="t2",$E482/4,IF($AU482="s1",$E482/6,IF($AU482="4b4",$E482/2,0))))))))))))))),0)</f>
        <v>0</v>
      </c>
      <c r="AB482" s="107">
        <f>IFERROR(IF($F482="",0,$D482*IF($AU482="22d",$F482,IF($AU482="4w",$F482,IF($AU482="2w",$F482,IF($AU482="1m",$F482,IF($AU482="2b",$F482/6,IF($AU482="3t",$F482/4,IF($AU482="2q",$F482/3,IF($AU482="6s",$F482/2,IF($AU482="6a",$F482,IF($AU482="b3",$F482/2,IF($AU482="q2",$F482/3,IF($AU482="t2",$F482/4,IF($AU482="s1",$F482/6,IF($AU482="4b4",$F482/2,0))))))))))))))),0)</f>
        <v>0</v>
      </c>
      <c r="AD482" s="11">
        <f>IFERROR(IF($E482="",0,$D482*IF($AU482="22d",$E482,IF($AU482="4w",$E482,IF($AU482="2w",$E482,IF($AU482="1m",$E482,IF($AU482="1b",$E482/6,IF($AU482="1t",$E482/4,IF($AU482="3q",$E482/3,IF($AU482="1s",$E482/2,IF($AU482="7a",$E482,IF($AU482="b3",$E482/2,IF($AU482="q2",$E482/3,IF($AU482="t3",$E482/4,IF($AU482="s2",$E482/6,IF($AU482="4b4",$E482/2,0))))))))))))))),0)</f>
        <v>0</v>
      </c>
      <c r="AE482" s="107">
        <f>IFERROR(IF($F482="",0,$D482*IF($AU482="22d",$F482,IF($AU482="4w",$F482,IF($AU482="2w",$F482,IF($AU482="1m",$F482,IF($AU482="1b",$F482/6,IF($AU482="1t",$F482/4,IF($AU482="3q",$F482/3,IF($AU482="1s",$F482/2,IF($AU482="7a",$F482,IF($AU482="b3",$F482/2,IF($AU482="q2",$F482/3,IF($AU482="t3",$F482/4,IF($AU482="s2",$F482/6,IF($AU482="4b4",$F482/2,0))))))))))))))),0)</f>
        <v>0</v>
      </c>
      <c r="AG482" s="11">
        <f>IFERROR(IF($E482="",0,$D482*IF($AU482="22d",$E482,IF($AU482="4w",$E482,IF($AU482="2w",$E482,IF($AU482="1m",$E482,IF($AU482="2b",$E482/6,IF($AU482="2t",$E482/4,IF($AU482="4q",$E482/3,IF($AU482="2s",$E482/2,IF($AU482="8a",$E482,IF($AU482="b4",$E482/2,IF($AU482="q2",$E482/3,IF($AU482="t3",$E482/4,IF($AU482="s2",$E482/6,IF($AU482="5b5",$E482/2,0))))))))))))))),0)</f>
        <v>0</v>
      </c>
      <c r="AH482" s="107">
        <f>IFERROR(IF($F482="",0,$D482*IF($AU482="22d",$F482,IF($AU482="4w",$F482,IF($AU482="2w",$F482,IF($AU482="1m",$F482,IF($AU482="2b",$F482/6,IF($AU482="2t",$F482/4,IF($AU482="4q",$F482/3,IF($AU482="2s",$F482/2,IF($AU482="8a",$F482,IF($AU482="b4",$F482/2,IF($AU482="q2",$F482/3,IF($AU482="t3",$F482/4,IF($AU482="s2",$F482/6,IF($AU482="5b5",$F482/2,0))))))))))))))),0)</f>
        <v>0</v>
      </c>
      <c r="AJ482" s="11">
        <f>IFERROR(IF($E482="",0,$D482*IF($AU482="22d",$E482,IF($AU482="4w",$E482,IF($AU482="2w",$E482,IF($AU482="1m",$E482,IF($AU482="1b",$E482/6,IF($AU482="3t",$E482/4,IF($AU482="1q",$E482/3,IF($AU482="3s",$E482/2,IF($AU482="9a",$E482,IF($AU482="b5",$E482/2,IF($AU482="q3",$E482/3,IF($AU482="t3",$E482/4,IF($AU482="s2",$E482/6,IF($AU482="5b5",$E482/2,0))))))))))))))),0)</f>
        <v>0</v>
      </c>
      <c r="AK482" s="107">
        <f>IFERROR(IF($F482="",0,$D482*IF($AU482="22d",$F482,IF($AU482="4w",$F482,IF($AU482="2w",$F482,IF($AU482="1m",$F482,IF($AU482="1b",$F482/6,IF($AU482="3t",$F482/4,IF($AU482="1q",$F482/3,IF($AU482="3s",$F482/2,IF($AU482="9a",$F482,IF($AU482="b5",$F482/2,IF($AU482="q3",$F482/3,IF($AU482="t3",$F482/4,IF($AU482="s2",$F482/6,IF($AU482="5b5",$F482/2,0))))))))))))))),0)</f>
        <v>0</v>
      </c>
      <c r="AM482" s="11">
        <f>IFERROR(IF($E482="",0,$D482*IF($AU482="22d",$E482,IF($AU482="4w",$E482,IF($AU482="2w",$E482,IF($AU482="1m",$E482,IF($AU482="2b",$E482/6,IF($AU482="1t",$E482/4,IF($AU482="2q",$E482/3,IF($AU482="4s",$E482/2,IF($AU482="10a",$E482,IF($AU482="b5",$E482/2,IF($AU482="q3",$E482/3,IF($AU482="t4",$E482/4,IF($AU482="s2",$E482/6,IF($AU482="6b6",$E482/2,0))))))))))))))),0)</f>
        <v>0</v>
      </c>
      <c r="AN482" s="107">
        <f>IFERROR(IF($F482="",0,$D482*IF($AU482="22d",$F482,IF($AU482="4w",$F482,IF($AU482="2w",$F482,IF($AU482="1m",$F482,IF($AU482="2b",$F482/6,IF($AU482="1t",$F482/4,IF($AU482="2q",$F482/3,IF($AU482="4s",$F482/2,IF($AU482="10a",$F482,IF($AU482="b5",$F482/2,IF($AU482="q3",$F482/3,IF($AU482="t4",$F482/4,IF($AU482="s2",$F482/6,IF($AU482="6b6",$F482/2,0))))))))))))))),0)</f>
        <v>0</v>
      </c>
      <c r="AP482" s="11">
        <f>IFERROR(IF($E482="",0,$D482*IF($AU482="22d",$E482,IF($AU482="4w",$E482,IF($AU482="2w",$E482,IF($AU482="1m",$E482,IF($AU482="1b",$E482/6,IF($AU482="2t",$E482/4,IF($AU482="3q",$E482/3,IF($AU482="5s",$E482/2,IF($AU482="11a",$E482,IF($AU482="b6",$E482/2,IF($AU482="q3",$E482/3,IF($AU482="t4",$E482/4,IF($AU482="s2",$E482/6,IF($AU482="6b6",$E482/2,0))))))))))))))),0)</f>
        <v>0</v>
      </c>
      <c r="AQ482" s="107">
        <f>IFERROR(IF($F482="",0,$D482*IF($AU482="22d",$F482,IF($AU482="4w",$F482,IF($AU482="2w",$F482,IF($AU482="1m",$F482,IF($AU482="1b",$F482/6,IF($AU482="2t",$F482/4,IF($AU482="3q",$F482/3,IF($AU482="5s",$F482/2,IF($AU482="11a",$F482,IF($AU482="b6",$F482/2,IF($AU482="q3",$F482/3,IF($AU482="t4",$F482/4,IF($AU482="s2",$F482/6,IF($AU482="6b6",$F482/2,0))))))))))))))),0)</f>
        <v>0</v>
      </c>
      <c r="AS482" s="11">
        <f>IFERROR(IF($E482="",0,$D482*IF($AU482="22d",$E482,IF($AU482="4w",$E482,IF($AU482="2w",$E482,IF($AU482="1m",$E482,IF($AU482="2b",$E482/6,IF($AU482="3t",$E482/4,IF($AU482="4q",$E482/3,IF($AU482="6s",$E482/2,IF($AU482="12a",$E482,IF($AU482="b6",$E482/2,IF($AU482="q3",$E482/3,IF($AU482="t4",$E482/4,IF($AU482="s2",$E482/6,IF($AU482="1b1",$E482/2,0))))))))))))))),0)</f>
        <v>0</v>
      </c>
      <c r="AT482" s="107">
        <f>IFERROR(IF($F482="",0,$D482*IF($AU482="22d",$F482,IF($AU482="4w",$F482,IF($AU482="2w",$F482,IF($AU482="1m",$F482,IF($AU482="2b",$F482/6,IF($AU482="3t",$F482/4,IF($AU482="4q",$F482/3,IF($AU482="6s",$F482/2,IF($AU482="12a",$F482,IF($AU482="b6",$F482/2,IF($AU482="q3",$F482/3,IF($AU482="t4",$F482/4,IF($AU482="s2",$F482/6,IF($AU482="1b1",$F482/2,0))))))))))))))),0)</f>
        <v>0</v>
      </c>
      <c r="AU482" s="158" t="str">
        <f>IF(C482="","",VLOOKUP(B482,apoio!P:S,4,0))</f>
        <v/>
      </c>
    </row>
    <row r="483" spans="1:47" ht="15" customHeight="1" x14ac:dyDescent="0.25">
      <c r="A483" s="7" t="str">
        <f>IF('1_geral'!$D$11="","",'1_geral'!$A$11)</f>
        <v/>
      </c>
      <c r="B483" s="49" t="str">
        <f>IF('1_geral'!$G$11="","",'1_geral'!$G$11)</f>
        <v/>
      </c>
      <c r="C483" s="49" t="str">
        <f>IF('1_geral'!$D$11="","",'1_geral'!$D$11)</f>
        <v/>
      </c>
      <c r="D483" s="35" t="str">
        <f>IF(C483="","",1/'3_pessoal'!C$11)</f>
        <v/>
      </c>
      <c r="E483" s="12">
        <f>IF(C483="",0,'3_pessoal'!BB$11)</f>
        <v>0</v>
      </c>
      <c r="F483" s="33">
        <f>IF(C483="",0,'3_pessoal'!BD$11)</f>
        <v>0</v>
      </c>
      <c r="G483" s="12">
        <f t="shared" ref="G483:G531" si="234">IF(C483="",0,SUM(E483,F483))</f>
        <v>0</v>
      </c>
      <c r="I483" s="12">
        <f t="shared" si="232"/>
        <v>0</v>
      </c>
      <c r="J483" s="12">
        <f t="shared" si="233"/>
        <v>0</v>
      </c>
      <c r="L483" s="12">
        <f t="shared" ref="L483:L531" si="235">IFERROR(IF($E483="",0,$D483*IF($AU483="22d",$E483,IF($AU483="4w",$E483,IF($AU483="2w",$E483,IF($AU483="1m",$E483,IF($AU483="1b",$E483/6,IF($AU483="1t",$E483/4,IF($AU483="1q",$E483/3,IF($AU483="1s",$E483/2,IF($AU483="1a",$E483,IF($AU483="b1",$E483/2,IF($AU483="q1",$E483/3,IF($AU483="t1",$E483/4,IF($AU483="s1",$E483/6,IF($AU483="1b1",$E483/2,0))))))))))))))),0)</f>
        <v>0</v>
      </c>
      <c r="M483" s="33">
        <f t="shared" ref="M483:M531" si="236">IFERROR(IF($F483="",0,$D483*IF($AU483="22d",$F483,IF($AU483="4w",$F483,IF($AU483="2w",$F483,IF($AU483="1m",$F483,IF($AU483="1b",VF483/6,IF($AU483="1t",$F483/4,IF($AU483="1q",$F483/3,IF($AU483="1s",$F483/2,IF($AU483="1a",$F483,IF($AU483="b1",$F483/2,IF($AU483="q1",$F483/3,IF($AU483="t1",$F483/4,IF($AU483="s1",$F483/6,IF($AU483="1b1",$F483/2,0))))))))))))))),0)</f>
        <v>0</v>
      </c>
      <c r="O483" s="12">
        <f t="shared" ref="O483:O531" si="237">IFERROR(IF($E483="",0,$D483*IF($AU483="22d",$E483,IF($AU483="4w",$E483,IF($AU483="2w",$E483,IF($AU483="1m",$E483,IF($AU483="2b",$E483/6,IF($AU483="2t",$E483/4,IF($AU483="2q",$E483/3,IF($AU483="2s",$E483/2,IF($AU483="2a",$E483,IF($AU483="b1",$E483/2,IF($AU483="q1",$E483/3,IF($AU483="t1",$E483/4,IF($AU483="s1",$E483/6,IF($AU483="2b2",$E483/2,0))))))))))))))),0)</f>
        <v>0</v>
      </c>
      <c r="P483" s="33">
        <f t="shared" ref="P483:P531" si="238">IFERROR(IF($F483="",0,$D483*IF($AU483="22d",$F483,IF($AU483="4w",$F483,IF($AU483="2w",$F483,IF($AU483="1m",$F483,IF($AU483="2b",$F483/6,IF($AU483="2t",$F483/4,IF($AU483="2q",$F483/3,IF($AU483="2s",$F483/2,IF($AU483="2a",$F483,IF($AU483="b1",$F483/2,IF($AU483="q1",$F483/3,IF($AU483="t1",$F483/4,IF($AU483="s1",$F483/6,IF($AU483="2b2",$F483/2,0))))))))))))))),0)</f>
        <v>0</v>
      </c>
      <c r="R483" s="12">
        <f t="shared" ref="R483:R531" si="239">IFERROR(IF($E483="",0,$D483*IF($AU483="22d",$E483,IF($AU483="4w",$E483,IF($AU483="2w",$E483,IF($AU483="1m",$E483,IF($AU483="1b",$E483/6,IF($AU483="3t",$E483/4,IF($AU483="3q",$E483/3,IF($AU483="3s",$E483/2,IF($AU483="3a",$E483,IF($AU483="b2",$E483/2,IF($AU483="q1",$E483/3,IF($AU483="t1",$E483/4,IF($AU483="s1",$E483/6,IF($AU483="2b2",$E483/2,0))))))))))))))),0)</f>
        <v>0</v>
      </c>
      <c r="S483" s="33">
        <f t="shared" ref="S483:S531" si="240">IFERROR(IF($F483="",0,$D483*IF($AU483="22d",$F483,IF($AU483="4w",$F483,IF($AU483="2w",$F483,IF($AU483="1m",$F483,IF($AU483="1b",$F483/6,IF($AU483="3t",$F483/4,IF($AU483="3q",$F483/3,IF($AU483="3s",$F483/2,IF($AU483="3a",$F483,IF($AU483="b2",$F483/2,IF($AU483="q1",$F483/3,IF($AU483="t1",$F483/4,IF($AU483="s1",$F483/6,IF($AU483="2b2",$F483/2,0))))))))))))))),0)</f>
        <v>0</v>
      </c>
      <c r="U483" s="12">
        <f t="shared" ref="U483:U531" si="241">IFERROR(IF($E483="",0,$D483*IF($AU483="22d",$E483,IF($AU483="4w",$E483,IF($AU483="2w",$E483,IF($AU483="1m",$E483,IF($AU483="2b",$E483/6,IF($AU483="1t",$E483/4,IF($AU483="4q",$E483/3,IF($AU483="4s",$E483/2,IF($AU483="4a",$E483,IF($AU483="b2",$E483/2,IF($AU483="q1",$E483/3,IF($AU483="t2",$E483/4,IF($AU483="s1",$E483/6,IF($AU483="3b3",$E483/2,0))))))))))))))),0)</f>
        <v>0</v>
      </c>
      <c r="V483" s="33">
        <f t="shared" ref="V483:V531" si="242">IFERROR(IF($F483="",0,$D483*IF($AU483="22d",$F483,IF($AU483="4w",$F483,IF($AU483="2w",$F483,IF($AU483="1m",$F483,IF($AU483="2b",$F483/6,IF($AU483="1t",$F483/4,IF($AU483="4q",$F483/3,IF($AU483="4s",$F483/2,IF($AU483="4a",$F483,IF($AU483="b2",$F483/2,IF($AU483="q1",$F483/3,IF($AU483="t2",$F483/4,IF($AU483="s1",$F483/6,IF($AU483="3b3",$F483/2,0))))))))))))))),0)</f>
        <v>0</v>
      </c>
      <c r="X483" s="12">
        <f t="shared" ref="X483:X531" si="243">IFERROR(IF($E483="",0,$D483*IF($AU483="22d",$E483,IF($AU483="4w",$E483,IF($AU483="2w",$E483,IF($AU483="1m",$E483,IF($AU483="1b",$E483/6,IF($AU483="2t",$E483/4,IF($AU483="1q",$E483/3,IF($AU483="5s",$E483/2,IF($AU483="5a",$E483,IF($AU483="b3",$E483/2,IF($AU483="q2",$E483/3,IF($AU483="t2",$E483/4,IF($AU483="s1",$E483/6,IF($AU483="3b3",$E483/2,0))))))))))))))),0)</f>
        <v>0</v>
      </c>
      <c r="Y483" s="33">
        <f t="shared" ref="Y483:Y531" si="244">IFERROR(IF($F483="",0,$D483*IF($AU483="22d",$F483,IF($AU483="4w",$F483,IF($AU483="2w",$F483,IF($AU483="1m",$F483,IF($AU483="1b",$F483/6,IF($AU483="2t",$F483/4,IF($AU483="1q",$F483/3,IF($AU483="5s",$F483/2,IF($AU483="5a",$F483,IF($AU483="b3",$F483/2,IF($AU483="q2",$F483/3,IF($AU483="t2",$F483/4,IF($AU483="s1",$F483/6,IF($AU483="3b3",$F483/2,0))))))))))))))),0)</f>
        <v>0</v>
      </c>
      <c r="AA483" s="12">
        <f t="shared" ref="AA483:AA531" si="245">IFERROR(IF($E483="",0,$D483*IF($AU483="22d",$E483,IF($AU483="4w",$E483,IF($AU483="2w",$E483,IF($AU483="1m",$E483,IF($AU483="2b",$E483/6,IF($AU483="3t",$E483/4,IF($AU483="2q",$E483/3,IF($AU483="6s",$E483/2,IF($AU483="6a",$E483,IF($AU483="b3",$E483/2,IF($AU483="q2",$E483/3,IF($AU483="t2",$E483/4,IF($AU483="s1",$E483/6,IF($AU483="4b4",$E483/2,0))))))))))))))),0)</f>
        <v>0</v>
      </c>
      <c r="AB483" s="33">
        <f t="shared" ref="AB483:AB531" si="246">IFERROR(IF($F483="",0,$D483*IF($AU483="22d",$F483,IF($AU483="4w",$F483,IF($AU483="2w",$F483,IF($AU483="1m",$F483,IF($AU483="2b",$F483/6,IF($AU483="3t",$F483/4,IF($AU483="2q",$F483/3,IF($AU483="6s",$F483/2,IF($AU483="6a",$F483,IF($AU483="b3",$F483/2,IF($AU483="q2",$F483/3,IF($AU483="t2",$F483/4,IF($AU483="s1",$F483/6,IF($AU483="4b4",$F483/2,0))))))))))))))),0)</f>
        <v>0</v>
      </c>
      <c r="AD483" s="12">
        <f t="shared" ref="AD483:AD531" si="247">IFERROR(IF($E483="",0,$D483*IF($AU483="22d",$E483,IF($AU483="4w",$E483,IF($AU483="2w",$E483,IF($AU483="1m",$E483,IF($AU483="1b",$E483/6,IF($AU483="1t",$E483/4,IF($AU483="3q",$E483/3,IF($AU483="1s",$E483/2,IF($AU483="7a",$E483,IF($AU483="b3",$E483/2,IF($AU483="q2",$E483/3,IF($AU483="t3",$E483/4,IF($AU483="s2",$E483/6,IF($AU483="4b4",$E483/2,0))))))))))))))),0)</f>
        <v>0</v>
      </c>
      <c r="AE483" s="33">
        <f t="shared" ref="AE483:AE531" si="248">IFERROR(IF($F483="",0,$D483*IF($AU483="22d",$F483,IF($AU483="4w",$F483,IF($AU483="2w",$F483,IF($AU483="1m",$F483,IF($AU483="1b",$F483/6,IF($AU483="1t",$F483/4,IF($AU483="3q",$F483/3,IF($AU483="1s",$F483/2,IF($AU483="7a",$F483,IF($AU483="b3",$F483/2,IF($AU483="q2",$F483/3,IF($AU483="t3",$F483/4,IF($AU483="s2",$F483/6,IF($AU483="4b4",$F483/2,0))))))))))))))),0)</f>
        <v>0</v>
      </c>
      <c r="AG483" s="12">
        <f t="shared" ref="AG483:AG531" si="249">IFERROR(IF($E483="",0,$D483*IF($AU483="22d",$E483,IF($AU483="4w",$E483,IF($AU483="2w",$E483,IF($AU483="1m",$E483,IF($AU483="2b",$E483/6,IF($AU483="2t",$E483/4,IF($AU483="4q",$E483/3,IF($AU483="2s",$E483/2,IF($AU483="8a",$E483,IF($AU483="b4",$E483/2,IF($AU483="q2",$E483/3,IF($AU483="t3",$E483/4,IF($AU483="s2",$E483/6,IF($AU483="5b5",$E483/2,0))))))))))))))),0)</f>
        <v>0</v>
      </c>
      <c r="AH483" s="33">
        <f t="shared" ref="AH483:AH531" si="250">IFERROR(IF($F483="",0,$D483*IF($AU483="22d",$F483,IF($AU483="4w",$F483,IF($AU483="2w",$F483,IF($AU483="1m",$F483,IF($AU483="2b",$F483/6,IF($AU483="2t",$F483/4,IF($AU483="4q",$F483/3,IF($AU483="2s",$F483/2,IF($AU483="8a",$F483,IF($AU483="b4",$F483/2,IF($AU483="q2",$F483/3,IF($AU483="t3",$F483/4,IF($AU483="s2",$F483/6,IF($AU483="5b5",$F483/2,0))))))))))))))),0)</f>
        <v>0</v>
      </c>
      <c r="AJ483" s="12">
        <f t="shared" ref="AJ483:AJ531" si="251">IFERROR(IF($E483="",0,$D483*IF($AU483="22d",$E483,IF($AU483="4w",$E483,IF($AU483="2w",$E483,IF($AU483="1m",$E483,IF($AU483="1b",$E483/6,IF($AU483="3t",$E483/4,IF($AU483="1q",$E483/3,IF($AU483="3s",$E483/2,IF($AU483="9a",$E483,IF($AU483="b5",$E483/2,IF($AU483="q3",$E483/3,IF($AU483="t3",$E483/4,IF($AU483="s2",$E483/6,IF($AU483="5b5",$E483/2,0))))))))))))))),0)</f>
        <v>0</v>
      </c>
      <c r="AK483" s="33">
        <f t="shared" ref="AK483:AK531" si="252">IFERROR(IF($F483="",0,$D483*IF($AU483="22d",$F483,IF($AU483="4w",$F483,IF($AU483="2w",$F483,IF($AU483="1m",$F483,IF($AU483="1b",$F483/6,IF($AU483="3t",$F483/4,IF($AU483="1q",$F483/3,IF($AU483="3s",$F483/2,IF($AU483="9a",$F483,IF($AU483="b5",$F483/2,IF($AU483="q3",$F483/3,IF($AU483="t3",$F483/4,IF($AU483="s2",$F483/6,IF($AU483="5b5",$F483/2,0))))))))))))))),0)</f>
        <v>0</v>
      </c>
      <c r="AM483" s="12">
        <f t="shared" ref="AM483:AM531" si="253">IFERROR(IF($E483="",0,$D483*IF($AU483="22d",$E483,IF($AU483="4w",$E483,IF($AU483="2w",$E483,IF($AU483="1m",$E483,IF($AU483="2b",$E483/6,IF($AU483="1t",$E483/4,IF($AU483="2q",$E483/3,IF($AU483="4s",$E483/2,IF($AU483="10a",$E483,IF($AU483="b5",$E483/2,IF($AU483="q3",$E483/3,IF($AU483="t4",$E483/4,IF($AU483="s2",$E483/6,IF($AU483="6b6",$E483/2,0))))))))))))))),0)</f>
        <v>0</v>
      </c>
      <c r="AN483" s="33">
        <f t="shared" ref="AN483:AN531" si="254">IFERROR(IF($F483="",0,$D483*IF($AU483="22d",$F483,IF($AU483="4w",$F483,IF($AU483="2w",$F483,IF($AU483="1m",$F483,IF($AU483="2b",$F483/6,IF($AU483="1t",$F483/4,IF($AU483="2q",$F483/3,IF($AU483="4s",$F483/2,IF($AU483="10a",$F483,IF($AU483="b5",$F483/2,IF($AU483="q3",$F483/3,IF($AU483="t4",$F483/4,IF($AU483="s2",$F483/6,IF($AU483="6b6",$F483/2,0))))))))))))))),0)</f>
        <v>0</v>
      </c>
      <c r="AP483" s="12">
        <f t="shared" ref="AP483:AP531" si="255">IFERROR(IF($E483="",0,$D483*IF($AU483="22d",$E483,IF($AU483="4w",$E483,IF($AU483="2w",$E483,IF($AU483="1m",$E483,IF($AU483="1b",$E483/6,IF($AU483="2t",$E483/4,IF($AU483="3q",$E483/3,IF($AU483="5s",$E483/2,IF($AU483="11a",$E483,IF($AU483="b6",$E483/2,IF($AU483="q3",$E483/3,IF($AU483="t4",$E483/4,IF($AU483="s2",$E483/6,IF($AU483="6b6",$E483/2,0))))))))))))))),0)</f>
        <v>0</v>
      </c>
      <c r="AQ483" s="33">
        <f t="shared" ref="AQ483:AQ531" si="256">IFERROR(IF($F483="",0,$D483*IF($AU483="22d",$F483,IF($AU483="4w",$F483,IF($AU483="2w",$F483,IF($AU483="1m",$F483,IF($AU483="1b",$F483/6,IF($AU483="2t",$F483/4,IF($AU483="3q",$F483/3,IF($AU483="5s",$F483/2,IF($AU483="11a",$F483,IF($AU483="b6",$F483/2,IF($AU483="q3",$F483/3,IF($AU483="t4",$F483/4,IF($AU483="s2",$F483/6,IF($AU483="6b6",$F483/2,0))))))))))))))),0)</f>
        <v>0</v>
      </c>
      <c r="AS483" s="12">
        <f t="shared" ref="AS483:AS531" si="257">IFERROR(IF($E483="",0,$D483*IF($AU483="22d",$E483,IF($AU483="4w",$E483,IF($AU483="2w",$E483,IF($AU483="1m",$E483,IF($AU483="2b",$E483/6,IF($AU483="3t",$E483/4,IF($AU483="4q",$E483/3,IF($AU483="6s",$E483/2,IF($AU483="12a",$E483,IF($AU483="b6",$E483/2,IF($AU483="q3",$E483/3,IF($AU483="t4",$E483/4,IF($AU483="s2",$E483/6,IF($AU483="1b1",$E483/2,0))))))))))))))),0)</f>
        <v>0</v>
      </c>
      <c r="AT483" s="33">
        <f t="shared" ref="AT483:AT531" si="258">IFERROR(IF($F483="",0,$D483*IF($AU483="22d",$F483,IF($AU483="4w",$F483,IF($AU483="2w",$F483,IF($AU483="1m",$F483,IF($AU483="2b",$F483/6,IF($AU483="3t",$F483/4,IF($AU483="4q",$F483/3,IF($AU483="6s",$F483/2,IF($AU483="12a",$F483,IF($AU483="b6",$F483/2,IF($AU483="q3",$F483/3,IF($AU483="t4",$F483/4,IF($AU483="s2",$F483/6,IF($AU483="1b1",$F483/2,0))))))))))))))),0)</f>
        <v>0</v>
      </c>
      <c r="AU483" s="158" t="str">
        <f>IF(C483="","",VLOOKUP(B483,apoio!P:S,4,0))</f>
        <v/>
      </c>
    </row>
    <row r="484" spans="1:47" ht="15" customHeight="1" x14ac:dyDescent="0.25">
      <c r="A484" s="10" t="str">
        <f>IF('1_geral'!$D$12="","",'1_geral'!$A$12)</f>
        <v/>
      </c>
      <c r="B484" s="48" t="str">
        <f>IF('1_geral'!$G$12="","",'1_geral'!$G$12)</f>
        <v/>
      </c>
      <c r="C484" s="48" t="str">
        <f>IF('1_geral'!$D$12="","",'1_geral'!$D$12)</f>
        <v/>
      </c>
      <c r="D484" s="35" t="str">
        <f>IF(C484="","",1/'3_pessoal'!C$12)</f>
        <v/>
      </c>
      <c r="E484" s="11">
        <f>IF(C484="",0,'3_pessoal'!BB$12)</f>
        <v>0</v>
      </c>
      <c r="F484" s="108">
        <f>IF(C484="",0,'3_pessoal'!BD$12)</f>
        <v>0</v>
      </c>
      <c r="G484" s="11">
        <f t="shared" si="234"/>
        <v>0</v>
      </c>
      <c r="I484" s="11">
        <f t="shared" si="232"/>
        <v>0</v>
      </c>
      <c r="J484" s="112">
        <f t="shared" si="233"/>
        <v>0</v>
      </c>
      <c r="L484" s="11">
        <f t="shared" si="235"/>
        <v>0</v>
      </c>
      <c r="M484" s="108">
        <f t="shared" si="236"/>
        <v>0</v>
      </c>
      <c r="O484" s="11">
        <f t="shared" si="237"/>
        <v>0</v>
      </c>
      <c r="P484" s="108">
        <f t="shared" si="238"/>
        <v>0</v>
      </c>
      <c r="R484" s="11">
        <f t="shared" si="239"/>
        <v>0</v>
      </c>
      <c r="S484" s="108">
        <f t="shared" si="240"/>
        <v>0</v>
      </c>
      <c r="U484" s="11">
        <f t="shared" si="241"/>
        <v>0</v>
      </c>
      <c r="V484" s="108">
        <f t="shared" si="242"/>
        <v>0</v>
      </c>
      <c r="X484" s="11">
        <f t="shared" si="243"/>
        <v>0</v>
      </c>
      <c r="Y484" s="108">
        <f t="shared" si="244"/>
        <v>0</v>
      </c>
      <c r="AA484" s="11">
        <f t="shared" si="245"/>
        <v>0</v>
      </c>
      <c r="AB484" s="108">
        <f t="shared" si="246"/>
        <v>0</v>
      </c>
      <c r="AD484" s="11">
        <f t="shared" si="247"/>
        <v>0</v>
      </c>
      <c r="AE484" s="108">
        <f t="shared" si="248"/>
        <v>0</v>
      </c>
      <c r="AG484" s="11">
        <f t="shared" si="249"/>
        <v>0</v>
      </c>
      <c r="AH484" s="108">
        <f t="shared" si="250"/>
        <v>0</v>
      </c>
      <c r="AJ484" s="11">
        <f t="shared" si="251"/>
        <v>0</v>
      </c>
      <c r="AK484" s="108">
        <f t="shared" si="252"/>
        <v>0</v>
      </c>
      <c r="AM484" s="11">
        <f t="shared" si="253"/>
        <v>0</v>
      </c>
      <c r="AN484" s="108">
        <f t="shared" si="254"/>
        <v>0</v>
      </c>
      <c r="AP484" s="11">
        <f t="shared" si="255"/>
        <v>0</v>
      </c>
      <c r="AQ484" s="108">
        <f t="shared" si="256"/>
        <v>0</v>
      </c>
      <c r="AS484" s="11">
        <f t="shared" si="257"/>
        <v>0</v>
      </c>
      <c r="AT484" s="108">
        <f t="shared" si="258"/>
        <v>0</v>
      </c>
      <c r="AU484" s="158" t="str">
        <f>IF(C484="","",VLOOKUP(B484,apoio!P:S,4,0))</f>
        <v/>
      </c>
    </row>
    <row r="485" spans="1:47" ht="15" customHeight="1" x14ac:dyDescent="0.25">
      <c r="A485" s="7" t="str">
        <f>IF('1_geral'!$D$13="","",'1_geral'!$A$13)</f>
        <v/>
      </c>
      <c r="B485" s="49" t="str">
        <f>IF('1_geral'!$G$13="","",'1_geral'!$G$13)</f>
        <v/>
      </c>
      <c r="C485" s="49" t="str">
        <f>IF('1_geral'!$D$13="","",'1_geral'!$D$13)</f>
        <v/>
      </c>
      <c r="D485" s="35" t="str">
        <f>IF(C485="","",1/'3_pessoal'!C$13)</f>
        <v/>
      </c>
      <c r="E485" s="12">
        <f>IF(C485="",0,'3_pessoal'!BB$13)</f>
        <v>0</v>
      </c>
      <c r="F485" s="33">
        <f>IF(C485="",0,'3_pessoal'!BD$13)</f>
        <v>0</v>
      </c>
      <c r="G485" s="12">
        <f t="shared" si="234"/>
        <v>0</v>
      </c>
      <c r="I485" s="12">
        <f t="shared" si="232"/>
        <v>0</v>
      </c>
      <c r="J485" s="12">
        <f t="shared" si="233"/>
        <v>0</v>
      </c>
      <c r="L485" s="12">
        <f t="shared" si="235"/>
        <v>0</v>
      </c>
      <c r="M485" s="33">
        <f t="shared" si="236"/>
        <v>0</v>
      </c>
      <c r="O485" s="12">
        <f t="shared" si="237"/>
        <v>0</v>
      </c>
      <c r="P485" s="33">
        <f t="shared" si="238"/>
        <v>0</v>
      </c>
      <c r="R485" s="12">
        <f t="shared" si="239"/>
        <v>0</v>
      </c>
      <c r="S485" s="33">
        <f t="shared" si="240"/>
        <v>0</v>
      </c>
      <c r="U485" s="12">
        <f t="shared" si="241"/>
        <v>0</v>
      </c>
      <c r="V485" s="33">
        <f t="shared" si="242"/>
        <v>0</v>
      </c>
      <c r="X485" s="12">
        <f t="shared" si="243"/>
        <v>0</v>
      </c>
      <c r="Y485" s="33">
        <f t="shared" si="244"/>
        <v>0</v>
      </c>
      <c r="AA485" s="12">
        <f t="shared" si="245"/>
        <v>0</v>
      </c>
      <c r="AB485" s="33">
        <f t="shared" si="246"/>
        <v>0</v>
      </c>
      <c r="AD485" s="12">
        <f t="shared" si="247"/>
        <v>0</v>
      </c>
      <c r="AE485" s="33">
        <f t="shared" si="248"/>
        <v>0</v>
      </c>
      <c r="AG485" s="12">
        <f t="shared" si="249"/>
        <v>0</v>
      </c>
      <c r="AH485" s="33">
        <f t="shared" si="250"/>
        <v>0</v>
      </c>
      <c r="AJ485" s="12">
        <f t="shared" si="251"/>
        <v>0</v>
      </c>
      <c r="AK485" s="33">
        <f t="shared" si="252"/>
        <v>0</v>
      </c>
      <c r="AM485" s="12">
        <f t="shared" si="253"/>
        <v>0</v>
      </c>
      <c r="AN485" s="33">
        <f t="shared" si="254"/>
        <v>0</v>
      </c>
      <c r="AP485" s="12">
        <f t="shared" si="255"/>
        <v>0</v>
      </c>
      <c r="AQ485" s="33">
        <f t="shared" si="256"/>
        <v>0</v>
      </c>
      <c r="AS485" s="12">
        <f t="shared" si="257"/>
        <v>0</v>
      </c>
      <c r="AT485" s="33">
        <f t="shared" si="258"/>
        <v>0</v>
      </c>
      <c r="AU485" s="158" t="str">
        <f>IF(C485="","",VLOOKUP(B485,apoio!P:S,4,0))</f>
        <v/>
      </c>
    </row>
    <row r="486" spans="1:47" ht="15" customHeight="1" x14ac:dyDescent="0.25">
      <c r="A486" s="10" t="str">
        <f>IF('1_geral'!$D$14="","",'1_geral'!$A$14)</f>
        <v/>
      </c>
      <c r="B486" s="48" t="str">
        <f>IF('1_geral'!$G$14="","",'1_geral'!$G$14)</f>
        <v/>
      </c>
      <c r="C486" s="48" t="str">
        <f>IF('1_geral'!$D$14="","",'1_geral'!$D$14)</f>
        <v/>
      </c>
      <c r="D486" s="35" t="str">
        <f>IF(C486="","",1/'3_pessoal'!C$14)</f>
        <v/>
      </c>
      <c r="E486" s="11">
        <f>IF(C486="",0,'3_pessoal'!BB$14)</f>
        <v>0</v>
      </c>
      <c r="F486" s="108">
        <f>IF(C486="",0,'3_pessoal'!BD$14)</f>
        <v>0</v>
      </c>
      <c r="G486" s="11">
        <f t="shared" si="234"/>
        <v>0</v>
      </c>
      <c r="I486" s="11">
        <f t="shared" si="232"/>
        <v>0</v>
      </c>
      <c r="J486" s="112">
        <f t="shared" si="233"/>
        <v>0</v>
      </c>
      <c r="L486" s="11">
        <f t="shared" si="235"/>
        <v>0</v>
      </c>
      <c r="M486" s="108">
        <f t="shared" si="236"/>
        <v>0</v>
      </c>
      <c r="O486" s="11">
        <f t="shared" si="237"/>
        <v>0</v>
      </c>
      <c r="P486" s="108">
        <f t="shared" si="238"/>
        <v>0</v>
      </c>
      <c r="R486" s="11">
        <f t="shared" si="239"/>
        <v>0</v>
      </c>
      <c r="S486" s="108">
        <f t="shared" si="240"/>
        <v>0</v>
      </c>
      <c r="U486" s="11">
        <f t="shared" si="241"/>
        <v>0</v>
      </c>
      <c r="V486" s="108">
        <f t="shared" si="242"/>
        <v>0</v>
      </c>
      <c r="X486" s="11">
        <f t="shared" si="243"/>
        <v>0</v>
      </c>
      <c r="Y486" s="108">
        <f t="shared" si="244"/>
        <v>0</v>
      </c>
      <c r="AA486" s="11">
        <f t="shared" si="245"/>
        <v>0</v>
      </c>
      <c r="AB486" s="108">
        <f t="shared" si="246"/>
        <v>0</v>
      </c>
      <c r="AD486" s="11">
        <f t="shared" si="247"/>
        <v>0</v>
      </c>
      <c r="AE486" s="108">
        <f t="shared" si="248"/>
        <v>0</v>
      </c>
      <c r="AG486" s="11">
        <f t="shared" si="249"/>
        <v>0</v>
      </c>
      <c r="AH486" s="108">
        <f t="shared" si="250"/>
        <v>0</v>
      </c>
      <c r="AJ486" s="11">
        <f t="shared" si="251"/>
        <v>0</v>
      </c>
      <c r="AK486" s="108">
        <f t="shared" si="252"/>
        <v>0</v>
      </c>
      <c r="AM486" s="11">
        <f t="shared" si="253"/>
        <v>0</v>
      </c>
      <c r="AN486" s="108">
        <f t="shared" si="254"/>
        <v>0</v>
      </c>
      <c r="AP486" s="11">
        <f t="shared" si="255"/>
        <v>0</v>
      </c>
      <c r="AQ486" s="108">
        <f t="shared" si="256"/>
        <v>0</v>
      </c>
      <c r="AS486" s="11">
        <f t="shared" si="257"/>
        <v>0</v>
      </c>
      <c r="AT486" s="108">
        <f t="shared" si="258"/>
        <v>0</v>
      </c>
      <c r="AU486" s="158" t="str">
        <f>IF(C486="","",VLOOKUP(B486,apoio!P:S,4,0))</f>
        <v/>
      </c>
    </row>
    <row r="487" spans="1:47" ht="15" customHeight="1" x14ac:dyDescent="0.25">
      <c r="A487" s="7" t="str">
        <f>IF('1_geral'!$D$15="","",'1_geral'!$A$15)</f>
        <v/>
      </c>
      <c r="B487" s="49" t="str">
        <f>IF('1_geral'!$G$15="","",'1_geral'!$G$15)</f>
        <v/>
      </c>
      <c r="C487" s="49" t="str">
        <f>IF('1_geral'!$D$15="","",'1_geral'!$D$15)</f>
        <v/>
      </c>
      <c r="D487" s="35" t="str">
        <f>IF(C487="","",1/'3_pessoal'!C$15)</f>
        <v/>
      </c>
      <c r="E487" s="12">
        <f>IF(C487="",0,'3_pessoal'!BB$15)</f>
        <v>0</v>
      </c>
      <c r="F487" s="33">
        <f>IF(C487="",0,'3_pessoal'!BD$15)</f>
        <v>0</v>
      </c>
      <c r="G487" s="12">
        <f t="shared" si="234"/>
        <v>0</v>
      </c>
      <c r="I487" s="12">
        <f t="shared" si="232"/>
        <v>0</v>
      </c>
      <c r="J487" s="12">
        <f t="shared" si="233"/>
        <v>0</v>
      </c>
      <c r="L487" s="12">
        <f t="shared" si="235"/>
        <v>0</v>
      </c>
      <c r="M487" s="33">
        <f t="shared" si="236"/>
        <v>0</v>
      </c>
      <c r="O487" s="12">
        <f t="shared" si="237"/>
        <v>0</v>
      </c>
      <c r="P487" s="33">
        <f t="shared" si="238"/>
        <v>0</v>
      </c>
      <c r="R487" s="12">
        <f t="shared" si="239"/>
        <v>0</v>
      </c>
      <c r="S487" s="33">
        <f t="shared" si="240"/>
        <v>0</v>
      </c>
      <c r="U487" s="12">
        <f t="shared" si="241"/>
        <v>0</v>
      </c>
      <c r="V487" s="33">
        <f t="shared" si="242"/>
        <v>0</v>
      </c>
      <c r="X487" s="12">
        <f t="shared" si="243"/>
        <v>0</v>
      </c>
      <c r="Y487" s="33">
        <f t="shared" si="244"/>
        <v>0</v>
      </c>
      <c r="AA487" s="12">
        <f t="shared" si="245"/>
        <v>0</v>
      </c>
      <c r="AB487" s="33">
        <f t="shared" si="246"/>
        <v>0</v>
      </c>
      <c r="AD487" s="12">
        <f t="shared" si="247"/>
        <v>0</v>
      </c>
      <c r="AE487" s="33">
        <f t="shared" si="248"/>
        <v>0</v>
      </c>
      <c r="AG487" s="12">
        <f t="shared" si="249"/>
        <v>0</v>
      </c>
      <c r="AH487" s="33">
        <f t="shared" si="250"/>
        <v>0</v>
      </c>
      <c r="AJ487" s="12">
        <f t="shared" si="251"/>
        <v>0</v>
      </c>
      <c r="AK487" s="33">
        <f t="shared" si="252"/>
        <v>0</v>
      </c>
      <c r="AM487" s="12">
        <f t="shared" si="253"/>
        <v>0</v>
      </c>
      <c r="AN487" s="33">
        <f t="shared" si="254"/>
        <v>0</v>
      </c>
      <c r="AP487" s="12">
        <f t="shared" si="255"/>
        <v>0</v>
      </c>
      <c r="AQ487" s="33">
        <f t="shared" si="256"/>
        <v>0</v>
      </c>
      <c r="AS487" s="12">
        <f t="shared" si="257"/>
        <v>0</v>
      </c>
      <c r="AT487" s="33">
        <f t="shared" si="258"/>
        <v>0</v>
      </c>
      <c r="AU487" s="158" t="str">
        <f>IF(C487="","",VLOOKUP(B487,apoio!P:S,4,0))</f>
        <v/>
      </c>
    </row>
    <row r="488" spans="1:47" ht="15" customHeight="1" x14ac:dyDescent="0.25">
      <c r="A488" s="10" t="str">
        <f>IF('1_geral'!$D$16="","",'1_geral'!$A$16)</f>
        <v/>
      </c>
      <c r="B488" s="48" t="str">
        <f>IF('1_geral'!$G$16="","",'1_geral'!$G$16)</f>
        <v/>
      </c>
      <c r="C488" s="48" t="str">
        <f>IF('1_geral'!$D$16="","",'1_geral'!$D$16)</f>
        <v/>
      </c>
      <c r="D488" s="35" t="str">
        <f>IF(C488="","",1/'3_pessoal'!C$16)</f>
        <v/>
      </c>
      <c r="E488" s="11">
        <f>IF(C488="",0,'3_pessoal'!BB$16)</f>
        <v>0</v>
      </c>
      <c r="F488" s="108">
        <f>IF(C488="",0,'3_pessoal'!BD$16)</f>
        <v>0</v>
      </c>
      <c r="G488" s="11">
        <f t="shared" si="234"/>
        <v>0</v>
      </c>
      <c r="I488" s="11">
        <f t="shared" si="232"/>
        <v>0</v>
      </c>
      <c r="J488" s="112">
        <f t="shared" si="233"/>
        <v>0</v>
      </c>
      <c r="L488" s="11">
        <f t="shared" si="235"/>
        <v>0</v>
      </c>
      <c r="M488" s="108">
        <f t="shared" si="236"/>
        <v>0</v>
      </c>
      <c r="O488" s="11">
        <f t="shared" si="237"/>
        <v>0</v>
      </c>
      <c r="P488" s="108">
        <f t="shared" si="238"/>
        <v>0</v>
      </c>
      <c r="R488" s="11">
        <f t="shared" si="239"/>
        <v>0</v>
      </c>
      <c r="S488" s="108">
        <f t="shared" si="240"/>
        <v>0</v>
      </c>
      <c r="U488" s="11">
        <f t="shared" si="241"/>
        <v>0</v>
      </c>
      <c r="V488" s="108">
        <f t="shared" si="242"/>
        <v>0</v>
      </c>
      <c r="X488" s="11">
        <f t="shared" si="243"/>
        <v>0</v>
      </c>
      <c r="Y488" s="108">
        <f t="shared" si="244"/>
        <v>0</v>
      </c>
      <c r="AA488" s="11">
        <f t="shared" si="245"/>
        <v>0</v>
      </c>
      <c r="AB488" s="108">
        <f t="shared" si="246"/>
        <v>0</v>
      </c>
      <c r="AD488" s="11">
        <f t="shared" si="247"/>
        <v>0</v>
      </c>
      <c r="AE488" s="108">
        <f t="shared" si="248"/>
        <v>0</v>
      </c>
      <c r="AG488" s="11">
        <f t="shared" si="249"/>
        <v>0</v>
      </c>
      <c r="AH488" s="108">
        <f t="shared" si="250"/>
        <v>0</v>
      </c>
      <c r="AJ488" s="11">
        <f t="shared" si="251"/>
        <v>0</v>
      </c>
      <c r="AK488" s="108">
        <f t="shared" si="252"/>
        <v>0</v>
      </c>
      <c r="AM488" s="11">
        <f t="shared" si="253"/>
        <v>0</v>
      </c>
      <c r="AN488" s="108">
        <f t="shared" si="254"/>
        <v>0</v>
      </c>
      <c r="AP488" s="11">
        <f t="shared" si="255"/>
        <v>0</v>
      </c>
      <c r="AQ488" s="108">
        <f t="shared" si="256"/>
        <v>0</v>
      </c>
      <c r="AS488" s="11">
        <f t="shared" si="257"/>
        <v>0</v>
      </c>
      <c r="AT488" s="108">
        <f t="shared" si="258"/>
        <v>0</v>
      </c>
      <c r="AU488" s="158" t="str">
        <f>IF(C488="","",VLOOKUP(B488,apoio!P:S,4,0))</f>
        <v/>
      </c>
    </row>
    <row r="489" spans="1:47" ht="15" customHeight="1" x14ac:dyDescent="0.25">
      <c r="A489" s="7" t="str">
        <f>IF('1_geral'!$D$17="","",'1_geral'!$A$17)</f>
        <v/>
      </c>
      <c r="B489" s="49" t="str">
        <f>IF('1_geral'!$G$17="","",'1_geral'!$G$17)</f>
        <v/>
      </c>
      <c r="C489" s="49" t="str">
        <f>IF('1_geral'!$D$17="","",'1_geral'!$D$17)</f>
        <v/>
      </c>
      <c r="D489" s="35" t="str">
        <f>IF(C489="","",1/'3_pessoal'!C$17)</f>
        <v/>
      </c>
      <c r="E489" s="12">
        <f>IF(C489="",0,'3_pessoal'!BB$17)</f>
        <v>0</v>
      </c>
      <c r="F489" s="33">
        <f>IF(C489="",0,'3_pessoal'!BD$17)</f>
        <v>0</v>
      </c>
      <c r="G489" s="12">
        <f t="shared" si="234"/>
        <v>0</v>
      </c>
      <c r="I489" s="12">
        <f t="shared" si="232"/>
        <v>0</v>
      </c>
      <c r="J489" s="12">
        <f t="shared" si="233"/>
        <v>0</v>
      </c>
      <c r="L489" s="12">
        <f t="shared" si="235"/>
        <v>0</v>
      </c>
      <c r="M489" s="33">
        <f t="shared" si="236"/>
        <v>0</v>
      </c>
      <c r="O489" s="12">
        <f t="shared" si="237"/>
        <v>0</v>
      </c>
      <c r="P489" s="33">
        <f t="shared" si="238"/>
        <v>0</v>
      </c>
      <c r="R489" s="12">
        <f t="shared" si="239"/>
        <v>0</v>
      </c>
      <c r="S489" s="33">
        <f t="shared" si="240"/>
        <v>0</v>
      </c>
      <c r="U489" s="12">
        <f t="shared" si="241"/>
        <v>0</v>
      </c>
      <c r="V489" s="33">
        <f t="shared" si="242"/>
        <v>0</v>
      </c>
      <c r="X489" s="12">
        <f t="shared" si="243"/>
        <v>0</v>
      </c>
      <c r="Y489" s="33">
        <f t="shared" si="244"/>
        <v>0</v>
      </c>
      <c r="AA489" s="12">
        <f t="shared" si="245"/>
        <v>0</v>
      </c>
      <c r="AB489" s="33">
        <f t="shared" si="246"/>
        <v>0</v>
      </c>
      <c r="AD489" s="12">
        <f t="shared" si="247"/>
        <v>0</v>
      </c>
      <c r="AE489" s="33">
        <f t="shared" si="248"/>
        <v>0</v>
      </c>
      <c r="AG489" s="12">
        <f t="shared" si="249"/>
        <v>0</v>
      </c>
      <c r="AH489" s="33">
        <f t="shared" si="250"/>
        <v>0</v>
      </c>
      <c r="AJ489" s="12">
        <f t="shared" si="251"/>
        <v>0</v>
      </c>
      <c r="AK489" s="33">
        <f t="shared" si="252"/>
        <v>0</v>
      </c>
      <c r="AM489" s="12">
        <f t="shared" si="253"/>
        <v>0</v>
      </c>
      <c r="AN489" s="33">
        <f t="shared" si="254"/>
        <v>0</v>
      </c>
      <c r="AP489" s="12">
        <f t="shared" si="255"/>
        <v>0</v>
      </c>
      <c r="AQ489" s="33">
        <f t="shared" si="256"/>
        <v>0</v>
      </c>
      <c r="AS489" s="12">
        <f t="shared" si="257"/>
        <v>0</v>
      </c>
      <c r="AT489" s="33">
        <f t="shared" si="258"/>
        <v>0</v>
      </c>
      <c r="AU489" s="158" t="str">
        <f>IF(C489="","",VLOOKUP(B489,apoio!P:S,4,0))</f>
        <v/>
      </c>
    </row>
    <row r="490" spans="1:47" ht="15" customHeight="1" x14ac:dyDescent="0.25">
      <c r="A490" s="10" t="str">
        <f>IF('1_geral'!$D$18="","",'1_geral'!$A$18)</f>
        <v/>
      </c>
      <c r="B490" s="48" t="str">
        <f>IF('1_geral'!$G$18="","",'1_geral'!$G$18)</f>
        <v/>
      </c>
      <c r="C490" s="48" t="str">
        <f>IF('1_geral'!$D$18="","",'1_geral'!$D$18)</f>
        <v/>
      </c>
      <c r="D490" s="35" t="str">
        <f>IF(C490="","",1/'3_pessoal'!C$18)</f>
        <v/>
      </c>
      <c r="E490" s="11">
        <f>IF(C490="",0,'3_pessoal'!BB$18)</f>
        <v>0</v>
      </c>
      <c r="F490" s="108">
        <f>IF(C490="",0,'3_pessoal'!BD$18)</f>
        <v>0</v>
      </c>
      <c r="G490" s="11">
        <f t="shared" si="234"/>
        <v>0</v>
      </c>
      <c r="I490" s="11">
        <f t="shared" si="232"/>
        <v>0</v>
      </c>
      <c r="J490" s="112">
        <f t="shared" si="233"/>
        <v>0</v>
      </c>
      <c r="L490" s="11">
        <f t="shared" si="235"/>
        <v>0</v>
      </c>
      <c r="M490" s="108">
        <f t="shared" si="236"/>
        <v>0</v>
      </c>
      <c r="O490" s="11">
        <f t="shared" si="237"/>
        <v>0</v>
      </c>
      <c r="P490" s="108">
        <f t="shared" si="238"/>
        <v>0</v>
      </c>
      <c r="R490" s="11">
        <f t="shared" si="239"/>
        <v>0</v>
      </c>
      <c r="S490" s="108">
        <f t="shared" si="240"/>
        <v>0</v>
      </c>
      <c r="U490" s="11">
        <f t="shared" si="241"/>
        <v>0</v>
      </c>
      <c r="V490" s="108">
        <f t="shared" si="242"/>
        <v>0</v>
      </c>
      <c r="X490" s="11">
        <f t="shared" si="243"/>
        <v>0</v>
      </c>
      <c r="Y490" s="108">
        <f t="shared" si="244"/>
        <v>0</v>
      </c>
      <c r="AA490" s="11">
        <f t="shared" si="245"/>
        <v>0</v>
      </c>
      <c r="AB490" s="108">
        <f t="shared" si="246"/>
        <v>0</v>
      </c>
      <c r="AD490" s="11">
        <f t="shared" si="247"/>
        <v>0</v>
      </c>
      <c r="AE490" s="108">
        <f t="shared" si="248"/>
        <v>0</v>
      </c>
      <c r="AG490" s="11">
        <f t="shared" si="249"/>
        <v>0</v>
      </c>
      <c r="AH490" s="108">
        <f t="shared" si="250"/>
        <v>0</v>
      </c>
      <c r="AJ490" s="11">
        <f t="shared" si="251"/>
        <v>0</v>
      </c>
      <c r="AK490" s="108">
        <f t="shared" si="252"/>
        <v>0</v>
      </c>
      <c r="AM490" s="11">
        <f t="shared" si="253"/>
        <v>0</v>
      </c>
      <c r="AN490" s="108">
        <f t="shared" si="254"/>
        <v>0</v>
      </c>
      <c r="AP490" s="11">
        <f t="shared" si="255"/>
        <v>0</v>
      </c>
      <c r="AQ490" s="108">
        <f t="shared" si="256"/>
        <v>0</v>
      </c>
      <c r="AS490" s="11">
        <f t="shared" si="257"/>
        <v>0</v>
      </c>
      <c r="AT490" s="108">
        <f t="shared" si="258"/>
        <v>0</v>
      </c>
      <c r="AU490" s="158" t="str">
        <f>IF(C490="","",VLOOKUP(B490,apoio!P:S,4,0))</f>
        <v/>
      </c>
    </row>
    <row r="491" spans="1:47" ht="15" customHeight="1" x14ac:dyDescent="0.25">
      <c r="A491" s="7" t="str">
        <f>IF('1_geral'!$D$19="","",'1_geral'!$A$19)</f>
        <v/>
      </c>
      <c r="B491" s="49" t="str">
        <f>IF('1_geral'!$G$19="","",'1_geral'!$G$19)</f>
        <v/>
      </c>
      <c r="C491" s="49" t="str">
        <f>IF('1_geral'!$D$19="","",'1_geral'!$D$19)</f>
        <v/>
      </c>
      <c r="D491" s="35" t="str">
        <f>IF(C491="","",1/'3_pessoal'!C$19)</f>
        <v/>
      </c>
      <c r="E491" s="12">
        <f>IF(C491="",0,'3_pessoal'!BB$19)</f>
        <v>0</v>
      </c>
      <c r="F491" s="33">
        <f>IF(C491="",0,'3_pessoal'!BD$19)</f>
        <v>0</v>
      </c>
      <c r="G491" s="12">
        <f t="shared" si="234"/>
        <v>0</v>
      </c>
      <c r="I491" s="12">
        <f t="shared" si="232"/>
        <v>0</v>
      </c>
      <c r="J491" s="12">
        <f t="shared" si="233"/>
        <v>0</v>
      </c>
      <c r="L491" s="12">
        <f t="shared" si="235"/>
        <v>0</v>
      </c>
      <c r="M491" s="33">
        <f t="shared" si="236"/>
        <v>0</v>
      </c>
      <c r="O491" s="12">
        <f t="shared" si="237"/>
        <v>0</v>
      </c>
      <c r="P491" s="33">
        <f t="shared" si="238"/>
        <v>0</v>
      </c>
      <c r="R491" s="12">
        <f t="shared" si="239"/>
        <v>0</v>
      </c>
      <c r="S491" s="33">
        <f t="shared" si="240"/>
        <v>0</v>
      </c>
      <c r="U491" s="12">
        <f t="shared" si="241"/>
        <v>0</v>
      </c>
      <c r="V491" s="33">
        <f t="shared" si="242"/>
        <v>0</v>
      </c>
      <c r="X491" s="12">
        <f t="shared" si="243"/>
        <v>0</v>
      </c>
      <c r="Y491" s="33">
        <f t="shared" si="244"/>
        <v>0</v>
      </c>
      <c r="AA491" s="12">
        <f t="shared" si="245"/>
        <v>0</v>
      </c>
      <c r="AB491" s="33">
        <f t="shared" si="246"/>
        <v>0</v>
      </c>
      <c r="AD491" s="12">
        <f t="shared" si="247"/>
        <v>0</v>
      </c>
      <c r="AE491" s="33">
        <f t="shared" si="248"/>
        <v>0</v>
      </c>
      <c r="AG491" s="12">
        <f t="shared" si="249"/>
        <v>0</v>
      </c>
      <c r="AH491" s="33">
        <f t="shared" si="250"/>
        <v>0</v>
      </c>
      <c r="AJ491" s="12">
        <f t="shared" si="251"/>
        <v>0</v>
      </c>
      <c r="AK491" s="33">
        <f t="shared" si="252"/>
        <v>0</v>
      </c>
      <c r="AM491" s="12">
        <f t="shared" si="253"/>
        <v>0</v>
      </c>
      <c r="AN491" s="33">
        <f t="shared" si="254"/>
        <v>0</v>
      </c>
      <c r="AP491" s="12">
        <f t="shared" si="255"/>
        <v>0</v>
      </c>
      <c r="AQ491" s="33">
        <f t="shared" si="256"/>
        <v>0</v>
      </c>
      <c r="AS491" s="12">
        <f t="shared" si="257"/>
        <v>0</v>
      </c>
      <c r="AT491" s="33">
        <f t="shared" si="258"/>
        <v>0</v>
      </c>
      <c r="AU491" s="158" t="str">
        <f>IF(C491="","",VLOOKUP(B491,apoio!P:S,4,0))</f>
        <v/>
      </c>
    </row>
    <row r="492" spans="1:47" ht="15" customHeight="1" x14ac:dyDescent="0.25">
      <c r="A492" s="10" t="str">
        <f>IF('1_geral'!$D$20="","",'1_geral'!$A$20)</f>
        <v/>
      </c>
      <c r="B492" s="48" t="str">
        <f>IF('1_geral'!$G$20="","",'1_geral'!$G$20)</f>
        <v/>
      </c>
      <c r="C492" s="48" t="str">
        <f>IF('1_geral'!$D$20="","",'1_geral'!$D$20)</f>
        <v/>
      </c>
      <c r="D492" s="35" t="str">
        <f>IF(C492="","",1/'3_pessoal'!C$20)</f>
        <v/>
      </c>
      <c r="E492" s="11">
        <f>IF(C492="",0,'3_pessoal'!BB$20)</f>
        <v>0</v>
      </c>
      <c r="F492" s="108">
        <f>IF(C492="",0,'3_pessoal'!BD$20)</f>
        <v>0</v>
      </c>
      <c r="G492" s="11">
        <f t="shared" si="234"/>
        <v>0</v>
      </c>
      <c r="I492" s="11">
        <f t="shared" si="232"/>
        <v>0</v>
      </c>
      <c r="J492" s="112">
        <f t="shared" si="233"/>
        <v>0</v>
      </c>
      <c r="L492" s="11">
        <f t="shared" si="235"/>
        <v>0</v>
      </c>
      <c r="M492" s="108">
        <f t="shared" si="236"/>
        <v>0</v>
      </c>
      <c r="O492" s="11">
        <f t="shared" si="237"/>
        <v>0</v>
      </c>
      <c r="P492" s="108">
        <f t="shared" si="238"/>
        <v>0</v>
      </c>
      <c r="R492" s="11">
        <f t="shared" si="239"/>
        <v>0</v>
      </c>
      <c r="S492" s="108">
        <f t="shared" si="240"/>
        <v>0</v>
      </c>
      <c r="U492" s="11">
        <f t="shared" si="241"/>
        <v>0</v>
      </c>
      <c r="V492" s="108">
        <f t="shared" si="242"/>
        <v>0</v>
      </c>
      <c r="X492" s="11">
        <f t="shared" si="243"/>
        <v>0</v>
      </c>
      <c r="Y492" s="108">
        <f t="shared" si="244"/>
        <v>0</v>
      </c>
      <c r="AA492" s="11">
        <f t="shared" si="245"/>
        <v>0</v>
      </c>
      <c r="AB492" s="108">
        <f t="shared" si="246"/>
        <v>0</v>
      </c>
      <c r="AD492" s="11">
        <f t="shared" si="247"/>
        <v>0</v>
      </c>
      <c r="AE492" s="108">
        <f t="shared" si="248"/>
        <v>0</v>
      </c>
      <c r="AG492" s="11">
        <f t="shared" si="249"/>
        <v>0</v>
      </c>
      <c r="AH492" s="108">
        <f t="shared" si="250"/>
        <v>0</v>
      </c>
      <c r="AJ492" s="11">
        <f t="shared" si="251"/>
        <v>0</v>
      </c>
      <c r="AK492" s="108">
        <f t="shared" si="252"/>
        <v>0</v>
      </c>
      <c r="AM492" s="11">
        <f t="shared" si="253"/>
        <v>0</v>
      </c>
      <c r="AN492" s="108">
        <f t="shared" si="254"/>
        <v>0</v>
      </c>
      <c r="AP492" s="11">
        <f t="shared" si="255"/>
        <v>0</v>
      </c>
      <c r="AQ492" s="108">
        <f t="shared" si="256"/>
        <v>0</v>
      </c>
      <c r="AS492" s="11">
        <f t="shared" si="257"/>
        <v>0</v>
      </c>
      <c r="AT492" s="108">
        <f t="shared" si="258"/>
        <v>0</v>
      </c>
      <c r="AU492" s="158" t="str">
        <f>IF(C492="","",VLOOKUP(B492,apoio!P:S,4,0))</f>
        <v/>
      </c>
    </row>
    <row r="493" spans="1:47" ht="15" customHeight="1" x14ac:dyDescent="0.25">
      <c r="A493" s="7" t="str">
        <f>IF('1_geral'!$D$21="","",'1_geral'!$A$21)</f>
        <v/>
      </c>
      <c r="B493" s="49" t="str">
        <f>IF('1_geral'!$G$21="","",'1_geral'!$G$21)</f>
        <v/>
      </c>
      <c r="C493" s="49" t="str">
        <f>IF('1_geral'!$D$21="","",'1_geral'!$D$21)</f>
        <v/>
      </c>
      <c r="D493" s="35" t="str">
        <f>IF(C493="","",1/'3_pessoal'!C$21)</f>
        <v/>
      </c>
      <c r="E493" s="12">
        <f>IF(C493="",0,'3_pessoal'!BB$21)</f>
        <v>0</v>
      </c>
      <c r="F493" s="33">
        <f>IF(C493="",0,'3_pessoal'!BD$21)</f>
        <v>0</v>
      </c>
      <c r="G493" s="12">
        <f t="shared" si="234"/>
        <v>0</v>
      </c>
      <c r="I493" s="12">
        <f t="shared" si="232"/>
        <v>0</v>
      </c>
      <c r="J493" s="12">
        <f t="shared" si="233"/>
        <v>0</v>
      </c>
      <c r="L493" s="12">
        <f t="shared" si="235"/>
        <v>0</v>
      </c>
      <c r="M493" s="33">
        <f t="shared" si="236"/>
        <v>0</v>
      </c>
      <c r="O493" s="12">
        <f t="shared" si="237"/>
        <v>0</v>
      </c>
      <c r="P493" s="33">
        <f t="shared" si="238"/>
        <v>0</v>
      </c>
      <c r="R493" s="12">
        <f t="shared" si="239"/>
        <v>0</v>
      </c>
      <c r="S493" s="33">
        <f t="shared" si="240"/>
        <v>0</v>
      </c>
      <c r="U493" s="12">
        <f t="shared" si="241"/>
        <v>0</v>
      </c>
      <c r="V493" s="33">
        <f t="shared" si="242"/>
        <v>0</v>
      </c>
      <c r="X493" s="12">
        <f t="shared" si="243"/>
        <v>0</v>
      </c>
      <c r="Y493" s="33">
        <f t="shared" si="244"/>
        <v>0</v>
      </c>
      <c r="AA493" s="12">
        <f t="shared" si="245"/>
        <v>0</v>
      </c>
      <c r="AB493" s="33">
        <f t="shared" si="246"/>
        <v>0</v>
      </c>
      <c r="AD493" s="12">
        <f t="shared" si="247"/>
        <v>0</v>
      </c>
      <c r="AE493" s="33">
        <f t="shared" si="248"/>
        <v>0</v>
      </c>
      <c r="AG493" s="12">
        <f t="shared" si="249"/>
        <v>0</v>
      </c>
      <c r="AH493" s="33">
        <f t="shared" si="250"/>
        <v>0</v>
      </c>
      <c r="AJ493" s="12">
        <f t="shared" si="251"/>
        <v>0</v>
      </c>
      <c r="AK493" s="33">
        <f t="shared" si="252"/>
        <v>0</v>
      </c>
      <c r="AM493" s="12">
        <f t="shared" si="253"/>
        <v>0</v>
      </c>
      <c r="AN493" s="33">
        <f t="shared" si="254"/>
        <v>0</v>
      </c>
      <c r="AP493" s="12">
        <f t="shared" si="255"/>
        <v>0</v>
      </c>
      <c r="AQ493" s="33">
        <f t="shared" si="256"/>
        <v>0</v>
      </c>
      <c r="AS493" s="12">
        <f t="shared" si="257"/>
        <v>0</v>
      </c>
      <c r="AT493" s="33">
        <f t="shared" si="258"/>
        <v>0</v>
      </c>
      <c r="AU493" s="158" t="str">
        <f>IF(C493="","",VLOOKUP(B493,apoio!P:S,4,0))</f>
        <v/>
      </c>
    </row>
    <row r="494" spans="1:47" ht="15" customHeight="1" x14ac:dyDescent="0.25">
      <c r="A494" s="10" t="str">
        <f>IF('1_geral'!$D$22="","",'1_geral'!$A$22)</f>
        <v/>
      </c>
      <c r="B494" s="48" t="str">
        <f>IF('1_geral'!$G$22="","",'1_geral'!$G$22)</f>
        <v/>
      </c>
      <c r="C494" s="48" t="str">
        <f>IF('1_geral'!$D$22="","",'1_geral'!$D$22)</f>
        <v/>
      </c>
      <c r="D494" s="35" t="str">
        <f>IF(C494="","",1/'3_pessoal'!C$22)</f>
        <v/>
      </c>
      <c r="E494" s="11">
        <f>IF(C494="",0,'3_pessoal'!BB$22)</f>
        <v>0</v>
      </c>
      <c r="F494" s="108">
        <f>IF(C494="",0,'3_pessoal'!BD$22)</f>
        <v>0</v>
      </c>
      <c r="G494" s="11">
        <f t="shared" si="234"/>
        <v>0</v>
      </c>
      <c r="I494" s="11">
        <f t="shared" si="232"/>
        <v>0</v>
      </c>
      <c r="J494" s="112">
        <f t="shared" si="233"/>
        <v>0</v>
      </c>
      <c r="L494" s="11">
        <f t="shared" si="235"/>
        <v>0</v>
      </c>
      <c r="M494" s="108">
        <f t="shared" si="236"/>
        <v>0</v>
      </c>
      <c r="O494" s="11">
        <f t="shared" si="237"/>
        <v>0</v>
      </c>
      <c r="P494" s="108">
        <f t="shared" si="238"/>
        <v>0</v>
      </c>
      <c r="R494" s="11">
        <f t="shared" si="239"/>
        <v>0</v>
      </c>
      <c r="S494" s="108">
        <f t="shared" si="240"/>
        <v>0</v>
      </c>
      <c r="U494" s="11">
        <f t="shared" si="241"/>
        <v>0</v>
      </c>
      <c r="V494" s="108">
        <f t="shared" si="242"/>
        <v>0</v>
      </c>
      <c r="X494" s="11">
        <f t="shared" si="243"/>
        <v>0</v>
      </c>
      <c r="Y494" s="108">
        <f t="shared" si="244"/>
        <v>0</v>
      </c>
      <c r="AA494" s="11">
        <f t="shared" si="245"/>
        <v>0</v>
      </c>
      <c r="AB494" s="108">
        <f t="shared" si="246"/>
        <v>0</v>
      </c>
      <c r="AD494" s="11">
        <f t="shared" si="247"/>
        <v>0</v>
      </c>
      <c r="AE494" s="108">
        <f t="shared" si="248"/>
        <v>0</v>
      </c>
      <c r="AG494" s="11">
        <f t="shared" si="249"/>
        <v>0</v>
      </c>
      <c r="AH494" s="108">
        <f t="shared" si="250"/>
        <v>0</v>
      </c>
      <c r="AJ494" s="11">
        <f t="shared" si="251"/>
        <v>0</v>
      </c>
      <c r="AK494" s="108">
        <f t="shared" si="252"/>
        <v>0</v>
      </c>
      <c r="AM494" s="11">
        <f t="shared" si="253"/>
        <v>0</v>
      </c>
      <c r="AN494" s="108">
        <f t="shared" si="254"/>
        <v>0</v>
      </c>
      <c r="AP494" s="11">
        <f t="shared" si="255"/>
        <v>0</v>
      </c>
      <c r="AQ494" s="108">
        <f t="shared" si="256"/>
        <v>0</v>
      </c>
      <c r="AS494" s="11">
        <f t="shared" si="257"/>
        <v>0</v>
      </c>
      <c r="AT494" s="108">
        <f t="shared" si="258"/>
        <v>0</v>
      </c>
      <c r="AU494" s="158" t="str">
        <f>IF(C494="","",VLOOKUP(B494,apoio!P:S,4,0))</f>
        <v/>
      </c>
    </row>
    <row r="495" spans="1:47" ht="15" customHeight="1" x14ac:dyDescent="0.25">
      <c r="A495" s="7" t="str">
        <f>IF('1_geral'!$D$23="","",'1_geral'!$A$23)</f>
        <v/>
      </c>
      <c r="B495" s="49" t="str">
        <f>IF('1_geral'!$G$23="","",'1_geral'!$G$23)</f>
        <v/>
      </c>
      <c r="C495" s="49" t="str">
        <f>IF('1_geral'!$D$23="","",'1_geral'!$D$23)</f>
        <v/>
      </c>
      <c r="D495" s="35" t="str">
        <f>IF(C495="","",1/'3_pessoal'!C$23)</f>
        <v/>
      </c>
      <c r="E495" s="12">
        <f>IF(C495="",0,'3_pessoal'!BB$23)</f>
        <v>0</v>
      </c>
      <c r="F495" s="33">
        <f>IF(C495="",0,'3_pessoal'!BD$23)</f>
        <v>0</v>
      </c>
      <c r="G495" s="12">
        <f t="shared" si="234"/>
        <v>0</v>
      </c>
      <c r="I495" s="12">
        <f t="shared" si="232"/>
        <v>0</v>
      </c>
      <c r="J495" s="12">
        <f t="shared" si="233"/>
        <v>0</v>
      </c>
      <c r="L495" s="12">
        <f t="shared" si="235"/>
        <v>0</v>
      </c>
      <c r="M495" s="33">
        <f t="shared" si="236"/>
        <v>0</v>
      </c>
      <c r="O495" s="12">
        <f t="shared" si="237"/>
        <v>0</v>
      </c>
      <c r="P495" s="33">
        <f t="shared" si="238"/>
        <v>0</v>
      </c>
      <c r="R495" s="12">
        <f t="shared" si="239"/>
        <v>0</v>
      </c>
      <c r="S495" s="33">
        <f t="shared" si="240"/>
        <v>0</v>
      </c>
      <c r="U495" s="12">
        <f t="shared" si="241"/>
        <v>0</v>
      </c>
      <c r="V495" s="33">
        <f t="shared" si="242"/>
        <v>0</v>
      </c>
      <c r="X495" s="12">
        <f t="shared" si="243"/>
        <v>0</v>
      </c>
      <c r="Y495" s="33">
        <f t="shared" si="244"/>
        <v>0</v>
      </c>
      <c r="AA495" s="12">
        <f t="shared" si="245"/>
        <v>0</v>
      </c>
      <c r="AB495" s="33">
        <f t="shared" si="246"/>
        <v>0</v>
      </c>
      <c r="AD495" s="12">
        <f t="shared" si="247"/>
        <v>0</v>
      </c>
      <c r="AE495" s="33">
        <f t="shared" si="248"/>
        <v>0</v>
      </c>
      <c r="AG495" s="12">
        <f t="shared" si="249"/>
        <v>0</v>
      </c>
      <c r="AH495" s="33">
        <f t="shared" si="250"/>
        <v>0</v>
      </c>
      <c r="AJ495" s="12">
        <f t="shared" si="251"/>
        <v>0</v>
      </c>
      <c r="AK495" s="33">
        <f t="shared" si="252"/>
        <v>0</v>
      </c>
      <c r="AM495" s="12">
        <f t="shared" si="253"/>
        <v>0</v>
      </c>
      <c r="AN495" s="33">
        <f t="shared" si="254"/>
        <v>0</v>
      </c>
      <c r="AP495" s="12">
        <f t="shared" si="255"/>
        <v>0</v>
      </c>
      <c r="AQ495" s="33">
        <f t="shared" si="256"/>
        <v>0</v>
      </c>
      <c r="AS495" s="12">
        <f t="shared" si="257"/>
        <v>0</v>
      </c>
      <c r="AT495" s="33">
        <f t="shared" si="258"/>
        <v>0</v>
      </c>
      <c r="AU495" s="158" t="str">
        <f>IF(C495="","",VLOOKUP(B495,apoio!P:S,4,0))</f>
        <v/>
      </c>
    </row>
    <row r="496" spans="1:47" ht="15" customHeight="1" x14ac:dyDescent="0.25">
      <c r="A496" s="10" t="str">
        <f>IF('1_geral'!$D$24="","",'1_geral'!$A$24)</f>
        <v/>
      </c>
      <c r="B496" s="48" t="str">
        <f>IF('1_geral'!$G$24="","",'1_geral'!$G$24)</f>
        <v/>
      </c>
      <c r="C496" s="48" t="str">
        <f>IF('1_geral'!$D$24="","",'1_geral'!$D$24)</f>
        <v/>
      </c>
      <c r="D496" s="35" t="str">
        <f>IF(C496="","",1/'3_pessoal'!C$24)</f>
        <v/>
      </c>
      <c r="E496" s="11">
        <f>IF(C496="",0,'3_pessoal'!BB$24)</f>
        <v>0</v>
      </c>
      <c r="F496" s="108">
        <f>IF(C496="",0,'3_pessoal'!BD$24)</f>
        <v>0</v>
      </c>
      <c r="G496" s="11">
        <f t="shared" si="234"/>
        <v>0</v>
      </c>
      <c r="I496" s="11">
        <f t="shared" si="232"/>
        <v>0</v>
      </c>
      <c r="J496" s="112">
        <f t="shared" si="233"/>
        <v>0</v>
      </c>
      <c r="L496" s="11">
        <f t="shared" si="235"/>
        <v>0</v>
      </c>
      <c r="M496" s="108">
        <f t="shared" si="236"/>
        <v>0</v>
      </c>
      <c r="O496" s="11">
        <f t="shared" si="237"/>
        <v>0</v>
      </c>
      <c r="P496" s="108">
        <f t="shared" si="238"/>
        <v>0</v>
      </c>
      <c r="R496" s="11">
        <f t="shared" si="239"/>
        <v>0</v>
      </c>
      <c r="S496" s="108">
        <f t="shared" si="240"/>
        <v>0</v>
      </c>
      <c r="U496" s="11">
        <f t="shared" si="241"/>
        <v>0</v>
      </c>
      <c r="V496" s="108">
        <f t="shared" si="242"/>
        <v>0</v>
      </c>
      <c r="X496" s="11">
        <f t="shared" si="243"/>
        <v>0</v>
      </c>
      <c r="Y496" s="108">
        <f t="shared" si="244"/>
        <v>0</v>
      </c>
      <c r="AA496" s="11">
        <f t="shared" si="245"/>
        <v>0</v>
      </c>
      <c r="AB496" s="108">
        <f t="shared" si="246"/>
        <v>0</v>
      </c>
      <c r="AD496" s="11">
        <f t="shared" si="247"/>
        <v>0</v>
      </c>
      <c r="AE496" s="108">
        <f t="shared" si="248"/>
        <v>0</v>
      </c>
      <c r="AG496" s="11">
        <f t="shared" si="249"/>
        <v>0</v>
      </c>
      <c r="AH496" s="108">
        <f t="shared" si="250"/>
        <v>0</v>
      </c>
      <c r="AJ496" s="11">
        <f t="shared" si="251"/>
        <v>0</v>
      </c>
      <c r="AK496" s="108">
        <f t="shared" si="252"/>
        <v>0</v>
      </c>
      <c r="AM496" s="11">
        <f t="shared" si="253"/>
        <v>0</v>
      </c>
      <c r="AN496" s="108">
        <f t="shared" si="254"/>
        <v>0</v>
      </c>
      <c r="AP496" s="11">
        <f t="shared" si="255"/>
        <v>0</v>
      </c>
      <c r="AQ496" s="108">
        <f t="shared" si="256"/>
        <v>0</v>
      </c>
      <c r="AS496" s="11">
        <f t="shared" si="257"/>
        <v>0</v>
      </c>
      <c r="AT496" s="108">
        <f t="shared" si="258"/>
        <v>0</v>
      </c>
      <c r="AU496" s="158" t="str">
        <f>IF(C496="","",VLOOKUP(B496,apoio!P:S,4,0))</f>
        <v/>
      </c>
    </row>
    <row r="497" spans="1:47" ht="15" customHeight="1" x14ac:dyDescent="0.25">
      <c r="A497" s="7" t="str">
        <f>IF('1_geral'!$D$25="","",'1_geral'!$A$25)</f>
        <v/>
      </c>
      <c r="B497" s="49" t="str">
        <f>IF('1_geral'!$G$25="","",'1_geral'!$G$25)</f>
        <v/>
      </c>
      <c r="C497" s="49" t="str">
        <f>IF('1_geral'!$D$25="","",'1_geral'!$D$25)</f>
        <v/>
      </c>
      <c r="D497" s="35" t="str">
        <f>IF(C497="","",1/'3_pessoal'!C$25)</f>
        <v/>
      </c>
      <c r="E497" s="12">
        <f>IF(C497="",0,'3_pessoal'!BB$25)</f>
        <v>0</v>
      </c>
      <c r="F497" s="33">
        <f>IF(C497="",0,'3_pessoal'!BD$25)</f>
        <v>0</v>
      </c>
      <c r="G497" s="12">
        <f t="shared" si="234"/>
        <v>0</v>
      </c>
      <c r="I497" s="12">
        <f t="shared" si="232"/>
        <v>0</v>
      </c>
      <c r="J497" s="12">
        <f t="shared" si="233"/>
        <v>0</v>
      </c>
      <c r="L497" s="12">
        <f t="shared" si="235"/>
        <v>0</v>
      </c>
      <c r="M497" s="33">
        <f t="shared" si="236"/>
        <v>0</v>
      </c>
      <c r="O497" s="12">
        <f t="shared" si="237"/>
        <v>0</v>
      </c>
      <c r="P497" s="33">
        <f t="shared" si="238"/>
        <v>0</v>
      </c>
      <c r="R497" s="12">
        <f t="shared" si="239"/>
        <v>0</v>
      </c>
      <c r="S497" s="33">
        <f t="shared" si="240"/>
        <v>0</v>
      </c>
      <c r="U497" s="12">
        <f t="shared" si="241"/>
        <v>0</v>
      </c>
      <c r="V497" s="33">
        <f t="shared" si="242"/>
        <v>0</v>
      </c>
      <c r="X497" s="12">
        <f t="shared" si="243"/>
        <v>0</v>
      </c>
      <c r="Y497" s="33">
        <f t="shared" si="244"/>
        <v>0</v>
      </c>
      <c r="AA497" s="12">
        <f t="shared" si="245"/>
        <v>0</v>
      </c>
      <c r="AB497" s="33">
        <f t="shared" si="246"/>
        <v>0</v>
      </c>
      <c r="AD497" s="12">
        <f t="shared" si="247"/>
        <v>0</v>
      </c>
      <c r="AE497" s="33">
        <f t="shared" si="248"/>
        <v>0</v>
      </c>
      <c r="AG497" s="12">
        <f t="shared" si="249"/>
        <v>0</v>
      </c>
      <c r="AH497" s="33">
        <f t="shared" si="250"/>
        <v>0</v>
      </c>
      <c r="AJ497" s="12">
        <f t="shared" si="251"/>
        <v>0</v>
      </c>
      <c r="AK497" s="33">
        <f t="shared" si="252"/>
        <v>0</v>
      </c>
      <c r="AM497" s="12">
        <f t="shared" si="253"/>
        <v>0</v>
      </c>
      <c r="AN497" s="33">
        <f t="shared" si="254"/>
        <v>0</v>
      </c>
      <c r="AP497" s="12">
        <f t="shared" si="255"/>
        <v>0</v>
      </c>
      <c r="AQ497" s="33">
        <f t="shared" si="256"/>
        <v>0</v>
      </c>
      <c r="AS497" s="12">
        <f t="shared" si="257"/>
        <v>0</v>
      </c>
      <c r="AT497" s="33">
        <f t="shared" si="258"/>
        <v>0</v>
      </c>
      <c r="AU497" s="158" t="str">
        <f>IF(C497="","",VLOOKUP(B497,apoio!P:S,4,0))</f>
        <v/>
      </c>
    </row>
    <row r="498" spans="1:47" ht="15" customHeight="1" x14ac:dyDescent="0.25">
      <c r="A498" s="10" t="str">
        <f>IF('1_geral'!$D$26="","",'1_geral'!$A$26)</f>
        <v/>
      </c>
      <c r="B498" s="48" t="str">
        <f>IF('1_geral'!$G$26="","",'1_geral'!$G$26)</f>
        <v/>
      </c>
      <c r="C498" s="48" t="str">
        <f>IF('1_geral'!$D$26="","",'1_geral'!$D$26)</f>
        <v/>
      </c>
      <c r="D498" s="35" t="str">
        <f>IF(C498="","",1/'3_pessoal'!C$26)</f>
        <v/>
      </c>
      <c r="E498" s="11">
        <f>IF(C498="",0,'3_pessoal'!BB$26)</f>
        <v>0</v>
      </c>
      <c r="F498" s="108">
        <f>IF(C498="",0,'3_pessoal'!BD$26)</f>
        <v>0</v>
      </c>
      <c r="G498" s="11">
        <f t="shared" si="234"/>
        <v>0</v>
      </c>
      <c r="I498" s="11">
        <f t="shared" si="232"/>
        <v>0</v>
      </c>
      <c r="J498" s="112">
        <f t="shared" si="233"/>
        <v>0</v>
      </c>
      <c r="L498" s="11">
        <f t="shared" si="235"/>
        <v>0</v>
      </c>
      <c r="M498" s="108">
        <f t="shared" si="236"/>
        <v>0</v>
      </c>
      <c r="O498" s="11">
        <f t="shared" si="237"/>
        <v>0</v>
      </c>
      <c r="P498" s="108">
        <f t="shared" si="238"/>
        <v>0</v>
      </c>
      <c r="R498" s="11">
        <f t="shared" si="239"/>
        <v>0</v>
      </c>
      <c r="S498" s="108">
        <f t="shared" si="240"/>
        <v>0</v>
      </c>
      <c r="U498" s="11">
        <f t="shared" si="241"/>
        <v>0</v>
      </c>
      <c r="V498" s="108">
        <f t="shared" si="242"/>
        <v>0</v>
      </c>
      <c r="X498" s="11">
        <f t="shared" si="243"/>
        <v>0</v>
      </c>
      <c r="Y498" s="108">
        <f t="shared" si="244"/>
        <v>0</v>
      </c>
      <c r="AA498" s="11">
        <f t="shared" si="245"/>
        <v>0</v>
      </c>
      <c r="AB498" s="108">
        <f t="shared" si="246"/>
        <v>0</v>
      </c>
      <c r="AD498" s="11">
        <f t="shared" si="247"/>
        <v>0</v>
      </c>
      <c r="AE498" s="108">
        <f t="shared" si="248"/>
        <v>0</v>
      </c>
      <c r="AG498" s="11">
        <f t="shared" si="249"/>
        <v>0</v>
      </c>
      <c r="AH498" s="108">
        <f t="shared" si="250"/>
        <v>0</v>
      </c>
      <c r="AJ498" s="11">
        <f t="shared" si="251"/>
        <v>0</v>
      </c>
      <c r="AK498" s="108">
        <f t="shared" si="252"/>
        <v>0</v>
      </c>
      <c r="AM498" s="11">
        <f t="shared" si="253"/>
        <v>0</v>
      </c>
      <c r="AN498" s="108">
        <f t="shared" si="254"/>
        <v>0</v>
      </c>
      <c r="AP498" s="11">
        <f t="shared" si="255"/>
        <v>0</v>
      </c>
      <c r="AQ498" s="108">
        <f t="shared" si="256"/>
        <v>0</v>
      </c>
      <c r="AS498" s="11">
        <f t="shared" si="257"/>
        <v>0</v>
      </c>
      <c r="AT498" s="108">
        <f t="shared" si="258"/>
        <v>0</v>
      </c>
      <c r="AU498" s="158" t="str">
        <f>IF(C498="","",VLOOKUP(B498,apoio!P:S,4,0))</f>
        <v/>
      </c>
    </row>
    <row r="499" spans="1:47" ht="15" customHeight="1" x14ac:dyDescent="0.25">
      <c r="A499" s="7" t="str">
        <f>IF('1_geral'!$D$27="","",'1_geral'!$A$27)</f>
        <v/>
      </c>
      <c r="B499" s="49" t="str">
        <f>IF('1_geral'!$G$27="","",'1_geral'!$G$27)</f>
        <v/>
      </c>
      <c r="C499" s="49" t="str">
        <f>IF('1_geral'!$D$27="","",'1_geral'!$D$27)</f>
        <v/>
      </c>
      <c r="D499" s="35" t="str">
        <f>IF(C499="","",1/'3_pessoal'!C$27)</f>
        <v/>
      </c>
      <c r="E499" s="12">
        <f>IF(C499="",0,'3_pessoal'!BB$27)</f>
        <v>0</v>
      </c>
      <c r="F499" s="33">
        <f>IF(C499="",0,'3_pessoal'!BD$27)</f>
        <v>0</v>
      </c>
      <c r="G499" s="12">
        <f t="shared" si="234"/>
        <v>0</v>
      </c>
      <c r="I499" s="12">
        <f t="shared" si="232"/>
        <v>0</v>
      </c>
      <c r="J499" s="12">
        <f t="shared" si="233"/>
        <v>0</v>
      </c>
      <c r="L499" s="12">
        <f t="shared" si="235"/>
        <v>0</v>
      </c>
      <c r="M499" s="33">
        <f t="shared" si="236"/>
        <v>0</v>
      </c>
      <c r="O499" s="12">
        <f t="shared" si="237"/>
        <v>0</v>
      </c>
      <c r="P499" s="33">
        <f t="shared" si="238"/>
        <v>0</v>
      </c>
      <c r="R499" s="12">
        <f t="shared" si="239"/>
        <v>0</v>
      </c>
      <c r="S499" s="33">
        <f t="shared" si="240"/>
        <v>0</v>
      </c>
      <c r="U499" s="12">
        <f t="shared" si="241"/>
        <v>0</v>
      </c>
      <c r="V499" s="33">
        <f t="shared" si="242"/>
        <v>0</v>
      </c>
      <c r="X499" s="12">
        <f t="shared" si="243"/>
        <v>0</v>
      </c>
      <c r="Y499" s="33">
        <f t="shared" si="244"/>
        <v>0</v>
      </c>
      <c r="AA499" s="12">
        <f t="shared" si="245"/>
        <v>0</v>
      </c>
      <c r="AB499" s="33">
        <f t="shared" si="246"/>
        <v>0</v>
      </c>
      <c r="AD499" s="12">
        <f t="shared" si="247"/>
        <v>0</v>
      </c>
      <c r="AE499" s="33">
        <f t="shared" si="248"/>
        <v>0</v>
      </c>
      <c r="AG499" s="12">
        <f t="shared" si="249"/>
        <v>0</v>
      </c>
      <c r="AH499" s="33">
        <f t="shared" si="250"/>
        <v>0</v>
      </c>
      <c r="AJ499" s="12">
        <f t="shared" si="251"/>
        <v>0</v>
      </c>
      <c r="AK499" s="33">
        <f t="shared" si="252"/>
        <v>0</v>
      </c>
      <c r="AM499" s="12">
        <f t="shared" si="253"/>
        <v>0</v>
      </c>
      <c r="AN499" s="33">
        <f t="shared" si="254"/>
        <v>0</v>
      </c>
      <c r="AP499" s="12">
        <f t="shared" si="255"/>
        <v>0</v>
      </c>
      <c r="AQ499" s="33">
        <f t="shared" si="256"/>
        <v>0</v>
      </c>
      <c r="AS499" s="12">
        <f t="shared" si="257"/>
        <v>0</v>
      </c>
      <c r="AT499" s="33">
        <f t="shared" si="258"/>
        <v>0</v>
      </c>
      <c r="AU499" s="158" t="str">
        <f>IF(C499="","",VLOOKUP(B499,apoio!P:S,4,0))</f>
        <v/>
      </c>
    </row>
    <row r="500" spans="1:47" ht="15" customHeight="1" x14ac:dyDescent="0.25">
      <c r="A500" s="10" t="str">
        <f>IF('1_geral'!$D$28="","",'1_geral'!$A$28)</f>
        <v/>
      </c>
      <c r="B500" s="48" t="str">
        <f>IF('1_geral'!$G$28="","",'1_geral'!$G$28)</f>
        <v/>
      </c>
      <c r="C500" s="48" t="str">
        <f>IF('1_geral'!$D$28="","",'1_geral'!$D$28)</f>
        <v/>
      </c>
      <c r="D500" s="35" t="str">
        <f>IF(C500="","",1/'3_pessoal'!C$28)</f>
        <v/>
      </c>
      <c r="E500" s="11">
        <f>IF(C500="",0,'3_pessoal'!BB$28)</f>
        <v>0</v>
      </c>
      <c r="F500" s="108">
        <f>IF(C500="",0,'3_pessoal'!BD$28)</f>
        <v>0</v>
      </c>
      <c r="G500" s="11">
        <f t="shared" si="234"/>
        <v>0</v>
      </c>
      <c r="I500" s="11">
        <f t="shared" si="232"/>
        <v>0</v>
      </c>
      <c r="J500" s="112">
        <f t="shared" si="233"/>
        <v>0</v>
      </c>
      <c r="L500" s="11">
        <f t="shared" si="235"/>
        <v>0</v>
      </c>
      <c r="M500" s="108">
        <f t="shared" si="236"/>
        <v>0</v>
      </c>
      <c r="O500" s="11">
        <f t="shared" si="237"/>
        <v>0</v>
      </c>
      <c r="P500" s="108">
        <f t="shared" si="238"/>
        <v>0</v>
      </c>
      <c r="R500" s="11">
        <f t="shared" si="239"/>
        <v>0</v>
      </c>
      <c r="S500" s="108">
        <f t="shared" si="240"/>
        <v>0</v>
      </c>
      <c r="U500" s="11">
        <f t="shared" si="241"/>
        <v>0</v>
      </c>
      <c r="V500" s="108">
        <f t="shared" si="242"/>
        <v>0</v>
      </c>
      <c r="X500" s="11">
        <f t="shared" si="243"/>
        <v>0</v>
      </c>
      <c r="Y500" s="108">
        <f t="shared" si="244"/>
        <v>0</v>
      </c>
      <c r="AA500" s="11">
        <f t="shared" si="245"/>
        <v>0</v>
      </c>
      <c r="AB500" s="108">
        <f t="shared" si="246"/>
        <v>0</v>
      </c>
      <c r="AD500" s="11">
        <f t="shared" si="247"/>
        <v>0</v>
      </c>
      <c r="AE500" s="108">
        <f t="shared" si="248"/>
        <v>0</v>
      </c>
      <c r="AG500" s="11">
        <f t="shared" si="249"/>
        <v>0</v>
      </c>
      <c r="AH500" s="108">
        <f t="shared" si="250"/>
        <v>0</v>
      </c>
      <c r="AJ500" s="11">
        <f t="shared" si="251"/>
        <v>0</v>
      </c>
      <c r="AK500" s="108">
        <f t="shared" si="252"/>
        <v>0</v>
      </c>
      <c r="AM500" s="11">
        <f t="shared" si="253"/>
        <v>0</v>
      </c>
      <c r="AN500" s="108">
        <f t="shared" si="254"/>
        <v>0</v>
      </c>
      <c r="AP500" s="11">
        <f t="shared" si="255"/>
        <v>0</v>
      </c>
      <c r="AQ500" s="108">
        <f t="shared" si="256"/>
        <v>0</v>
      </c>
      <c r="AS500" s="11">
        <f t="shared" si="257"/>
        <v>0</v>
      </c>
      <c r="AT500" s="108">
        <f t="shared" si="258"/>
        <v>0</v>
      </c>
      <c r="AU500" s="158" t="str">
        <f>IF(C500="","",VLOOKUP(B500,apoio!P:S,4,0))</f>
        <v/>
      </c>
    </row>
    <row r="501" spans="1:47" ht="15" customHeight="1" x14ac:dyDescent="0.25">
      <c r="A501" s="7" t="str">
        <f>IF('1_geral'!$D$29="","",'1_geral'!$A$29)</f>
        <v/>
      </c>
      <c r="B501" s="49" t="str">
        <f>IF('1_geral'!$G$29="","",'1_geral'!$G$29)</f>
        <v/>
      </c>
      <c r="C501" s="49" t="str">
        <f>IF('1_geral'!$D$29="","",'1_geral'!$D$29)</f>
        <v/>
      </c>
      <c r="D501" s="35" t="str">
        <f>IF(C501="","",1/'3_pessoal'!C$29)</f>
        <v/>
      </c>
      <c r="E501" s="12">
        <f>IF(C501="",0,'3_pessoal'!BB$29)</f>
        <v>0</v>
      </c>
      <c r="F501" s="33">
        <f>IF(C501="",0,'3_pessoal'!BD$29)</f>
        <v>0</v>
      </c>
      <c r="G501" s="12">
        <f t="shared" si="234"/>
        <v>0</v>
      </c>
      <c r="I501" s="12">
        <f t="shared" si="232"/>
        <v>0</v>
      </c>
      <c r="J501" s="12">
        <f t="shared" si="233"/>
        <v>0</v>
      </c>
      <c r="L501" s="12">
        <f t="shared" si="235"/>
        <v>0</v>
      </c>
      <c r="M501" s="33">
        <f t="shared" si="236"/>
        <v>0</v>
      </c>
      <c r="O501" s="12">
        <f t="shared" si="237"/>
        <v>0</v>
      </c>
      <c r="P501" s="33">
        <f t="shared" si="238"/>
        <v>0</v>
      </c>
      <c r="R501" s="12">
        <f t="shared" si="239"/>
        <v>0</v>
      </c>
      <c r="S501" s="33">
        <f t="shared" si="240"/>
        <v>0</v>
      </c>
      <c r="U501" s="12">
        <f t="shared" si="241"/>
        <v>0</v>
      </c>
      <c r="V501" s="33">
        <f t="shared" si="242"/>
        <v>0</v>
      </c>
      <c r="X501" s="12">
        <f t="shared" si="243"/>
        <v>0</v>
      </c>
      <c r="Y501" s="33">
        <f t="shared" si="244"/>
        <v>0</v>
      </c>
      <c r="AA501" s="12">
        <f t="shared" si="245"/>
        <v>0</v>
      </c>
      <c r="AB501" s="33">
        <f t="shared" si="246"/>
        <v>0</v>
      </c>
      <c r="AD501" s="12">
        <f t="shared" si="247"/>
        <v>0</v>
      </c>
      <c r="AE501" s="33">
        <f t="shared" si="248"/>
        <v>0</v>
      </c>
      <c r="AG501" s="12">
        <f t="shared" si="249"/>
        <v>0</v>
      </c>
      <c r="AH501" s="33">
        <f t="shared" si="250"/>
        <v>0</v>
      </c>
      <c r="AJ501" s="12">
        <f t="shared" si="251"/>
        <v>0</v>
      </c>
      <c r="AK501" s="33">
        <f t="shared" si="252"/>
        <v>0</v>
      </c>
      <c r="AM501" s="12">
        <f t="shared" si="253"/>
        <v>0</v>
      </c>
      <c r="AN501" s="33">
        <f t="shared" si="254"/>
        <v>0</v>
      </c>
      <c r="AP501" s="12">
        <f t="shared" si="255"/>
        <v>0</v>
      </c>
      <c r="AQ501" s="33">
        <f t="shared" si="256"/>
        <v>0</v>
      </c>
      <c r="AS501" s="12">
        <f t="shared" si="257"/>
        <v>0</v>
      </c>
      <c r="AT501" s="33">
        <f t="shared" si="258"/>
        <v>0</v>
      </c>
      <c r="AU501" s="158" t="str">
        <f>IF(C501="","",VLOOKUP(B501,apoio!P:S,4,0))</f>
        <v/>
      </c>
    </row>
    <row r="502" spans="1:47" ht="15" customHeight="1" x14ac:dyDescent="0.25">
      <c r="A502" s="10" t="str">
        <f>IF('1_geral'!$D$30="","",'1_geral'!$A$30)</f>
        <v/>
      </c>
      <c r="B502" s="48" t="str">
        <f>IF('1_geral'!$G$30="","",'1_geral'!$G$30)</f>
        <v/>
      </c>
      <c r="C502" s="48" t="str">
        <f>IF('1_geral'!$D$30="","",'1_geral'!$D$30)</f>
        <v/>
      </c>
      <c r="D502" s="35" t="str">
        <f>IF(C502="","",1/'3_pessoal'!C$30)</f>
        <v/>
      </c>
      <c r="E502" s="11">
        <f>IF(C502="",0,'3_pessoal'!BB$30)</f>
        <v>0</v>
      </c>
      <c r="F502" s="108">
        <f>IF(C502="",0,'3_pessoal'!BD$30)</f>
        <v>0</v>
      </c>
      <c r="G502" s="11">
        <f t="shared" si="234"/>
        <v>0</v>
      </c>
      <c r="I502" s="11">
        <f t="shared" si="232"/>
        <v>0</v>
      </c>
      <c r="J502" s="112">
        <f t="shared" si="233"/>
        <v>0</v>
      </c>
      <c r="L502" s="11">
        <f t="shared" si="235"/>
        <v>0</v>
      </c>
      <c r="M502" s="108">
        <f t="shared" si="236"/>
        <v>0</v>
      </c>
      <c r="O502" s="11">
        <f t="shared" si="237"/>
        <v>0</v>
      </c>
      <c r="P502" s="108">
        <f t="shared" si="238"/>
        <v>0</v>
      </c>
      <c r="R502" s="11">
        <f t="shared" si="239"/>
        <v>0</v>
      </c>
      <c r="S502" s="108">
        <f t="shared" si="240"/>
        <v>0</v>
      </c>
      <c r="U502" s="11">
        <f t="shared" si="241"/>
        <v>0</v>
      </c>
      <c r="V502" s="108">
        <f t="shared" si="242"/>
        <v>0</v>
      </c>
      <c r="X502" s="11">
        <f t="shared" si="243"/>
        <v>0</v>
      </c>
      <c r="Y502" s="108">
        <f t="shared" si="244"/>
        <v>0</v>
      </c>
      <c r="AA502" s="11">
        <f t="shared" si="245"/>
        <v>0</v>
      </c>
      <c r="AB502" s="108">
        <f t="shared" si="246"/>
        <v>0</v>
      </c>
      <c r="AD502" s="11">
        <f t="shared" si="247"/>
        <v>0</v>
      </c>
      <c r="AE502" s="108">
        <f t="shared" si="248"/>
        <v>0</v>
      </c>
      <c r="AG502" s="11">
        <f t="shared" si="249"/>
        <v>0</v>
      </c>
      <c r="AH502" s="108">
        <f t="shared" si="250"/>
        <v>0</v>
      </c>
      <c r="AJ502" s="11">
        <f t="shared" si="251"/>
        <v>0</v>
      </c>
      <c r="AK502" s="108">
        <f t="shared" si="252"/>
        <v>0</v>
      </c>
      <c r="AM502" s="11">
        <f t="shared" si="253"/>
        <v>0</v>
      </c>
      <c r="AN502" s="108">
        <f t="shared" si="254"/>
        <v>0</v>
      </c>
      <c r="AP502" s="11">
        <f t="shared" si="255"/>
        <v>0</v>
      </c>
      <c r="AQ502" s="108">
        <f t="shared" si="256"/>
        <v>0</v>
      </c>
      <c r="AS502" s="11">
        <f t="shared" si="257"/>
        <v>0</v>
      </c>
      <c r="AT502" s="108">
        <f t="shared" si="258"/>
        <v>0</v>
      </c>
      <c r="AU502" s="158" t="str">
        <f>IF(C502="","",VLOOKUP(B502,apoio!P:S,4,0))</f>
        <v/>
      </c>
    </row>
    <row r="503" spans="1:47" ht="15" customHeight="1" x14ac:dyDescent="0.25">
      <c r="A503" s="7" t="str">
        <f>IF('1_geral'!$D$31="","",'1_geral'!$A$31)</f>
        <v/>
      </c>
      <c r="B503" s="49" t="str">
        <f>IF('1_geral'!$G$31="","",'1_geral'!$G$31)</f>
        <v/>
      </c>
      <c r="C503" s="49" t="str">
        <f>IF('1_geral'!$D$31="","",'1_geral'!$D$31)</f>
        <v/>
      </c>
      <c r="D503" s="35" t="str">
        <f>IF(C503="","",1/'3_pessoal'!C$31)</f>
        <v/>
      </c>
      <c r="E503" s="12">
        <f>IF(C503="",0,'3_pessoal'!BB$31)</f>
        <v>0</v>
      </c>
      <c r="F503" s="33">
        <f>IF(C503="",0,'3_pessoal'!BD$31)</f>
        <v>0</v>
      </c>
      <c r="G503" s="12">
        <f t="shared" si="234"/>
        <v>0</v>
      </c>
      <c r="I503" s="12">
        <f t="shared" si="232"/>
        <v>0</v>
      </c>
      <c r="J503" s="12">
        <f t="shared" si="233"/>
        <v>0</v>
      </c>
      <c r="L503" s="12">
        <f t="shared" si="235"/>
        <v>0</v>
      </c>
      <c r="M503" s="33">
        <f t="shared" si="236"/>
        <v>0</v>
      </c>
      <c r="O503" s="12">
        <f t="shared" si="237"/>
        <v>0</v>
      </c>
      <c r="P503" s="33">
        <f t="shared" si="238"/>
        <v>0</v>
      </c>
      <c r="R503" s="12">
        <f t="shared" si="239"/>
        <v>0</v>
      </c>
      <c r="S503" s="33">
        <f t="shared" si="240"/>
        <v>0</v>
      </c>
      <c r="U503" s="12">
        <f t="shared" si="241"/>
        <v>0</v>
      </c>
      <c r="V503" s="33">
        <f t="shared" si="242"/>
        <v>0</v>
      </c>
      <c r="X503" s="12">
        <f t="shared" si="243"/>
        <v>0</v>
      </c>
      <c r="Y503" s="33">
        <f t="shared" si="244"/>
        <v>0</v>
      </c>
      <c r="AA503" s="12">
        <f t="shared" si="245"/>
        <v>0</v>
      </c>
      <c r="AB503" s="33">
        <f t="shared" si="246"/>
        <v>0</v>
      </c>
      <c r="AD503" s="12">
        <f t="shared" si="247"/>
        <v>0</v>
      </c>
      <c r="AE503" s="33">
        <f t="shared" si="248"/>
        <v>0</v>
      </c>
      <c r="AG503" s="12">
        <f t="shared" si="249"/>
        <v>0</v>
      </c>
      <c r="AH503" s="33">
        <f t="shared" si="250"/>
        <v>0</v>
      </c>
      <c r="AJ503" s="12">
        <f t="shared" si="251"/>
        <v>0</v>
      </c>
      <c r="AK503" s="33">
        <f t="shared" si="252"/>
        <v>0</v>
      </c>
      <c r="AM503" s="12">
        <f t="shared" si="253"/>
        <v>0</v>
      </c>
      <c r="AN503" s="33">
        <f t="shared" si="254"/>
        <v>0</v>
      </c>
      <c r="AP503" s="12">
        <f t="shared" si="255"/>
        <v>0</v>
      </c>
      <c r="AQ503" s="33">
        <f t="shared" si="256"/>
        <v>0</v>
      </c>
      <c r="AS503" s="12">
        <f t="shared" si="257"/>
        <v>0</v>
      </c>
      <c r="AT503" s="33">
        <f t="shared" si="258"/>
        <v>0</v>
      </c>
      <c r="AU503" s="158" t="str">
        <f>IF(C503="","",VLOOKUP(B503,apoio!P:S,4,0))</f>
        <v/>
      </c>
    </row>
    <row r="504" spans="1:47" ht="15" customHeight="1" x14ac:dyDescent="0.25">
      <c r="A504" s="10" t="str">
        <f>IF('1_geral'!$D$32="","",'1_geral'!$A$32)</f>
        <v/>
      </c>
      <c r="B504" s="48" t="str">
        <f>IF('1_geral'!$G$32="","",'1_geral'!$G$32)</f>
        <v/>
      </c>
      <c r="C504" s="48" t="str">
        <f>IF('1_geral'!$D$32="","",'1_geral'!$D$32)</f>
        <v/>
      </c>
      <c r="D504" s="35" t="str">
        <f>IF(C504="","",1/'3_pessoal'!C$32)</f>
        <v/>
      </c>
      <c r="E504" s="11">
        <f>IF(C504="",0,'3_pessoal'!BB$32)</f>
        <v>0</v>
      </c>
      <c r="F504" s="108">
        <f>IF(C504="",0,'3_pessoal'!BD$32)</f>
        <v>0</v>
      </c>
      <c r="G504" s="11">
        <f t="shared" si="234"/>
        <v>0</v>
      </c>
      <c r="I504" s="11">
        <f t="shared" si="232"/>
        <v>0</v>
      </c>
      <c r="J504" s="112">
        <f t="shared" si="233"/>
        <v>0</v>
      </c>
      <c r="L504" s="11">
        <f t="shared" si="235"/>
        <v>0</v>
      </c>
      <c r="M504" s="108">
        <f t="shared" si="236"/>
        <v>0</v>
      </c>
      <c r="O504" s="11">
        <f t="shared" si="237"/>
        <v>0</v>
      </c>
      <c r="P504" s="108">
        <f t="shared" si="238"/>
        <v>0</v>
      </c>
      <c r="R504" s="11">
        <f t="shared" si="239"/>
        <v>0</v>
      </c>
      <c r="S504" s="108">
        <f t="shared" si="240"/>
        <v>0</v>
      </c>
      <c r="U504" s="11">
        <f t="shared" si="241"/>
        <v>0</v>
      </c>
      <c r="V504" s="108">
        <f t="shared" si="242"/>
        <v>0</v>
      </c>
      <c r="X504" s="11">
        <f t="shared" si="243"/>
        <v>0</v>
      </c>
      <c r="Y504" s="108">
        <f t="shared" si="244"/>
        <v>0</v>
      </c>
      <c r="AA504" s="11">
        <f t="shared" si="245"/>
        <v>0</v>
      </c>
      <c r="AB504" s="108">
        <f t="shared" si="246"/>
        <v>0</v>
      </c>
      <c r="AD504" s="11">
        <f t="shared" si="247"/>
        <v>0</v>
      </c>
      <c r="AE504" s="108">
        <f t="shared" si="248"/>
        <v>0</v>
      </c>
      <c r="AG504" s="11">
        <f t="shared" si="249"/>
        <v>0</v>
      </c>
      <c r="AH504" s="108">
        <f t="shared" si="250"/>
        <v>0</v>
      </c>
      <c r="AJ504" s="11">
        <f t="shared" si="251"/>
        <v>0</v>
      </c>
      <c r="AK504" s="108">
        <f t="shared" si="252"/>
        <v>0</v>
      </c>
      <c r="AM504" s="11">
        <f t="shared" si="253"/>
        <v>0</v>
      </c>
      <c r="AN504" s="108">
        <f t="shared" si="254"/>
        <v>0</v>
      </c>
      <c r="AP504" s="11">
        <f t="shared" si="255"/>
        <v>0</v>
      </c>
      <c r="AQ504" s="108">
        <f t="shared" si="256"/>
        <v>0</v>
      </c>
      <c r="AS504" s="11">
        <f t="shared" si="257"/>
        <v>0</v>
      </c>
      <c r="AT504" s="108">
        <f t="shared" si="258"/>
        <v>0</v>
      </c>
      <c r="AU504" s="158" t="str">
        <f>IF(C504="","",VLOOKUP(B504,apoio!P:S,4,0))</f>
        <v/>
      </c>
    </row>
    <row r="505" spans="1:47" ht="15" customHeight="1" x14ac:dyDescent="0.25">
      <c r="A505" s="7" t="str">
        <f>IF('1_geral'!$D$33="","",'1_geral'!$A$33)</f>
        <v/>
      </c>
      <c r="B505" s="49" t="str">
        <f>IF('1_geral'!$G$33="","",'1_geral'!$G$33)</f>
        <v/>
      </c>
      <c r="C505" s="49" t="str">
        <f>IF('1_geral'!$D$33="","",'1_geral'!$D$33)</f>
        <v/>
      </c>
      <c r="D505" s="35" t="str">
        <f>IF(C505="","",1/'3_pessoal'!C$33)</f>
        <v/>
      </c>
      <c r="E505" s="12">
        <f>IF(C505="",0,'3_pessoal'!BB$33)</f>
        <v>0</v>
      </c>
      <c r="F505" s="33">
        <f>IF(C505="",0,'3_pessoal'!BD$33)</f>
        <v>0</v>
      </c>
      <c r="G505" s="12">
        <f t="shared" si="234"/>
        <v>0</v>
      </c>
      <c r="I505" s="12">
        <f t="shared" si="232"/>
        <v>0</v>
      </c>
      <c r="J505" s="12">
        <f t="shared" si="233"/>
        <v>0</v>
      </c>
      <c r="L505" s="12">
        <f t="shared" si="235"/>
        <v>0</v>
      </c>
      <c r="M505" s="33">
        <f t="shared" si="236"/>
        <v>0</v>
      </c>
      <c r="O505" s="12">
        <f t="shared" si="237"/>
        <v>0</v>
      </c>
      <c r="P505" s="33">
        <f t="shared" si="238"/>
        <v>0</v>
      </c>
      <c r="R505" s="12">
        <f t="shared" si="239"/>
        <v>0</v>
      </c>
      <c r="S505" s="33">
        <f t="shared" si="240"/>
        <v>0</v>
      </c>
      <c r="U505" s="12">
        <f t="shared" si="241"/>
        <v>0</v>
      </c>
      <c r="V505" s="33">
        <f t="shared" si="242"/>
        <v>0</v>
      </c>
      <c r="X505" s="12">
        <f t="shared" si="243"/>
        <v>0</v>
      </c>
      <c r="Y505" s="33">
        <f t="shared" si="244"/>
        <v>0</v>
      </c>
      <c r="AA505" s="12">
        <f t="shared" si="245"/>
        <v>0</v>
      </c>
      <c r="AB505" s="33">
        <f t="shared" si="246"/>
        <v>0</v>
      </c>
      <c r="AD505" s="12">
        <f t="shared" si="247"/>
        <v>0</v>
      </c>
      <c r="AE505" s="33">
        <f t="shared" si="248"/>
        <v>0</v>
      </c>
      <c r="AG505" s="12">
        <f t="shared" si="249"/>
        <v>0</v>
      </c>
      <c r="AH505" s="33">
        <f t="shared" si="250"/>
        <v>0</v>
      </c>
      <c r="AJ505" s="12">
        <f t="shared" si="251"/>
        <v>0</v>
      </c>
      <c r="AK505" s="33">
        <f t="shared" si="252"/>
        <v>0</v>
      </c>
      <c r="AM505" s="12">
        <f t="shared" si="253"/>
        <v>0</v>
      </c>
      <c r="AN505" s="33">
        <f t="shared" si="254"/>
        <v>0</v>
      </c>
      <c r="AP505" s="12">
        <f t="shared" si="255"/>
        <v>0</v>
      </c>
      <c r="AQ505" s="33">
        <f t="shared" si="256"/>
        <v>0</v>
      </c>
      <c r="AS505" s="12">
        <f t="shared" si="257"/>
        <v>0</v>
      </c>
      <c r="AT505" s="33">
        <f t="shared" si="258"/>
        <v>0</v>
      </c>
      <c r="AU505" s="158" t="str">
        <f>IF(C505="","",VLOOKUP(B505,apoio!P:S,4,0))</f>
        <v/>
      </c>
    </row>
    <row r="506" spans="1:47" ht="15" customHeight="1" x14ac:dyDescent="0.25">
      <c r="A506" s="10" t="str">
        <f>IF('1_geral'!$D$34="","",'1_geral'!$A$34)</f>
        <v/>
      </c>
      <c r="B506" s="48" t="str">
        <f>IF('1_geral'!$G$34="","",'1_geral'!$G$34)</f>
        <v/>
      </c>
      <c r="C506" s="48" t="str">
        <f>IF('1_geral'!$D$34="","",'1_geral'!$D$34)</f>
        <v/>
      </c>
      <c r="D506" s="35" t="str">
        <f>IF(C506="","",1/'3_pessoal'!C$34)</f>
        <v/>
      </c>
      <c r="E506" s="11">
        <f>IF(C506="",0,'3_pessoal'!BB$34)</f>
        <v>0</v>
      </c>
      <c r="F506" s="108">
        <f>IF(C506="",0,'3_pessoal'!BD$34)</f>
        <v>0</v>
      </c>
      <c r="G506" s="11">
        <f t="shared" si="234"/>
        <v>0</v>
      </c>
      <c r="I506" s="11">
        <f t="shared" si="232"/>
        <v>0</v>
      </c>
      <c r="J506" s="112">
        <f t="shared" si="233"/>
        <v>0</v>
      </c>
      <c r="L506" s="11">
        <f t="shared" si="235"/>
        <v>0</v>
      </c>
      <c r="M506" s="108">
        <f t="shared" si="236"/>
        <v>0</v>
      </c>
      <c r="O506" s="11">
        <f t="shared" si="237"/>
        <v>0</v>
      </c>
      <c r="P506" s="108">
        <f t="shared" si="238"/>
        <v>0</v>
      </c>
      <c r="R506" s="11">
        <f t="shared" si="239"/>
        <v>0</v>
      </c>
      <c r="S506" s="108">
        <f t="shared" si="240"/>
        <v>0</v>
      </c>
      <c r="U506" s="11">
        <f t="shared" si="241"/>
        <v>0</v>
      </c>
      <c r="V506" s="108">
        <f t="shared" si="242"/>
        <v>0</v>
      </c>
      <c r="X506" s="11">
        <f t="shared" si="243"/>
        <v>0</v>
      </c>
      <c r="Y506" s="108">
        <f t="shared" si="244"/>
        <v>0</v>
      </c>
      <c r="AA506" s="11">
        <f t="shared" si="245"/>
        <v>0</v>
      </c>
      <c r="AB506" s="108">
        <f t="shared" si="246"/>
        <v>0</v>
      </c>
      <c r="AD506" s="11">
        <f t="shared" si="247"/>
        <v>0</v>
      </c>
      <c r="AE506" s="108">
        <f t="shared" si="248"/>
        <v>0</v>
      </c>
      <c r="AG506" s="11">
        <f t="shared" si="249"/>
        <v>0</v>
      </c>
      <c r="AH506" s="108">
        <f t="shared" si="250"/>
        <v>0</v>
      </c>
      <c r="AJ506" s="11">
        <f t="shared" si="251"/>
        <v>0</v>
      </c>
      <c r="AK506" s="108">
        <f t="shared" si="252"/>
        <v>0</v>
      </c>
      <c r="AM506" s="11">
        <f t="shared" si="253"/>
        <v>0</v>
      </c>
      <c r="AN506" s="108">
        <f t="shared" si="254"/>
        <v>0</v>
      </c>
      <c r="AP506" s="11">
        <f t="shared" si="255"/>
        <v>0</v>
      </c>
      <c r="AQ506" s="108">
        <f t="shared" si="256"/>
        <v>0</v>
      </c>
      <c r="AS506" s="11">
        <f t="shared" si="257"/>
        <v>0</v>
      </c>
      <c r="AT506" s="108">
        <f t="shared" si="258"/>
        <v>0</v>
      </c>
      <c r="AU506" s="158" t="str">
        <f>IF(C506="","",VLOOKUP(B506,apoio!P:S,4,0))</f>
        <v/>
      </c>
    </row>
    <row r="507" spans="1:47" ht="15" customHeight="1" x14ac:dyDescent="0.25">
      <c r="A507" s="7" t="str">
        <f>IF('1_geral'!$D$35="","",'1_geral'!$A$35)</f>
        <v/>
      </c>
      <c r="B507" s="49" t="str">
        <f>IF('1_geral'!$G$35="","",'1_geral'!$G$35)</f>
        <v/>
      </c>
      <c r="C507" s="49" t="str">
        <f>IF('1_geral'!$D$35="","",'1_geral'!$D$35)</f>
        <v/>
      </c>
      <c r="D507" s="35" t="str">
        <f>IF(C507="","",1/'3_pessoal'!C$35)</f>
        <v/>
      </c>
      <c r="E507" s="12">
        <f>IF(C507="",0,'3_pessoal'!BB$35)</f>
        <v>0</v>
      </c>
      <c r="F507" s="33">
        <f>IF(C507="",0,'3_pessoal'!BD$35)</f>
        <v>0</v>
      </c>
      <c r="G507" s="12">
        <f t="shared" si="234"/>
        <v>0</v>
      </c>
      <c r="I507" s="12">
        <f t="shared" si="232"/>
        <v>0</v>
      </c>
      <c r="J507" s="12">
        <f t="shared" si="233"/>
        <v>0</v>
      </c>
      <c r="L507" s="12">
        <f t="shared" si="235"/>
        <v>0</v>
      </c>
      <c r="M507" s="33">
        <f t="shared" si="236"/>
        <v>0</v>
      </c>
      <c r="O507" s="12">
        <f t="shared" si="237"/>
        <v>0</v>
      </c>
      <c r="P507" s="33">
        <f t="shared" si="238"/>
        <v>0</v>
      </c>
      <c r="R507" s="12">
        <f t="shared" si="239"/>
        <v>0</v>
      </c>
      <c r="S507" s="33">
        <f t="shared" si="240"/>
        <v>0</v>
      </c>
      <c r="U507" s="12">
        <f t="shared" si="241"/>
        <v>0</v>
      </c>
      <c r="V507" s="33">
        <f t="shared" si="242"/>
        <v>0</v>
      </c>
      <c r="X507" s="12">
        <f t="shared" si="243"/>
        <v>0</v>
      </c>
      <c r="Y507" s="33">
        <f t="shared" si="244"/>
        <v>0</v>
      </c>
      <c r="AA507" s="12">
        <f t="shared" si="245"/>
        <v>0</v>
      </c>
      <c r="AB507" s="33">
        <f t="shared" si="246"/>
        <v>0</v>
      </c>
      <c r="AD507" s="12">
        <f t="shared" si="247"/>
        <v>0</v>
      </c>
      <c r="AE507" s="33">
        <f t="shared" si="248"/>
        <v>0</v>
      </c>
      <c r="AG507" s="12">
        <f t="shared" si="249"/>
        <v>0</v>
      </c>
      <c r="AH507" s="33">
        <f t="shared" si="250"/>
        <v>0</v>
      </c>
      <c r="AJ507" s="12">
        <f t="shared" si="251"/>
        <v>0</v>
      </c>
      <c r="AK507" s="33">
        <f t="shared" si="252"/>
        <v>0</v>
      </c>
      <c r="AM507" s="12">
        <f t="shared" si="253"/>
        <v>0</v>
      </c>
      <c r="AN507" s="33">
        <f t="shared" si="254"/>
        <v>0</v>
      </c>
      <c r="AP507" s="12">
        <f t="shared" si="255"/>
        <v>0</v>
      </c>
      <c r="AQ507" s="33">
        <f t="shared" si="256"/>
        <v>0</v>
      </c>
      <c r="AS507" s="12">
        <f t="shared" si="257"/>
        <v>0</v>
      </c>
      <c r="AT507" s="33">
        <f t="shared" si="258"/>
        <v>0</v>
      </c>
      <c r="AU507" s="158" t="str">
        <f>IF(C507="","",VLOOKUP(B507,apoio!P:S,4,0))</f>
        <v/>
      </c>
    </row>
    <row r="508" spans="1:47" ht="15" customHeight="1" x14ac:dyDescent="0.25">
      <c r="A508" s="10" t="str">
        <f>IF('1_geral'!$D$36="","",'1_geral'!$A$36)</f>
        <v/>
      </c>
      <c r="B508" s="48" t="str">
        <f>IF('1_geral'!$G$36="","",'1_geral'!$G$36)</f>
        <v/>
      </c>
      <c r="C508" s="48" t="str">
        <f>IF('1_geral'!$D$36="","",'1_geral'!$D$36)</f>
        <v/>
      </c>
      <c r="D508" s="35" t="str">
        <f>IF(C508="","",1/'3_pessoal'!C$36)</f>
        <v/>
      </c>
      <c r="E508" s="11">
        <f>IF(C508="",0,'3_pessoal'!BB$36)</f>
        <v>0</v>
      </c>
      <c r="F508" s="108">
        <f>IF(C508="",0,'3_pessoal'!BD$36)</f>
        <v>0</v>
      </c>
      <c r="G508" s="11">
        <f t="shared" si="234"/>
        <v>0</v>
      </c>
      <c r="I508" s="11">
        <f t="shared" si="232"/>
        <v>0</v>
      </c>
      <c r="J508" s="112">
        <f t="shared" si="233"/>
        <v>0</v>
      </c>
      <c r="L508" s="11">
        <f t="shared" si="235"/>
        <v>0</v>
      </c>
      <c r="M508" s="108">
        <f t="shared" si="236"/>
        <v>0</v>
      </c>
      <c r="O508" s="11">
        <f t="shared" si="237"/>
        <v>0</v>
      </c>
      <c r="P508" s="108">
        <f t="shared" si="238"/>
        <v>0</v>
      </c>
      <c r="R508" s="11">
        <f t="shared" si="239"/>
        <v>0</v>
      </c>
      <c r="S508" s="108">
        <f t="shared" si="240"/>
        <v>0</v>
      </c>
      <c r="U508" s="11">
        <f t="shared" si="241"/>
        <v>0</v>
      </c>
      <c r="V508" s="108">
        <f t="shared" si="242"/>
        <v>0</v>
      </c>
      <c r="X508" s="11">
        <f t="shared" si="243"/>
        <v>0</v>
      </c>
      <c r="Y508" s="108">
        <f t="shared" si="244"/>
        <v>0</v>
      </c>
      <c r="AA508" s="11">
        <f t="shared" si="245"/>
        <v>0</v>
      </c>
      <c r="AB508" s="108">
        <f t="shared" si="246"/>
        <v>0</v>
      </c>
      <c r="AD508" s="11">
        <f t="shared" si="247"/>
        <v>0</v>
      </c>
      <c r="AE508" s="108">
        <f t="shared" si="248"/>
        <v>0</v>
      </c>
      <c r="AG508" s="11">
        <f t="shared" si="249"/>
        <v>0</v>
      </c>
      <c r="AH508" s="108">
        <f t="shared" si="250"/>
        <v>0</v>
      </c>
      <c r="AJ508" s="11">
        <f t="shared" si="251"/>
        <v>0</v>
      </c>
      <c r="AK508" s="108">
        <f t="shared" si="252"/>
        <v>0</v>
      </c>
      <c r="AM508" s="11">
        <f t="shared" si="253"/>
        <v>0</v>
      </c>
      <c r="AN508" s="108">
        <f t="shared" si="254"/>
        <v>0</v>
      </c>
      <c r="AP508" s="11">
        <f t="shared" si="255"/>
        <v>0</v>
      </c>
      <c r="AQ508" s="108">
        <f t="shared" si="256"/>
        <v>0</v>
      </c>
      <c r="AS508" s="11">
        <f t="shared" si="257"/>
        <v>0</v>
      </c>
      <c r="AT508" s="108">
        <f t="shared" si="258"/>
        <v>0</v>
      </c>
      <c r="AU508" s="158" t="str">
        <f>IF(C508="","",VLOOKUP(B508,apoio!P:S,4,0))</f>
        <v/>
      </c>
    </row>
    <row r="509" spans="1:47" ht="15" customHeight="1" x14ac:dyDescent="0.25">
      <c r="A509" s="7" t="str">
        <f>IF('1_geral'!$D$37="","",'1_geral'!$A$37)</f>
        <v/>
      </c>
      <c r="B509" s="49" t="str">
        <f>IF('1_geral'!$G$37="","",'1_geral'!$G$37)</f>
        <v/>
      </c>
      <c r="C509" s="49" t="str">
        <f>IF('1_geral'!$D$37="","",'1_geral'!$D$37)</f>
        <v/>
      </c>
      <c r="D509" s="35" t="str">
        <f>IF(C509="","",1/'3_pessoal'!C$37)</f>
        <v/>
      </c>
      <c r="E509" s="12">
        <f>IF(C509="",0,'3_pessoal'!BB$37)</f>
        <v>0</v>
      </c>
      <c r="F509" s="33">
        <f>IF(C509="",0,'3_pessoal'!BD$37)</f>
        <v>0</v>
      </c>
      <c r="G509" s="12">
        <f t="shared" si="234"/>
        <v>0</v>
      </c>
      <c r="I509" s="12">
        <f t="shared" si="232"/>
        <v>0</v>
      </c>
      <c r="J509" s="12">
        <f t="shared" si="233"/>
        <v>0</v>
      </c>
      <c r="L509" s="12">
        <f t="shared" si="235"/>
        <v>0</v>
      </c>
      <c r="M509" s="33">
        <f t="shared" si="236"/>
        <v>0</v>
      </c>
      <c r="O509" s="12">
        <f t="shared" si="237"/>
        <v>0</v>
      </c>
      <c r="P509" s="33">
        <f t="shared" si="238"/>
        <v>0</v>
      </c>
      <c r="R509" s="12">
        <f t="shared" si="239"/>
        <v>0</v>
      </c>
      <c r="S509" s="33">
        <f t="shared" si="240"/>
        <v>0</v>
      </c>
      <c r="U509" s="12">
        <f t="shared" si="241"/>
        <v>0</v>
      </c>
      <c r="V509" s="33">
        <f t="shared" si="242"/>
        <v>0</v>
      </c>
      <c r="X509" s="12">
        <f t="shared" si="243"/>
        <v>0</v>
      </c>
      <c r="Y509" s="33">
        <f t="shared" si="244"/>
        <v>0</v>
      </c>
      <c r="AA509" s="12">
        <f t="shared" si="245"/>
        <v>0</v>
      </c>
      <c r="AB509" s="33">
        <f t="shared" si="246"/>
        <v>0</v>
      </c>
      <c r="AD509" s="12">
        <f t="shared" si="247"/>
        <v>0</v>
      </c>
      <c r="AE509" s="33">
        <f t="shared" si="248"/>
        <v>0</v>
      </c>
      <c r="AG509" s="12">
        <f t="shared" si="249"/>
        <v>0</v>
      </c>
      <c r="AH509" s="33">
        <f t="shared" si="250"/>
        <v>0</v>
      </c>
      <c r="AJ509" s="12">
        <f t="shared" si="251"/>
        <v>0</v>
      </c>
      <c r="AK509" s="33">
        <f t="shared" si="252"/>
        <v>0</v>
      </c>
      <c r="AM509" s="12">
        <f t="shared" si="253"/>
        <v>0</v>
      </c>
      <c r="AN509" s="33">
        <f t="shared" si="254"/>
        <v>0</v>
      </c>
      <c r="AP509" s="12">
        <f t="shared" si="255"/>
        <v>0</v>
      </c>
      <c r="AQ509" s="33">
        <f t="shared" si="256"/>
        <v>0</v>
      </c>
      <c r="AS509" s="12">
        <f t="shared" si="257"/>
        <v>0</v>
      </c>
      <c r="AT509" s="33">
        <f t="shared" si="258"/>
        <v>0</v>
      </c>
      <c r="AU509" s="158" t="str">
        <f>IF(C509="","",VLOOKUP(B509,apoio!P:S,4,0))</f>
        <v/>
      </c>
    </row>
    <row r="510" spans="1:47" ht="15" customHeight="1" x14ac:dyDescent="0.25">
      <c r="A510" s="10" t="str">
        <f>IF('1_geral'!$D$38="","",'1_geral'!$A$38)</f>
        <v/>
      </c>
      <c r="B510" s="48" t="str">
        <f>IF('1_geral'!$G$38="","",'1_geral'!$G$38)</f>
        <v/>
      </c>
      <c r="C510" s="48" t="str">
        <f>IF('1_geral'!$D$38="","",'1_geral'!$D$38)</f>
        <v/>
      </c>
      <c r="D510" s="35" t="str">
        <f>IF(C510="","",1/'3_pessoal'!C$38)</f>
        <v/>
      </c>
      <c r="E510" s="11">
        <f>IF(C510="",0,'3_pessoal'!BB$38)</f>
        <v>0</v>
      </c>
      <c r="F510" s="108">
        <f>IF(C510="",0,'3_pessoal'!BD$38)</f>
        <v>0</v>
      </c>
      <c r="G510" s="11">
        <f t="shared" si="234"/>
        <v>0</v>
      </c>
      <c r="I510" s="11">
        <f t="shared" si="232"/>
        <v>0</v>
      </c>
      <c r="J510" s="112">
        <f t="shared" si="233"/>
        <v>0</v>
      </c>
      <c r="L510" s="11">
        <f t="shared" si="235"/>
        <v>0</v>
      </c>
      <c r="M510" s="108">
        <f t="shared" si="236"/>
        <v>0</v>
      </c>
      <c r="O510" s="11">
        <f t="shared" si="237"/>
        <v>0</v>
      </c>
      <c r="P510" s="108">
        <f t="shared" si="238"/>
        <v>0</v>
      </c>
      <c r="R510" s="11">
        <f t="shared" si="239"/>
        <v>0</v>
      </c>
      <c r="S510" s="108">
        <f t="shared" si="240"/>
        <v>0</v>
      </c>
      <c r="U510" s="11">
        <f t="shared" si="241"/>
        <v>0</v>
      </c>
      <c r="V510" s="108">
        <f t="shared" si="242"/>
        <v>0</v>
      </c>
      <c r="X510" s="11">
        <f t="shared" si="243"/>
        <v>0</v>
      </c>
      <c r="Y510" s="108">
        <f t="shared" si="244"/>
        <v>0</v>
      </c>
      <c r="AA510" s="11">
        <f t="shared" si="245"/>
        <v>0</v>
      </c>
      <c r="AB510" s="108">
        <f t="shared" si="246"/>
        <v>0</v>
      </c>
      <c r="AD510" s="11">
        <f t="shared" si="247"/>
        <v>0</v>
      </c>
      <c r="AE510" s="108">
        <f t="shared" si="248"/>
        <v>0</v>
      </c>
      <c r="AG510" s="11">
        <f t="shared" si="249"/>
        <v>0</v>
      </c>
      <c r="AH510" s="108">
        <f t="shared" si="250"/>
        <v>0</v>
      </c>
      <c r="AJ510" s="11">
        <f t="shared" si="251"/>
        <v>0</v>
      </c>
      <c r="AK510" s="108">
        <f t="shared" si="252"/>
        <v>0</v>
      </c>
      <c r="AM510" s="11">
        <f t="shared" si="253"/>
        <v>0</v>
      </c>
      <c r="AN510" s="108">
        <f t="shared" si="254"/>
        <v>0</v>
      </c>
      <c r="AP510" s="11">
        <f t="shared" si="255"/>
        <v>0</v>
      </c>
      <c r="AQ510" s="108">
        <f t="shared" si="256"/>
        <v>0</v>
      </c>
      <c r="AS510" s="11">
        <f t="shared" si="257"/>
        <v>0</v>
      </c>
      <c r="AT510" s="108">
        <f t="shared" si="258"/>
        <v>0</v>
      </c>
      <c r="AU510" s="158" t="str">
        <f>IF(C510="","",VLOOKUP(B510,apoio!P:S,4,0))</f>
        <v/>
      </c>
    </row>
    <row r="511" spans="1:47" ht="15" customHeight="1" x14ac:dyDescent="0.25">
      <c r="A511" s="7" t="str">
        <f>IF('1_geral'!$D$39="","",'1_geral'!$A$39)</f>
        <v/>
      </c>
      <c r="B511" s="49" t="str">
        <f>IF('1_geral'!$G$39="","",'1_geral'!$G$39)</f>
        <v/>
      </c>
      <c r="C511" s="49" t="str">
        <f>IF('1_geral'!$D$39="","",'1_geral'!$D$39)</f>
        <v/>
      </c>
      <c r="D511" s="35" t="str">
        <f>IF(C511="","",1/'3_pessoal'!C$39)</f>
        <v/>
      </c>
      <c r="E511" s="12">
        <f>IF(C511="",0,'3_pessoal'!BB$39)</f>
        <v>0</v>
      </c>
      <c r="F511" s="33">
        <f>IF(C511="",0,'3_pessoal'!BD$39)</f>
        <v>0</v>
      </c>
      <c r="G511" s="12">
        <f t="shared" si="234"/>
        <v>0</v>
      </c>
      <c r="I511" s="12">
        <f t="shared" si="232"/>
        <v>0</v>
      </c>
      <c r="J511" s="12">
        <f t="shared" si="233"/>
        <v>0</v>
      </c>
      <c r="L511" s="12">
        <f t="shared" si="235"/>
        <v>0</v>
      </c>
      <c r="M511" s="33">
        <f t="shared" si="236"/>
        <v>0</v>
      </c>
      <c r="O511" s="12">
        <f t="shared" si="237"/>
        <v>0</v>
      </c>
      <c r="P511" s="33">
        <f t="shared" si="238"/>
        <v>0</v>
      </c>
      <c r="R511" s="12">
        <f t="shared" si="239"/>
        <v>0</v>
      </c>
      <c r="S511" s="33">
        <f t="shared" si="240"/>
        <v>0</v>
      </c>
      <c r="U511" s="12">
        <f t="shared" si="241"/>
        <v>0</v>
      </c>
      <c r="V511" s="33">
        <f t="shared" si="242"/>
        <v>0</v>
      </c>
      <c r="X511" s="12">
        <f t="shared" si="243"/>
        <v>0</v>
      </c>
      <c r="Y511" s="33">
        <f t="shared" si="244"/>
        <v>0</v>
      </c>
      <c r="AA511" s="12">
        <f t="shared" si="245"/>
        <v>0</v>
      </c>
      <c r="AB511" s="33">
        <f t="shared" si="246"/>
        <v>0</v>
      </c>
      <c r="AD511" s="12">
        <f t="shared" si="247"/>
        <v>0</v>
      </c>
      <c r="AE511" s="33">
        <f t="shared" si="248"/>
        <v>0</v>
      </c>
      <c r="AG511" s="12">
        <f t="shared" si="249"/>
        <v>0</v>
      </c>
      <c r="AH511" s="33">
        <f t="shared" si="250"/>
        <v>0</v>
      </c>
      <c r="AJ511" s="12">
        <f t="shared" si="251"/>
        <v>0</v>
      </c>
      <c r="AK511" s="33">
        <f t="shared" si="252"/>
        <v>0</v>
      </c>
      <c r="AM511" s="12">
        <f t="shared" si="253"/>
        <v>0</v>
      </c>
      <c r="AN511" s="33">
        <f t="shared" si="254"/>
        <v>0</v>
      </c>
      <c r="AP511" s="12">
        <f t="shared" si="255"/>
        <v>0</v>
      </c>
      <c r="AQ511" s="33">
        <f t="shared" si="256"/>
        <v>0</v>
      </c>
      <c r="AS511" s="12">
        <f t="shared" si="257"/>
        <v>0</v>
      </c>
      <c r="AT511" s="33">
        <f t="shared" si="258"/>
        <v>0</v>
      </c>
      <c r="AU511" s="158" t="str">
        <f>IF(C511="","",VLOOKUP(B511,apoio!P:S,4,0))</f>
        <v/>
      </c>
    </row>
    <row r="512" spans="1:47" ht="15" customHeight="1" x14ac:dyDescent="0.25">
      <c r="A512" s="10" t="str">
        <f>IF('1_geral'!$D$40="","",'1_geral'!$A$40)</f>
        <v/>
      </c>
      <c r="B512" s="48" t="str">
        <f>IF('1_geral'!$G$40="","",'1_geral'!$G$40)</f>
        <v/>
      </c>
      <c r="C512" s="48" t="str">
        <f>IF('1_geral'!$D$40="","",'1_geral'!$D$40)</f>
        <v/>
      </c>
      <c r="D512" s="35" t="str">
        <f>IF(C512="","",1/'3_pessoal'!C$40)</f>
        <v/>
      </c>
      <c r="E512" s="11">
        <f>IF(C512="",0,'3_pessoal'!BB$40)</f>
        <v>0</v>
      </c>
      <c r="F512" s="108">
        <f>IF(C512="",0,'3_pessoal'!BD$40)</f>
        <v>0</v>
      </c>
      <c r="G512" s="11">
        <f t="shared" si="234"/>
        <v>0</v>
      </c>
      <c r="I512" s="11">
        <f t="shared" si="232"/>
        <v>0</v>
      </c>
      <c r="J512" s="112">
        <f t="shared" si="233"/>
        <v>0</v>
      </c>
      <c r="L512" s="11">
        <f t="shared" si="235"/>
        <v>0</v>
      </c>
      <c r="M512" s="108">
        <f t="shared" si="236"/>
        <v>0</v>
      </c>
      <c r="O512" s="11">
        <f t="shared" si="237"/>
        <v>0</v>
      </c>
      <c r="P512" s="108">
        <f t="shared" si="238"/>
        <v>0</v>
      </c>
      <c r="R512" s="11">
        <f t="shared" si="239"/>
        <v>0</v>
      </c>
      <c r="S512" s="108">
        <f t="shared" si="240"/>
        <v>0</v>
      </c>
      <c r="U512" s="11">
        <f t="shared" si="241"/>
        <v>0</v>
      </c>
      <c r="V512" s="108">
        <f t="shared" si="242"/>
        <v>0</v>
      </c>
      <c r="X512" s="11">
        <f t="shared" si="243"/>
        <v>0</v>
      </c>
      <c r="Y512" s="108">
        <f t="shared" si="244"/>
        <v>0</v>
      </c>
      <c r="AA512" s="11">
        <f t="shared" si="245"/>
        <v>0</v>
      </c>
      <c r="AB512" s="108">
        <f t="shared" si="246"/>
        <v>0</v>
      </c>
      <c r="AD512" s="11">
        <f t="shared" si="247"/>
        <v>0</v>
      </c>
      <c r="AE512" s="108">
        <f t="shared" si="248"/>
        <v>0</v>
      </c>
      <c r="AG512" s="11">
        <f t="shared" si="249"/>
        <v>0</v>
      </c>
      <c r="AH512" s="108">
        <f t="shared" si="250"/>
        <v>0</v>
      </c>
      <c r="AJ512" s="11">
        <f t="shared" si="251"/>
        <v>0</v>
      </c>
      <c r="AK512" s="108">
        <f t="shared" si="252"/>
        <v>0</v>
      </c>
      <c r="AM512" s="11">
        <f t="shared" si="253"/>
        <v>0</v>
      </c>
      <c r="AN512" s="108">
        <f t="shared" si="254"/>
        <v>0</v>
      </c>
      <c r="AP512" s="11">
        <f t="shared" si="255"/>
        <v>0</v>
      </c>
      <c r="AQ512" s="108">
        <f t="shared" si="256"/>
        <v>0</v>
      </c>
      <c r="AS512" s="11">
        <f t="shared" si="257"/>
        <v>0</v>
      </c>
      <c r="AT512" s="108">
        <f t="shared" si="258"/>
        <v>0</v>
      </c>
      <c r="AU512" s="158" t="str">
        <f>IF(C512="","",VLOOKUP(B512,apoio!P:S,4,0))</f>
        <v/>
      </c>
    </row>
    <row r="513" spans="1:47" ht="15" customHeight="1" x14ac:dyDescent="0.25">
      <c r="A513" s="7" t="str">
        <f>IF('1_geral'!$D$41="","",'1_geral'!$A$41)</f>
        <v/>
      </c>
      <c r="B513" s="49" t="str">
        <f>IF('1_geral'!$G$41="","",'1_geral'!$G$41)</f>
        <v/>
      </c>
      <c r="C513" s="49" t="str">
        <f>IF('1_geral'!$D$41="","",'1_geral'!$D$41)</f>
        <v/>
      </c>
      <c r="D513" s="35" t="str">
        <f>IF(C513="","",1/'3_pessoal'!C$41)</f>
        <v/>
      </c>
      <c r="E513" s="12">
        <f>IF(C513="",0,'3_pessoal'!BB$41)</f>
        <v>0</v>
      </c>
      <c r="F513" s="33">
        <f>IF(C513="",0,'3_pessoal'!BD$41)</f>
        <v>0</v>
      </c>
      <c r="G513" s="12">
        <f t="shared" si="234"/>
        <v>0</v>
      </c>
      <c r="I513" s="12">
        <f t="shared" si="232"/>
        <v>0</v>
      </c>
      <c r="J513" s="12">
        <f t="shared" si="233"/>
        <v>0</v>
      </c>
      <c r="L513" s="12">
        <f t="shared" si="235"/>
        <v>0</v>
      </c>
      <c r="M513" s="33">
        <f t="shared" si="236"/>
        <v>0</v>
      </c>
      <c r="O513" s="12">
        <f t="shared" si="237"/>
        <v>0</v>
      </c>
      <c r="P513" s="33">
        <f t="shared" si="238"/>
        <v>0</v>
      </c>
      <c r="R513" s="12">
        <f t="shared" si="239"/>
        <v>0</v>
      </c>
      <c r="S513" s="33">
        <f t="shared" si="240"/>
        <v>0</v>
      </c>
      <c r="U513" s="12">
        <f t="shared" si="241"/>
        <v>0</v>
      </c>
      <c r="V513" s="33">
        <f t="shared" si="242"/>
        <v>0</v>
      </c>
      <c r="X513" s="12">
        <f t="shared" si="243"/>
        <v>0</v>
      </c>
      <c r="Y513" s="33">
        <f t="shared" si="244"/>
        <v>0</v>
      </c>
      <c r="AA513" s="12">
        <f t="shared" si="245"/>
        <v>0</v>
      </c>
      <c r="AB513" s="33">
        <f t="shared" si="246"/>
        <v>0</v>
      </c>
      <c r="AD513" s="12">
        <f t="shared" si="247"/>
        <v>0</v>
      </c>
      <c r="AE513" s="33">
        <f t="shared" si="248"/>
        <v>0</v>
      </c>
      <c r="AG513" s="12">
        <f t="shared" si="249"/>
        <v>0</v>
      </c>
      <c r="AH513" s="33">
        <f t="shared" si="250"/>
        <v>0</v>
      </c>
      <c r="AJ513" s="12">
        <f t="shared" si="251"/>
        <v>0</v>
      </c>
      <c r="AK513" s="33">
        <f t="shared" si="252"/>
        <v>0</v>
      </c>
      <c r="AM513" s="12">
        <f t="shared" si="253"/>
        <v>0</v>
      </c>
      <c r="AN513" s="33">
        <f t="shared" si="254"/>
        <v>0</v>
      </c>
      <c r="AP513" s="12">
        <f t="shared" si="255"/>
        <v>0</v>
      </c>
      <c r="AQ513" s="33">
        <f t="shared" si="256"/>
        <v>0</v>
      </c>
      <c r="AS513" s="12">
        <f t="shared" si="257"/>
        <v>0</v>
      </c>
      <c r="AT513" s="33">
        <f t="shared" si="258"/>
        <v>0</v>
      </c>
      <c r="AU513" s="158" t="str">
        <f>IF(C513="","",VLOOKUP(B513,apoio!P:S,4,0))</f>
        <v/>
      </c>
    </row>
    <row r="514" spans="1:47" ht="15" customHeight="1" x14ac:dyDescent="0.25">
      <c r="A514" s="10" t="str">
        <f>IF('1_geral'!$D$42="","",'1_geral'!$A$42)</f>
        <v/>
      </c>
      <c r="B514" s="48" t="str">
        <f>IF('1_geral'!$G$42="","",'1_geral'!$G$42)</f>
        <v/>
      </c>
      <c r="C514" s="48" t="str">
        <f>IF('1_geral'!$D$42="","",'1_geral'!$D$42)</f>
        <v/>
      </c>
      <c r="D514" s="35" t="str">
        <f>IF(C514="","",1/'3_pessoal'!C$42)</f>
        <v/>
      </c>
      <c r="E514" s="11">
        <f>IF(C514="",0,'3_pessoal'!BB$42)</f>
        <v>0</v>
      </c>
      <c r="F514" s="108">
        <f>IF(C514="",0,'3_pessoal'!BD$42)</f>
        <v>0</v>
      </c>
      <c r="G514" s="11">
        <f t="shared" si="234"/>
        <v>0</v>
      </c>
      <c r="I514" s="11">
        <f t="shared" ref="I514:I531" si="259">IF(C514="",0,SUM(L514,O514,R514,U514,X514,AA514,AD514,AG514,AJ514,AM514,AP514,AS514))</f>
        <v>0</v>
      </c>
      <c r="J514" s="112">
        <f t="shared" ref="J514:J531" si="260">IF(C514="",0,SUM(M514,P514,S514,V514,Y514,AB514,AE514,AH514,AK514,AN514,AQ514,AT514))</f>
        <v>0</v>
      </c>
      <c r="L514" s="11">
        <f t="shared" si="235"/>
        <v>0</v>
      </c>
      <c r="M514" s="108">
        <f t="shared" si="236"/>
        <v>0</v>
      </c>
      <c r="O514" s="11">
        <f t="shared" si="237"/>
        <v>0</v>
      </c>
      <c r="P514" s="108">
        <f t="shared" si="238"/>
        <v>0</v>
      </c>
      <c r="R514" s="11">
        <f t="shared" si="239"/>
        <v>0</v>
      </c>
      <c r="S514" s="108">
        <f t="shared" si="240"/>
        <v>0</v>
      </c>
      <c r="U514" s="11">
        <f t="shared" si="241"/>
        <v>0</v>
      </c>
      <c r="V514" s="108">
        <f t="shared" si="242"/>
        <v>0</v>
      </c>
      <c r="X514" s="11">
        <f t="shared" si="243"/>
        <v>0</v>
      </c>
      <c r="Y514" s="108">
        <f t="shared" si="244"/>
        <v>0</v>
      </c>
      <c r="AA514" s="11">
        <f t="shared" si="245"/>
        <v>0</v>
      </c>
      <c r="AB514" s="108">
        <f t="shared" si="246"/>
        <v>0</v>
      </c>
      <c r="AD514" s="11">
        <f t="shared" si="247"/>
        <v>0</v>
      </c>
      <c r="AE514" s="108">
        <f t="shared" si="248"/>
        <v>0</v>
      </c>
      <c r="AG514" s="11">
        <f t="shared" si="249"/>
        <v>0</v>
      </c>
      <c r="AH514" s="108">
        <f t="shared" si="250"/>
        <v>0</v>
      </c>
      <c r="AJ514" s="11">
        <f t="shared" si="251"/>
        <v>0</v>
      </c>
      <c r="AK514" s="108">
        <f t="shared" si="252"/>
        <v>0</v>
      </c>
      <c r="AM514" s="11">
        <f t="shared" si="253"/>
        <v>0</v>
      </c>
      <c r="AN514" s="108">
        <f t="shared" si="254"/>
        <v>0</v>
      </c>
      <c r="AP514" s="11">
        <f t="shared" si="255"/>
        <v>0</v>
      </c>
      <c r="AQ514" s="108">
        <f t="shared" si="256"/>
        <v>0</v>
      </c>
      <c r="AS514" s="11">
        <f t="shared" si="257"/>
        <v>0</v>
      </c>
      <c r="AT514" s="108">
        <f t="shared" si="258"/>
        <v>0</v>
      </c>
      <c r="AU514" s="158" t="str">
        <f>IF(C514="","",VLOOKUP(B514,apoio!P:S,4,0))</f>
        <v/>
      </c>
    </row>
    <row r="515" spans="1:47" ht="15" customHeight="1" x14ac:dyDescent="0.25">
      <c r="A515" s="7" t="str">
        <f>IF('1_geral'!$D$43="","",'1_geral'!$A$43)</f>
        <v/>
      </c>
      <c r="B515" s="49" t="str">
        <f>IF('1_geral'!$G$43="","",'1_geral'!$G$43)</f>
        <v/>
      </c>
      <c r="C515" s="49" t="str">
        <f>IF('1_geral'!$D$43="","",'1_geral'!$D$43)</f>
        <v/>
      </c>
      <c r="D515" s="35" t="str">
        <f>IF(C515="","",1/'3_pessoal'!C$43)</f>
        <v/>
      </c>
      <c r="E515" s="12">
        <f>IF(C515="",0,'3_pessoal'!BB$43)</f>
        <v>0</v>
      </c>
      <c r="F515" s="33">
        <f>IF(C515="",0,'3_pessoal'!BD$43)</f>
        <v>0</v>
      </c>
      <c r="G515" s="12">
        <f t="shared" si="234"/>
        <v>0</v>
      </c>
      <c r="I515" s="12">
        <f t="shared" si="259"/>
        <v>0</v>
      </c>
      <c r="J515" s="12">
        <f t="shared" si="260"/>
        <v>0</v>
      </c>
      <c r="L515" s="12">
        <f t="shared" si="235"/>
        <v>0</v>
      </c>
      <c r="M515" s="33">
        <f t="shared" si="236"/>
        <v>0</v>
      </c>
      <c r="O515" s="12">
        <f t="shared" si="237"/>
        <v>0</v>
      </c>
      <c r="P515" s="33">
        <f t="shared" si="238"/>
        <v>0</v>
      </c>
      <c r="R515" s="12">
        <f t="shared" si="239"/>
        <v>0</v>
      </c>
      <c r="S515" s="33">
        <f t="shared" si="240"/>
        <v>0</v>
      </c>
      <c r="U515" s="12">
        <f t="shared" si="241"/>
        <v>0</v>
      </c>
      <c r="V515" s="33">
        <f t="shared" si="242"/>
        <v>0</v>
      </c>
      <c r="X515" s="12">
        <f t="shared" si="243"/>
        <v>0</v>
      </c>
      <c r="Y515" s="33">
        <f t="shared" si="244"/>
        <v>0</v>
      </c>
      <c r="AA515" s="12">
        <f t="shared" si="245"/>
        <v>0</v>
      </c>
      <c r="AB515" s="33">
        <f t="shared" si="246"/>
        <v>0</v>
      </c>
      <c r="AD515" s="12">
        <f t="shared" si="247"/>
        <v>0</v>
      </c>
      <c r="AE515" s="33">
        <f t="shared" si="248"/>
        <v>0</v>
      </c>
      <c r="AG515" s="12">
        <f t="shared" si="249"/>
        <v>0</v>
      </c>
      <c r="AH515" s="33">
        <f t="shared" si="250"/>
        <v>0</v>
      </c>
      <c r="AJ515" s="12">
        <f t="shared" si="251"/>
        <v>0</v>
      </c>
      <c r="AK515" s="33">
        <f t="shared" si="252"/>
        <v>0</v>
      </c>
      <c r="AM515" s="12">
        <f t="shared" si="253"/>
        <v>0</v>
      </c>
      <c r="AN515" s="33">
        <f t="shared" si="254"/>
        <v>0</v>
      </c>
      <c r="AP515" s="12">
        <f t="shared" si="255"/>
        <v>0</v>
      </c>
      <c r="AQ515" s="33">
        <f t="shared" si="256"/>
        <v>0</v>
      </c>
      <c r="AS515" s="12">
        <f t="shared" si="257"/>
        <v>0</v>
      </c>
      <c r="AT515" s="33">
        <f t="shared" si="258"/>
        <v>0</v>
      </c>
      <c r="AU515" s="158" t="str">
        <f>IF(C515="","",VLOOKUP(B515,apoio!P:S,4,0))</f>
        <v/>
      </c>
    </row>
    <row r="516" spans="1:47" ht="15" customHeight="1" x14ac:dyDescent="0.25">
      <c r="A516" s="10" t="str">
        <f>IF('1_geral'!$D$44="","",'1_geral'!$A$44)</f>
        <v/>
      </c>
      <c r="B516" s="48" t="str">
        <f>IF('1_geral'!$G$44="","",'1_geral'!$G$44)</f>
        <v/>
      </c>
      <c r="C516" s="48" t="str">
        <f>IF('1_geral'!$D$44="","",'1_geral'!$D$44)</f>
        <v/>
      </c>
      <c r="D516" s="35" t="str">
        <f>IF(C516="","",1/'3_pessoal'!C$44)</f>
        <v/>
      </c>
      <c r="E516" s="11">
        <f>IF(C516="",0,'3_pessoal'!BB$44)</f>
        <v>0</v>
      </c>
      <c r="F516" s="108">
        <f>IF(C516="",0,'3_pessoal'!BD$44)</f>
        <v>0</v>
      </c>
      <c r="G516" s="11">
        <f t="shared" si="234"/>
        <v>0</v>
      </c>
      <c r="I516" s="11">
        <f t="shared" si="259"/>
        <v>0</v>
      </c>
      <c r="J516" s="112">
        <f t="shared" si="260"/>
        <v>0</v>
      </c>
      <c r="L516" s="11">
        <f t="shared" si="235"/>
        <v>0</v>
      </c>
      <c r="M516" s="108">
        <f t="shared" si="236"/>
        <v>0</v>
      </c>
      <c r="O516" s="11">
        <f t="shared" si="237"/>
        <v>0</v>
      </c>
      <c r="P516" s="108">
        <f t="shared" si="238"/>
        <v>0</v>
      </c>
      <c r="R516" s="11">
        <f t="shared" si="239"/>
        <v>0</v>
      </c>
      <c r="S516" s="108">
        <f t="shared" si="240"/>
        <v>0</v>
      </c>
      <c r="U516" s="11">
        <f t="shared" si="241"/>
        <v>0</v>
      </c>
      <c r="V516" s="108">
        <f t="shared" si="242"/>
        <v>0</v>
      </c>
      <c r="X516" s="11">
        <f t="shared" si="243"/>
        <v>0</v>
      </c>
      <c r="Y516" s="108">
        <f t="shared" si="244"/>
        <v>0</v>
      </c>
      <c r="AA516" s="11">
        <f t="shared" si="245"/>
        <v>0</v>
      </c>
      <c r="AB516" s="108">
        <f t="shared" si="246"/>
        <v>0</v>
      </c>
      <c r="AD516" s="11">
        <f t="shared" si="247"/>
        <v>0</v>
      </c>
      <c r="AE516" s="108">
        <f t="shared" si="248"/>
        <v>0</v>
      </c>
      <c r="AG516" s="11">
        <f t="shared" si="249"/>
        <v>0</v>
      </c>
      <c r="AH516" s="108">
        <f t="shared" si="250"/>
        <v>0</v>
      </c>
      <c r="AJ516" s="11">
        <f t="shared" si="251"/>
        <v>0</v>
      </c>
      <c r="AK516" s="108">
        <f t="shared" si="252"/>
        <v>0</v>
      </c>
      <c r="AM516" s="11">
        <f t="shared" si="253"/>
        <v>0</v>
      </c>
      <c r="AN516" s="108">
        <f t="shared" si="254"/>
        <v>0</v>
      </c>
      <c r="AP516" s="11">
        <f t="shared" si="255"/>
        <v>0</v>
      </c>
      <c r="AQ516" s="108">
        <f t="shared" si="256"/>
        <v>0</v>
      </c>
      <c r="AS516" s="11">
        <f t="shared" si="257"/>
        <v>0</v>
      </c>
      <c r="AT516" s="108">
        <f t="shared" si="258"/>
        <v>0</v>
      </c>
      <c r="AU516" s="158" t="str">
        <f>IF(C516="","",VLOOKUP(B516,apoio!P:S,4,0))</f>
        <v/>
      </c>
    </row>
    <row r="517" spans="1:47" ht="15" customHeight="1" x14ac:dyDescent="0.25">
      <c r="A517" s="7" t="str">
        <f>IF('1_geral'!$D$45="","",'1_geral'!$A$45)</f>
        <v/>
      </c>
      <c r="B517" s="49" t="str">
        <f>IF('1_geral'!$G$45="","",'1_geral'!$G$45)</f>
        <v/>
      </c>
      <c r="C517" s="49" t="str">
        <f>IF('1_geral'!$D$45="","",'1_geral'!$D$45)</f>
        <v/>
      </c>
      <c r="D517" s="35" t="str">
        <f>IF(C517="","",1/'3_pessoal'!C$45)</f>
        <v/>
      </c>
      <c r="E517" s="12">
        <f>IF(C517="",0,'3_pessoal'!BB$45)</f>
        <v>0</v>
      </c>
      <c r="F517" s="33">
        <f>IF(C517="",0,'3_pessoal'!BD$45)</f>
        <v>0</v>
      </c>
      <c r="G517" s="12">
        <f t="shared" si="234"/>
        <v>0</v>
      </c>
      <c r="I517" s="12">
        <f t="shared" si="259"/>
        <v>0</v>
      </c>
      <c r="J517" s="12">
        <f t="shared" si="260"/>
        <v>0</v>
      </c>
      <c r="L517" s="12">
        <f t="shared" si="235"/>
        <v>0</v>
      </c>
      <c r="M517" s="33">
        <f t="shared" si="236"/>
        <v>0</v>
      </c>
      <c r="O517" s="12">
        <f t="shared" si="237"/>
        <v>0</v>
      </c>
      <c r="P517" s="33">
        <f t="shared" si="238"/>
        <v>0</v>
      </c>
      <c r="R517" s="12">
        <f t="shared" si="239"/>
        <v>0</v>
      </c>
      <c r="S517" s="33">
        <f t="shared" si="240"/>
        <v>0</v>
      </c>
      <c r="U517" s="12">
        <f t="shared" si="241"/>
        <v>0</v>
      </c>
      <c r="V517" s="33">
        <f t="shared" si="242"/>
        <v>0</v>
      </c>
      <c r="X517" s="12">
        <f t="shared" si="243"/>
        <v>0</v>
      </c>
      <c r="Y517" s="33">
        <f t="shared" si="244"/>
        <v>0</v>
      </c>
      <c r="AA517" s="12">
        <f t="shared" si="245"/>
        <v>0</v>
      </c>
      <c r="AB517" s="33">
        <f t="shared" si="246"/>
        <v>0</v>
      </c>
      <c r="AD517" s="12">
        <f t="shared" si="247"/>
        <v>0</v>
      </c>
      <c r="AE517" s="33">
        <f t="shared" si="248"/>
        <v>0</v>
      </c>
      <c r="AG517" s="12">
        <f t="shared" si="249"/>
        <v>0</v>
      </c>
      <c r="AH517" s="33">
        <f t="shared" si="250"/>
        <v>0</v>
      </c>
      <c r="AJ517" s="12">
        <f t="shared" si="251"/>
        <v>0</v>
      </c>
      <c r="AK517" s="33">
        <f t="shared" si="252"/>
        <v>0</v>
      </c>
      <c r="AM517" s="12">
        <f t="shared" si="253"/>
        <v>0</v>
      </c>
      <c r="AN517" s="33">
        <f t="shared" si="254"/>
        <v>0</v>
      </c>
      <c r="AP517" s="12">
        <f t="shared" si="255"/>
        <v>0</v>
      </c>
      <c r="AQ517" s="33">
        <f t="shared" si="256"/>
        <v>0</v>
      </c>
      <c r="AS517" s="12">
        <f t="shared" si="257"/>
        <v>0</v>
      </c>
      <c r="AT517" s="33">
        <f t="shared" si="258"/>
        <v>0</v>
      </c>
      <c r="AU517" s="158" t="str">
        <f>IF(C517="","",VLOOKUP(B517,apoio!P:S,4,0))</f>
        <v/>
      </c>
    </row>
    <row r="518" spans="1:47" ht="15" customHeight="1" x14ac:dyDescent="0.25">
      <c r="A518" s="10" t="str">
        <f>IF('1_geral'!$D$46="","",'1_geral'!$A$46)</f>
        <v/>
      </c>
      <c r="B518" s="48" t="str">
        <f>IF('1_geral'!$G$46="","",'1_geral'!$G$46)</f>
        <v/>
      </c>
      <c r="C518" s="48" t="str">
        <f>IF('1_geral'!$D$46="","",'1_geral'!$D$46)</f>
        <v/>
      </c>
      <c r="D518" s="35" t="str">
        <f>IF(C518="","",1/'3_pessoal'!C$46)</f>
        <v/>
      </c>
      <c r="E518" s="11">
        <f>IF(C518="",0,'3_pessoal'!BB$46)</f>
        <v>0</v>
      </c>
      <c r="F518" s="108">
        <f>IF(C518="",0,'3_pessoal'!BD$46)</f>
        <v>0</v>
      </c>
      <c r="G518" s="11">
        <f t="shared" si="234"/>
        <v>0</v>
      </c>
      <c r="I518" s="11">
        <f t="shared" si="259"/>
        <v>0</v>
      </c>
      <c r="J518" s="112">
        <f t="shared" si="260"/>
        <v>0</v>
      </c>
      <c r="L518" s="11">
        <f t="shared" si="235"/>
        <v>0</v>
      </c>
      <c r="M518" s="108">
        <f t="shared" si="236"/>
        <v>0</v>
      </c>
      <c r="O518" s="11">
        <f t="shared" si="237"/>
        <v>0</v>
      </c>
      <c r="P518" s="108">
        <f t="shared" si="238"/>
        <v>0</v>
      </c>
      <c r="R518" s="11">
        <f t="shared" si="239"/>
        <v>0</v>
      </c>
      <c r="S518" s="108">
        <f t="shared" si="240"/>
        <v>0</v>
      </c>
      <c r="U518" s="11">
        <f t="shared" si="241"/>
        <v>0</v>
      </c>
      <c r="V518" s="108">
        <f t="shared" si="242"/>
        <v>0</v>
      </c>
      <c r="X518" s="11">
        <f t="shared" si="243"/>
        <v>0</v>
      </c>
      <c r="Y518" s="108">
        <f t="shared" si="244"/>
        <v>0</v>
      </c>
      <c r="AA518" s="11">
        <f t="shared" si="245"/>
        <v>0</v>
      </c>
      <c r="AB518" s="108">
        <f t="shared" si="246"/>
        <v>0</v>
      </c>
      <c r="AD518" s="11">
        <f t="shared" si="247"/>
        <v>0</v>
      </c>
      <c r="AE518" s="108">
        <f t="shared" si="248"/>
        <v>0</v>
      </c>
      <c r="AG518" s="11">
        <f t="shared" si="249"/>
        <v>0</v>
      </c>
      <c r="AH518" s="108">
        <f t="shared" si="250"/>
        <v>0</v>
      </c>
      <c r="AJ518" s="11">
        <f t="shared" si="251"/>
        <v>0</v>
      </c>
      <c r="AK518" s="108">
        <f t="shared" si="252"/>
        <v>0</v>
      </c>
      <c r="AM518" s="11">
        <f t="shared" si="253"/>
        <v>0</v>
      </c>
      <c r="AN518" s="108">
        <f t="shared" si="254"/>
        <v>0</v>
      </c>
      <c r="AP518" s="11">
        <f t="shared" si="255"/>
        <v>0</v>
      </c>
      <c r="AQ518" s="108">
        <f t="shared" si="256"/>
        <v>0</v>
      </c>
      <c r="AS518" s="11">
        <f t="shared" si="257"/>
        <v>0</v>
      </c>
      <c r="AT518" s="108">
        <f t="shared" si="258"/>
        <v>0</v>
      </c>
      <c r="AU518" s="158" t="str">
        <f>IF(C518="","",VLOOKUP(B518,apoio!P:S,4,0))</f>
        <v/>
      </c>
    </row>
    <row r="519" spans="1:47" ht="15" customHeight="1" x14ac:dyDescent="0.25">
      <c r="A519" s="7" t="str">
        <f>IF('1_geral'!$D$47="","",'1_geral'!$A$47)</f>
        <v/>
      </c>
      <c r="B519" s="49" t="str">
        <f>IF('1_geral'!$G$47="","",'1_geral'!$G$47)</f>
        <v/>
      </c>
      <c r="C519" s="49" t="str">
        <f>IF('1_geral'!$D$47="","",'1_geral'!$D$47)</f>
        <v/>
      </c>
      <c r="D519" s="35" t="str">
        <f>IF(C519="","",1/'3_pessoal'!C$47)</f>
        <v/>
      </c>
      <c r="E519" s="12">
        <f>IF(C519="",0,'3_pessoal'!BB$47)</f>
        <v>0</v>
      </c>
      <c r="F519" s="33">
        <f>IF(C519="",0,'3_pessoal'!BD$47)</f>
        <v>0</v>
      </c>
      <c r="G519" s="12">
        <f t="shared" si="234"/>
        <v>0</v>
      </c>
      <c r="I519" s="12">
        <f t="shared" si="259"/>
        <v>0</v>
      </c>
      <c r="J519" s="12">
        <f t="shared" si="260"/>
        <v>0</v>
      </c>
      <c r="L519" s="12">
        <f t="shared" si="235"/>
        <v>0</v>
      </c>
      <c r="M519" s="33">
        <f t="shared" si="236"/>
        <v>0</v>
      </c>
      <c r="O519" s="12">
        <f t="shared" si="237"/>
        <v>0</v>
      </c>
      <c r="P519" s="33">
        <f t="shared" si="238"/>
        <v>0</v>
      </c>
      <c r="R519" s="12">
        <f t="shared" si="239"/>
        <v>0</v>
      </c>
      <c r="S519" s="33">
        <f t="shared" si="240"/>
        <v>0</v>
      </c>
      <c r="U519" s="12">
        <f t="shared" si="241"/>
        <v>0</v>
      </c>
      <c r="V519" s="33">
        <f t="shared" si="242"/>
        <v>0</v>
      </c>
      <c r="X519" s="12">
        <f t="shared" si="243"/>
        <v>0</v>
      </c>
      <c r="Y519" s="33">
        <f t="shared" si="244"/>
        <v>0</v>
      </c>
      <c r="AA519" s="12">
        <f t="shared" si="245"/>
        <v>0</v>
      </c>
      <c r="AB519" s="33">
        <f t="shared" si="246"/>
        <v>0</v>
      </c>
      <c r="AD519" s="12">
        <f t="shared" si="247"/>
        <v>0</v>
      </c>
      <c r="AE519" s="33">
        <f t="shared" si="248"/>
        <v>0</v>
      </c>
      <c r="AG519" s="12">
        <f t="shared" si="249"/>
        <v>0</v>
      </c>
      <c r="AH519" s="33">
        <f t="shared" si="250"/>
        <v>0</v>
      </c>
      <c r="AJ519" s="12">
        <f t="shared" si="251"/>
        <v>0</v>
      </c>
      <c r="AK519" s="33">
        <f t="shared" si="252"/>
        <v>0</v>
      </c>
      <c r="AM519" s="12">
        <f t="shared" si="253"/>
        <v>0</v>
      </c>
      <c r="AN519" s="33">
        <f t="shared" si="254"/>
        <v>0</v>
      </c>
      <c r="AP519" s="12">
        <f t="shared" si="255"/>
        <v>0</v>
      </c>
      <c r="AQ519" s="33">
        <f t="shared" si="256"/>
        <v>0</v>
      </c>
      <c r="AS519" s="12">
        <f t="shared" si="257"/>
        <v>0</v>
      </c>
      <c r="AT519" s="33">
        <f t="shared" si="258"/>
        <v>0</v>
      </c>
      <c r="AU519" s="158" t="str">
        <f>IF(C519="","",VLOOKUP(B519,apoio!P:S,4,0))</f>
        <v/>
      </c>
    </row>
    <row r="520" spans="1:47" ht="15" customHeight="1" x14ac:dyDescent="0.25">
      <c r="A520" s="10" t="str">
        <f>IF('1_geral'!$D$48="","",'1_geral'!$A$48)</f>
        <v/>
      </c>
      <c r="B520" s="48" t="str">
        <f>IF('1_geral'!$G$48="","",'1_geral'!$G$48)</f>
        <v/>
      </c>
      <c r="C520" s="48" t="str">
        <f>IF('1_geral'!$D$48="","",'1_geral'!$D$48)</f>
        <v/>
      </c>
      <c r="D520" s="35" t="str">
        <f>IF(C520="","",1/'3_pessoal'!C$48)</f>
        <v/>
      </c>
      <c r="E520" s="11">
        <f>IF(C520="",0,'3_pessoal'!BB$48)</f>
        <v>0</v>
      </c>
      <c r="F520" s="108">
        <f>IF(C520="",0,'3_pessoal'!BD$48)</f>
        <v>0</v>
      </c>
      <c r="G520" s="11">
        <f t="shared" si="234"/>
        <v>0</v>
      </c>
      <c r="I520" s="11">
        <f t="shared" si="259"/>
        <v>0</v>
      </c>
      <c r="J520" s="112">
        <f t="shared" si="260"/>
        <v>0</v>
      </c>
      <c r="L520" s="11">
        <f t="shared" si="235"/>
        <v>0</v>
      </c>
      <c r="M520" s="108">
        <f t="shared" si="236"/>
        <v>0</v>
      </c>
      <c r="O520" s="11">
        <f t="shared" si="237"/>
        <v>0</v>
      </c>
      <c r="P520" s="108">
        <f t="shared" si="238"/>
        <v>0</v>
      </c>
      <c r="R520" s="11">
        <f t="shared" si="239"/>
        <v>0</v>
      </c>
      <c r="S520" s="108">
        <f t="shared" si="240"/>
        <v>0</v>
      </c>
      <c r="U520" s="11">
        <f t="shared" si="241"/>
        <v>0</v>
      </c>
      <c r="V520" s="108">
        <f t="shared" si="242"/>
        <v>0</v>
      </c>
      <c r="X520" s="11">
        <f t="shared" si="243"/>
        <v>0</v>
      </c>
      <c r="Y520" s="108">
        <f t="shared" si="244"/>
        <v>0</v>
      </c>
      <c r="AA520" s="11">
        <f t="shared" si="245"/>
        <v>0</v>
      </c>
      <c r="AB520" s="108">
        <f t="shared" si="246"/>
        <v>0</v>
      </c>
      <c r="AD520" s="11">
        <f t="shared" si="247"/>
        <v>0</v>
      </c>
      <c r="AE520" s="108">
        <f t="shared" si="248"/>
        <v>0</v>
      </c>
      <c r="AG520" s="11">
        <f t="shared" si="249"/>
        <v>0</v>
      </c>
      <c r="AH520" s="108">
        <f t="shared" si="250"/>
        <v>0</v>
      </c>
      <c r="AJ520" s="11">
        <f t="shared" si="251"/>
        <v>0</v>
      </c>
      <c r="AK520" s="108">
        <f t="shared" si="252"/>
        <v>0</v>
      </c>
      <c r="AM520" s="11">
        <f t="shared" si="253"/>
        <v>0</v>
      </c>
      <c r="AN520" s="108">
        <f t="shared" si="254"/>
        <v>0</v>
      </c>
      <c r="AP520" s="11">
        <f t="shared" si="255"/>
        <v>0</v>
      </c>
      <c r="AQ520" s="108">
        <f t="shared" si="256"/>
        <v>0</v>
      </c>
      <c r="AS520" s="11">
        <f t="shared" si="257"/>
        <v>0</v>
      </c>
      <c r="AT520" s="108">
        <f t="shared" si="258"/>
        <v>0</v>
      </c>
      <c r="AU520" s="158" t="str">
        <f>IF(C520="","",VLOOKUP(B520,apoio!P:S,4,0))</f>
        <v/>
      </c>
    </row>
    <row r="521" spans="1:47" ht="15" customHeight="1" x14ac:dyDescent="0.25">
      <c r="A521" s="7" t="str">
        <f>IF('1_geral'!$D$49="","",'1_geral'!$A$49)</f>
        <v/>
      </c>
      <c r="B521" s="49" t="str">
        <f>IF('1_geral'!$G$49="","",'1_geral'!$G$49)</f>
        <v/>
      </c>
      <c r="C521" s="49" t="str">
        <f>IF('1_geral'!$D$49="","",'1_geral'!$D$49)</f>
        <v/>
      </c>
      <c r="D521" s="35" t="str">
        <f>IF(C521="","",1/'3_pessoal'!C$49)</f>
        <v/>
      </c>
      <c r="E521" s="12">
        <f>IF(C521="",0,'3_pessoal'!BB$49)</f>
        <v>0</v>
      </c>
      <c r="F521" s="33">
        <f>IF(C521="",0,'3_pessoal'!BD$49)</f>
        <v>0</v>
      </c>
      <c r="G521" s="12">
        <f t="shared" si="234"/>
        <v>0</v>
      </c>
      <c r="I521" s="12">
        <f t="shared" si="259"/>
        <v>0</v>
      </c>
      <c r="J521" s="12">
        <f t="shared" si="260"/>
        <v>0</v>
      </c>
      <c r="L521" s="12">
        <f t="shared" si="235"/>
        <v>0</v>
      </c>
      <c r="M521" s="33">
        <f t="shared" si="236"/>
        <v>0</v>
      </c>
      <c r="O521" s="12">
        <f t="shared" si="237"/>
        <v>0</v>
      </c>
      <c r="P521" s="33">
        <f t="shared" si="238"/>
        <v>0</v>
      </c>
      <c r="R521" s="12">
        <f t="shared" si="239"/>
        <v>0</v>
      </c>
      <c r="S521" s="33">
        <f t="shared" si="240"/>
        <v>0</v>
      </c>
      <c r="U521" s="12">
        <f t="shared" si="241"/>
        <v>0</v>
      </c>
      <c r="V521" s="33">
        <f t="shared" si="242"/>
        <v>0</v>
      </c>
      <c r="X521" s="12">
        <f t="shared" si="243"/>
        <v>0</v>
      </c>
      <c r="Y521" s="33">
        <f t="shared" si="244"/>
        <v>0</v>
      </c>
      <c r="AA521" s="12">
        <f t="shared" si="245"/>
        <v>0</v>
      </c>
      <c r="AB521" s="33">
        <f t="shared" si="246"/>
        <v>0</v>
      </c>
      <c r="AD521" s="12">
        <f t="shared" si="247"/>
        <v>0</v>
      </c>
      <c r="AE521" s="33">
        <f t="shared" si="248"/>
        <v>0</v>
      </c>
      <c r="AG521" s="12">
        <f t="shared" si="249"/>
        <v>0</v>
      </c>
      <c r="AH521" s="33">
        <f t="shared" si="250"/>
        <v>0</v>
      </c>
      <c r="AJ521" s="12">
        <f t="shared" si="251"/>
        <v>0</v>
      </c>
      <c r="AK521" s="33">
        <f t="shared" si="252"/>
        <v>0</v>
      </c>
      <c r="AM521" s="12">
        <f t="shared" si="253"/>
        <v>0</v>
      </c>
      <c r="AN521" s="33">
        <f t="shared" si="254"/>
        <v>0</v>
      </c>
      <c r="AP521" s="12">
        <f t="shared" si="255"/>
        <v>0</v>
      </c>
      <c r="AQ521" s="33">
        <f t="shared" si="256"/>
        <v>0</v>
      </c>
      <c r="AS521" s="12">
        <f t="shared" si="257"/>
        <v>0</v>
      </c>
      <c r="AT521" s="33">
        <f t="shared" si="258"/>
        <v>0</v>
      </c>
      <c r="AU521" s="158" t="str">
        <f>IF(C521="","",VLOOKUP(B521,apoio!P:S,4,0))</f>
        <v/>
      </c>
    </row>
    <row r="522" spans="1:47" ht="15" customHeight="1" x14ac:dyDescent="0.25">
      <c r="A522" s="10" t="str">
        <f>IF('1_geral'!$D$50="","",'1_geral'!$A$50)</f>
        <v/>
      </c>
      <c r="B522" s="48" t="str">
        <f>IF('1_geral'!$G$50="","",'1_geral'!$G$50)</f>
        <v/>
      </c>
      <c r="C522" s="48" t="str">
        <f>IF('1_geral'!$D$50="","",'1_geral'!$D$50)</f>
        <v/>
      </c>
      <c r="D522" s="35" t="str">
        <f>IF(C522="","",1/'3_pessoal'!C$50)</f>
        <v/>
      </c>
      <c r="E522" s="11">
        <f>IF(C522="",0,'3_pessoal'!BB$50)</f>
        <v>0</v>
      </c>
      <c r="F522" s="108">
        <f>IF(C522="",0,'3_pessoal'!BD$50)</f>
        <v>0</v>
      </c>
      <c r="G522" s="11">
        <f t="shared" si="234"/>
        <v>0</v>
      </c>
      <c r="I522" s="11">
        <f t="shared" si="259"/>
        <v>0</v>
      </c>
      <c r="J522" s="112">
        <f t="shared" si="260"/>
        <v>0</v>
      </c>
      <c r="L522" s="11">
        <f t="shared" si="235"/>
        <v>0</v>
      </c>
      <c r="M522" s="108">
        <f t="shared" si="236"/>
        <v>0</v>
      </c>
      <c r="O522" s="11">
        <f t="shared" si="237"/>
        <v>0</v>
      </c>
      <c r="P522" s="108">
        <f t="shared" si="238"/>
        <v>0</v>
      </c>
      <c r="R522" s="11">
        <f t="shared" si="239"/>
        <v>0</v>
      </c>
      <c r="S522" s="108">
        <f t="shared" si="240"/>
        <v>0</v>
      </c>
      <c r="U522" s="11">
        <f t="shared" si="241"/>
        <v>0</v>
      </c>
      <c r="V522" s="108">
        <f t="shared" si="242"/>
        <v>0</v>
      </c>
      <c r="X522" s="11">
        <f t="shared" si="243"/>
        <v>0</v>
      </c>
      <c r="Y522" s="108">
        <f t="shared" si="244"/>
        <v>0</v>
      </c>
      <c r="AA522" s="11">
        <f t="shared" si="245"/>
        <v>0</v>
      </c>
      <c r="AB522" s="108">
        <f t="shared" si="246"/>
        <v>0</v>
      </c>
      <c r="AD522" s="11">
        <f t="shared" si="247"/>
        <v>0</v>
      </c>
      <c r="AE522" s="108">
        <f t="shared" si="248"/>
        <v>0</v>
      </c>
      <c r="AG522" s="11">
        <f t="shared" si="249"/>
        <v>0</v>
      </c>
      <c r="AH522" s="108">
        <f t="shared" si="250"/>
        <v>0</v>
      </c>
      <c r="AJ522" s="11">
        <f t="shared" si="251"/>
        <v>0</v>
      </c>
      <c r="AK522" s="108">
        <f t="shared" si="252"/>
        <v>0</v>
      </c>
      <c r="AM522" s="11">
        <f t="shared" si="253"/>
        <v>0</v>
      </c>
      <c r="AN522" s="108">
        <f t="shared" si="254"/>
        <v>0</v>
      </c>
      <c r="AP522" s="11">
        <f t="shared" si="255"/>
        <v>0</v>
      </c>
      <c r="AQ522" s="108">
        <f t="shared" si="256"/>
        <v>0</v>
      </c>
      <c r="AS522" s="11">
        <f t="shared" si="257"/>
        <v>0</v>
      </c>
      <c r="AT522" s="108">
        <f t="shared" si="258"/>
        <v>0</v>
      </c>
      <c r="AU522" s="158" t="str">
        <f>IF(C522="","",VLOOKUP(B522,apoio!P:S,4,0))</f>
        <v/>
      </c>
    </row>
    <row r="523" spans="1:47" ht="15" customHeight="1" x14ac:dyDescent="0.25">
      <c r="A523" s="7" t="str">
        <f>IF('1_geral'!$D$51="","",'1_geral'!$A$51)</f>
        <v/>
      </c>
      <c r="B523" s="49" t="str">
        <f>IF('1_geral'!$G$51="","",'1_geral'!$G$51)</f>
        <v/>
      </c>
      <c r="C523" s="49" t="str">
        <f>IF('1_geral'!$D$51="","",'1_geral'!$D$51)</f>
        <v/>
      </c>
      <c r="D523" s="35" t="str">
        <f>IF(C523="","",1/'3_pessoal'!C$51)</f>
        <v/>
      </c>
      <c r="E523" s="12">
        <f>IF(C523="",0,'3_pessoal'!BB$51)</f>
        <v>0</v>
      </c>
      <c r="F523" s="33">
        <f>IF(C523="",0,'3_pessoal'!BD$51)</f>
        <v>0</v>
      </c>
      <c r="G523" s="12">
        <f t="shared" si="234"/>
        <v>0</v>
      </c>
      <c r="I523" s="12">
        <f t="shared" si="259"/>
        <v>0</v>
      </c>
      <c r="J523" s="12">
        <f t="shared" si="260"/>
        <v>0</v>
      </c>
      <c r="L523" s="12">
        <f t="shared" si="235"/>
        <v>0</v>
      </c>
      <c r="M523" s="33">
        <f t="shared" si="236"/>
        <v>0</v>
      </c>
      <c r="O523" s="12">
        <f t="shared" si="237"/>
        <v>0</v>
      </c>
      <c r="P523" s="33">
        <f t="shared" si="238"/>
        <v>0</v>
      </c>
      <c r="R523" s="12">
        <f t="shared" si="239"/>
        <v>0</v>
      </c>
      <c r="S523" s="33">
        <f t="shared" si="240"/>
        <v>0</v>
      </c>
      <c r="U523" s="12">
        <f t="shared" si="241"/>
        <v>0</v>
      </c>
      <c r="V523" s="33">
        <f t="shared" si="242"/>
        <v>0</v>
      </c>
      <c r="X523" s="12">
        <f t="shared" si="243"/>
        <v>0</v>
      </c>
      <c r="Y523" s="33">
        <f t="shared" si="244"/>
        <v>0</v>
      </c>
      <c r="AA523" s="12">
        <f t="shared" si="245"/>
        <v>0</v>
      </c>
      <c r="AB523" s="33">
        <f t="shared" si="246"/>
        <v>0</v>
      </c>
      <c r="AD523" s="12">
        <f t="shared" si="247"/>
        <v>0</v>
      </c>
      <c r="AE523" s="33">
        <f t="shared" si="248"/>
        <v>0</v>
      </c>
      <c r="AG523" s="12">
        <f t="shared" si="249"/>
        <v>0</v>
      </c>
      <c r="AH523" s="33">
        <f t="shared" si="250"/>
        <v>0</v>
      </c>
      <c r="AJ523" s="12">
        <f t="shared" si="251"/>
        <v>0</v>
      </c>
      <c r="AK523" s="33">
        <f t="shared" si="252"/>
        <v>0</v>
      </c>
      <c r="AM523" s="12">
        <f t="shared" si="253"/>
        <v>0</v>
      </c>
      <c r="AN523" s="33">
        <f t="shared" si="254"/>
        <v>0</v>
      </c>
      <c r="AP523" s="12">
        <f t="shared" si="255"/>
        <v>0</v>
      </c>
      <c r="AQ523" s="33">
        <f t="shared" si="256"/>
        <v>0</v>
      </c>
      <c r="AS523" s="12">
        <f t="shared" si="257"/>
        <v>0</v>
      </c>
      <c r="AT523" s="33">
        <f t="shared" si="258"/>
        <v>0</v>
      </c>
      <c r="AU523" s="158" t="str">
        <f>IF(C523="","",VLOOKUP(B523,apoio!P:S,4,0))</f>
        <v/>
      </c>
    </row>
    <row r="524" spans="1:47" ht="15" customHeight="1" x14ac:dyDescent="0.25">
      <c r="A524" s="10" t="str">
        <f>IF('1_geral'!$D$52="","",'1_geral'!$A$52)</f>
        <v/>
      </c>
      <c r="B524" s="48" t="str">
        <f>IF('1_geral'!$G$52="","",'1_geral'!$G$52)</f>
        <v/>
      </c>
      <c r="C524" s="48" t="str">
        <f>IF('1_geral'!$D$52="","",'1_geral'!$D$52)</f>
        <v/>
      </c>
      <c r="D524" s="35" t="str">
        <f>IF(C524="","",1/'3_pessoal'!C$52)</f>
        <v/>
      </c>
      <c r="E524" s="11">
        <f>IF(C524="",0,'3_pessoal'!BB$52)</f>
        <v>0</v>
      </c>
      <c r="F524" s="108">
        <f>IF(C524="",0,'3_pessoal'!BD$52)</f>
        <v>0</v>
      </c>
      <c r="G524" s="11">
        <f t="shared" si="234"/>
        <v>0</v>
      </c>
      <c r="I524" s="11">
        <f t="shared" si="259"/>
        <v>0</v>
      </c>
      <c r="J524" s="112">
        <f t="shared" si="260"/>
        <v>0</v>
      </c>
      <c r="L524" s="11">
        <f t="shared" si="235"/>
        <v>0</v>
      </c>
      <c r="M524" s="108">
        <f t="shared" si="236"/>
        <v>0</v>
      </c>
      <c r="O524" s="11">
        <f t="shared" si="237"/>
        <v>0</v>
      </c>
      <c r="P524" s="108">
        <f t="shared" si="238"/>
        <v>0</v>
      </c>
      <c r="R524" s="11">
        <f t="shared" si="239"/>
        <v>0</v>
      </c>
      <c r="S524" s="108">
        <f t="shared" si="240"/>
        <v>0</v>
      </c>
      <c r="U524" s="11">
        <f t="shared" si="241"/>
        <v>0</v>
      </c>
      <c r="V524" s="108">
        <f t="shared" si="242"/>
        <v>0</v>
      </c>
      <c r="X524" s="11">
        <f t="shared" si="243"/>
        <v>0</v>
      </c>
      <c r="Y524" s="108">
        <f t="shared" si="244"/>
        <v>0</v>
      </c>
      <c r="AA524" s="11">
        <f t="shared" si="245"/>
        <v>0</v>
      </c>
      <c r="AB524" s="108">
        <f t="shared" si="246"/>
        <v>0</v>
      </c>
      <c r="AD524" s="11">
        <f t="shared" si="247"/>
        <v>0</v>
      </c>
      <c r="AE524" s="108">
        <f t="shared" si="248"/>
        <v>0</v>
      </c>
      <c r="AG524" s="11">
        <f t="shared" si="249"/>
        <v>0</v>
      </c>
      <c r="AH524" s="108">
        <f t="shared" si="250"/>
        <v>0</v>
      </c>
      <c r="AJ524" s="11">
        <f t="shared" si="251"/>
        <v>0</v>
      </c>
      <c r="AK524" s="108">
        <f t="shared" si="252"/>
        <v>0</v>
      </c>
      <c r="AM524" s="11">
        <f t="shared" si="253"/>
        <v>0</v>
      </c>
      <c r="AN524" s="108">
        <f t="shared" si="254"/>
        <v>0</v>
      </c>
      <c r="AP524" s="11">
        <f t="shared" si="255"/>
        <v>0</v>
      </c>
      <c r="AQ524" s="108">
        <f t="shared" si="256"/>
        <v>0</v>
      </c>
      <c r="AS524" s="11">
        <f t="shared" si="257"/>
        <v>0</v>
      </c>
      <c r="AT524" s="108">
        <f t="shared" si="258"/>
        <v>0</v>
      </c>
      <c r="AU524" s="158" t="str">
        <f>IF(C524="","",VLOOKUP(B524,apoio!P:S,4,0))</f>
        <v/>
      </c>
    </row>
    <row r="525" spans="1:47" ht="15" customHeight="1" x14ac:dyDescent="0.25">
      <c r="A525" s="7" t="str">
        <f>IF('1_geral'!$D$53="","",'1_geral'!$A$53)</f>
        <v/>
      </c>
      <c r="B525" s="49" t="str">
        <f>IF('1_geral'!$G$53="","",'1_geral'!$G$53)</f>
        <v/>
      </c>
      <c r="C525" s="49" t="str">
        <f>IF('1_geral'!$D$53="","",'1_geral'!$D$53)</f>
        <v/>
      </c>
      <c r="D525" s="35" t="str">
        <f>IF(C525="","",1/'3_pessoal'!C$53)</f>
        <v/>
      </c>
      <c r="E525" s="12">
        <f>IF(C525="",0,'3_pessoal'!BB$53)</f>
        <v>0</v>
      </c>
      <c r="F525" s="33">
        <f>IF(C525="",0,'3_pessoal'!BD$53)</f>
        <v>0</v>
      </c>
      <c r="G525" s="12">
        <f t="shared" si="234"/>
        <v>0</v>
      </c>
      <c r="I525" s="12">
        <f t="shared" si="259"/>
        <v>0</v>
      </c>
      <c r="J525" s="12">
        <f t="shared" si="260"/>
        <v>0</v>
      </c>
      <c r="L525" s="12">
        <f t="shared" si="235"/>
        <v>0</v>
      </c>
      <c r="M525" s="33">
        <f t="shared" si="236"/>
        <v>0</v>
      </c>
      <c r="O525" s="12">
        <f t="shared" si="237"/>
        <v>0</v>
      </c>
      <c r="P525" s="33">
        <f t="shared" si="238"/>
        <v>0</v>
      </c>
      <c r="R525" s="12">
        <f t="shared" si="239"/>
        <v>0</v>
      </c>
      <c r="S525" s="33">
        <f t="shared" si="240"/>
        <v>0</v>
      </c>
      <c r="U525" s="12">
        <f t="shared" si="241"/>
        <v>0</v>
      </c>
      <c r="V525" s="33">
        <f t="shared" si="242"/>
        <v>0</v>
      </c>
      <c r="X525" s="12">
        <f t="shared" si="243"/>
        <v>0</v>
      </c>
      <c r="Y525" s="33">
        <f t="shared" si="244"/>
        <v>0</v>
      </c>
      <c r="AA525" s="12">
        <f t="shared" si="245"/>
        <v>0</v>
      </c>
      <c r="AB525" s="33">
        <f t="shared" si="246"/>
        <v>0</v>
      </c>
      <c r="AD525" s="12">
        <f t="shared" si="247"/>
        <v>0</v>
      </c>
      <c r="AE525" s="33">
        <f t="shared" si="248"/>
        <v>0</v>
      </c>
      <c r="AG525" s="12">
        <f t="shared" si="249"/>
        <v>0</v>
      </c>
      <c r="AH525" s="33">
        <f t="shared" si="250"/>
        <v>0</v>
      </c>
      <c r="AJ525" s="12">
        <f t="shared" si="251"/>
        <v>0</v>
      </c>
      <c r="AK525" s="33">
        <f t="shared" si="252"/>
        <v>0</v>
      </c>
      <c r="AM525" s="12">
        <f t="shared" si="253"/>
        <v>0</v>
      </c>
      <c r="AN525" s="33">
        <f t="shared" si="254"/>
        <v>0</v>
      </c>
      <c r="AP525" s="12">
        <f t="shared" si="255"/>
        <v>0</v>
      </c>
      <c r="AQ525" s="33">
        <f t="shared" si="256"/>
        <v>0</v>
      </c>
      <c r="AS525" s="12">
        <f t="shared" si="257"/>
        <v>0</v>
      </c>
      <c r="AT525" s="33">
        <f t="shared" si="258"/>
        <v>0</v>
      </c>
      <c r="AU525" s="158" t="str">
        <f>IF(C525="","",VLOOKUP(B525,apoio!P:S,4,0))</f>
        <v/>
      </c>
    </row>
    <row r="526" spans="1:47" ht="15" customHeight="1" x14ac:dyDescent="0.25">
      <c r="A526" s="10" t="str">
        <f>IF('1_geral'!$D$54="","",'1_geral'!$A$54)</f>
        <v/>
      </c>
      <c r="B526" s="48" t="str">
        <f>IF('1_geral'!$G$54="","",'1_geral'!$G$54)</f>
        <v/>
      </c>
      <c r="C526" s="48" t="str">
        <f>IF('1_geral'!$D$54="","",'1_geral'!$D$54)</f>
        <v/>
      </c>
      <c r="D526" s="35" t="str">
        <f>IF(C526="","",1/'3_pessoal'!C$54)</f>
        <v/>
      </c>
      <c r="E526" s="11">
        <f>IF(C526="",0,'3_pessoal'!BB$54)</f>
        <v>0</v>
      </c>
      <c r="F526" s="108">
        <f>IF(C526="",0,'3_pessoal'!BD$54)</f>
        <v>0</v>
      </c>
      <c r="G526" s="11">
        <f t="shared" si="234"/>
        <v>0</v>
      </c>
      <c r="I526" s="11">
        <f t="shared" si="259"/>
        <v>0</v>
      </c>
      <c r="J526" s="112">
        <f t="shared" si="260"/>
        <v>0</v>
      </c>
      <c r="L526" s="11">
        <f t="shared" si="235"/>
        <v>0</v>
      </c>
      <c r="M526" s="108">
        <f t="shared" si="236"/>
        <v>0</v>
      </c>
      <c r="O526" s="11">
        <f t="shared" si="237"/>
        <v>0</v>
      </c>
      <c r="P526" s="108">
        <f t="shared" si="238"/>
        <v>0</v>
      </c>
      <c r="R526" s="11">
        <f t="shared" si="239"/>
        <v>0</v>
      </c>
      <c r="S526" s="108">
        <f t="shared" si="240"/>
        <v>0</v>
      </c>
      <c r="U526" s="11">
        <f t="shared" si="241"/>
        <v>0</v>
      </c>
      <c r="V526" s="108">
        <f t="shared" si="242"/>
        <v>0</v>
      </c>
      <c r="X526" s="11">
        <f t="shared" si="243"/>
        <v>0</v>
      </c>
      <c r="Y526" s="108">
        <f t="shared" si="244"/>
        <v>0</v>
      </c>
      <c r="AA526" s="11">
        <f t="shared" si="245"/>
        <v>0</v>
      </c>
      <c r="AB526" s="108">
        <f t="shared" si="246"/>
        <v>0</v>
      </c>
      <c r="AD526" s="11">
        <f t="shared" si="247"/>
        <v>0</v>
      </c>
      <c r="AE526" s="108">
        <f t="shared" si="248"/>
        <v>0</v>
      </c>
      <c r="AG526" s="11">
        <f t="shared" si="249"/>
        <v>0</v>
      </c>
      <c r="AH526" s="108">
        <f t="shared" si="250"/>
        <v>0</v>
      </c>
      <c r="AJ526" s="11">
        <f t="shared" si="251"/>
        <v>0</v>
      </c>
      <c r="AK526" s="108">
        <f t="shared" si="252"/>
        <v>0</v>
      </c>
      <c r="AM526" s="11">
        <f t="shared" si="253"/>
        <v>0</v>
      </c>
      <c r="AN526" s="108">
        <f t="shared" si="254"/>
        <v>0</v>
      </c>
      <c r="AP526" s="11">
        <f t="shared" si="255"/>
        <v>0</v>
      </c>
      <c r="AQ526" s="108">
        <f t="shared" si="256"/>
        <v>0</v>
      </c>
      <c r="AS526" s="11">
        <f t="shared" si="257"/>
        <v>0</v>
      </c>
      <c r="AT526" s="108">
        <f t="shared" si="258"/>
        <v>0</v>
      </c>
      <c r="AU526" s="158" t="str">
        <f>IF(C526="","",VLOOKUP(B526,apoio!P:S,4,0))</f>
        <v/>
      </c>
    </row>
    <row r="527" spans="1:47" ht="15" customHeight="1" x14ac:dyDescent="0.25">
      <c r="A527" s="7" t="str">
        <f>IF('1_geral'!$D$55="","",'1_geral'!$A$55)</f>
        <v/>
      </c>
      <c r="B527" s="49" t="str">
        <f>IF('1_geral'!$G$55="","",'1_geral'!$G$55)</f>
        <v/>
      </c>
      <c r="C527" s="49" t="str">
        <f>IF('1_geral'!$D$55="","",'1_geral'!$D$55)</f>
        <v/>
      </c>
      <c r="D527" s="35" t="str">
        <f>IF(C527="","",1/'3_pessoal'!C$55)</f>
        <v/>
      </c>
      <c r="E527" s="12">
        <f>IF(C527="",0,'3_pessoal'!BB$55)</f>
        <v>0</v>
      </c>
      <c r="F527" s="33">
        <f>IF(C527="",0,'3_pessoal'!BD$55)</f>
        <v>0</v>
      </c>
      <c r="G527" s="12">
        <f t="shared" si="234"/>
        <v>0</v>
      </c>
      <c r="I527" s="12">
        <f t="shared" si="259"/>
        <v>0</v>
      </c>
      <c r="J527" s="12">
        <f t="shared" si="260"/>
        <v>0</v>
      </c>
      <c r="L527" s="12">
        <f t="shared" si="235"/>
        <v>0</v>
      </c>
      <c r="M527" s="33">
        <f t="shared" si="236"/>
        <v>0</v>
      </c>
      <c r="O527" s="12">
        <f t="shared" si="237"/>
        <v>0</v>
      </c>
      <c r="P527" s="33">
        <f t="shared" si="238"/>
        <v>0</v>
      </c>
      <c r="R527" s="12">
        <f t="shared" si="239"/>
        <v>0</v>
      </c>
      <c r="S527" s="33">
        <f t="shared" si="240"/>
        <v>0</v>
      </c>
      <c r="U527" s="12">
        <f t="shared" si="241"/>
        <v>0</v>
      </c>
      <c r="V527" s="33">
        <f t="shared" si="242"/>
        <v>0</v>
      </c>
      <c r="X527" s="12">
        <f t="shared" si="243"/>
        <v>0</v>
      </c>
      <c r="Y527" s="33">
        <f t="shared" si="244"/>
        <v>0</v>
      </c>
      <c r="AA527" s="12">
        <f t="shared" si="245"/>
        <v>0</v>
      </c>
      <c r="AB527" s="33">
        <f t="shared" si="246"/>
        <v>0</v>
      </c>
      <c r="AD527" s="12">
        <f t="shared" si="247"/>
        <v>0</v>
      </c>
      <c r="AE527" s="33">
        <f t="shared" si="248"/>
        <v>0</v>
      </c>
      <c r="AG527" s="12">
        <f t="shared" si="249"/>
        <v>0</v>
      </c>
      <c r="AH527" s="33">
        <f t="shared" si="250"/>
        <v>0</v>
      </c>
      <c r="AJ527" s="12">
        <f t="shared" si="251"/>
        <v>0</v>
      </c>
      <c r="AK527" s="33">
        <f t="shared" si="252"/>
        <v>0</v>
      </c>
      <c r="AM527" s="12">
        <f t="shared" si="253"/>
        <v>0</v>
      </c>
      <c r="AN527" s="33">
        <f t="shared" si="254"/>
        <v>0</v>
      </c>
      <c r="AP527" s="12">
        <f t="shared" si="255"/>
        <v>0</v>
      </c>
      <c r="AQ527" s="33">
        <f t="shared" si="256"/>
        <v>0</v>
      </c>
      <c r="AS527" s="12">
        <f t="shared" si="257"/>
        <v>0</v>
      </c>
      <c r="AT527" s="33">
        <f t="shared" si="258"/>
        <v>0</v>
      </c>
      <c r="AU527" s="158" t="str">
        <f>IF(C527="","",VLOOKUP(B527,apoio!P:S,4,0))</f>
        <v/>
      </c>
    </row>
    <row r="528" spans="1:47" ht="15" customHeight="1" x14ac:dyDescent="0.25">
      <c r="A528" s="10" t="str">
        <f>IF('1_geral'!$D$56="","",'1_geral'!$A$56)</f>
        <v/>
      </c>
      <c r="B528" s="48" t="str">
        <f>IF('1_geral'!$G$56="","",'1_geral'!$G$56)</f>
        <v/>
      </c>
      <c r="C528" s="48" t="str">
        <f>IF('1_geral'!$D$56="","",'1_geral'!$D$56)</f>
        <v/>
      </c>
      <c r="D528" s="35" t="str">
        <f>IF(C528="","",1/'3_pessoal'!C$56)</f>
        <v/>
      </c>
      <c r="E528" s="11">
        <f>IF(C528="",0,'3_pessoal'!BB$56)</f>
        <v>0</v>
      </c>
      <c r="F528" s="108">
        <f>IF(C528="",0,'3_pessoal'!BD$56)</f>
        <v>0</v>
      </c>
      <c r="G528" s="11">
        <f t="shared" si="234"/>
        <v>0</v>
      </c>
      <c r="I528" s="11">
        <f t="shared" si="259"/>
        <v>0</v>
      </c>
      <c r="J528" s="112">
        <f t="shared" si="260"/>
        <v>0</v>
      </c>
      <c r="L528" s="11">
        <f t="shared" si="235"/>
        <v>0</v>
      </c>
      <c r="M528" s="108">
        <f t="shared" si="236"/>
        <v>0</v>
      </c>
      <c r="O528" s="11">
        <f t="shared" si="237"/>
        <v>0</v>
      </c>
      <c r="P528" s="108">
        <f t="shared" si="238"/>
        <v>0</v>
      </c>
      <c r="R528" s="11">
        <f t="shared" si="239"/>
        <v>0</v>
      </c>
      <c r="S528" s="108">
        <f t="shared" si="240"/>
        <v>0</v>
      </c>
      <c r="U528" s="11">
        <f t="shared" si="241"/>
        <v>0</v>
      </c>
      <c r="V528" s="108">
        <f t="shared" si="242"/>
        <v>0</v>
      </c>
      <c r="X528" s="11">
        <f t="shared" si="243"/>
        <v>0</v>
      </c>
      <c r="Y528" s="108">
        <f t="shared" si="244"/>
        <v>0</v>
      </c>
      <c r="AA528" s="11">
        <f t="shared" si="245"/>
        <v>0</v>
      </c>
      <c r="AB528" s="108">
        <f t="shared" si="246"/>
        <v>0</v>
      </c>
      <c r="AD528" s="11">
        <f t="shared" si="247"/>
        <v>0</v>
      </c>
      <c r="AE528" s="108">
        <f t="shared" si="248"/>
        <v>0</v>
      </c>
      <c r="AG528" s="11">
        <f t="shared" si="249"/>
        <v>0</v>
      </c>
      <c r="AH528" s="108">
        <f t="shared" si="250"/>
        <v>0</v>
      </c>
      <c r="AJ528" s="11">
        <f t="shared" si="251"/>
        <v>0</v>
      </c>
      <c r="AK528" s="108">
        <f t="shared" si="252"/>
        <v>0</v>
      </c>
      <c r="AM528" s="11">
        <f t="shared" si="253"/>
        <v>0</v>
      </c>
      <c r="AN528" s="108">
        <f t="shared" si="254"/>
        <v>0</v>
      </c>
      <c r="AP528" s="11">
        <f t="shared" si="255"/>
        <v>0</v>
      </c>
      <c r="AQ528" s="108">
        <f t="shared" si="256"/>
        <v>0</v>
      </c>
      <c r="AS528" s="11">
        <f t="shared" si="257"/>
        <v>0</v>
      </c>
      <c r="AT528" s="108">
        <f t="shared" si="258"/>
        <v>0</v>
      </c>
      <c r="AU528" s="158" t="str">
        <f>IF(C528="","",VLOOKUP(B528,apoio!P:S,4,0))</f>
        <v/>
      </c>
    </row>
    <row r="529" spans="1:47" ht="15" customHeight="1" x14ac:dyDescent="0.25">
      <c r="A529" s="7" t="str">
        <f>IF('1_geral'!$D$57="","",'1_geral'!$A$57)</f>
        <v/>
      </c>
      <c r="B529" s="49" t="str">
        <f>IF('1_geral'!$G$57="","",'1_geral'!$G$57)</f>
        <v/>
      </c>
      <c r="C529" s="49" t="str">
        <f>IF('1_geral'!$D$57="","",'1_geral'!$D$57)</f>
        <v/>
      </c>
      <c r="D529" s="35" t="str">
        <f>IF(C529="","",1/'3_pessoal'!C$57)</f>
        <v/>
      </c>
      <c r="E529" s="12">
        <f>IF(C529="",0,'3_pessoal'!BB$57)</f>
        <v>0</v>
      </c>
      <c r="F529" s="33">
        <f>IF(C529="",0,'3_pessoal'!BD$57)</f>
        <v>0</v>
      </c>
      <c r="G529" s="12">
        <f t="shared" si="234"/>
        <v>0</v>
      </c>
      <c r="I529" s="12">
        <f t="shared" si="259"/>
        <v>0</v>
      </c>
      <c r="J529" s="12">
        <f t="shared" si="260"/>
        <v>0</v>
      </c>
      <c r="L529" s="12">
        <f t="shared" si="235"/>
        <v>0</v>
      </c>
      <c r="M529" s="33">
        <f t="shared" si="236"/>
        <v>0</v>
      </c>
      <c r="O529" s="12">
        <f t="shared" si="237"/>
        <v>0</v>
      </c>
      <c r="P529" s="33">
        <f t="shared" si="238"/>
        <v>0</v>
      </c>
      <c r="R529" s="12">
        <f t="shared" si="239"/>
        <v>0</v>
      </c>
      <c r="S529" s="33">
        <f t="shared" si="240"/>
        <v>0</v>
      </c>
      <c r="U529" s="12">
        <f t="shared" si="241"/>
        <v>0</v>
      </c>
      <c r="V529" s="33">
        <f t="shared" si="242"/>
        <v>0</v>
      </c>
      <c r="X529" s="12">
        <f t="shared" si="243"/>
        <v>0</v>
      </c>
      <c r="Y529" s="33">
        <f t="shared" si="244"/>
        <v>0</v>
      </c>
      <c r="AA529" s="12">
        <f t="shared" si="245"/>
        <v>0</v>
      </c>
      <c r="AB529" s="33">
        <f t="shared" si="246"/>
        <v>0</v>
      </c>
      <c r="AD529" s="12">
        <f t="shared" si="247"/>
        <v>0</v>
      </c>
      <c r="AE529" s="33">
        <f t="shared" si="248"/>
        <v>0</v>
      </c>
      <c r="AG529" s="12">
        <f t="shared" si="249"/>
        <v>0</v>
      </c>
      <c r="AH529" s="33">
        <f t="shared" si="250"/>
        <v>0</v>
      </c>
      <c r="AJ529" s="12">
        <f t="shared" si="251"/>
        <v>0</v>
      </c>
      <c r="AK529" s="33">
        <f t="shared" si="252"/>
        <v>0</v>
      </c>
      <c r="AM529" s="12">
        <f t="shared" si="253"/>
        <v>0</v>
      </c>
      <c r="AN529" s="33">
        <f t="shared" si="254"/>
        <v>0</v>
      </c>
      <c r="AP529" s="12">
        <f t="shared" si="255"/>
        <v>0</v>
      </c>
      <c r="AQ529" s="33">
        <f t="shared" si="256"/>
        <v>0</v>
      </c>
      <c r="AS529" s="12">
        <f t="shared" si="257"/>
        <v>0</v>
      </c>
      <c r="AT529" s="33">
        <f t="shared" si="258"/>
        <v>0</v>
      </c>
      <c r="AU529" s="158" t="str">
        <f>IF(C529="","",VLOOKUP(B529,apoio!P:S,4,0))</f>
        <v/>
      </c>
    </row>
    <row r="530" spans="1:47" ht="15" customHeight="1" x14ac:dyDescent="0.25">
      <c r="A530" s="10" t="str">
        <f>IF('1_geral'!$D$58="","",'1_geral'!$A$58)</f>
        <v/>
      </c>
      <c r="B530" s="48" t="str">
        <f>IF('1_geral'!$G$58="","",'1_geral'!$G$58)</f>
        <v/>
      </c>
      <c r="C530" s="48" t="str">
        <f>IF('1_geral'!$D$58="","",'1_geral'!$D$58)</f>
        <v/>
      </c>
      <c r="D530" s="35" t="str">
        <f>IF(C530="","",1/'3_pessoal'!C$58)</f>
        <v/>
      </c>
      <c r="E530" s="11">
        <f>IF(C530="",0,'3_pessoal'!BB$58)</f>
        <v>0</v>
      </c>
      <c r="F530" s="108">
        <f>IF(C530="",0,'3_pessoal'!BD$58)</f>
        <v>0</v>
      </c>
      <c r="G530" s="11">
        <f t="shared" si="234"/>
        <v>0</v>
      </c>
      <c r="I530" s="11">
        <f t="shared" si="259"/>
        <v>0</v>
      </c>
      <c r="J530" s="112">
        <f t="shared" si="260"/>
        <v>0</v>
      </c>
      <c r="L530" s="11">
        <f t="shared" si="235"/>
        <v>0</v>
      </c>
      <c r="M530" s="108">
        <f t="shared" si="236"/>
        <v>0</v>
      </c>
      <c r="O530" s="11">
        <f t="shared" si="237"/>
        <v>0</v>
      </c>
      <c r="P530" s="108">
        <f t="shared" si="238"/>
        <v>0</v>
      </c>
      <c r="R530" s="11">
        <f t="shared" si="239"/>
        <v>0</v>
      </c>
      <c r="S530" s="108">
        <f t="shared" si="240"/>
        <v>0</v>
      </c>
      <c r="U530" s="11">
        <f t="shared" si="241"/>
        <v>0</v>
      </c>
      <c r="V530" s="108">
        <f t="shared" si="242"/>
        <v>0</v>
      </c>
      <c r="X530" s="11">
        <f t="shared" si="243"/>
        <v>0</v>
      </c>
      <c r="Y530" s="108">
        <f t="shared" si="244"/>
        <v>0</v>
      </c>
      <c r="AA530" s="11">
        <f t="shared" si="245"/>
        <v>0</v>
      </c>
      <c r="AB530" s="108">
        <f t="shared" si="246"/>
        <v>0</v>
      </c>
      <c r="AD530" s="11">
        <f t="shared" si="247"/>
        <v>0</v>
      </c>
      <c r="AE530" s="108">
        <f t="shared" si="248"/>
        <v>0</v>
      </c>
      <c r="AG530" s="11">
        <f t="shared" si="249"/>
        <v>0</v>
      </c>
      <c r="AH530" s="108">
        <f t="shared" si="250"/>
        <v>0</v>
      </c>
      <c r="AJ530" s="11">
        <f t="shared" si="251"/>
        <v>0</v>
      </c>
      <c r="AK530" s="108">
        <f t="shared" si="252"/>
        <v>0</v>
      </c>
      <c r="AM530" s="11">
        <f t="shared" si="253"/>
        <v>0</v>
      </c>
      <c r="AN530" s="108">
        <f t="shared" si="254"/>
        <v>0</v>
      </c>
      <c r="AP530" s="11">
        <f t="shared" si="255"/>
        <v>0</v>
      </c>
      <c r="AQ530" s="108">
        <f t="shared" si="256"/>
        <v>0</v>
      </c>
      <c r="AS530" s="11">
        <f t="shared" si="257"/>
        <v>0</v>
      </c>
      <c r="AT530" s="108">
        <f t="shared" si="258"/>
        <v>0</v>
      </c>
      <c r="AU530" s="158" t="str">
        <f>IF(C530="","",VLOOKUP(B530,apoio!P:S,4,0))</f>
        <v/>
      </c>
    </row>
    <row r="531" spans="1:47" ht="15" customHeight="1" x14ac:dyDescent="0.25">
      <c r="A531" s="47" t="str">
        <f>IF('1_geral'!$D$59="","",'1_geral'!$A$59)</f>
        <v/>
      </c>
      <c r="B531" s="50" t="str">
        <f>IF('1_geral'!$G$59="","",'1_geral'!$G$59)</f>
        <v/>
      </c>
      <c r="C531" s="50" t="str">
        <f>IF('1_geral'!$D$59="","",'1_geral'!$D$59)</f>
        <v/>
      </c>
      <c r="D531" s="138" t="str">
        <f>IF(C531="","",1/'3_pessoal'!C$59)</f>
        <v/>
      </c>
      <c r="E531" s="13">
        <f>IF(C531="",0,'3_pessoal'!BB$59)</f>
        <v>0</v>
      </c>
      <c r="F531" s="34">
        <f>IF(C531="",0,'3_pessoal'!BD$59)</f>
        <v>0</v>
      </c>
      <c r="G531" s="13">
        <f t="shared" si="234"/>
        <v>0</v>
      </c>
      <c r="H531" s="4"/>
      <c r="I531" s="13">
        <f t="shared" si="259"/>
        <v>0</v>
      </c>
      <c r="J531" s="13">
        <f t="shared" si="260"/>
        <v>0</v>
      </c>
      <c r="K531" s="4"/>
      <c r="L531" s="13">
        <f t="shared" si="235"/>
        <v>0</v>
      </c>
      <c r="M531" s="34">
        <f t="shared" si="236"/>
        <v>0</v>
      </c>
      <c r="N531" s="492"/>
      <c r="O531" s="13">
        <f t="shared" si="237"/>
        <v>0</v>
      </c>
      <c r="P531" s="34">
        <f t="shared" si="238"/>
        <v>0</v>
      </c>
      <c r="Q531" s="492"/>
      <c r="R531" s="13">
        <f t="shared" si="239"/>
        <v>0</v>
      </c>
      <c r="S531" s="34">
        <f t="shared" si="240"/>
        <v>0</v>
      </c>
      <c r="T531" s="492"/>
      <c r="U531" s="13">
        <f t="shared" si="241"/>
        <v>0</v>
      </c>
      <c r="V531" s="34">
        <f t="shared" si="242"/>
        <v>0</v>
      </c>
      <c r="W531" s="492"/>
      <c r="X531" s="13">
        <f t="shared" si="243"/>
        <v>0</v>
      </c>
      <c r="Y531" s="34">
        <f t="shared" si="244"/>
        <v>0</v>
      </c>
      <c r="Z531" s="492"/>
      <c r="AA531" s="13">
        <f t="shared" si="245"/>
        <v>0</v>
      </c>
      <c r="AB531" s="34">
        <f t="shared" si="246"/>
        <v>0</v>
      </c>
      <c r="AC531" s="492"/>
      <c r="AD531" s="13">
        <f t="shared" si="247"/>
        <v>0</v>
      </c>
      <c r="AE531" s="34">
        <f t="shared" si="248"/>
        <v>0</v>
      </c>
      <c r="AF531" s="492"/>
      <c r="AG531" s="13">
        <f t="shared" si="249"/>
        <v>0</v>
      </c>
      <c r="AH531" s="34">
        <f t="shared" si="250"/>
        <v>0</v>
      </c>
      <c r="AI531" s="492"/>
      <c r="AJ531" s="13">
        <f t="shared" si="251"/>
        <v>0</v>
      </c>
      <c r="AK531" s="34">
        <f t="shared" si="252"/>
        <v>0</v>
      </c>
      <c r="AL531" s="492"/>
      <c r="AM531" s="13">
        <f t="shared" si="253"/>
        <v>0</v>
      </c>
      <c r="AN531" s="34">
        <f t="shared" si="254"/>
        <v>0</v>
      </c>
      <c r="AO531" s="492"/>
      <c r="AP531" s="13">
        <f t="shared" si="255"/>
        <v>0</v>
      </c>
      <c r="AQ531" s="34">
        <f t="shared" si="256"/>
        <v>0</v>
      </c>
      <c r="AR531" s="492"/>
      <c r="AS531" s="13">
        <f t="shared" si="257"/>
        <v>0</v>
      </c>
      <c r="AT531" s="34">
        <f t="shared" si="258"/>
        <v>0</v>
      </c>
      <c r="AU531" s="158" t="str">
        <f>IF(C531="","",VLOOKUP(B531,apoio!P:S,4,0))</f>
        <v/>
      </c>
    </row>
    <row r="532" spans="1:47" ht="15" customHeight="1" x14ac:dyDescent="0.25">
      <c r="A532" s="8"/>
      <c r="B532" s="162" t="s">
        <v>68</v>
      </c>
      <c r="C532" s="163" t="str">
        <f>'3_pessoal'!BF1</f>
        <v/>
      </c>
      <c r="E532" s="113"/>
      <c r="F532" s="113"/>
      <c r="G532" s="113"/>
    </row>
    <row r="533" spans="1:47" ht="15" customHeight="1" x14ac:dyDescent="0.25">
      <c r="B533" s="3" t="s">
        <v>1644</v>
      </c>
      <c r="C533" s="8" t="str">
        <f>'3_pessoal'!BF2</f>
        <v>Nome Sobrenome</v>
      </c>
      <c r="D533" s="6"/>
      <c r="E533" s="113"/>
      <c r="F533" s="113"/>
      <c r="G533" s="113"/>
      <c r="I533" s="159" t="str">
        <f>I538</f>
        <v>Disponível</v>
      </c>
      <c r="J533" s="160">
        <f>IFERROR(ABS((J536-J537)/J536),0)</f>
        <v>0</v>
      </c>
      <c r="L533" s="105" t="str">
        <f>L538</f>
        <v>Disponível</v>
      </c>
      <c r="M533" s="157">
        <f>IFERROR(ABS((M536-M537)/M536),0)</f>
        <v>0</v>
      </c>
      <c r="O533" s="105" t="str">
        <f>O538</f>
        <v>Disponível</v>
      </c>
      <c r="P533" s="157">
        <f>IFERROR(ABS((P536-P537)/P536),0)</f>
        <v>0</v>
      </c>
      <c r="R533" s="105" t="str">
        <f>R538</f>
        <v>Disponível</v>
      </c>
      <c r="S533" s="157">
        <f>IFERROR(ABS((S536-S537)/S536),0)</f>
        <v>0</v>
      </c>
      <c r="U533" s="105" t="str">
        <f>U538</f>
        <v>Disponível</v>
      </c>
      <c r="V533" s="157">
        <f>IFERROR(ABS((V536-V537)/V536),0)</f>
        <v>0</v>
      </c>
      <c r="X533" s="105" t="str">
        <f>X538</f>
        <v>Disponível</v>
      </c>
      <c r="Y533" s="157">
        <f>IFERROR(ABS((Y536-Y537)/Y536),0)</f>
        <v>0</v>
      </c>
      <c r="AA533" s="105" t="str">
        <f>AA538</f>
        <v>Disponível</v>
      </c>
      <c r="AB533" s="157">
        <f>IFERROR(ABS((AB536-AB537)/AB536),0)</f>
        <v>0</v>
      </c>
      <c r="AD533" s="105" t="str">
        <f>AD538</f>
        <v>Disponível</v>
      </c>
      <c r="AE533" s="157">
        <f>IFERROR(ABS((AE536-AE537)/AE536),0)</f>
        <v>0</v>
      </c>
      <c r="AG533" s="105" t="str">
        <f>AG538</f>
        <v>Disponível</v>
      </c>
      <c r="AH533" s="157">
        <f>IFERROR(ABS((AH536-AH537)/AH536),0)</f>
        <v>0</v>
      </c>
      <c r="AJ533" s="105" t="str">
        <f>AJ538</f>
        <v>Disponível</v>
      </c>
      <c r="AK533" s="157">
        <f>IFERROR(ABS((AK536-AK537)/AK536),0)</f>
        <v>0</v>
      </c>
      <c r="AM533" s="105" t="str">
        <f>AM538</f>
        <v>Disponível</v>
      </c>
      <c r="AN533" s="157">
        <f>IFERROR(ABS((AN536-AN537)/AN536),0)</f>
        <v>0</v>
      </c>
      <c r="AP533" s="105" t="str">
        <f>AP538</f>
        <v>Disponível</v>
      </c>
      <c r="AQ533" s="157">
        <f>IFERROR(ABS((AQ536-AQ537)/AQ536),0)</f>
        <v>0</v>
      </c>
      <c r="AS533" s="105" t="str">
        <f>AS538</f>
        <v>Disponível</v>
      </c>
      <c r="AT533" s="157">
        <f>IFERROR(ABS((AT536-AT537)/AT536),0)</f>
        <v>0</v>
      </c>
    </row>
    <row r="534" spans="1:47" ht="15" customHeight="1" x14ac:dyDescent="0.25">
      <c r="B534" s="3" t="s">
        <v>1645</v>
      </c>
      <c r="C534" s="8" t="str">
        <f>'1_geral'!$D$2</f>
        <v/>
      </c>
      <c r="E534" s="647"/>
      <c r="F534" s="647"/>
      <c r="G534" s="647"/>
      <c r="I534" s="35"/>
      <c r="J534" s="35" t="e">
        <f>(J536-J537)/J536</f>
        <v>#DIV/0!</v>
      </c>
      <c r="K534" s="35"/>
      <c r="L534" s="165"/>
      <c r="M534" s="165" t="e">
        <f>(M536-M537)/M536</f>
        <v>#DIV/0!</v>
      </c>
      <c r="N534" s="165"/>
      <c r="O534" s="165"/>
      <c r="P534" s="165" t="e">
        <f>(P536-P537)/P536</f>
        <v>#DIV/0!</v>
      </c>
      <c r="Q534" s="165"/>
      <c r="R534" s="165"/>
      <c r="S534" s="165" t="e">
        <f>(S536-S537)/S536</f>
        <v>#DIV/0!</v>
      </c>
      <c r="T534" s="165"/>
      <c r="U534" s="165"/>
      <c r="V534" s="165" t="e">
        <f>(V536-V537)/V536</f>
        <v>#DIV/0!</v>
      </c>
      <c r="W534" s="165"/>
      <c r="X534" s="165"/>
      <c r="Y534" s="165" t="e">
        <f>(Y536-Y537)/Y536</f>
        <v>#DIV/0!</v>
      </c>
      <c r="Z534" s="165"/>
      <c r="AA534" s="165"/>
      <c r="AB534" s="165" t="e">
        <f>(AB536-AB537)/AB536</f>
        <v>#DIV/0!</v>
      </c>
      <c r="AC534" s="165"/>
      <c r="AD534" s="165"/>
      <c r="AE534" s="165" t="e">
        <f>(AE536-AE537)/AE536</f>
        <v>#DIV/0!</v>
      </c>
      <c r="AF534" s="165"/>
      <c r="AG534" s="165"/>
      <c r="AH534" s="165" t="e">
        <f>(AH536-AH537)/AH536</f>
        <v>#DIV/0!</v>
      </c>
      <c r="AI534" s="165"/>
      <c r="AJ534" s="165"/>
      <c r="AK534" s="165" t="e">
        <f>(AK536-AK537)/AK536</f>
        <v>#DIV/0!</v>
      </c>
      <c r="AL534" s="165"/>
      <c r="AM534" s="165"/>
      <c r="AN534" s="165" t="e">
        <f>(AN536-AN537)/AN536</f>
        <v>#DIV/0!</v>
      </c>
      <c r="AO534" s="165"/>
      <c r="AP534" s="165"/>
      <c r="AQ534" s="165" t="e">
        <f>(AQ536-AQ537)/AQ536</f>
        <v>#DIV/0!</v>
      </c>
      <c r="AR534" s="165"/>
      <c r="AS534" s="165"/>
      <c r="AT534" s="165" t="e">
        <f>(AT536-AT537)/AT536</f>
        <v>#DIV/0!</v>
      </c>
    </row>
    <row r="535" spans="1:47" ht="15" customHeight="1" x14ac:dyDescent="0.25">
      <c r="B535" s="3" t="s">
        <v>1646</v>
      </c>
      <c r="C535" s="6">
        <f>'1_geral'!$D$4</f>
        <v>0</v>
      </c>
      <c r="D535" s="9"/>
      <c r="E535" s="31"/>
      <c r="F535" s="31"/>
      <c r="G535" s="31"/>
      <c r="I535" s="648" t="s">
        <v>1647</v>
      </c>
      <c r="J535" s="648"/>
      <c r="L535" s="526" t="s">
        <v>125</v>
      </c>
      <c r="M535" s="526"/>
      <c r="O535" s="526" t="s">
        <v>143</v>
      </c>
      <c r="P535" s="526"/>
      <c r="R535" s="526" t="s">
        <v>126</v>
      </c>
      <c r="S535" s="526"/>
      <c r="U535" s="526" t="s">
        <v>144</v>
      </c>
      <c r="V535" s="526"/>
      <c r="X535" s="526" t="s">
        <v>145</v>
      </c>
      <c r="Y535" s="526"/>
      <c r="AA535" s="526" t="s">
        <v>127</v>
      </c>
      <c r="AB535" s="526"/>
      <c r="AD535" s="526" t="s">
        <v>128</v>
      </c>
      <c r="AE535" s="526"/>
      <c r="AG535" s="526" t="s">
        <v>146</v>
      </c>
      <c r="AH535" s="526"/>
      <c r="AJ535" s="526" t="s">
        <v>147</v>
      </c>
      <c r="AK535" s="526"/>
      <c r="AM535" s="526" t="s">
        <v>148</v>
      </c>
      <c r="AN535" s="526"/>
      <c r="AP535" s="526" t="s">
        <v>129</v>
      </c>
      <c r="AQ535" s="526"/>
      <c r="AS535" s="526" t="s">
        <v>149</v>
      </c>
      <c r="AT535" s="526"/>
    </row>
    <row r="536" spans="1:47" ht="15" customHeight="1" x14ac:dyDescent="0.25">
      <c r="E536" s="32"/>
      <c r="F536" s="32"/>
      <c r="G536" s="32"/>
      <c r="I536" s="105" t="s">
        <v>77</v>
      </c>
      <c r="J536" s="106">
        <f>SUM(M536,P536,S536,V536,Y536,AB536,AE536,AH536,AK536,AN536,AQ536,AT536)</f>
        <v>0</v>
      </c>
      <c r="L536" s="105" t="s">
        <v>77</v>
      </c>
      <c r="M536" s="106">
        <f>IF('3_pessoal'!$BG$3="Carga Horária",0,'3_pessoal'!$BG$3)</f>
        <v>0</v>
      </c>
      <c r="O536" s="105" t="s">
        <v>77</v>
      </c>
      <c r="P536" s="106">
        <f>M536</f>
        <v>0</v>
      </c>
      <c r="R536" s="105" t="s">
        <v>77</v>
      </c>
      <c r="S536" s="106">
        <f>M536</f>
        <v>0</v>
      </c>
      <c r="U536" s="105" t="s">
        <v>77</v>
      </c>
      <c r="V536" s="106">
        <f>M536</f>
        <v>0</v>
      </c>
      <c r="X536" s="105" t="s">
        <v>77</v>
      </c>
      <c r="Y536" s="106">
        <f>M536</f>
        <v>0</v>
      </c>
      <c r="AA536" s="105" t="s">
        <v>77</v>
      </c>
      <c r="AB536" s="106">
        <f>M536</f>
        <v>0</v>
      </c>
      <c r="AD536" s="105" t="s">
        <v>77</v>
      </c>
      <c r="AE536" s="106">
        <f>M536</f>
        <v>0</v>
      </c>
      <c r="AG536" s="105" t="s">
        <v>77</v>
      </c>
      <c r="AH536" s="106">
        <f>M536</f>
        <v>0</v>
      </c>
      <c r="AJ536" s="105" t="s">
        <v>77</v>
      </c>
      <c r="AK536" s="106">
        <f>M536</f>
        <v>0</v>
      </c>
      <c r="AM536" s="105" t="s">
        <v>77</v>
      </c>
      <c r="AN536" s="106">
        <f>M536</f>
        <v>0</v>
      </c>
      <c r="AP536" s="105" t="s">
        <v>77</v>
      </c>
      <c r="AQ536" s="106">
        <f>M536</f>
        <v>0</v>
      </c>
      <c r="AS536" s="105" t="s">
        <v>77</v>
      </c>
      <c r="AT536" s="106">
        <f>M536</f>
        <v>0</v>
      </c>
    </row>
    <row r="537" spans="1:47" ht="15" customHeight="1" x14ac:dyDescent="0.25">
      <c r="A537" s="523" t="s">
        <v>68</v>
      </c>
      <c r="B537" s="526" t="s">
        <v>2</v>
      </c>
      <c r="C537" s="526" t="s">
        <v>3</v>
      </c>
      <c r="E537" s="526" t="s">
        <v>241</v>
      </c>
      <c r="F537" s="526"/>
      <c r="G537" s="526"/>
      <c r="I537" s="105" t="s">
        <v>245</v>
      </c>
      <c r="J537" s="106">
        <f>SUM(L541:AT590)</f>
        <v>0</v>
      </c>
      <c r="L537" s="105" t="s">
        <v>245</v>
      </c>
      <c r="M537" s="106">
        <f>SUM(L541:M590)</f>
        <v>0</v>
      </c>
      <c r="O537" s="105" t="s">
        <v>245</v>
      </c>
      <c r="P537" s="106">
        <f>SUM(O541:P590)</f>
        <v>0</v>
      </c>
      <c r="R537" s="105" t="s">
        <v>245</v>
      </c>
      <c r="S537" s="106">
        <f>SUM(R541:S590)</f>
        <v>0</v>
      </c>
      <c r="U537" s="105" t="s">
        <v>245</v>
      </c>
      <c r="V537" s="106">
        <f>SUM(U541:V590)</f>
        <v>0</v>
      </c>
      <c r="X537" s="105" t="s">
        <v>245</v>
      </c>
      <c r="Y537" s="106">
        <f>SUM(X541:Y590)</f>
        <v>0</v>
      </c>
      <c r="AA537" s="105" t="s">
        <v>245</v>
      </c>
      <c r="AB537" s="106">
        <f>SUM(AA541:AB590)</f>
        <v>0</v>
      </c>
      <c r="AD537" s="105" t="s">
        <v>245</v>
      </c>
      <c r="AE537" s="106">
        <f>SUM(AD541:AE590)</f>
        <v>0</v>
      </c>
      <c r="AG537" s="105" t="s">
        <v>245</v>
      </c>
      <c r="AH537" s="106">
        <f>SUM(AG541:AH590)</f>
        <v>0</v>
      </c>
      <c r="AJ537" s="105" t="s">
        <v>245</v>
      </c>
      <c r="AK537" s="106">
        <f>SUM(AJ541:AK590)</f>
        <v>0</v>
      </c>
      <c r="AM537" s="105" t="s">
        <v>245</v>
      </c>
      <c r="AN537" s="106">
        <f>SUM(AM541:AN590)</f>
        <v>0</v>
      </c>
      <c r="AP537" s="105" t="s">
        <v>245</v>
      </c>
      <c r="AQ537" s="106">
        <f>SUM(AP541:AQ590)</f>
        <v>0</v>
      </c>
      <c r="AS537" s="105" t="s">
        <v>245</v>
      </c>
      <c r="AT537" s="106">
        <f>SUM(AS541:AT590)</f>
        <v>0</v>
      </c>
    </row>
    <row r="538" spans="1:47" ht="15" customHeight="1" x14ac:dyDescent="0.25">
      <c r="A538" s="524"/>
      <c r="B538" s="526"/>
      <c r="C538" s="526"/>
      <c r="E538" s="643" t="str">
        <f>CONCATENATE(parametros!$C$3," (min)")</f>
        <v>Presencial (min)</v>
      </c>
      <c r="F538" s="644" t="str">
        <f>CONCATENATE(parametros!$M$3," (min)")</f>
        <v>Teletrabalho (min)</v>
      </c>
      <c r="G538" s="645" t="s">
        <v>242</v>
      </c>
      <c r="I538" s="105" t="str">
        <f>IF(J537&gt;J536,"Excesso","Disponível")</f>
        <v>Disponível</v>
      </c>
      <c r="J538" s="106">
        <f>ABS(J536-J537)</f>
        <v>0</v>
      </c>
      <c r="L538" s="105" t="str">
        <f>IF(M537&gt;M536,"Excesso","Disponível")</f>
        <v>Disponível</v>
      </c>
      <c r="M538" s="106">
        <f>ABS(M536*11/12-SUM(L541:M590))</f>
        <v>0</v>
      </c>
      <c r="O538" s="105" t="str">
        <f>IF(P537&gt;P536,"Excesso","Disponível")</f>
        <v>Disponível</v>
      </c>
      <c r="P538" s="106">
        <f>ABS(P536*11/12-SUM(O541:P590))</f>
        <v>0</v>
      </c>
      <c r="R538" s="105" t="str">
        <f>IF(S537&gt;S536,"Excesso","Disponível")</f>
        <v>Disponível</v>
      </c>
      <c r="S538" s="106">
        <f>ABS(S536*11/12-SUM(R541:S590))</f>
        <v>0</v>
      </c>
      <c r="U538" s="105" t="str">
        <f>IF(V537&gt;V536,"Excesso","Disponível")</f>
        <v>Disponível</v>
      </c>
      <c r="V538" s="106">
        <f>ABS(V536*11/12-SUM(U541:V590))</f>
        <v>0</v>
      </c>
      <c r="X538" s="105" t="str">
        <f>IF(Y537&gt;Y536,"Excesso","Disponível")</f>
        <v>Disponível</v>
      </c>
      <c r="Y538" s="106">
        <f>ABS(Y536*11/12-SUM(X541:Y590))</f>
        <v>0</v>
      </c>
      <c r="AA538" s="105" t="str">
        <f>IF(AB537&gt;AB536,"Excesso","Disponível")</f>
        <v>Disponível</v>
      </c>
      <c r="AB538" s="106">
        <f>ABS(AB536*11/12-SUM(AA541:AB590))</f>
        <v>0</v>
      </c>
      <c r="AD538" s="105" t="str">
        <f>IF(AE537&gt;AE536,"Excesso","Disponível")</f>
        <v>Disponível</v>
      </c>
      <c r="AE538" s="106">
        <f>ABS(AE536*11/12-SUM(AD541:AE590))</f>
        <v>0</v>
      </c>
      <c r="AG538" s="105" t="str">
        <f>IF(AH537&gt;AH536,"Excesso","Disponível")</f>
        <v>Disponível</v>
      </c>
      <c r="AH538" s="106">
        <f>ABS(AH536*11/12-SUM(AG541:AH590))</f>
        <v>0</v>
      </c>
      <c r="AJ538" s="105" t="str">
        <f>IF(AK537&gt;AK536,"Excesso","Disponível")</f>
        <v>Disponível</v>
      </c>
      <c r="AK538" s="106">
        <f>ABS(AK536*11/12-SUM(AJ541:AK590))</f>
        <v>0</v>
      </c>
      <c r="AM538" s="105" t="str">
        <f>IF(AN537&gt;AN536,"Excesso","Disponível")</f>
        <v>Disponível</v>
      </c>
      <c r="AN538" s="106">
        <f>ABS(AN536*11/12-SUM(AM541:AN590))</f>
        <v>0</v>
      </c>
      <c r="AP538" s="105" t="str">
        <f>IF(AQ537&gt;AQ536,"Excesso","Disponível")</f>
        <v>Disponível</v>
      </c>
      <c r="AQ538" s="106">
        <f>ABS(AQ536*11/12-SUM(AP541:AQ590))</f>
        <v>0</v>
      </c>
      <c r="AS538" s="105" t="str">
        <f>IF(AT537&gt;AT536,"Excesso","Disponível")</f>
        <v>Disponível</v>
      </c>
      <c r="AT538" s="106">
        <f>ABS(AT536*11/12-SUM(AS541:AT590))</f>
        <v>0</v>
      </c>
    </row>
    <row r="539" spans="1:47" ht="15" customHeight="1" x14ac:dyDescent="0.25">
      <c r="A539" s="524"/>
      <c r="B539" s="526"/>
      <c r="C539" s="526"/>
      <c r="E539" s="643"/>
      <c r="F539" s="644"/>
      <c r="G539" s="646"/>
      <c r="I539" s="161">
        <f>IFERROR(SUM(I541:I590)/(SUM(I541:I590)+SUM(J541:J590)),0)</f>
        <v>0</v>
      </c>
      <c r="J539" s="161">
        <f>IFERROR(SUM(J541:J590)/(SUM(I541:I590)+SUM(J541:J590)),0)</f>
        <v>0</v>
      </c>
      <c r="L539" s="110">
        <f>IFERROR(SUM(L541:L590)/(SUM(L541:L590)+SUM(M541:M590)),0)</f>
        <v>0</v>
      </c>
      <c r="M539" s="111">
        <f>IFERROR(SUM(M541:M590)/(SUM(L541:L590)+SUM(M541:M590)),0)</f>
        <v>0</v>
      </c>
      <c r="O539" s="110">
        <f>IFERROR(SUM(O541:O590)/(SUM(O541:O590)+SUM(P541:P590)),0)</f>
        <v>0</v>
      </c>
      <c r="P539" s="111">
        <f>IFERROR(SUM(P541:P590)/(SUM(O541:O590)+SUM(P541:P590)),0)</f>
        <v>0</v>
      </c>
      <c r="R539" s="110">
        <f>IFERROR(SUM(R541:R590)/(SUM(R541:R590)+SUM(S541:S590)),0)</f>
        <v>0</v>
      </c>
      <c r="S539" s="111">
        <f>IFERROR(SUM(S541:S590)/(SUM(R541:R590)+SUM(S541:S590)),0)</f>
        <v>0</v>
      </c>
      <c r="U539" s="110">
        <f>IFERROR(SUM(U541:U590)/(SUM(U541:U590)+SUM(V541:V590)),0)</f>
        <v>0</v>
      </c>
      <c r="V539" s="111">
        <f>IFERROR(SUM(V541:V590)/(SUM(U541:U590)+SUM(V541:V590)),0)</f>
        <v>0</v>
      </c>
      <c r="X539" s="110">
        <f>IFERROR(SUM(X541:X590)/(SUM(X541:X590)+SUM(Y541:Y590)),0)</f>
        <v>0</v>
      </c>
      <c r="Y539" s="111">
        <f>IFERROR(SUM(Y541:Y590)/(SUM(X541:X590)+SUM(Y541:Y590)),0)</f>
        <v>0</v>
      </c>
      <c r="AA539" s="110">
        <f>IFERROR(SUM(AA541:AA590)/(SUM(AA541:AA590)+SUM(AB541:AB590)),0)</f>
        <v>0</v>
      </c>
      <c r="AB539" s="111">
        <f>IFERROR(SUM(AB541:AB590)/(SUM(AA541:AA590)+SUM(AB541:AB590)),0)</f>
        <v>0</v>
      </c>
      <c r="AD539" s="110">
        <f>IFERROR(SUM(AD541:AD590)/(SUM(AD541:AD590)+SUM(AE541:AE590)),0)</f>
        <v>0</v>
      </c>
      <c r="AE539" s="111">
        <f>IFERROR(SUM(AE541:AE590)/(SUM(AD541:AD590)+SUM(AE541:AE590)),0)</f>
        <v>0</v>
      </c>
      <c r="AG539" s="110">
        <f>IFERROR(SUM(AG541:AG590)/(SUM(AG541:AG590)+SUM(AH541:AH590)),0)</f>
        <v>0</v>
      </c>
      <c r="AH539" s="111">
        <f>IFERROR(SUM(AH541:AH590)/(SUM(AG541:AG590)+SUM(AH541:AH590)),0)</f>
        <v>0</v>
      </c>
      <c r="AJ539" s="110">
        <f>IFERROR(SUM(AJ541:AJ590)/(SUM(AJ541:AJ590)+SUM(AK541:AK590)),0)</f>
        <v>0</v>
      </c>
      <c r="AK539" s="111">
        <f>IFERROR(SUM(AK541:AK590)/(SUM(AJ541:AJ590)+SUM(AK541:AK590)),0)</f>
        <v>0</v>
      </c>
      <c r="AM539" s="110">
        <f>IFERROR(SUM(AM541:AM590)/(SUM(AM541:AM590)+SUM(AN541:AN590)),0)</f>
        <v>0</v>
      </c>
      <c r="AN539" s="111">
        <f>IFERROR(SUM(AN541:AN590)/(SUM(AM541:AM590)+SUM(AN541:AN590)),0)</f>
        <v>0</v>
      </c>
      <c r="AP539" s="110">
        <f>IFERROR(SUM(AP541:AP590)/(SUM(AP541:AP590)+SUM(AQ541:AQ590)),0)</f>
        <v>0</v>
      </c>
      <c r="AQ539" s="111">
        <f>IFERROR(SUM(AQ541:AQ590)/(SUM(AP541:AP590)+SUM(AQ541:AQ590)),0)</f>
        <v>0</v>
      </c>
      <c r="AS539" s="110">
        <f>IFERROR(SUM(AS541:AS590)/(SUM(AS541:AS590)+SUM(AT541:AT590)),0)</f>
        <v>0</v>
      </c>
      <c r="AT539" s="111">
        <f>IFERROR(SUM(AT541:AT590)/(SUM(AS541:AS590)+SUM(AT541:AT590)),0)</f>
        <v>0</v>
      </c>
    </row>
    <row r="540" spans="1:47" ht="15" customHeight="1" x14ac:dyDescent="0.25">
      <c r="A540" s="525"/>
      <c r="B540" s="526"/>
      <c r="C540" s="526"/>
      <c r="E540" s="643"/>
      <c r="F540" s="644"/>
      <c r="G540" s="646"/>
      <c r="I540" s="36">
        <f>parametros!C537</f>
        <v>0</v>
      </c>
      <c r="J540" s="77">
        <f>parametros!M537</f>
        <v>0</v>
      </c>
      <c r="K540" s="1"/>
      <c r="L540" s="109" t="str">
        <f>parametros!$C$3</f>
        <v>Presencial</v>
      </c>
      <c r="M540" s="77" t="str">
        <f>parametros!$M$3</f>
        <v>Teletrabalho</v>
      </c>
      <c r="N540" s="1"/>
      <c r="O540" s="109" t="str">
        <f>parametros!$C$3</f>
        <v>Presencial</v>
      </c>
      <c r="P540" s="77" t="str">
        <f>parametros!$M$3</f>
        <v>Teletrabalho</v>
      </c>
      <c r="Q540" s="1"/>
      <c r="R540" s="109" t="str">
        <f>parametros!$C$3</f>
        <v>Presencial</v>
      </c>
      <c r="S540" s="77" t="str">
        <f>parametros!$M$3</f>
        <v>Teletrabalho</v>
      </c>
      <c r="T540" s="1"/>
      <c r="U540" s="109" t="str">
        <f>parametros!$C$3</f>
        <v>Presencial</v>
      </c>
      <c r="V540" s="77" t="str">
        <f>parametros!$M$3</f>
        <v>Teletrabalho</v>
      </c>
      <c r="W540" s="1"/>
      <c r="X540" s="109" t="str">
        <f>parametros!$C$3</f>
        <v>Presencial</v>
      </c>
      <c r="Y540" s="77" t="str">
        <f>parametros!$M$3</f>
        <v>Teletrabalho</v>
      </c>
      <c r="Z540" s="1"/>
      <c r="AA540" s="109" t="str">
        <f>parametros!$C$3</f>
        <v>Presencial</v>
      </c>
      <c r="AB540" s="77" t="str">
        <f>parametros!$M$3</f>
        <v>Teletrabalho</v>
      </c>
      <c r="AC540" s="1"/>
      <c r="AD540" s="109" t="str">
        <f>parametros!$C$3</f>
        <v>Presencial</v>
      </c>
      <c r="AE540" s="77" t="str">
        <f>parametros!$M$3</f>
        <v>Teletrabalho</v>
      </c>
      <c r="AF540" s="1"/>
      <c r="AG540" s="109" t="str">
        <f>parametros!$C$3</f>
        <v>Presencial</v>
      </c>
      <c r="AH540" s="77" t="str">
        <f>parametros!$M$3</f>
        <v>Teletrabalho</v>
      </c>
      <c r="AI540" s="1"/>
      <c r="AJ540" s="109" t="str">
        <f>parametros!$C$3</f>
        <v>Presencial</v>
      </c>
      <c r="AK540" s="77" t="str">
        <f>parametros!$M$3</f>
        <v>Teletrabalho</v>
      </c>
      <c r="AL540" s="1"/>
      <c r="AM540" s="109" t="str">
        <f>parametros!$C$3</f>
        <v>Presencial</v>
      </c>
      <c r="AN540" s="77" t="str">
        <f>parametros!$M$3</f>
        <v>Teletrabalho</v>
      </c>
      <c r="AO540" s="1"/>
      <c r="AP540" s="109" t="str">
        <f>parametros!$C$3</f>
        <v>Presencial</v>
      </c>
      <c r="AQ540" s="77" t="str">
        <f>parametros!$M$3</f>
        <v>Teletrabalho</v>
      </c>
      <c r="AR540" s="1"/>
      <c r="AS540" s="109" t="str">
        <f>parametros!$C$3</f>
        <v>Presencial</v>
      </c>
      <c r="AT540" s="77" t="str">
        <f>parametros!$M$3</f>
        <v>Teletrabalho</v>
      </c>
    </row>
    <row r="541" spans="1:47" ht="15" customHeight="1" x14ac:dyDescent="0.25">
      <c r="A541" s="10" t="str">
        <f>IF('1_geral'!$D$10="","",'1_geral'!$A$10)</f>
        <v/>
      </c>
      <c r="B541" s="48" t="str">
        <f>IF('1_geral'!$G$10="","",'1_geral'!$G$10)</f>
        <v/>
      </c>
      <c r="C541" s="48" t="str">
        <f>IF('1_geral'!$D$10="","",'1_geral'!$D$10)</f>
        <v/>
      </c>
      <c r="D541" s="35" t="str">
        <f>IF(C541="","",1/'3_pessoal'!C$10)</f>
        <v/>
      </c>
      <c r="E541" s="11">
        <f>IF(C541="",0,'3_pessoal'!BG$10)</f>
        <v>0</v>
      </c>
      <c r="F541" s="107">
        <f>IF(C541="",0,'3_pessoal'!BI$10)</f>
        <v>0</v>
      </c>
      <c r="G541" s="11">
        <f>IF(C541="",0,SUM(E541,F541))</f>
        <v>0</v>
      </c>
      <c r="I541" s="11">
        <f t="shared" ref="I541:I572" si="261">IF(C541="",0,SUM(L541,O541,R541,U541,X541,AA541,AD541,AG541,AJ541,AM541,AP541,AS541))</f>
        <v>0</v>
      </c>
      <c r="J541" s="112">
        <f t="shared" ref="J541:J572" si="262">IF(C541="",0,SUM(M541,P541,S541,V541,Y541,AB541,AE541,AH541,AK541,AN541,AQ541,AT541))</f>
        <v>0</v>
      </c>
      <c r="L541" s="11">
        <f>IFERROR(IF($E541="",0,$D541*IF($AU541="22d",$E541,IF($AU541="4w",$E541,IF($AU541="2w",$E541,IF($AU541="1m",$E541,IF($AU541="1b",$E541/6,IF($AU541="1t",$E541/4,IF($AU541="1q",$E541/3,IF($AU541="1s",$E541/2,IF($AU541="1a",$E541,IF($AU541="b1",$E541/2,IF($AU541="q1",$E541/3,IF($AU541="t1",$E541/4,IF($AU541="s1",$E541/6,IF($AU541="1b1",$E541/2,0))))))))))))))),0)</f>
        <v>0</v>
      </c>
      <c r="M541" s="107">
        <f>IFERROR(IF($F541="",0,$D541*IF($AU541="22d",$F541,IF($AU541="4w",$F541,IF($AU541="2w",$F541,IF($AU541="1m",$F541,IF($AU541="1b",VF541/6,IF($AU541="1t",$F541/4,IF($AU541="1q",$F541/3,IF($AU541="1s",$F541/2,IF($AU541="1a",$F541,IF($AU541="b1",$F541/2,IF($AU541="q1",$F541/3,IF($AU541="t1",$F541/4,IF($AU541="s1",$F541/6,IF($AU541="1b1",$F541/2,0))))))))))))))),0)</f>
        <v>0</v>
      </c>
      <c r="O541" s="11">
        <f>IFERROR(IF($E541="",0,$D541*IF($AU541="22d",$E541,IF($AU541="4w",$E541,IF($AU541="2w",$E541,IF($AU541="1m",$E541,IF($AU541="2b",$E541/6,IF($AU541="2t",$E541/4,IF($AU541="2q",$E541/3,IF($AU541="2s",$E541/2,IF($AU541="2a",$E541,IF($AU541="b1",$E541/2,IF($AU541="q1",$E541/3,IF($AU541="t1",$E541/4,IF($AU541="s1",$E541/6,IF($AU541="2b2",$E541/2,0))))))))))))))),0)</f>
        <v>0</v>
      </c>
      <c r="P541" s="107">
        <f>IFERROR(IF($F541="",0,$D541*IF($AU541="22d",$F541,IF($AU541="4w",$F541,IF($AU541="2w",$F541,IF($AU541="1m",$F541,IF($AU541="2b",$F541/6,IF($AU541="2t",$F541/4,IF($AU541="2q",$F541/3,IF($AU541="2s",$F541/2,IF($AU541="2a",$F541,IF($AU541="b1",$F541/2,IF($AU541="q1",$F541/3,IF($AU541="t1",$F541/4,IF($AU541="s1",$F541/6,IF($AU541="2b2",$F541/2,0))))))))))))))),0)</f>
        <v>0</v>
      </c>
      <c r="R541" s="11">
        <f>IFERROR(IF($E541="",0,$D541*IF($AU541="22d",$E541,IF($AU541="4w",$E541,IF($AU541="2w",$E541,IF($AU541="1m",$E541,IF($AU541="1b",$E541/6,IF($AU541="3t",$E541/4,IF($AU541="3q",$E541/3,IF($AU541="3s",$E541/2,IF($AU541="3a",$E541,IF($AU541="b2",$E541/2,IF($AU541="q1",$E541/3,IF($AU541="t1",$E541/4,IF($AU541="s1",$E541/6,IF($AU541="2b2",$E541/2,0))))))))))))))),0)</f>
        <v>0</v>
      </c>
      <c r="S541" s="107">
        <f>IFERROR(IF($F541="",0,$D541*IF($AU541="22d",$F541,IF($AU541="4w",$F541,IF($AU541="2w",$F541,IF($AU541="1m",$F541,IF($AU541="1b",$F541/6,IF($AU541="3t",$F541/4,IF($AU541="3q",$F541/3,IF($AU541="3s",$F541/2,IF($AU541="3a",$F541,IF($AU541="b2",$F541/2,IF($AU541="q1",$F541/3,IF($AU541="t1",$F541/4,IF($AU541="s1",$F541/6,IF($AU541="2b2",$F541/2,0))))))))))))))),0)</f>
        <v>0</v>
      </c>
      <c r="U541" s="11">
        <f>IFERROR(IF($E541="",0,$D541*IF($AU541="22d",$E541,IF($AU541="4w",$E541,IF($AU541="2w",$E541,IF($AU541="1m",$E541,IF($AU541="2b",$E541/6,IF($AU541="1t",$E541/4,IF($AU541="4q",$E541/3,IF($AU541="4s",$E541/2,IF($AU541="4a",$E541,IF($AU541="b2",$E541/2,IF($AU541="q1",$E541/3,IF($AU541="t2",$E541/4,IF($AU541="s1",$E541/6,IF($AU541="3b3",$E541/2,0))))))))))))))),0)</f>
        <v>0</v>
      </c>
      <c r="V541" s="107">
        <f>IFERROR(IF($F541="",0,$D541*IF($AU541="22d",$F541,IF($AU541="4w",$F541,IF($AU541="2w",$F541,IF($AU541="1m",$F541,IF($AU541="2b",$F541/6,IF($AU541="1t",$F541/4,IF($AU541="4q",$F541/3,IF($AU541="4s",$F541/2,IF($AU541="4a",$F541,IF($AU541="b2",$F541/2,IF($AU541="q1",$F541/3,IF($AU541="t2",$F541/4,IF($AU541="s1",$F541/6,IF($AU541="3b3",$F541/2,0))))))))))))))),0)</f>
        <v>0</v>
      </c>
      <c r="X541" s="11">
        <f>IFERROR(IF($E541="",0,$D541*IF($AU541="22d",$E541,IF($AU541="4w",$E541,IF($AU541="2w",$E541,IF($AU541="1m",$E541,IF($AU541="1b",$E541/6,IF($AU541="2t",$E541/4,IF($AU541="1q",$E541/3,IF($AU541="5s",$E541/2,IF($AU541="5a",$E541,IF($AU541="b3",$E541/2,IF($AU541="q2",$E541/3,IF($AU541="t2",$E541/4,IF($AU541="s1",$E541/6,IF($AU541="3b3",$E541/2,0))))))))))))))),0)</f>
        <v>0</v>
      </c>
      <c r="Y541" s="107">
        <f>IFERROR(IF($F541="",0,$D541*IF($AU541="22d",$F541,IF($AU541="4w",$F541,IF($AU541="2w",$F541,IF($AU541="1m",$F541,IF($AU541="1b",$F541/6,IF($AU541="2t",$F541/4,IF($AU541="1q",$F541/3,IF($AU541="5s",$F541/2,IF($AU541="5a",$F541,IF($AU541="b3",$F541/2,IF($AU541="q2",$F541/3,IF($AU541="t2",$F541/4,IF($AU541="s1",$F541/6,IF($AU541="3b3",$F541/2,0))))))))))))))),0)</f>
        <v>0</v>
      </c>
      <c r="AA541" s="11">
        <f>IFERROR(IF($E541="",0,$D541*IF($AU541="22d",$E541,IF($AU541="4w",$E541,IF($AU541="2w",$E541,IF($AU541="1m",$E541,IF($AU541="2b",$E541/6,IF($AU541="3t",$E541/4,IF($AU541="2q",$E541/3,IF($AU541="6s",$E541/2,IF($AU541="6a",$E541,IF($AU541="b3",$E541/2,IF($AU541="q2",$E541/3,IF($AU541="t2",$E541/4,IF($AU541="s1",$E541/6,IF($AU541="4b4",$E541/2,0))))))))))))))),0)</f>
        <v>0</v>
      </c>
      <c r="AB541" s="107">
        <f>IFERROR(IF($F541="",0,$D541*IF($AU541="22d",$F541,IF($AU541="4w",$F541,IF($AU541="2w",$F541,IF($AU541="1m",$F541,IF($AU541="2b",$F541/6,IF($AU541="3t",$F541/4,IF($AU541="2q",$F541/3,IF($AU541="6s",$F541/2,IF($AU541="6a",$F541,IF($AU541="b3",$F541/2,IF($AU541="q2",$F541/3,IF($AU541="t2",$F541/4,IF($AU541="s1",$F541/6,IF($AU541="4b4",$F541/2,0))))))))))))))),0)</f>
        <v>0</v>
      </c>
      <c r="AD541" s="11">
        <f>IFERROR(IF($E541="",0,$D541*IF($AU541="22d",$E541,IF($AU541="4w",$E541,IF($AU541="2w",$E541,IF($AU541="1m",$E541,IF($AU541="1b",$E541/6,IF($AU541="1t",$E541/4,IF($AU541="3q",$E541/3,IF($AU541="1s",$E541/2,IF($AU541="7a",$E541,IF($AU541="b3",$E541/2,IF($AU541="q2",$E541/3,IF($AU541="t3",$E541/4,IF($AU541="s2",$E541/6,IF($AU541="4b4",$E541/2,0))))))))))))))),0)</f>
        <v>0</v>
      </c>
      <c r="AE541" s="107">
        <f>IFERROR(IF($F541="",0,$D541*IF($AU541="22d",$F541,IF($AU541="4w",$F541,IF($AU541="2w",$F541,IF($AU541="1m",$F541,IF($AU541="1b",$F541/6,IF($AU541="1t",$F541/4,IF($AU541="3q",$F541/3,IF($AU541="1s",$F541/2,IF($AU541="7a",$F541,IF($AU541="b3",$F541/2,IF($AU541="q2",$F541/3,IF($AU541="t3",$F541/4,IF($AU541="s2",$F541/6,IF($AU541="4b4",$F541/2,0))))))))))))))),0)</f>
        <v>0</v>
      </c>
      <c r="AG541" s="11">
        <f>IFERROR(IF($E541="",0,$D541*IF($AU541="22d",$E541,IF($AU541="4w",$E541,IF($AU541="2w",$E541,IF($AU541="1m",$E541,IF($AU541="2b",$E541/6,IF($AU541="2t",$E541/4,IF($AU541="4q",$E541/3,IF($AU541="2s",$E541/2,IF($AU541="8a",$E541,IF($AU541="b4",$E541/2,IF($AU541="q2",$E541/3,IF($AU541="t3",$E541/4,IF($AU541="s2",$E541/6,IF($AU541="5b5",$E541/2,0))))))))))))))),0)</f>
        <v>0</v>
      </c>
      <c r="AH541" s="107">
        <f>IFERROR(IF($F541="",0,$D541*IF($AU541="22d",$F541,IF($AU541="4w",$F541,IF($AU541="2w",$F541,IF($AU541="1m",$F541,IF($AU541="2b",$F541/6,IF($AU541="2t",$F541/4,IF($AU541="4q",$F541/3,IF($AU541="2s",$F541/2,IF($AU541="8a",$F541,IF($AU541="b4",$F541/2,IF($AU541="q2",$F541/3,IF($AU541="t3",$F541/4,IF($AU541="s2",$F541/6,IF($AU541="5b5",$F541/2,0))))))))))))))),0)</f>
        <v>0</v>
      </c>
      <c r="AJ541" s="11">
        <f>IFERROR(IF($E541="",0,$D541*IF($AU541="22d",$E541,IF($AU541="4w",$E541,IF($AU541="2w",$E541,IF($AU541="1m",$E541,IF($AU541="1b",$E541/6,IF($AU541="3t",$E541/4,IF($AU541="1q",$E541/3,IF($AU541="3s",$E541/2,IF($AU541="9a",$E541,IF($AU541="b5",$E541/2,IF($AU541="q3",$E541/3,IF($AU541="t3",$E541/4,IF($AU541="s2",$E541/6,IF($AU541="5b5",$E541/2,0))))))))))))))),0)</f>
        <v>0</v>
      </c>
      <c r="AK541" s="107">
        <f>IFERROR(IF($F541="",0,$D541*IF($AU541="22d",$F541,IF($AU541="4w",$F541,IF($AU541="2w",$F541,IF($AU541="1m",$F541,IF($AU541="1b",$F541/6,IF($AU541="3t",$F541/4,IF($AU541="1q",$F541/3,IF($AU541="3s",$F541/2,IF($AU541="9a",$F541,IF($AU541="b5",$F541/2,IF($AU541="q3",$F541/3,IF($AU541="t3",$F541/4,IF($AU541="s2",$F541/6,IF($AU541="5b5",$F541/2,0))))))))))))))),0)</f>
        <v>0</v>
      </c>
      <c r="AM541" s="11">
        <f>IFERROR(IF($E541="",0,$D541*IF($AU541="22d",$E541,IF($AU541="4w",$E541,IF($AU541="2w",$E541,IF($AU541="1m",$E541,IF($AU541="2b",$E541/6,IF($AU541="1t",$E541/4,IF($AU541="2q",$E541/3,IF($AU541="4s",$E541/2,IF($AU541="10a",$E541,IF($AU541="b5",$E541/2,IF($AU541="q3",$E541/3,IF($AU541="t4",$E541/4,IF($AU541="s2",$E541/6,IF($AU541="6b6",$E541/2,0))))))))))))))),0)</f>
        <v>0</v>
      </c>
      <c r="AN541" s="107">
        <f>IFERROR(IF($F541="",0,$D541*IF($AU541="22d",$F541,IF($AU541="4w",$F541,IF($AU541="2w",$F541,IF($AU541="1m",$F541,IF($AU541="2b",$F541/6,IF($AU541="1t",$F541/4,IF($AU541="2q",$F541/3,IF($AU541="4s",$F541/2,IF($AU541="10a",$F541,IF($AU541="b5",$F541/2,IF($AU541="q3",$F541/3,IF($AU541="t4",$F541/4,IF($AU541="s2",$F541/6,IF($AU541="6b6",$F541/2,0))))))))))))))),0)</f>
        <v>0</v>
      </c>
      <c r="AP541" s="11">
        <f>IFERROR(IF($E541="",0,$D541*IF($AU541="22d",$E541,IF($AU541="4w",$E541,IF($AU541="2w",$E541,IF($AU541="1m",$E541,IF($AU541="1b",$E541/6,IF($AU541="2t",$E541/4,IF($AU541="3q",$E541/3,IF($AU541="5s",$E541/2,IF($AU541="11a",$E541,IF($AU541="b6",$E541/2,IF($AU541="q3",$E541/3,IF($AU541="t4",$E541/4,IF($AU541="s2",$E541/6,IF($AU541="6b6",$E541/2,0))))))))))))))),0)</f>
        <v>0</v>
      </c>
      <c r="AQ541" s="107">
        <f>IFERROR(IF($F541="",0,$D541*IF($AU541="22d",$F541,IF($AU541="4w",$F541,IF($AU541="2w",$F541,IF($AU541="1m",$F541,IF($AU541="1b",$F541/6,IF($AU541="2t",$F541/4,IF($AU541="3q",$F541/3,IF($AU541="5s",$F541/2,IF($AU541="11a",$F541,IF($AU541="b6",$F541/2,IF($AU541="q3",$F541/3,IF($AU541="t4",$F541/4,IF($AU541="s2",$F541/6,IF($AU541="6b6",$F541/2,0))))))))))))))),0)</f>
        <v>0</v>
      </c>
      <c r="AS541" s="11">
        <f>IFERROR(IF($E541="",0,$D541*IF($AU541="22d",$E541,IF($AU541="4w",$E541,IF($AU541="2w",$E541,IF($AU541="1m",$E541,IF($AU541="2b",$E541/6,IF($AU541="3t",$E541/4,IF($AU541="4q",$E541/3,IF($AU541="6s",$E541/2,IF($AU541="12a",$E541,IF($AU541="b6",$E541/2,IF($AU541="q3",$E541/3,IF($AU541="t4",$E541/4,IF($AU541="s2",$E541/6,IF($AU541="1b1",$E541/2,0))))))))))))))),0)</f>
        <v>0</v>
      </c>
      <c r="AT541" s="107">
        <f>IFERROR(IF($F541="",0,$D541*IF($AU541="22d",$F541,IF($AU541="4w",$F541,IF($AU541="2w",$F541,IF($AU541="1m",$F541,IF($AU541="2b",$F541/6,IF($AU541="3t",$F541/4,IF($AU541="4q",$F541/3,IF($AU541="6s",$F541/2,IF($AU541="12a",$F541,IF($AU541="b6",$F541/2,IF($AU541="q3",$F541/3,IF($AU541="t4",$F541/4,IF($AU541="s2",$F541/6,IF($AU541="1b1",$F541/2,0))))))))))))))),0)</f>
        <v>0</v>
      </c>
      <c r="AU541" s="158" t="str">
        <f>IF(C541="","",VLOOKUP(B541,apoio!P:S,4,0))</f>
        <v/>
      </c>
    </row>
    <row r="542" spans="1:47" ht="15" customHeight="1" x14ac:dyDescent="0.25">
      <c r="A542" s="7" t="str">
        <f>IF('1_geral'!$D$11="","",'1_geral'!$A$11)</f>
        <v/>
      </c>
      <c r="B542" s="49" t="str">
        <f>IF('1_geral'!$G$11="","",'1_geral'!$G$11)</f>
        <v/>
      </c>
      <c r="C542" s="49" t="str">
        <f>IF('1_geral'!$D$11="","",'1_geral'!$D$11)</f>
        <v/>
      </c>
      <c r="D542" s="35" t="str">
        <f>IF(C542="","",1/'3_pessoal'!C$11)</f>
        <v/>
      </c>
      <c r="E542" s="12">
        <f>IF(C542="",0,'3_pessoal'!BG$11)</f>
        <v>0</v>
      </c>
      <c r="F542" s="33">
        <f>IF(C542="",0,'3_pessoal'!BI$11)</f>
        <v>0</v>
      </c>
      <c r="G542" s="12">
        <f t="shared" ref="G542:G590" si="263">IF(C542="",0,SUM(E542,F542))</f>
        <v>0</v>
      </c>
      <c r="I542" s="12">
        <f t="shared" si="261"/>
        <v>0</v>
      </c>
      <c r="J542" s="12">
        <f t="shared" si="262"/>
        <v>0</v>
      </c>
      <c r="L542" s="12">
        <f t="shared" ref="L542:L590" si="264">IFERROR(IF($E542="",0,$D542*IF($AU542="22d",$E542,IF($AU542="4w",$E542,IF($AU542="2w",$E542,IF($AU542="1m",$E542,IF($AU542="1b",$E542/6,IF($AU542="1t",$E542/4,IF($AU542="1q",$E542/3,IF($AU542="1s",$E542/2,IF($AU542="1a",$E542,IF($AU542="b1",$E542/2,IF($AU542="q1",$E542/3,IF($AU542="t1",$E542/4,IF($AU542="s1",$E542/6,IF($AU542="1b1",$E542/2,0))))))))))))))),0)</f>
        <v>0</v>
      </c>
      <c r="M542" s="33">
        <f t="shared" ref="M542:M590" si="265">IFERROR(IF($F542="",0,$D542*IF($AU542="22d",$F542,IF($AU542="4w",$F542,IF($AU542="2w",$F542,IF($AU542="1m",$F542,IF($AU542="1b",VF542/6,IF($AU542="1t",$F542/4,IF($AU542="1q",$F542/3,IF($AU542="1s",$F542/2,IF($AU542="1a",$F542,IF($AU542="b1",$F542/2,IF($AU542="q1",$F542/3,IF($AU542="t1",$F542/4,IF($AU542="s1",$F542/6,IF($AU542="1b1",$F542/2,0))))))))))))))),0)</f>
        <v>0</v>
      </c>
      <c r="O542" s="12">
        <f t="shared" ref="O542:O590" si="266">IFERROR(IF($E542="",0,$D542*IF($AU542="22d",$E542,IF($AU542="4w",$E542,IF($AU542="2w",$E542,IF($AU542="1m",$E542,IF($AU542="2b",$E542/6,IF($AU542="2t",$E542/4,IF($AU542="2q",$E542/3,IF($AU542="2s",$E542/2,IF($AU542="2a",$E542,IF($AU542="b1",$E542/2,IF($AU542="q1",$E542/3,IF($AU542="t1",$E542/4,IF($AU542="s1",$E542/6,IF($AU542="2b2",$E542/2,0))))))))))))))),0)</f>
        <v>0</v>
      </c>
      <c r="P542" s="33">
        <f t="shared" ref="P542:P590" si="267">IFERROR(IF($F542="",0,$D542*IF($AU542="22d",$F542,IF($AU542="4w",$F542,IF($AU542="2w",$F542,IF($AU542="1m",$F542,IF($AU542="2b",$F542/6,IF($AU542="2t",$F542/4,IF($AU542="2q",$F542/3,IF($AU542="2s",$F542/2,IF($AU542="2a",$F542,IF($AU542="b1",$F542/2,IF($AU542="q1",$F542/3,IF($AU542="t1",$F542/4,IF($AU542="s1",$F542/6,IF($AU542="2b2",$F542/2,0))))))))))))))),0)</f>
        <v>0</v>
      </c>
      <c r="R542" s="12">
        <f t="shared" ref="R542:R590" si="268">IFERROR(IF($E542="",0,$D542*IF($AU542="22d",$E542,IF($AU542="4w",$E542,IF($AU542="2w",$E542,IF($AU542="1m",$E542,IF($AU542="1b",$E542/6,IF($AU542="3t",$E542/4,IF($AU542="3q",$E542/3,IF($AU542="3s",$E542/2,IF($AU542="3a",$E542,IF($AU542="b2",$E542/2,IF($AU542="q1",$E542/3,IF($AU542="t1",$E542/4,IF($AU542="s1",$E542/6,IF($AU542="2b2",$E542/2,0))))))))))))))),0)</f>
        <v>0</v>
      </c>
      <c r="S542" s="33">
        <f t="shared" ref="S542:S590" si="269">IFERROR(IF($F542="",0,$D542*IF($AU542="22d",$F542,IF($AU542="4w",$F542,IF($AU542="2w",$F542,IF($AU542="1m",$F542,IF($AU542="1b",$F542/6,IF($AU542="3t",$F542/4,IF($AU542="3q",$F542/3,IF($AU542="3s",$F542/2,IF($AU542="3a",$F542,IF($AU542="b2",$F542/2,IF($AU542="q1",$F542/3,IF($AU542="t1",$F542/4,IF($AU542="s1",$F542/6,IF($AU542="2b2",$F542/2,0))))))))))))))),0)</f>
        <v>0</v>
      </c>
      <c r="U542" s="12">
        <f t="shared" ref="U542:U590" si="270">IFERROR(IF($E542="",0,$D542*IF($AU542="22d",$E542,IF($AU542="4w",$E542,IF($AU542="2w",$E542,IF($AU542="1m",$E542,IF($AU542="2b",$E542/6,IF($AU542="1t",$E542/4,IF($AU542="4q",$E542/3,IF($AU542="4s",$E542/2,IF($AU542="4a",$E542,IF($AU542="b2",$E542/2,IF($AU542="q1",$E542/3,IF($AU542="t2",$E542/4,IF($AU542="s1",$E542/6,IF($AU542="3b3",$E542/2,0))))))))))))))),0)</f>
        <v>0</v>
      </c>
      <c r="V542" s="33">
        <f t="shared" ref="V542:V590" si="271">IFERROR(IF($F542="",0,$D542*IF($AU542="22d",$F542,IF($AU542="4w",$F542,IF($AU542="2w",$F542,IF($AU542="1m",$F542,IF($AU542="2b",$F542/6,IF($AU542="1t",$F542/4,IF($AU542="4q",$F542/3,IF($AU542="4s",$F542/2,IF($AU542="4a",$F542,IF($AU542="b2",$F542/2,IF($AU542="q1",$F542/3,IF($AU542="t2",$F542/4,IF($AU542="s1",$F542/6,IF($AU542="3b3",$F542/2,0))))))))))))))),0)</f>
        <v>0</v>
      </c>
      <c r="X542" s="12">
        <f t="shared" ref="X542:X590" si="272">IFERROR(IF($E542="",0,$D542*IF($AU542="22d",$E542,IF($AU542="4w",$E542,IF($AU542="2w",$E542,IF($AU542="1m",$E542,IF($AU542="1b",$E542/6,IF($AU542="2t",$E542/4,IF($AU542="1q",$E542/3,IF($AU542="5s",$E542/2,IF($AU542="5a",$E542,IF($AU542="b3",$E542/2,IF($AU542="q2",$E542/3,IF($AU542="t2",$E542/4,IF($AU542="s1",$E542/6,IF($AU542="3b3",$E542/2,0))))))))))))))),0)</f>
        <v>0</v>
      </c>
      <c r="Y542" s="33">
        <f t="shared" ref="Y542:Y590" si="273">IFERROR(IF($F542="",0,$D542*IF($AU542="22d",$F542,IF($AU542="4w",$F542,IF($AU542="2w",$F542,IF($AU542="1m",$F542,IF($AU542="1b",$F542/6,IF($AU542="2t",$F542/4,IF($AU542="1q",$F542/3,IF($AU542="5s",$F542/2,IF($AU542="5a",$F542,IF($AU542="b3",$F542/2,IF($AU542="q2",$F542/3,IF($AU542="t2",$F542/4,IF($AU542="s1",$F542/6,IF($AU542="3b3",$F542/2,0))))))))))))))),0)</f>
        <v>0</v>
      </c>
      <c r="AA542" s="12">
        <f t="shared" ref="AA542:AA590" si="274">IFERROR(IF($E542="",0,$D542*IF($AU542="22d",$E542,IF($AU542="4w",$E542,IF($AU542="2w",$E542,IF($AU542="1m",$E542,IF($AU542="2b",$E542/6,IF($AU542="3t",$E542/4,IF($AU542="2q",$E542/3,IF($AU542="6s",$E542/2,IF($AU542="6a",$E542,IF($AU542="b3",$E542/2,IF($AU542="q2",$E542/3,IF($AU542="t2",$E542/4,IF($AU542="s1",$E542/6,IF($AU542="4b4",$E542/2,0))))))))))))))),0)</f>
        <v>0</v>
      </c>
      <c r="AB542" s="33">
        <f t="shared" ref="AB542:AB590" si="275">IFERROR(IF($F542="",0,$D542*IF($AU542="22d",$F542,IF($AU542="4w",$F542,IF($AU542="2w",$F542,IF($AU542="1m",$F542,IF($AU542="2b",$F542/6,IF($AU542="3t",$F542/4,IF($AU542="2q",$F542/3,IF($AU542="6s",$F542/2,IF($AU542="6a",$F542,IF($AU542="b3",$F542/2,IF($AU542="q2",$F542/3,IF($AU542="t2",$F542/4,IF($AU542="s1",$F542/6,IF($AU542="4b4",$F542/2,0))))))))))))))),0)</f>
        <v>0</v>
      </c>
      <c r="AD542" s="12">
        <f t="shared" ref="AD542:AD590" si="276">IFERROR(IF($E542="",0,$D542*IF($AU542="22d",$E542,IF($AU542="4w",$E542,IF($AU542="2w",$E542,IF($AU542="1m",$E542,IF($AU542="1b",$E542/6,IF($AU542="1t",$E542/4,IF($AU542="3q",$E542/3,IF($AU542="1s",$E542/2,IF($AU542="7a",$E542,IF($AU542="b3",$E542/2,IF($AU542="q2",$E542/3,IF($AU542="t3",$E542/4,IF($AU542="s2",$E542/6,IF($AU542="4b4",$E542/2,0))))))))))))))),0)</f>
        <v>0</v>
      </c>
      <c r="AE542" s="33">
        <f t="shared" ref="AE542:AE590" si="277">IFERROR(IF($F542="",0,$D542*IF($AU542="22d",$F542,IF($AU542="4w",$F542,IF($AU542="2w",$F542,IF($AU542="1m",$F542,IF($AU542="1b",$F542/6,IF($AU542="1t",$F542/4,IF($AU542="3q",$F542/3,IF($AU542="1s",$F542/2,IF($AU542="7a",$F542,IF($AU542="b3",$F542/2,IF($AU542="q2",$F542/3,IF($AU542="t3",$F542/4,IF($AU542="s2",$F542/6,IF($AU542="4b4",$F542/2,0))))))))))))))),0)</f>
        <v>0</v>
      </c>
      <c r="AG542" s="12">
        <f t="shared" ref="AG542:AG590" si="278">IFERROR(IF($E542="",0,$D542*IF($AU542="22d",$E542,IF($AU542="4w",$E542,IF($AU542="2w",$E542,IF($AU542="1m",$E542,IF($AU542="2b",$E542/6,IF($AU542="2t",$E542/4,IF($AU542="4q",$E542/3,IF($AU542="2s",$E542/2,IF($AU542="8a",$E542,IF($AU542="b4",$E542/2,IF($AU542="q2",$E542/3,IF($AU542="t3",$E542/4,IF($AU542="s2",$E542/6,IF($AU542="5b5",$E542/2,0))))))))))))))),0)</f>
        <v>0</v>
      </c>
      <c r="AH542" s="33">
        <f t="shared" ref="AH542:AH590" si="279">IFERROR(IF($F542="",0,$D542*IF($AU542="22d",$F542,IF($AU542="4w",$F542,IF($AU542="2w",$F542,IF($AU542="1m",$F542,IF($AU542="2b",$F542/6,IF($AU542="2t",$F542/4,IF($AU542="4q",$F542/3,IF($AU542="2s",$F542/2,IF($AU542="8a",$F542,IF($AU542="b4",$F542/2,IF($AU542="q2",$F542/3,IF($AU542="t3",$F542/4,IF($AU542="s2",$F542/6,IF($AU542="5b5",$F542/2,0))))))))))))))),0)</f>
        <v>0</v>
      </c>
      <c r="AJ542" s="12">
        <f t="shared" ref="AJ542:AJ590" si="280">IFERROR(IF($E542="",0,$D542*IF($AU542="22d",$E542,IF($AU542="4w",$E542,IF($AU542="2w",$E542,IF($AU542="1m",$E542,IF($AU542="1b",$E542/6,IF($AU542="3t",$E542/4,IF($AU542="1q",$E542/3,IF($AU542="3s",$E542/2,IF($AU542="9a",$E542,IF($AU542="b5",$E542/2,IF($AU542="q3",$E542/3,IF($AU542="t3",$E542/4,IF($AU542="s2",$E542/6,IF($AU542="5b5",$E542/2,0))))))))))))))),0)</f>
        <v>0</v>
      </c>
      <c r="AK542" s="33">
        <f t="shared" ref="AK542:AK590" si="281">IFERROR(IF($F542="",0,$D542*IF($AU542="22d",$F542,IF($AU542="4w",$F542,IF($AU542="2w",$F542,IF($AU542="1m",$F542,IF($AU542="1b",$F542/6,IF($AU542="3t",$F542/4,IF($AU542="1q",$F542/3,IF($AU542="3s",$F542/2,IF($AU542="9a",$F542,IF($AU542="b5",$F542/2,IF($AU542="q3",$F542/3,IF($AU542="t3",$F542/4,IF($AU542="s2",$F542/6,IF($AU542="5b5",$F542/2,0))))))))))))))),0)</f>
        <v>0</v>
      </c>
      <c r="AM542" s="12">
        <f t="shared" ref="AM542:AM590" si="282">IFERROR(IF($E542="",0,$D542*IF($AU542="22d",$E542,IF($AU542="4w",$E542,IF($AU542="2w",$E542,IF($AU542="1m",$E542,IF($AU542="2b",$E542/6,IF($AU542="1t",$E542/4,IF($AU542="2q",$E542/3,IF($AU542="4s",$E542/2,IF($AU542="10a",$E542,IF($AU542="b5",$E542/2,IF($AU542="q3",$E542/3,IF($AU542="t4",$E542/4,IF($AU542="s2",$E542/6,IF($AU542="6b6",$E542/2,0))))))))))))))),0)</f>
        <v>0</v>
      </c>
      <c r="AN542" s="33">
        <f t="shared" ref="AN542:AN590" si="283">IFERROR(IF($F542="",0,$D542*IF($AU542="22d",$F542,IF($AU542="4w",$F542,IF($AU542="2w",$F542,IF($AU542="1m",$F542,IF($AU542="2b",$F542/6,IF($AU542="1t",$F542/4,IF($AU542="2q",$F542/3,IF($AU542="4s",$F542/2,IF($AU542="10a",$F542,IF($AU542="b5",$F542/2,IF($AU542="q3",$F542/3,IF($AU542="t4",$F542/4,IF($AU542="s2",$F542/6,IF($AU542="6b6",$F542/2,0))))))))))))))),0)</f>
        <v>0</v>
      </c>
      <c r="AP542" s="12">
        <f t="shared" ref="AP542:AP590" si="284">IFERROR(IF($E542="",0,$D542*IF($AU542="22d",$E542,IF($AU542="4w",$E542,IF($AU542="2w",$E542,IF($AU542="1m",$E542,IF($AU542="1b",$E542/6,IF($AU542="2t",$E542/4,IF($AU542="3q",$E542/3,IF($AU542="5s",$E542/2,IF($AU542="11a",$E542,IF($AU542="b6",$E542/2,IF($AU542="q3",$E542/3,IF($AU542="t4",$E542/4,IF($AU542="s2",$E542/6,IF($AU542="6b6",$E542/2,0))))))))))))))),0)</f>
        <v>0</v>
      </c>
      <c r="AQ542" s="33">
        <f t="shared" ref="AQ542:AQ590" si="285">IFERROR(IF($F542="",0,$D542*IF($AU542="22d",$F542,IF($AU542="4w",$F542,IF($AU542="2w",$F542,IF($AU542="1m",$F542,IF($AU542="1b",$F542/6,IF($AU542="2t",$F542/4,IF($AU542="3q",$F542/3,IF($AU542="5s",$F542/2,IF($AU542="11a",$F542,IF($AU542="b6",$F542/2,IF($AU542="q3",$F542/3,IF($AU542="t4",$F542/4,IF($AU542="s2",$F542/6,IF($AU542="6b6",$F542/2,0))))))))))))))),0)</f>
        <v>0</v>
      </c>
      <c r="AS542" s="12">
        <f t="shared" ref="AS542:AS590" si="286">IFERROR(IF($E542="",0,$D542*IF($AU542="22d",$E542,IF($AU542="4w",$E542,IF($AU542="2w",$E542,IF($AU542="1m",$E542,IF($AU542="2b",$E542/6,IF($AU542="3t",$E542/4,IF($AU542="4q",$E542/3,IF($AU542="6s",$E542/2,IF($AU542="12a",$E542,IF($AU542="b6",$E542/2,IF($AU542="q3",$E542/3,IF($AU542="t4",$E542/4,IF($AU542="s2",$E542/6,IF($AU542="1b1",$E542/2,0))))))))))))))),0)</f>
        <v>0</v>
      </c>
      <c r="AT542" s="33">
        <f t="shared" ref="AT542:AT590" si="287">IFERROR(IF($F542="",0,$D542*IF($AU542="22d",$F542,IF($AU542="4w",$F542,IF($AU542="2w",$F542,IF($AU542="1m",$F542,IF($AU542="2b",$F542/6,IF($AU542="3t",$F542/4,IF($AU542="4q",$F542/3,IF($AU542="6s",$F542/2,IF($AU542="12a",$F542,IF($AU542="b6",$F542/2,IF($AU542="q3",$F542/3,IF($AU542="t4",$F542/4,IF($AU542="s2",$F542/6,IF($AU542="1b1",$F542/2,0))))))))))))))),0)</f>
        <v>0</v>
      </c>
      <c r="AU542" s="158" t="str">
        <f>IF(C542="","",VLOOKUP(B542,apoio!P:S,4,0))</f>
        <v/>
      </c>
    </row>
    <row r="543" spans="1:47" ht="15" customHeight="1" x14ac:dyDescent="0.25">
      <c r="A543" s="10" t="str">
        <f>IF('1_geral'!$D$12="","",'1_geral'!$A$12)</f>
        <v/>
      </c>
      <c r="B543" s="48" t="str">
        <f>IF('1_geral'!$G$12="","",'1_geral'!$G$12)</f>
        <v/>
      </c>
      <c r="C543" s="48" t="str">
        <f>IF('1_geral'!$D$12="","",'1_geral'!$D$12)</f>
        <v/>
      </c>
      <c r="D543" s="35" t="str">
        <f>IF(C543="","",1/'3_pessoal'!C$12)</f>
        <v/>
      </c>
      <c r="E543" s="11">
        <f>IF(C543="",0,'3_pessoal'!BG$12)</f>
        <v>0</v>
      </c>
      <c r="F543" s="108">
        <f>IF(C543="",0,'3_pessoal'!BI$12)</f>
        <v>0</v>
      </c>
      <c r="G543" s="11">
        <f t="shared" si="263"/>
        <v>0</v>
      </c>
      <c r="I543" s="11">
        <f t="shared" si="261"/>
        <v>0</v>
      </c>
      <c r="J543" s="112">
        <f t="shared" si="262"/>
        <v>0</v>
      </c>
      <c r="L543" s="11">
        <f t="shared" si="264"/>
        <v>0</v>
      </c>
      <c r="M543" s="108">
        <f t="shared" si="265"/>
        <v>0</v>
      </c>
      <c r="O543" s="11">
        <f t="shared" si="266"/>
        <v>0</v>
      </c>
      <c r="P543" s="108">
        <f t="shared" si="267"/>
        <v>0</v>
      </c>
      <c r="R543" s="11">
        <f t="shared" si="268"/>
        <v>0</v>
      </c>
      <c r="S543" s="108">
        <f t="shared" si="269"/>
        <v>0</v>
      </c>
      <c r="U543" s="11">
        <f t="shared" si="270"/>
        <v>0</v>
      </c>
      <c r="V543" s="108">
        <f t="shared" si="271"/>
        <v>0</v>
      </c>
      <c r="X543" s="11">
        <f t="shared" si="272"/>
        <v>0</v>
      </c>
      <c r="Y543" s="108">
        <f t="shared" si="273"/>
        <v>0</v>
      </c>
      <c r="AA543" s="11">
        <f t="shared" si="274"/>
        <v>0</v>
      </c>
      <c r="AB543" s="108">
        <f t="shared" si="275"/>
        <v>0</v>
      </c>
      <c r="AD543" s="11">
        <f t="shared" si="276"/>
        <v>0</v>
      </c>
      <c r="AE543" s="108">
        <f t="shared" si="277"/>
        <v>0</v>
      </c>
      <c r="AG543" s="11">
        <f t="shared" si="278"/>
        <v>0</v>
      </c>
      <c r="AH543" s="108">
        <f t="shared" si="279"/>
        <v>0</v>
      </c>
      <c r="AJ543" s="11">
        <f t="shared" si="280"/>
        <v>0</v>
      </c>
      <c r="AK543" s="108">
        <f t="shared" si="281"/>
        <v>0</v>
      </c>
      <c r="AM543" s="11">
        <f t="shared" si="282"/>
        <v>0</v>
      </c>
      <c r="AN543" s="108">
        <f t="shared" si="283"/>
        <v>0</v>
      </c>
      <c r="AP543" s="11">
        <f t="shared" si="284"/>
        <v>0</v>
      </c>
      <c r="AQ543" s="108">
        <f t="shared" si="285"/>
        <v>0</v>
      </c>
      <c r="AS543" s="11">
        <f t="shared" si="286"/>
        <v>0</v>
      </c>
      <c r="AT543" s="108">
        <f t="shared" si="287"/>
        <v>0</v>
      </c>
      <c r="AU543" s="158" t="str">
        <f>IF(C543="","",VLOOKUP(B543,apoio!P:S,4,0))</f>
        <v/>
      </c>
    </row>
    <row r="544" spans="1:47" ht="15" customHeight="1" x14ac:dyDescent="0.25">
      <c r="A544" s="7" t="str">
        <f>IF('1_geral'!$D$13="","",'1_geral'!$A$13)</f>
        <v/>
      </c>
      <c r="B544" s="49" t="str">
        <f>IF('1_geral'!$G$13="","",'1_geral'!$G$13)</f>
        <v/>
      </c>
      <c r="C544" s="49" t="str">
        <f>IF('1_geral'!$D$13="","",'1_geral'!$D$13)</f>
        <v/>
      </c>
      <c r="D544" s="35" t="str">
        <f>IF(C544="","",1/'3_pessoal'!C$13)</f>
        <v/>
      </c>
      <c r="E544" s="12">
        <f>IF(C544="",0,'3_pessoal'!BG$13)</f>
        <v>0</v>
      </c>
      <c r="F544" s="33">
        <f>IF(C544="",0,'3_pessoal'!BI$13)</f>
        <v>0</v>
      </c>
      <c r="G544" s="12">
        <f t="shared" si="263"/>
        <v>0</v>
      </c>
      <c r="I544" s="12">
        <f t="shared" si="261"/>
        <v>0</v>
      </c>
      <c r="J544" s="12">
        <f t="shared" si="262"/>
        <v>0</v>
      </c>
      <c r="L544" s="12">
        <f t="shared" si="264"/>
        <v>0</v>
      </c>
      <c r="M544" s="33">
        <f t="shared" si="265"/>
        <v>0</v>
      </c>
      <c r="O544" s="12">
        <f t="shared" si="266"/>
        <v>0</v>
      </c>
      <c r="P544" s="33">
        <f t="shared" si="267"/>
        <v>0</v>
      </c>
      <c r="R544" s="12">
        <f t="shared" si="268"/>
        <v>0</v>
      </c>
      <c r="S544" s="33">
        <f t="shared" si="269"/>
        <v>0</v>
      </c>
      <c r="U544" s="12">
        <f t="shared" si="270"/>
        <v>0</v>
      </c>
      <c r="V544" s="33">
        <f t="shared" si="271"/>
        <v>0</v>
      </c>
      <c r="X544" s="12">
        <f t="shared" si="272"/>
        <v>0</v>
      </c>
      <c r="Y544" s="33">
        <f t="shared" si="273"/>
        <v>0</v>
      </c>
      <c r="AA544" s="12">
        <f t="shared" si="274"/>
        <v>0</v>
      </c>
      <c r="AB544" s="33">
        <f t="shared" si="275"/>
        <v>0</v>
      </c>
      <c r="AD544" s="12">
        <f t="shared" si="276"/>
        <v>0</v>
      </c>
      <c r="AE544" s="33">
        <f t="shared" si="277"/>
        <v>0</v>
      </c>
      <c r="AG544" s="12">
        <f t="shared" si="278"/>
        <v>0</v>
      </c>
      <c r="AH544" s="33">
        <f t="shared" si="279"/>
        <v>0</v>
      </c>
      <c r="AJ544" s="12">
        <f t="shared" si="280"/>
        <v>0</v>
      </c>
      <c r="AK544" s="33">
        <f t="shared" si="281"/>
        <v>0</v>
      </c>
      <c r="AM544" s="12">
        <f t="shared" si="282"/>
        <v>0</v>
      </c>
      <c r="AN544" s="33">
        <f t="shared" si="283"/>
        <v>0</v>
      </c>
      <c r="AP544" s="12">
        <f t="shared" si="284"/>
        <v>0</v>
      </c>
      <c r="AQ544" s="33">
        <f t="shared" si="285"/>
        <v>0</v>
      </c>
      <c r="AS544" s="12">
        <f t="shared" si="286"/>
        <v>0</v>
      </c>
      <c r="AT544" s="33">
        <f t="shared" si="287"/>
        <v>0</v>
      </c>
      <c r="AU544" s="158" t="str">
        <f>IF(C544="","",VLOOKUP(B544,apoio!P:S,4,0))</f>
        <v/>
      </c>
    </row>
    <row r="545" spans="1:47" ht="15" customHeight="1" x14ac:dyDescent="0.25">
      <c r="A545" s="10" t="str">
        <f>IF('1_geral'!$D$14="","",'1_geral'!$A$14)</f>
        <v/>
      </c>
      <c r="B545" s="48" t="str">
        <f>IF('1_geral'!$G$14="","",'1_geral'!$G$14)</f>
        <v/>
      </c>
      <c r="C545" s="48" t="str">
        <f>IF('1_geral'!$D$14="","",'1_geral'!$D$14)</f>
        <v/>
      </c>
      <c r="D545" s="35" t="str">
        <f>IF(C545="","",1/'3_pessoal'!C$14)</f>
        <v/>
      </c>
      <c r="E545" s="11">
        <f>IF(C545="",0,'3_pessoal'!BG$14)</f>
        <v>0</v>
      </c>
      <c r="F545" s="108">
        <f>IF(C545="",0,'3_pessoal'!BI$14)</f>
        <v>0</v>
      </c>
      <c r="G545" s="11">
        <f t="shared" si="263"/>
        <v>0</v>
      </c>
      <c r="I545" s="11">
        <f t="shared" si="261"/>
        <v>0</v>
      </c>
      <c r="J545" s="112">
        <f t="shared" si="262"/>
        <v>0</v>
      </c>
      <c r="L545" s="11">
        <f t="shared" si="264"/>
        <v>0</v>
      </c>
      <c r="M545" s="108">
        <f t="shared" si="265"/>
        <v>0</v>
      </c>
      <c r="O545" s="11">
        <f t="shared" si="266"/>
        <v>0</v>
      </c>
      <c r="P545" s="108">
        <f t="shared" si="267"/>
        <v>0</v>
      </c>
      <c r="R545" s="11">
        <f t="shared" si="268"/>
        <v>0</v>
      </c>
      <c r="S545" s="108">
        <f t="shared" si="269"/>
        <v>0</v>
      </c>
      <c r="U545" s="11">
        <f t="shared" si="270"/>
        <v>0</v>
      </c>
      <c r="V545" s="108">
        <f t="shared" si="271"/>
        <v>0</v>
      </c>
      <c r="X545" s="11">
        <f t="shared" si="272"/>
        <v>0</v>
      </c>
      <c r="Y545" s="108">
        <f t="shared" si="273"/>
        <v>0</v>
      </c>
      <c r="AA545" s="11">
        <f t="shared" si="274"/>
        <v>0</v>
      </c>
      <c r="AB545" s="108">
        <f t="shared" si="275"/>
        <v>0</v>
      </c>
      <c r="AD545" s="11">
        <f t="shared" si="276"/>
        <v>0</v>
      </c>
      <c r="AE545" s="108">
        <f t="shared" si="277"/>
        <v>0</v>
      </c>
      <c r="AG545" s="11">
        <f t="shared" si="278"/>
        <v>0</v>
      </c>
      <c r="AH545" s="108">
        <f t="shared" si="279"/>
        <v>0</v>
      </c>
      <c r="AJ545" s="11">
        <f t="shared" si="280"/>
        <v>0</v>
      </c>
      <c r="AK545" s="108">
        <f t="shared" si="281"/>
        <v>0</v>
      </c>
      <c r="AM545" s="11">
        <f t="shared" si="282"/>
        <v>0</v>
      </c>
      <c r="AN545" s="108">
        <f t="shared" si="283"/>
        <v>0</v>
      </c>
      <c r="AP545" s="11">
        <f t="shared" si="284"/>
        <v>0</v>
      </c>
      <c r="AQ545" s="108">
        <f t="shared" si="285"/>
        <v>0</v>
      </c>
      <c r="AS545" s="11">
        <f t="shared" si="286"/>
        <v>0</v>
      </c>
      <c r="AT545" s="108">
        <f t="shared" si="287"/>
        <v>0</v>
      </c>
      <c r="AU545" s="158" t="str">
        <f>IF(C545="","",VLOOKUP(B545,apoio!P:S,4,0))</f>
        <v/>
      </c>
    </row>
    <row r="546" spans="1:47" ht="15" customHeight="1" x14ac:dyDescent="0.25">
      <c r="A546" s="7" t="str">
        <f>IF('1_geral'!$D$15="","",'1_geral'!$A$15)</f>
        <v/>
      </c>
      <c r="B546" s="49" t="str">
        <f>IF('1_geral'!$G$15="","",'1_geral'!$G$15)</f>
        <v/>
      </c>
      <c r="C546" s="49" t="str">
        <f>IF('1_geral'!$D$15="","",'1_geral'!$D$15)</f>
        <v/>
      </c>
      <c r="D546" s="35" t="str">
        <f>IF(C546="","",1/'3_pessoal'!C$15)</f>
        <v/>
      </c>
      <c r="E546" s="12">
        <f>IF(C546="",0,'3_pessoal'!BG$15)</f>
        <v>0</v>
      </c>
      <c r="F546" s="33">
        <f>IF(C546="",0,'3_pessoal'!BI$15)</f>
        <v>0</v>
      </c>
      <c r="G546" s="12">
        <f t="shared" si="263"/>
        <v>0</v>
      </c>
      <c r="I546" s="12">
        <f t="shared" si="261"/>
        <v>0</v>
      </c>
      <c r="J546" s="12">
        <f t="shared" si="262"/>
        <v>0</v>
      </c>
      <c r="L546" s="12">
        <f t="shared" si="264"/>
        <v>0</v>
      </c>
      <c r="M546" s="33">
        <f t="shared" si="265"/>
        <v>0</v>
      </c>
      <c r="O546" s="12">
        <f t="shared" si="266"/>
        <v>0</v>
      </c>
      <c r="P546" s="33">
        <f t="shared" si="267"/>
        <v>0</v>
      </c>
      <c r="R546" s="12">
        <f t="shared" si="268"/>
        <v>0</v>
      </c>
      <c r="S546" s="33">
        <f t="shared" si="269"/>
        <v>0</v>
      </c>
      <c r="U546" s="12">
        <f t="shared" si="270"/>
        <v>0</v>
      </c>
      <c r="V546" s="33">
        <f t="shared" si="271"/>
        <v>0</v>
      </c>
      <c r="X546" s="12">
        <f t="shared" si="272"/>
        <v>0</v>
      </c>
      <c r="Y546" s="33">
        <f t="shared" si="273"/>
        <v>0</v>
      </c>
      <c r="AA546" s="12">
        <f t="shared" si="274"/>
        <v>0</v>
      </c>
      <c r="AB546" s="33">
        <f t="shared" si="275"/>
        <v>0</v>
      </c>
      <c r="AD546" s="12">
        <f t="shared" si="276"/>
        <v>0</v>
      </c>
      <c r="AE546" s="33">
        <f t="shared" si="277"/>
        <v>0</v>
      </c>
      <c r="AG546" s="12">
        <f t="shared" si="278"/>
        <v>0</v>
      </c>
      <c r="AH546" s="33">
        <f t="shared" si="279"/>
        <v>0</v>
      </c>
      <c r="AJ546" s="12">
        <f t="shared" si="280"/>
        <v>0</v>
      </c>
      <c r="AK546" s="33">
        <f t="shared" si="281"/>
        <v>0</v>
      </c>
      <c r="AM546" s="12">
        <f t="shared" si="282"/>
        <v>0</v>
      </c>
      <c r="AN546" s="33">
        <f t="shared" si="283"/>
        <v>0</v>
      </c>
      <c r="AP546" s="12">
        <f t="shared" si="284"/>
        <v>0</v>
      </c>
      <c r="AQ546" s="33">
        <f t="shared" si="285"/>
        <v>0</v>
      </c>
      <c r="AS546" s="12">
        <f t="shared" si="286"/>
        <v>0</v>
      </c>
      <c r="AT546" s="33">
        <f t="shared" si="287"/>
        <v>0</v>
      </c>
      <c r="AU546" s="158" t="str">
        <f>IF(C546="","",VLOOKUP(B546,apoio!P:S,4,0))</f>
        <v/>
      </c>
    </row>
    <row r="547" spans="1:47" ht="15" customHeight="1" x14ac:dyDescent="0.25">
      <c r="A547" s="10" t="str">
        <f>IF('1_geral'!$D$16="","",'1_geral'!$A$16)</f>
        <v/>
      </c>
      <c r="B547" s="48" t="str">
        <f>IF('1_geral'!$G$16="","",'1_geral'!$G$16)</f>
        <v/>
      </c>
      <c r="C547" s="48" t="str">
        <f>IF('1_geral'!$D$16="","",'1_geral'!$D$16)</f>
        <v/>
      </c>
      <c r="D547" s="35" t="str">
        <f>IF(C547="","",1/'3_pessoal'!C$16)</f>
        <v/>
      </c>
      <c r="E547" s="11">
        <f>IF(C547="",0,'3_pessoal'!BG$16)</f>
        <v>0</v>
      </c>
      <c r="F547" s="108">
        <f>IF(C547="",0,'3_pessoal'!BI$16)</f>
        <v>0</v>
      </c>
      <c r="G547" s="11">
        <f t="shared" si="263"/>
        <v>0</v>
      </c>
      <c r="I547" s="11">
        <f t="shared" si="261"/>
        <v>0</v>
      </c>
      <c r="J547" s="112">
        <f t="shared" si="262"/>
        <v>0</v>
      </c>
      <c r="L547" s="11">
        <f t="shared" si="264"/>
        <v>0</v>
      </c>
      <c r="M547" s="108">
        <f t="shared" si="265"/>
        <v>0</v>
      </c>
      <c r="O547" s="11">
        <f t="shared" si="266"/>
        <v>0</v>
      </c>
      <c r="P547" s="108">
        <f t="shared" si="267"/>
        <v>0</v>
      </c>
      <c r="R547" s="11">
        <f t="shared" si="268"/>
        <v>0</v>
      </c>
      <c r="S547" s="108">
        <f t="shared" si="269"/>
        <v>0</v>
      </c>
      <c r="U547" s="11">
        <f t="shared" si="270"/>
        <v>0</v>
      </c>
      <c r="V547" s="108">
        <f t="shared" si="271"/>
        <v>0</v>
      </c>
      <c r="X547" s="11">
        <f t="shared" si="272"/>
        <v>0</v>
      </c>
      <c r="Y547" s="108">
        <f t="shared" si="273"/>
        <v>0</v>
      </c>
      <c r="AA547" s="11">
        <f t="shared" si="274"/>
        <v>0</v>
      </c>
      <c r="AB547" s="108">
        <f t="shared" si="275"/>
        <v>0</v>
      </c>
      <c r="AD547" s="11">
        <f t="shared" si="276"/>
        <v>0</v>
      </c>
      <c r="AE547" s="108">
        <f t="shared" si="277"/>
        <v>0</v>
      </c>
      <c r="AG547" s="11">
        <f t="shared" si="278"/>
        <v>0</v>
      </c>
      <c r="AH547" s="108">
        <f t="shared" si="279"/>
        <v>0</v>
      </c>
      <c r="AJ547" s="11">
        <f t="shared" si="280"/>
        <v>0</v>
      </c>
      <c r="AK547" s="108">
        <f t="shared" si="281"/>
        <v>0</v>
      </c>
      <c r="AM547" s="11">
        <f t="shared" si="282"/>
        <v>0</v>
      </c>
      <c r="AN547" s="108">
        <f t="shared" si="283"/>
        <v>0</v>
      </c>
      <c r="AP547" s="11">
        <f t="shared" si="284"/>
        <v>0</v>
      </c>
      <c r="AQ547" s="108">
        <f t="shared" si="285"/>
        <v>0</v>
      </c>
      <c r="AS547" s="11">
        <f t="shared" si="286"/>
        <v>0</v>
      </c>
      <c r="AT547" s="108">
        <f t="shared" si="287"/>
        <v>0</v>
      </c>
      <c r="AU547" s="158" t="str">
        <f>IF(C547="","",VLOOKUP(B547,apoio!P:S,4,0))</f>
        <v/>
      </c>
    </row>
    <row r="548" spans="1:47" ht="15" customHeight="1" x14ac:dyDescent="0.25">
      <c r="A548" s="7" t="str">
        <f>IF('1_geral'!$D$17="","",'1_geral'!$A$17)</f>
        <v/>
      </c>
      <c r="B548" s="49" t="str">
        <f>IF('1_geral'!$G$17="","",'1_geral'!$G$17)</f>
        <v/>
      </c>
      <c r="C548" s="49" t="str">
        <f>IF('1_geral'!$D$17="","",'1_geral'!$D$17)</f>
        <v/>
      </c>
      <c r="D548" s="35" t="str">
        <f>IF(C548="","",1/'3_pessoal'!C$17)</f>
        <v/>
      </c>
      <c r="E548" s="12">
        <f>IF(C548="",0,'3_pessoal'!BG$17)</f>
        <v>0</v>
      </c>
      <c r="F548" s="33">
        <f>IF(C548="",0,'3_pessoal'!BI$17)</f>
        <v>0</v>
      </c>
      <c r="G548" s="12">
        <f t="shared" si="263"/>
        <v>0</v>
      </c>
      <c r="I548" s="12">
        <f t="shared" si="261"/>
        <v>0</v>
      </c>
      <c r="J548" s="12">
        <f t="shared" si="262"/>
        <v>0</v>
      </c>
      <c r="L548" s="12">
        <f t="shared" si="264"/>
        <v>0</v>
      </c>
      <c r="M548" s="33">
        <f t="shared" si="265"/>
        <v>0</v>
      </c>
      <c r="O548" s="12">
        <f t="shared" si="266"/>
        <v>0</v>
      </c>
      <c r="P548" s="33">
        <f t="shared" si="267"/>
        <v>0</v>
      </c>
      <c r="R548" s="12">
        <f t="shared" si="268"/>
        <v>0</v>
      </c>
      <c r="S548" s="33">
        <f t="shared" si="269"/>
        <v>0</v>
      </c>
      <c r="U548" s="12">
        <f t="shared" si="270"/>
        <v>0</v>
      </c>
      <c r="V548" s="33">
        <f t="shared" si="271"/>
        <v>0</v>
      </c>
      <c r="X548" s="12">
        <f t="shared" si="272"/>
        <v>0</v>
      </c>
      <c r="Y548" s="33">
        <f t="shared" si="273"/>
        <v>0</v>
      </c>
      <c r="AA548" s="12">
        <f t="shared" si="274"/>
        <v>0</v>
      </c>
      <c r="AB548" s="33">
        <f t="shared" si="275"/>
        <v>0</v>
      </c>
      <c r="AD548" s="12">
        <f t="shared" si="276"/>
        <v>0</v>
      </c>
      <c r="AE548" s="33">
        <f t="shared" si="277"/>
        <v>0</v>
      </c>
      <c r="AG548" s="12">
        <f t="shared" si="278"/>
        <v>0</v>
      </c>
      <c r="AH548" s="33">
        <f t="shared" si="279"/>
        <v>0</v>
      </c>
      <c r="AJ548" s="12">
        <f t="shared" si="280"/>
        <v>0</v>
      </c>
      <c r="AK548" s="33">
        <f t="shared" si="281"/>
        <v>0</v>
      </c>
      <c r="AM548" s="12">
        <f t="shared" si="282"/>
        <v>0</v>
      </c>
      <c r="AN548" s="33">
        <f t="shared" si="283"/>
        <v>0</v>
      </c>
      <c r="AP548" s="12">
        <f t="shared" si="284"/>
        <v>0</v>
      </c>
      <c r="AQ548" s="33">
        <f t="shared" si="285"/>
        <v>0</v>
      </c>
      <c r="AS548" s="12">
        <f t="shared" si="286"/>
        <v>0</v>
      </c>
      <c r="AT548" s="33">
        <f t="shared" si="287"/>
        <v>0</v>
      </c>
      <c r="AU548" s="158" t="str">
        <f>IF(C548="","",VLOOKUP(B548,apoio!P:S,4,0))</f>
        <v/>
      </c>
    </row>
    <row r="549" spans="1:47" ht="15" customHeight="1" x14ac:dyDescent="0.25">
      <c r="A549" s="10" t="str">
        <f>IF('1_geral'!$D$18="","",'1_geral'!$A$18)</f>
        <v/>
      </c>
      <c r="B549" s="48" t="str">
        <f>IF('1_geral'!$G$18="","",'1_geral'!$G$18)</f>
        <v/>
      </c>
      <c r="C549" s="48" t="str">
        <f>IF('1_geral'!$D$18="","",'1_geral'!$D$18)</f>
        <v/>
      </c>
      <c r="D549" s="35" t="str">
        <f>IF(C549="","",1/'3_pessoal'!C$18)</f>
        <v/>
      </c>
      <c r="E549" s="11">
        <f>IF(C549="",0,'3_pessoal'!BG$18)</f>
        <v>0</v>
      </c>
      <c r="F549" s="108">
        <f>IF(C549="",0,'3_pessoal'!BI$18)</f>
        <v>0</v>
      </c>
      <c r="G549" s="11">
        <f t="shared" si="263"/>
        <v>0</v>
      </c>
      <c r="I549" s="11">
        <f t="shared" si="261"/>
        <v>0</v>
      </c>
      <c r="J549" s="112">
        <f t="shared" si="262"/>
        <v>0</v>
      </c>
      <c r="L549" s="11">
        <f t="shared" si="264"/>
        <v>0</v>
      </c>
      <c r="M549" s="108">
        <f t="shared" si="265"/>
        <v>0</v>
      </c>
      <c r="O549" s="11">
        <f t="shared" si="266"/>
        <v>0</v>
      </c>
      <c r="P549" s="108">
        <f t="shared" si="267"/>
        <v>0</v>
      </c>
      <c r="R549" s="11">
        <f t="shared" si="268"/>
        <v>0</v>
      </c>
      <c r="S549" s="108">
        <f t="shared" si="269"/>
        <v>0</v>
      </c>
      <c r="U549" s="11">
        <f t="shared" si="270"/>
        <v>0</v>
      </c>
      <c r="V549" s="108">
        <f t="shared" si="271"/>
        <v>0</v>
      </c>
      <c r="X549" s="11">
        <f t="shared" si="272"/>
        <v>0</v>
      </c>
      <c r="Y549" s="108">
        <f t="shared" si="273"/>
        <v>0</v>
      </c>
      <c r="AA549" s="11">
        <f t="shared" si="274"/>
        <v>0</v>
      </c>
      <c r="AB549" s="108">
        <f t="shared" si="275"/>
        <v>0</v>
      </c>
      <c r="AD549" s="11">
        <f t="shared" si="276"/>
        <v>0</v>
      </c>
      <c r="AE549" s="108">
        <f t="shared" si="277"/>
        <v>0</v>
      </c>
      <c r="AG549" s="11">
        <f t="shared" si="278"/>
        <v>0</v>
      </c>
      <c r="AH549" s="108">
        <f t="shared" si="279"/>
        <v>0</v>
      </c>
      <c r="AJ549" s="11">
        <f t="shared" si="280"/>
        <v>0</v>
      </c>
      <c r="AK549" s="108">
        <f t="shared" si="281"/>
        <v>0</v>
      </c>
      <c r="AM549" s="11">
        <f t="shared" si="282"/>
        <v>0</v>
      </c>
      <c r="AN549" s="108">
        <f t="shared" si="283"/>
        <v>0</v>
      </c>
      <c r="AP549" s="11">
        <f t="shared" si="284"/>
        <v>0</v>
      </c>
      <c r="AQ549" s="108">
        <f t="shared" si="285"/>
        <v>0</v>
      </c>
      <c r="AS549" s="11">
        <f t="shared" si="286"/>
        <v>0</v>
      </c>
      <c r="AT549" s="108">
        <f t="shared" si="287"/>
        <v>0</v>
      </c>
      <c r="AU549" s="158" t="str">
        <f>IF(C549="","",VLOOKUP(B549,apoio!P:S,4,0))</f>
        <v/>
      </c>
    </row>
    <row r="550" spans="1:47" ht="15" customHeight="1" x14ac:dyDescent="0.25">
      <c r="A550" s="7" t="str">
        <f>IF('1_geral'!$D$19="","",'1_geral'!$A$19)</f>
        <v/>
      </c>
      <c r="B550" s="49" t="str">
        <f>IF('1_geral'!$G$19="","",'1_geral'!$G$19)</f>
        <v/>
      </c>
      <c r="C550" s="49" t="str">
        <f>IF('1_geral'!$D$19="","",'1_geral'!$D$19)</f>
        <v/>
      </c>
      <c r="D550" s="35" t="str">
        <f>IF(C550="","",1/'3_pessoal'!C$19)</f>
        <v/>
      </c>
      <c r="E550" s="12">
        <f>IF(C550="",0,'3_pessoal'!BG$19)</f>
        <v>0</v>
      </c>
      <c r="F550" s="33">
        <f>IF(C550="",0,'3_pessoal'!BI$19)</f>
        <v>0</v>
      </c>
      <c r="G550" s="12">
        <f t="shared" si="263"/>
        <v>0</v>
      </c>
      <c r="I550" s="12">
        <f t="shared" si="261"/>
        <v>0</v>
      </c>
      <c r="J550" s="12">
        <f t="shared" si="262"/>
        <v>0</v>
      </c>
      <c r="L550" s="12">
        <f t="shared" si="264"/>
        <v>0</v>
      </c>
      <c r="M550" s="33">
        <f t="shared" si="265"/>
        <v>0</v>
      </c>
      <c r="O550" s="12">
        <f t="shared" si="266"/>
        <v>0</v>
      </c>
      <c r="P550" s="33">
        <f t="shared" si="267"/>
        <v>0</v>
      </c>
      <c r="R550" s="12">
        <f t="shared" si="268"/>
        <v>0</v>
      </c>
      <c r="S550" s="33">
        <f t="shared" si="269"/>
        <v>0</v>
      </c>
      <c r="U550" s="12">
        <f t="shared" si="270"/>
        <v>0</v>
      </c>
      <c r="V550" s="33">
        <f t="shared" si="271"/>
        <v>0</v>
      </c>
      <c r="X550" s="12">
        <f t="shared" si="272"/>
        <v>0</v>
      </c>
      <c r="Y550" s="33">
        <f t="shared" si="273"/>
        <v>0</v>
      </c>
      <c r="AA550" s="12">
        <f t="shared" si="274"/>
        <v>0</v>
      </c>
      <c r="AB550" s="33">
        <f t="shared" si="275"/>
        <v>0</v>
      </c>
      <c r="AD550" s="12">
        <f t="shared" si="276"/>
        <v>0</v>
      </c>
      <c r="AE550" s="33">
        <f t="shared" si="277"/>
        <v>0</v>
      </c>
      <c r="AG550" s="12">
        <f t="shared" si="278"/>
        <v>0</v>
      </c>
      <c r="AH550" s="33">
        <f t="shared" si="279"/>
        <v>0</v>
      </c>
      <c r="AJ550" s="12">
        <f t="shared" si="280"/>
        <v>0</v>
      </c>
      <c r="AK550" s="33">
        <f t="shared" si="281"/>
        <v>0</v>
      </c>
      <c r="AM550" s="12">
        <f t="shared" si="282"/>
        <v>0</v>
      </c>
      <c r="AN550" s="33">
        <f t="shared" si="283"/>
        <v>0</v>
      </c>
      <c r="AP550" s="12">
        <f t="shared" si="284"/>
        <v>0</v>
      </c>
      <c r="AQ550" s="33">
        <f t="shared" si="285"/>
        <v>0</v>
      </c>
      <c r="AS550" s="12">
        <f t="shared" si="286"/>
        <v>0</v>
      </c>
      <c r="AT550" s="33">
        <f t="shared" si="287"/>
        <v>0</v>
      </c>
      <c r="AU550" s="158" t="str">
        <f>IF(C550="","",VLOOKUP(B550,apoio!P:S,4,0))</f>
        <v/>
      </c>
    </row>
    <row r="551" spans="1:47" ht="15" customHeight="1" x14ac:dyDescent="0.25">
      <c r="A551" s="10" t="str">
        <f>IF('1_geral'!$D$20="","",'1_geral'!$A$20)</f>
        <v/>
      </c>
      <c r="B551" s="48" t="str">
        <f>IF('1_geral'!$G$20="","",'1_geral'!$G$20)</f>
        <v/>
      </c>
      <c r="C551" s="48" t="str">
        <f>IF('1_geral'!$D$20="","",'1_geral'!$D$20)</f>
        <v/>
      </c>
      <c r="D551" s="35" t="str">
        <f>IF(C551="","",1/'3_pessoal'!C$20)</f>
        <v/>
      </c>
      <c r="E551" s="11">
        <f>IF(C551="",0,'3_pessoal'!BG$20)</f>
        <v>0</v>
      </c>
      <c r="F551" s="108">
        <f>IF(C551="",0,'3_pessoal'!BI$20)</f>
        <v>0</v>
      </c>
      <c r="G551" s="11">
        <f t="shared" si="263"/>
        <v>0</v>
      </c>
      <c r="I551" s="11">
        <f t="shared" si="261"/>
        <v>0</v>
      </c>
      <c r="J551" s="112">
        <f t="shared" si="262"/>
        <v>0</v>
      </c>
      <c r="L551" s="11">
        <f t="shared" si="264"/>
        <v>0</v>
      </c>
      <c r="M551" s="108">
        <f t="shared" si="265"/>
        <v>0</v>
      </c>
      <c r="O551" s="11">
        <f t="shared" si="266"/>
        <v>0</v>
      </c>
      <c r="P551" s="108">
        <f t="shared" si="267"/>
        <v>0</v>
      </c>
      <c r="R551" s="11">
        <f t="shared" si="268"/>
        <v>0</v>
      </c>
      <c r="S551" s="108">
        <f t="shared" si="269"/>
        <v>0</v>
      </c>
      <c r="U551" s="11">
        <f t="shared" si="270"/>
        <v>0</v>
      </c>
      <c r="V551" s="108">
        <f t="shared" si="271"/>
        <v>0</v>
      </c>
      <c r="X551" s="11">
        <f t="shared" si="272"/>
        <v>0</v>
      </c>
      <c r="Y551" s="108">
        <f t="shared" si="273"/>
        <v>0</v>
      </c>
      <c r="AA551" s="11">
        <f t="shared" si="274"/>
        <v>0</v>
      </c>
      <c r="AB551" s="108">
        <f t="shared" si="275"/>
        <v>0</v>
      </c>
      <c r="AD551" s="11">
        <f t="shared" si="276"/>
        <v>0</v>
      </c>
      <c r="AE551" s="108">
        <f t="shared" si="277"/>
        <v>0</v>
      </c>
      <c r="AG551" s="11">
        <f t="shared" si="278"/>
        <v>0</v>
      </c>
      <c r="AH551" s="108">
        <f t="shared" si="279"/>
        <v>0</v>
      </c>
      <c r="AJ551" s="11">
        <f t="shared" si="280"/>
        <v>0</v>
      </c>
      <c r="AK551" s="108">
        <f t="shared" si="281"/>
        <v>0</v>
      </c>
      <c r="AM551" s="11">
        <f t="shared" si="282"/>
        <v>0</v>
      </c>
      <c r="AN551" s="108">
        <f t="shared" si="283"/>
        <v>0</v>
      </c>
      <c r="AP551" s="11">
        <f t="shared" si="284"/>
        <v>0</v>
      </c>
      <c r="AQ551" s="108">
        <f t="shared" si="285"/>
        <v>0</v>
      </c>
      <c r="AS551" s="11">
        <f t="shared" si="286"/>
        <v>0</v>
      </c>
      <c r="AT551" s="108">
        <f t="shared" si="287"/>
        <v>0</v>
      </c>
      <c r="AU551" s="158" t="str">
        <f>IF(C551="","",VLOOKUP(B551,apoio!P:S,4,0))</f>
        <v/>
      </c>
    </row>
    <row r="552" spans="1:47" ht="15" customHeight="1" x14ac:dyDescent="0.25">
      <c r="A552" s="7" t="str">
        <f>IF('1_geral'!$D$21="","",'1_geral'!$A$21)</f>
        <v/>
      </c>
      <c r="B552" s="49" t="str">
        <f>IF('1_geral'!$G$21="","",'1_geral'!$G$21)</f>
        <v/>
      </c>
      <c r="C552" s="49" t="str">
        <f>IF('1_geral'!$D$21="","",'1_geral'!$D$21)</f>
        <v/>
      </c>
      <c r="D552" s="35" t="str">
        <f>IF(C552="","",1/'3_pessoal'!C$21)</f>
        <v/>
      </c>
      <c r="E552" s="12">
        <f>IF(C552="",0,'3_pessoal'!BG$21)</f>
        <v>0</v>
      </c>
      <c r="F552" s="33">
        <f>IF(C552="",0,'3_pessoal'!BI$21)</f>
        <v>0</v>
      </c>
      <c r="G552" s="12">
        <f t="shared" si="263"/>
        <v>0</v>
      </c>
      <c r="I552" s="12">
        <f t="shared" si="261"/>
        <v>0</v>
      </c>
      <c r="J552" s="12">
        <f t="shared" si="262"/>
        <v>0</v>
      </c>
      <c r="L552" s="12">
        <f t="shared" si="264"/>
        <v>0</v>
      </c>
      <c r="M552" s="33">
        <f t="shared" si="265"/>
        <v>0</v>
      </c>
      <c r="O552" s="12">
        <f t="shared" si="266"/>
        <v>0</v>
      </c>
      <c r="P552" s="33">
        <f t="shared" si="267"/>
        <v>0</v>
      </c>
      <c r="R552" s="12">
        <f t="shared" si="268"/>
        <v>0</v>
      </c>
      <c r="S552" s="33">
        <f t="shared" si="269"/>
        <v>0</v>
      </c>
      <c r="U552" s="12">
        <f t="shared" si="270"/>
        <v>0</v>
      </c>
      <c r="V552" s="33">
        <f t="shared" si="271"/>
        <v>0</v>
      </c>
      <c r="X552" s="12">
        <f t="shared" si="272"/>
        <v>0</v>
      </c>
      <c r="Y552" s="33">
        <f t="shared" si="273"/>
        <v>0</v>
      </c>
      <c r="AA552" s="12">
        <f t="shared" si="274"/>
        <v>0</v>
      </c>
      <c r="AB552" s="33">
        <f t="shared" si="275"/>
        <v>0</v>
      </c>
      <c r="AD552" s="12">
        <f t="shared" si="276"/>
        <v>0</v>
      </c>
      <c r="AE552" s="33">
        <f t="shared" si="277"/>
        <v>0</v>
      </c>
      <c r="AG552" s="12">
        <f t="shared" si="278"/>
        <v>0</v>
      </c>
      <c r="AH552" s="33">
        <f t="shared" si="279"/>
        <v>0</v>
      </c>
      <c r="AJ552" s="12">
        <f t="shared" si="280"/>
        <v>0</v>
      </c>
      <c r="AK552" s="33">
        <f t="shared" si="281"/>
        <v>0</v>
      </c>
      <c r="AM552" s="12">
        <f t="shared" si="282"/>
        <v>0</v>
      </c>
      <c r="AN552" s="33">
        <f t="shared" si="283"/>
        <v>0</v>
      </c>
      <c r="AP552" s="12">
        <f t="shared" si="284"/>
        <v>0</v>
      </c>
      <c r="AQ552" s="33">
        <f t="shared" si="285"/>
        <v>0</v>
      </c>
      <c r="AS552" s="12">
        <f t="shared" si="286"/>
        <v>0</v>
      </c>
      <c r="AT552" s="33">
        <f t="shared" si="287"/>
        <v>0</v>
      </c>
      <c r="AU552" s="158" t="str">
        <f>IF(C552="","",VLOOKUP(B552,apoio!P:S,4,0))</f>
        <v/>
      </c>
    </row>
    <row r="553" spans="1:47" ht="15" customHeight="1" x14ac:dyDescent="0.25">
      <c r="A553" s="10" t="str">
        <f>IF('1_geral'!$D$22="","",'1_geral'!$A$22)</f>
        <v/>
      </c>
      <c r="B553" s="48" t="str">
        <f>IF('1_geral'!$G$22="","",'1_geral'!$G$22)</f>
        <v/>
      </c>
      <c r="C553" s="48" t="str">
        <f>IF('1_geral'!$D$22="","",'1_geral'!$D$22)</f>
        <v/>
      </c>
      <c r="D553" s="35" t="str">
        <f>IF(C553="","",1/'3_pessoal'!C$22)</f>
        <v/>
      </c>
      <c r="E553" s="11">
        <f>IF(C553="",0,'3_pessoal'!BG$22)</f>
        <v>0</v>
      </c>
      <c r="F553" s="108">
        <f>IF(C553="",0,'3_pessoal'!BI$22)</f>
        <v>0</v>
      </c>
      <c r="G553" s="11">
        <f t="shared" si="263"/>
        <v>0</v>
      </c>
      <c r="I553" s="11">
        <f t="shared" si="261"/>
        <v>0</v>
      </c>
      <c r="J553" s="112">
        <f t="shared" si="262"/>
        <v>0</v>
      </c>
      <c r="L553" s="11">
        <f t="shared" si="264"/>
        <v>0</v>
      </c>
      <c r="M553" s="108">
        <f t="shared" si="265"/>
        <v>0</v>
      </c>
      <c r="O553" s="11">
        <f t="shared" si="266"/>
        <v>0</v>
      </c>
      <c r="P553" s="108">
        <f t="shared" si="267"/>
        <v>0</v>
      </c>
      <c r="R553" s="11">
        <f t="shared" si="268"/>
        <v>0</v>
      </c>
      <c r="S553" s="108">
        <f t="shared" si="269"/>
        <v>0</v>
      </c>
      <c r="U553" s="11">
        <f t="shared" si="270"/>
        <v>0</v>
      </c>
      <c r="V553" s="108">
        <f t="shared" si="271"/>
        <v>0</v>
      </c>
      <c r="X553" s="11">
        <f t="shared" si="272"/>
        <v>0</v>
      </c>
      <c r="Y553" s="108">
        <f t="shared" si="273"/>
        <v>0</v>
      </c>
      <c r="AA553" s="11">
        <f t="shared" si="274"/>
        <v>0</v>
      </c>
      <c r="AB553" s="108">
        <f t="shared" si="275"/>
        <v>0</v>
      </c>
      <c r="AD553" s="11">
        <f t="shared" si="276"/>
        <v>0</v>
      </c>
      <c r="AE553" s="108">
        <f t="shared" si="277"/>
        <v>0</v>
      </c>
      <c r="AG553" s="11">
        <f t="shared" si="278"/>
        <v>0</v>
      </c>
      <c r="AH553" s="108">
        <f t="shared" si="279"/>
        <v>0</v>
      </c>
      <c r="AJ553" s="11">
        <f t="shared" si="280"/>
        <v>0</v>
      </c>
      <c r="AK553" s="108">
        <f t="shared" si="281"/>
        <v>0</v>
      </c>
      <c r="AM553" s="11">
        <f t="shared" si="282"/>
        <v>0</v>
      </c>
      <c r="AN553" s="108">
        <f t="shared" si="283"/>
        <v>0</v>
      </c>
      <c r="AP553" s="11">
        <f t="shared" si="284"/>
        <v>0</v>
      </c>
      <c r="AQ553" s="108">
        <f t="shared" si="285"/>
        <v>0</v>
      </c>
      <c r="AS553" s="11">
        <f t="shared" si="286"/>
        <v>0</v>
      </c>
      <c r="AT553" s="108">
        <f t="shared" si="287"/>
        <v>0</v>
      </c>
      <c r="AU553" s="158" t="str">
        <f>IF(C553="","",VLOOKUP(B553,apoio!P:S,4,0))</f>
        <v/>
      </c>
    </row>
    <row r="554" spans="1:47" ht="15" customHeight="1" x14ac:dyDescent="0.25">
      <c r="A554" s="7" t="str">
        <f>IF('1_geral'!$D$23="","",'1_geral'!$A$23)</f>
        <v/>
      </c>
      <c r="B554" s="49" t="str">
        <f>IF('1_geral'!$G$23="","",'1_geral'!$G$23)</f>
        <v/>
      </c>
      <c r="C554" s="49" t="str">
        <f>IF('1_geral'!$D$23="","",'1_geral'!$D$23)</f>
        <v/>
      </c>
      <c r="D554" s="35" t="str">
        <f>IF(C554="","",1/'3_pessoal'!C$23)</f>
        <v/>
      </c>
      <c r="E554" s="12">
        <f>IF(C554="",0,'3_pessoal'!BG$23)</f>
        <v>0</v>
      </c>
      <c r="F554" s="33">
        <f>IF(C554="",0,'3_pessoal'!BI$23)</f>
        <v>0</v>
      </c>
      <c r="G554" s="12">
        <f t="shared" si="263"/>
        <v>0</v>
      </c>
      <c r="I554" s="12">
        <f t="shared" si="261"/>
        <v>0</v>
      </c>
      <c r="J554" s="12">
        <f t="shared" si="262"/>
        <v>0</v>
      </c>
      <c r="L554" s="12">
        <f t="shared" si="264"/>
        <v>0</v>
      </c>
      <c r="M554" s="33">
        <f t="shared" si="265"/>
        <v>0</v>
      </c>
      <c r="O554" s="12">
        <f t="shared" si="266"/>
        <v>0</v>
      </c>
      <c r="P554" s="33">
        <f t="shared" si="267"/>
        <v>0</v>
      </c>
      <c r="R554" s="12">
        <f t="shared" si="268"/>
        <v>0</v>
      </c>
      <c r="S554" s="33">
        <f t="shared" si="269"/>
        <v>0</v>
      </c>
      <c r="U554" s="12">
        <f t="shared" si="270"/>
        <v>0</v>
      </c>
      <c r="V554" s="33">
        <f t="shared" si="271"/>
        <v>0</v>
      </c>
      <c r="X554" s="12">
        <f t="shared" si="272"/>
        <v>0</v>
      </c>
      <c r="Y554" s="33">
        <f t="shared" si="273"/>
        <v>0</v>
      </c>
      <c r="AA554" s="12">
        <f t="shared" si="274"/>
        <v>0</v>
      </c>
      <c r="AB554" s="33">
        <f t="shared" si="275"/>
        <v>0</v>
      </c>
      <c r="AD554" s="12">
        <f t="shared" si="276"/>
        <v>0</v>
      </c>
      <c r="AE554" s="33">
        <f t="shared" si="277"/>
        <v>0</v>
      </c>
      <c r="AG554" s="12">
        <f t="shared" si="278"/>
        <v>0</v>
      </c>
      <c r="AH554" s="33">
        <f t="shared" si="279"/>
        <v>0</v>
      </c>
      <c r="AJ554" s="12">
        <f t="shared" si="280"/>
        <v>0</v>
      </c>
      <c r="AK554" s="33">
        <f t="shared" si="281"/>
        <v>0</v>
      </c>
      <c r="AM554" s="12">
        <f t="shared" si="282"/>
        <v>0</v>
      </c>
      <c r="AN554" s="33">
        <f t="shared" si="283"/>
        <v>0</v>
      </c>
      <c r="AP554" s="12">
        <f t="shared" si="284"/>
        <v>0</v>
      </c>
      <c r="AQ554" s="33">
        <f t="shared" si="285"/>
        <v>0</v>
      </c>
      <c r="AS554" s="12">
        <f t="shared" si="286"/>
        <v>0</v>
      </c>
      <c r="AT554" s="33">
        <f t="shared" si="287"/>
        <v>0</v>
      </c>
      <c r="AU554" s="158" t="str">
        <f>IF(C554="","",VLOOKUP(B554,apoio!P:S,4,0))</f>
        <v/>
      </c>
    </row>
    <row r="555" spans="1:47" ht="15" customHeight="1" x14ac:dyDescent="0.25">
      <c r="A555" s="10" t="str">
        <f>IF('1_geral'!$D$24="","",'1_geral'!$A$24)</f>
        <v/>
      </c>
      <c r="B555" s="48" t="str">
        <f>IF('1_geral'!$G$24="","",'1_geral'!$G$24)</f>
        <v/>
      </c>
      <c r="C555" s="48" t="str">
        <f>IF('1_geral'!$D$24="","",'1_geral'!$D$24)</f>
        <v/>
      </c>
      <c r="D555" s="35" t="str">
        <f>IF(C555="","",1/'3_pessoal'!C$24)</f>
        <v/>
      </c>
      <c r="E555" s="11">
        <f>IF(C555="",0,'3_pessoal'!BG$24)</f>
        <v>0</v>
      </c>
      <c r="F555" s="108">
        <f>IF(C555="",0,'3_pessoal'!BI$24)</f>
        <v>0</v>
      </c>
      <c r="G555" s="11">
        <f t="shared" si="263"/>
        <v>0</v>
      </c>
      <c r="I555" s="11">
        <f t="shared" si="261"/>
        <v>0</v>
      </c>
      <c r="J555" s="112">
        <f t="shared" si="262"/>
        <v>0</v>
      </c>
      <c r="L555" s="11">
        <f t="shared" si="264"/>
        <v>0</v>
      </c>
      <c r="M555" s="108">
        <f t="shared" si="265"/>
        <v>0</v>
      </c>
      <c r="O555" s="11">
        <f t="shared" si="266"/>
        <v>0</v>
      </c>
      <c r="P555" s="108">
        <f t="shared" si="267"/>
        <v>0</v>
      </c>
      <c r="R555" s="11">
        <f t="shared" si="268"/>
        <v>0</v>
      </c>
      <c r="S555" s="108">
        <f t="shared" si="269"/>
        <v>0</v>
      </c>
      <c r="U555" s="11">
        <f t="shared" si="270"/>
        <v>0</v>
      </c>
      <c r="V555" s="108">
        <f t="shared" si="271"/>
        <v>0</v>
      </c>
      <c r="X555" s="11">
        <f t="shared" si="272"/>
        <v>0</v>
      </c>
      <c r="Y555" s="108">
        <f t="shared" si="273"/>
        <v>0</v>
      </c>
      <c r="AA555" s="11">
        <f t="shared" si="274"/>
        <v>0</v>
      </c>
      <c r="AB555" s="108">
        <f t="shared" si="275"/>
        <v>0</v>
      </c>
      <c r="AD555" s="11">
        <f t="shared" si="276"/>
        <v>0</v>
      </c>
      <c r="AE555" s="108">
        <f t="shared" si="277"/>
        <v>0</v>
      </c>
      <c r="AG555" s="11">
        <f t="shared" si="278"/>
        <v>0</v>
      </c>
      <c r="AH555" s="108">
        <f t="shared" si="279"/>
        <v>0</v>
      </c>
      <c r="AJ555" s="11">
        <f t="shared" si="280"/>
        <v>0</v>
      </c>
      <c r="AK555" s="108">
        <f t="shared" si="281"/>
        <v>0</v>
      </c>
      <c r="AM555" s="11">
        <f t="shared" si="282"/>
        <v>0</v>
      </c>
      <c r="AN555" s="108">
        <f t="shared" si="283"/>
        <v>0</v>
      </c>
      <c r="AP555" s="11">
        <f t="shared" si="284"/>
        <v>0</v>
      </c>
      <c r="AQ555" s="108">
        <f t="shared" si="285"/>
        <v>0</v>
      </c>
      <c r="AS555" s="11">
        <f t="shared" si="286"/>
        <v>0</v>
      </c>
      <c r="AT555" s="108">
        <f t="shared" si="287"/>
        <v>0</v>
      </c>
      <c r="AU555" s="158" t="str">
        <f>IF(C555="","",VLOOKUP(B555,apoio!P:S,4,0))</f>
        <v/>
      </c>
    </row>
    <row r="556" spans="1:47" ht="15" customHeight="1" x14ac:dyDescent="0.25">
      <c r="A556" s="7" t="str">
        <f>IF('1_geral'!$D$25="","",'1_geral'!$A$25)</f>
        <v/>
      </c>
      <c r="B556" s="49" t="str">
        <f>IF('1_geral'!$G$25="","",'1_geral'!$G$25)</f>
        <v/>
      </c>
      <c r="C556" s="49" t="str">
        <f>IF('1_geral'!$D$25="","",'1_geral'!$D$25)</f>
        <v/>
      </c>
      <c r="D556" s="35" t="str">
        <f>IF(C556="","",1/'3_pessoal'!C$25)</f>
        <v/>
      </c>
      <c r="E556" s="12">
        <f>IF(C556="",0,'3_pessoal'!BG$25)</f>
        <v>0</v>
      </c>
      <c r="F556" s="33">
        <f>IF(C556="",0,'3_pessoal'!BI$25)</f>
        <v>0</v>
      </c>
      <c r="G556" s="12">
        <f t="shared" si="263"/>
        <v>0</v>
      </c>
      <c r="I556" s="12">
        <f t="shared" si="261"/>
        <v>0</v>
      </c>
      <c r="J556" s="12">
        <f t="shared" si="262"/>
        <v>0</v>
      </c>
      <c r="L556" s="12">
        <f t="shared" si="264"/>
        <v>0</v>
      </c>
      <c r="M556" s="33">
        <f t="shared" si="265"/>
        <v>0</v>
      </c>
      <c r="O556" s="12">
        <f t="shared" si="266"/>
        <v>0</v>
      </c>
      <c r="P556" s="33">
        <f t="shared" si="267"/>
        <v>0</v>
      </c>
      <c r="R556" s="12">
        <f t="shared" si="268"/>
        <v>0</v>
      </c>
      <c r="S556" s="33">
        <f t="shared" si="269"/>
        <v>0</v>
      </c>
      <c r="U556" s="12">
        <f t="shared" si="270"/>
        <v>0</v>
      </c>
      <c r="V556" s="33">
        <f t="shared" si="271"/>
        <v>0</v>
      </c>
      <c r="X556" s="12">
        <f t="shared" si="272"/>
        <v>0</v>
      </c>
      <c r="Y556" s="33">
        <f t="shared" si="273"/>
        <v>0</v>
      </c>
      <c r="AA556" s="12">
        <f t="shared" si="274"/>
        <v>0</v>
      </c>
      <c r="AB556" s="33">
        <f t="shared" si="275"/>
        <v>0</v>
      </c>
      <c r="AD556" s="12">
        <f t="shared" si="276"/>
        <v>0</v>
      </c>
      <c r="AE556" s="33">
        <f t="shared" si="277"/>
        <v>0</v>
      </c>
      <c r="AG556" s="12">
        <f t="shared" si="278"/>
        <v>0</v>
      </c>
      <c r="AH556" s="33">
        <f t="shared" si="279"/>
        <v>0</v>
      </c>
      <c r="AJ556" s="12">
        <f t="shared" si="280"/>
        <v>0</v>
      </c>
      <c r="AK556" s="33">
        <f t="shared" si="281"/>
        <v>0</v>
      </c>
      <c r="AM556" s="12">
        <f t="shared" si="282"/>
        <v>0</v>
      </c>
      <c r="AN556" s="33">
        <f t="shared" si="283"/>
        <v>0</v>
      </c>
      <c r="AP556" s="12">
        <f t="shared" si="284"/>
        <v>0</v>
      </c>
      <c r="AQ556" s="33">
        <f t="shared" si="285"/>
        <v>0</v>
      </c>
      <c r="AS556" s="12">
        <f t="shared" si="286"/>
        <v>0</v>
      </c>
      <c r="AT556" s="33">
        <f t="shared" si="287"/>
        <v>0</v>
      </c>
      <c r="AU556" s="158" t="str">
        <f>IF(C556="","",VLOOKUP(B556,apoio!P:S,4,0))</f>
        <v/>
      </c>
    </row>
    <row r="557" spans="1:47" ht="15" customHeight="1" x14ac:dyDescent="0.25">
      <c r="A557" s="10" t="str">
        <f>IF('1_geral'!$D$26="","",'1_geral'!$A$26)</f>
        <v/>
      </c>
      <c r="B557" s="48" t="str">
        <f>IF('1_geral'!$G$26="","",'1_geral'!$G$26)</f>
        <v/>
      </c>
      <c r="C557" s="48" t="str">
        <f>IF('1_geral'!$D$26="","",'1_geral'!$D$26)</f>
        <v/>
      </c>
      <c r="D557" s="35" t="str">
        <f>IF(C557="","",1/'3_pessoal'!C$26)</f>
        <v/>
      </c>
      <c r="E557" s="11">
        <f>IF(C557="",0,'3_pessoal'!BG$26)</f>
        <v>0</v>
      </c>
      <c r="F557" s="108">
        <f>IF(C557="",0,'3_pessoal'!BI$26)</f>
        <v>0</v>
      </c>
      <c r="G557" s="11">
        <f t="shared" si="263"/>
        <v>0</v>
      </c>
      <c r="I557" s="11">
        <f t="shared" si="261"/>
        <v>0</v>
      </c>
      <c r="J557" s="112">
        <f t="shared" si="262"/>
        <v>0</v>
      </c>
      <c r="L557" s="11">
        <f t="shared" si="264"/>
        <v>0</v>
      </c>
      <c r="M557" s="108">
        <f t="shared" si="265"/>
        <v>0</v>
      </c>
      <c r="O557" s="11">
        <f t="shared" si="266"/>
        <v>0</v>
      </c>
      <c r="P557" s="108">
        <f t="shared" si="267"/>
        <v>0</v>
      </c>
      <c r="R557" s="11">
        <f t="shared" si="268"/>
        <v>0</v>
      </c>
      <c r="S557" s="108">
        <f t="shared" si="269"/>
        <v>0</v>
      </c>
      <c r="U557" s="11">
        <f t="shared" si="270"/>
        <v>0</v>
      </c>
      <c r="V557" s="108">
        <f t="shared" si="271"/>
        <v>0</v>
      </c>
      <c r="X557" s="11">
        <f t="shared" si="272"/>
        <v>0</v>
      </c>
      <c r="Y557" s="108">
        <f t="shared" si="273"/>
        <v>0</v>
      </c>
      <c r="AA557" s="11">
        <f t="shared" si="274"/>
        <v>0</v>
      </c>
      <c r="AB557" s="108">
        <f t="shared" si="275"/>
        <v>0</v>
      </c>
      <c r="AD557" s="11">
        <f t="shared" si="276"/>
        <v>0</v>
      </c>
      <c r="AE557" s="108">
        <f t="shared" si="277"/>
        <v>0</v>
      </c>
      <c r="AG557" s="11">
        <f t="shared" si="278"/>
        <v>0</v>
      </c>
      <c r="AH557" s="108">
        <f t="shared" si="279"/>
        <v>0</v>
      </c>
      <c r="AJ557" s="11">
        <f t="shared" si="280"/>
        <v>0</v>
      </c>
      <c r="AK557" s="108">
        <f t="shared" si="281"/>
        <v>0</v>
      </c>
      <c r="AM557" s="11">
        <f t="shared" si="282"/>
        <v>0</v>
      </c>
      <c r="AN557" s="108">
        <f t="shared" si="283"/>
        <v>0</v>
      </c>
      <c r="AP557" s="11">
        <f t="shared" si="284"/>
        <v>0</v>
      </c>
      <c r="AQ557" s="108">
        <f t="shared" si="285"/>
        <v>0</v>
      </c>
      <c r="AS557" s="11">
        <f t="shared" si="286"/>
        <v>0</v>
      </c>
      <c r="AT557" s="108">
        <f t="shared" si="287"/>
        <v>0</v>
      </c>
      <c r="AU557" s="158" t="str">
        <f>IF(C557="","",VLOOKUP(B557,apoio!P:S,4,0))</f>
        <v/>
      </c>
    </row>
    <row r="558" spans="1:47" ht="15" customHeight="1" x14ac:dyDescent="0.25">
      <c r="A558" s="7" t="str">
        <f>IF('1_geral'!$D$27="","",'1_geral'!$A$27)</f>
        <v/>
      </c>
      <c r="B558" s="49" t="str">
        <f>IF('1_geral'!$G$27="","",'1_geral'!$G$27)</f>
        <v/>
      </c>
      <c r="C558" s="49" t="str">
        <f>IF('1_geral'!$D$27="","",'1_geral'!$D$27)</f>
        <v/>
      </c>
      <c r="D558" s="35" t="str">
        <f>IF(C558="","",1/'3_pessoal'!C$27)</f>
        <v/>
      </c>
      <c r="E558" s="12">
        <f>IF(C558="",0,'3_pessoal'!BG$27)</f>
        <v>0</v>
      </c>
      <c r="F558" s="33">
        <f>IF(C558="",0,'3_pessoal'!BI$27)</f>
        <v>0</v>
      </c>
      <c r="G558" s="12">
        <f t="shared" si="263"/>
        <v>0</v>
      </c>
      <c r="I558" s="12">
        <f t="shared" si="261"/>
        <v>0</v>
      </c>
      <c r="J558" s="12">
        <f t="shared" si="262"/>
        <v>0</v>
      </c>
      <c r="L558" s="12">
        <f t="shared" si="264"/>
        <v>0</v>
      </c>
      <c r="M558" s="33">
        <f t="shared" si="265"/>
        <v>0</v>
      </c>
      <c r="O558" s="12">
        <f t="shared" si="266"/>
        <v>0</v>
      </c>
      <c r="P558" s="33">
        <f t="shared" si="267"/>
        <v>0</v>
      </c>
      <c r="R558" s="12">
        <f t="shared" si="268"/>
        <v>0</v>
      </c>
      <c r="S558" s="33">
        <f t="shared" si="269"/>
        <v>0</v>
      </c>
      <c r="U558" s="12">
        <f t="shared" si="270"/>
        <v>0</v>
      </c>
      <c r="V558" s="33">
        <f t="shared" si="271"/>
        <v>0</v>
      </c>
      <c r="X558" s="12">
        <f t="shared" si="272"/>
        <v>0</v>
      </c>
      <c r="Y558" s="33">
        <f t="shared" si="273"/>
        <v>0</v>
      </c>
      <c r="AA558" s="12">
        <f t="shared" si="274"/>
        <v>0</v>
      </c>
      <c r="AB558" s="33">
        <f t="shared" si="275"/>
        <v>0</v>
      </c>
      <c r="AD558" s="12">
        <f t="shared" si="276"/>
        <v>0</v>
      </c>
      <c r="AE558" s="33">
        <f t="shared" si="277"/>
        <v>0</v>
      </c>
      <c r="AG558" s="12">
        <f t="shared" si="278"/>
        <v>0</v>
      </c>
      <c r="AH558" s="33">
        <f t="shared" si="279"/>
        <v>0</v>
      </c>
      <c r="AJ558" s="12">
        <f t="shared" si="280"/>
        <v>0</v>
      </c>
      <c r="AK558" s="33">
        <f t="shared" si="281"/>
        <v>0</v>
      </c>
      <c r="AM558" s="12">
        <f t="shared" si="282"/>
        <v>0</v>
      </c>
      <c r="AN558" s="33">
        <f t="shared" si="283"/>
        <v>0</v>
      </c>
      <c r="AP558" s="12">
        <f t="shared" si="284"/>
        <v>0</v>
      </c>
      <c r="AQ558" s="33">
        <f t="shared" si="285"/>
        <v>0</v>
      </c>
      <c r="AS558" s="12">
        <f t="shared" si="286"/>
        <v>0</v>
      </c>
      <c r="AT558" s="33">
        <f t="shared" si="287"/>
        <v>0</v>
      </c>
      <c r="AU558" s="158" t="str">
        <f>IF(C558="","",VLOOKUP(B558,apoio!P:S,4,0))</f>
        <v/>
      </c>
    </row>
    <row r="559" spans="1:47" ht="15" customHeight="1" x14ac:dyDescent="0.25">
      <c r="A559" s="10" t="str">
        <f>IF('1_geral'!$D$28="","",'1_geral'!$A$28)</f>
        <v/>
      </c>
      <c r="B559" s="48" t="str">
        <f>IF('1_geral'!$G$28="","",'1_geral'!$G$28)</f>
        <v/>
      </c>
      <c r="C559" s="48" t="str">
        <f>IF('1_geral'!$D$28="","",'1_geral'!$D$28)</f>
        <v/>
      </c>
      <c r="D559" s="35" t="str">
        <f>IF(C559="","",1/'3_pessoal'!C$28)</f>
        <v/>
      </c>
      <c r="E559" s="11">
        <f>IF(C559="",0,'3_pessoal'!BG$28)</f>
        <v>0</v>
      </c>
      <c r="F559" s="108">
        <f>IF(C559="",0,'3_pessoal'!BI$28)</f>
        <v>0</v>
      </c>
      <c r="G559" s="11">
        <f t="shared" si="263"/>
        <v>0</v>
      </c>
      <c r="I559" s="11">
        <f t="shared" si="261"/>
        <v>0</v>
      </c>
      <c r="J559" s="112">
        <f t="shared" si="262"/>
        <v>0</v>
      </c>
      <c r="L559" s="11">
        <f t="shared" si="264"/>
        <v>0</v>
      </c>
      <c r="M559" s="108">
        <f t="shared" si="265"/>
        <v>0</v>
      </c>
      <c r="O559" s="11">
        <f t="shared" si="266"/>
        <v>0</v>
      </c>
      <c r="P559" s="108">
        <f t="shared" si="267"/>
        <v>0</v>
      </c>
      <c r="R559" s="11">
        <f t="shared" si="268"/>
        <v>0</v>
      </c>
      <c r="S559" s="108">
        <f t="shared" si="269"/>
        <v>0</v>
      </c>
      <c r="U559" s="11">
        <f t="shared" si="270"/>
        <v>0</v>
      </c>
      <c r="V559" s="108">
        <f t="shared" si="271"/>
        <v>0</v>
      </c>
      <c r="X559" s="11">
        <f t="shared" si="272"/>
        <v>0</v>
      </c>
      <c r="Y559" s="108">
        <f t="shared" si="273"/>
        <v>0</v>
      </c>
      <c r="AA559" s="11">
        <f t="shared" si="274"/>
        <v>0</v>
      </c>
      <c r="AB559" s="108">
        <f t="shared" si="275"/>
        <v>0</v>
      </c>
      <c r="AD559" s="11">
        <f t="shared" si="276"/>
        <v>0</v>
      </c>
      <c r="AE559" s="108">
        <f t="shared" si="277"/>
        <v>0</v>
      </c>
      <c r="AG559" s="11">
        <f t="shared" si="278"/>
        <v>0</v>
      </c>
      <c r="AH559" s="108">
        <f t="shared" si="279"/>
        <v>0</v>
      </c>
      <c r="AJ559" s="11">
        <f t="shared" si="280"/>
        <v>0</v>
      </c>
      <c r="AK559" s="108">
        <f t="shared" si="281"/>
        <v>0</v>
      </c>
      <c r="AM559" s="11">
        <f t="shared" si="282"/>
        <v>0</v>
      </c>
      <c r="AN559" s="108">
        <f t="shared" si="283"/>
        <v>0</v>
      </c>
      <c r="AP559" s="11">
        <f t="shared" si="284"/>
        <v>0</v>
      </c>
      <c r="AQ559" s="108">
        <f t="shared" si="285"/>
        <v>0</v>
      </c>
      <c r="AS559" s="11">
        <f t="shared" si="286"/>
        <v>0</v>
      </c>
      <c r="AT559" s="108">
        <f t="shared" si="287"/>
        <v>0</v>
      </c>
      <c r="AU559" s="158" t="str">
        <f>IF(C559="","",VLOOKUP(B559,apoio!P:S,4,0))</f>
        <v/>
      </c>
    </row>
    <row r="560" spans="1:47" ht="15" customHeight="1" x14ac:dyDescent="0.25">
      <c r="A560" s="7" t="str">
        <f>IF('1_geral'!$D$29="","",'1_geral'!$A$29)</f>
        <v/>
      </c>
      <c r="B560" s="49" t="str">
        <f>IF('1_geral'!$G$29="","",'1_geral'!$G$29)</f>
        <v/>
      </c>
      <c r="C560" s="49" t="str">
        <f>IF('1_geral'!$D$29="","",'1_geral'!$D$29)</f>
        <v/>
      </c>
      <c r="D560" s="35" t="str">
        <f>IF(C560="","",1/'3_pessoal'!C$29)</f>
        <v/>
      </c>
      <c r="E560" s="12">
        <f>IF(C560="",0,'3_pessoal'!BG$29)</f>
        <v>0</v>
      </c>
      <c r="F560" s="33">
        <f>IF(C560="",0,'3_pessoal'!BI$29)</f>
        <v>0</v>
      </c>
      <c r="G560" s="12">
        <f t="shared" si="263"/>
        <v>0</v>
      </c>
      <c r="I560" s="12">
        <f t="shared" si="261"/>
        <v>0</v>
      </c>
      <c r="J560" s="12">
        <f t="shared" si="262"/>
        <v>0</v>
      </c>
      <c r="L560" s="12">
        <f t="shared" si="264"/>
        <v>0</v>
      </c>
      <c r="M560" s="33">
        <f t="shared" si="265"/>
        <v>0</v>
      </c>
      <c r="O560" s="12">
        <f t="shared" si="266"/>
        <v>0</v>
      </c>
      <c r="P560" s="33">
        <f t="shared" si="267"/>
        <v>0</v>
      </c>
      <c r="R560" s="12">
        <f t="shared" si="268"/>
        <v>0</v>
      </c>
      <c r="S560" s="33">
        <f t="shared" si="269"/>
        <v>0</v>
      </c>
      <c r="U560" s="12">
        <f t="shared" si="270"/>
        <v>0</v>
      </c>
      <c r="V560" s="33">
        <f t="shared" si="271"/>
        <v>0</v>
      </c>
      <c r="X560" s="12">
        <f t="shared" si="272"/>
        <v>0</v>
      </c>
      <c r="Y560" s="33">
        <f t="shared" si="273"/>
        <v>0</v>
      </c>
      <c r="AA560" s="12">
        <f t="shared" si="274"/>
        <v>0</v>
      </c>
      <c r="AB560" s="33">
        <f t="shared" si="275"/>
        <v>0</v>
      </c>
      <c r="AD560" s="12">
        <f t="shared" si="276"/>
        <v>0</v>
      </c>
      <c r="AE560" s="33">
        <f t="shared" si="277"/>
        <v>0</v>
      </c>
      <c r="AG560" s="12">
        <f t="shared" si="278"/>
        <v>0</v>
      </c>
      <c r="AH560" s="33">
        <f t="shared" si="279"/>
        <v>0</v>
      </c>
      <c r="AJ560" s="12">
        <f t="shared" si="280"/>
        <v>0</v>
      </c>
      <c r="AK560" s="33">
        <f t="shared" si="281"/>
        <v>0</v>
      </c>
      <c r="AM560" s="12">
        <f t="shared" si="282"/>
        <v>0</v>
      </c>
      <c r="AN560" s="33">
        <f t="shared" si="283"/>
        <v>0</v>
      </c>
      <c r="AP560" s="12">
        <f t="shared" si="284"/>
        <v>0</v>
      </c>
      <c r="AQ560" s="33">
        <f t="shared" si="285"/>
        <v>0</v>
      </c>
      <c r="AS560" s="12">
        <f t="shared" si="286"/>
        <v>0</v>
      </c>
      <c r="AT560" s="33">
        <f t="shared" si="287"/>
        <v>0</v>
      </c>
      <c r="AU560" s="158" t="str">
        <f>IF(C560="","",VLOOKUP(B560,apoio!P:S,4,0))</f>
        <v/>
      </c>
    </row>
    <row r="561" spans="1:47" ht="15" customHeight="1" x14ac:dyDescent="0.25">
      <c r="A561" s="10" t="str">
        <f>IF('1_geral'!$D$30="","",'1_geral'!$A$30)</f>
        <v/>
      </c>
      <c r="B561" s="48" t="str">
        <f>IF('1_geral'!$G$30="","",'1_geral'!$G$30)</f>
        <v/>
      </c>
      <c r="C561" s="48" t="str">
        <f>IF('1_geral'!$D$30="","",'1_geral'!$D$30)</f>
        <v/>
      </c>
      <c r="D561" s="35" t="str">
        <f>IF(C561="","",1/'3_pessoal'!C$30)</f>
        <v/>
      </c>
      <c r="E561" s="11">
        <f>IF(C561="",0,'3_pessoal'!BG$30)</f>
        <v>0</v>
      </c>
      <c r="F561" s="108">
        <f>IF(C561="",0,'3_pessoal'!BI$30)</f>
        <v>0</v>
      </c>
      <c r="G561" s="11">
        <f t="shared" si="263"/>
        <v>0</v>
      </c>
      <c r="I561" s="11">
        <f t="shared" si="261"/>
        <v>0</v>
      </c>
      <c r="J561" s="112">
        <f t="shared" si="262"/>
        <v>0</v>
      </c>
      <c r="L561" s="11">
        <f t="shared" si="264"/>
        <v>0</v>
      </c>
      <c r="M561" s="108">
        <f t="shared" si="265"/>
        <v>0</v>
      </c>
      <c r="O561" s="11">
        <f t="shared" si="266"/>
        <v>0</v>
      </c>
      <c r="P561" s="108">
        <f t="shared" si="267"/>
        <v>0</v>
      </c>
      <c r="R561" s="11">
        <f t="shared" si="268"/>
        <v>0</v>
      </c>
      <c r="S561" s="108">
        <f t="shared" si="269"/>
        <v>0</v>
      </c>
      <c r="U561" s="11">
        <f t="shared" si="270"/>
        <v>0</v>
      </c>
      <c r="V561" s="108">
        <f t="shared" si="271"/>
        <v>0</v>
      </c>
      <c r="X561" s="11">
        <f t="shared" si="272"/>
        <v>0</v>
      </c>
      <c r="Y561" s="108">
        <f t="shared" si="273"/>
        <v>0</v>
      </c>
      <c r="AA561" s="11">
        <f t="shared" si="274"/>
        <v>0</v>
      </c>
      <c r="AB561" s="108">
        <f t="shared" si="275"/>
        <v>0</v>
      </c>
      <c r="AD561" s="11">
        <f t="shared" si="276"/>
        <v>0</v>
      </c>
      <c r="AE561" s="108">
        <f t="shared" si="277"/>
        <v>0</v>
      </c>
      <c r="AG561" s="11">
        <f t="shared" si="278"/>
        <v>0</v>
      </c>
      <c r="AH561" s="108">
        <f t="shared" si="279"/>
        <v>0</v>
      </c>
      <c r="AJ561" s="11">
        <f t="shared" si="280"/>
        <v>0</v>
      </c>
      <c r="AK561" s="108">
        <f t="shared" si="281"/>
        <v>0</v>
      </c>
      <c r="AM561" s="11">
        <f t="shared" si="282"/>
        <v>0</v>
      </c>
      <c r="AN561" s="108">
        <f t="shared" si="283"/>
        <v>0</v>
      </c>
      <c r="AP561" s="11">
        <f t="shared" si="284"/>
        <v>0</v>
      </c>
      <c r="AQ561" s="108">
        <f t="shared" si="285"/>
        <v>0</v>
      </c>
      <c r="AS561" s="11">
        <f t="shared" si="286"/>
        <v>0</v>
      </c>
      <c r="AT561" s="108">
        <f t="shared" si="287"/>
        <v>0</v>
      </c>
      <c r="AU561" s="158" t="str">
        <f>IF(C561="","",VLOOKUP(B561,apoio!P:S,4,0))</f>
        <v/>
      </c>
    </row>
    <row r="562" spans="1:47" ht="15" customHeight="1" x14ac:dyDescent="0.25">
      <c r="A562" s="7" t="str">
        <f>IF('1_geral'!$D$31="","",'1_geral'!$A$31)</f>
        <v/>
      </c>
      <c r="B562" s="49" t="str">
        <f>IF('1_geral'!$G$31="","",'1_geral'!$G$31)</f>
        <v/>
      </c>
      <c r="C562" s="49" t="str">
        <f>IF('1_geral'!$D$31="","",'1_geral'!$D$31)</f>
        <v/>
      </c>
      <c r="D562" s="35" t="str">
        <f>IF(C562="","",1/'3_pessoal'!C$31)</f>
        <v/>
      </c>
      <c r="E562" s="12">
        <f>IF(C562="",0,'3_pessoal'!BG$31)</f>
        <v>0</v>
      </c>
      <c r="F562" s="33">
        <f>IF(C562="",0,'3_pessoal'!BI$31)</f>
        <v>0</v>
      </c>
      <c r="G562" s="12">
        <f t="shared" si="263"/>
        <v>0</v>
      </c>
      <c r="I562" s="12">
        <f t="shared" si="261"/>
        <v>0</v>
      </c>
      <c r="J562" s="12">
        <f t="shared" si="262"/>
        <v>0</v>
      </c>
      <c r="L562" s="12">
        <f t="shared" si="264"/>
        <v>0</v>
      </c>
      <c r="M562" s="33">
        <f t="shared" si="265"/>
        <v>0</v>
      </c>
      <c r="O562" s="12">
        <f t="shared" si="266"/>
        <v>0</v>
      </c>
      <c r="P562" s="33">
        <f t="shared" si="267"/>
        <v>0</v>
      </c>
      <c r="R562" s="12">
        <f t="shared" si="268"/>
        <v>0</v>
      </c>
      <c r="S562" s="33">
        <f t="shared" si="269"/>
        <v>0</v>
      </c>
      <c r="U562" s="12">
        <f t="shared" si="270"/>
        <v>0</v>
      </c>
      <c r="V562" s="33">
        <f t="shared" si="271"/>
        <v>0</v>
      </c>
      <c r="X562" s="12">
        <f t="shared" si="272"/>
        <v>0</v>
      </c>
      <c r="Y562" s="33">
        <f t="shared" si="273"/>
        <v>0</v>
      </c>
      <c r="AA562" s="12">
        <f t="shared" si="274"/>
        <v>0</v>
      </c>
      <c r="AB562" s="33">
        <f t="shared" si="275"/>
        <v>0</v>
      </c>
      <c r="AD562" s="12">
        <f t="shared" si="276"/>
        <v>0</v>
      </c>
      <c r="AE562" s="33">
        <f t="shared" si="277"/>
        <v>0</v>
      </c>
      <c r="AG562" s="12">
        <f t="shared" si="278"/>
        <v>0</v>
      </c>
      <c r="AH562" s="33">
        <f t="shared" si="279"/>
        <v>0</v>
      </c>
      <c r="AJ562" s="12">
        <f t="shared" si="280"/>
        <v>0</v>
      </c>
      <c r="AK562" s="33">
        <f t="shared" si="281"/>
        <v>0</v>
      </c>
      <c r="AM562" s="12">
        <f t="shared" si="282"/>
        <v>0</v>
      </c>
      <c r="AN562" s="33">
        <f t="shared" si="283"/>
        <v>0</v>
      </c>
      <c r="AP562" s="12">
        <f t="shared" si="284"/>
        <v>0</v>
      </c>
      <c r="AQ562" s="33">
        <f t="shared" si="285"/>
        <v>0</v>
      </c>
      <c r="AS562" s="12">
        <f t="shared" si="286"/>
        <v>0</v>
      </c>
      <c r="AT562" s="33">
        <f t="shared" si="287"/>
        <v>0</v>
      </c>
      <c r="AU562" s="158" t="str">
        <f>IF(C562="","",VLOOKUP(B562,apoio!P:S,4,0))</f>
        <v/>
      </c>
    </row>
    <row r="563" spans="1:47" ht="15" customHeight="1" x14ac:dyDescent="0.25">
      <c r="A563" s="10" t="str">
        <f>IF('1_geral'!$D$32="","",'1_geral'!$A$32)</f>
        <v/>
      </c>
      <c r="B563" s="48" t="str">
        <f>IF('1_geral'!$G$32="","",'1_geral'!$G$32)</f>
        <v/>
      </c>
      <c r="C563" s="48" t="str">
        <f>IF('1_geral'!$D$32="","",'1_geral'!$D$32)</f>
        <v/>
      </c>
      <c r="D563" s="35" t="str">
        <f>IF(C563="","",1/'3_pessoal'!C$32)</f>
        <v/>
      </c>
      <c r="E563" s="11">
        <f>IF(C563="",0,'3_pessoal'!BG$32)</f>
        <v>0</v>
      </c>
      <c r="F563" s="108">
        <f>IF(C563="",0,'3_pessoal'!BI$32)</f>
        <v>0</v>
      </c>
      <c r="G563" s="11">
        <f t="shared" si="263"/>
        <v>0</v>
      </c>
      <c r="I563" s="11">
        <f t="shared" si="261"/>
        <v>0</v>
      </c>
      <c r="J563" s="112">
        <f t="shared" si="262"/>
        <v>0</v>
      </c>
      <c r="L563" s="11">
        <f t="shared" si="264"/>
        <v>0</v>
      </c>
      <c r="M563" s="108">
        <f t="shared" si="265"/>
        <v>0</v>
      </c>
      <c r="O563" s="11">
        <f t="shared" si="266"/>
        <v>0</v>
      </c>
      <c r="P563" s="108">
        <f t="shared" si="267"/>
        <v>0</v>
      </c>
      <c r="R563" s="11">
        <f t="shared" si="268"/>
        <v>0</v>
      </c>
      <c r="S563" s="108">
        <f t="shared" si="269"/>
        <v>0</v>
      </c>
      <c r="U563" s="11">
        <f t="shared" si="270"/>
        <v>0</v>
      </c>
      <c r="V563" s="108">
        <f t="shared" si="271"/>
        <v>0</v>
      </c>
      <c r="X563" s="11">
        <f t="shared" si="272"/>
        <v>0</v>
      </c>
      <c r="Y563" s="108">
        <f t="shared" si="273"/>
        <v>0</v>
      </c>
      <c r="AA563" s="11">
        <f t="shared" si="274"/>
        <v>0</v>
      </c>
      <c r="AB563" s="108">
        <f t="shared" si="275"/>
        <v>0</v>
      </c>
      <c r="AD563" s="11">
        <f t="shared" si="276"/>
        <v>0</v>
      </c>
      <c r="AE563" s="108">
        <f t="shared" si="277"/>
        <v>0</v>
      </c>
      <c r="AG563" s="11">
        <f t="shared" si="278"/>
        <v>0</v>
      </c>
      <c r="AH563" s="108">
        <f t="shared" si="279"/>
        <v>0</v>
      </c>
      <c r="AJ563" s="11">
        <f t="shared" si="280"/>
        <v>0</v>
      </c>
      <c r="AK563" s="108">
        <f t="shared" si="281"/>
        <v>0</v>
      </c>
      <c r="AM563" s="11">
        <f t="shared" si="282"/>
        <v>0</v>
      </c>
      <c r="AN563" s="108">
        <f t="shared" si="283"/>
        <v>0</v>
      </c>
      <c r="AP563" s="11">
        <f t="shared" si="284"/>
        <v>0</v>
      </c>
      <c r="AQ563" s="108">
        <f t="shared" si="285"/>
        <v>0</v>
      </c>
      <c r="AS563" s="11">
        <f t="shared" si="286"/>
        <v>0</v>
      </c>
      <c r="AT563" s="108">
        <f t="shared" si="287"/>
        <v>0</v>
      </c>
      <c r="AU563" s="158" t="str">
        <f>IF(C563="","",VLOOKUP(B563,apoio!P:S,4,0))</f>
        <v/>
      </c>
    </row>
    <row r="564" spans="1:47" ht="15" customHeight="1" x14ac:dyDescent="0.25">
      <c r="A564" s="7" t="str">
        <f>IF('1_geral'!$D$33="","",'1_geral'!$A$33)</f>
        <v/>
      </c>
      <c r="B564" s="49" t="str">
        <f>IF('1_geral'!$G$33="","",'1_geral'!$G$33)</f>
        <v/>
      </c>
      <c r="C564" s="49" t="str">
        <f>IF('1_geral'!$D$33="","",'1_geral'!$D$33)</f>
        <v/>
      </c>
      <c r="D564" s="35" t="str">
        <f>IF(C564="","",1/'3_pessoal'!C$33)</f>
        <v/>
      </c>
      <c r="E564" s="12">
        <f>IF(C564="",0,'3_pessoal'!BG$33)</f>
        <v>0</v>
      </c>
      <c r="F564" s="33">
        <f>IF(C564="",0,'3_pessoal'!BI$33)</f>
        <v>0</v>
      </c>
      <c r="G564" s="12">
        <f t="shared" si="263"/>
        <v>0</v>
      </c>
      <c r="I564" s="12">
        <f t="shared" si="261"/>
        <v>0</v>
      </c>
      <c r="J564" s="12">
        <f t="shared" si="262"/>
        <v>0</v>
      </c>
      <c r="L564" s="12">
        <f t="shared" si="264"/>
        <v>0</v>
      </c>
      <c r="M564" s="33">
        <f t="shared" si="265"/>
        <v>0</v>
      </c>
      <c r="O564" s="12">
        <f t="shared" si="266"/>
        <v>0</v>
      </c>
      <c r="P564" s="33">
        <f t="shared" si="267"/>
        <v>0</v>
      </c>
      <c r="R564" s="12">
        <f t="shared" si="268"/>
        <v>0</v>
      </c>
      <c r="S564" s="33">
        <f t="shared" si="269"/>
        <v>0</v>
      </c>
      <c r="U564" s="12">
        <f t="shared" si="270"/>
        <v>0</v>
      </c>
      <c r="V564" s="33">
        <f t="shared" si="271"/>
        <v>0</v>
      </c>
      <c r="X564" s="12">
        <f t="shared" si="272"/>
        <v>0</v>
      </c>
      <c r="Y564" s="33">
        <f t="shared" si="273"/>
        <v>0</v>
      </c>
      <c r="AA564" s="12">
        <f t="shared" si="274"/>
        <v>0</v>
      </c>
      <c r="AB564" s="33">
        <f t="shared" si="275"/>
        <v>0</v>
      </c>
      <c r="AD564" s="12">
        <f t="shared" si="276"/>
        <v>0</v>
      </c>
      <c r="AE564" s="33">
        <f t="shared" si="277"/>
        <v>0</v>
      </c>
      <c r="AG564" s="12">
        <f t="shared" si="278"/>
        <v>0</v>
      </c>
      <c r="AH564" s="33">
        <f t="shared" si="279"/>
        <v>0</v>
      </c>
      <c r="AJ564" s="12">
        <f t="shared" si="280"/>
        <v>0</v>
      </c>
      <c r="AK564" s="33">
        <f t="shared" si="281"/>
        <v>0</v>
      </c>
      <c r="AM564" s="12">
        <f t="shared" si="282"/>
        <v>0</v>
      </c>
      <c r="AN564" s="33">
        <f t="shared" si="283"/>
        <v>0</v>
      </c>
      <c r="AP564" s="12">
        <f t="shared" si="284"/>
        <v>0</v>
      </c>
      <c r="AQ564" s="33">
        <f t="shared" si="285"/>
        <v>0</v>
      </c>
      <c r="AS564" s="12">
        <f t="shared" si="286"/>
        <v>0</v>
      </c>
      <c r="AT564" s="33">
        <f t="shared" si="287"/>
        <v>0</v>
      </c>
      <c r="AU564" s="158" t="str">
        <f>IF(C564="","",VLOOKUP(B564,apoio!P:S,4,0))</f>
        <v/>
      </c>
    </row>
    <row r="565" spans="1:47" ht="15" customHeight="1" x14ac:dyDescent="0.25">
      <c r="A565" s="10" t="str">
        <f>IF('1_geral'!$D$34="","",'1_geral'!$A$34)</f>
        <v/>
      </c>
      <c r="B565" s="48" t="str">
        <f>IF('1_geral'!$G$34="","",'1_geral'!$G$34)</f>
        <v/>
      </c>
      <c r="C565" s="48" t="str">
        <f>IF('1_geral'!$D$34="","",'1_geral'!$D$34)</f>
        <v/>
      </c>
      <c r="D565" s="35" t="str">
        <f>IF(C565="","",1/'3_pessoal'!C$34)</f>
        <v/>
      </c>
      <c r="E565" s="11">
        <f>IF(C565="",0,'3_pessoal'!BG$34)</f>
        <v>0</v>
      </c>
      <c r="F565" s="108">
        <f>IF(C565="",0,'3_pessoal'!BI$34)</f>
        <v>0</v>
      </c>
      <c r="G565" s="11">
        <f t="shared" si="263"/>
        <v>0</v>
      </c>
      <c r="I565" s="11">
        <f t="shared" si="261"/>
        <v>0</v>
      </c>
      <c r="J565" s="112">
        <f t="shared" si="262"/>
        <v>0</v>
      </c>
      <c r="L565" s="11">
        <f t="shared" si="264"/>
        <v>0</v>
      </c>
      <c r="M565" s="108">
        <f t="shared" si="265"/>
        <v>0</v>
      </c>
      <c r="O565" s="11">
        <f t="shared" si="266"/>
        <v>0</v>
      </c>
      <c r="P565" s="108">
        <f t="shared" si="267"/>
        <v>0</v>
      </c>
      <c r="R565" s="11">
        <f t="shared" si="268"/>
        <v>0</v>
      </c>
      <c r="S565" s="108">
        <f t="shared" si="269"/>
        <v>0</v>
      </c>
      <c r="U565" s="11">
        <f t="shared" si="270"/>
        <v>0</v>
      </c>
      <c r="V565" s="108">
        <f t="shared" si="271"/>
        <v>0</v>
      </c>
      <c r="X565" s="11">
        <f t="shared" si="272"/>
        <v>0</v>
      </c>
      <c r="Y565" s="108">
        <f t="shared" si="273"/>
        <v>0</v>
      </c>
      <c r="AA565" s="11">
        <f t="shared" si="274"/>
        <v>0</v>
      </c>
      <c r="AB565" s="108">
        <f t="shared" si="275"/>
        <v>0</v>
      </c>
      <c r="AD565" s="11">
        <f t="shared" si="276"/>
        <v>0</v>
      </c>
      <c r="AE565" s="108">
        <f t="shared" si="277"/>
        <v>0</v>
      </c>
      <c r="AG565" s="11">
        <f t="shared" si="278"/>
        <v>0</v>
      </c>
      <c r="AH565" s="108">
        <f t="shared" si="279"/>
        <v>0</v>
      </c>
      <c r="AJ565" s="11">
        <f t="shared" si="280"/>
        <v>0</v>
      </c>
      <c r="AK565" s="108">
        <f t="shared" si="281"/>
        <v>0</v>
      </c>
      <c r="AM565" s="11">
        <f t="shared" si="282"/>
        <v>0</v>
      </c>
      <c r="AN565" s="108">
        <f t="shared" si="283"/>
        <v>0</v>
      </c>
      <c r="AP565" s="11">
        <f t="shared" si="284"/>
        <v>0</v>
      </c>
      <c r="AQ565" s="108">
        <f t="shared" si="285"/>
        <v>0</v>
      </c>
      <c r="AS565" s="11">
        <f t="shared" si="286"/>
        <v>0</v>
      </c>
      <c r="AT565" s="108">
        <f t="shared" si="287"/>
        <v>0</v>
      </c>
      <c r="AU565" s="158" t="str">
        <f>IF(C565="","",VLOOKUP(B565,apoio!P:S,4,0))</f>
        <v/>
      </c>
    </row>
    <row r="566" spans="1:47" ht="15" customHeight="1" x14ac:dyDescent="0.25">
      <c r="A566" s="7" t="str">
        <f>IF('1_geral'!$D$35="","",'1_geral'!$A$35)</f>
        <v/>
      </c>
      <c r="B566" s="49" t="str">
        <f>IF('1_geral'!$G$35="","",'1_geral'!$G$35)</f>
        <v/>
      </c>
      <c r="C566" s="49" t="str">
        <f>IF('1_geral'!$D$35="","",'1_geral'!$D$35)</f>
        <v/>
      </c>
      <c r="D566" s="35" t="str">
        <f>IF(C566="","",1/'3_pessoal'!C$35)</f>
        <v/>
      </c>
      <c r="E566" s="12">
        <f>IF(C566="",0,'3_pessoal'!BG$35)</f>
        <v>0</v>
      </c>
      <c r="F566" s="33">
        <f>IF(C566="",0,'3_pessoal'!BI$35)</f>
        <v>0</v>
      </c>
      <c r="G566" s="12">
        <f t="shared" si="263"/>
        <v>0</v>
      </c>
      <c r="I566" s="12">
        <f t="shared" si="261"/>
        <v>0</v>
      </c>
      <c r="J566" s="12">
        <f t="shared" si="262"/>
        <v>0</v>
      </c>
      <c r="L566" s="12">
        <f t="shared" si="264"/>
        <v>0</v>
      </c>
      <c r="M566" s="33">
        <f t="shared" si="265"/>
        <v>0</v>
      </c>
      <c r="O566" s="12">
        <f t="shared" si="266"/>
        <v>0</v>
      </c>
      <c r="P566" s="33">
        <f t="shared" si="267"/>
        <v>0</v>
      </c>
      <c r="R566" s="12">
        <f t="shared" si="268"/>
        <v>0</v>
      </c>
      <c r="S566" s="33">
        <f t="shared" si="269"/>
        <v>0</v>
      </c>
      <c r="U566" s="12">
        <f t="shared" si="270"/>
        <v>0</v>
      </c>
      <c r="V566" s="33">
        <f t="shared" si="271"/>
        <v>0</v>
      </c>
      <c r="X566" s="12">
        <f t="shared" si="272"/>
        <v>0</v>
      </c>
      <c r="Y566" s="33">
        <f t="shared" si="273"/>
        <v>0</v>
      </c>
      <c r="AA566" s="12">
        <f t="shared" si="274"/>
        <v>0</v>
      </c>
      <c r="AB566" s="33">
        <f t="shared" si="275"/>
        <v>0</v>
      </c>
      <c r="AD566" s="12">
        <f t="shared" si="276"/>
        <v>0</v>
      </c>
      <c r="AE566" s="33">
        <f t="shared" si="277"/>
        <v>0</v>
      </c>
      <c r="AG566" s="12">
        <f t="shared" si="278"/>
        <v>0</v>
      </c>
      <c r="AH566" s="33">
        <f t="shared" si="279"/>
        <v>0</v>
      </c>
      <c r="AJ566" s="12">
        <f t="shared" si="280"/>
        <v>0</v>
      </c>
      <c r="AK566" s="33">
        <f t="shared" si="281"/>
        <v>0</v>
      </c>
      <c r="AM566" s="12">
        <f t="shared" si="282"/>
        <v>0</v>
      </c>
      <c r="AN566" s="33">
        <f t="shared" si="283"/>
        <v>0</v>
      </c>
      <c r="AP566" s="12">
        <f t="shared" si="284"/>
        <v>0</v>
      </c>
      <c r="AQ566" s="33">
        <f t="shared" si="285"/>
        <v>0</v>
      </c>
      <c r="AS566" s="12">
        <f t="shared" si="286"/>
        <v>0</v>
      </c>
      <c r="AT566" s="33">
        <f t="shared" si="287"/>
        <v>0</v>
      </c>
      <c r="AU566" s="158" t="str">
        <f>IF(C566="","",VLOOKUP(B566,apoio!P:S,4,0))</f>
        <v/>
      </c>
    </row>
    <row r="567" spans="1:47" ht="15" customHeight="1" x14ac:dyDescent="0.25">
      <c r="A567" s="10" t="str">
        <f>IF('1_geral'!$D$36="","",'1_geral'!$A$36)</f>
        <v/>
      </c>
      <c r="B567" s="48" t="str">
        <f>IF('1_geral'!$G$36="","",'1_geral'!$G$36)</f>
        <v/>
      </c>
      <c r="C567" s="48" t="str">
        <f>IF('1_geral'!$D$36="","",'1_geral'!$D$36)</f>
        <v/>
      </c>
      <c r="D567" s="35" t="str">
        <f>IF(C567="","",1/'3_pessoal'!C$36)</f>
        <v/>
      </c>
      <c r="E567" s="11">
        <f>IF(C567="",0,'3_pessoal'!BG$36)</f>
        <v>0</v>
      </c>
      <c r="F567" s="108">
        <f>IF(C567="",0,'3_pessoal'!BI$36)</f>
        <v>0</v>
      </c>
      <c r="G567" s="11">
        <f t="shared" si="263"/>
        <v>0</v>
      </c>
      <c r="I567" s="11">
        <f t="shared" si="261"/>
        <v>0</v>
      </c>
      <c r="J567" s="112">
        <f t="shared" si="262"/>
        <v>0</v>
      </c>
      <c r="L567" s="11">
        <f t="shared" si="264"/>
        <v>0</v>
      </c>
      <c r="M567" s="108">
        <f t="shared" si="265"/>
        <v>0</v>
      </c>
      <c r="O567" s="11">
        <f t="shared" si="266"/>
        <v>0</v>
      </c>
      <c r="P567" s="108">
        <f t="shared" si="267"/>
        <v>0</v>
      </c>
      <c r="R567" s="11">
        <f t="shared" si="268"/>
        <v>0</v>
      </c>
      <c r="S567" s="108">
        <f t="shared" si="269"/>
        <v>0</v>
      </c>
      <c r="U567" s="11">
        <f t="shared" si="270"/>
        <v>0</v>
      </c>
      <c r="V567" s="108">
        <f t="shared" si="271"/>
        <v>0</v>
      </c>
      <c r="X567" s="11">
        <f t="shared" si="272"/>
        <v>0</v>
      </c>
      <c r="Y567" s="108">
        <f t="shared" si="273"/>
        <v>0</v>
      </c>
      <c r="AA567" s="11">
        <f t="shared" si="274"/>
        <v>0</v>
      </c>
      <c r="AB567" s="108">
        <f t="shared" si="275"/>
        <v>0</v>
      </c>
      <c r="AD567" s="11">
        <f t="shared" si="276"/>
        <v>0</v>
      </c>
      <c r="AE567" s="108">
        <f t="shared" si="277"/>
        <v>0</v>
      </c>
      <c r="AG567" s="11">
        <f t="shared" si="278"/>
        <v>0</v>
      </c>
      <c r="AH567" s="108">
        <f t="shared" si="279"/>
        <v>0</v>
      </c>
      <c r="AJ567" s="11">
        <f t="shared" si="280"/>
        <v>0</v>
      </c>
      <c r="AK567" s="108">
        <f t="shared" si="281"/>
        <v>0</v>
      </c>
      <c r="AM567" s="11">
        <f t="shared" si="282"/>
        <v>0</v>
      </c>
      <c r="AN567" s="108">
        <f t="shared" si="283"/>
        <v>0</v>
      </c>
      <c r="AP567" s="11">
        <f t="shared" si="284"/>
        <v>0</v>
      </c>
      <c r="AQ567" s="108">
        <f t="shared" si="285"/>
        <v>0</v>
      </c>
      <c r="AS567" s="11">
        <f t="shared" si="286"/>
        <v>0</v>
      </c>
      <c r="AT567" s="108">
        <f t="shared" si="287"/>
        <v>0</v>
      </c>
      <c r="AU567" s="158" t="str">
        <f>IF(C567="","",VLOOKUP(B567,apoio!P:S,4,0))</f>
        <v/>
      </c>
    </row>
    <row r="568" spans="1:47" ht="15" customHeight="1" x14ac:dyDescent="0.25">
      <c r="A568" s="7" t="str">
        <f>IF('1_geral'!$D$37="","",'1_geral'!$A$37)</f>
        <v/>
      </c>
      <c r="B568" s="49" t="str">
        <f>IF('1_geral'!$G$37="","",'1_geral'!$G$37)</f>
        <v/>
      </c>
      <c r="C568" s="49" t="str">
        <f>IF('1_geral'!$D$37="","",'1_geral'!$D$37)</f>
        <v/>
      </c>
      <c r="D568" s="35" t="str">
        <f>IF(C568="","",1/'3_pessoal'!C$37)</f>
        <v/>
      </c>
      <c r="E568" s="12">
        <f>IF(C568="",0,'3_pessoal'!BG$37)</f>
        <v>0</v>
      </c>
      <c r="F568" s="33">
        <f>IF(C568="",0,'3_pessoal'!BI$37)</f>
        <v>0</v>
      </c>
      <c r="G568" s="12">
        <f t="shared" si="263"/>
        <v>0</v>
      </c>
      <c r="I568" s="12">
        <f t="shared" si="261"/>
        <v>0</v>
      </c>
      <c r="J568" s="12">
        <f t="shared" si="262"/>
        <v>0</v>
      </c>
      <c r="L568" s="12">
        <f t="shared" si="264"/>
        <v>0</v>
      </c>
      <c r="M568" s="33">
        <f t="shared" si="265"/>
        <v>0</v>
      </c>
      <c r="O568" s="12">
        <f t="shared" si="266"/>
        <v>0</v>
      </c>
      <c r="P568" s="33">
        <f t="shared" si="267"/>
        <v>0</v>
      </c>
      <c r="R568" s="12">
        <f t="shared" si="268"/>
        <v>0</v>
      </c>
      <c r="S568" s="33">
        <f t="shared" si="269"/>
        <v>0</v>
      </c>
      <c r="U568" s="12">
        <f t="shared" si="270"/>
        <v>0</v>
      </c>
      <c r="V568" s="33">
        <f t="shared" si="271"/>
        <v>0</v>
      </c>
      <c r="X568" s="12">
        <f t="shared" si="272"/>
        <v>0</v>
      </c>
      <c r="Y568" s="33">
        <f t="shared" si="273"/>
        <v>0</v>
      </c>
      <c r="AA568" s="12">
        <f t="shared" si="274"/>
        <v>0</v>
      </c>
      <c r="AB568" s="33">
        <f t="shared" si="275"/>
        <v>0</v>
      </c>
      <c r="AD568" s="12">
        <f t="shared" si="276"/>
        <v>0</v>
      </c>
      <c r="AE568" s="33">
        <f t="shared" si="277"/>
        <v>0</v>
      </c>
      <c r="AG568" s="12">
        <f t="shared" si="278"/>
        <v>0</v>
      </c>
      <c r="AH568" s="33">
        <f t="shared" si="279"/>
        <v>0</v>
      </c>
      <c r="AJ568" s="12">
        <f t="shared" si="280"/>
        <v>0</v>
      </c>
      <c r="AK568" s="33">
        <f t="shared" si="281"/>
        <v>0</v>
      </c>
      <c r="AM568" s="12">
        <f t="shared" si="282"/>
        <v>0</v>
      </c>
      <c r="AN568" s="33">
        <f t="shared" si="283"/>
        <v>0</v>
      </c>
      <c r="AP568" s="12">
        <f t="shared" si="284"/>
        <v>0</v>
      </c>
      <c r="AQ568" s="33">
        <f t="shared" si="285"/>
        <v>0</v>
      </c>
      <c r="AS568" s="12">
        <f t="shared" si="286"/>
        <v>0</v>
      </c>
      <c r="AT568" s="33">
        <f t="shared" si="287"/>
        <v>0</v>
      </c>
      <c r="AU568" s="158" t="str">
        <f>IF(C568="","",VLOOKUP(B568,apoio!P:S,4,0))</f>
        <v/>
      </c>
    </row>
    <row r="569" spans="1:47" ht="15" customHeight="1" x14ac:dyDescent="0.25">
      <c r="A569" s="10" t="str">
        <f>IF('1_geral'!$D$38="","",'1_geral'!$A$38)</f>
        <v/>
      </c>
      <c r="B569" s="48" t="str">
        <f>IF('1_geral'!$G$38="","",'1_geral'!$G$38)</f>
        <v/>
      </c>
      <c r="C569" s="48" t="str">
        <f>IF('1_geral'!$D$38="","",'1_geral'!$D$38)</f>
        <v/>
      </c>
      <c r="D569" s="35" t="str">
        <f>IF(C569="","",1/'3_pessoal'!C$38)</f>
        <v/>
      </c>
      <c r="E569" s="11">
        <f>IF(C569="",0,'3_pessoal'!BG$38)</f>
        <v>0</v>
      </c>
      <c r="F569" s="108">
        <f>IF(C569="",0,'3_pessoal'!BI$38)</f>
        <v>0</v>
      </c>
      <c r="G569" s="11">
        <f t="shared" si="263"/>
        <v>0</v>
      </c>
      <c r="I569" s="11">
        <f t="shared" si="261"/>
        <v>0</v>
      </c>
      <c r="J569" s="112">
        <f t="shared" si="262"/>
        <v>0</v>
      </c>
      <c r="L569" s="11">
        <f t="shared" si="264"/>
        <v>0</v>
      </c>
      <c r="M569" s="108">
        <f t="shared" si="265"/>
        <v>0</v>
      </c>
      <c r="O569" s="11">
        <f t="shared" si="266"/>
        <v>0</v>
      </c>
      <c r="P569" s="108">
        <f t="shared" si="267"/>
        <v>0</v>
      </c>
      <c r="R569" s="11">
        <f t="shared" si="268"/>
        <v>0</v>
      </c>
      <c r="S569" s="108">
        <f t="shared" si="269"/>
        <v>0</v>
      </c>
      <c r="U569" s="11">
        <f t="shared" si="270"/>
        <v>0</v>
      </c>
      <c r="V569" s="108">
        <f t="shared" si="271"/>
        <v>0</v>
      </c>
      <c r="X569" s="11">
        <f t="shared" si="272"/>
        <v>0</v>
      </c>
      <c r="Y569" s="108">
        <f t="shared" si="273"/>
        <v>0</v>
      </c>
      <c r="AA569" s="11">
        <f t="shared" si="274"/>
        <v>0</v>
      </c>
      <c r="AB569" s="108">
        <f t="shared" si="275"/>
        <v>0</v>
      </c>
      <c r="AD569" s="11">
        <f t="shared" si="276"/>
        <v>0</v>
      </c>
      <c r="AE569" s="108">
        <f t="shared" si="277"/>
        <v>0</v>
      </c>
      <c r="AG569" s="11">
        <f t="shared" si="278"/>
        <v>0</v>
      </c>
      <c r="AH569" s="108">
        <f t="shared" si="279"/>
        <v>0</v>
      </c>
      <c r="AJ569" s="11">
        <f t="shared" si="280"/>
        <v>0</v>
      </c>
      <c r="AK569" s="108">
        <f t="shared" si="281"/>
        <v>0</v>
      </c>
      <c r="AM569" s="11">
        <f t="shared" si="282"/>
        <v>0</v>
      </c>
      <c r="AN569" s="108">
        <f t="shared" si="283"/>
        <v>0</v>
      </c>
      <c r="AP569" s="11">
        <f t="shared" si="284"/>
        <v>0</v>
      </c>
      <c r="AQ569" s="108">
        <f t="shared" si="285"/>
        <v>0</v>
      </c>
      <c r="AS569" s="11">
        <f t="shared" si="286"/>
        <v>0</v>
      </c>
      <c r="AT569" s="108">
        <f t="shared" si="287"/>
        <v>0</v>
      </c>
      <c r="AU569" s="158" t="str">
        <f>IF(C569="","",VLOOKUP(B569,apoio!P:S,4,0))</f>
        <v/>
      </c>
    </row>
    <row r="570" spans="1:47" ht="15" customHeight="1" x14ac:dyDescent="0.25">
      <c r="A570" s="7" t="str">
        <f>IF('1_geral'!$D$39="","",'1_geral'!$A$39)</f>
        <v/>
      </c>
      <c r="B570" s="49" t="str">
        <f>IF('1_geral'!$G$39="","",'1_geral'!$G$39)</f>
        <v/>
      </c>
      <c r="C570" s="49" t="str">
        <f>IF('1_geral'!$D$39="","",'1_geral'!$D$39)</f>
        <v/>
      </c>
      <c r="D570" s="35" t="str">
        <f>IF(C570="","",1/'3_pessoal'!C$39)</f>
        <v/>
      </c>
      <c r="E570" s="12">
        <f>IF(C570="",0,'3_pessoal'!BG$39)</f>
        <v>0</v>
      </c>
      <c r="F570" s="33">
        <f>IF(C570="",0,'3_pessoal'!BI$39)</f>
        <v>0</v>
      </c>
      <c r="G570" s="12">
        <f t="shared" si="263"/>
        <v>0</v>
      </c>
      <c r="I570" s="12">
        <f t="shared" si="261"/>
        <v>0</v>
      </c>
      <c r="J570" s="12">
        <f t="shared" si="262"/>
        <v>0</v>
      </c>
      <c r="L570" s="12">
        <f t="shared" si="264"/>
        <v>0</v>
      </c>
      <c r="M570" s="33">
        <f t="shared" si="265"/>
        <v>0</v>
      </c>
      <c r="O570" s="12">
        <f t="shared" si="266"/>
        <v>0</v>
      </c>
      <c r="P570" s="33">
        <f t="shared" si="267"/>
        <v>0</v>
      </c>
      <c r="R570" s="12">
        <f t="shared" si="268"/>
        <v>0</v>
      </c>
      <c r="S570" s="33">
        <f t="shared" si="269"/>
        <v>0</v>
      </c>
      <c r="U570" s="12">
        <f t="shared" si="270"/>
        <v>0</v>
      </c>
      <c r="V570" s="33">
        <f t="shared" si="271"/>
        <v>0</v>
      </c>
      <c r="X570" s="12">
        <f t="shared" si="272"/>
        <v>0</v>
      </c>
      <c r="Y570" s="33">
        <f t="shared" si="273"/>
        <v>0</v>
      </c>
      <c r="AA570" s="12">
        <f t="shared" si="274"/>
        <v>0</v>
      </c>
      <c r="AB570" s="33">
        <f t="shared" si="275"/>
        <v>0</v>
      </c>
      <c r="AD570" s="12">
        <f t="shared" si="276"/>
        <v>0</v>
      </c>
      <c r="AE570" s="33">
        <f t="shared" si="277"/>
        <v>0</v>
      </c>
      <c r="AG570" s="12">
        <f t="shared" si="278"/>
        <v>0</v>
      </c>
      <c r="AH570" s="33">
        <f t="shared" si="279"/>
        <v>0</v>
      </c>
      <c r="AJ570" s="12">
        <f t="shared" si="280"/>
        <v>0</v>
      </c>
      <c r="AK570" s="33">
        <f t="shared" si="281"/>
        <v>0</v>
      </c>
      <c r="AM570" s="12">
        <f t="shared" si="282"/>
        <v>0</v>
      </c>
      <c r="AN570" s="33">
        <f t="shared" si="283"/>
        <v>0</v>
      </c>
      <c r="AP570" s="12">
        <f t="shared" si="284"/>
        <v>0</v>
      </c>
      <c r="AQ570" s="33">
        <f t="shared" si="285"/>
        <v>0</v>
      </c>
      <c r="AS570" s="12">
        <f t="shared" si="286"/>
        <v>0</v>
      </c>
      <c r="AT570" s="33">
        <f t="shared" si="287"/>
        <v>0</v>
      </c>
      <c r="AU570" s="158" t="str">
        <f>IF(C570="","",VLOOKUP(B570,apoio!P:S,4,0))</f>
        <v/>
      </c>
    </row>
    <row r="571" spans="1:47" ht="15" customHeight="1" x14ac:dyDescent="0.25">
      <c r="A571" s="10" t="str">
        <f>IF('1_geral'!$D$40="","",'1_geral'!$A$40)</f>
        <v/>
      </c>
      <c r="B571" s="48" t="str">
        <f>IF('1_geral'!$G$40="","",'1_geral'!$G$40)</f>
        <v/>
      </c>
      <c r="C571" s="48" t="str">
        <f>IF('1_geral'!$D$40="","",'1_geral'!$D$40)</f>
        <v/>
      </c>
      <c r="D571" s="35" t="str">
        <f>IF(C571="","",1/'3_pessoal'!C$40)</f>
        <v/>
      </c>
      <c r="E571" s="11">
        <f>IF(C571="",0,'3_pessoal'!BG$40)</f>
        <v>0</v>
      </c>
      <c r="F571" s="108">
        <f>IF(C571="",0,'3_pessoal'!BI$40)</f>
        <v>0</v>
      </c>
      <c r="G571" s="11">
        <f t="shared" si="263"/>
        <v>0</v>
      </c>
      <c r="I571" s="11">
        <f t="shared" si="261"/>
        <v>0</v>
      </c>
      <c r="J571" s="112">
        <f t="shared" si="262"/>
        <v>0</v>
      </c>
      <c r="L571" s="11">
        <f t="shared" si="264"/>
        <v>0</v>
      </c>
      <c r="M571" s="108">
        <f t="shared" si="265"/>
        <v>0</v>
      </c>
      <c r="O571" s="11">
        <f t="shared" si="266"/>
        <v>0</v>
      </c>
      <c r="P571" s="108">
        <f t="shared" si="267"/>
        <v>0</v>
      </c>
      <c r="R571" s="11">
        <f t="shared" si="268"/>
        <v>0</v>
      </c>
      <c r="S571" s="108">
        <f t="shared" si="269"/>
        <v>0</v>
      </c>
      <c r="U571" s="11">
        <f t="shared" si="270"/>
        <v>0</v>
      </c>
      <c r="V571" s="108">
        <f t="shared" si="271"/>
        <v>0</v>
      </c>
      <c r="X571" s="11">
        <f t="shared" si="272"/>
        <v>0</v>
      </c>
      <c r="Y571" s="108">
        <f t="shared" si="273"/>
        <v>0</v>
      </c>
      <c r="AA571" s="11">
        <f t="shared" si="274"/>
        <v>0</v>
      </c>
      <c r="AB571" s="108">
        <f t="shared" si="275"/>
        <v>0</v>
      </c>
      <c r="AD571" s="11">
        <f t="shared" si="276"/>
        <v>0</v>
      </c>
      <c r="AE571" s="108">
        <f t="shared" si="277"/>
        <v>0</v>
      </c>
      <c r="AG571" s="11">
        <f t="shared" si="278"/>
        <v>0</v>
      </c>
      <c r="AH571" s="108">
        <f t="shared" si="279"/>
        <v>0</v>
      </c>
      <c r="AJ571" s="11">
        <f t="shared" si="280"/>
        <v>0</v>
      </c>
      <c r="AK571" s="108">
        <f t="shared" si="281"/>
        <v>0</v>
      </c>
      <c r="AM571" s="11">
        <f t="shared" si="282"/>
        <v>0</v>
      </c>
      <c r="AN571" s="108">
        <f t="shared" si="283"/>
        <v>0</v>
      </c>
      <c r="AP571" s="11">
        <f t="shared" si="284"/>
        <v>0</v>
      </c>
      <c r="AQ571" s="108">
        <f t="shared" si="285"/>
        <v>0</v>
      </c>
      <c r="AS571" s="11">
        <f t="shared" si="286"/>
        <v>0</v>
      </c>
      <c r="AT571" s="108">
        <f t="shared" si="287"/>
        <v>0</v>
      </c>
      <c r="AU571" s="158" t="str">
        <f>IF(C571="","",VLOOKUP(B571,apoio!P:S,4,0))</f>
        <v/>
      </c>
    </row>
    <row r="572" spans="1:47" ht="15" customHeight="1" x14ac:dyDescent="0.25">
      <c r="A572" s="7" t="str">
        <f>IF('1_geral'!$D$41="","",'1_geral'!$A$41)</f>
        <v/>
      </c>
      <c r="B572" s="49" t="str">
        <f>IF('1_geral'!$G$41="","",'1_geral'!$G$41)</f>
        <v/>
      </c>
      <c r="C572" s="49" t="str">
        <f>IF('1_geral'!$D$41="","",'1_geral'!$D$41)</f>
        <v/>
      </c>
      <c r="D572" s="35" t="str">
        <f>IF(C572="","",1/'3_pessoal'!C$41)</f>
        <v/>
      </c>
      <c r="E572" s="12">
        <f>IF(C572="",0,'3_pessoal'!BG$41)</f>
        <v>0</v>
      </c>
      <c r="F572" s="33">
        <f>IF(C572="",0,'3_pessoal'!BI$41)</f>
        <v>0</v>
      </c>
      <c r="G572" s="12">
        <f t="shared" si="263"/>
        <v>0</v>
      </c>
      <c r="I572" s="12">
        <f t="shared" si="261"/>
        <v>0</v>
      </c>
      <c r="J572" s="12">
        <f t="shared" si="262"/>
        <v>0</v>
      </c>
      <c r="L572" s="12">
        <f t="shared" si="264"/>
        <v>0</v>
      </c>
      <c r="M572" s="33">
        <f t="shared" si="265"/>
        <v>0</v>
      </c>
      <c r="O572" s="12">
        <f t="shared" si="266"/>
        <v>0</v>
      </c>
      <c r="P572" s="33">
        <f t="shared" si="267"/>
        <v>0</v>
      </c>
      <c r="R572" s="12">
        <f t="shared" si="268"/>
        <v>0</v>
      </c>
      <c r="S572" s="33">
        <f t="shared" si="269"/>
        <v>0</v>
      </c>
      <c r="U572" s="12">
        <f t="shared" si="270"/>
        <v>0</v>
      </c>
      <c r="V572" s="33">
        <f t="shared" si="271"/>
        <v>0</v>
      </c>
      <c r="X572" s="12">
        <f t="shared" si="272"/>
        <v>0</v>
      </c>
      <c r="Y572" s="33">
        <f t="shared" si="273"/>
        <v>0</v>
      </c>
      <c r="AA572" s="12">
        <f t="shared" si="274"/>
        <v>0</v>
      </c>
      <c r="AB572" s="33">
        <f t="shared" si="275"/>
        <v>0</v>
      </c>
      <c r="AD572" s="12">
        <f t="shared" si="276"/>
        <v>0</v>
      </c>
      <c r="AE572" s="33">
        <f t="shared" si="277"/>
        <v>0</v>
      </c>
      <c r="AG572" s="12">
        <f t="shared" si="278"/>
        <v>0</v>
      </c>
      <c r="AH572" s="33">
        <f t="shared" si="279"/>
        <v>0</v>
      </c>
      <c r="AJ572" s="12">
        <f t="shared" si="280"/>
        <v>0</v>
      </c>
      <c r="AK572" s="33">
        <f t="shared" si="281"/>
        <v>0</v>
      </c>
      <c r="AM572" s="12">
        <f t="shared" si="282"/>
        <v>0</v>
      </c>
      <c r="AN572" s="33">
        <f t="shared" si="283"/>
        <v>0</v>
      </c>
      <c r="AP572" s="12">
        <f t="shared" si="284"/>
        <v>0</v>
      </c>
      <c r="AQ572" s="33">
        <f t="shared" si="285"/>
        <v>0</v>
      </c>
      <c r="AS572" s="12">
        <f t="shared" si="286"/>
        <v>0</v>
      </c>
      <c r="AT572" s="33">
        <f t="shared" si="287"/>
        <v>0</v>
      </c>
      <c r="AU572" s="158" t="str">
        <f>IF(C572="","",VLOOKUP(B572,apoio!P:S,4,0))</f>
        <v/>
      </c>
    </row>
    <row r="573" spans="1:47" ht="15" customHeight="1" x14ac:dyDescent="0.25">
      <c r="A573" s="10" t="str">
        <f>IF('1_geral'!$D$42="","",'1_geral'!$A$42)</f>
        <v/>
      </c>
      <c r="B573" s="48" t="str">
        <f>IF('1_geral'!$G$42="","",'1_geral'!$G$42)</f>
        <v/>
      </c>
      <c r="C573" s="48" t="str">
        <f>IF('1_geral'!$D$42="","",'1_geral'!$D$42)</f>
        <v/>
      </c>
      <c r="D573" s="35" t="str">
        <f>IF(C573="","",1/'3_pessoal'!C$42)</f>
        <v/>
      </c>
      <c r="E573" s="11">
        <f>IF(C573="",0,'3_pessoal'!BG$42)</f>
        <v>0</v>
      </c>
      <c r="F573" s="108">
        <f>IF(C573="",0,'3_pessoal'!BI$42)</f>
        <v>0</v>
      </c>
      <c r="G573" s="11">
        <f t="shared" si="263"/>
        <v>0</v>
      </c>
      <c r="I573" s="11">
        <f t="shared" ref="I573:I590" si="288">IF(C573="",0,SUM(L573,O573,R573,U573,X573,AA573,AD573,AG573,AJ573,AM573,AP573,AS573))</f>
        <v>0</v>
      </c>
      <c r="J573" s="112">
        <f t="shared" ref="J573:J590" si="289">IF(C573="",0,SUM(M573,P573,S573,V573,Y573,AB573,AE573,AH573,AK573,AN573,AQ573,AT573))</f>
        <v>0</v>
      </c>
      <c r="L573" s="11">
        <f t="shared" si="264"/>
        <v>0</v>
      </c>
      <c r="M573" s="108">
        <f t="shared" si="265"/>
        <v>0</v>
      </c>
      <c r="O573" s="11">
        <f t="shared" si="266"/>
        <v>0</v>
      </c>
      <c r="P573" s="108">
        <f t="shared" si="267"/>
        <v>0</v>
      </c>
      <c r="R573" s="11">
        <f t="shared" si="268"/>
        <v>0</v>
      </c>
      <c r="S573" s="108">
        <f t="shared" si="269"/>
        <v>0</v>
      </c>
      <c r="U573" s="11">
        <f t="shared" si="270"/>
        <v>0</v>
      </c>
      <c r="V573" s="108">
        <f t="shared" si="271"/>
        <v>0</v>
      </c>
      <c r="X573" s="11">
        <f t="shared" si="272"/>
        <v>0</v>
      </c>
      <c r="Y573" s="108">
        <f t="shared" si="273"/>
        <v>0</v>
      </c>
      <c r="AA573" s="11">
        <f t="shared" si="274"/>
        <v>0</v>
      </c>
      <c r="AB573" s="108">
        <f t="shared" si="275"/>
        <v>0</v>
      </c>
      <c r="AD573" s="11">
        <f t="shared" si="276"/>
        <v>0</v>
      </c>
      <c r="AE573" s="108">
        <f t="shared" si="277"/>
        <v>0</v>
      </c>
      <c r="AG573" s="11">
        <f t="shared" si="278"/>
        <v>0</v>
      </c>
      <c r="AH573" s="108">
        <f t="shared" si="279"/>
        <v>0</v>
      </c>
      <c r="AJ573" s="11">
        <f t="shared" si="280"/>
        <v>0</v>
      </c>
      <c r="AK573" s="108">
        <f t="shared" si="281"/>
        <v>0</v>
      </c>
      <c r="AM573" s="11">
        <f t="shared" si="282"/>
        <v>0</v>
      </c>
      <c r="AN573" s="108">
        <f t="shared" si="283"/>
        <v>0</v>
      </c>
      <c r="AP573" s="11">
        <f t="shared" si="284"/>
        <v>0</v>
      </c>
      <c r="AQ573" s="108">
        <f t="shared" si="285"/>
        <v>0</v>
      </c>
      <c r="AS573" s="11">
        <f t="shared" si="286"/>
        <v>0</v>
      </c>
      <c r="AT573" s="108">
        <f t="shared" si="287"/>
        <v>0</v>
      </c>
      <c r="AU573" s="158" t="str">
        <f>IF(C573="","",VLOOKUP(B573,apoio!P:S,4,0))</f>
        <v/>
      </c>
    </row>
    <row r="574" spans="1:47" ht="15" customHeight="1" x14ac:dyDescent="0.25">
      <c r="A574" s="7" t="str">
        <f>IF('1_geral'!$D$43="","",'1_geral'!$A$43)</f>
        <v/>
      </c>
      <c r="B574" s="49" t="str">
        <f>IF('1_geral'!$G$43="","",'1_geral'!$G$43)</f>
        <v/>
      </c>
      <c r="C574" s="49" t="str">
        <f>IF('1_geral'!$D$43="","",'1_geral'!$D$43)</f>
        <v/>
      </c>
      <c r="D574" s="35" t="str">
        <f>IF(C574="","",1/'3_pessoal'!C$43)</f>
        <v/>
      </c>
      <c r="E574" s="12">
        <f>IF(C574="",0,'3_pessoal'!BG$43)</f>
        <v>0</v>
      </c>
      <c r="F574" s="33">
        <f>IF(C574="",0,'3_pessoal'!BI$43)</f>
        <v>0</v>
      </c>
      <c r="G574" s="12">
        <f t="shared" si="263"/>
        <v>0</v>
      </c>
      <c r="I574" s="12">
        <f t="shared" si="288"/>
        <v>0</v>
      </c>
      <c r="J574" s="12">
        <f t="shared" si="289"/>
        <v>0</v>
      </c>
      <c r="L574" s="12">
        <f t="shared" si="264"/>
        <v>0</v>
      </c>
      <c r="M574" s="33">
        <f t="shared" si="265"/>
        <v>0</v>
      </c>
      <c r="O574" s="12">
        <f t="shared" si="266"/>
        <v>0</v>
      </c>
      <c r="P574" s="33">
        <f t="shared" si="267"/>
        <v>0</v>
      </c>
      <c r="R574" s="12">
        <f t="shared" si="268"/>
        <v>0</v>
      </c>
      <c r="S574" s="33">
        <f t="shared" si="269"/>
        <v>0</v>
      </c>
      <c r="U574" s="12">
        <f t="shared" si="270"/>
        <v>0</v>
      </c>
      <c r="V574" s="33">
        <f t="shared" si="271"/>
        <v>0</v>
      </c>
      <c r="X574" s="12">
        <f t="shared" si="272"/>
        <v>0</v>
      </c>
      <c r="Y574" s="33">
        <f t="shared" si="273"/>
        <v>0</v>
      </c>
      <c r="AA574" s="12">
        <f t="shared" si="274"/>
        <v>0</v>
      </c>
      <c r="AB574" s="33">
        <f t="shared" si="275"/>
        <v>0</v>
      </c>
      <c r="AD574" s="12">
        <f t="shared" si="276"/>
        <v>0</v>
      </c>
      <c r="AE574" s="33">
        <f t="shared" si="277"/>
        <v>0</v>
      </c>
      <c r="AG574" s="12">
        <f t="shared" si="278"/>
        <v>0</v>
      </c>
      <c r="AH574" s="33">
        <f t="shared" si="279"/>
        <v>0</v>
      </c>
      <c r="AJ574" s="12">
        <f t="shared" si="280"/>
        <v>0</v>
      </c>
      <c r="AK574" s="33">
        <f t="shared" si="281"/>
        <v>0</v>
      </c>
      <c r="AM574" s="12">
        <f t="shared" si="282"/>
        <v>0</v>
      </c>
      <c r="AN574" s="33">
        <f t="shared" si="283"/>
        <v>0</v>
      </c>
      <c r="AP574" s="12">
        <f t="shared" si="284"/>
        <v>0</v>
      </c>
      <c r="AQ574" s="33">
        <f t="shared" si="285"/>
        <v>0</v>
      </c>
      <c r="AS574" s="12">
        <f t="shared" si="286"/>
        <v>0</v>
      </c>
      <c r="AT574" s="33">
        <f t="shared" si="287"/>
        <v>0</v>
      </c>
      <c r="AU574" s="158" t="str">
        <f>IF(C574="","",VLOOKUP(B574,apoio!P:S,4,0))</f>
        <v/>
      </c>
    </row>
    <row r="575" spans="1:47" ht="15" customHeight="1" x14ac:dyDescent="0.25">
      <c r="A575" s="10" t="str">
        <f>IF('1_geral'!$D$44="","",'1_geral'!$A$44)</f>
        <v/>
      </c>
      <c r="B575" s="48" t="str">
        <f>IF('1_geral'!$G$44="","",'1_geral'!$G$44)</f>
        <v/>
      </c>
      <c r="C575" s="48" t="str">
        <f>IF('1_geral'!$D$44="","",'1_geral'!$D$44)</f>
        <v/>
      </c>
      <c r="D575" s="35" t="str">
        <f>IF(C575="","",1/'3_pessoal'!C$44)</f>
        <v/>
      </c>
      <c r="E575" s="11">
        <f>IF(C575="",0,'3_pessoal'!BG$44)</f>
        <v>0</v>
      </c>
      <c r="F575" s="108">
        <f>IF(C575="",0,'3_pessoal'!BI$44)</f>
        <v>0</v>
      </c>
      <c r="G575" s="11">
        <f t="shared" si="263"/>
        <v>0</v>
      </c>
      <c r="I575" s="11">
        <f t="shared" si="288"/>
        <v>0</v>
      </c>
      <c r="J575" s="112">
        <f t="shared" si="289"/>
        <v>0</v>
      </c>
      <c r="L575" s="11">
        <f t="shared" si="264"/>
        <v>0</v>
      </c>
      <c r="M575" s="108">
        <f t="shared" si="265"/>
        <v>0</v>
      </c>
      <c r="O575" s="11">
        <f t="shared" si="266"/>
        <v>0</v>
      </c>
      <c r="P575" s="108">
        <f t="shared" si="267"/>
        <v>0</v>
      </c>
      <c r="R575" s="11">
        <f t="shared" si="268"/>
        <v>0</v>
      </c>
      <c r="S575" s="108">
        <f t="shared" si="269"/>
        <v>0</v>
      </c>
      <c r="U575" s="11">
        <f t="shared" si="270"/>
        <v>0</v>
      </c>
      <c r="V575" s="108">
        <f t="shared" si="271"/>
        <v>0</v>
      </c>
      <c r="X575" s="11">
        <f t="shared" si="272"/>
        <v>0</v>
      </c>
      <c r="Y575" s="108">
        <f t="shared" si="273"/>
        <v>0</v>
      </c>
      <c r="AA575" s="11">
        <f t="shared" si="274"/>
        <v>0</v>
      </c>
      <c r="AB575" s="108">
        <f t="shared" si="275"/>
        <v>0</v>
      </c>
      <c r="AD575" s="11">
        <f t="shared" si="276"/>
        <v>0</v>
      </c>
      <c r="AE575" s="108">
        <f t="shared" si="277"/>
        <v>0</v>
      </c>
      <c r="AG575" s="11">
        <f t="shared" si="278"/>
        <v>0</v>
      </c>
      <c r="AH575" s="108">
        <f t="shared" si="279"/>
        <v>0</v>
      </c>
      <c r="AJ575" s="11">
        <f t="shared" si="280"/>
        <v>0</v>
      </c>
      <c r="AK575" s="108">
        <f t="shared" si="281"/>
        <v>0</v>
      </c>
      <c r="AM575" s="11">
        <f t="shared" si="282"/>
        <v>0</v>
      </c>
      <c r="AN575" s="108">
        <f t="shared" si="283"/>
        <v>0</v>
      </c>
      <c r="AP575" s="11">
        <f t="shared" si="284"/>
        <v>0</v>
      </c>
      <c r="AQ575" s="108">
        <f t="shared" si="285"/>
        <v>0</v>
      </c>
      <c r="AS575" s="11">
        <f t="shared" si="286"/>
        <v>0</v>
      </c>
      <c r="AT575" s="108">
        <f t="shared" si="287"/>
        <v>0</v>
      </c>
      <c r="AU575" s="158" t="str">
        <f>IF(C575="","",VLOOKUP(B575,apoio!P:S,4,0))</f>
        <v/>
      </c>
    </row>
    <row r="576" spans="1:47" ht="15" customHeight="1" x14ac:dyDescent="0.25">
      <c r="A576" s="7" t="str">
        <f>IF('1_geral'!$D$45="","",'1_geral'!$A$45)</f>
        <v/>
      </c>
      <c r="B576" s="49" t="str">
        <f>IF('1_geral'!$G$45="","",'1_geral'!$G$45)</f>
        <v/>
      </c>
      <c r="C576" s="49" t="str">
        <f>IF('1_geral'!$D$45="","",'1_geral'!$D$45)</f>
        <v/>
      </c>
      <c r="D576" s="35" t="str">
        <f>IF(C576="","",1/'3_pessoal'!C$45)</f>
        <v/>
      </c>
      <c r="E576" s="12">
        <f>IF(C576="",0,'3_pessoal'!BG$45)</f>
        <v>0</v>
      </c>
      <c r="F576" s="33">
        <f>IF(C576="",0,'3_pessoal'!BI$45)</f>
        <v>0</v>
      </c>
      <c r="G576" s="12">
        <f t="shared" si="263"/>
        <v>0</v>
      </c>
      <c r="I576" s="12">
        <f t="shared" si="288"/>
        <v>0</v>
      </c>
      <c r="J576" s="12">
        <f t="shared" si="289"/>
        <v>0</v>
      </c>
      <c r="L576" s="12">
        <f t="shared" si="264"/>
        <v>0</v>
      </c>
      <c r="M576" s="33">
        <f t="shared" si="265"/>
        <v>0</v>
      </c>
      <c r="O576" s="12">
        <f t="shared" si="266"/>
        <v>0</v>
      </c>
      <c r="P576" s="33">
        <f t="shared" si="267"/>
        <v>0</v>
      </c>
      <c r="R576" s="12">
        <f t="shared" si="268"/>
        <v>0</v>
      </c>
      <c r="S576" s="33">
        <f t="shared" si="269"/>
        <v>0</v>
      </c>
      <c r="U576" s="12">
        <f t="shared" si="270"/>
        <v>0</v>
      </c>
      <c r="V576" s="33">
        <f t="shared" si="271"/>
        <v>0</v>
      </c>
      <c r="X576" s="12">
        <f t="shared" si="272"/>
        <v>0</v>
      </c>
      <c r="Y576" s="33">
        <f t="shared" si="273"/>
        <v>0</v>
      </c>
      <c r="AA576" s="12">
        <f t="shared" si="274"/>
        <v>0</v>
      </c>
      <c r="AB576" s="33">
        <f t="shared" si="275"/>
        <v>0</v>
      </c>
      <c r="AD576" s="12">
        <f t="shared" si="276"/>
        <v>0</v>
      </c>
      <c r="AE576" s="33">
        <f t="shared" si="277"/>
        <v>0</v>
      </c>
      <c r="AG576" s="12">
        <f t="shared" si="278"/>
        <v>0</v>
      </c>
      <c r="AH576" s="33">
        <f t="shared" si="279"/>
        <v>0</v>
      </c>
      <c r="AJ576" s="12">
        <f t="shared" si="280"/>
        <v>0</v>
      </c>
      <c r="AK576" s="33">
        <f t="shared" si="281"/>
        <v>0</v>
      </c>
      <c r="AM576" s="12">
        <f t="shared" si="282"/>
        <v>0</v>
      </c>
      <c r="AN576" s="33">
        <f t="shared" si="283"/>
        <v>0</v>
      </c>
      <c r="AP576" s="12">
        <f t="shared" si="284"/>
        <v>0</v>
      </c>
      <c r="AQ576" s="33">
        <f t="shared" si="285"/>
        <v>0</v>
      </c>
      <c r="AS576" s="12">
        <f t="shared" si="286"/>
        <v>0</v>
      </c>
      <c r="AT576" s="33">
        <f t="shared" si="287"/>
        <v>0</v>
      </c>
      <c r="AU576" s="158" t="str">
        <f>IF(C576="","",VLOOKUP(B576,apoio!P:S,4,0))</f>
        <v/>
      </c>
    </row>
    <row r="577" spans="1:47" ht="15" customHeight="1" x14ac:dyDescent="0.25">
      <c r="A577" s="10" t="str">
        <f>IF('1_geral'!$D$46="","",'1_geral'!$A$46)</f>
        <v/>
      </c>
      <c r="B577" s="48" t="str">
        <f>IF('1_geral'!$G$46="","",'1_geral'!$G$46)</f>
        <v/>
      </c>
      <c r="C577" s="48" t="str">
        <f>IF('1_geral'!$D$46="","",'1_geral'!$D$46)</f>
        <v/>
      </c>
      <c r="D577" s="35" t="str">
        <f>IF(C577="","",1/'3_pessoal'!C$46)</f>
        <v/>
      </c>
      <c r="E577" s="11">
        <f>IF(C577="",0,'3_pessoal'!BG$46)</f>
        <v>0</v>
      </c>
      <c r="F577" s="108">
        <f>IF(C577="",0,'3_pessoal'!BI$46)</f>
        <v>0</v>
      </c>
      <c r="G577" s="11">
        <f t="shared" si="263"/>
        <v>0</v>
      </c>
      <c r="I577" s="11">
        <f t="shared" si="288"/>
        <v>0</v>
      </c>
      <c r="J577" s="112">
        <f t="shared" si="289"/>
        <v>0</v>
      </c>
      <c r="L577" s="11">
        <f t="shared" si="264"/>
        <v>0</v>
      </c>
      <c r="M577" s="108">
        <f t="shared" si="265"/>
        <v>0</v>
      </c>
      <c r="O577" s="11">
        <f t="shared" si="266"/>
        <v>0</v>
      </c>
      <c r="P577" s="108">
        <f t="shared" si="267"/>
        <v>0</v>
      </c>
      <c r="R577" s="11">
        <f t="shared" si="268"/>
        <v>0</v>
      </c>
      <c r="S577" s="108">
        <f t="shared" si="269"/>
        <v>0</v>
      </c>
      <c r="U577" s="11">
        <f t="shared" si="270"/>
        <v>0</v>
      </c>
      <c r="V577" s="108">
        <f t="shared" si="271"/>
        <v>0</v>
      </c>
      <c r="X577" s="11">
        <f t="shared" si="272"/>
        <v>0</v>
      </c>
      <c r="Y577" s="108">
        <f t="shared" si="273"/>
        <v>0</v>
      </c>
      <c r="AA577" s="11">
        <f t="shared" si="274"/>
        <v>0</v>
      </c>
      <c r="AB577" s="108">
        <f t="shared" si="275"/>
        <v>0</v>
      </c>
      <c r="AD577" s="11">
        <f t="shared" si="276"/>
        <v>0</v>
      </c>
      <c r="AE577" s="108">
        <f t="shared" si="277"/>
        <v>0</v>
      </c>
      <c r="AG577" s="11">
        <f t="shared" si="278"/>
        <v>0</v>
      </c>
      <c r="AH577" s="108">
        <f t="shared" si="279"/>
        <v>0</v>
      </c>
      <c r="AJ577" s="11">
        <f t="shared" si="280"/>
        <v>0</v>
      </c>
      <c r="AK577" s="108">
        <f t="shared" si="281"/>
        <v>0</v>
      </c>
      <c r="AM577" s="11">
        <f t="shared" si="282"/>
        <v>0</v>
      </c>
      <c r="AN577" s="108">
        <f t="shared" si="283"/>
        <v>0</v>
      </c>
      <c r="AP577" s="11">
        <f t="shared" si="284"/>
        <v>0</v>
      </c>
      <c r="AQ577" s="108">
        <f t="shared" si="285"/>
        <v>0</v>
      </c>
      <c r="AS577" s="11">
        <f t="shared" si="286"/>
        <v>0</v>
      </c>
      <c r="AT577" s="108">
        <f t="shared" si="287"/>
        <v>0</v>
      </c>
      <c r="AU577" s="158" t="str">
        <f>IF(C577="","",VLOOKUP(B577,apoio!P:S,4,0))</f>
        <v/>
      </c>
    </row>
    <row r="578" spans="1:47" ht="15" customHeight="1" x14ac:dyDescent="0.25">
      <c r="A578" s="7" t="str">
        <f>IF('1_geral'!$D$47="","",'1_geral'!$A$47)</f>
        <v/>
      </c>
      <c r="B578" s="49" t="str">
        <f>IF('1_geral'!$G$47="","",'1_geral'!$G$47)</f>
        <v/>
      </c>
      <c r="C578" s="49" t="str">
        <f>IF('1_geral'!$D$47="","",'1_geral'!$D$47)</f>
        <v/>
      </c>
      <c r="D578" s="35" t="str">
        <f>IF(C578="","",1/'3_pessoal'!C$47)</f>
        <v/>
      </c>
      <c r="E578" s="12">
        <f>IF(C578="",0,'3_pessoal'!BG$47)</f>
        <v>0</v>
      </c>
      <c r="F578" s="33">
        <f>IF(C578="",0,'3_pessoal'!BI$47)</f>
        <v>0</v>
      </c>
      <c r="G578" s="12">
        <f t="shared" si="263"/>
        <v>0</v>
      </c>
      <c r="I578" s="12">
        <f t="shared" si="288"/>
        <v>0</v>
      </c>
      <c r="J578" s="12">
        <f t="shared" si="289"/>
        <v>0</v>
      </c>
      <c r="L578" s="12">
        <f t="shared" si="264"/>
        <v>0</v>
      </c>
      <c r="M578" s="33">
        <f t="shared" si="265"/>
        <v>0</v>
      </c>
      <c r="O578" s="12">
        <f t="shared" si="266"/>
        <v>0</v>
      </c>
      <c r="P578" s="33">
        <f t="shared" si="267"/>
        <v>0</v>
      </c>
      <c r="R578" s="12">
        <f t="shared" si="268"/>
        <v>0</v>
      </c>
      <c r="S578" s="33">
        <f t="shared" si="269"/>
        <v>0</v>
      </c>
      <c r="U578" s="12">
        <f t="shared" si="270"/>
        <v>0</v>
      </c>
      <c r="V578" s="33">
        <f t="shared" si="271"/>
        <v>0</v>
      </c>
      <c r="X578" s="12">
        <f t="shared" si="272"/>
        <v>0</v>
      </c>
      <c r="Y578" s="33">
        <f t="shared" si="273"/>
        <v>0</v>
      </c>
      <c r="AA578" s="12">
        <f t="shared" si="274"/>
        <v>0</v>
      </c>
      <c r="AB578" s="33">
        <f t="shared" si="275"/>
        <v>0</v>
      </c>
      <c r="AD578" s="12">
        <f t="shared" si="276"/>
        <v>0</v>
      </c>
      <c r="AE578" s="33">
        <f t="shared" si="277"/>
        <v>0</v>
      </c>
      <c r="AG578" s="12">
        <f t="shared" si="278"/>
        <v>0</v>
      </c>
      <c r="AH578" s="33">
        <f t="shared" si="279"/>
        <v>0</v>
      </c>
      <c r="AJ578" s="12">
        <f t="shared" si="280"/>
        <v>0</v>
      </c>
      <c r="AK578" s="33">
        <f t="shared" si="281"/>
        <v>0</v>
      </c>
      <c r="AM578" s="12">
        <f t="shared" si="282"/>
        <v>0</v>
      </c>
      <c r="AN578" s="33">
        <f t="shared" si="283"/>
        <v>0</v>
      </c>
      <c r="AP578" s="12">
        <f t="shared" si="284"/>
        <v>0</v>
      </c>
      <c r="AQ578" s="33">
        <f t="shared" si="285"/>
        <v>0</v>
      </c>
      <c r="AS578" s="12">
        <f t="shared" si="286"/>
        <v>0</v>
      </c>
      <c r="AT578" s="33">
        <f t="shared" si="287"/>
        <v>0</v>
      </c>
      <c r="AU578" s="158" t="str">
        <f>IF(C578="","",VLOOKUP(B578,apoio!P:S,4,0))</f>
        <v/>
      </c>
    </row>
    <row r="579" spans="1:47" ht="15" customHeight="1" x14ac:dyDescent="0.25">
      <c r="A579" s="10" t="str">
        <f>IF('1_geral'!$D$48="","",'1_geral'!$A$48)</f>
        <v/>
      </c>
      <c r="B579" s="48" t="str">
        <f>IF('1_geral'!$G$48="","",'1_geral'!$G$48)</f>
        <v/>
      </c>
      <c r="C579" s="48" t="str">
        <f>IF('1_geral'!$D$48="","",'1_geral'!$D$48)</f>
        <v/>
      </c>
      <c r="D579" s="35" t="str">
        <f>IF(C579="","",1/'3_pessoal'!C$48)</f>
        <v/>
      </c>
      <c r="E579" s="11">
        <f>IF(C579="",0,'3_pessoal'!BG$48)</f>
        <v>0</v>
      </c>
      <c r="F579" s="108">
        <f>IF(C579="",0,'3_pessoal'!BI$48)</f>
        <v>0</v>
      </c>
      <c r="G579" s="11">
        <f t="shared" si="263"/>
        <v>0</v>
      </c>
      <c r="I579" s="11">
        <f t="shared" si="288"/>
        <v>0</v>
      </c>
      <c r="J579" s="112">
        <f t="shared" si="289"/>
        <v>0</v>
      </c>
      <c r="L579" s="11">
        <f t="shared" si="264"/>
        <v>0</v>
      </c>
      <c r="M579" s="108">
        <f t="shared" si="265"/>
        <v>0</v>
      </c>
      <c r="O579" s="11">
        <f t="shared" si="266"/>
        <v>0</v>
      </c>
      <c r="P579" s="108">
        <f t="shared" si="267"/>
        <v>0</v>
      </c>
      <c r="R579" s="11">
        <f t="shared" si="268"/>
        <v>0</v>
      </c>
      <c r="S579" s="108">
        <f t="shared" si="269"/>
        <v>0</v>
      </c>
      <c r="U579" s="11">
        <f t="shared" si="270"/>
        <v>0</v>
      </c>
      <c r="V579" s="108">
        <f t="shared" si="271"/>
        <v>0</v>
      </c>
      <c r="X579" s="11">
        <f t="shared" si="272"/>
        <v>0</v>
      </c>
      <c r="Y579" s="108">
        <f t="shared" si="273"/>
        <v>0</v>
      </c>
      <c r="AA579" s="11">
        <f t="shared" si="274"/>
        <v>0</v>
      </c>
      <c r="AB579" s="108">
        <f t="shared" si="275"/>
        <v>0</v>
      </c>
      <c r="AD579" s="11">
        <f t="shared" si="276"/>
        <v>0</v>
      </c>
      <c r="AE579" s="108">
        <f t="shared" si="277"/>
        <v>0</v>
      </c>
      <c r="AG579" s="11">
        <f t="shared" si="278"/>
        <v>0</v>
      </c>
      <c r="AH579" s="108">
        <f t="shared" si="279"/>
        <v>0</v>
      </c>
      <c r="AJ579" s="11">
        <f t="shared" si="280"/>
        <v>0</v>
      </c>
      <c r="AK579" s="108">
        <f t="shared" si="281"/>
        <v>0</v>
      </c>
      <c r="AM579" s="11">
        <f t="shared" si="282"/>
        <v>0</v>
      </c>
      <c r="AN579" s="108">
        <f t="shared" si="283"/>
        <v>0</v>
      </c>
      <c r="AP579" s="11">
        <f t="shared" si="284"/>
        <v>0</v>
      </c>
      <c r="AQ579" s="108">
        <f t="shared" si="285"/>
        <v>0</v>
      </c>
      <c r="AS579" s="11">
        <f t="shared" si="286"/>
        <v>0</v>
      </c>
      <c r="AT579" s="108">
        <f t="shared" si="287"/>
        <v>0</v>
      </c>
      <c r="AU579" s="158" t="str">
        <f>IF(C579="","",VLOOKUP(B579,apoio!P:S,4,0))</f>
        <v/>
      </c>
    </row>
    <row r="580" spans="1:47" ht="15" customHeight="1" x14ac:dyDescent="0.25">
      <c r="A580" s="7" t="str">
        <f>IF('1_geral'!$D$49="","",'1_geral'!$A$49)</f>
        <v/>
      </c>
      <c r="B580" s="49" t="str">
        <f>IF('1_geral'!$G$49="","",'1_geral'!$G$49)</f>
        <v/>
      </c>
      <c r="C580" s="49" t="str">
        <f>IF('1_geral'!$D$49="","",'1_geral'!$D$49)</f>
        <v/>
      </c>
      <c r="D580" s="35" t="str">
        <f>IF(C580="","",1/'3_pessoal'!C$49)</f>
        <v/>
      </c>
      <c r="E580" s="12">
        <f>IF(C580="",0,'3_pessoal'!BG$49)</f>
        <v>0</v>
      </c>
      <c r="F580" s="33">
        <f>IF(C580="",0,'3_pessoal'!BI$49)</f>
        <v>0</v>
      </c>
      <c r="G580" s="12">
        <f t="shared" si="263"/>
        <v>0</v>
      </c>
      <c r="I580" s="12">
        <f t="shared" si="288"/>
        <v>0</v>
      </c>
      <c r="J580" s="12">
        <f t="shared" si="289"/>
        <v>0</v>
      </c>
      <c r="L580" s="12">
        <f t="shared" si="264"/>
        <v>0</v>
      </c>
      <c r="M580" s="33">
        <f t="shared" si="265"/>
        <v>0</v>
      </c>
      <c r="O580" s="12">
        <f t="shared" si="266"/>
        <v>0</v>
      </c>
      <c r="P580" s="33">
        <f t="shared" si="267"/>
        <v>0</v>
      </c>
      <c r="R580" s="12">
        <f t="shared" si="268"/>
        <v>0</v>
      </c>
      <c r="S580" s="33">
        <f t="shared" si="269"/>
        <v>0</v>
      </c>
      <c r="U580" s="12">
        <f t="shared" si="270"/>
        <v>0</v>
      </c>
      <c r="V580" s="33">
        <f t="shared" si="271"/>
        <v>0</v>
      </c>
      <c r="X580" s="12">
        <f t="shared" si="272"/>
        <v>0</v>
      </c>
      <c r="Y580" s="33">
        <f t="shared" si="273"/>
        <v>0</v>
      </c>
      <c r="AA580" s="12">
        <f t="shared" si="274"/>
        <v>0</v>
      </c>
      <c r="AB580" s="33">
        <f t="shared" si="275"/>
        <v>0</v>
      </c>
      <c r="AD580" s="12">
        <f t="shared" si="276"/>
        <v>0</v>
      </c>
      <c r="AE580" s="33">
        <f t="shared" si="277"/>
        <v>0</v>
      </c>
      <c r="AG580" s="12">
        <f t="shared" si="278"/>
        <v>0</v>
      </c>
      <c r="AH580" s="33">
        <f t="shared" si="279"/>
        <v>0</v>
      </c>
      <c r="AJ580" s="12">
        <f t="shared" si="280"/>
        <v>0</v>
      </c>
      <c r="AK580" s="33">
        <f t="shared" si="281"/>
        <v>0</v>
      </c>
      <c r="AM580" s="12">
        <f t="shared" si="282"/>
        <v>0</v>
      </c>
      <c r="AN580" s="33">
        <f t="shared" si="283"/>
        <v>0</v>
      </c>
      <c r="AP580" s="12">
        <f t="shared" si="284"/>
        <v>0</v>
      </c>
      <c r="AQ580" s="33">
        <f t="shared" si="285"/>
        <v>0</v>
      </c>
      <c r="AS580" s="12">
        <f t="shared" si="286"/>
        <v>0</v>
      </c>
      <c r="AT580" s="33">
        <f t="shared" si="287"/>
        <v>0</v>
      </c>
      <c r="AU580" s="158" t="str">
        <f>IF(C580="","",VLOOKUP(B580,apoio!P:S,4,0))</f>
        <v/>
      </c>
    </row>
    <row r="581" spans="1:47" ht="15" customHeight="1" x14ac:dyDescent="0.25">
      <c r="A581" s="10" t="str">
        <f>IF('1_geral'!$D$50="","",'1_geral'!$A$50)</f>
        <v/>
      </c>
      <c r="B581" s="48" t="str">
        <f>IF('1_geral'!$G$50="","",'1_geral'!$G$50)</f>
        <v/>
      </c>
      <c r="C581" s="48" t="str">
        <f>IF('1_geral'!$D$50="","",'1_geral'!$D$50)</f>
        <v/>
      </c>
      <c r="D581" s="35" t="str">
        <f>IF(C581="","",1/'3_pessoal'!C$50)</f>
        <v/>
      </c>
      <c r="E581" s="11">
        <f>IF(C581="",0,'3_pessoal'!BG$50)</f>
        <v>0</v>
      </c>
      <c r="F581" s="108">
        <f>IF(C581="",0,'3_pessoal'!BI$50)</f>
        <v>0</v>
      </c>
      <c r="G581" s="11">
        <f t="shared" si="263"/>
        <v>0</v>
      </c>
      <c r="I581" s="11">
        <f t="shared" si="288"/>
        <v>0</v>
      </c>
      <c r="J581" s="112">
        <f t="shared" si="289"/>
        <v>0</v>
      </c>
      <c r="L581" s="11">
        <f t="shared" si="264"/>
        <v>0</v>
      </c>
      <c r="M581" s="108">
        <f t="shared" si="265"/>
        <v>0</v>
      </c>
      <c r="O581" s="11">
        <f t="shared" si="266"/>
        <v>0</v>
      </c>
      <c r="P581" s="108">
        <f t="shared" si="267"/>
        <v>0</v>
      </c>
      <c r="R581" s="11">
        <f t="shared" si="268"/>
        <v>0</v>
      </c>
      <c r="S581" s="108">
        <f t="shared" si="269"/>
        <v>0</v>
      </c>
      <c r="U581" s="11">
        <f t="shared" si="270"/>
        <v>0</v>
      </c>
      <c r="V581" s="108">
        <f t="shared" si="271"/>
        <v>0</v>
      </c>
      <c r="X581" s="11">
        <f t="shared" si="272"/>
        <v>0</v>
      </c>
      <c r="Y581" s="108">
        <f t="shared" si="273"/>
        <v>0</v>
      </c>
      <c r="AA581" s="11">
        <f t="shared" si="274"/>
        <v>0</v>
      </c>
      <c r="AB581" s="108">
        <f t="shared" si="275"/>
        <v>0</v>
      </c>
      <c r="AD581" s="11">
        <f t="shared" si="276"/>
        <v>0</v>
      </c>
      <c r="AE581" s="108">
        <f t="shared" si="277"/>
        <v>0</v>
      </c>
      <c r="AG581" s="11">
        <f t="shared" si="278"/>
        <v>0</v>
      </c>
      <c r="AH581" s="108">
        <f t="shared" si="279"/>
        <v>0</v>
      </c>
      <c r="AJ581" s="11">
        <f t="shared" si="280"/>
        <v>0</v>
      </c>
      <c r="AK581" s="108">
        <f t="shared" si="281"/>
        <v>0</v>
      </c>
      <c r="AM581" s="11">
        <f t="shared" si="282"/>
        <v>0</v>
      </c>
      <c r="AN581" s="108">
        <f t="shared" si="283"/>
        <v>0</v>
      </c>
      <c r="AP581" s="11">
        <f t="shared" si="284"/>
        <v>0</v>
      </c>
      <c r="AQ581" s="108">
        <f t="shared" si="285"/>
        <v>0</v>
      </c>
      <c r="AS581" s="11">
        <f t="shared" si="286"/>
        <v>0</v>
      </c>
      <c r="AT581" s="108">
        <f t="shared" si="287"/>
        <v>0</v>
      </c>
      <c r="AU581" s="158" t="str">
        <f>IF(C581="","",VLOOKUP(B581,apoio!P:S,4,0))</f>
        <v/>
      </c>
    </row>
    <row r="582" spans="1:47" ht="15" customHeight="1" x14ac:dyDescent="0.25">
      <c r="A582" s="7" t="str">
        <f>IF('1_geral'!$D$51="","",'1_geral'!$A$51)</f>
        <v/>
      </c>
      <c r="B582" s="49" t="str">
        <f>IF('1_geral'!$G$51="","",'1_geral'!$G$51)</f>
        <v/>
      </c>
      <c r="C582" s="49" t="str">
        <f>IF('1_geral'!$D$51="","",'1_geral'!$D$51)</f>
        <v/>
      </c>
      <c r="D582" s="35" t="str">
        <f>IF(C582="","",1/'3_pessoal'!C$51)</f>
        <v/>
      </c>
      <c r="E582" s="12">
        <f>IF(C582="",0,'3_pessoal'!BG$51)</f>
        <v>0</v>
      </c>
      <c r="F582" s="33">
        <f>IF(C582="",0,'3_pessoal'!BI$51)</f>
        <v>0</v>
      </c>
      <c r="G582" s="12">
        <f t="shared" si="263"/>
        <v>0</v>
      </c>
      <c r="I582" s="12">
        <f t="shared" si="288"/>
        <v>0</v>
      </c>
      <c r="J582" s="12">
        <f t="shared" si="289"/>
        <v>0</v>
      </c>
      <c r="L582" s="12">
        <f t="shared" si="264"/>
        <v>0</v>
      </c>
      <c r="M582" s="33">
        <f t="shared" si="265"/>
        <v>0</v>
      </c>
      <c r="O582" s="12">
        <f t="shared" si="266"/>
        <v>0</v>
      </c>
      <c r="P582" s="33">
        <f t="shared" si="267"/>
        <v>0</v>
      </c>
      <c r="R582" s="12">
        <f t="shared" si="268"/>
        <v>0</v>
      </c>
      <c r="S582" s="33">
        <f t="shared" si="269"/>
        <v>0</v>
      </c>
      <c r="U582" s="12">
        <f t="shared" si="270"/>
        <v>0</v>
      </c>
      <c r="V582" s="33">
        <f t="shared" si="271"/>
        <v>0</v>
      </c>
      <c r="X582" s="12">
        <f t="shared" si="272"/>
        <v>0</v>
      </c>
      <c r="Y582" s="33">
        <f t="shared" si="273"/>
        <v>0</v>
      </c>
      <c r="AA582" s="12">
        <f t="shared" si="274"/>
        <v>0</v>
      </c>
      <c r="AB582" s="33">
        <f t="shared" si="275"/>
        <v>0</v>
      </c>
      <c r="AD582" s="12">
        <f t="shared" si="276"/>
        <v>0</v>
      </c>
      <c r="AE582" s="33">
        <f t="shared" si="277"/>
        <v>0</v>
      </c>
      <c r="AG582" s="12">
        <f t="shared" si="278"/>
        <v>0</v>
      </c>
      <c r="AH582" s="33">
        <f t="shared" si="279"/>
        <v>0</v>
      </c>
      <c r="AJ582" s="12">
        <f t="shared" si="280"/>
        <v>0</v>
      </c>
      <c r="AK582" s="33">
        <f t="shared" si="281"/>
        <v>0</v>
      </c>
      <c r="AM582" s="12">
        <f t="shared" si="282"/>
        <v>0</v>
      </c>
      <c r="AN582" s="33">
        <f t="shared" si="283"/>
        <v>0</v>
      </c>
      <c r="AP582" s="12">
        <f t="shared" si="284"/>
        <v>0</v>
      </c>
      <c r="AQ582" s="33">
        <f t="shared" si="285"/>
        <v>0</v>
      </c>
      <c r="AS582" s="12">
        <f t="shared" si="286"/>
        <v>0</v>
      </c>
      <c r="AT582" s="33">
        <f t="shared" si="287"/>
        <v>0</v>
      </c>
      <c r="AU582" s="158" t="str">
        <f>IF(C582="","",VLOOKUP(B582,apoio!P:S,4,0))</f>
        <v/>
      </c>
    </row>
    <row r="583" spans="1:47" ht="15" customHeight="1" x14ac:dyDescent="0.25">
      <c r="A583" s="10" t="str">
        <f>IF('1_geral'!$D$52="","",'1_geral'!$A$52)</f>
        <v/>
      </c>
      <c r="B583" s="48" t="str">
        <f>IF('1_geral'!$G$52="","",'1_geral'!$G$52)</f>
        <v/>
      </c>
      <c r="C583" s="48" t="str">
        <f>IF('1_geral'!$D$52="","",'1_geral'!$D$52)</f>
        <v/>
      </c>
      <c r="D583" s="35" t="str">
        <f>IF(C583="","",1/'3_pessoal'!C$52)</f>
        <v/>
      </c>
      <c r="E583" s="11">
        <f>IF(C583="",0,'3_pessoal'!BG$52)</f>
        <v>0</v>
      </c>
      <c r="F583" s="108">
        <f>IF(C583="",0,'3_pessoal'!BI$52)</f>
        <v>0</v>
      </c>
      <c r="G583" s="11">
        <f t="shared" si="263"/>
        <v>0</v>
      </c>
      <c r="I583" s="11">
        <f t="shared" si="288"/>
        <v>0</v>
      </c>
      <c r="J583" s="112">
        <f t="shared" si="289"/>
        <v>0</v>
      </c>
      <c r="L583" s="11">
        <f t="shared" si="264"/>
        <v>0</v>
      </c>
      <c r="M583" s="108">
        <f t="shared" si="265"/>
        <v>0</v>
      </c>
      <c r="O583" s="11">
        <f t="shared" si="266"/>
        <v>0</v>
      </c>
      <c r="P583" s="108">
        <f t="shared" si="267"/>
        <v>0</v>
      </c>
      <c r="R583" s="11">
        <f t="shared" si="268"/>
        <v>0</v>
      </c>
      <c r="S583" s="108">
        <f t="shared" si="269"/>
        <v>0</v>
      </c>
      <c r="U583" s="11">
        <f t="shared" si="270"/>
        <v>0</v>
      </c>
      <c r="V583" s="108">
        <f t="shared" si="271"/>
        <v>0</v>
      </c>
      <c r="X583" s="11">
        <f t="shared" si="272"/>
        <v>0</v>
      </c>
      <c r="Y583" s="108">
        <f t="shared" si="273"/>
        <v>0</v>
      </c>
      <c r="AA583" s="11">
        <f t="shared" si="274"/>
        <v>0</v>
      </c>
      <c r="AB583" s="108">
        <f t="shared" si="275"/>
        <v>0</v>
      </c>
      <c r="AD583" s="11">
        <f t="shared" si="276"/>
        <v>0</v>
      </c>
      <c r="AE583" s="108">
        <f t="shared" si="277"/>
        <v>0</v>
      </c>
      <c r="AG583" s="11">
        <f t="shared" si="278"/>
        <v>0</v>
      </c>
      <c r="AH583" s="108">
        <f t="shared" si="279"/>
        <v>0</v>
      </c>
      <c r="AJ583" s="11">
        <f t="shared" si="280"/>
        <v>0</v>
      </c>
      <c r="AK583" s="108">
        <f t="shared" si="281"/>
        <v>0</v>
      </c>
      <c r="AM583" s="11">
        <f t="shared" si="282"/>
        <v>0</v>
      </c>
      <c r="AN583" s="108">
        <f t="shared" si="283"/>
        <v>0</v>
      </c>
      <c r="AP583" s="11">
        <f t="shared" si="284"/>
        <v>0</v>
      </c>
      <c r="AQ583" s="108">
        <f t="shared" si="285"/>
        <v>0</v>
      </c>
      <c r="AS583" s="11">
        <f t="shared" si="286"/>
        <v>0</v>
      </c>
      <c r="AT583" s="108">
        <f t="shared" si="287"/>
        <v>0</v>
      </c>
      <c r="AU583" s="158" t="str">
        <f>IF(C583="","",VLOOKUP(B583,apoio!P:S,4,0))</f>
        <v/>
      </c>
    </row>
    <row r="584" spans="1:47" ht="15" customHeight="1" x14ac:dyDescent="0.25">
      <c r="A584" s="7" t="str">
        <f>IF('1_geral'!$D$53="","",'1_geral'!$A$53)</f>
        <v/>
      </c>
      <c r="B584" s="49" t="str">
        <f>IF('1_geral'!$G$53="","",'1_geral'!$G$53)</f>
        <v/>
      </c>
      <c r="C584" s="49" t="str">
        <f>IF('1_geral'!$D$53="","",'1_geral'!$D$53)</f>
        <v/>
      </c>
      <c r="D584" s="35" t="str">
        <f>IF(C584="","",1/'3_pessoal'!C$53)</f>
        <v/>
      </c>
      <c r="E584" s="12">
        <f>IF(C584="",0,'3_pessoal'!BG$53)</f>
        <v>0</v>
      </c>
      <c r="F584" s="33">
        <f>IF(C584="",0,'3_pessoal'!BI$53)</f>
        <v>0</v>
      </c>
      <c r="G584" s="12">
        <f t="shared" si="263"/>
        <v>0</v>
      </c>
      <c r="I584" s="12">
        <f t="shared" si="288"/>
        <v>0</v>
      </c>
      <c r="J584" s="12">
        <f t="shared" si="289"/>
        <v>0</v>
      </c>
      <c r="L584" s="12">
        <f t="shared" si="264"/>
        <v>0</v>
      </c>
      <c r="M584" s="33">
        <f t="shared" si="265"/>
        <v>0</v>
      </c>
      <c r="O584" s="12">
        <f t="shared" si="266"/>
        <v>0</v>
      </c>
      <c r="P584" s="33">
        <f t="shared" si="267"/>
        <v>0</v>
      </c>
      <c r="R584" s="12">
        <f t="shared" si="268"/>
        <v>0</v>
      </c>
      <c r="S584" s="33">
        <f t="shared" si="269"/>
        <v>0</v>
      </c>
      <c r="U584" s="12">
        <f t="shared" si="270"/>
        <v>0</v>
      </c>
      <c r="V584" s="33">
        <f t="shared" si="271"/>
        <v>0</v>
      </c>
      <c r="X584" s="12">
        <f t="shared" si="272"/>
        <v>0</v>
      </c>
      <c r="Y584" s="33">
        <f t="shared" si="273"/>
        <v>0</v>
      </c>
      <c r="AA584" s="12">
        <f t="shared" si="274"/>
        <v>0</v>
      </c>
      <c r="AB584" s="33">
        <f t="shared" si="275"/>
        <v>0</v>
      </c>
      <c r="AD584" s="12">
        <f t="shared" si="276"/>
        <v>0</v>
      </c>
      <c r="AE584" s="33">
        <f t="shared" si="277"/>
        <v>0</v>
      </c>
      <c r="AG584" s="12">
        <f t="shared" si="278"/>
        <v>0</v>
      </c>
      <c r="AH584" s="33">
        <f t="shared" si="279"/>
        <v>0</v>
      </c>
      <c r="AJ584" s="12">
        <f t="shared" si="280"/>
        <v>0</v>
      </c>
      <c r="AK584" s="33">
        <f t="shared" si="281"/>
        <v>0</v>
      </c>
      <c r="AM584" s="12">
        <f t="shared" si="282"/>
        <v>0</v>
      </c>
      <c r="AN584" s="33">
        <f t="shared" si="283"/>
        <v>0</v>
      </c>
      <c r="AP584" s="12">
        <f t="shared" si="284"/>
        <v>0</v>
      </c>
      <c r="AQ584" s="33">
        <f t="shared" si="285"/>
        <v>0</v>
      </c>
      <c r="AS584" s="12">
        <f t="shared" si="286"/>
        <v>0</v>
      </c>
      <c r="AT584" s="33">
        <f t="shared" si="287"/>
        <v>0</v>
      </c>
      <c r="AU584" s="158" t="str">
        <f>IF(C584="","",VLOOKUP(B584,apoio!P:S,4,0))</f>
        <v/>
      </c>
    </row>
    <row r="585" spans="1:47" ht="15" customHeight="1" x14ac:dyDescent="0.25">
      <c r="A585" s="10" t="str">
        <f>IF('1_geral'!$D$54="","",'1_geral'!$A$54)</f>
        <v/>
      </c>
      <c r="B585" s="48" t="str">
        <f>IF('1_geral'!$G$54="","",'1_geral'!$G$54)</f>
        <v/>
      </c>
      <c r="C585" s="48" t="str">
        <f>IF('1_geral'!$D$54="","",'1_geral'!$D$54)</f>
        <v/>
      </c>
      <c r="D585" s="35" t="str">
        <f>IF(C585="","",1/'3_pessoal'!C$54)</f>
        <v/>
      </c>
      <c r="E585" s="11">
        <f>IF(C585="",0,'3_pessoal'!BG$54)</f>
        <v>0</v>
      </c>
      <c r="F585" s="108">
        <f>IF(C585="",0,'3_pessoal'!BI$54)</f>
        <v>0</v>
      </c>
      <c r="G585" s="11">
        <f t="shared" si="263"/>
        <v>0</v>
      </c>
      <c r="I585" s="11">
        <f t="shared" si="288"/>
        <v>0</v>
      </c>
      <c r="J585" s="112">
        <f t="shared" si="289"/>
        <v>0</v>
      </c>
      <c r="L585" s="11">
        <f t="shared" si="264"/>
        <v>0</v>
      </c>
      <c r="M585" s="108">
        <f t="shared" si="265"/>
        <v>0</v>
      </c>
      <c r="O585" s="11">
        <f t="shared" si="266"/>
        <v>0</v>
      </c>
      <c r="P585" s="108">
        <f t="shared" si="267"/>
        <v>0</v>
      </c>
      <c r="R585" s="11">
        <f t="shared" si="268"/>
        <v>0</v>
      </c>
      <c r="S585" s="108">
        <f t="shared" si="269"/>
        <v>0</v>
      </c>
      <c r="U585" s="11">
        <f t="shared" si="270"/>
        <v>0</v>
      </c>
      <c r="V585" s="108">
        <f t="shared" si="271"/>
        <v>0</v>
      </c>
      <c r="X585" s="11">
        <f t="shared" si="272"/>
        <v>0</v>
      </c>
      <c r="Y585" s="108">
        <f t="shared" si="273"/>
        <v>0</v>
      </c>
      <c r="AA585" s="11">
        <f t="shared" si="274"/>
        <v>0</v>
      </c>
      <c r="AB585" s="108">
        <f t="shared" si="275"/>
        <v>0</v>
      </c>
      <c r="AD585" s="11">
        <f t="shared" si="276"/>
        <v>0</v>
      </c>
      <c r="AE585" s="108">
        <f t="shared" si="277"/>
        <v>0</v>
      </c>
      <c r="AG585" s="11">
        <f t="shared" si="278"/>
        <v>0</v>
      </c>
      <c r="AH585" s="108">
        <f t="shared" si="279"/>
        <v>0</v>
      </c>
      <c r="AJ585" s="11">
        <f t="shared" si="280"/>
        <v>0</v>
      </c>
      <c r="AK585" s="108">
        <f t="shared" si="281"/>
        <v>0</v>
      </c>
      <c r="AM585" s="11">
        <f t="shared" si="282"/>
        <v>0</v>
      </c>
      <c r="AN585" s="108">
        <f t="shared" si="283"/>
        <v>0</v>
      </c>
      <c r="AP585" s="11">
        <f t="shared" si="284"/>
        <v>0</v>
      </c>
      <c r="AQ585" s="108">
        <f t="shared" si="285"/>
        <v>0</v>
      </c>
      <c r="AS585" s="11">
        <f t="shared" si="286"/>
        <v>0</v>
      </c>
      <c r="AT585" s="108">
        <f t="shared" si="287"/>
        <v>0</v>
      </c>
      <c r="AU585" s="158" t="str">
        <f>IF(C585="","",VLOOKUP(B585,apoio!P:S,4,0))</f>
        <v/>
      </c>
    </row>
    <row r="586" spans="1:47" ht="15" customHeight="1" x14ac:dyDescent="0.25">
      <c r="A586" s="7" t="str">
        <f>IF('1_geral'!$D$55="","",'1_geral'!$A$55)</f>
        <v/>
      </c>
      <c r="B586" s="49" t="str">
        <f>IF('1_geral'!$G$55="","",'1_geral'!$G$55)</f>
        <v/>
      </c>
      <c r="C586" s="49" t="str">
        <f>IF('1_geral'!$D$55="","",'1_geral'!$D$55)</f>
        <v/>
      </c>
      <c r="D586" s="35" t="str">
        <f>IF(C586="","",1/'3_pessoal'!C$55)</f>
        <v/>
      </c>
      <c r="E586" s="12">
        <f>IF(C586="",0,'3_pessoal'!BG$55)</f>
        <v>0</v>
      </c>
      <c r="F586" s="33">
        <f>IF(C586="",0,'3_pessoal'!BI$55)</f>
        <v>0</v>
      </c>
      <c r="G586" s="12">
        <f t="shared" si="263"/>
        <v>0</v>
      </c>
      <c r="I586" s="12">
        <f t="shared" si="288"/>
        <v>0</v>
      </c>
      <c r="J586" s="12">
        <f t="shared" si="289"/>
        <v>0</v>
      </c>
      <c r="L586" s="12">
        <f t="shared" si="264"/>
        <v>0</v>
      </c>
      <c r="M586" s="33">
        <f t="shared" si="265"/>
        <v>0</v>
      </c>
      <c r="O586" s="12">
        <f t="shared" si="266"/>
        <v>0</v>
      </c>
      <c r="P586" s="33">
        <f t="shared" si="267"/>
        <v>0</v>
      </c>
      <c r="R586" s="12">
        <f t="shared" si="268"/>
        <v>0</v>
      </c>
      <c r="S586" s="33">
        <f t="shared" si="269"/>
        <v>0</v>
      </c>
      <c r="U586" s="12">
        <f t="shared" si="270"/>
        <v>0</v>
      </c>
      <c r="V586" s="33">
        <f t="shared" si="271"/>
        <v>0</v>
      </c>
      <c r="X586" s="12">
        <f t="shared" si="272"/>
        <v>0</v>
      </c>
      <c r="Y586" s="33">
        <f t="shared" si="273"/>
        <v>0</v>
      </c>
      <c r="AA586" s="12">
        <f t="shared" si="274"/>
        <v>0</v>
      </c>
      <c r="AB586" s="33">
        <f t="shared" si="275"/>
        <v>0</v>
      </c>
      <c r="AD586" s="12">
        <f t="shared" si="276"/>
        <v>0</v>
      </c>
      <c r="AE586" s="33">
        <f t="shared" si="277"/>
        <v>0</v>
      </c>
      <c r="AG586" s="12">
        <f t="shared" si="278"/>
        <v>0</v>
      </c>
      <c r="AH586" s="33">
        <f t="shared" si="279"/>
        <v>0</v>
      </c>
      <c r="AJ586" s="12">
        <f t="shared" si="280"/>
        <v>0</v>
      </c>
      <c r="AK586" s="33">
        <f t="shared" si="281"/>
        <v>0</v>
      </c>
      <c r="AM586" s="12">
        <f t="shared" si="282"/>
        <v>0</v>
      </c>
      <c r="AN586" s="33">
        <f t="shared" si="283"/>
        <v>0</v>
      </c>
      <c r="AP586" s="12">
        <f t="shared" si="284"/>
        <v>0</v>
      </c>
      <c r="AQ586" s="33">
        <f t="shared" si="285"/>
        <v>0</v>
      </c>
      <c r="AS586" s="12">
        <f t="shared" si="286"/>
        <v>0</v>
      </c>
      <c r="AT586" s="33">
        <f t="shared" si="287"/>
        <v>0</v>
      </c>
      <c r="AU586" s="158" t="str">
        <f>IF(C586="","",VLOOKUP(B586,apoio!P:S,4,0))</f>
        <v/>
      </c>
    </row>
    <row r="587" spans="1:47" ht="15" customHeight="1" x14ac:dyDescent="0.25">
      <c r="A587" s="10" t="str">
        <f>IF('1_geral'!$D$56="","",'1_geral'!$A$56)</f>
        <v/>
      </c>
      <c r="B587" s="48" t="str">
        <f>IF('1_geral'!$G$56="","",'1_geral'!$G$56)</f>
        <v/>
      </c>
      <c r="C587" s="48" t="str">
        <f>IF('1_geral'!$D$56="","",'1_geral'!$D$56)</f>
        <v/>
      </c>
      <c r="D587" s="35" t="str">
        <f>IF(C587="","",1/'3_pessoal'!C$56)</f>
        <v/>
      </c>
      <c r="E587" s="11">
        <f>IF(C587="",0,'3_pessoal'!BG$56)</f>
        <v>0</v>
      </c>
      <c r="F587" s="108">
        <f>IF(C587="",0,'3_pessoal'!BI$56)</f>
        <v>0</v>
      </c>
      <c r="G587" s="11">
        <f t="shared" si="263"/>
        <v>0</v>
      </c>
      <c r="I587" s="11">
        <f t="shared" si="288"/>
        <v>0</v>
      </c>
      <c r="J587" s="112">
        <f t="shared" si="289"/>
        <v>0</v>
      </c>
      <c r="L587" s="11">
        <f t="shared" si="264"/>
        <v>0</v>
      </c>
      <c r="M587" s="108">
        <f t="shared" si="265"/>
        <v>0</v>
      </c>
      <c r="O587" s="11">
        <f t="shared" si="266"/>
        <v>0</v>
      </c>
      <c r="P587" s="108">
        <f t="shared" si="267"/>
        <v>0</v>
      </c>
      <c r="R587" s="11">
        <f t="shared" si="268"/>
        <v>0</v>
      </c>
      <c r="S587" s="108">
        <f t="shared" si="269"/>
        <v>0</v>
      </c>
      <c r="U587" s="11">
        <f t="shared" si="270"/>
        <v>0</v>
      </c>
      <c r="V587" s="108">
        <f t="shared" si="271"/>
        <v>0</v>
      </c>
      <c r="X587" s="11">
        <f t="shared" si="272"/>
        <v>0</v>
      </c>
      <c r="Y587" s="108">
        <f t="shared" si="273"/>
        <v>0</v>
      </c>
      <c r="AA587" s="11">
        <f t="shared" si="274"/>
        <v>0</v>
      </c>
      <c r="AB587" s="108">
        <f t="shared" si="275"/>
        <v>0</v>
      </c>
      <c r="AD587" s="11">
        <f t="shared" si="276"/>
        <v>0</v>
      </c>
      <c r="AE587" s="108">
        <f t="shared" si="277"/>
        <v>0</v>
      </c>
      <c r="AG587" s="11">
        <f t="shared" si="278"/>
        <v>0</v>
      </c>
      <c r="AH587" s="108">
        <f t="shared" si="279"/>
        <v>0</v>
      </c>
      <c r="AJ587" s="11">
        <f t="shared" si="280"/>
        <v>0</v>
      </c>
      <c r="AK587" s="108">
        <f t="shared" si="281"/>
        <v>0</v>
      </c>
      <c r="AM587" s="11">
        <f t="shared" si="282"/>
        <v>0</v>
      </c>
      <c r="AN587" s="108">
        <f t="shared" si="283"/>
        <v>0</v>
      </c>
      <c r="AP587" s="11">
        <f t="shared" si="284"/>
        <v>0</v>
      </c>
      <c r="AQ587" s="108">
        <f t="shared" si="285"/>
        <v>0</v>
      </c>
      <c r="AS587" s="11">
        <f t="shared" si="286"/>
        <v>0</v>
      </c>
      <c r="AT587" s="108">
        <f t="shared" si="287"/>
        <v>0</v>
      </c>
      <c r="AU587" s="158" t="str">
        <f>IF(C587="","",VLOOKUP(B587,apoio!P:S,4,0))</f>
        <v/>
      </c>
    </row>
    <row r="588" spans="1:47" ht="15" customHeight="1" x14ac:dyDescent="0.25">
      <c r="A588" s="7" t="str">
        <f>IF('1_geral'!$D$57="","",'1_geral'!$A$57)</f>
        <v/>
      </c>
      <c r="B588" s="49" t="str">
        <f>IF('1_geral'!$G$57="","",'1_geral'!$G$57)</f>
        <v/>
      </c>
      <c r="C588" s="49" t="str">
        <f>IF('1_geral'!$D$57="","",'1_geral'!$D$57)</f>
        <v/>
      </c>
      <c r="D588" s="35" t="str">
        <f>IF(C588="","",1/'3_pessoal'!C$57)</f>
        <v/>
      </c>
      <c r="E588" s="12">
        <f>IF(C588="",0,'3_pessoal'!BG$57)</f>
        <v>0</v>
      </c>
      <c r="F588" s="33">
        <f>IF(C588="",0,'3_pessoal'!BI$57)</f>
        <v>0</v>
      </c>
      <c r="G588" s="12">
        <f t="shared" si="263"/>
        <v>0</v>
      </c>
      <c r="I588" s="12">
        <f t="shared" si="288"/>
        <v>0</v>
      </c>
      <c r="J588" s="12">
        <f t="shared" si="289"/>
        <v>0</v>
      </c>
      <c r="L588" s="12">
        <f t="shared" si="264"/>
        <v>0</v>
      </c>
      <c r="M588" s="33">
        <f t="shared" si="265"/>
        <v>0</v>
      </c>
      <c r="O588" s="12">
        <f t="shared" si="266"/>
        <v>0</v>
      </c>
      <c r="P588" s="33">
        <f t="shared" si="267"/>
        <v>0</v>
      </c>
      <c r="R588" s="12">
        <f t="shared" si="268"/>
        <v>0</v>
      </c>
      <c r="S588" s="33">
        <f t="shared" si="269"/>
        <v>0</v>
      </c>
      <c r="U588" s="12">
        <f t="shared" si="270"/>
        <v>0</v>
      </c>
      <c r="V588" s="33">
        <f t="shared" si="271"/>
        <v>0</v>
      </c>
      <c r="X588" s="12">
        <f t="shared" si="272"/>
        <v>0</v>
      </c>
      <c r="Y588" s="33">
        <f t="shared" si="273"/>
        <v>0</v>
      </c>
      <c r="AA588" s="12">
        <f t="shared" si="274"/>
        <v>0</v>
      </c>
      <c r="AB588" s="33">
        <f t="shared" si="275"/>
        <v>0</v>
      </c>
      <c r="AD588" s="12">
        <f t="shared" si="276"/>
        <v>0</v>
      </c>
      <c r="AE588" s="33">
        <f t="shared" si="277"/>
        <v>0</v>
      </c>
      <c r="AG588" s="12">
        <f t="shared" si="278"/>
        <v>0</v>
      </c>
      <c r="AH588" s="33">
        <f t="shared" si="279"/>
        <v>0</v>
      </c>
      <c r="AJ588" s="12">
        <f t="shared" si="280"/>
        <v>0</v>
      </c>
      <c r="AK588" s="33">
        <f t="shared" si="281"/>
        <v>0</v>
      </c>
      <c r="AM588" s="12">
        <f t="shared" si="282"/>
        <v>0</v>
      </c>
      <c r="AN588" s="33">
        <f t="shared" si="283"/>
        <v>0</v>
      </c>
      <c r="AP588" s="12">
        <f t="shared" si="284"/>
        <v>0</v>
      </c>
      <c r="AQ588" s="33">
        <f t="shared" si="285"/>
        <v>0</v>
      </c>
      <c r="AS588" s="12">
        <f t="shared" si="286"/>
        <v>0</v>
      </c>
      <c r="AT588" s="33">
        <f t="shared" si="287"/>
        <v>0</v>
      </c>
      <c r="AU588" s="158" t="str">
        <f>IF(C588="","",VLOOKUP(B588,apoio!P:S,4,0))</f>
        <v/>
      </c>
    </row>
    <row r="589" spans="1:47" ht="15" customHeight="1" x14ac:dyDescent="0.25">
      <c r="A589" s="10" t="str">
        <f>IF('1_geral'!$D$58="","",'1_geral'!$A$58)</f>
        <v/>
      </c>
      <c r="B589" s="48" t="str">
        <f>IF('1_geral'!$G$58="","",'1_geral'!$G$58)</f>
        <v/>
      </c>
      <c r="C589" s="48" t="str">
        <f>IF('1_geral'!$D$58="","",'1_geral'!$D$58)</f>
        <v/>
      </c>
      <c r="D589" s="35" t="str">
        <f>IF(C589="","",1/'3_pessoal'!C$58)</f>
        <v/>
      </c>
      <c r="E589" s="11">
        <f>IF(C589="",0,'3_pessoal'!BG$58)</f>
        <v>0</v>
      </c>
      <c r="F589" s="108">
        <f>IF(C589="",0,'3_pessoal'!BI$58)</f>
        <v>0</v>
      </c>
      <c r="G589" s="11">
        <f t="shared" si="263"/>
        <v>0</v>
      </c>
      <c r="I589" s="11">
        <f t="shared" si="288"/>
        <v>0</v>
      </c>
      <c r="J589" s="112">
        <f t="shared" si="289"/>
        <v>0</v>
      </c>
      <c r="L589" s="11">
        <f t="shared" si="264"/>
        <v>0</v>
      </c>
      <c r="M589" s="108">
        <f t="shared" si="265"/>
        <v>0</v>
      </c>
      <c r="O589" s="11">
        <f t="shared" si="266"/>
        <v>0</v>
      </c>
      <c r="P589" s="108">
        <f t="shared" si="267"/>
        <v>0</v>
      </c>
      <c r="R589" s="11">
        <f t="shared" si="268"/>
        <v>0</v>
      </c>
      <c r="S589" s="108">
        <f t="shared" si="269"/>
        <v>0</v>
      </c>
      <c r="U589" s="11">
        <f t="shared" si="270"/>
        <v>0</v>
      </c>
      <c r="V589" s="108">
        <f t="shared" si="271"/>
        <v>0</v>
      </c>
      <c r="X589" s="11">
        <f t="shared" si="272"/>
        <v>0</v>
      </c>
      <c r="Y589" s="108">
        <f t="shared" si="273"/>
        <v>0</v>
      </c>
      <c r="AA589" s="11">
        <f t="shared" si="274"/>
        <v>0</v>
      </c>
      <c r="AB589" s="108">
        <f t="shared" si="275"/>
        <v>0</v>
      </c>
      <c r="AD589" s="11">
        <f t="shared" si="276"/>
        <v>0</v>
      </c>
      <c r="AE589" s="108">
        <f t="shared" si="277"/>
        <v>0</v>
      </c>
      <c r="AG589" s="11">
        <f t="shared" si="278"/>
        <v>0</v>
      </c>
      <c r="AH589" s="108">
        <f t="shared" si="279"/>
        <v>0</v>
      </c>
      <c r="AJ589" s="11">
        <f t="shared" si="280"/>
        <v>0</v>
      </c>
      <c r="AK589" s="108">
        <f t="shared" si="281"/>
        <v>0</v>
      </c>
      <c r="AM589" s="11">
        <f t="shared" si="282"/>
        <v>0</v>
      </c>
      <c r="AN589" s="108">
        <f t="shared" si="283"/>
        <v>0</v>
      </c>
      <c r="AP589" s="11">
        <f t="shared" si="284"/>
        <v>0</v>
      </c>
      <c r="AQ589" s="108">
        <f t="shared" si="285"/>
        <v>0</v>
      </c>
      <c r="AS589" s="11">
        <f t="shared" si="286"/>
        <v>0</v>
      </c>
      <c r="AT589" s="108">
        <f t="shared" si="287"/>
        <v>0</v>
      </c>
      <c r="AU589" s="158" t="str">
        <f>IF(C589="","",VLOOKUP(B589,apoio!P:S,4,0))</f>
        <v/>
      </c>
    </row>
    <row r="590" spans="1:47" ht="15" customHeight="1" x14ac:dyDescent="0.25">
      <c r="A590" s="47" t="str">
        <f>IF('1_geral'!$D$59="","",'1_geral'!$A$59)</f>
        <v/>
      </c>
      <c r="B590" s="50" t="str">
        <f>IF('1_geral'!$G$59="","",'1_geral'!$G$59)</f>
        <v/>
      </c>
      <c r="C590" s="50" t="str">
        <f>IF('1_geral'!$D$59="","",'1_geral'!$D$59)</f>
        <v/>
      </c>
      <c r="D590" s="138" t="str">
        <f>IF(C590="","",1/'3_pessoal'!C$59)</f>
        <v/>
      </c>
      <c r="E590" s="13">
        <f>IF(C590="",0,'3_pessoal'!BG$59)</f>
        <v>0</v>
      </c>
      <c r="F590" s="34">
        <f>IF(C590="",0,'3_pessoal'!BI$59)</f>
        <v>0</v>
      </c>
      <c r="G590" s="13">
        <f t="shared" si="263"/>
        <v>0</v>
      </c>
      <c r="H590" s="4"/>
      <c r="I590" s="13">
        <f t="shared" si="288"/>
        <v>0</v>
      </c>
      <c r="J590" s="13">
        <f t="shared" si="289"/>
        <v>0</v>
      </c>
      <c r="K590" s="4"/>
      <c r="L590" s="13">
        <f t="shared" si="264"/>
        <v>0</v>
      </c>
      <c r="M590" s="34">
        <f t="shared" si="265"/>
        <v>0</v>
      </c>
      <c r="N590" s="492"/>
      <c r="O590" s="13">
        <f t="shared" si="266"/>
        <v>0</v>
      </c>
      <c r="P590" s="34">
        <f t="shared" si="267"/>
        <v>0</v>
      </c>
      <c r="Q590" s="492"/>
      <c r="R590" s="13">
        <f t="shared" si="268"/>
        <v>0</v>
      </c>
      <c r="S590" s="34">
        <f t="shared" si="269"/>
        <v>0</v>
      </c>
      <c r="T590" s="492"/>
      <c r="U590" s="13">
        <f t="shared" si="270"/>
        <v>0</v>
      </c>
      <c r="V590" s="34">
        <f t="shared" si="271"/>
        <v>0</v>
      </c>
      <c r="W590" s="492"/>
      <c r="X590" s="13">
        <f t="shared" si="272"/>
        <v>0</v>
      </c>
      <c r="Y590" s="34">
        <f t="shared" si="273"/>
        <v>0</v>
      </c>
      <c r="Z590" s="492"/>
      <c r="AA590" s="13">
        <f t="shared" si="274"/>
        <v>0</v>
      </c>
      <c r="AB590" s="34">
        <f t="shared" si="275"/>
        <v>0</v>
      </c>
      <c r="AC590" s="492"/>
      <c r="AD590" s="13">
        <f t="shared" si="276"/>
        <v>0</v>
      </c>
      <c r="AE590" s="34">
        <f t="shared" si="277"/>
        <v>0</v>
      </c>
      <c r="AF590" s="492"/>
      <c r="AG590" s="13">
        <f t="shared" si="278"/>
        <v>0</v>
      </c>
      <c r="AH590" s="34">
        <f t="shared" si="279"/>
        <v>0</v>
      </c>
      <c r="AI590" s="492"/>
      <c r="AJ590" s="13">
        <f t="shared" si="280"/>
        <v>0</v>
      </c>
      <c r="AK590" s="34">
        <f t="shared" si="281"/>
        <v>0</v>
      </c>
      <c r="AL590" s="492"/>
      <c r="AM590" s="13">
        <f t="shared" si="282"/>
        <v>0</v>
      </c>
      <c r="AN590" s="34">
        <f t="shared" si="283"/>
        <v>0</v>
      </c>
      <c r="AO590" s="492"/>
      <c r="AP590" s="13">
        <f t="shared" si="284"/>
        <v>0</v>
      </c>
      <c r="AQ590" s="34">
        <f t="shared" si="285"/>
        <v>0</v>
      </c>
      <c r="AR590" s="492"/>
      <c r="AS590" s="13">
        <f t="shared" si="286"/>
        <v>0</v>
      </c>
      <c r="AT590" s="34">
        <f t="shared" si="287"/>
        <v>0</v>
      </c>
      <c r="AU590" s="158" t="str">
        <f>IF(C590="","",VLOOKUP(B590,apoio!P:S,4,0))</f>
        <v/>
      </c>
    </row>
    <row r="591" spans="1:47" ht="15" customHeight="1" x14ac:dyDescent="0.25">
      <c r="A591" s="8"/>
      <c r="B591" s="162" t="s">
        <v>68</v>
      </c>
      <c r="C591" s="163" t="str">
        <f>'3_pessoal'!BK1</f>
        <v/>
      </c>
      <c r="E591" s="113"/>
      <c r="F591" s="113"/>
      <c r="G591" s="113"/>
    </row>
    <row r="592" spans="1:47" ht="15" customHeight="1" x14ac:dyDescent="0.25">
      <c r="B592" s="3" t="s">
        <v>1644</v>
      </c>
      <c r="C592" s="8" t="str">
        <f>'3_pessoal'!BK2</f>
        <v>Nome Sobrenome</v>
      </c>
      <c r="D592" s="6"/>
      <c r="E592" s="113"/>
      <c r="F592" s="113"/>
      <c r="G592" s="113"/>
      <c r="I592" s="159" t="str">
        <f>I597</f>
        <v>Disponível</v>
      </c>
      <c r="J592" s="160">
        <f>IFERROR(ABS((J595-J596)/J595),0)</f>
        <v>0</v>
      </c>
      <c r="L592" s="105" t="str">
        <f>L597</f>
        <v>Disponível</v>
      </c>
      <c r="M592" s="157">
        <f>IFERROR(ABS((M595-M596)/M595),0)</f>
        <v>0</v>
      </c>
      <c r="O592" s="105" t="str">
        <f>O597</f>
        <v>Disponível</v>
      </c>
      <c r="P592" s="157">
        <f>IFERROR(ABS((P595-P596)/P595),0)</f>
        <v>0</v>
      </c>
      <c r="R592" s="105" t="str">
        <f>R597</f>
        <v>Disponível</v>
      </c>
      <c r="S592" s="157">
        <f>IFERROR(ABS((S595-S596)/S595),0)</f>
        <v>0</v>
      </c>
      <c r="U592" s="105" t="str">
        <f>U597</f>
        <v>Disponível</v>
      </c>
      <c r="V592" s="157">
        <f>IFERROR(ABS((V595-V596)/V595),0)</f>
        <v>0</v>
      </c>
      <c r="X592" s="105" t="str">
        <f>X597</f>
        <v>Disponível</v>
      </c>
      <c r="Y592" s="157">
        <f>IFERROR(ABS((Y595-Y596)/Y595),0)</f>
        <v>0</v>
      </c>
      <c r="AA592" s="105" t="str">
        <f>AA597</f>
        <v>Disponível</v>
      </c>
      <c r="AB592" s="157">
        <f>IFERROR(ABS((AB595-AB596)/AB595),0)</f>
        <v>0</v>
      </c>
      <c r="AD592" s="105" t="str">
        <f>AD597</f>
        <v>Disponível</v>
      </c>
      <c r="AE592" s="157">
        <f>IFERROR(ABS((AE595-AE596)/AE595),0)</f>
        <v>0</v>
      </c>
      <c r="AG592" s="105" t="str">
        <f>AG597</f>
        <v>Disponível</v>
      </c>
      <c r="AH592" s="157">
        <f>IFERROR(ABS((AH595-AH596)/AH595),0)</f>
        <v>0</v>
      </c>
      <c r="AJ592" s="105" t="str">
        <f>AJ597</f>
        <v>Disponível</v>
      </c>
      <c r="AK592" s="157">
        <f>IFERROR(ABS((AK595-AK596)/AK595),0)</f>
        <v>0</v>
      </c>
      <c r="AM592" s="105" t="str">
        <f>AM597</f>
        <v>Disponível</v>
      </c>
      <c r="AN592" s="157">
        <f>IFERROR(ABS((AN595-AN596)/AN595),0)</f>
        <v>0</v>
      </c>
      <c r="AP592" s="105" t="str">
        <f>AP597</f>
        <v>Disponível</v>
      </c>
      <c r="AQ592" s="157">
        <f>IFERROR(ABS((AQ595-AQ596)/AQ595),0)</f>
        <v>0</v>
      </c>
      <c r="AS592" s="105" t="str">
        <f>AS597</f>
        <v>Disponível</v>
      </c>
      <c r="AT592" s="157">
        <f>IFERROR(ABS((AT595-AT596)/AT595),0)</f>
        <v>0</v>
      </c>
    </row>
    <row r="593" spans="1:47" ht="15" customHeight="1" x14ac:dyDescent="0.25">
      <c r="B593" s="3" t="s">
        <v>1645</v>
      </c>
      <c r="C593" s="8" t="str">
        <f>'1_geral'!$D$2</f>
        <v/>
      </c>
      <c r="E593" s="647"/>
      <c r="F593" s="647"/>
      <c r="G593" s="647"/>
      <c r="I593" s="35"/>
      <c r="J593" s="35" t="e">
        <f>(J595-J596)/J595</f>
        <v>#DIV/0!</v>
      </c>
      <c r="K593" s="35"/>
      <c r="L593" s="165"/>
      <c r="M593" s="165" t="e">
        <f>(M595-M596)/M595</f>
        <v>#DIV/0!</v>
      </c>
      <c r="N593" s="165"/>
      <c r="O593" s="165"/>
      <c r="P593" s="165" t="e">
        <f>(P595-P596)/P595</f>
        <v>#DIV/0!</v>
      </c>
      <c r="Q593" s="165"/>
      <c r="R593" s="165"/>
      <c r="S593" s="165" t="e">
        <f>(S595-S596)/S595</f>
        <v>#DIV/0!</v>
      </c>
      <c r="T593" s="165"/>
      <c r="U593" s="165"/>
      <c r="V593" s="165" t="e">
        <f>(V595-V596)/V595</f>
        <v>#DIV/0!</v>
      </c>
      <c r="W593" s="165"/>
      <c r="X593" s="165"/>
      <c r="Y593" s="165" t="e">
        <f>(Y595-Y596)/Y595</f>
        <v>#DIV/0!</v>
      </c>
      <c r="Z593" s="165"/>
      <c r="AA593" s="165"/>
      <c r="AB593" s="165" t="e">
        <f>(AB595-AB596)/AB595</f>
        <v>#DIV/0!</v>
      </c>
      <c r="AC593" s="165"/>
      <c r="AD593" s="165"/>
      <c r="AE593" s="165" t="e">
        <f>(AE595-AE596)/AE595</f>
        <v>#DIV/0!</v>
      </c>
      <c r="AF593" s="165"/>
      <c r="AG593" s="165"/>
      <c r="AH593" s="165" t="e">
        <f>(AH595-AH596)/AH595</f>
        <v>#DIV/0!</v>
      </c>
      <c r="AI593" s="165"/>
      <c r="AJ593" s="165"/>
      <c r="AK593" s="165" t="e">
        <f>(AK595-AK596)/AK595</f>
        <v>#DIV/0!</v>
      </c>
      <c r="AL593" s="165"/>
      <c r="AM593" s="165"/>
      <c r="AN593" s="165" t="e">
        <f>(AN595-AN596)/AN595</f>
        <v>#DIV/0!</v>
      </c>
      <c r="AO593" s="165"/>
      <c r="AP593" s="165"/>
      <c r="AQ593" s="165" t="e">
        <f>(AQ595-AQ596)/AQ595</f>
        <v>#DIV/0!</v>
      </c>
      <c r="AR593" s="165"/>
      <c r="AS593" s="165"/>
      <c r="AT593" s="165" t="e">
        <f>(AT595-AT596)/AT595</f>
        <v>#DIV/0!</v>
      </c>
    </row>
    <row r="594" spans="1:47" ht="15" customHeight="1" x14ac:dyDescent="0.25">
      <c r="B594" s="3" t="s">
        <v>1646</v>
      </c>
      <c r="C594" s="6">
        <f>'1_geral'!$D$4</f>
        <v>0</v>
      </c>
      <c r="D594" s="9"/>
      <c r="E594" s="31"/>
      <c r="F594" s="31"/>
      <c r="G594" s="31"/>
      <c r="I594" s="648" t="s">
        <v>1647</v>
      </c>
      <c r="J594" s="648"/>
      <c r="L594" s="526" t="s">
        <v>125</v>
      </c>
      <c r="M594" s="526"/>
      <c r="O594" s="526" t="s">
        <v>143</v>
      </c>
      <c r="P594" s="526"/>
      <c r="R594" s="526" t="s">
        <v>126</v>
      </c>
      <c r="S594" s="526"/>
      <c r="U594" s="526" t="s">
        <v>144</v>
      </c>
      <c r="V594" s="526"/>
      <c r="X594" s="526" t="s">
        <v>145</v>
      </c>
      <c r="Y594" s="526"/>
      <c r="AA594" s="526" t="s">
        <v>127</v>
      </c>
      <c r="AB594" s="526"/>
      <c r="AD594" s="526" t="s">
        <v>128</v>
      </c>
      <c r="AE594" s="526"/>
      <c r="AG594" s="526" t="s">
        <v>146</v>
      </c>
      <c r="AH594" s="526"/>
      <c r="AJ594" s="526" t="s">
        <v>147</v>
      </c>
      <c r="AK594" s="526"/>
      <c r="AM594" s="526" t="s">
        <v>148</v>
      </c>
      <c r="AN594" s="526"/>
      <c r="AP594" s="526" t="s">
        <v>129</v>
      </c>
      <c r="AQ594" s="526"/>
      <c r="AS594" s="526" t="s">
        <v>149</v>
      </c>
      <c r="AT594" s="526"/>
    </row>
    <row r="595" spans="1:47" ht="15" customHeight="1" x14ac:dyDescent="0.25">
      <c r="E595" s="32"/>
      <c r="F595" s="32"/>
      <c r="G595" s="32"/>
      <c r="I595" s="105" t="s">
        <v>77</v>
      </c>
      <c r="J595" s="106">
        <f>SUM(M595,P595,S595,V595,Y595,AB595,AE595,AH595,AK595,AN595,AQ595,AT595)</f>
        <v>0</v>
      </c>
      <c r="L595" s="105" t="s">
        <v>77</v>
      </c>
      <c r="M595" s="106">
        <f>IF('3_pessoal'!$BL$3="Carga Horária",0,'3_pessoal'!$BL$3)</f>
        <v>0</v>
      </c>
      <c r="O595" s="105" t="s">
        <v>77</v>
      </c>
      <c r="P595" s="106">
        <f>M595</f>
        <v>0</v>
      </c>
      <c r="R595" s="105" t="s">
        <v>77</v>
      </c>
      <c r="S595" s="106">
        <f>M595</f>
        <v>0</v>
      </c>
      <c r="U595" s="105" t="s">
        <v>77</v>
      </c>
      <c r="V595" s="106">
        <f>M595</f>
        <v>0</v>
      </c>
      <c r="X595" s="105" t="s">
        <v>77</v>
      </c>
      <c r="Y595" s="106">
        <f>M595</f>
        <v>0</v>
      </c>
      <c r="AA595" s="105" t="s">
        <v>77</v>
      </c>
      <c r="AB595" s="106">
        <f>M595</f>
        <v>0</v>
      </c>
      <c r="AD595" s="105" t="s">
        <v>77</v>
      </c>
      <c r="AE595" s="106">
        <f>M595</f>
        <v>0</v>
      </c>
      <c r="AG595" s="105" t="s">
        <v>77</v>
      </c>
      <c r="AH595" s="106">
        <f>M595</f>
        <v>0</v>
      </c>
      <c r="AJ595" s="105" t="s">
        <v>77</v>
      </c>
      <c r="AK595" s="106">
        <f>M595</f>
        <v>0</v>
      </c>
      <c r="AM595" s="105" t="s">
        <v>77</v>
      </c>
      <c r="AN595" s="106">
        <f>M595</f>
        <v>0</v>
      </c>
      <c r="AP595" s="105" t="s">
        <v>77</v>
      </c>
      <c r="AQ595" s="106">
        <f>M595</f>
        <v>0</v>
      </c>
      <c r="AS595" s="105" t="s">
        <v>77</v>
      </c>
      <c r="AT595" s="106">
        <f>M595</f>
        <v>0</v>
      </c>
    </row>
    <row r="596" spans="1:47" ht="15" customHeight="1" x14ac:dyDescent="0.25">
      <c r="A596" s="523" t="s">
        <v>68</v>
      </c>
      <c r="B596" s="526" t="s">
        <v>2</v>
      </c>
      <c r="C596" s="526" t="s">
        <v>3</v>
      </c>
      <c r="E596" s="526" t="s">
        <v>241</v>
      </c>
      <c r="F596" s="526"/>
      <c r="G596" s="526"/>
      <c r="I596" s="105" t="s">
        <v>245</v>
      </c>
      <c r="J596" s="106">
        <f>SUM(L600:AT649)</f>
        <v>0</v>
      </c>
      <c r="L596" s="105" t="s">
        <v>245</v>
      </c>
      <c r="M596" s="106">
        <f>SUM(L600:M649)</f>
        <v>0</v>
      </c>
      <c r="O596" s="105" t="s">
        <v>245</v>
      </c>
      <c r="P596" s="106">
        <f>SUM(O600:P649)</f>
        <v>0</v>
      </c>
      <c r="R596" s="105" t="s">
        <v>245</v>
      </c>
      <c r="S596" s="106">
        <f>SUM(R600:S649)</f>
        <v>0</v>
      </c>
      <c r="U596" s="105" t="s">
        <v>245</v>
      </c>
      <c r="V596" s="106">
        <f>SUM(U600:V649)</f>
        <v>0</v>
      </c>
      <c r="X596" s="105" t="s">
        <v>245</v>
      </c>
      <c r="Y596" s="106">
        <f>SUM(X600:Y649)</f>
        <v>0</v>
      </c>
      <c r="AA596" s="105" t="s">
        <v>245</v>
      </c>
      <c r="AB596" s="106">
        <f>SUM(AA600:AB649)</f>
        <v>0</v>
      </c>
      <c r="AD596" s="105" t="s">
        <v>245</v>
      </c>
      <c r="AE596" s="106">
        <f>SUM(AD600:AE649)</f>
        <v>0</v>
      </c>
      <c r="AG596" s="105" t="s">
        <v>245</v>
      </c>
      <c r="AH596" s="106">
        <f>SUM(AG600:AH649)</f>
        <v>0</v>
      </c>
      <c r="AJ596" s="105" t="s">
        <v>245</v>
      </c>
      <c r="AK596" s="106">
        <f>SUM(AJ600:AK649)</f>
        <v>0</v>
      </c>
      <c r="AM596" s="105" t="s">
        <v>245</v>
      </c>
      <c r="AN596" s="106">
        <f>SUM(AM600:AN649)</f>
        <v>0</v>
      </c>
      <c r="AP596" s="105" t="s">
        <v>245</v>
      </c>
      <c r="AQ596" s="106">
        <f>SUM(AP600:AQ649)</f>
        <v>0</v>
      </c>
      <c r="AS596" s="105" t="s">
        <v>245</v>
      </c>
      <c r="AT596" s="106">
        <f>SUM(AS600:AT649)</f>
        <v>0</v>
      </c>
    </row>
    <row r="597" spans="1:47" ht="15" customHeight="1" x14ac:dyDescent="0.25">
      <c r="A597" s="524"/>
      <c r="B597" s="526"/>
      <c r="C597" s="526"/>
      <c r="E597" s="643" t="str">
        <f>CONCATENATE(parametros!$C$3," (min)")</f>
        <v>Presencial (min)</v>
      </c>
      <c r="F597" s="644" t="str">
        <f>CONCATENATE(parametros!$M$3," (min)")</f>
        <v>Teletrabalho (min)</v>
      </c>
      <c r="G597" s="645" t="s">
        <v>242</v>
      </c>
      <c r="I597" s="105" t="str">
        <f>IF(J596&gt;J595,"Excesso","Disponível")</f>
        <v>Disponível</v>
      </c>
      <c r="J597" s="106">
        <f>ABS(J595-J596)</f>
        <v>0</v>
      </c>
      <c r="L597" s="105" t="str">
        <f>IF(M596&gt;M595,"Excesso","Disponível")</f>
        <v>Disponível</v>
      </c>
      <c r="M597" s="106">
        <f>ABS(M595*11/12-SUM(L600:M649))</f>
        <v>0</v>
      </c>
      <c r="O597" s="105" t="str">
        <f>IF(P596&gt;P595,"Excesso","Disponível")</f>
        <v>Disponível</v>
      </c>
      <c r="P597" s="106">
        <f>ABS(P595*11/12-SUM(O600:P649))</f>
        <v>0</v>
      </c>
      <c r="R597" s="105" t="str">
        <f>IF(S596&gt;S595,"Excesso","Disponível")</f>
        <v>Disponível</v>
      </c>
      <c r="S597" s="106">
        <f>ABS(S595*11/12-SUM(R600:S649))</f>
        <v>0</v>
      </c>
      <c r="U597" s="105" t="str">
        <f>IF(V596&gt;V595,"Excesso","Disponível")</f>
        <v>Disponível</v>
      </c>
      <c r="V597" s="106">
        <f>ABS(V595*11/12-SUM(U600:V649))</f>
        <v>0</v>
      </c>
      <c r="X597" s="105" t="str">
        <f>IF(Y596&gt;Y595,"Excesso","Disponível")</f>
        <v>Disponível</v>
      </c>
      <c r="Y597" s="106">
        <f>ABS(Y595*11/12-SUM(X600:Y649))</f>
        <v>0</v>
      </c>
      <c r="AA597" s="105" t="str">
        <f>IF(AB596&gt;AB595,"Excesso","Disponível")</f>
        <v>Disponível</v>
      </c>
      <c r="AB597" s="106">
        <f>ABS(AB595*11/12-SUM(AA600:AB649))</f>
        <v>0</v>
      </c>
      <c r="AD597" s="105" t="str">
        <f>IF(AE596&gt;AE595,"Excesso","Disponível")</f>
        <v>Disponível</v>
      </c>
      <c r="AE597" s="106">
        <f>ABS(AE595*11/12-SUM(AD600:AE649))</f>
        <v>0</v>
      </c>
      <c r="AG597" s="105" t="str">
        <f>IF(AH596&gt;AH595,"Excesso","Disponível")</f>
        <v>Disponível</v>
      </c>
      <c r="AH597" s="106">
        <f>ABS(AH595*11/12-SUM(AG600:AH649))</f>
        <v>0</v>
      </c>
      <c r="AJ597" s="105" t="str">
        <f>IF(AK596&gt;AK595,"Excesso","Disponível")</f>
        <v>Disponível</v>
      </c>
      <c r="AK597" s="106">
        <f>ABS(AK595*11/12-SUM(AJ600:AK649))</f>
        <v>0</v>
      </c>
      <c r="AM597" s="105" t="str">
        <f>IF(AN596&gt;AN595,"Excesso","Disponível")</f>
        <v>Disponível</v>
      </c>
      <c r="AN597" s="106">
        <f>ABS(AN595*11/12-SUM(AM600:AN649))</f>
        <v>0</v>
      </c>
      <c r="AP597" s="105" t="str">
        <f>IF(AQ596&gt;AQ595,"Excesso","Disponível")</f>
        <v>Disponível</v>
      </c>
      <c r="AQ597" s="106">
        <f>ABS(AQ595*11/12-SUM(AP600:AQ649))</f>
        <v>0</v>
      </c>
      <c r="AS597" s="105" t="str">
        <f>IF(AT596&gt;AT595,"Excesso","Disponível")</f>
        <v>Disponível</v>
      </c>
      <c r="AT597" s="106">
        <f>ABS(AT595*11/12-SUM(AS600:AT649))</f>
        <v>0</v>
      </c>
    </row>
    <row r="598" spans="1:47" ht="15" customHeight="1" x14ac:dyDescent="0.25">
      <c r="A598" s="524"/>
      <c r="B598" s="526"/>
      <c r="C598" s="526"/>
      <c r="E598" s="643"/>
      <c r="F598" s="644"/>
      <c r="G598" s="646"/>
      <c r="I598" s="161">
        <f>IFERROR(SUM(I600:I649)/(SUM(I600:I649)+SUM(J600:J649)),0)</f>
        <v>0</v>
      </c>
      <c r="J598" s="161">
        <f>IFERROR(SUM(J600:J649)/(SUM(I600:I649)+SUM(J600:J649)),0)</f>
        <v>0</v>
      </c>
      <c r="L598" s="110">
        <f>IFERROR(SUM(L600:L649)/(SUM(L600:L649)+SUM(M600:M649)),0)</f>
        <v>0</v>
      </c>
      <c r="M598" s="111">
        <f>IFERROR(SUM(M600:M649)/(SUM(L600:L649)+SUM(M600:M649)),0)</f>
        <v>0</v>
      </c>
      <c r="O598" s="110">
        <f>IFERROR(SUM(O600:O649)/(SUM(O600:O649)+SUM(P600:P649)),0)</f>
        <v>0</v>
      </c>
      <c r="P598" s="111">
        <f>IFERROR(SUM(P600:P649)/(SUM(O600:O649)+SUM(P600:P649)),0)</f>
        <v>0</v>
      </c>
      <c r="R598" s="110">
        <f>IFERROR(SUM(R600:R649)/(SUM(R600:R649)+SUM(S600:S649)),0)</f>
        <v>0</v>
      </c>
      <c r="S598" s="111">
        <f>IFERROR(SUM(S600:S649)/(SUM(R600:R649)+SUM(S600:S649)),0)</f>
        <v>0</v>
      </c>
      <c r="U598" s="110">
        <f>IFERROR(SUM(U600:U649)/(SUM(U600:U649)+SUM(V600:V649)),0)</f>
        <v>0</v>
      </c>
      <c r="V598" s="111">
        <f>IFERROR(SUM(V600:V649)/(SUM(U600:U649)+SUM(V600:V649)),0)</f>
        <v>0</v>
      </c>
      <c r="X598" s="110">
        <f>IFERROR(SUM(X600:X649)/(SUM(X600:X649)+SUM(Y600:Y649)),0)</f>
        <v>0</v>
      </c>
      <c r="Y598" s="111">
        <f>IFERROR(SUM(Y600:Y649)/(SUM(X600:X649)+SUM(Y600:Y649)),0)</f>
        <v>0</v>
      </c>
      <c r="AA598" s="110">
        <f>IFERROR(SUM(AA600:AA649)/(SUM(AA600:AA649)+SUM(AB600:AB649)),0)</f>
        <v>0</v>
      </c>
      <c r="AB598" s="111">
        <f>IFERROR(SUM(AB600:AB649)/(SUM(AA600:AA649)+SUM(AB600:AB649)),0)</f>
        <v>0</v>
      </c>
      <c r="AD598" s="110">
        <f>IFERROR(SUM(AD600:AD649)/(SUM(AD600:AD649)+SUM(AE600:AE649)),0)</f>
        <v>0</v>
      </c>
      <c r="AE598" s="111">
        <f>IFERROR(SUM(AE600:AE649)/(SUM(AD600:AD649)+SUM(AE600:AE649)),0)</f>
        <v>0</v>
      </c>
      <c r="AG598" s="110">
        <f>IFERROR(SUM(AG600:AG649)/(SUM(AG600:AG649)+SUM(AH600:AH649)),0)</f>
        <v>0</v>
      </c>
      <c r="AH598" s="111">
        <f>IFERROR(SUM(AH600:AH649)/(SUM(AG600:AG649)+SUM(AH600:AH649)),0)</f>
        <v>0</v>
      </c>
      <c r="AJ598" s="110">
        <f>IFERROR(SUM(AJ600:AJ649)/(SUM(AJ600:AJ649)+SUM(AK600:AK649)),0)</f>
        <v>0</v>
      </c>
      <c r="AK598" s="111">
        <f>IFERROR(SUM(AK600:AK649)/(SUM(AJ600:AJ649)+SUM(AK600:AK649)),0)</f>
        <v>0</v>
      </c>
      <c r="AM598" s="110">
        <f>IFERROR(SUM(AM600:AM649)/(SUM(AM600:AM649)+SUM(AN600:AN649)),0)</f>
        <v>0</v>
      </c>
      <c r="AN598" s="111">
        <f>IFERROR(SUM(AN600:AN649)/(SUM(AM600:AM649)+SUM(AN600:AN649)),0)</f>
        <v>0</v>
      </c>
      <c r="AP598" s="110">
        <f>IFERROR(SUM(AP600:AP649)/(SUM(AP600:AP649)+SUM(AQ600:AQ649)),0)</f>
        <v>0</v>
      </c>
      <c r="AQ598" s="111">
        <f>IFERROR(SUM(AQ600:AQ649)/(SUM(AP600:AP649)+SUM(AQ600:AQ649)),0)</f>
        <v>0</v>
      </c>
      <c r="AS598" s="110">
        <f>IFERROR(SUM(AS600:AS649)/(SUM(AS600:AS649)+SUM(AT600:AT649)),0)</f>
        <v>0</v>
      </c>
      <c r="AT598" s="111">
        <f>IFERROR(SUM(AT600:AT649)/(SUM(AS600:AS649)+SUM(AT600:AT649)),0)</f>
        <v>0</v>
      </c>
    </row>
    <row r="599" spans="1:47" ht="15" customHeight="1" x14ac:dyDescent="0.25">
      <c r="A599" s="525"/>
      <c r="B599" s="526"/>
      <c r="C599" s="526"/>
      <c r="E599" s="643"/>
      <c r="F599" s="644"/>
      <c r="G599" s="646"/>
      <c r="I599" s="36">
        <f>parametros!C596</f>
        <v>0</v>
      </c>
      <c r="J599" s="77">
        <f>parametros!M596</f>
        <v>0</v>
      </c>
      <c r="K599" s="1"/>
      <c r="L599" s="109" t="str">
        <f>parametros!$C$3</f>
        <v>Presencial</v>
      </c>
      <c r="M599" s="77" t="str">
        <f>parametros!$M$3</f>
        <v>Teletrabalho</v>
      </c>
      <c r="N599" s="1"/>
      <c r="O599" s="109" t="str">
        <f>parametros!$C$3</f>
        <v>Presencial</v>
      </c>
      <c r="P599" s="77" t="str">
        <f>parametros!$M$3</f>
        <v>Teletrabalho</v>
      </c>
      <c r="Q599" s="1"/>
      <c r="R599" s="109" t="str">
        <f>parametros!$C$3</f>
        <v>Presencial</v>
      </c>
      <c r="S599" s="77" t="str">
        <f>parametros!$M$3</f>
        <v>Teletrabalho</v>
      </c>
      <c r="T599" s="1"/>
      <c r="U599" s="109" t="str">
        <f>parametros!$C$3</f>
        <v>Presencial</v>
      </c>
      <c r="V599" s="77" t="str">
        <f>parametros!$M$3</f>
        <v>Teletrabalho</v>
      </c>
      <c r="W599" s="1"/>
      <c r="X599" s="109" t="str">
        <f>parametros!$C$3</f>
        <v>Presencial</v>
      </c>
      <c r="Y599" s="77" t="str">
        <f>parametros!$M$3</f>
        <v>Teletrabalho</v>
      </c>
      <c r="Z599" s="1"/>
      <c r="AA599" s="109" t="str">
        <f>parametros!$C$3</f>
        <v>Presencial</v>
      </c>
      <c r="AB599" s="77" t="str">
        <f>parametros!$M$3</f>
        <v>Teletrabalho</v>
      </c>
      <c r="AC599" s="1"/>
      <c r="AD599" s="109" t="str">
        <f>parametros!$C$3</f>
        <v>Presencial</v>
      </c>
      <c r="AE599" s="77" t="str">
        <f>parametros!$M$3</f>
        <v>Teletrabalho</v>
      </c>
      <c r="AF599" s="1"/>
      <c r="AG599" s="109" t="str">
        <f>parametros!$C$3</f>
        <v>Presencial</v>
      </c>
      <c r="AH599" s="77" t="str">
        <f>parametros!$M$3</f>
        <v>Teletrabalho</v>
      </c>
      <c r="AI599" s="1"/>
      <c r="AJ599" s="109" t="str">
        <f>parametros!$C$3</f>
        <v>Presencial</v>
      </c>
      <c r="AK599" s="77" t="str">
        <f>parametros!$M$3</f>
        <v>Teletrabalho</v>
      </c>
      <c r="AL599" s="1"/>
      <c r="AM599" s="109" t="str">
        <f>parametros!$C$3</f>
        <v>Presencial</v>
      </c>
      <c r="AN599" s="77" t="str">
        <f>parametros!$M$3</f>
        <v>Teletrabalho</v>
      </c>
      <c r="AO599" s="1"/>
      <c r="AP599" s="109" t="str">
        <f>parametros!$C$3</f>
        <v>Presencial</v>
      </c>
      <c r="AQ599" s="77" t="str">
        <f>parametros!$M$3</f>
        <v>Teletrabalho</v>
      </c>
      <c r="AR599" s="1"/>
      <c r="AS599" s="109" t="str">
        <f>parametros!$C$3</f>
        <v>Presencial</v>
      </c>
      <c r="AT599" s="77" t="str">
        <f>parametros!$M$3</f>
        <v>Teletrabalho</v>
      </c>
    </row>
    <row r="600" spans="1:47" ht="15" customHeight="1" x14ac:dyDescent="0.25">
      <c r="A600" s="10" t="str">
        <f>IF('1_geral'!$D$10="","",'1_geral'!$A$10)</f>
        <v/>
      </c>
      <c r="B600" s="48" t="str">
        <f>IF('1_geral'!$G$10="","",'1_geral'!$G$10)</f>
        <v/>
      </c>
      <c r="C600" s="48" t="str">
        <f>IF('1_geral'!$D$10="","",'1_geral'!$D$10)</f>
        <v/>
      </c>
      <c r="D600" s="35" t="str">
        <f>IF(C600="","",1/'3_pessoal'!C$10)</f>
        <v/>
      </c>
      <c r="E600" s="11">
        <f>IF(C600="",0,'3_pessoal'!BL$10)</f>
        <v>0</v>
      </c>
      <c r="F600" s="107">
        <f>IF(C600="",0,'3_pessoal'!BN$10)</f>
        <v>0</v>
      </c>
      <c r="G600" s="11">
        <f>IF(C600="",0,SUM(E600,F600))</f>
        <v>0</v>
      </c>
      <c r="I600" s="11">
        <f t="shared" ref="I600:I631" si="290">IF(C600="",0,SUM(L600,O600,R600,U600,X600,AA600,AD600,AG600,AJ600,AM600,AP600,AS600))</f>
        <v>0</v>
      </c>
      <c r="J600" s="112">
        <f t="shared" ref="J600:J631" si="291">IF(C600="",0,SUM(M600,P600,S600,V600,Y600,AB600,AE600,AH600,AK600,AN600,AQ600,AT600))</f>
        <v>0</v>
      </c>
      <c r="L600" s="11">
        <f>IFERROR(IF($E600="",0,$D600*IF($AU600="22d",$E600,IF($AU600="4w",$E600,IF($AU600="2w",$E600,IF($AU600="1m",$E600,IF($AU600="1b",$E600/6,IF($AU600="1t",$E600/4,IF($AU600="1q",$E600/3,IF($AU600="1s",$E600/2,IF($AU600="1a",$E600,IF($AU600="b1",$E600/2,IF($AU600="q1",$E600/3,IF($AU600="t1",$E600/4,IF($AU600="s1",$E600/6,IF($AU600="1b1",$E600/2,0))))))))))))))),0)</f>
        <v>0</v>
      </c>
      <c r="M600" s="107">
        <f>IFERROR(IF($F600="",0,$D600*IF($AU600="22d",$F600,IF($AU600="4w",$F600,IF($AU600="2w",$F600,IF($AU600="1m",$F600,IF($AU600="1b",VF600/6,IF($AU600="1t",$F600/4,IF($AU600="1q",$F600/3,IF($AU600="1s",$F600/2,IF($AU600="1a",$F600,IF($AU600="b1",$F600/2,IF($AU600="q1",$F600/3,IF($AU600="t1",$F600/4,IF($AU600="s1",$F600/6,IF($AU600="1b1",$F600/2,0))))))))))))))),0)</f>
        <v>0</v>
      </c>
      <c r="O600" s="11">
        <f>IFERROR(IF($E600="",0,$D600*IF($AU600="22d",$E600,IF($AU600="4w",$E600,IF($AU600="2w",$E600,IF($AU600="1m",$E600,IF($AU600="2b",$E600/6,IF($AU600="2t",$E600/4,IF($AU600="2q",$E600/3,IF($AU600="2s",$E600/2,IF($AU600="2a",$E600,IF($AU600="b1",$E600/2,IF($AU600="q1",$E600/3,IF($AU600="t1",$E600/4,IF($AU600="s1",$E600/6,IF($AU600="2b2",$E600/2,0))))))))))))))),0)</f>
        <v>0</v>
      </c>
      <c r="P600" s="107">
        <f>IFERROR(IF($F600="",0,$D600*IF($AU600="22d",$F600,IF($AU600="4w",$F600,IF($AU600="2w",$F600,IF($AU600="1m",$F600,IF($AU600="2b",$F600/6,IF($AU600="2t",$F600/4,IF($AU600="2q",$F600/3,IF($AU600="2s",$F600/2,IF($AU600="2a",$F600,IF($AU600="b1",$F600/2,IF($AU600="q1",$F600/3,IF($AU600="t1",$F600/4,IF($AU600="s1",$F600/6,IF($AU600="2b2",$F600/2,0))))))))))))))),0)</f>
        <v>0</v>
      </c>
      <c r="R600" s="11">
        <f>IFERROR(IF($E600="",0,$D600*IF($AU600="22d",$E600,IF($AU600="4w",$E600,IF($AU600="2w",$E600,IF($AU600="1m",$E600,IF($AU600="1b",$E600/6,IF($AU600="3t",$E600/4,IF($AU600="3q",$E600/3,IF($AU600="3s",$E600/2,IF($AU600="3a",$E600,IF($AU600="b2",$E600/2,IF($AU600="q1",$E600/3,IF($AU600="t1",$E600/4,IF($AU600="s1",$E600/6,IF($AU600="2b2",$E600/2,0))))))))))))))),0)</f>
        <v>0</v>
      </c>
      <c r="S600" s="107">
        <f>IFERROR(IF($F600="",0,$D600*IF($AU600="22d",$F600,IF($AU600="4w",$F600,IF($AU600="2w",$F600,IF($AU600="1m",$F600,IF($AU600="1b",$F600/6,IF($AU600="3t",$F600/4,IF($AU600="3q",$F600/3,IF($AU600="3s",$F600/2,IF($AU600="3a",$F600,IF($AU600="b2",$F600/2,IF($AU600="q1",$F600/3,IF($AU600="t1",$F600/4,IF($AU600="s1",$F600/6,IF($AU600="2b2",$F600/2,0))))))))))))))),0)</f>
        <v>0</v>
      </c>
      <c r="U600" s="11">
        <f>IFERROR(IF($E600="",0,$D600*IF($AU600="22d",$E600,IF($AU600="4w",$E600,IF($AU600="2w",$E600,IF($AU600="1m",$E600,IF($AU600="2b",$E600/6,IF($AU600="1t",$E600/4,IF($AU600="4q",$E600/3,IF($AU600="4s",$E600/2,IF($AU600="4a",$E600,IF($AU600="b2",$E600/2,IF($AU600="q1",$E600/3,IF($AU600="t2",$E600/4,IF($AU600="s1",$E600/6,IF($AU600="3b3",$E600/2,0))))))))))))))),0)</f>
        <v>0</v>
      </c>
      <c r="V600" s="107">
        <f>IFERROR(IF($F600="",0,$D600*IF($AU600="22d",$F600,IF($AU600="4w",$F600,IF($AU600="2w",$F600,IF($AU600="1m",$F600,IF($AU600="2b",$F600/6,IF($AU600="1t",$F600/4,IF($AU600="4q",$F600/3,IF($AU600="4s",$F600/2,IF($AU600="4a",$F600,IF($AU600="b2",$F600/2,IF($AU600="q1",$F600/3,IF($AU600="t2",$F600/4,IF($AU600="s1",$F600/6,IF($AU600="3b3",$F600/2,0))))))))))))))),0)</f>
        <v>0</v>
      </c>
      <c r="X600" s="11">
        <f>IFERROR(IF($E600="",0,$D600*IF($AU600="22d",$E600,IF($AU600="4w",$E600,IF($AU600="2w",$E600,IF($AU600="1m",$E600,IF($AU600="1b",$E600/6,IF($AU600="2t",$E600/4,IF($AU600="1q",$E600/3,IF($AU600="5s",$E600/2,IF($AU600="5a",$E600,IF($AU600="b3",$E600/2,IF($AU600="q2",$E600/3,IF($AU600="t2",$E600/4,IF($AU600="s1",$E600/6,IF($AU600="3b3",$E600/2,0))))))))))))))),0)</f>
        <v>0</v>
      </c>
      <c r="Y600" s="107">
        <f>IFERROR(IF($F600="",0,$D600*IF($AU600="22d",$F600,IF($AU600="4w",$F600,IF($AU600="2w",$F600,IF($AU600="1m",$F600,IF($AU600="1b",$F600/6,IF($AU600="2t",$F600/4,IF($AU600="1q",$F600/3,IF($AU600="5s",$F600/2,IF($AU600="5a",$F600,IF($AU600="b3",$F600/2,IF($AU600="q2",$F600/3,IF($AU600="t2",$F600/4,IF($AU600="s1",$F600/6,IF($AU600="3b3",$F600/2,0))))))))))))))),0)</f>
        <v>0</v>
      </c>
      <c r="AA600" s="11">
        <f>IFERROR(IF($E600="",0,$D600*IF($AU600="22d",$E600,IF($AU600="4w",$E600,IF($AU600="2w",$E600,IF($AU600="1m",$E600,IF($AU600="2b",$E600/6,IF($AU600="3t",$E600/4,IF($AU600="2q",$E600/3,IF($AU600="6s",$E600/2,IF($AU600="6a",$E600,IF($AU600="b3",$E600/2,IF($AU600="q2",$E600/3,IF($AU600="t2",$E600/4,IF($AU600="s1",$E600/6,IF($AU600="4b4",$E600/2,0))))))))))))))),0)</f>
        <v>0</v>
      </c>
      <c r="AB600" s="107">
        <f>IFERROR(IF($F600="",0,$D600*IF($AU600="22d",$F600,IF($AU600="4w",$F600,IF($AU600="2w",$F600,IF($AU600="1m",$F600,IF($AU600="2b",$F600/6,IF($AU600="3t",$F600/4,IF($AU600="2q",$F600/3,IF($AU600="6s",$F600/2,IF($AU600="6a",$F600,IF($AU600="b3",$F600/2,IF($AU600="q2",$F600/3,IF($AU600="t2",$F600/4,IF($AU600="s1",$F600/6,IF($AU600="4b4",$F600/2,0))))))))))))))),0)</f>
        <v>0</v>
      </c>
      <c r="AD600" s="11">
        <f>IFERROR(IF($E600="",0,$D600*IF($AU600="22d",$E600,IF($AU600="4w",$E600,IF($AU600="2w",$E600,IF($AU600="1m",$E600,IF($AU600="1b",$E600/6,IF($AU600="1t",$E600/4,IF($AU600="3q",$E600/3,IF($AU600="1s",$E600/2,IF($AU600="7a",$E600,IF($AU600="b3",$E600/2,IF($AU600="q2",$E600/3,IF($AU600="t3",$E600/4,IF($AU600="s2",$E600/6,IF($AU600="4b4",$E600/2,0))))))))))))))),0)</f>
        <v>0</v>
      </c>
      <c r="AE600" s="107">
        <f>IFERROR(IF($F600="",0,$D600*IF($AU600="22d",$F600,IF($AU600="4w",$F600,IF($AU600="2w",$F600,IF($AU600="1m",$F600,IF($AU600="1b",$F600/6,IF($AU600="1t",$F600/4,IF($AU600="3q",$F600/3,IF($AU600="1s",$F600/2,IF($AU600="7a",$F600,IF($AU600="b3",$F600/2,IF($AU600="q2",$F600/3,IF($AU600="t3",$F600/4,IF($AU600="s2",$F600/6,IF($AU600="4b4",$F600/2,0))))))))))))))),0)</f>
        <v>0</v>
      </c>
      <c r="AG600" s="11">
        <f>IFERROR(IF($E600="",0,$D600*IF($AU600="22d",$E600,IF($AU600="4w",$E600,IF($AU600="2w",$E600,IF($AU600="1m",$E600,IF($AU600="2b",$E600/6,IF($AU600="2t",$E600/4,IF($AU600="4q",$E600/3,IF($AU600="2s",$E600/2,IF($AU600="8a",$E600,IF($AU600="b4",$E600/2,IF($AU600="q2",$E600/3,IF($AU600="t3",$E600/4,IF($AU600="s2",$E600/6,IF($AU600="5b5",$E600/2,0))))))))))))))),0)</f>
        <v>0</v>
      </c>
      <c r="AH600" s="107">
        <f>IFERROR(IF($F600="",0,$D600*IF($AU600="22d",$F600,IF($AU600="4w",$F600,IF($AU600="2w",$F600,IF($AU600="1m",$F600,IF($AU600="2b",$F600/6,IF($AU600="2t",$F600/4,IF($AU600="4q",$F600/3,IF($AU600="2s",$F600/2,IF($AU600="8a",$F600,IF($AU600="b4",$F600/2,IF($AU600="q2",$F600/3,IF($AU600="t3",$F600/4,IF($AU600="s2",$F600/6,IF($AU600="5b5",$F600/2,0))))))))))))))),0)</f>
        <v>0</v>
      </c>
      <c r="AJ600" s="11">
        <f>IFERROR(IF($E600="",0,$D600*IF($AU600="22d",$E600,IF($AU600="4w",$E600,IF($AU600="2w",$E600,IF($AU600="1m",$E600,IF($AU600="1b",$E600/6,IF($AU600="3t",$E600/4,IF($AU600="1q",$E600/3,IF($AU600="3s",$E600/2,IF($AU600="9a",$E600,IF($AU600="b5",$E600/2,IF($AU600="q3",$E600/3,IF($AU600="t3",$E600/4,IF($AU600="s2",$E600/6,IF($AU600="5b5",$E600/2,0))))))))))))))),0)</f>
        <v>0</v>
      </c>
      <c r="AK600" s="107">
        <f>IFERROR(IF($F600="",0,$D600*IF($AU600="22d",$F600,IF($AU600="4w",$F600,IF($AU600="2w",$F600,IF($AU600="1m",$F600,IF($AU600="1b",$F600/6,IF($AU600="3t",$F600/4,IF($AU600="1q",$F600/3,IF($AU600="3s",$F600/2,IF($AU600="9a",$F600,IF($AU600="b5",$F600/2,IF($AU600="q3",$F600/3,IF($AU600="t3",$F600/4,IF($AU600="s2",$F600/6,IF($AU600="5b5",$F600/2,0))))))))))))))),0)</f>
        <v>0</v>
      </c>
      <c r="AM600" s="11">
        <f>IFERROR(IF($E600="",0,$D600*IF($AU600="22d",$E600,IF($AU600="4w",$E600,IF($AU600="2w",$E600,IF($AU600="1m",$E600,IF($AU600="2b",$E600/6,IF($AU600="1t",$E600/4,IF($AU600="2q",$E600/3,IF($AU600="4s",$E600/2,IF($AU600="10a",$E600,IF($AU600="b5",$E600/2,IF($AU600="q3",$E600/3,IF($AU600="t4",$E600/4,IF($AU600="s2",$E600/6,IF($AU600="6b6",$E600/2,0))))))))))))))),0)</f>
        <v>0</v>
      </c>
      <c r="AN600" s="107">
        <f>IFERROR(IF($F600="",0,$D600*IF($AU600="22d",$F600,IF($AU600="4w",$F600,IF($AU600="2w",$F600,IF($AU600="1m",$F600,IF($AU600="2b",$F600/6,IF($AU600="1t",$F600/4,IF($AU600="2q",$F600/3,IF($AU600="4s",$F600/2,IF($AU600="10a",$F600,IF($AU600="b5",$F600/2,IF($AU600="q3",$F600/3,IF($AU600="t4",$F600/4,IF($AU600="s2",$F600/6,IF($AU600="6b6",$F600/2,0))))))))))))))),0)</f>
        <v>0</v>
      </c>
      <c r="AP600" s="11">
        <f>IFERROR(IF($E600="",0,$D600*IF($AU600="22d",$E600,IF($AU600="4w",$E600,IF($AU600="2w",$E600,IF($AU600="1m",$E600,IF($AU600="1b",$E600/6,IF($AU600="2t",$E600/4,IF($AU600="3q",$E600/3,IF($AU600="5s",$E600/2,IF($AU600="11a",$E600,IF($AU600="b6",$E600/2,IF($AU600="q3",$E600/3,IF($AU600="t4",$E600/4,IF($AU600="s2",$E600/6,IF($AU600="6b6",$E600/2,0))))))))))))))),0)</f>
        <v>0</v>
      </c>
      <c r="AQ600" s="107">
        <f>IFERROR(IF($F600="",0,$D600*IF($AU600="22d",$F600,IF($AU600="4w",$F600,IF($AU600="2w",$F600,IF($AU600="1m",$F600,IF($AU600="1b",$F600/6,IF($AU600="2t",$F600/4,IF($AU600="3q",$F600/3,IF($AU600="5s",$F600/2,IF($AU600="11a",$F600,IF($AU600="b6",$F600/2,IF($AU600="q3",$F600/3,IF($AU600="t4",$F600/4,IF($AU600="s2",$F600/6,IF($AU600="6b6",$F600/2,0))))))))))))))),0)</f>
        <v>0</v>
      </c>
      <c r="AS600" s="11">
        <f>IFERROR(IF($E600="",0,$D600*IF($AU600="22d",$E600,IF($AU600="4w",$E600,IF($AU600="2w",$E600,IF($AU600="1m",$E600,IF($AU600="2b",$E600/6,IF($AU600="3t",$E600/4,IF($AU600="4q",$E600/3,IF($AU600="6s",$E600/2,IF($AU600="12a",$E600,IF($AU600="b6",$E600/2,IF($AU600="q3",$E600/3,IF($AU600="t4",$E600/4,IF($AU600="s2",$E600/6,IF($AU600="1b1",$E600/2,0))))))))))))))),0)</f>
        <v>0</v>
      </c>
      <c r="AT600" s="107">
        <f>IFERROR(IF($F600="",0,$D600*IF($AU600="22d",$F600,IF($AU600="4w",$F600,IF($AU600="2w",$F600,IF($AU600="1m",$F600,IF($AU600="2b",$F600/6,IF($AU600="3t",$F600/4,IF($AU600="4q",$F600/3,IF($AU600="6s",$F600/2,IF($AU600="12a",$F600,IF($AU600="b6",$F600/2,IF($AU600="q3",$F600/3,IF($AU600="t4",$F600/4,IF($AU600="s2",$F600/6,IF($AU600="1b1",$F600/2,0))))))))))))))),0)</f>
        <v>0</v>
      </c>
      <c r="AU600" s="158" t="str">
        <f>IF(C600="","",VLOOKUP(B600,apoio!P:S,4,0))</f>
        <v/>
      </c>
    </row>
    <row r="601" spans="1:47" ht="15" customHeight="1" x14ac:dyDescent="0.25">
      <c r="A601" s="7" t="str">
        <f>IF('1_geral'!$D$11="","",'1_geral'!$A$11)</f>
        <v/>
      </c>
      <c r="B601" s="49" t="str">
        <f>IF('1_geral'!$G$11="","",'1_geral'!$G$11)</f>
        <v/>
      </c>
      <c r="C601" s="49" t="str">
        <f>IF('1_geral'!$D$11="","",'1_geral'!$D$11)</f>
        <v/>
      </c>
      <c r="D601" s="35" t="str">
        <f>IF(C601="","",1/'3_pessoal'!C$11)</f>
        <v/>
      </c>
      <c r="E601" s="12">
        <f>IF(C601="",0,'3_pessoal'!BL$11)</f>
        <v>0</v>
      </c>
      <c r="F601" s="33">
        <f>IF(C601="",0,'3_pessoal'!BN$11)</f>
        <v>0</v>
      </c>
      <c r="G601" s="12">
        <f t="shared" ref="G601:G649" si="292">IF(C601="",0,SUM(E601,F601))</f>
        <v>0</v>
      </c>
      <c r="I601" s="12">
        <f t="shared" si="290"/>
        <v>0</v>
      </c>
      <c r="J601" s="12">
        <f t="shared" si="291"/>
        <v>0</v>
      </c>
      <c r="L601" s="12">
        <f t="shared" ref="L601:L649" si="293">IFERROR(IF($E601="",0,$D601*IF($AU601="22d",$E601,IF($AU601="4w",$E601,IF($AU601="2w",$E601,IF($AU601="1m",$E601,IF($AU601="1b",$E601/6,IF($AU601="1t",$E601/4,IF($AU601="1q",$E601/3,IF($AU601="1s",$E601/2,IF($AU601="1a",$E601,IF($AU601="b1",$E601/2,IF($AU601="q1",$E601/3,IF($AU601="t1",$E601/4,IF($AU601="s1",$E601/6,IF($AU601="1b1",$E601/2,0))))))))))))))),0)</f>
        <v>0</v>
      </c>
      <c r="M601" s="33">
        <f t="shared" ref="M601:M649" si="294">IFERROR(IF($F601="",0,$D601*IF($AU601="22d",$F601,IF($AU601="4w",$F601,IF($AU601="2w",$F601,IF($AU601="1m",$F601,IF($AU601="1b",VF601/6,IF($AU601="1t",$F601/4,IF($AU601="1q",$F601/3,IF($AU601="1s",$F601/2,IF($AU601="1a",$F601,IF($AU601="b1",$F601/2,IF($AU601="q1",$F601/3,IF($AU601="t1",$F601/4,IF($AU601="s1",$F601/6,IF($AU601="1b1",$F601/2,0))))))))))))))),0)</f>
        <v>0</v>
      </c>
      <c r="O601" s="12">
        <f t="shared" ref="O601:O649" si="295">IFERROR(IF($E601="",0,$D601*IF($AU601="22d",$E601,IF($AU601="4w",$E601,IF($AU601="2w",$E601,IF($AU601="1m",$E601,IF($AU601="2b",$E601/6,IF($AU601="2t",$E601/4,IF($AU601="2q",$E601/3,IF($AU601="2s",$E601/2,IF($AU601="2a",$E601,IF($AU601="b1",$E601/2,IF($AU601="q1",$E601/3,IF($AU601="t1",$E601/4,IF($AU601="s1",$E601/6,IF($AU601="2b2",$E601/2,0))))))))))))))),0)</f>
        <v>0</v>
      </c>
      <c r="P601" s="33">
        <f t="shared" ref="P601:P649" si="296">IFERROR(IF($F601="",0,$D601*IF($AU601="22d",$F601,IF($AU601="4w",$F601,IF($AU601="2w",$F601,IF($AU601="1m",$F601,IF($AU601="2b",$F601/6,IF($AU601="2t",$F601/4,IF($AU601="2q",$F601/3,IF($AU601="2s",$F601/2,IF($AU601="2a",$F601,IF($AU601="b1",$F601/2,IF($AU601="q1",$F601/3,IF($AU601="t1",$F601/4,IF($AU601="s1",$F601/6,IF($AU601="2b2",$F601/2,0))))))))))))))),0)</f>
        <v>0</v>
      </c>
      <c r="R601" s="12">
        <f t="shared" ref="R601:R649" si="297">IFERROR(IF($E601="",0,$D601*IF($AU601="22d",$E601,IF($AU601="4w",$E601,IF($AU601="2w",$E601,IF($AU601="1m",$E601,IF($AU601="1b",$E601/6,IF($AU601="3t",$E601/4,IF($AU601="3q",$E601/3,IF($AU601="3s",$E601/2,IF($AU601="3a",$E601,IF($AU601="b2",$E601/2,IF($AU601="q1",$E601/3,IF($AU601="t1",$E601/4,IF($AU601="s1",$E601/6,IF($AU601="2b2",$E601/2,0))))))))))))))),0)</f>
        <v>0</v>
      </c>
      <c r="S601" s="33">
        <f t="shared" ref="S601:S649" si="298">IFERROR(IF($F601="",0,$D601*IF($AU601="22d",$F601,IF($AU601="4w",$F601,IF($AU601="2w",$F601,IF($AU601="1m",$F601,IF($AU601="1b",$F601/6,IF($AU601="3t",$F601/4,IF($AU601="3q",$F601/3,IF($AU601="3s",$F601/2,IF($AU601="3a",$F601,IF($AU601="b2",$F601/2,IF($AU601="q1",$F601/3,IF($AU601="t1",$F601/4,IF($AU601="s1",$F601/6,IF($AU601="2b2",$F601/2,0))))))))))))))),0)</f>
        <v>0</v>
      </c>
      <c r="U601" s="12">
        <f t="shared" ref="U601:U649" si="299">IFERROR(IF($E601="",0,$D601*IF($AU601="22d",$E601,IF($AU601="4w",$E601,IF($AU601="2w",$E601,IF($AU601="1m",$E601,IF($AU601="2b",$E601/6,IF($AU601="1t",$E601/4,IF($AU601="4q",$E601/3,IF($AU601="4s",$E601/2,IF($AU601="4a",$E601,IF($AU601="b2",$E601/2,IF($AU601="q1",$E601/3,IF($AU601="t2",$E601/4,IF($AU601="s1",$E601/6,IF($AU601="3b3",$E601/2,0))))))))))))))),0)</f>
        <v>0</v>
      </c>
      <c r="V601" s="33">
        <f t="shared" ref="V601:V649" si="300">IFERROR(IF($F601="",0,$D601*IF($AU601="22d",$F601,IF($AU601="4w",$F601,IF($AU601="2w",$F601,IF($AU601="1m",$F601,IF($AU601="2b",$F601/6,IF($AU601="1t",$F601/4,IF($AU601="4q",$F601/3,IF($AU601="4s",$F601/2,IF($AU601="4a",$F601,IF($AU601="b2",$F601/2,IF($AU601="q1",$F601/3,IF($AU601="t2",$F601/4,IF($AU601="s1",$F601/6,IF($AU601="3b3",$F601/2,0))))))))))))))),0)</f>
        <v>0</v>
      </c>
      <c r="X601" s="12">
        <f t="shared" ref="X601:X649" si="301">IFERROR(IF($E601="",0,$D601*IF($AU601="22d",$E601,IF($AU601="4w",$E601,IF($AU601="2w",$E601,IF($AU601="1m",$E601,IF($AU601="1b",$E601/6,IF($AU601="2t",$E601/4,IF($AU601="1q",$E601/3,IF($AU601="5s",$E601/2,IF($AU601="5a",$E601,IF($AU601="b3",$E601/2,IF($AU601="q2",$E601/3,IF($AU601="t2",$E601/4,IF($AU601="s1",$E601/6,IF($AU601="3b3",$E601/2,0))))))))))))))),0)</f>
        <v>0</v>
      </c>
      <c r="Y601" s="33">
        <f t="shared" ref="Y601:Y649" si="302">IFERROR(IF($F601="",0,$D601*IF($AU601="22d",$F601,IF($AU601="4w",$F601,IF($AU601="2w",$F601,IF($AU601="1m",$F601,IF($AU601="1b",$F601/6,IF($AU601="2t",$F601/4,IF($AU601="1q",$F601/3,IF($AU601="5s",$F601/2,IF($AU601="5a",$F601,IF($AU601="b3",$F601/2,IF($AU601="q2",$F601/3,IF($AU601="t2",$F601/4,IF($AU601="s1",$F601/6,IF($AU601="3b3",$F601/2,0))))))))))))))),0)</f>
        <v>0</v>
      </c>
      <c r="AA601" s="12">
        <f t="shared" ref="AA601:AA649" si="303">IFERROR(IF($E601="",0,$D601*IF($AU601="22d",$E601,IF($AU601="4w",$E601,IF($AU601="2w",$E601,IF($AU601="1m",$E601,IF($AU601="2b",$E601/6,IF($AU601="3t",$E601/4,IF($AU601="2q",$E601/3,IF($AU601="6s",$E601/2,IF($AU601="6a",$E601,IF($AU601="b3",$E601/2,IF($AU601="q2",$E601/3,IF($AU601="t2",$E601/4,IF($AU601="s1",$E601/6,IF($AU601="4b4",$E601/2,0))))))))))))))),0)</f>
        <v>0</v>
      </c>
      <c r="AB601" s="33">
        <f t="shared" ref="AB601:AB649" si="304">IFERROR(IF($F601="",0,$D601*IF($AU601="22d",$F601,IF($AU601="4w",$F601,IF($AU601="2w",$F601,IF($AU601="1m",$F601,IF($AU601="2b",$F601/6,IF($AU601="3t",$F601/4,IF($AU601="2q",$F601/3,IF($AU601="6s",$F601/2,IF($AU601="6a",$F601,IF($AU601="b3",$F601/2,IF($AU601="q2",$F601/3,IF($AU601="t2",$F601/4,IF($AU601="s1",$F601/6,IF($AU601="4b4",$F601/2,0))))))))))))))),0)</f>
        <v>0</v>
      </c>
      <c r="AD601" s="12">
        <f t="shared" ref="AD601:AD649" si="305">IFERROR(IF($E601="",0,$D601*IF($AU601="22d",$E601,IF($AU601="4w",$E601,IF($AU601="2w",$E601,IF($AU601="1m",$E601,IF($AU601="1b",$E601/6,IF($AU601="1t",$E601/4,IF($AU601="3q",$E601/3,IF($AU601="1s",$E601/2,IF($AU601="7a",$E601,IF($AU601="b3",$E601/2,IF($AU601="q2",$E601/3,IF($AU601="t3",$E601/4,IF($AU601="s2",$E601/6,IF($AU601="4b4",$E601/2,0))))))))))))))),0)</f>
        <v>0</v>
      </c>
      <c r="AE601" s="33">
        <f t="shared" ref="AE601:AE649" si="306">IFERROR(IF($F601="",0,$D601*IF($AU601="22d",$F601,IF($AU601="4w",$F601,IF($AU601="2w",$F601,IF($AU601="1m",$F601,IF($AU601="1b",$F601/6,IF($AU601="1t",$F601/4,IF($AU601="3q",$F601/3,IF($AU601="1s",$F601/2,IF($AU601="7a",$F601,IF($AU601="b3",$F601/2,IF($AU601="q2",$F601/3,IF($AU601="t3",$F601/4,IF($AU601="s2",$F601/6,IF($AU601="4b4",$F601/2,0))))))))))))))),0)</f>
        <v>0</v>
      </c>
      <c r="AG601" s="12">
        <f t="shared" ref="AG601:AG649" si="307">IFERROR(IF($E601="",0,$D601*IF($AU601="22d",$E601,IF($AU601="4w",$E601,IF($AU601="2w",$E601,IF($AU601="1m",$E601,IF($AU601="2b",$E601/6,IF($AU601="2t",$E601/4,IF($AU601="4q",$E601/3,IF($AU601="2s",$E601/2,IF($AU601="8a",$E601,IF($AU601="b4",$E601/2,IF($AU601="q2",$E601/3,IF($AU601="t3",$E601/4,IF($AU601="s2",$E601/6,IF($AU601="5b5",$E601/2,0))))))))))))))),0)</f>
        <v>0</v>
      </c>
      <c r="AH601" s="33">
        <f t="shared" ref="AH601:AH649" si="308">IFERROR(IF($F601="",0,$D601*IF($AU601="22d",$F601,IF($AU601="4w",$F601,IF($AU601="2w",$F601,IF($AU601="1m",$F601,IF($AU601="2b",$F601/6,IF($AU601="2t",$F601/4,IF($AU601="4q",$F601/3,IF($AU601="2s",$F601/2,IF($AU601="8a",$F601,IF($AU601="b4",$F601/2,IF($AU601="q2",$F601/3,IF($AU601="t3",$F601/4,IF($AU601="s2",$F601/6,IF($AU601="5b5",$F601/2,0))))))))))))))),0)</f>
        <v>0</v>
      </c>
      <c r="AJ601" s="12">
        <f t="shared" ref="AJ601:AJ649" si="309">IFERROR(IF($E601="",0,$D601*IF($AU601="22d",$E601,IF($AU601="4w",$E601,IF($AU601="2w",$E601,IF($AU601="1m",$E601,IF($AU601="1b",$E601/6,IF($AU601="3t",$E601/4,IF($AU601="1q",$E601/3,IF($AU601="3s",$E601/2,IF($AU601="9a",$E601,IF($AU601="b5",$E601/2,IF($AU601="q3",$E601/3,IF($AU601="t3",$E601/4,IF($AU601="s2",$E601/6,IF($AU601="5b5",$E601/2,0))))))))))))))),0)</f>
        <v>0</v>
      </c>
      <c r="AK601" s="33">
        <f t="shared" ref="AK601:AK649" si="310">IFERROR(IF($F601="",0,$D601*IF($AU601="22d",$F601,IF($AU601="4w",$F601,IF($AU601="2w",$F601,IF($AU601="1m",$F601,IF($AU601="1b",$F601/6,IF($AU601="3t",$F601/4,IF($AU601="1q",$F601/3,IF($AU601="3s",$F601/2,IF($AU601="9a",$F601,IF($AU601="b5",$F601/2,IF($AU601="q3",$F601/3,IF($AU601="t3",$F601/4,IF($AU601="s2",$F601/6,IF($AU601="5b5",$F601/2,0))))))))))))))),0)</f>
        <v>0</v>
      </c>
      <c r="AM601" s="12">
        <f t="shared" ref="AM601:AM649" si="311">IFERROR(IF($E601="",0,$D601*IF($AU601="22d",$E601,IF($AU601="4w",$E601,IF($AU601="2w",$E601,IF($AU601="1m",$E601,IF($AU601="2b",$E601/6,IF($AU601="1t",$E601/4,IF($AU601="2q",$E601/3,IF($AU601="4s",$E601/2,IF($AU601="10a",$E601,IF($AU601="b5",$E601/2,IF($AU601="q3",$E601/3,IF($AU601="t4",$E601/4,IF($AU601="s2",$E601/6,IF($AU601="6b6",$E601/2,0))))))))))))))),0)</f>
        <v>0</v>
      </c>
      <c r="AN601" s="33">
        <f t="shared" ref="AN601:AN649" si="312">IFERROR(IF($F601="",0,$D601*IF($AU601="22d",$F601,IF($AU601="4w",$F601,IF($AU601="2w",$F601,IF($AU601="1m",$F601,IF($AU601="2b",$F601/6,IF($AU601="1t",$F601/4,IF($AU601="2q",$F601/3,IF($AU601="4s",$F601/2,IF($AU601="10a",$F601,IF($AU601="b5",$F601/2,IF($AU601="q3",$F601/3,IF($AU601="t4",$F601/4,IF($AU601="s2",$F601/6,IF($AU601="6b6",$F601/2,0))))))))))))))),0)</f>
        <v>0</v>
      </c>
      <c r="AP601" s="12">
        <f t="shared" ref="AP601:AP649" si="313">IFERROR(IF($E601="",0,$D601*IF($AU601="22d",$E601,IF($AU601="4w",$E601,IF($AU601="2w",$E601,IF($AU601="1m",$E601,IF($AU601="1b",$E601/6,IF($AU601="2t",$E601/4,IF($AU601="3q",$E601/3,IF($AU601="5s",$E601/2,IF($AU601="11a",$E601,IF($AU601="b6",$E601/2,IF($AU601="q3",$E601/3,IF($AU601="t4",$E601/4,IF($AU601="s2",$E601/6,IF($AU601="6b6",$E601/2,0))))))))))))))),0)</f>
        <v>0</v>
      </c>
      <c r="AQ601" s="33">
        <f t="shared" ref="AQ601:AQ649" si="314">IFERROR(IF($F601="",0,$D601*IF($AU601="22d",$F601,IF($AU601="4w",$F601,IF($AU601="2w",$F601,IF($AU601="1m",$F601,IF($AU601="1b",$F601/6,IF($AU601="2t",$F601/4,IF($AU601="3q",$F601/3,IF($AU601="5s",$F601/2,IF($AU601="11a",$F601,IF($AU601="b6",$F601/2,IF($AU601="q3",$F601/3,IF($AU601="t4",$F601/4,IF($AU601="s2",$F601/6,IF($AU601="6b6",$F601/2,0))))))))))))))),0)</f>
        <v>0</v>
      </c>
      <c r="AS601" s="12">
        <f t="shared" ref="AS601:AS649" si="315">IFERROR(IF($E601="",0,$D601*IF($AU601="22d",$E601,IF($AU601="4w",$E601,IF($AU601="2w",$E601,IF($AU601="1m",$E601,IF($AU601="2b",$E601/6,IF($AU601="3t",$E601/4,IF($AU601="4q",$E601/3,IF($AU601="6s",$E601/2,IF($AU601="12a",$E601,IF($AU601="b6",$E601/2,IF($AU601="q3",$E601/3,IF($AU601="t4",$E601/4,IF($AU601="s2",$E601/6,IF($AU601="1b1",$E601/2,0))))))))))))))),0)</f>
        <v>0</v>
      </c>
      <c r="AT601" s="33">
        <f t="shared" ref="AT601:AT649" si="316">IFERROR(IF($F601="",0,$D601*IF($AU601="22d",$F601,IF($AU601="4w",$F601,IF($AU601="2w",$F601,IF($AU601="1m",$F601,IF($AU601="2b",$F601/6,IF($AU601="3t",$F601/4,IF($AU601="4q",$F601/3,IF($AU601="6s",$F601/2,IF($AU601="12a",$F601,IF($AU601="b6",$F601/2,IF($AU601="q3",$F601/3,IF($AU601="t4",$F601/4,IF($AU601="s2",$F601/6,IF($AU601="1b1",$F601/2,0))))))))))))))),0)</f>
        <v>0</v>
      </c>
      <c r="AU601" s="158" t="str">
        <f>IF(C601="","",VLOOKUP(B601,apoio!P:S,4,0))</f>
        <v/>
      </c>
    </row>
    <row r="602" spans="1:47" ht="15" customHeight="1" x14ac:dyDescent="0.25">
      <c r="A602" s="10" t="str">
        <f>IF('1_geral'!$D$12="","",'1_geral'!$A$12)</f>
        <v/>
      </c>
      <c r="B602" s="48" t="str">
        <f>IF('1_geral'!$G$12="","",'1_geral'!$G$12)</f>
        <v/>
      </c>
      <c r="C602" s="48" t="str">
        <f>IF('1_geral'!$D$12="","",'1_geral'!$D$12)</f>
        <v/>
      </c>
      <c r="D602" s="35" t="str">
        <f>IF(C602="","",1/'3_pessoal'!C$12)</f>
        <v/>
      </c>
      <c r="E602" s="11">
        <f>IF(C602="",0,'3_pessoal'!BL$12)</f>
        <v>0</v>
      </c>
      <c r="F602" s="108">
        <f>IF(C602="",0,'3_pessoal'!BN$12)</f>
        <v>0</v>
      </c>
      <c r="G602" s="11">
        <f t="shared" si="292"/>
        <v>0</v>
      </c>
      <c r="I602" s="11">
        <f t="shared" si="290"/>
        <v>0</v>
      </c>
      <c r="J602" s="112">
        <f t="shared" si="291"/>
        <v>0</v>
      </c>
      <c r="L602" s="11">
        <f t="shared" si="293"/>
        <v>0</v>
      </c>
      <c r="M602" s="108">
        <f t="shared" si="294"/>
        <v>0</v>
      </c>
      <c r="O602" s="11">
        <f t="shared" si="295"/>
        <v>0</v>
      </c>
      <c r="P602" s="108">
        <f t="shared" si="296"/>
        <v>0</v>
      </c>
      <c r="R602" s="11">
        <f t="shared" si="297"/>
        <v>0</v>
      </c>
      <c r="S602" s="108">
        <f t="shared" si="298"/>
        <v>0</v>
      </c>
      <c r="U602" s="11">
        <f t="shared" si="299"/>
        <v>0</v>
      </c>
      <c r="V602" s="108">
        <f t="shared" si="300"/>
        <v>0</v>
      </c>
      <c r="X602" s="11">
        <f t="shared" si="301"/>
        <v>0</v>
      </c>
      <c r="Y602" s="108">
        <f t="shared" si="302"/>
        <v>0</v>
      </c>
      <c r="AA602" s="11">
        <f t="shared" si="303"/>
        <v>0</v>
      </c>
      <c r="AB602" s="108">
        <f t="shared" si="304"/>
        <v>0</v>
      </c>
      <c r="AD602" s="11">
        <f t="shared" si="305"/>
        <v>0</v>
      </c>
      <c r="AE602" s="108">
        <f t="shared" si="306"/>
        <v>0</v>
      </c>
      <c r="AG602" s="11">
        <f t="shared" si="307"/>
        <v>0</v>
      </c>
      <c r="AH602" s="108">
        <f t="shared" si="308"/>
        <v>0</v>
      </c>
      <c r="AJ602" s="11">
        <f t="shared" si="309"/>
        <v>0</v>
      </c>
      <c r="AK602" s="108">
        <f t="shared" si="310"/>
        <v>0</v>
      </c>
      <c r="AM602" s="11">
        <f t="shared" si="311"/>
        <v>0</v>
      </c>
      <c r="AN602" s="108">
        <f t="shared" si="312"/>
        <v>0</v>
      </c>
      <c r="AP602" s="11">
        <f t="shared" si="313"/>
        <v>0</v>
      </c>
      <c r="AQ602" s="108">
        <f t="shared" si="314"/>
        <v>0</v>
      </c>
      <c r="AS602" s="11">
        <f t="shared" si="315"/>
        <v>0</v>
      </c>
      <c r="AT602" s="108">
        <f t="shared" si="316"/>
        <v>0</v>
      </c>
      <c r="AU602" s="158" t="str">
        <f>IF(C602="","",VLOOKUP(B602,apoio!P:S,4,0))</f>
        <v/>
      </c>
    </row>
    <row r="603" spans="1:47" ht="15" customHeight="1" x14ac:dyDescent="0.25">
      <c r="A603" s="7" t="str">
        <f>IF('1_geral'!$D$13="","",'1_geral'!$A$13)</f>
        <v/>
      </c>
      <c r="B603" s="49" t="str">
        <f>IF('1_geral'!$G$13="","",'1_geral'!$G$13)</f>
        <v/>
      </c>
      <c r="C603" s="49" t="str">
        <f>IF('1_geral'!$D$13="","",'1_geral'!$D$13)</f>
        <v/>
      </c>
      <c r="D603" s="35" t="str">
        <f>IF(C603="","",1/'3_pessoal'!C$13)</f>
        <v/>
      </c>
      <c r="E603" s="12">
        <f>IF(C603="",0,'3_pessoal'!BL$13)</f>
        <v>0</v>
      </c>
      <c r="F603" s="33">
        <f>IF(C603="",0,'3_pessoal'!BN$13)</f>
        <v>0</v>
      </c>
      <c r="G603" s="12">
        <f t="shared" si="292"/>
        <v>0</v>
      </c>
      <c r="I603" s="12">
        <f t="shared" si="290"/>
        <v>0</v>
      </c>
      <c r="J603" s="12">
        <f t="shared" si="291"/>
        <v>0</v>
      </c>
      <c r="L603" s="12">
        <f t="shared" si="293"/>
        <v>0</v>
      </c>
      <c r="M603" s="33">
        <f t="shared" si="294"/>
        <v>0</v>
      </c>
      <c r="O603" s="12">
        <f t="shared" si="295"/>
        <v>0</v>
      </c>
      <c r="P603" s="33">
        <f t="shared" si="296"/>
        <v>0</v>
      </c>
      <c r="R603" s="12">
        <f t="shared" si="297"/>
        <v>0</v>
      </c>
      <c r="S603" s="33">
        <f t="shared" si="298"/>
        <v>0</v>
      </c>
      <c r="U603" s="12">
        <f t="shared" si="299"/>
        <v>0</v>
      </c>
      <c r="V603" s="33">
        <f t="shared" si="300"/>
        <v>0</v>
      </c>
      <c r="X603" s="12">
        <f t="shared" si="301"/>
        <v>0</v>
      </c>
      <c r="Y603" s="33">
        <f t="shared" si="302"/>
        <v>0</v>
      </c>
      <c r="AA603" s="12">
        <f t="shared" si="303"/>
        <v>0</v>
      </c>
      <c r="AB603" s="33">
        <f t="shared" si="304"/>
        <v>0</v>
      </c>
      <c r="AD603" s="12">
        <f t="shared" si="305"/>
        <v>0</v>
      </c>
      <c r="AE603" s="33">
        <f t="shared" si="306"/>
        <v>0</v>
      </c>
      <c r="AG603" s="12">
        <f t="shared" si="307"/>
        <v>0</v>
      </c>
      <c r="AH603" s="33">
        <f t="shared" si="308"/>
        <v>0</v>
      </c>
      <c r="AJ603" s="12">
        <f t="shared" si="309"/>
        <v>0</v>
      </c>
      <c r="AK603" s="33">
        <f t="shared" si="310"/>
        <v>0</v>
      </c>
      <c r="AM603" s="12">
        <f t="shared" si="311"/>
        <v>0</v>
      </c>
      <c r="AN603" s="33">
        <f t="shared" si="312"/>
        <v>0</v>
      </c>
      <c r="AP603" s="12">
        <f t="shared" si="313"/>
        <v>0</v>
      </c>
      <c r="AQ603" s="33">
        <f t="shared" si="314"/>
        <v>0</v>
      </c>
      <c r="AS603" s="12">
        <f t="shared" si="315"/>
        <v>0</v>
      </c>
      <c r="AT603" s="33">
        <f t="shared" si="316"/>
        <v>0</v>
      </c>
      <c r="AU603" s="158" t="str">
        <f>IF(C603="","",VLOOKUP(B603,apoio!P:S,4,0))</f>
        <v/>
      </c>
    </row>
    <row r="604" spans="1:47" ht="15" customHeight="1" x14ac:dyDescent="0.25">
      <c r="A604" s="10" t="str">
        <f>IF('1_geral'!$D$14="","",'1_geral'!$A$14)</f>
        <v/>
      </c>
      <c r="B604" s="48" t="str">
        <f>IF('1_geral'!$G$14="","",'1_geral'!$G$14)</f>
        <v/>
      </c>
      <c r="C604" s="48" t="str">
        <f>IF('1_geral'!$D$14="","",'1_geral'!$D$14)</f>
        <v/>
      </c>
      <c r="D604" s="35" t="str">
        <f>IF(C604="","",1/'3_pessoal'!C$14)</f>
        <v/>
      </c>
      <c r="E604" s="11">
        <f>IF(C604="",0,'3_pessoal'!BL$14)</f>
        <v>0</v>
      </c>
      <c r="F604" s="108">
        <f>IF(C604="",0,'3_pessoal'!BN$14)</f>
        <v>0</v>
      </c>
      <c r="G604" s="11">
        <f t="shared" si="292"/>
        <v>0</v>
      </c>
      <c r="I604" s="11">
        <f t="shared" si="290"/>
        <v>0</v>
      </c>
      <c r="J604" s="112">
        <f t="shared" si="291"/>
        <v>0</v>
      </c>
      <c r="L604" s="11">
        <f t="shared" si="293"/>
        <v>0</v>
      </c>
      <c r="M604" s="108">
        <f t="shared" si="294"/>
        <v>0</v>
      </c>
      <c r="O604" s="11">
        <f t="shared" si="295"/>
        <v>0</v>
      </c>
      <c r="P604" s="108">
        <f t="shared" si="296"/>
        <v>0</v>
      </c>
      <c r="R604" s="11">
        <f t="shared" si="297"/>
        <v>0</v>
      </c>
      <c r="S604" s="108">
        <f t="shared" si="298"/>
        <v>0</v>
      </c>
      <c r="U604" s="11">
        <f t="shared" si="299"/>
        <v>0</v>
      </c>
      <c r="V604" s="108">
        <f t="shared" si="300"/>
        <v>0</v>
      </c>
      <c r="X604" s="11">
        <f t="shared" si="301"/>
        <v>0</v>
      </c>
      <c r="Y604" s="108">
        <f t="shared" si="302"/>
        <v>0</v>
      </c>
      <c r="AA604" s="11">
        <f t="shared" si="303"/>
        <v>0</v>
      </c>
      <c r="AB604" s="108">
        <f t="shared" si="304"/>
        <v>0</v>
      </c>
      <c r="AD604" s="11">
        <f t="shared" si="305"/>
        <v>0</v>
      </c>
      <c r="AE604" s="108">
        <f t="shared" si="306"/>
        <v>0</v>
      </c>
      <c r="AG604" s="11">
        <f t="shared" si="307"/>
        <v>0</v>
      </c>
      <c r="AH604" s="108">
        <f t="shared" si="308"/>
        <v>0</v>
      </c>
      <c r="AJ604" s="11">
        <f t="shared" si="309"/>
        <v>0</v>
      </c>
      <c r="AK604" s="108">
        <f t="shared" si="310"/>
        <v>0</v>
      </c>
      <c r="AM604" s="11">
        <f t="shared" si="311"/>
        <v>0</v>
      </c>
      <c r="AN604" s="108">
        <f t="shared" si="312"/>
        <v>0</v>
      </c>
      <c r="AP604" s="11">
        <f t="shared" si="313"/>
        <v>0</v>
      </c>
      <c r="AQ604" s="108">
        <f t="shared" si="314"/>
        <v>0</v>
      </c>
      <c r="AS604" s="11">
        <f t="shared" si="315"/>
        <v>0</v>
      </c>
      <c r="AT604" s="108">
        <f t="shared" si="316"/>
        <v>0</v>
      </c>
      <c r="AU604" s="158" t="str">
        <f>IF(C604="","",VLOOKUP(B604,apoio!P:S,4,0))</f>
        <v/>
      </c>
    </row>
    <row r="605" spans="1:47" ht="15" customHeight="1" x14ac:dyDescent="0.25">
      <c r="A605" s="7" t="str">
        <f>IF('1_geral'!$D$15="","",'1_geral'!$A$15)</f>
        <v/>
      </c>
      <c r="B605" s="49" t="str">
        <f>IF('1_geral'!$G$15="","",'1_geral'!$G$15)</f>
        <v/>
      </c>
      <c r="C605" s="49" t="str">
        <f>IF('1_geral'!$D$15="","",'1_geral'!$D$15)</f>
        <v/>
      </c>
      <c r="D605" s="35" t="str">
        <f>IF(C605="","",1/'3_pessoal'!C$15)</f>
        <v/>
      </c>
      <c r="E605" s="12">
        <f>IF(C605="",0,'3_pessoal'!BL$15)</f>
        <v>0</v>
      </c>
      <c r="F605" s="33">
        <f>IF(C605="",0,'3_pessoal'!BN$15)</f>
        <v>0</v>
      </c>
      <c r="G605" s="12">
        <f t="shared" si="292"/>
        <v>0</v>
      </c>
      <c r="I605" s="12">
        <f t="shared" si="290"/>
        <v>0</v>
      </c>
      <c r="J605" s="12">
        <f t="shared" si="291"/>
        <v>0</v>
      </c>
      <c r="L605" s="12">
        <f t="shared" si="293"/>
        <v>0</v>
      </c>
      <c r="M605" s="33">
        <f t="shared" si="294"/>
        <v>0</v>
      </c>
      <c r="O605" s="12">
        <f t="shared" si="295"/>
        <v>0</v>
      </c>
      <c r="P605" s="33">
        <f t="shared" si="296"/>
        <v>0</v>
      </c>
      <c r="R605" s="12">
        <f t="shared" si="297"/>
        <v>0</v>
      </c>
      <c r="S605" s="33">
        <f t="shared" si="298"/>
        <v>0</v>
      </c>
      <c r="U605" s="12">
        <f t="shared" si="299"/>
        <v>0</v>
      </c>
      <c r="V605" s="33">
        <f t="shared" si="300"/>
        <v>0</v>
      </c>
      <c r="X605" s="12">
        <f t="shared" si="301"/>
        <v>0</v>
      </c>
      <c r="Y605" s="33">
        <f t="shared" si="302"/>
        <v>0</v>
      </c>
      <c r="AA605" s="12">
        <f t="shared" si="303"/>
        <v>0</v>
      </c>
      <c r="AB605" s="33">
        <f t="shared" si="304"/>
        <v>0</v>
      </c>
      <c r="AD605" s="12">
        <f t="shared" si="305"/>
        <v>0</v>
      </c>
      <c r="AE605" s="33">
        <f t="shared" si="306"/>
        <v>0</v>
      </c>
      <c r="AG605" s="12">
        <f t="shared" si="307"/>
        <v>0</v>
      </c>
      <c r="AH605" s="33">
        <f t="shared" si="308"/>
        <v>0</v>
      </c>
      <c r="AJ605" s="12">
        <f t="shared" si="309"/>
        <v>0</v>
      </c>
      <c r="AK605" s="33">
        <f t="shared" si="310"/>
        <v>0</v>
      </c>
      <c r="AM605" s="12">
        <f t="shared" si="311"/>
        <v>0</v>
      </c>
      <c r="AN605" s="33">
        <f t="shared" si="312"/>
        <v>0</v>
      </c>
      <c r="AP605" s="12">
        <f t="shared" si="313"/>
        <v>0</v>
      </c>
      <c r="AQ605" s="33">
        <f t="shared" si="314"/>
        <v>0</v>
      </c>
      <c r="AS605" s="12">
        <f t="shared" si="315"/>
        <v>0</v>
      </c>
      <c r="AT605" s="33">
        <f t="shared" si="316"/>
        <v>0</v>
      </c>
      <c r="AU605" s="158" t="str">
        <f>IF(C605="","",VLOOKUP(B605,apoio!P:S,4,0))</f>
        <v/>
      </c>
    </row>
    <row r="606" spans="1:47" ht="15" customHeight="1" x14ac:dyDescent="0.25">
      <c r="A606" s="10" t="str">
        <f>IF('1_geral'!$D$16="","",'1_geral'!$A$16)</f>
        <v/>
      </c>
      <c r="B606" s="48" t="str">
        <f>IF('1_geral'!$G$16="","",'1_geral'!$G$16)</f>
        <v/>
      </c>
      <c r="C606" s="48" t="str">
        <f>IF('1_geral'!$D$16="","",'1_geral'!$D$16)</f>
        <v/>
      </c>
      <c r="D606" s="35" t="str">
        <f>IF(C606="","",1/'3_pessoal'!C$16)</f>
        <v/>
      </c>
      <c r="E606" s="11">
        <f>IF(C606="",0,'3_pessoal'!BL$16)</f>
        <v>0</v>
      </c>
      <c r="F606" s="108">
        <f>IF(C606="",0,'3_pessoal'!BN$16)</f>
        <v>0</v>
      </c>
      <c r="G606" s="11">
        <f t="shared" si="292"/>
        <v>0</v>
      </c>
      <c r="I606" s="11">
        <f t="shared" si="290"/>
        <v>0</v>
      </c>
      <c r="J606" s="112">
        <f t="shared" si="291"/>
        <v>0</v>
      </c>
      <c r="L606" s="11">
        <f t="shared" si="293"/>
        <v>0</v>
      </c>
      <c r="M606" s="108">
        <f t="shared" si="294"/>
        <v>0</v>
      </c>
      <c r="O606" s="11">
        <f t="shared" si="295"/>
        <v>0</v>
      </c>
      <c r="P606" s="108">
        <f t="shared" si="296"/>
        <v>0</v>
      </c>
      <c r="R606" s="11">
        <f t="shared" si="297"/>
        <v>0</v>
      </c>
      <c r="S606" s="108">
        <f t="shared" si="298"/>
        <v>0</v>
      </c>
      <c r="U606" s="11">
        <f t="shared" si="299"/>
        <v>0</v>
      </c>
      <c r="V606" s="108">
        <f t="shared" si="300"/>
        <v>0</v>
      </c>
      <c r="X606" s="11">
        <f t="shared" si="301"/>
        <v>0</v>
      </c>
      <c r="Y606" s="108">
        <f t="shared" si="302"/>
        <v>0</v>
      </c>
      <c r="AA606" s="11">
        <f t="shared" si="303"/>
        <v>0</v>
      </c>
      <c r="AB606" s="108">
        <f t="shared" si="304"/>
        <v>0</v>
      </c>
      <c r="AD606" s="11">
        <f t="shared" si="305"/>
        <v>0</v>
      </c>
      <c r="AE606" s="108">
        <f t="shared" si="306"/>
        <v>0</v>
      </c>
      <c r="AG606" s="11">
        <f t="shared" si="307"/>
        <v>0</v>
      </c>
      <c r="AH606" s="108">
        <f t="shared" si="308"/>
        <v>0</v>
      </c>
      <c r="AJ606" s="11">
        <f t="shared" si="309"/>
        <v>0</v>
      </c>
      <c r="AK606" s="108">
        <f t="shared" si="310"/>
        <v>0</v>
      </c>
      <c r="AM606" s="11">
        <f t="shared" si="311"/>
        <v>0</v>
      </c>
      <c r="AN606" s="108">
        <f t="shared" si="312"/>
        <v>0</v>
      </c>
      <c r="AP606" s="11">
        <f t="shared" si="313"/>
        <v>0</v>
      </c>
      <c r="AQ606" s="108">
        <f t="shared" si="314"/>
        <v>0</v>
      </c>
      <c r="AS606" s="11">
        <f t="shared" si="315"/>
        <v>0</v>
      </c>
      <c r="AT606" s="108">
        <f t="shared" si="316"/>
        <v>0</v>
      </c>
      <c r="AU606" s="158" t="str">
        <f>IF(C606="","",VLOOKUP(B606,apoio!P:S,4,0))</f>
        <v/>
      </c>
    </row>
    <row r="607" spans="1:47" ht="15" customHeight="1" x14ac:dyDescent="0.25">
      <c r="A607" s="7" t="str">
        <f>IF('1_geral'!$D$17="","",'1_geral'!$A$17)</f>
        <v/>
      </c>
      <c r="B607" s="49" t="str">
        <f>IF('1_geral'!$G$17="","",'1_geral'!$G$17)</f>
        <v/>
      </c>
      <c r="C607" s="49" t="str">
        <f>IF('1_geral'!$D$17="","",'1_geral'!$D$17)</f>
        <v/>
      </c>
      <c r="D607" s="35" t="str">
        <f>IF(C607="","",1/'3_pessoal'!C$17)</f>
        <v/>
      </c>
      <c r="E607" s="12">
        <f>IF(C607="",0,'3_pessoal'!BL$17)</f>
        <v>0</v>
      </c>
      <c r="F607" s="33">
        <f>IF(C607="",0,'3_pessoal'!BN$17)</f>
        <v>0</v>
      </c>
      <c r="G607" s="12">
        <f t="shared" si="292"/>
        <v>0</v>
      </c>
      <c r="I607" s="12">
        <f t="shared" si="290"/>
        <v>0</v>
      </c>
      <c r="J607" s="12">
        <f t="shared" si="291"/>
        <v>0</v>
      </c>
      <c r="L607" s="12">
        <f t="shared" si="293"/>
        <v>0</v>
      </c>
      <c r="M607" s="33">
        <f t="shared" si="294"/>
        <v>0</v>
      </c>
      <c r="O607" s="12">
        <f t="shared" si="295"/>
        <v>0</v>
      </c>
      <c r="P607" s="33">
        <f t="shared" si="296"/>
        <v>0</v>
      </c>
      <c r="R607" s="12">
        <f t="shared" si="297"/>
        <v>0</v>
      </c>
      <c r="S607" s="33">
        <f t="shared" si="298"/>
        <v>0</v>
      </c>
      <c r="U607" s="12">
        <f t="shared" si="299"/>
        <v>0</v>
      </c>
      <c r="V607" s="33">
        <f t="shared" si="300"/>
        <v>0</v>
      </c>
      <c r="X607" s="12">
        <f t="shared" si="301"/>
        <v>0</v>
      </c>
      <c r="Y607" s="33">
        <f t="shared" si="302"/>
        <v>0</v>
      </c>
      <c r="AA607" s="12">
        <f t="shared" si="303"/>
        <v>0</v>
      </c>
      <c r="AB607" s="33">
        <f t="shared" si="304"/>
        <v>0</v>
      </c>
      <c r="AD607" s="12">
        <f t="shared" si="305"/>
        <v>0</v>
      </c>
      <c r="AE607" s="33">
        <f t="shared" si="306"/>
        <v>0</v>
      </c>
      <c r="AG607" s="12">
        <f t="shared" si="307"/>
        <v>0</v>
      </c>
      <c r="AH607" s="33">
        <f t="shared" si="308"/>
        <v>0</v>
      </c>
      <c r="AJ607" s="12">
        <f t="shared" si="309"/>
        <v>0</v>
      </c>
      <c r="AK607" s="33">
        <f t="shared" si="310"/>
        <v>0</v>
      </c>
      <c r="AM607" s="12">
        <f t="shared" si="311"/>
        <v>0</v>
      </c>
      <c r="AN607" s="33">
        <f t="shared" si="312"/>
        <v>0</v>
      </c>
      <c r="AP607" s="12">
        <f t="shared" si="313"/>
        <v>0</v>
      </c>
      <c r="AQ607" s="33">
        <f t="shared" si="314"/>
        <v>0</v>
      </c>
      <c r="AS607" s="12">
        <f t="shared" si="315"/>
        <v>0</v>
      </c>
      <c r="AT607" s="33">
        <f t="shared" si="316"/>
        <v>0</v>
      </c>
      <c r="AU607" s="158" t="str">
        <f>IF(C607="","",VLOOKUP(B607,apoio!P:S,4,0))</f>
        <v/>
      </c>
    </row>
    <row r="608" spans="1:47" ht="15" customHeight="1" x14ac:dyDescent="0.25">
      <c r="A608" s="10" t="str">
        <f>IF('1_geral'!$D$18="","",'1_geral'!$A$18)</f>
        <v/>
      </c>
      <c r="B608" s="48" t="str">
        <f>IF('1_geral'!$G$18="","",'1_geral'!$G$18)</f>
        <v/>
      </c>
      <c r="C608" s="48" t="str">
        <f>IF('1_geral'!$D$18="","",'1_geral'!$D$18)</f>
        <v/>
      </c>
      <c r="D608" s="35" t="str">
        <f>IF(C608="","",1/'3_pessoal'!C$18)</f>
        <v/>
      </c>
      <c r="E608" s="11">
        <f>IF(C608="",0,'3_pessoal'!BL$18)</f>
        <v>0</v>
      </c>
      <c r="F608" s="108">
        <f>IF(C608="",0,'3_pessoal'!BN$18)</f>
        <v>0</v>
      </c>
      <c r="G608" s="11">
        <f t="shared" si="292"/>
        <v>0</v>
      </c>
      <c r="I608" s="11">
        <f t="shared" si="290"/>
        <v>0</v>
      </c>
      <c r="J608" s="112">
        <f t="shared" si="291"/>
        <v>0</v>
      </c>
      <c r="L608" s="11">
        <f t="shared" si="293"/>
        <v>0</v>
      </c>
      <c r="M608" s="108">
        <f t="shared" si="294"/>
        <v>0</v>
      </c>
      <c r="O608" s="11">
        <f t="shared" si="295"/>
        <v>0</v>
      </c>
      <c r="P608" s="108">
        <f t="shared" si="296"/>
        <v>0</v>
      </c>
      <c r="R608" s="11">
        <f t="shared" si="297"/>
        <v>0</v>
      </c>
      <c r="S608" s="108">
        <f t="shared" si="298"/>
        <v>0</v>
      </c>
      <c r="U608" s="11">
        <f t="shared" si="299"/>
        <v>0</v>
      </c>
      <c r="V608" s="108">
        <f t="shared" si="300"/>
        <v>0</v>
      </c>
      <c r="X608" s="11">
        <f t="shared" si="301"/>
        <v>0</v>
      </c>
      <c r="Y608" s="108">
        <f t="shared" si="302"/>
        <v>0</v>
      </c>
      <c r="AA608" s="11">
        <f t="shared" si="303"/>
        <v>0</v>
      </c>
      <c r="AB608" s="108">
        <f t="shared" si="304"/>
        <v>0</v>
      </c>
      <c r="AD608" s="11">
        <f t="shared" si="305"/>
        <v>0</v>
      </c>
      <c r="AE608" s="108">
        <f t="shared" si="306"/>
        <v>0</v>
      </c>
      <c r="AG608" s="11">
        <f t="shared" si="307"/>
        <v>0</v>
      </c>
      <c r="AH608" s="108">
        <f t="shared" si="308"/>
        <v>0</v>
      </c>
      <c r="AJ608" s="11">
        <f t="shared" si="309"/>
        <v>0</v>
      </c>
      <c r="AK608" s="108">
        <f t="shared" si="310"/>
        <v>0</v>
      </c>
      <c r="AM608" s="11">
        <f t="shared" si="311"/>
        <v>0</v>
      </c>
      <c r="AN608" s="108">
        <f t="shared" si="312"/>
        <v>0</v>
      </c>
      <c r="AP608" s="11">
        <f t="shared" si="313"/>
        <v>0</v>
      </c>
      <c r="AQ608" s="108">
        <f t="shared" si="314"/>
        <v>0</v>
      </c>
      <c r="AS608" s="11">
        <f t="shared" si="315"/>
        <v>0</v>
      </c>
      <c r="AT608" s="108">
        <f t="shared" si="316"/>
        <v>0</v>
      </c>
      <c r="AU608" s="158" t="str">
        <f>IF(C608="","",VLOOKUP(B608,apoio!P:S,4,0))</f>
        <v/>
      </c>
    </row>
    <row r="609" spans="1:47" ht="15" customHeight="1" x14ac:dyDescent="0.25">
      <c r="A609" s="7" t="str">
        <f>IF('1_geral'!$D$19="","",'1_geral'!$A$19)</f>
        <v/>
      </c>
      <c r="B609" s="49" t="str">
        <f>IF('1_geral'!$G$19="","",'1_geral'!$G$19)</f>
        <v/>
      </c>
      <c r="C609" s="49" t="str">
        <f>IF('1_geral'!$D$19="","",'1_geral'!$D$19)</f>
        <v/>
      </c>
      <c r="D609" s="35" t="str">
        <f>IF(C609="","",1/'3_pessoal'!C$19)</f>
        <v/>
      </c>
      <c r="E609" s="12">
        <f>IF(C609="",0,'3_pessoal'!BL$19)</f>
        <v>0</v>
      </c>
      <c r="F609" s="33">
        <f>IF(C609="",0,'3_pessoal'!BN$19)</f>
        <v>0</v>
      </c>
      <c r="G609" s="12">
        <f t="shared" si="292"/>
        <v>0</v>
      </c>
      <c r="I609" s="12">
        <f t="shared" si="290"/>
        <v>0</v>
      </c>
      <c r="J609" s="12">
        <f t="shared" si="291"/>
        <v>0</v>
      </c>
      <c r="L609" s="12">
        <f t="shared" si="293"/>
        <v>0</v>
      </c>
      <c r="M609" s="33">
        <f t="shared" si="294"/>
        <v>0</v>
      </c>
      <c r="O609" s="12">
        <f t="shared" si="295"/>
        <v>0</v>
      </c>
      <c r="P609" s="33">
        <f t="shared" si="296"/>
        <v>0</v>
      </c>
      <c r="R609" s="12">
        <f t="shared" si="297"/>
        <v>0</v>
      </c>
      <c r="S609" s="33">
        <f t="shared" si="298"/>
        <v>0</v>
      </c>
      <c r="U609" s="12">
        <f t="shared" si="299"/>
        <v>0</v>
      </c>
      <c r="V609" s="33">
        <f t="shared" si="300"/>
        <v>0</v>
      </c>
      <c r="X609" s="12">
        <f t="shared" si="301"/>
        <v>0</v>
      </c>
      <c r="Y609" s="33">
        <f t="shared" si="302"/>
        <v>0</v>
      </c>
      <c r="AA609" s="12">
        <f t="shared" si="303"/>
        <v>0</v>
      </c>
      <c r="AB609" s="33">
        <f t="shared" si="304"/>
        <v>0</v>
      </c>
      <c r="AD609" s="12">
        <f t="shared" si="305"/>
        <v>0</v>
      </c>
      <c r="AE609" s="33">
        <f t="shared" si="306"/>
        <v>0</v>
      </c>
      <c r="AG609" s="12">
        <f t="shared" si="307"/>
        <v>0</v>
      </c>
      <c r="AH609" s="33">
        <f t="shared" si="308"/>
        <v>0</v>
      </c>
      <c r="AJ609" s="12">
        <f t="shared" si="309"/>
        <v>0</v>
      </c>
      <c r="AK609" s="33">
        <f t="shared" si="310"/>
        <v>0</v>
      </c>
      <c r="AM609" s="12">
        <f t="shared" si="311"/>
        <v>0</v>
      </c>
      <c r="AN609" s="33">
        <f t="shared" si="312"/>
        <v>0</v>
      </c>
      <c r="AP609" s="12">
        <f t="shared" si="313"/>
        <v>0</v>
      </c>
      <c r="AQ609" s="33">
        <f t="shared" si="314"/>
        <v>0</v>
      </c>
      <c r="AS609" s="12">
        <f t="shared" si="315"/>
        <v>0</v>
      </c>
      <c r="AT609" s="33">
        <f t="shared" si="316"/>
        <v>0</v>
      </c>
      <c r="AU609" s="158" t="str">
        <f>IF(C609="","",VLOOKUP(B609,apoio!P:S,4,0))</f>
        <v/>
      </c>
    </row>
    <row r="610" spans="1:47" ht="15" customHeight="1" x14ac:dyDescent="0.25">
      <c r="A610" s="10" t="str">
        <f>IF('1_geral'!$D$20="","",'1_geral'!$A$20)</f>
        <v/>
      </c>
      <c r="B610" s="48" t="str">
        <f>IF('1_geral'!$G$20="","",'1_geral'!$G$20)</f>
        <v/>
      </c>
      <c r="C610" s="48" t="str">
        <f>IF('1_geral'!$D$20="","",'1_geral'!$D$20)</f>
        <v/>
      </c>
      <c r="D610" s="35" t="str">
        <f>IF(C610="","",1/'3_pessoal'!C$20)</f>
        <v/>
      </c>
      <c r="E610" s="11">
        <f>IF(C610="",0,'3_pessoal'!BL$20)</f>
        <v>0</v>
      </c>
      <c r="F610" s="108">
        <f>IF(C610="",0,'3_pessoal'!BN$20)</f>
        <v>0</v>
      </c>
      <c r="G610" s="11">
        <f t="shared" si="292"/>
        <v>0</v>
      </c>
      <c r="I610" s="11">
        <f t="shared" si="290"/>
        <v>0</v>
      </c>
      <c r="J610" s="112">
        <f t="shared" si="291"/>
        <v>0</v>
      </c>
      <c r="L610" s="11">
        <f t="shared" si="293"/>
        <v>0</v>
      </c>
      <c r="M610" s="108">
        <f t="shared" si="294"/>
        <v>0</v>
      </c>
      <c r="O610" s="11">
        <f t="shared" si="295"/>
        <v>0</v>
      </c>
      <c r="P610" s="108">
        <f t="shared" si="296"/>
        <v>0</v>
      </c>
      <c r="R610" s="11">
        <f t="shared" si="297"/>
        <v>0</v>
      </c>
      <c r="S610" s="108">
        <f t="shared" si="298"/>
        <v>0</v>
      </c>
      <c r="U610" s="11">
        <f t="shared" si="299"/>
        <v>0</v>
      </c>
      <c r="V610" s="108">
        <f t="shared" si="300"/>
        <v>0</v>
      </c>
      <c r="X610" s="11">
        <f t="shared" si="301"/>
        <v>0</v>
      </c>
      <c r="Y610" s="108">
        <f t="shared" si="302"/>
        <v>0</v>
      </c>
      <c r="AA610" s="11">
        <f t="shared" si="303"/>
        <v>0</v>
      </c>
      <c r="AB610" s="108">
        <f t="shared" si="304"/>
        <v>0</v>
      </c>
      <c r="AD610" s="11">
        <f t="shared" si="305"/>
        <v>0</v>
      </c>
      <c r="AE610" s="108">
        <f t="shared" si="306"/>
        <v>0</v>
      </c>
      <c r="AG610" s="11">
        <f t="shared" si="307"/>
        <v>0</v>
      </c>
      <c r="AH610" s="108">
        <f t="shared" si="308"/>
        <v>0</v>
      </c>
      <c r="AJ610" s="11">
        <f t="shared" si="309"/>
        <v>0</v>
      </c>
      <c r="AK610" s="108">
        <f t="shared" si="310"/>
        <v>0</v>
      </c>
      <c r="AM610" s="11">
        <f t="shared" si="311"/>
        <v>0</v>
      </c>
      <c r="AN610" s="108">
        <f t="shared" si="312"/>
        <v>0</v>
      </c>
      <c r="AP610" s="11">
        <f t="shared" si="313"/>
        <v>0</v>
      </c>
      <c r="AQ610" s="108">
        <f t="shared" si="314"/>
        <v>0</v>
      </c>
      <c r="AS610" s="11">
        <f t="shared" si="315"/>
        <v>0</v>
      </c>
      <c r="AT610" s="108">
        <f t="shared" si="316"/>
        <v>0</v>
      </c>
      <c r="AU610" s="158" t="str">
        <f>IF(C610="","",VLOOKUP(B610,apoio!P:S,4,0))</f>
        <v/>
      </c>
    </row>
    <row r="611" spans="1:47" ht="15" customHeight="1" x14ac:dyDescent="0.25">
      <c r="A611" s="7" t="str">
        <f>IF('1_geral'!$D$21="","",'1_geral'!$A$21)</f>
        <v/>
      </c>
      <c r="B611" s="49" t="str">
        <f>IF('1_geral'!$G$21="","",'1_geral'!$G$21)</f>
        <v/>
      </c>
      <c r="C611" s="49" t="str">
        <f>IF('1_geral'!$D$21="","",'1_geral'!$D$21)</f>
        <v/>
      </c>
      <c r="D611" s="35" t="str">
        <f>IF(C611="","",1/'3_pessoal'!C$21)</f>
        <v/>
      </c>
      <c r="E611" s="12">
        <f>IF(C611="",0,'3_pessoal'!BL$21)</f>
        <v>0</v>
      </c>
      <c r="F611" s="33">
        <f>IF(C611="",0,'3_pessoal'!BN$21)</f>
        <v>0</v>
      </c>
      <c r="G611" s="12">
        <f t="shared" si="292"/>
        <v>0</v>
      </c>
      <c r="I611" s="12">
        <f t="shared" si="290"/>
        <v>0</v>
      </c>
      <c r="J611" s="12">
        <f t="shared" si="291"/>
        <v>0</v>
      </c>
      <c r="L611" s="12">
        <f t="shared" si="293"/>
        <v>0</v>
      </c>
      <c r="M611" s="33">
        <f t="shared" si="294"/>
        <v>0</v>
      </c>
      <c r="O611" s="12">
        <f t="shared" si="295"/>
        <v>0</v>
      </c>
      <c r="P611" s="33">
        <f t="shared" si="296"/>
        <v>0</v>
      </c>
      <c r="R611" s="12">
        <f t="shared" si="297"/>
        <v>0</v>
      </c>
      <c r="S611" s="33">
        <f t="shared" si="298"/>
        <v>0</v>
      </c>
      <c r="U611" s="12">
        <f t="shared" si="299"/>
        <v>0</v>
      </c>
      <c r="V611" s="33">
        <f t="shared" si="300"/>
        <v>0</v>
      </c>
      <c r="X611" s="12">
        <f t="shared" si="301"/>
        <v>0</v>
      </c>
      <c r="Y611" s="33">
        <f t="shared" si="302"/>
        <v>0</v>
      </c>
      <c r="AA611" s="12">
        <f t="shared" si="303"/>
        <v>0</v>
      </c>
      <c r="AB611" s="33">
        <f t="shared" si="304"/>
        <v>0</v>
      </c>
      <c r="AD611" s="12">
        <f t="shared" si="305"/>
        <v>0</v>
      </c>
      <c r="AE611" s="33">
        <f t="shared" si="306"/>
        <v>0</v>
      </c>
      <c r="AG611" s="12">
        <f t="shared" si="307"/>
        <v>0</v>
      </c>
      <c r="AH611" s="33">
        <f t="shared" si="308"/>
        <v>0</v>
      </c>
      <c r="AJ611" s="12">
        <f t="shared" si="309"/>
        <v>0</v>
      </c>
      <c r="AK611" s="33">
        <f t="shared" si="310"/>
        <v>0</v>
      </c>
      <c r="AM611" s="12">
        <f t="shared" si="311"/>
        <v>0</v>
      </c>
      <c r="AN611" s="33">
        <f t="shared" si="312"/>
        <v>0</v>
      </c>
      <c r="AP611" s="12">
        <f t="shared" si="313"/>
        <v>0</v>
      </c>
      <c r="AQ611" s="33">
        <f t="shared" si="314"/>
        <v>0</v>
      </c>
      <c r="AS611" s="12">
        <f t="shared" si="315"/>
        <v>0</v>
      </c>
      <c r="AT611" s="33">
        <f t="shared" si="316"/>
        <v>0</v>
      </c>
      <c r="AU611" s="158" t="str">
        <f>IF(C611="","",VLOOKUP(B611,apoio!P:S,4,0))</f>
        <v/>
      </c>
    </row>
    <row r="612" spans="1:47" ht="15" customHeight="1" x14ac:dyDescent="0.25">
      <c r="A612" s="10" t="str">
        <f>IF('1_geral'!$D$22="","",'1_geral'!$A$22)</f>
        <v/>
      </c>
      <c r="B612" s="48" t="str">
        <f>IF('1_geral'!$G$22="","",'1_geral'!$G$22)</f>
        <v/>
      </c>
      <c r="C612" s="48" t="str">
        <f>IF('1_geral'!$D$22="","",'1_geral'!$D$22)</f>
        <v/>
      </c>
      <c r="D612" s="35" t="str">
        <f>IF(C612="","",1/'3_pessoal'!C$22)</f>
        <v/>
      </c>
      <c r="E612" s="11">
        <f>IF(C612="",0,'3_pessoal'!BL$22)</f>
        <v>0</v>
      </c>
      <c r="F612" s="108">
        <f>IF(C612="",0,'3_pessoal'!BN$22)</f>
        <v>0</v>
      </c>
      <c r="G612" s="11">
        <f t="shared" si="292"/>
        <v>0</v>
      </c>
      <c r="I612" s="11">
        <f t="shared" si="290"/>
        <v>0</v>
      </c>
      <c r="J612" s="112">
        <f t="shared" si="291"/>
        <v>0</v>
      </c>
      <c r="L612" s="11">
        <f t="shared" si="293"/>
        <v>0</v>
      </c>
      <c r="M612" s="108">
        <f t="shared" si="294"/>
        <v>0</v>
      </c>
      <c r="O612" s="11">
        <f t="shared" si="295"/>
        <v>0</v>
      </c>
      <c r="P612" s="108">
        <f t="shared" si="296"/>
        <v>0</v>
      </c>
      <c r="R612" s="11">
        <f t="shared" si="297"/>
        <v>0</v>
      </c>
      <c r="S612" s="108">
        <f t="shared" si="298"/>
        <v>0</v>
      </c>
      <c r="U612" s="11">
        <f t="shared" si="299"/>
        <v>0</v>
      </c>
      <c r="V612" s="108">
        <f t="shared" si="300"/>
        <v>0</v>
      </c>
      <c r="X612" s="11">
        <f t="shared" si="301"/>
        <v>0</v>
      </c>
      <c r="Y612" s="108">
        <f t="shared" si="302"/>
        <v>0</v>
      </c>
      <c r="AA612" s="11">
        <f t="shared" si="303"/>
        <v>0</v>
      </c>
      <c r="AB612" s="108">
        <f t="shared" si="304"/>
        <v>0</v>
      </c>
      <c r="AD612" s="11">
        <f t="shared" si="305"/>
        <v>0</v>
      </c>
      <c r="AE612" s="108">
        <f t="shared" si="306"/>
        <v>0</v>
      </c>
      <c r="AG612" s="11">
        <f t="shared" si="307"/>
        <v>0</v>
      </c>
      <c r="AH612" s="108">
        <f t="shared" si="308"/>
        <v>0</v>
      </c>
      <c r="AJ612" s="11">
        <f t="shared" si="309"/>
        <v>0</v>
      </c>
      <c r="AK612" s="108">
        <f t="shared" si="310"/>
        <v>0</v>
      </c>
      <c r="AM612" s="11">
        <f t="shared" si="311"/>
        <v>0</v>
      </c>
      <c r="AN612" s="108">
        <f t="shared" si="312"/>
        <v>0</v>
      </c>
      <c r="AP612" s="11">
        <f t="shared" si="313"/>
        <v>0</v>
      </c>
      <c r="AQ612" s="108">
        <f t="shared" si="314"/>
        <v>0</v>
      </c>
      <c r="AS612" s="11">
        <f t="shared" si="315"/>
        <v>0</v>
      </c>
      <c r="AT612" s="108">
        <f t="shared" si="316"/>
        <v>0</v>
      </c>
      <c r="AU612" s="158" t="str">
        <f>IF(C612="","",VLOOKUP(B612,apoio!P:S,4,0))</f>
        <v/>
      </c>
    </row>
    <row r="613" spans="1:47" ht="15" customHeight="1" x14ac:dyDescent="0.25">
      <c r="A613" s="7" t="str">
        <f>IF('1_geral'!$D$23="","",'1_geral'!$A$23)</f>
        <v/>
      </c>
      <c r="B613" s="49" t="str">
        <f>IF('1_geral'!$G$23="","",'1_geral'!$G$23)</f>
        <v/>
      </c>
      <c r="C613" s="49" t="str">
        <f>IF('1_geral'!$D$23="","",'1_geral'!$D$23)</f>
        <v/>
      </c>
      <c r="D613" s="35" t="str">
        <f>IF(C613="","",1/'3_pessoal'!C$23)</f>
        <v/>
      </c>
      <c r="E613" s="12">
        <f>IF(C613="",0,'3_pessoal'!BL$23)</f>
        <v>0</v>
      </c>
      <c r="F613" s="33">
        <f>IF(C613="",0,'3_pessoal'!BN$23)</f>
        <v>0</v>
      </c>
      <c r="G613" s="12">
        <f t="shared" si="292"/>
        <v>0</v>
      </c>
      <c r="I613" s="12">
        <f t="shared" si="290"/>
        <v>0</v>
      </c>
      <c r="J613" s="12">
        <f t="shared" si="291"/>
        <v>0</v>
      </c>
      <c r="L613" s="12">
        <f t="shared" si="293"/>
        <v>0</v>
      </c>
      <c r="M613" s="33">
        <f t="shared" si="294"/>
        <v>0</v>
      </c>
      <c r="O613" s="12">
        <f t="shared" si="295"/>
        <v>0</v>
      </c>
      <c r="P613" s="33">
        <f t="shared" si="296"/>
        <v>0</v>
      </c>
      <c r="R613" s="12">
        <f t="shared" si="297"/>
        <v>0</v>
      </c>
      <c r="S613" s="33">
        <f t="shared" si="298"/>
        <v>0</v>
      </c>
      <c r="U613" s="12">
        <f t="shared" si="299"/>
        <v>0</v>
      </c>
      <c r="V613" s="33">
        <f t="shared" si="300"/>
        <v>0</v>
      </c>
      <c r="X613" s="12">
        <f t="shared" si="301"/>
        <v>0</v>
      </c>
      <c r="Y613" s="33">
        <f t="shared" si="302"/>
        <v>0</v>
      </c>
      <c r="AA613" s="12">
        <f t="shared" si="303"/>
        <v>0</v>
      </c>
      <c r="AB613" s="33">
        <f t="shared" si="304"/>
        <v>0</v>
      </c>
      <c r="AD613" s="12">
        <f t="shared" si="305"/>
        <v>0</v>
      </c>
      <c r="AE613" s="33">
        <f t="shared" si="306"/>
        <v>0</v>
      </c>
      <c r="AG613" s="12">
        <f t="shared" si="307"/>
        <v>0</v>
      </c>
      <c r="AH613" s="33">
        <f t="shared" si="308"/>
        <v>0</v>
      </c>
      <c r="AJ613" s="12">
        <f t="shared" si="309"/>
        <v>0</v>
      </c>
      <c r="AK613" s="33">
        <f t="shared" si="310"/>
        <v>0</v>
      </c>
      <c r="AM613" s="12">
        <f t="shared" si="311"/>
        <v>0</v>
      </c>
      <c r="AN613" s="33">
        <f t="shared" si="312"/>
        <v>0</v>
      </c>
      <c r="AP613" s="12">
        <f t="shared" si="313"/>
        <v>0</v>
      </c>
      <c r="AQ613" s="33">
        <f t="shared" si="314"/>
        <v>0</v>
      </c>
      <c r="AS613" s="12">
        <f t="shared" si="315"/>
        <v>0</v>
      </c>
      <c r="AT613" s="33">
        <f t="shared" si="316"/>
        <v>0</v>
      </c>
      <c r="AU613" s="158" t="str">
        <f>IF(C613="","",VLOOKUP(B613,apoio!P:S,4,0))</f>
        <v/>
      </c>
    </row>
    <row r="614" spans="1:47" ht="15" customHeight="1" x14ac:dyDescent="0.25">
      <c r="A614" s="10" t="str">
        <f>IF('1_geral'!$D$24="","",'1_geral'!$A$24)</f>
        <v/>
      </c>
      <c r="B614" s="48" t="str">
        <f>IF('1_geral'!$G$24="","",'1_geral'!$G$24)</f>
        <v/>
      </c>
      <c r="C614" s="48" t="str">
        <f>IF('1_geral'!$D$24="","",'1_geral'!$D$24)</f>
        <v/>
      </c>
      <c r="D614" s="35" t="str">
        <f>IF(C614="","",1/'3_pessoal'!C$24)</f>
        <v/>
      </c>
      <c r="E614" s="11">
        <f>IF(C614="",0,'3_pessoal'!BL$24)</f>
        <v>0</v>
      </c>
      <c r="F614" s="108">
        <f>IF(C614="",0,'3_pessoal'!BN$24)</f>
        <v>0</v>
      </c>
      <c r="G614" s="11">
        <f t="shared" si="292"/>
        <v>0</v>
      </c>
      <c r="I614" s="11">
        <f t="shared" si="290"/>
        <v>0</v>
      </c>
      <c r="J614" s="112">
        <f t="shared" si="291"/>
        <v>0</v>
      </c>
      <c r="L614" s="11">
        <f t="shared" si="293"/>
        <v>0</v>
      </c>
      <c r="M614" s="108">
        <f t="shared" si="294"/>
        <v>0</v>
      </c>
      <c r="O614" s="11">
        <f t="shared" si="295"/>
        <v>0</v>
      </c>
      <c r="P614" s="108">
        <f t="shared" si="296"/>
        <v>0</v>
      </c>
      <c r="R614" s="11">
        <f t="shared" si="297"/>
        <v>0</v>
      </c>
      <c r="S614" s="108">
        <f t="shared" si="298"/>
        <v>0</v>
      </c>
      <c r="U614" s="11">
        <f t="shared" si="299"/>
        <v>0</v>
      </c>
      <c r="V614" s="108">
        <f t="shared" si="300"/>
        <v>0</v>
      </c>
      <c r="X614" s="11">
        <f t="shared" si="301"/>
        <v>0</v>
      </c>
      <c r="Y614" s="108">
        <f t="shared" si="302"/>
        <v>0</v>
      </c>
      <c r="AA614" s="11">
        <f t="shared" si="303"/>
        <v>0</v>
      </c>
      <c r="AB614" s="108">
        <f t="shared" si="304"/>
        <v>0</v>
      </c>
      <c r="AD614" s="11">
        <f t="shared" si="305"/>
        <v>0</v>
      </c>
      <c r="AE614" s="108">
        <f t="shared" si="306"/>
        <v>0</v>
      </c>
      <c r="AG614" s="11">
        <f t="shared" si="307"/>
        <v>0</v>
      </c>
      <c r="AH614" s="108">
        <f t="shared" si="308"/>
        <v>0</v>
      </c>
      <c r="AJ614" s="11">
        <f t="shared" si="309"/>
        <v>0</v>
      </c>
      <c r="AK614" s="108">
        <f t="shared" si="310"/>
        <v>0</v>
      </c>
      <c r="AM614" s="11">
        <f t="shared" si="311"/>
        <v>0</v>
      </c>
      <c r="AN614" s="108">
        <f t="shared" si="312"/>
        <v>0</v>
      </c>
      <c r="AP614" s="11">
        <f t="shared" si="313"/>
        <v>0</v>
      </c>
      <c r="AQ614" s="108">
        <f t="shared" si="314"/>
        <v>0</v>
      </c>
      <c r="AS614" s="11">
        <f t="shared" si="315"/>
        <v>0</v>
      </c>
      <c r="AT614" s="108">
        <f t="shared" si="316"/>
        <v>0</v>
      </c>
      <c r="AU614" s="158" t="str">
        <f>IF(C614="","",VLOOKUP(B614,apoio!P:S,4,0))</f>
        <v/>
      </c>
    </row>
    <row r="615" spans="1:47" ht="15" customHeight="1" x14ac:dyDescent="0.25">
      <c r="A615" s="7" t="str">
        <f>IF('1_geral'!$D$25="","",'1_geral'!$A$25)</f>
        <v/>
      </c>
      <c r="B615" s="49" t="str">
        <f>IF('1_geral'!$G$25="","",'1_geral'!$G$25)</f>
        <v/>
      </c>
      <c r="C615" s="49" t="str">
        <f>IF('1_geral'!$D$25="","",'1_geral'!$D$25)</f>
        <v/>
      </c>
      <c r="D615" s="35" t="str">
        <f>IF(C615="","",1/'3_pessoal'!C$25)</f>
        <v/>
      </c>
      <c r="E615" s="12">
        <f>IF(C615="",0,'3_pessoal'!BL$25)</f>
        <v>0</v>
      </c>
      <c r="F615" s="33">
        <f>IF(C615="",0,'3_pessoal'!BN$25)</f>
        <v>0</v>
      </c>
      <c r="G615" s="12">
        <f t="shared" si="292"/>
        <v>0</v>
      </c>
      <c r="I615" s="12">
        <f t="shared" si="290"/>
        <v>0</v>
      </c>
      <c r="J615" s="12">
        <f t="shared" si="291"/>
        <v>0</v>
      </c>
      <c r="L615" s="12">
        <f t="shared" si="293"/>
        <v>0</v>
      </c>
      <c r="M615" s="33">
        <f t="shared" si="294"/>
        <v>0</v>
      </c>
      <c r="O615" s="12">
        <f t="shared" si="295"/>
        <v>0</v>
      </c>
      <c r="P615" s="33">
        <f t="shared" si="296"/>
        <v>0</v>
      </c>
      <c r="R615" s="12">
        <f t="shared" si="297"/>
        <v>0</v>
      </c>
      <c r="S615" s="33">
        <f t="shared" si="298"/>
        <v>0</v>
      </c>
      <c r="U615" s="12">
        <f t="shared" si="299"/>
        <v>0</v>
      </c>
      <c r="V615" s="33">
        <f t="shared" si="300"/>
        <v>0</v>
      </c>
      <c r="X615" s="12">
        <f t="shared" si="301"/>
        <v>0</v>
      </c>
      <c r="Y615" s="33">
        <f t="shared" si="302"/>
        <v>0</v>
      </c>
      <c r="AA615" s="12">
        <f t="shared" si="303"/>
        <v>0</v>
      </c>
      <c r="AB615" s="33">
        <f t="shared" si="304"/>
        <v>0</v>
      </c>
      <c r="AD615" s="12">
        <f t="shared" si="305"/>
        <v>0</v>
      </c>
      <c r="AE615" s="33">
        <f t="shared" si="306"/>
        <v>0</v>
      </c>
      <c r="AG615" s="12">
        <f t="shared" si="307"/>
        <v>0</v>
      </c>
      <c r="AH615" s="33">
        <f t="shared" si="308"/>
        <v>0</v>
      </c>
      <c r="AJ615" s="12">
        <f t="shared" si="309"/>
        <v>0</v>
      </c>
      <c r="AK615" s="33">
        <f t="shared" si="310"/>
        <v>0</v>
      </c>
      <c r="AM615" s="12">
        <f t="shared" si="311"/>
        <v>0</v>
      </c>
      <c r="AN615" s="33">
        <f t="shared" si="312"/>
        <v>0</v>
      </c>
      <c r="AP615" s="12">
        <f t="shared" si="313"/>
        <v>0</v>
      </c>
      <c r="AQ615" s="33">
        <f t="shared" si="314"/>
        <v>0</v>
      </c>
      <c r="AS615" s="12">
        <f t="shared" si="315"/>
        <v>0</v>
      </c>
      <c r="AT615" s="33">
        <f t="shared" si="316"/>
        <v>0</v>
      </c>
      <c r="AU615" s="158" t="str">
        <f>IF(C615="","",VLOOKUP(B615,apoio!P:S,4,0))</f>
        <v/>
      </c>
    </row>
    <row r="616" spans="1:47" ht="15" customHeight="1" x14ac:dyDescent="0.25">
      <c r="A616" s="10" t="str">
        <f>IF('1_geral'!$D$26="","",'1_geral'!$A$26)</f>
        <v/>
      </c>
      <c r="B616" s="48" t="str">
        <f>IF('1_geral'!$G$26="","",'1_geral'!$G$26)</f>
        <v/>
      </c>
      <c r="C616" s="48" t="str">
        <f>IF('1_geral'!$D$26="","",'1_geral'!$D$26)</f>
        <v/>
      </c>
      <c r="D616" s="35" t="str">
        <f>IF(C616="","",1/'3_pessoal'!C$26)</f>
        <v/>
      </c>
      <c r="E616" s="11">
        <f>IF(C616="",0,'3_pessoal'!BL$26)</f>
        <v>0</v>
      </c>
      <c r="F616" s="108">
        <f>IF(C616="",0,'3_pessoal'!BN$26)</f>
        <v>0</v>
      </c>
      <c r="G616" s="11">
        <f t="shared" si="292"/>
        <v>0</v>
      </c>
      <c r="I616" s="11">
        <f t="shared" si="290"/>
        <v>0</v>
      </c>
      <c r="J616" s="112">
        <f t="shared" si="291"/>
        <v>0</v>
      </c>
      <c r="L616" s="11">
        <f t="shared" si="293"/>
        <v>0</v>
      </c>
      <c r="M616" s="108">
        <f t="shared" si="294"/>
        <v>0</v>
      </c>
      <c r="O616" s="11">
        <f t="shared" si="295"/>
        <v>0</v>
      </c>
      <c r="P616" s="108">
        <f t="shared" si="296"/>
        <v>0</v>
      </c>
      <c r="R616" s="11">
        <f t="shared" si="297"/>
        <v>0</v>
      </c>
      <c r="S616" s="108">
        <f t="shared" si="298"/>
        <v>0</v>
      </c>
      <c r="U616" s="11">
        <f t="shared" si="299"/>
        <v>0</v>
      </c>
      <c r="V616" s="108">
        <f t="shared" si="300"/>
        <v>0</v>
      </c>
      <c r="X616" s="11">
        <f t="shared" si="301"/>
        <v>0</v>
      </c>
      <c r="Y616" s="108">
        <f t="shared" si="302"/>
        <v>0</v>
      </c>
      <c r="AA616" s="11">
        <f t="shared" si="303"/>
        <v>0</v>
      </c>
      <c r="AB616" s="108">
        <f t="shared" si="304"/>
        <v>0</v>
      </c>
      <c r="AD616" s="11">
        <f t="shared" si="305"/>
        <v>0</v>
      </c>
      <c r="AE616" s="108">
        <f t="shared" si="306"/>
        <v>0</v>
      </c>
      <c r="AG616" s="11">
        <f t="shared" si="307"/>
        <v>0</v>
      </c>
      <c r="AH616" s="108">
        <f t="shared" si="308"/>
        <v>0</v>
      </c>
      <c r="AJ616" s="11">
        <f t="shared" si="309"/>
        <v>0</v>
      </c>
      <c r="AK616" s="108">
        <f t="shared" si="310"/>
        <v>0</v>
      </c>
      <c r="AM616" s="11">
        <f t="shared" si="311"/>
        <v>0</v>
      </c>
      <c r="AN616" s="108">
        <f t="shared" si="312"/>
        <v>0</v>
      </c>
      <c r="AP616" s="11">
        <f t="shared" si="313"/>
        <v>0</v>
      </c>
      <c r="AQ616" s="108">
        <f t="shared" si="314"/>
        <v>0</v>
      </c>
      <c r="AS616" s="11">
        <f t="shared" si="315"/>
        <v>0</v>
      </c>
      <c r="AT616" s="108">
        <f t="shared" si="316"/>
        <v>0</v>
      </c>
      <c r="AU616" s="158" t="str">
        <f>IF(C616="","",VLOOKUP(B616,apoio!P:S,4,0))</f>
        <v/>
      </c>
    </row>
    <row r="617" spans="1:47" ht="15" customHeight="1" x14ac:dyDescent="0.25">
      <c r="A617" s="7" t="str">
        <f>IF('1_geral'!$D$27="","",'1_geral'!$A$27)</f>
        <v/>
      </c>
      <c r="B617" s="49" t="str">
        <f>IF('1_geral'!$G$27="","",'1_geral'!$G$27)</f>
        <v/>
      </c>
      <c r="C617" s="49" t="str">
        <f>IF('1_geral'!$D$27="","",'1_geral'!$D$27)</f>
        <v/>
      </c>
      <c r="D617" s="35" t="str">
        <f>IF(C617="","",1/'3_pessoal'!C$27)</f>
        <v/>
      </c>
      <c r="E617" s="12">
        <f>IF(C617="",0,'3_pessoal'!BL$27)</f>
        <v>0</v>
      </c>
      <c r="F617" s="33">
        <f>IF(C617="",0,'3_pessoal'!BN$27)</f>
        <v>0</v>
      </c>
      <c r="G617" s="12">
        <f t="shared" si="292"/>
        <v>0</v>
      </c>
      <c r="I617" s="12">
        <f t="shared" si="290"/>
        <v>0</v>
      </c>
      <c r="J617" s="12">
        <f t="shared" si="291"/>
        <v>0</v>
      </c>
      <c r="L617" s="12">
        <f t="shared" si="293"/>
        <v>0</v>
      </c>
      <c r="M617" s="33">
        <f t="shared" si="294"/>
        <v>0</v>
      </c>
      <c r="O617" s="12">
        <f t="shared" si="295"/>
        <v>0</v>
      </c>
      <c r="P617" s="33">
        <f t="shared" si="296"/>
        <v>0</v>
      </c>
      <c r="R617" s="12">
        <f t="shared" si="297"/>
        <v>0</v>
      </c>
      <c r="S617" s="33">
        <f t="shared" si="298"/>
        <v>0</v>
      </c>
      <c r="U617" s="12">
        <f t="shared" si="299"/>
        <v>0</v>
      </c>
      <c r="V617" s="33">
        <f t="shared" si="300"/>
        <v>0</v>
      </c>
      <c r="X617" s="12">
        <f t="shared" si="301"/>
        <v>0</v>
      </c>
      <c r="Y617" s="33">
        <f t="shared" si="302"/>
        <v>0</v>
      </c>
      <c r="AA617" s="12">
        <f t="shared" si="303"/>
        <v>0</v>
      </c>
      <c r="AB617" s="33">
        <f t="shared" si="304"/>
        <v>0</v>
      </c>
      <c r="AD617" s="12">
        <f t="shared" si="305"/>
        <v>0</v>
      </c>
      <c r="AE617" s="33">
        <f t="shared" si="306"/>
        <v>0</v>
      </c>
      <c r="AG617" s="12">
        <f t="shared" si="307"/>
        <v>0</v>
      </c>
      <c r="AH617" s="33">
        <f t="shared" si="308"/>
        <v>0</v>
      </c>
      <c r="AJ617" s="12">
        <f t="shared" si="309"/>
        <v>0</v>
      </c>
      <c r="AK617" s="33">
        <f t="shared" si="310"/>
        <v>0</v>
      </c>
      <c r="AM617" s="12">
        <f t="shared" si="311"/>
        <v>0</v>
      </c>
      <c r="AN617" s="33">
        <f t="shared" si="312"/>
        <v>0</v>
      </c>
      <c r="AP617" s="12">
        <f t="shared" si="313"/>
        <v>0</v>
      </c>
      <c r="AQ617" s="33">
        <f t="shared" si="314"/>
        <v>0</v>
      </c>
      <c r="AS617" s="12">
        <f t="shared" si="315"/>
        <v>0</v>
      </c>
      <c r="AT617" s="33">
        <f t="shared" si="316"/>
        <v>0</v>
      </c>
      <c r="AU617" s="158" t="str">
        <f>IF(C617="","",VLOOKUP(B617,apoio!P:S,4,0))</f>
        <v/>
      </c>
    </row>
    <row r="618" spans="1:47" ht="15" customHeight="1" x14ac:dyDescent="0.25">
      <c r="A618" s="10" t="str">
        <f>IF('1_geral'!$D$28="","",'1_geral'!$A$28)</f>
        <v/>
      </c>
      <c r="B618" s="48" t="str">
        <f>IF('1_geral'!$G$28="","",'1_geral'!$G$28)</f>
        <v/>
      </c>
      <c r="C618" s="48" t="str">
        <f>IF('1_geral'!$D$28="","",'1_geral'!$D$28)</f>
        <v/>
      </c>
      <c r="D618" s="35" t="str">
        <f>IF(C618="","",1/'3_pessoal'!C$28)</f>
        <v/>
      </c>
      <c r="E618" s="11">
        <f>IF(C618="",0,'3_pessoal'!BL$28)</f>
        <v>0</v>
      </c>
      <c r="F618" s="108">
        <f>IF(C618="",0,'3_pessoal'!BN$28)</f>
        <v>0</v>
      </c>
      <c r="G618" s="11">
        <f t="shared" si="292"/>
        <v>0</v>
      </c>
      <c r="I618" s="11">
        <f t="shared" si="290"/>
        <v>0</v>
      </c>
      <c r="J618" s="112">
        <f t="shared" si="291"/>
        <v>0</v>
      </c>
      <c r="L618" s="11">
        <f t="shared" si="293"/>
        <v>0</v>
      </c>
      <c r="M618" s="108">
        <f t="shared" si="294"/>
        <v>0</v>
      </c>
      <c r="O618" s="11">
        <f t="shared" si="295"/>
        <v>0</v>
      </c>
      <c r="P618" s="108">
        <f t="shared" si="296"/>
        <v>0</v>
      </c>
      <c r="R618" s="11">
        <f t="shared" si="297"/>
        <v>0</v>
      </c>
      <c r="S618" s="108">
        <f t="shared" si="298"/>
        <v>0</v>
      </c>
      <c r="U618" s="11">
        <f t="shared" si="299"/>
        <v>0</v>
      </c>
      <c r="V618" s="108">
        <f t="shared" si="300"/>
        <v>0</v>
      </c>
      <c r="X618" s="11">
        <f t="shared" si="301"/>
        <v>0</v>
      </c>
      <c r="Y618" s="108">
        <f t="shared" si="302"/>
        <v>0</v>
      </c>
      <c r="AA618" s="11">
        <f t="shared" si="303"/>
        <v>0</v>
      </c>
      <c r="AB618" s="108">
        <f t="shared" si="304"/>
        <v>0</v>
      </c>
      <c r="AD618" s="11">
        <f t="shared" si="305"/>
        <v>0</v>
      </c>
      <c r="AE618" s="108">
        <f t="shared" si="306"/>
        <v>0</v>
      </c>
      <c r="AG618" s="11">
        <f t="shared" si="307"/>
        <v>0</v>
      </c>
      <c r="AH618" s="108">
        <f t="shared" si="308"/>
        <v>0</v>
      </c>
      <c r="AJ618" s="11">
        <f t="shared" si="309"/>
        <v>0</v>
      </c>
      <c r="AK618" s="108">
        <f t="shared" si="310"/>
        <v>0</v>
      </c>
      <c r="AM618" s="11">
        <f t="shared" si="311"/>
        <v>0</v>
      </c>
      <c r="AN618" s="108">
        <f t="shared" si="312"/>
        <v>0</v>
      </c>
      <c r="AP618" s="11">
        <f t="shared" si="313"/>
        <v>0</v>
      </c>
      <c r="AQ618" s="108">
        <f t="shared" si="314"/>
        <v>0</v>
      </c>
      <c r="AS618" s="11">
        <f t="shared" si="315"/>
        <v>0</v>
      </c>
      <c r="AT618" s="108">
        <f t="shared" si="316"/>
        <v>0</v>
      </c>
      <c r="AU618" s="158" t="str">
        <f>IF(C618="","",VLOOKUP(B618,apoio!P:S,4,0))</f>
        <v/>
      </c>
    </row>
    <row r="619" spans="1:47" ht="15" customHeight="1" x14ac:dyDescent="0.25">
      <c r="A619" s="7" t="str">
        <f>IF('1_geral'!$D$29="","",'1_geral'!$A$29)</f>
        <v/>
      </c>
      <c r="B619" s="49" t="str">
        <f>IF('1_geral'!$G$29="","",'1_geral'!$G$29)</f>
        <v/>
      </c>
      <c r="C619" s="49" t="str">
        <f>IF('1_geral'!$D$29="","",'1_geral'!$D$29)</f>
        <v/>
      </c>
      <c r="D619" s="35" t="str">
        <f>IF(C619="","",1/'3_pessoal'!C$29)</f>
        <v/>
      </c>
      <c r="E619" s="12">
        <f>IF(C619="",0,'3_pessoal'!BL$29)</f>
        <v>0</v>
      </c>
      <c r="F619" s="33">
        <f>IF(C619="",0,'3_pessoal'!BN$29)</f>
        <v>0</v>
      </c>
      <c r="G619" s="12">
        <f t="shared" si="292"/>
        <v>0</v>
      </c>
      <c r="I619" s="12">
        <f t="shared" si="290"/>
        <v>0</v>
      </c>
      <c r="J619" s="12">
        <f t="shared" si="291"/>
        <v>0</v>
      </c>
      <c r="L619" s="12">
        <f t="shared" si="293"/>
        <v>0</v>
      </c>
      <c r="M619" s="33">
        <f t="shared" si="294"/>
        <v>0</v>
      </c>
      <c r="O619" s="12">
        <f t="shared" si="295"/>
        <v>0</v>
      </c>
      <c r="P619" s="33">
        <f t="shared" si="296"/>
        <v>0</v>
      </c>
      <c r="R619" s="12">
        <f t="shared" si="297"/>
        <v>0</v>
      </c>
      <c r="S619" s="33">
        <f t="shared" si="298"/>
        <v>0</v>
      </c>
      <c r="U619" s="12">
        <f t="shared" si="299"/>
        <v>0</v>
      </c>
      <c r="V619" s="33">
        <f t="shared" si="300"/>
        <v>0</v>
      </c>
      <c r="X619" s="12">
        <f t="shared" si="301"/>
        <v>0</v>
      </c>
      <c r="Y619" s="33">
        <f t="shared" si="302"/>
        <v>0</v>
      </c>
      <c r="AA619" s="12">
        <f t="shared" si="303"/>
        <v>0</v>
      </c>
      <c r="AB619" s="33">
        <f t="shared" si="304"/>
        <v>0</v>
      </c>
      <c r="AD619" s="12">
        <f t="shared" si="305"/>
        <v>0</v>
      </c>
      <c r="AE619" s="33">
        <f t="shared" si="306"/>
        <v>0</v>
      </c>
      <c r="AG619" s="12">
        <f t="shared" si="307"/>
        <v>0</v>
      </c>
      <c r="AH619" s="33">
        <f t="shared" si="308"/>
        <v>0</v>
      </c>
      <c r="AJ619" s="12">
        <f t="shared" si="309"/>
        <v>0</v>
      </c>
      <c r="AK619" s="33">
        <f t="shared" si="310"/>
        <v>0</v>
      </c>
      <c r="AM619" s="12">
        <f t="shared" si="311"/>
        <v>0</v>
      </c>
      <c r="AN619" s="33">
        <f t="shared" si="312"/>
        <v>0</v>
      </c>
      <c r="AP619" s="12">
        <f t="shared" si="313"/>
        <v>0</v>
      </c>
      <c r="AQ619" s="33">
        <f t="shared" si="314"/>
        <v>0</v>
      </c>
      <c r="AS619" s="12">
        <f t="shared" si="315"/>
        <v>0</v>
      </c>
      <c r="AT619" s="33">
        <f t="shared" si="316"/>
        <v>0</v>
      </c>
      <c r="AU619" s="158" t="str">
        <f>IF(C619="","",VLOOKUP(B619,apoio!P:S,4,0))</f>
        <v/>
      </c>
    </row>
    <row r="620" spans="1:47" ht="15" customHeight="1" x14ac:dyDescent="0.25">
      <c r="A620" s="10" t="str">
        <f>IF('1_geral'!$D$30="","",'1_geral'!$A$30)</f>
        <v/>
      </c>
      <c r="B620" s="48" t="str">
        <f>IF('1_geral'!$G$30="","",'1_geral'!$G$30)</f>
        <v/>
      </c>
      <c r="C620" s="48" t="str">
        <f>IF('1_geral'!$D$30="","",'1_geral'!$D$30)</f>
        <v/>
      </c>
      <c r="D620" s="35" t="str">
        <f>IF(C620="","",1/'3_pessoal'!C$30)</f>
        <v/>
      </c>
      <c r="E620" s="11">
        <f>IF(C620="",0,'3_pessoal'!BL$30)</f>
        <v>0</v>
      </c>
      <c r="F620" s="108">
        <f>IF(C620="",0,'3_pessoal'!BN$30)</f>
        <v>0</v>
      </c>
      <c r="G620" s="11">
        <f t="shared" si="292"/>
        <v>0</v>
      </c>
      <c r="I620" s="11">
        <f t="shared" si="290"/>
        <v>0</v>
      </c>
      <c r="J620" s="112">
        <f t="shared" si="291"/>
        <v>0</v>
      </c>
      <c r="L620" s="11">
        <f t="shared" si="293"/>
        <v>0</v>
      </c>
      <c r="M620" s="108">
        <f t="shared" si="294"/>
        <v>0</v>
      </c>
      <c r="O620" s="11">
        <f t="shared" si="295"/>
        <v>0</v>
      </c>
      <c r="P620" s="108">
        <f t="shared" si="296"/>
        <v>0</v>
      </c>
      <c r="R620" s="11">
        <f t="shared" si="297"/>
        <v>0</v>
      </c>
      <c r="S620" s="108">
        <f t="shared" si="298"/>
        <v>0</v>
      </c>
      <c r="U620" s="11">
        <f t="shared" si="299"/>
        <v>0</v>
      </c>
      <c r="V620" s="108">
        <f t="shared" si="300"/>
        <v>0</v>
      </c>
      <c r="X620" s="11">
        <f t="shared" si="301"/>
        <v>0</v>
      </c>
      <c r="Y620" s="108">
        <f t="shared" si="302"/>
        <v>0</v>
      </c>
      <c r="AA620" s="11">
        <f t="shared" si="303"/>
        <v>0</v>
      </c>
      <c r="AB620" s="108">
        <f t="shared" si="304"/>
        <v>0</v>
      </c>
      <c r="AD620" s="11">
        <f t="shared" si="305"/>
        <v>0</v>
      </c>
      <c r="AE620" s="108">
        <f t="shared" si="306"/>
        <v>0</v>
      </c>
      <c r="AG620" s="11">
        <f t="shared" si="307"/>
        <v>0</v>
      </c>
      <c r="AH620" s="108">
        <f t="shared" si="308"/>
        <v>0</v>
      </c>
      <c r="AJ620" s="11">
        <f t="shared" si="309"/>
        <v>0</v>
      </c>
      <c r="AK620" s="108">
        <f t="shared" si="310"/>
        <v>0</v>
      </c>
      <c r="AM620" s="11">
        <f t="shared" si="311"/>
        <v>0</v>
      </c>
      <c r="AN620" s="108">
        <f t="shared" si="312"/>
        <v>0</v>
      </c>
      <c r="AP620" s="11">
        <f t="shared" si="313"/>
        <v>0</v>
      </c>
      <c r="AQ620" s="108">
        <f t="shared" si="314"/>
        <v>0</v>
      </c>
      <c r="AS620" s="11">
        <f t="shared" si="315"/>
        <v>0</v>
      </c>
      <c r="AT620" s="108">
        <f t="shared" si="316"/>
        <v>0</v>
      </c>
      <c r="AU620" s="158" t="str">
        <f>IF(C620="","",VLOOKUP(B620,apoio!P:S,4,0))</f>
        <v/>
      </c>
    </row>
    <row r="621" spans="1:47" ht="15" customHeight="1" x14ac:dyDescent="0.25">
      <c r="A621" s="7" t="str">
        <f>IF('1_geral'!$D$31="","",'1_geral'!$A$31)</f>
        <v/>
      </c>
      <c r="B621" s="49" t="str">
        <f>IF('1_geral'!$G$31="","",'1_geral'!$G$31)</f>
        <v/>
      </c>
      <c r="C621" s="49" t="str">
        <f>IF('1_geral'!$D$31="","",'1_geral'!$D$31)</f>
        <v/>
      </c>
      <c r="D621" s="35" t="str">
        <f>IF(C621="","",1/'3_pessoal'!C$31)</f>
        <v/>
      </c>
      <c r="E621" s="12">
        <f>IF(C621="",0,'3_pessoal'!BL$31)</f>
        <v>0</v>
      </c>
      <c r="F621" s="33">
        <f>IF(C621="",0,'3_pessoal'!BN$31)</f>
        <v>0</v>
      </c>
      <c r="G621" s="12">
        <f t="shared" si="292"/>
        <v>0</v>
      </c>
      <c r="I621" s="12">
        <f t="shared" si="290"/>
        <v>0</v>
      </c>
      <c r="J621" s="12">
        <f t="shared" si="291"/>
        <v>0</v>
      </c>
      <c r="L621" s="12">
        <f t="shared" si="293"/>
        <v>0</v>
      </c>
      <c r="M621" s="33">
        <f t="shared" si="294"/>
        <v>0</v>
      </c>
      <c r="O621" s="12">
        <f t="shared" si="295"/>
        <v>0</v>
      </c>
      <c r="P621" s="33">
        <f t="shared" si="296"/>
        <v>0</v>
      </c>
      <c r="R621" s="12">
        <f t="shared" si="297"/>
        <v>0</v>
      </c>
      <c r="S621" s="33">
        <f t="shared" si="298"/>
        <v>0</v>
      </c>
      <c r="U621" s="12">
        <f t="shared" si="299"/>
        <v>0</v>
      </c>
      <c r="V621" s="33">
        <f t="shared" si="300"/>
        <v>0</v>
      </c>
      <c r="X621" s="12">
        <f t="shared" si="301"/>
        <v>0</v>
      </c>
      <c r="Y621" s="33">
        <f t="shared" si="302"/>
        <v>0</v>
      </c>
      <c r="AA621" s="12">
        <f t="shared" si="303"/>
        <v>0</v>
      </c>
      <c r="AB621" s="33">
        <f t="shared" si="304"/>
        <v>0</v>
      </c>
      <c r="AD621" s="12">
        <f t="shared" si="305"/>
        <v>0</v>
      </c>
      <c r="AE621" s="33">
        <f t="shared" si="306"/>
        <v>0</v>
      </c>
      <c r="AG621" s="12">
        <f t="shared" si="307"/>
        <v>0</v>
      </c>
      <c r="AH621" s="33">
        <f t="shared" si="308"/>
        <v>0</v>
      </c>
      <c r="AJ621" s="12">
        <f t="shared" si="309"/>
        <v>0</v>
      </c>
      <c r="AK621" s="33">
        <f t="shared" si="310"/>
        <v>0</v>
      </c>
      <c r="AM621" s="12">
        <f t="shared" si="311"/>
        <v>0</v>
      </c>
      <c r="AN621" s="33">
        <f t="shared" si="312"/>
        <v>0</v>
      </c>
      <c r="AP621" s="12">
        <f t="shared" si="313"/>
        <v>0</v>
      </c>
      <c r="AQ621" s="33">
        <f t="shared" si="314"/>
        <v>0</v>
      </c>
      <c r="AS621" s="12">
        <f t="shared" si="315"/>
        <v>0</v>
      </c>
      <c r="AT621" s="33">
        <f t="shared" si="316"/>
        <v>0</v>
      </c>
      <c r="AU621" s="158" t="str">
        <f>IF(C621="","",VLOOKUP(B621,apoio!P:S,4,0))</f>
        <v/>
      </c>
    </row>
    <row r="622" spans="1:47" ht="15" customHeight="1" x14ac:dyDescent="0.25">
      <c r="A622" s="10" t="str">
        <f>IF('1_geral'!$D$32="","",'1_geral'!$A$32)</f>
        <v/>
      </c>
      <c r="B622" s="48" t="str">
        <f>IF('1_geral'!$G$32="","",'1_geral'!$G$32)</f>
        <v/>
      </c>
      <c r="C622" s="48" t="str">
        <f>IF('1_geral'!$D$32="","",'1_geral'!$D$32)</f>
        <v/>
      </c>
      <c r="D622" s="35" t="str">
        <f>IF(C622="","",1/'3_pessoal'!C$32)</f>
        <v/>
      </c>
      <c r="E622" s="11">
        <f>IF(C622="",0,'3_pessoal'!BL$32)</f>
        <v>0</v>
      </c>
      <c r="F622" s="108">
        <f>IF(C622="",0,'3_pessoal'!BN$32)</f>
        <v>0</v>
      </c>
      <c r="G622" s="11">
        <f t="shared" si="292"/>
        <v>0</v>
      </c>
      <c r="I622" s="11">
        <f t="shared" si="290"/>
        <v>0</v>
      </c>
      <c r="J622" s="112">
        <f t="shared" si="291"/>
        <v>0</v>
      </c>
      <c r="L622" s="11">
        <f t="shared" si="293"/>
        <v>0</v>
      </c>
      <c r="M622" s="108">
        <f t="shared" si="294"/>
        <v>0</v>
      </c>
      <c r="O622" s="11">
        <f t="shared" si="295"/>
        <v>0</v>
      </c>
      <c r="P622" s="108">
        <f t="shared" si="296"/>
        <v>0</v>
      </c>
      <c r="R622" s="11">
        <f t="shared" si="297"/>
        <v>0</v>
      </c>
      <c r="S622" s="108">
        <f t="shared" si="298"/>
        <v>0</v>
      </c>
      <c r="U622" s="11">
        <f t="shared" si="299"/>
        <v>0</v>
      </c>
      <c r="V622" s="108">
        <f t="shared" si="300"/>
        <v>0</v>
      </c>
      <c r="X622" s="11">
        <f t="shared" si="301"/>
        <v>0</v>
      </c>
      <c r="Y622" s="108">
        <f t="shared" si="302"/>
        <v>0</v>
      </c>
      <c r="AA622" s="11">
        <f t="shared" si="303"/>
        <v>0</v>
      </c>
      <c r="AB622" s="108">
        <f t="shared" si="304"/>
        <v>0</v>
      </c>
      <c r="AD622" s="11">
        <f t="shared" si="305"/>
        <v>0</v>
      </c>
      <c r="AE622" s="108">
        <f t="shared" si="306"/>
        <v>0</v>
      </c>
      <c r="AG622" s="11">
        <f t="shared" si="307"/>
        <v>0</v>
      </c>
      <c r="AH622" s="108">
        <f t="shared" si="308"/>
        <v>0</v>
      </c>
      <c r="AJ622" s="11">
        <f t="shared" si="309"/>
        <v>0</v>
      </c>
      <c r="AK622" s="108">
        <f t="shared" si="310"/>
        <v>0</v>
      </c>
      <c r="AM622" s="11">
        <f t="shared" si="311"/>
        <v>0</v>
      </c>
      <c r="AN622" s="108">
        <f t="shared" si="312"/>
        <v>0</v>
      </c>
      <c r="AP622" s="11">
        <f t="shared" si="313"/>
        <v>0</v>
      </c>
      <c r="AQ622" s="108">
        <f t="shared" si="314"/>
        <v>0</v>
      </c>
      <c r="AS622" s="11">
        <f t="shared" si="315"/>
        <v>0</v>
      </c>
      <c r="AT622" s="108">
        <f t="shared" si="316"/>
        <v>0</v>
      </c>
      <c r="AU622" s="158" t="str">
        <f>IF(C622="","",VLOOKUP(B622,apoio!P:S,4,0))</f>
        <v/>
      </c>
    </row>
    <row r="623" spans="1:47" ht="15" customHeight="1" x14ac:dyDescent="0.25">
      <c r="A623" s="7" t="str">
        <f>IF('1_geral'!$D$33="","",'1_geral'!$A$33)</f>
        <v/>
      </c>
      <c r="B623" s="49" t="str">
        <f>IF('1_geral'!$G$33="","",'1_geral'!$G$33)</f>
        <v/>
      </c>
      <c r="C623" s="49" t="str">
        <f>IF('1_geral'!$D$33="","",'1_geral'!$D$33)</f>
        <v/>
      </c>
      <c r="D623" s="35" t="str">
        <f>IF(C623="","",1/'3_pessoal'!C$33)</f>
        <v/>
      </c>
      <c r="E623" s="12">
        <f>IF(C623="",0,'3_pessoal'!BL$33)</f>
        <v>0</v>
      </c>
      <c r="F623" s="33">
        <f>IF(C623="",0,'3_pessoal'!BN$33)</f>
        <v>0</v>
      </c>
      <c r="G623" s="12">
        <f t="shared" si="292"/>
        <v>0</v>
      </c>
      <c r="I623" s="12">
        <f t="shared" si="290"/>
        <v>0</v>
      </c>
      <c r="J623" s="12">
        <f t="shared" si="291"/>
        <v>0</v>
      </c>
      <c r="L623" s="12">
        <f t="shared" si="293"/>
        <v>0</v>
      </c>
      <c r="M623" s="33">
        <f t="shared" si="294"/>
        <v>0</v>
      </c>
      <c r="O623" s="12">
        <f t="shared" si="295"/>
        <v>0</v>
      </c>
      <c r="P623" s="33">
        <f t="shared" si="296"/>
        <v>0</v>
      </c>
      <c r="R623" s="12">
        <f t="shared" si="297"/>
        <v>0</v>
      </c>
      <c r="S623" s="33">
        <f t="shared" si="298"/>
        <v>0</v>
      </c>
      <c r="U623" s="12">
        <f t="shared" si="299"/>
        <v>0</v>
      </c>
      <c r="V623" s="33">
        <f t="shared" si="300"/>
        <v>0</v>
      </c>
      <c r="X623" s="12">
        <f t="shared" si="301"/>
        <v>0</v>
      </c>
      <c r="Y623" s="33">
        <f t="shared" si="302"/>
        <v>0</v>
      </c>
      <c r="AA623" s="12">
        <f t="shared" si="303"/>
        <v>0</v>
      </c>
      <c r="AB623" s="33">
        <f t="shared" si="304"/>
        <v>0</v>
      </c>
      <c r="AD623" s="12">
        <f t="shared" si="305"/>
        <v>0</v>
      </c>
      <c r="AE623" s="33">
        <f t="shared" si="306"/>
        <v>0</v>
      </c>
      <c r="AG623" s="12">
        <f t="shared" si="307"/>
        <v>0</v>
      </c>
      <c r="AH623" s="33">
        <f t="shared" si="308"/>
        <v>0</v>
      </c>
      <c r="AJ623" s="12">
        <f t="shared" si="309"/>
        <v>0</v>
      </c>
      <c r="AK623" s="33">
        <f t="shared" si="310"/>
        <v>0</v>
      </c>
      <c r="AM623" s="12">
        <f t="shared" si="311"/>
        <v>0</v>
      </c>
      <c r="AN623" s="33">
        <f t="shared" si="312"/>
        <v>0</v>
      </c>
      <c r="AP623" s="12">
        <f t="shared" si="313"/>
        <v>0</v>
      </c>
      <c r="AQ623" s="33">
        <f t="shared" si="314"/>
        <v>0</v>
      </c>
      <c r="AS623" s="12">
        <f t="shared" si="315"/>
        <v>0</v>
      </c>
      <c r="AT623" s="33">
        <f t="shared" si="316"/>
        <v>0</v>
      </c>
      <c r="AU623" s="158" t="str">
        <f>IF(C623="","",VLOOKUP(B623,apoio!P:S,4,0))</f>
        <v/>
      </c>
    </row>
    <row r="624" spans="1:47" ht="15" customHeight="1" x14ac:dyDescent="0.25">
      <c r="A624" s="10" t="str">
        <f>IF('1_geral'!$D$34="","",'1_geral'!$A$34)</f>
        <v/>
      </c>
      <c r="B624" s="48" t="str">
        <f>IF('1_geral'!$G$34="","",'1_geral'!$G$34)</f>
        <v/>
      </c>
      <c r="C624" s="48" t="str">
        <f>IF('1_geral'!$D$34="","",'1_geral'!$D$34)</f>
        <v/>
      </c>
      <c r="D624" s="35" t="str">
        <f>IF(C624="","",1/'3_pessoal'!C$34)</f>
        <v/>
      </c>
      <c r="E624" s="11">
        <f>IF(C624="",0,'3_pessoal'!BL$34)</f>
        <v>0</v>
      </c>
      <c r="F624" s="108">
        <f>IF(C624="",0,'3_pessoal'!BN$34)</f>
        <v>0</v>
      </c>
      <c r="G624" s="11">
        <f t="shared" si="292"/>
        <v>0</v>
      </c>
      <c r="I624" s="11">
        <f t="shared" si="290"/>
        <v>0</v>
      </c>
      <c r="J624" s="112">
        <f t="shared" si="291"/>
        <v>0</v>
      </c>
      <c r="L624" s="11">
        <f t="shared" si="293"/>
        <v>0</v>
      </c>
      <c r="M624" s="108">
        <f t="shared" si="294"/>
        <v>0</v>
      </c>
      <c r="O624" s="11">
        <f t="shared" si="295"/>
        <v>0</v>
      </c>
      <c r="P624" s="108">
        <f t="shared" si="296"/>
        <v>0</v>
      </c>
      <c r="R624" s="11">
        <f t="shared" si="297"/>
        <v>0</v>
      </c>
      <c r="S624" s="108">
        <f t="shared" si="298"/>
        <v>0</v>
      </c>
      <c r="U624" s="11">
        <f t="shared" si="299"/>
        <v>0</v>
      </c>
      <c r="V624" s="108">
        <f t="shared" si="300"/>
        <v>0</v>
      </c>
      <c r="X624" s="11">
        <f t="shared" si="301"/>
        <v>0</v>
      </c>
      <c r="Y624" s="108">
        <f t="shared" si="302"/>
        <v>0</v>
      </c>
      <c r="AA624" s="11">
        <f t="shared" si="303"/>
        <v>0</v>
      </c>
      <c r="AB624" s="108">
        <f t="shared" si="304"/>
        <v>0</v>
      </c>
      <c r="AD624" s="11">
        <f t="shared" si="305"/>
        <v>0</v>
      </c>
      <c r="AE624" s="108">
        <f t="shared" si="306"/>
        <v>0</v>
      </c>
      <c r="AG624" s="11">
        <f t="shared" si="307"/>
        <v>0</v>
      </c>
      <c r="AH624" s="108">
        <f t="shared" si="308"/>
        <v>0</v>
      </c>
      <c r="AJ624" s="11">
        <f t="shared" si="309"/>
        <v>0</v>
      </c>
      <c r="AK624" s="108">
        <f t="shared" si="310"/>
        <v>0</v>
      </c>
      <c r="AM624" s="11">
        <f t="shared" si="311"/>
        <v>0</v>
      </c>
      <c r="AN624" s="108">
        <f t="shared" si="312"/>
        <v>0</v>
      </c>
      <c r="AP624" s="11">
        <f t="shared" si="313"/>
        <v>0</v>
      </c>
      <c r="AQ624" s="108">
        <f t="shared" si="314"/>
        <v>0</v>
      </c>
      <c r="AS624" s="11">
        <f t="shared" si="315"/>
        <v>0</v>
      </c>
      <c r="AT624" s="108">
        <f t="shared" si="316"/>
        <v>0</v>
      </c>
      <c r="AU624" s="158" t="str">
        <f>IF(C624="","",VLOOKUP(B624,apoio!P:S,4,0))</f>
        <v/>
      </c>
    </row>
    <row r="625" spans="1:47" ht="15" customHeight="1" x14ac:dyDescent="0.25">
      <c r="A625" s="7" t="str">
        <f>IF('1_geral'!$D$35="","",'1_geral'!$A$35)</f>
        <v/>
      </c>
      <c r="B625" s="49" t="str">
        <f>IF('1_geral'!$G$35="","",'1_geral'!$G$35)</f>
        <v/>
      </c>
      <c r="C625" s="49" t="str">
        <f>IF('1_geral'!$D$35="","",'1_geral'!$D$35)</f>
        <v/>
      </c>
      <c r="D625" s="35" t="str">
        <f>IF(C625="","",1/'3_pessoal'!C$35)</f>
        <v/>
      </c>
      <c r="E625" s="12">
        <f>IF(C625="",0,'3_pessoal'!BL$35)</f>
        <v>0</v>
      </c>
      <c r="F625" s="33">
        <f>IF(C625="",0,'3_pessoal'!BN$35)</f>
        <v>0</v>
      </c>
      <c r="G625" s="12">
        <f t="shared" si="292"/>
        <v>0</v>
      </c>
      <c r="I625" s="12">
        <f t="shared" si="290"/>
        <v>0</v>
      </c>
      <c r="J625" s="12">
        <f t="shared" si="291"/>
        <v>0</v>
      </c>
      <c r="L625" s="12">
        <f t="shared" si="293"/>
        <v>0</v>
      </c>
      <c r="M625" s="33">
        <f t="shared" si="294"/>
        <v>0</v>
      </c>
      <c r="O625" s="12">
        <f t="shared" si="295"/>
        <v>0</v>
      </c>
      <c r="P625" s="33">
        <f t="shared" si="296"/>
        <v>0</v>
      </c>
      <c r="R625" s="12">
        <f t="shared" si="297"/>
        <v>0</v>
      </c>
      <c r="S625" s="33">
        <f t="shared" si="298"/>
        <v>0</v>
      </c>
      <c r="U625" s="12">
        <f t="shared" si="299"/>
        <v>0</v>
      </c>
      <c r="V625" s="33">
        <f t="shared" si="300"/>
        <v>0</v>
      </c>
      <c r="X625" s="12">
        <f t="shared" si="301"/>
        <v>0</v>
      </c>
      <c r="Y625" s="33">
        <f t="shared" si="302"/>
        <v>0</v>
      </c>
      <c r="AA625" s="12">
        <f t="shared" si="303"/>
        <v>0</v>
      </c>
      <c r="AB625" s="33">
        <f t="shared" si="304"/>
        <v>0</v>
      </c>
      <c r="AD625" s="12">
        <f t="shared" si="305"/>
        <v>0</v>
      </c>
      <c r="AE625" s="33">
        <f t="shared" si="306"/>
        <v>0</v>
      </c>
      <c r="AG625" s="12">
        <f t="shared" si="307"/>
        <v>0</v>
      </c>
      <c r="AH625" s="33">
        <f t="shared" si="308"/>
        <v>0</v>
      </c>
      <c r="AJ625" s="12">
        <f t="shared" si="309"/>
        <v>0</v>
      </c>
      <c r="AK625" s="33">
        <f t="shared" si="310"/>
        <v>0</v>
      </c>
      <c r="AM625" s="12">
        <f t="shared" si="311"/>
        <v>0</v>
      </c>
      <c r="AN625" s="33">
        <f t="shared" si="312"/>
        <v>0</v>
      </c>
      <c r="AP625" s="12">
        <f t="shared" si="313"/>
        <v>0</v>
      </c>
      <c r="AQ625" s="33">
        <f t="shared" si="314"/>
        <v>0</v>
      </c>
      <c r="AS625" s="12">
        <f t="shared" si="315"/>
        <v>0</v>
      </c>
      <c r="AT625" s="33">
        <f t="shared" si="316"/>
        <v>0</v>
      </c>
      <c r="AU625" s="158" t="str">
        <f>IF(C625="","",VLOOKUP(B625,apoio!P:S,4,0))</f>
        <v/>
      </c>
    </row>
    <row r="626" spans="1:47" ht="15" customHeight="1" x14ac:dyDescent="0.25">
      <c r="A626" s="10" t="str">
        <f>IF('1_geral'!$D$36="","",'1_geral'!$A$36)</f>
        <v/>
      </c>
      <c r="B626" s="48" t="str">
        <f>IF('1_geral'!$G$36="","",'1_geral'!$G$36)</f>
        <v/>
      </c>
      <c r="C626" s="48" t="str">
        <f>IF('1_geral'!$D$36="","",'1_geral'!$D$36)</f>
        <v/>
      </c>
      <c r="D626" s="35" t="str">
        <f>IF(C626="","",1/'3_pessoal'!C$36)</f>
        <v/>
      </c>
      <c r="E626" s="11">
        <f>IF(C626="",0,'3_pessoal'!BL$36)</f>
        <v>0</v>
      </c>
      <c r="F626" s="108">
        <f>IF(C626="",0,'3_pessoal'!BN$36)</f>
        <v>0</v>
      </c>
      <c r="G626" s="11">
        <f t="shared" si="292"/>
        <v>0</v>
      </c>
      <c r="I626" s="11">
        <f t="shared" si="290"/>
        <v>0</v>
      </c>
      <c r="J626" s="112">
        <f t="shared" si="291"/>
        <v>0</v>
      </c>
      <c r="L626" s="11">
        <f t="shared" si="293"/>
        <v>0</v>
      </c>
      <c r="M626" s="108">
        <f t="shared" si="294"/>
        <v>0</v>
      </c>
      <c r="O626" s="11">
        <f t="shared" si="295"/>
        <v>0</v>
      </c>
      <c r="P626" s="108">
        <f t="shared" si="296"/>
        <v>0</v>
      </c>
      <c r="R626" s="11">
        <f t="shared" si="297"/>
        <v>0</v>
      </c>
      <c r="S626" s="108">
        <f t="shared" si="298"/>
        <v>0</v>
      </c>
      <c r="U626" s="11">
        <f t="shared" si="299"/>
        <v>0</v>
      </c>
      <c r="V626" s="108">
        <f t="shared" si="300"/>
        <v>0</v>
      </c>
      <c r="X626" s="11">
        <f t="shared" si="301"/>
        <v>0</v>
      </c>
      <c r="Y626" s="108">
        <f t="shared" si="302"/>
        <v>0</v>
      </c>
      <c r="AA626" s="11">
        <f t="shared" si="303"/>
        <v>0</v>
      </c>
      <c r="AB626" s="108">
        <f t="shared" si="304"/>
        <v>0</v>
      </c>
      <c r="AD626" s="11">
        <f t="shared" si="305"/>
        <v>0</v>
      </c>
      <c r="AE626" s="108">
        <f t="shared" si="306"/>
        <v>0</v>
      </c>
      <c r="AG626" s="11">
        <f t="shared" si="307"/>
        <v>0</v>
      </c>
      <c r="AH626" s="108">
        <f t="shared" si="308"/>
        <v>0</v>
      </c>
      <c r="AJ626" s="11">
        <f t="shared" si="309"/>
        <v>0</v>
      </c>
      <c r="AK626" s="108">
        <f t="shared" si="310"/>
        <v>0</v>
      </c>
      <c r="AM626" s="11">
        <f t="shared" si="311"/>
        <v>0</v>
      </c>
      <c r="AN626" s="108">
        <f t="shared" si="312"/>
        <v>0</v>
      </c>
      <c r="AP626" s="11">
        <f t="shared" si="313"/>
        <v>0</v>
      </c>
      <c r="AQ626" s="108">
        <f t="shared" si="314"/>
        <v>0</v>
      </c>
      <c r="AS626" s="11">
        <f t="shared" si="315"/>
        <v>0</v>
      </c>
      <c r="AT626" s="108">
        <f t="shared" si="316"/>
        <v>0</v>
      </c>
      <c r="AU626" s="158" t="str">
        <f>IF(C626="","",VLOOKUP(B626,apoio!P:S,4,0))</f>
        <v/>
      </c>
    </row>
    <row r="627" spans="1:47" ht="15" customHeight="1" x14ac:dyDescent="0.25">
      <c r="A627" s="7" t="str">
        <f>IF('1_geral'!$D$37="","",'1_geral'!$A$37)</f>
        <v/>
      </c>
      <c r="B627" s="49" t="str">
        <f>IF('1_geral'!$G$37="","",'1_geral'!$G$37)</f>
        <v/>
      </c>
      <c r="C627" s="49" t="str">
        <f>IF('1_geral'!$D$37="","",'1_geral'!$D$37)</f>
        <v/>
      </c>
      <c r="D627" s="35" t="str">
        <f>IF(C627="","",1/'3_pessoal'!C$37)</f>
        <v/>
      </c>
      <c r="E627" s="12">
        <f>IF(C627="",0,'3_pessoal'!BL$37)</f>
        <v>0</v>
      </c>
      <c r="F627" s="33">
        <f>IF(C627="",0,'3_pessoal'!BN$37)</f>
        <v>0</v>
      </c>
      <c r="G627" s="12">
        <f t="shared" si="292"/>
        <v>0</v>
      </c>
      <c r="I627" s="12">
        <f t="shared" si="290"/>
        <v>0</v>
      </c>
      <c r="J627" s="12">
        <f t="shared" si="291"/>
        <v>0</v>
      </c>
      <c r="L627" s="12">
        <f t="shared" si="293"/>
        <v>0</v>
      </c>
      <c r="M627" s="33">
        <f t="shared" si="294"/>
        <v>0</v>
      </c>
      <c r="O627" s="12">
        <f t="shared" si="295"/>
        <v>0</v>
      </c>
      <c r="P627" s="33">
        <f t="shared" si="296"/>
        <v>0</v>
      </c>
      <c r="R627" s="12">
        <f t="shared" si="297"/>
        <v>0</v>
      </c>
      <c r="S627" s="33">
        <f t="shared" si="298"/>
        <v>0</v>
      </c>
      <c r="U627" s="12">
        <f t="shared" si="299"/>
        <v>0</v>
      </c>
      <c r="V627" s="33">
        <f t="shared" si="300"/>
        <v>0</v>
      </c>
      <c r="X627" s="12">
        <f t="shared" si="301"/>
        <v>0</v>
      </c>
      <c r="Y627" s="33">
        <f t="shared" si="302"/>
        <v>0</v>
      </c>
      <c r="AA627" s="12">
        <f t="shared" si="303"/>
        <v>0</v>
      </c>
      <c r="AB627" s="33">
        <f t="shared" si="304"/>
        <v>0</v>
      </c>
      <c r="AD627" s="12">
        <f t="shared" si="305"/>
        <v>0</v>
      </c>
      <c r="AE627" s="33">
        <f t="shared" si="306"/>
        <v>0</v>
      </c>
      <c r="AG627" s="12">
        <f t="shared" si="307"/>
        <v>0</v>
      </c>
      <c r="AH627" s="33">
        <f t="shared" si="308"/>
        <v>0</v>
      </c>
      <c r="AJ627" s="12">
        <f t="shared" si="309"/>
        <v>0</v>
      </c>
      <c r="AK627" s="33">
        <f t="shared" si="310"/>
        <v>0</v>
      </c>
      <c r="AM627" s="12">
        <f t="shared" si="311"/>
        <v>0</v>
      </c>
      <c r="AN627" s="33">
        <f t="shared" si="312"/>
        <v>0</v>
      </c>
      <c r="AP627" s="12">
        <f t="shared" si="313"/>
        <v>0</v>
      </c>
      <c r="AQ627" s="33">
        <f t="shared" si="314"/>
        <v>0</v>
      </c>
      <c r="AS627" s="12">
        <f t="shared" si="315"/>
        <v>0</v>
      </c>
      <c r="AT627" s="33">
        <f t="shared" si="316"/>
        <v>0</v>
      </c>
      <c r="AU627" s="158" t="str">
        <f>IF(C627="","",VLOOKUP(B627,apoio!P:S,4,0))</f>
        <v/>
      </c>
    </row>
    <row r="628" spans="1:47" ht="15" customHeight="1" x14ac:dyDescent="0.25">
      <c r="A628" s="10" t="str">
        <f>IF('1_geral'!$D$38="","",'1_geral'!$A$38)</f>
        <v/>
      </c>
      <c r="B628" s="48" t="str">
        <f>IF('1_geral'!$G$38="","",'1_geral'!$G$38)</f>
        <v/>
      </c>
      <c r="C628" s="48" t="str">
        <f>IF('1_geral'!$D$38="","",'1_geral'!$D$38)</f>
        <v/>
      </c>
      <c r="D628" s="35" t="str">
        <f>IF(C628="","",1/'3_pessoal'!C$38)</f>
        <v/>
      </c>
      <c r="E628" s="11">
        <f>IF(C628="",0,'3_pessoal'!BL$38)</f>
        <v>0</v>
      </c>
      <c r="F628" s="108">
        <f>IF(C628="",0,'3_pessoal'!BN$38)</f>
        <v>0</v>
      </c>
      <c r="G628" s="11">
        <f t="shared" si="292"/>
        <v>0</v>
      </c>
      <c r="I628" s="11">
        <f t="shared" si="290"/>
        <v>0</v>
      </c>
      <c r="J628" s="112">
        <f t="shared" si="291"/>
        <v>0</v>
      </c>
      <c r="L628" s="11">
        <f t="shared" si="293"/>
        <v>0</v>
      </c>
      <c r="M628" s="108">
        <f t="shared" si="294"/>
        <v>0</v>
      </c>
      <c r="O628" s="11">
        <f t="shared" si="295"/>
        <v>0</v>
      </c>
      <c r="P628" s="108">
        <f t="shared" si="296"/>
        <v>0</v>
      </c>
      <c r="R628" s="11">
        <f t="shared" si="297"/>
        <v>0</v>
      </c>
      <c r="S628" s="108">
        <f t="shared" si="298"/>
        <v>0</v>
      </c>
      <c r="U628" s="11">
        <f t="shared" si="299"/>
        <v>0</v>
      </c>
      <c r="V628" s="108">
        <f t="shared" si="300"/>
        <v>0</v>
      </c>
      <c r="X628" s="11">
        <f t="shared" si="301"/>
        <v>0</v>
      </c>
      <c r="Y628" s="108">
        <f t="shared" si="302"/>
        <v>0</v>
      </c>
      <c r="AA628" s="11">
        <f t="shared" si="303"/>
        <v>0</v>
      </c>
      <c r="AB628" s="108">
        <f t="shared" si="304"/>
        <v>0</v>
      </c>
      <c r="AD628" s="11">
        <f t="shared" si="305"/>
        <v>0</v>
      </c>
      <c r="AE628" s="108">
        <f t="shared" si="306"/>
        <v>0</v>
      </c>
      <c r="AG628" s="11">
        <f t="shared" si="307"/>
        <v>0</v>
      </c>
      <c r="AH628" s="108">
        <f t="shared" si="308"/>
        <v>0</v>
      </c>
      <c r="AJ628" s="11">
        <f t="shared" si="309"/>
        <v>0</v>
      </c>
      <c r="AK628" s="108">
        <f t="shared" si="310"/>
        <v>0</v>
      </c>
      <c r="AM628" s="11">
        <f t="shared" si="311"/>
        <v>0</v>
      </c>
      <c r="AN628" s="108">
        <f t="shared" si="312"/>
        <v>0</v>
      </c>
      <c r="AP628" s="11">
        <f t="shared" si="313"/>
        <v>0</v>
      </c>
      <c r="AQ628" s="108">
        <f t="shared" si="314"/>
        <v>0</v>
      </c>
      <c r="AS628" s="11">
        <f t="shared" si="315"/>
        <v>0</v>
      </c>
      <c r="AT628" s="108">
        <f t="shared" si="316"/>
        <v>0</v>
      </c>
      <c r="AU628" s="158" t="str">
        <f>IF(C628="","",VLOOKUP(B628,apoio!P:S,4,0))</f>
        <v/>
      </c>
    </row>
    <row r="629" spans="1:47" ht="15" customHeight="1" x14ac:dyDescent="0.25">
      <c r="A629" s="7" t="str">
        <f>IF('1_geral'!$D$39="","",'1_geral'!$A$39)</f>
        <v/>
      </c>
      <c r="B629" s="49" t="str">
        <f>IF('1_geral'!$G$39="","",'1_geral'!$G$39)</f>
        <v/>
      </c>
      <c r="C629" s="49" t="str">
        <f>IF('1_geral'!$D$39="","",'1_geral'!$D$39)</f>
        <v/>
      </c>
      <c r="D629" s="35" t="str">
        <f>IF(C629="","",1/'3_pessoal'!C$39)</f>
        <v/>
      </c>
      <c r="E629" s="12">
        <f>IF(C629="",0,'3_pessoal'!BL$39)</f>
        <v>0</v>
      </c>
      <c r="F629" s="33">
        <f>IF(C629="",0,'3_pessoal'!BN$39)</f>
        <v>0</v>
      </c>
      <c r="G629" s="12">
        <f t="shared" si="292"/>
        <v>0</v>
      </c>
      <c r="I629" s="12">
        <f t="shared" si="290"/>
        <v>0</v>
      </c>
      <c r="J629" s="12">
        <f t="shared" si="291"/>
        <v>0</v>
      </c>
      <c r="L629" s="12">
        <f t="shared" si="293"/>
        <v>0</v>
      </c>
      <c r="M629" s="33">
        <f t="shared" si="294"/>
        <v>0</v>
      </c>
      <c r="O629" s="12">
        <f t="shared" si="295"/>
        <v>0</v>
      </c>
      <c r="P629" s="33">
        <f t="shared" si="296"/>
        <v>0</v>
      </c>
      <c r="R629" s="12">
        <f t="shared" si="297"/>
        <v>0</v>
      </c>
      <c r="S629" s="33">
        <f t="shared" si="298"/>
        <v>0</v>
      </c>
      <c r="U629" s="12">
        <f t="shared" si="299"/>
        <v>0</v>
      </c>
      <c r="V629" s="33">
        <f t="shared" si="300"/>
        <v>0</v>
      </c>
      <c r="X629" s="12">
        <f t="shared" si="301"/>
        <v>0</v>
      </c>
      <c r="Y629" s="33">
        <f t="shared" si="302"/>
        <v>0</v>
      </c>
      <c r="AA629" s="12">
        <f t="shared" si="303"/>
        <v>0</v>
      </c>
      <c r="AB629" s="33">
        <f t="shared" si="304"/>
        <v>0</v>
      </c>
      <c r="AD629" s="12">
        <f t="shared" si="305"/>
        <v>0</v>
      </c>
      <c r="AE629" s="33">
        <f t="shared" si="306"/>
        <v>0</v>
      </c>
      <c r="AG629" s="12">
        <f t="shared" si="307"/>
        <v>0</v>
      </c>
      <c r="AH629" s="33">
        <f t="shared" si="308"/>
        <v>0</v>
      </c>
      <c r="AJ629" s="12">
        <f t="shared" si="309"/>
        <v>0</v>
      </c>
      <c r="AK629" s="33">
        <f t="shared" si="310"/>
        <v>0</v>
      </c>
      <c r="AM629" s="12">
        <f t="shared" si="311"/>
        <v>0</v>
      </c>
      <c r="AN629" s="33">
        <f t="shared" si="312"/>
        <v>0</v>
      </c>
      <c r="AP629" s="12">
        <f t="shared" si="313"/>
        <v>0</v>
      </c>
      <c r="AQ629" s="33">
        <f t="shared" si="314"/>
        <v>0</v>
      </c>
      <c r="AS629" s="12">
        <f t="shared" si="315"/>
        <v>0</v>
      </c>
      <c r="AT629" s="33">
        <f t="shared" si="316"/>
        <v>0</v>
      </c>
      <c r="AU629" s="158" t="str">
        <f>IF(C629="","",VLOOKUP(B629,apoio!P:S,4,0))</f>
        <v/>
      </c>
    </row>
    <row r="630" spans="1:47" ht="15" customHeight="1" x14ac:dyDescent="0.25">
      <c r="A630" s="10" t="str">
        <f>IF('1_geral'!$D$40="","",'1_geral'!$A$40)</f>
        <v/>
      </c>
      <c r="B630" s="48" t="str">
        <f>IF('1_geral'!$G$40="","",'1_geral'!$G$40)</f>
        <v/>
      </c>
      <c r="C630" s="48" t="str">
        <f>IF('1_geral'!$D$40="","",'1_geral'!$D$40)</f>
        <v/>
      </c>
      <c r="D630" s="35" t="str">
        <f>IF(C630="","",1/'3_pessoal'!C$40)</f>
        <v/>
      </c>
      <c r="E630" s="11">
        <f>IF(C630="",0,'3_pessoal'!BL$40)</f>
        <v>0</v>
      </c>
      <c r="F630" s="108">
        <f>IF(C630="",0,'3_pessoal'!BN$40)</f>
        <v>0</v>
      </c>
      <c r="G630" s="11">
        <f t="shared" si="292"/>
        <v>0</v>
      </c>
      <c r="I630" s="11">
        <f t="shared" si="290"/>
        <v>0</v>
      </c>
      <c r="J630" s="112">
        <f t="shared" si="291"/>
        <v>0</v>
      </c>
      <c r="L630" s="11">
        <f t="shared" si="293"/>
        <v>0</v>
      </c>
      <c r="M630" s="108">
        <f t="shared" si="294"/>
        <v>0</v>
      </c>
      <c r="O630" s="11">
        <f t="shared" si="295"/>
        <v>0</v>
      </c>
      <c r="P630" s="108">
        <f t="shared" si="296"/>
        <v>0</v>
      </c>
      <c r="R630" s="11">
        <f t="shared" si="297"/>
        <v>0</v>
      </c>
      <c r="S630" s="108">
        <f t="shared" si="298"/>
        <v>0</v>
      </c>
      <c r="U630" s="11">
        <f t="shared" si="299"/>
        <v>0</v>
      </c>
      <c r="V630" s="108">
        <f t="shared" si="300"/>
        <v>0</v>
      </c>
      <c r="X630" s="11">
        <f t="shared" si="301"/>
        <v>0</v>
      </c>
      <c r="Y630" s="108">
        <f t="shared" si="302"/>
        <v>0</v>
      </c>
      <c r="AA630" s="11">
        <f t="shared" si="303"/>
        <v>0</v>
      </c>
      <c r="AB630" s="108">
        <f t="shared" si="304"/>
        <v>0</v>
      </c>
      <c r="AD630" s="11">
        <f t="shared" si="305"/>
        <v>0</v>
      </c>
      <c r="AE630" s="108">
        <f t="shared" si="306"/>
        <v>0</v>
      </c>
      <c r="AG630" s="11">
        <f t="shared" si="307"/>
        <v>0</v>
      </c>
      <c r="AH630" s="108">
        <f t="shared" si="308"/>
        <v>0</v>
      </c>
      <c r="AJ630" s="11">
        <f t="shared" si="309"/>
        <v>0</v>
      </c>
      <c r="AK630" s="108">
        <f t="shared" si="310"/>
        <v>0</v>
      </c>
      <c r="AM630" s="11">
        <f t="shared" si="311"/>
        <v>0</v>
      </c>
      <c r="AN630" s="108">
        <f t="shared" si="312"/>
        <v>0</v>
      </c>
      <c r="AP630" s="11">
        <f t="shared" si="313"/>
        <v>0</v>
      </c>
      <c r="AQ630" s="108">
        <f t="shared" si="314"/>
        <v>0</v>
      </c>
      <c r="AS630" s="11">
        <f t="shared" si="315"/>
        <v>0</v>
      </c>
      <c r="AT630" s="108">
        <f t="shared" si="316"/>
        <v>0</v>
      </c>
      <c r="AU630" s="158" t="str">
        <f>IF(C630="","",VLOOKUP(B630,apoio!P:S,4,0))</f>
        <v/>
      </c>
    </row>
    <row r="631" spans="1:47" ht="15" customHeight="1" x14ac:dyDescent="0.25">
      <c r="A631" s="7" t="str">
        <f>IF('1_geral'!$D$41="","",'1_geral'!$A$41)</f>
        <v/>
      </c>
      <c r="B631" s="49" t="str">
        <f>IF('1_geral'!$G$41="","",'1_geral'!$G$41)</f>
        <v/>
      </c>
      <c r="C631" s="49" t="str">
        <f>IF('1_geral'!$D$41="","",'1_geral'!$D$41)</f>
        <v/>
      </c>
      <c r="D631" s="35" t="str">
        <f>IF(C631="","",1/'3_pessoal'!C$41)</f>
        <v/>
      </c>
      <c r="E631" s="12">
        <f>IF(C631="",0,'3_pessoal'!BL$41)</f>
        <v>0</v>
      </c>
      <c r="F631" s="33">
        <f>IF(C631="",0,'3_pessoal'!BN$41)</f>
        <v>0</v>
      </c>
      <c r="G631" s="12">
        <f t="shared" si="292"/>
        <v>0</v>
      </c>
      <c r="I631" s="12">
        <f t="shared" si="290"/>
        <v>0</v>
      </c>
      <c r="J631" s="12">
        <f t="shared" si="291"/>
        <v>0</v>
      </c>
      <c r="L631" s="12">
        <f t="shared" si="293"/>
        <v>0</v>
      </c>
      <c r="M631" s="33">
        <f t="shared" si="294"/>
        <v>0</v>
      </c>
      <c r="O631" s="12">
        <f t="shared" si="295"/>
        <v>0</v>
      </c>
      <c r="P631" s="33">
        <f t="shared" si="296"/>
        <v>0</v>
      </c>
      <c r="R631" s="12">
        <f t="shared" si="297"/>
        <v>0</v>
      </c>
      <c r="S631" s="33">
        <f t="shared" si="298"/>
        <v>0</v>
      </c>
      <c r="U631" s="12">
        <f t="shared" si="299"/>
        <v>0</v>
      </c>
      <c r="V631" s="33">
        <f t="shared" si="300"/>
        <v>0</v>
      </c>
      <c r="X631" s="12">
        <f t="shared" si="301"/>
        <v>0</v>
      </c>
      <c r="Y631" s="33">
        <f t="shared" si="302"/>
        <v>0</v>
      </c>
      <c r="AA631" s="12">
        <f t="shared" si="303"/>
        <v>0</v>
      </c>
      <c r="AB631" s="33">
        <f t="shared" si="304"/>
        <v>0</v>
      </c>
      <c r="AD631" s="12">
        <f t="shared" si="305"/>
        <v>0</v>
      </c>
      <c r="AE631" s="33">
        <f t="shared" si="306"/>
        <v>0</v>
      </c>
      <c r="AG631" s="12">
        <f t="shared" si="307"/>
        <v>0</v>
      </c>
      <c r="AH631" s="33">
        <f t="shared" si="308"/>
        <v>0</v>
      </c>
      <c r="AJ631" s="12">
        <f t="shared" si="309"/>
        <v>0</v>
      </c>
      <c r="AK631" s="33">
        <f t="shared" si="310"/>
        <v>0</v>
      </c>
      <c r="AM631" s="12">
        <f t="shared" si="311"/>
        <v>0</v>
      </c>
      <c r="AN631" s="33">
        <f t="shared" si="312"/>
        <v>0</v>
      </c>
      <c r="AP631" s="12">
        <f t="shared" si="313"/>
        <v>0</v>
      </c>
      <c r="AQ631" s="33">
        <f t="shared" si="314"/>
        <v>0</v>
      </c>
      <c r="AS631" s="12">
        <f t="shared" si="315"/>
        <v>0</v>
      </c>
      <c r="AT631" s="33">
        <f t="shared" si="316"/>
        <v>0</v>
      </c>
      <c r="AU631" s="158" t="str">
        <f>IF(C631="","",VLOOKUP(B631,apoio!P:S,4,0))</f>
        <v/>
      </c>
    </row>
    <row r="632" spans="1:47" ht="15" customHeight="1" x14ac:dyDescent="0.25">
      <c r="A632" s="10" t="str">
        <f>IF('1_geral'!$D$42="","",'1_geral'!$A$42)</f>
        <v/>
      </c>
      <c r="B632" s="48" t="str">
        <f>IF('1_geral'!$G$42="","",'1_geral'!$G$42)</f>
        <v/>
      </c>
      <c r="C632" s="48" t="str">
        <f>IF('1_geral'!$D$42="","",'1_geral'!$D$42)</f>
        <v/>
      </c>
      <c r="D632" s="35" t="str">
        <f>IF(C632="","",1/'3_pessoal'!C$42)</f>
        <v/>
      </c>
      <c r="E632" s="11">
        <f>IF(C632="",0,'3_pessoal'!BL$42)</f>
        <v>0</v>
      </c>
      <c r="F632" s="108">
        <f>IF(C632="",0,'3_pessoal'!BN$42)</f>
        <v>0</v>
      </c>
      <c r="G632" s="11">
        <f t="shared" si="292"/>
        <v>0</v>
      </c>
      <c r="I632" s="11">
        <f t="shared" ref="I632:I649" si="317">IF(C632="",0,SUM(L632,O632,R632,U632,X632,AA632,AD632,AG632,AJ632,AM632,AP632,AS632))</f>
        <v>0</v>
      </c>
      <c r="J632" s="112">
        <f t="shared" ref="J632:J649" si="318">IF(C632="",0,SUM(M632,P632,S632,V632,Y632,AB632,AE632,AH632,AK632,AN632,AQ632,AT632))</f>
        <v>0</v>
      </c>
      <c r="L632" s="11">
        <f t="shared" si="293"/>
        <v>0</v>
      </c>
      <c r="M632" s="108">
        <f t="shared" si="294"/>
        <v>0</v>
      </c>
      <c r="O632" s="11">
        <f t="shared" si="295"/>
        <v>0</v>
      </c>
      <c r="P632" s="108">
        <f t="shared" si="296"/>
        <v>0</v>
      </c>
      <c r="R632" s="11">
        <f t="shared" si="297"/>
        <v>0</v>
      </c>
      <c r="S632" s="108">
        <f t="shared" si="298"/>
        <v>0</v>
      </c>
      <c r="U632" s="11">
        <f t="shared" si="299"/>
        <v>0</v>
      </c>
      <c r="V632" s="108">
        <f t="shared" si="300"/>
        <v>0</v>
      </c>
      <c r="X632" s="11">
        <f t="shared" si="301"/>
        <v>0</v>
      </c>
      <c r="Y632" s="108">
        <f t="shared" si="302"/>
        <v>0</v>
      </c>
      <c r="AA632" s="11">
        <f t="shared" si="303"/>
        <v>0</v>
      </c>
      <c r="AB632" s="108">
        <f t="shared" si="304"/>
        <v>0</v>
      </c>
      <c r="AD632" s="11">
        <f t="shared" si="305"/>
        <v>0</v>
      </c>
      <c r="AE632" s="108">
        <f t="shared" si="306"/>
        <v>0</v>
      </c>
      <c r="AG632" s="11">
        <f t="shared" si="307"/>
        <v>0</v>
      </c>
      <c r="AH632" s="108">
        <f t="shared" si="308"/>
        <v>0</v>
      </c>
      <c r="AJ632" s="11">
        <f t="shared" si="309"/>
        <v>0</v>
      </c>
      <c r="AK632" s="108">
        <f t="shared" si="310"/>
        <v>0</v>
      </c>
      <c r="AM632" s="11">
        <f t="shared" si="311"/>
        <v>0</v>
      </c>
      <c r="AN632" s="108">
        <f t="shared" si="312"/>
        <v>0</v>
      </c>
      <c r="AP632" s="11">
        <f t="shared" si="313"/>
        <v>0</v>
      </c>
      <c r="AQ632" s="108">
        <f t="shared" si="314"/>
        <v>0</v>
      </c>
      <c r="AS632" s="11">
        <f t="shared" si="315"/>
        <v>0</v>
      </c>
      <c r="AT632" s="108">
        <f t="shared" si="316"/>
        <v>0</v>
      </c>
      <c r="AU632" s="158" t="str">
        <f>IF(C632="","",VLOOKUP(B632,apoio!P:S,4,0))</f>
        <v/>
      </c>
    </row>
    <row r="633" spans="1:47" ht="15" customHeight="1" x14ac:dyDescent="0.25">
      <c r="A633" s="7" t="str">
        <f>IF('1_geral'!$D$43="","",'1_geral'!$A$43)</f>
        <v/>
      </c>
      <c r="B633" s="49" t="str">
        <f>IF('1_geral'!$G$43="","",'1_geral'!$G$43)</f>
        <v/>
      </c>
      <c r="C633" s="49" t="str">
        <f>IF('1_geral'!$D$43="","",'1_geral'!$D$43)</f>
        <v/>
      </c>
      <c r="D633" s="35" t="str">
        <f>IF(C633="","",1/'3_pessoal'!C$43)</f>
        <v/>
      </c>
      <c r="E633" s="12">
        <f>IF(C633="",0,'3_pessoal'!BL$43)</f>
        <v>0</v>
      </c>
      <c r="F633" s="33">
        <f>IF(C633="",0,'3_pessoal'!BN$43)</f>
        <v>0</v>
      </c>
      <c r="G633" s="12">
        <f t="shared" si="292"/>
        <v>0</v>
      </c>
      <c r="I633" s="12">
        <f t="shared" si="317"/>
        <v>0</v>
      </c>
      <c r="J633" s="12">
        <f t="shared" si="318"/>
        <v>0</v>
      </c>
      <c r="L633" s="12">
        <f t="shared" si="293"/>
        <v>0</v>
      </c>
      <c r="M633" s="33">
        <f t="shared" si="294"/>
        <v>0</v>
      </c>
      <c r="O633" s="12">
        <f t="shared" si="295"/>
        <v>0</v>
      </c>
      <c r="P633" s="33">
        <f t="shared" si="296"/>
        <v>0</v>
      </c>
      <c r="R633" s="12">
        <f t="shared" si="297"/>
        <v>0</v>
      </c>
      <c r="S633" s="33">
        <f t="shared" si="298"/>
        <v>0</v>
      </c>
      <c r="U633" s="12">
        <f t="shared" si="299"/>
        <v>0</v>
      </c>
      <c r="V633" s="33">
        <f t="shared" si="300"/>
        <v>0</v>
      </c>
      <c r="X633" s="12">
        <f t="shared" si="301"/>
        <v>0</v>
      </c>
      <c r="Y633" s="33">
        <f t="shared" si="302"/>
        <v>0</v>
      </c>
      <c r="AA633" s="12">
        <f t="shared" si="303"/>
        <v>0</v>
      </c>
      <c r="AB633" s="33">
        <f t="shared" si="304"/>
        <v>0</v>
      </c>
      <c r="AD633" s="12">
        <f t="shared" si="305"/>
        <v>0</v>
      </c>
      <c r="AE633" s="33">
        <f t="shared" si="306"/>
        <v>0</v>
      </c>
      <c r="AG633" s="12">
        <f t="shared" si="307"/>
        <v>0</v>
      </c>
      <c r="AH633" s="33">
        <f t="shared" si="308"/>
        <v>0</v>
      </c>
      <c r="AJ633" s="12">
        <f t="shared" si="309"/>
        <v>0</v>
      </c>
      <c r="AK633" s="33">
        <f t="shared" si="310"/>
        <v>0</v>
      </c>
      <c r="AM633" s="12">
        <f t="shared" si="311"/>
        <v>0</v>
      </c>
      <c r="AN633" s="33">
        <f t="shared" si="312"/>
        <v>0</v>
      </c>
      <c r="AP633" s="12">
        <f t="shared" si="313"/>
        <v>0</v>
      </c>
      <c r="AQ633" s="33">
        <f t="shared" si="314"/>
        <v>0</v>
      </c>
      <c r="AS633" s="12">
        <f t="shared" si="315"/>
        <v>0</v>
      </c>
      <c r="AT633" s="33">
        <f t="shared" si="316"/>
        <v>0</v>
      </c>
      <c r="AU633" s="158" t="str">
        <f>IF(C633="","",VLOOKUP(B633,apoio!P:S,4,0))</f>
        <v/>
      </c>
    </row>
    <row r="634" spans="1:47" ht="15" customHeight="1" x14ac:dyDescent="0.25">
      <c r="A634" s="10" t="str">
        <f>IF('1_geral'!$D$44="","",'1_geral'!$A$44)</f>
        <v/>
      </c>
      <c r="B634" s="48" t="str">
        <f>IF('1_geral'!$G$44="","",'1_geral'!$G$44)</f>
        <v/>
      </c>
      <c r="C634" s="48" t="str">
        <f>IF('1_geral'!$D$44="","",'1_geral'!$D$44)</f>
        <v/>
      </c>
      <c r="D634" s="35" t="str">
        <f>IF(C634="","",1/'3_pessoal'!C$44)</f>
        <v/>
      </c>
      <c r="E634" s="11">
        <f>IF(C634="",0,'3_pessoal'!BL$44)</f>
        <v>0</v>
      </c>
      <c r="F634" s="108">
        <f>IF(C634="",0,'3_pessoal'!BN$44)</f>
        <v>0</v>
      </c>
      <c r="G634" s="11">
        <f t="shared" si="292"/>
        <v>0</v>
      </c>
      <c r="I634" s="11">
        <f t="shared" si="317"/>
        <v>0</v>
      </c>
      <c r="J634" s="112">
        <f t="shared" si="318"/>
        <v>0</v>
      </c>
      <c r="L634" s="11">
        <f t="shared" si="293"/>
        <v>0</v>
      </c>
      <c r="M634" s="108">
        <f t="shared" si="294"/>
        <v>0</v>
      </c>
      <c r="O634" s="11">
        <f t="shared" si="295"/>
        <v>0</v>
      </c>
      <c r="P634" s="108">
        <f t="shared" si="296"/>
        <v>0</v>
      </c>
      <c r="R634" s="11">
        <f t="shared" si="297"/>
        <v>0</v>
      </c>
      <c r="S634" s="108">
        <f t="shared" si="298"/>
        <v>0</v>
      </c>
      <c r="U634" s="11">
        <f t="shared" si="299"/>
        <v>0</v>
      </c>
      <c r="V634" s="108">
        <f t="shared" si="300"/>
        <v>0</v>
      </c>
      <c r="X634" s="11">
        <f t="shared" si="301"/>
        <v>0</v>
      </c>
      <c r="Y634" s="108">
        <f t="shared" si="302"/>
        <v>0</v>
      </c>
      <c r="AA634" s="11">
        <f t="shared" si="303"/>
        <v>0</v>
      </c>
      <c r="AB634" s="108">
        <f t="shared" si="304"/>
        <v>0</v>
      </c>
      <c r="AD634" s="11">
        <f t="shared" si="305"/>
        <v>0</v>
      </c>
      <c r="AE634" s="108">
        <f t="shared" si="306"/>
        <v>0</v>
      </c>
      <c r="AG634" s="11">
        <f t="shared" si="307"/>
        <v>0</v>
      </c>
      <c r="AH634" s="108">
        <f t="shared" si="308"/>
        <v>0</v>
      </c>
      <c r="AJ634" s="11">
        <f t="shared" si="309"/>
        <v>0</v>
      </c>
      <c r="AK634" s="108">
        <f t="shared" si="310"/>
        <v>0</v>
      </c>
      <c r="AM634" s="11">
        <f t="shared" si="311"/>
        <v>0</v>
      </c>
      <c r="AN634" s="108">
        <f t="shared" si="312"/>
        <v>0</v>
      </c>
      <c r="AP634" s="11">
        <f t="shared" si="313"/>
        <v>0</v>
      </c>
      <c r="AQ634" s="108">
        <f t="shared" si="314"/>
        <v>0</v>
      </c>
      <c r="AS634" s="11">
        <f t="shared" si="315"/>
        <v>0</v>
      </c>
      <c r="AT634" s="108">
        <f t="shared" si="316"/>
        <v>0</v>
      </c>
      <c r="AU634" s="158" t="str">
        <f>IF(C634="","",VLOOKUP(B634,apoio!P:S,4,0))</f>
        <v/>
      </c>
    </row>
    <row r="635" spans="1:47" ht="15" customHeight="1" x14ac:dyDescent="0.25">
      <c r="A635" s="7" t="str">
        <f>IF('1_geral'!$D$45="","",'1_geral'!$A$45)</f>
        <v/>
      </c>
      <c r="B635" s="49" t="str">
        <f>IF('1_geral'!$G$45="","",'1_geral'!$G$45)</f>
        <v/>
      </c>
      <c r="C635" s="49" t="str">
        <f>IF('1_geral'!$D$45="","",'1_geral'!$D$45)</f>
        <v/>
      </c>
      <c r="D635" s="35" t="str">
        <f>IF(C635="","",1/'3_pessoal'!C$45)</f>
        <v/>
      </c>
      <c r="E635" s="12">
        <f>IF(C635="",0,'3_pessoal'!BL$45)</f>
        <v>0</v>
      </c>
      <c r="F635" s="33">
        <f>IF(C635="",0,'3_pessoal'!BN$45)</f>
        <v>0</v>
      </c>
      <c r="G635" s="12">
        <f t="shared" si="292"/>
        <v>0</v>
      </c>
      <c r="I635" s="12">
        <f t="shared" si="317"/>
        <v>0</v>
      </c>
      <c r="J635" s="12">
        <f t="shared" si="318"/>
        <v>0</v>
      </c>
      <c r="L635" s="12">
        <f t="shared" si="293"/>
        <v>0</v>
      </c>
      <c r="M635" s="33">
        <f t="shared" si="294"/>
        <v>0</v>
      </c>
      <c r="O635" s="12">
        <f t="shared" si="295"/>
        <v>0</v>
      </c>
      <c r="P635" s="33">
        <f t="shared" si="296"/>
        <v>0</v>
      </c>
      <c r="R635" s="12">
        <f t="shared" si="297"/>
        <v>0</v>
      </c>
      <c r="S635" s="33">
        <f t="shared" si="298"/>
        <v>0</v>
      </c>
      <c r="U635" s="12">
        <f t="shared" si="299"/>
        <v>0</v>
      </c>
      <c r="V635" s="33">
        <f t="shared" si="300"/>
        <v>0</v>
      </c>
      <c r="X635" s="12">
        <f t="shared" si="301"/>
        <v>0</v>
      </c>
      <c r="Y635" s="33">
        <f t="shared" si="302"/>
        <v>0</v>
      </c>
      <c r="AA635" s="12">
        <f t="shared" si="303"/>
        <v>0</v>
      </c>
      <c r="AB635" s="33">
        <f t="shared" si="304"/>
        <v>0</v>
      </c>
      <c r="AD635" s="12">
        <f t="shared" si="305"/>
        <v>0</v>
      </c>
      <c r="AE635" s="33">
        <f t="shared" si="306"/>
        <v>0</v>
      </c>
      <c r="AG635" s="12">
        <f t="shared" si="307"/>
        <v>0</v>
      </c>
      <c r="AH635" s="33">
        <f t="shared" si="308"/>
        <v>0</v>
      </c>
      <c r="AJ635" s="12">
        <f t="shared" si="309"/>
        <v>0</v>
      </c>
      <c r="AK635" s="33">
        <f t="shared" si="310"/>
        <v>0</v>
      </c>
      <c r="AM635" s="12">
        <f t="shared" si="311"/>
        <v>0</v>
      </c>
      <c r="AN635" s="33">
        <f t="shared" si="312"/>
        <v>0</v>
      </c>
      <c r="AP635" s="12">
        <f t="shared" si="313"/>
        <v>0</v>
      </c>
      <c r="AQ635" s="33">
        <f t="shared" si="314"/>
        <v>0</v>
      </c>
      <c r="AS635" s="12">
        <f t="shared" si="315"/>
        <v>0</v>
      </c>
      <c r="AT635" s="33">
        <f t="shared" si="316"/>
        <v>0</v>
      </c>
      <c r="AU635" s="158" t="str">
        <f>IF(C635="","",VLOOKUP(B635,apoio!P:S,4,0))</f>
        <v/>
      </c>
    </row>
    <row r="636" spans="1:47" ht="15" customHeight="1" x14ac:dyDescent="0.25">
      <c r="A636" s="10" t="str">
        <f>IF('1_geral'!$D$46="","",'1_geral'!$A$46)</f>
        <v/>
      </c>
      <c r="B636" s="48" t="str">
        <f>IF('1_geral'!$G$46="","",'1_geral'!$G$46)</f>
        <v/>
      </c>
      <c r="C636" s="48" t="str">
        <f>IF('1_geral'!$D$46="","",'1_geral'!$D$46)</f>
        <v/>
      </c>
      <c r="D636" s="35" t="str">
        <f>IF(C636="","",1/'3_pessoal'!C$46)</f>
        <v/>
      </c>
      <c r="E636" s="11">
        <f>IF(C636="",0,'3_pessoal'!BL$46)</f>
        <v>0</v>
      </c>
      <c r="F636" s="108">
        <f>IF(C636="",0,'3_pessoal'!BN$46)</f>
        <v>0</v>
      </c>
      <c r="G636" s="11">
        <f t="shared" si="292"/>
        <v>0</v>
      </c>
      <c r="I636" s="11">
        <f t="shared" si="317"/>
        <v>0</v>
      </c>
      <c r="J636" s="112">
        <f t="shared" si="318"/>
        <v>0</v>
      </c>
      <c r="L636" s="11">
        <f t="shared" si="293"/>
        <v>0</v>
      </c>
      <c r="M636" s="108">
        <f t="shared" si="294"/>
        <v>0</v>
      </c>
      <c r="O636" s="11">
        <f t="shared" si="295"/>
        <v>0</v>
      </c>
      <c r="P636" s="108">
        <f t="shared" si="296"/>
        <v>0</v>
      </c>
      <c r="R636" s="11">
        <f t="shared" si="297"/>
        <v>0</v>
      </c>
      <c r="S636" s="108">
        <f t="shared" si="298"/>
        <v>0</v>
      </c>
      <c r="U636" s="11">
        <f t="shared" si="299"/>
        <v>0</v>
      </c>
      <c r="V636" s="108">
        <f t="shared" si="300"/>
        <v>0</v>
      </c>
      <c r="X636" s="11">
        <f t="shared" si="301"/>
        <v>0</v>
      </c>
      <c r="Y636" s="108">
        <f t="shared" si="302"/>
        <v>0</v>
      </c>
      <c r="AA636" s="11">
        <f t="shared" si="303"/>
        <v>0</v>
      </c>
      <c r="AB636" s="108">
        <f t="shared" si="304"/>
        <v>0</v>
      </c>
      <c r="AD636" s="11">
        <f t="shared" si="305"/>
        <v>0</v>
      </c>
      <c r="AE636" s="108">
        <f t="shared" si="306"/>
        <v>0</v>
      </c>
      <c r="AG636" s="11">
        <f t="shared" si="307"/>
        <v>0</v>
      </c>
      <c r="AH636" s="108">
        <f t="shared" si="308"/>
        <v>0</v>
      </c>
      <c r="AJ636" s="11">
        <f t="shared" si="309"/>
        <v>0</v>
      </c>
      <c r="AK636" s="108">
        <f t="shared" si="310"/>
        <v>0</v>
      </c>
      <c r="AM636" s="11">
        <f t="shared" si="311"/>
        <v>0</v>
      </c>
      <c r="AN636" s="108">
        <f t="shared" si="312"/>
        <v>0</v>
      </c>
      <c r="AP636" s="11">
        <f t="shared" si="313"/>
        <v>0</v>
      </c>
      <c r="AQ636" s="108">
        <f t="shared" si="314"/>
        <v>0</v>
      </c>
      <c r="AS636" s="11">
        <f t="shared" si="315"/>
        <v>0</v>
      </c>
      <c r="AT636" s="108">
        <f t="shared" si="316"/>
        <v>0</v>
      </c>
      <c r="AU636" s="158" t="str">
        <f>IF(C636="","",VLOOKUP(B636,apoio!P:S,4,0))</f>
        <v/>
      </c>
    </row>
    <row r="637" spans="1:47" ht="15" customHeight="1" x14ac:dyDescent="0.25">
      <c r="A637" s="7" t="str">
        <f>IF('1_geral'!$D$47="","",'1_geral'!$A$47)</f>
        <v/>
      </c>
      <c r="B637" s="49" t="str">
        <f>IF('1_geral'!$G$47="","",'1_geral'!$G$47)</f>
        <v/>
      </c>
      <c r="C637" s="49" t="str">
        <f>IF('1_geral'!$D$47="","",'1_geral'!$D$47)</f>
        <v/>
      </c>
      <c r="D637" s="35" t="str">
        <f>IF(C637="","",1/'3_pessoal'!C$47)</f>
        <v/>
      </c>
      <c r="E637" s="12">
        <f>IF(C637="",0,'3_pessoal'!BL$47)</f>
        <v>0</v>
      </c>
      <c r="F637" s="33">
        <f>IF(C637="",0,'3_pessoal'!BN$47)</f>
        <v>0</v>
      </c>
      <c r="G637" s="12">
        <f t="shared" si="292"/>
        <v>0</v>
      </c>
      <c r="I637" s="12">
        <f t="shared" si="317"/>
        <v>0</v>
      </c>
      <c r="J637" s="12">
        <f t="shared" si="318"/>
        <v>0</v>
      </c>
      <c r="L637" s="12">
        <f t="shared" si="293"/>
        <v>0</v>
      </c>
      <c r="M637" s="33">
        <f t="shared" si="294"/>
        <v>0</v>
      </c>
      <c r="O637" s="12">
        <f t="shared" si="295"/>
        <v>0</v>
      </c>
      <c r="P637" s="33">
        <f t="shared" si="296"/>
        <v>0</v>
      </c>
      <c r="R637" s="12">
        <f t="shared" si="297"/>
        <v>0</v>
      </c>
      <c r="S637" s="33">
        <f t="shared" si="298"/>
        <v>0</v>
      </c>
      <c r="U637" s="12">
        <f t="shared" si="299"/>
        <v>0</v>
      </c>
      <c r="V637" s="33">
        <f t="shared" si="300"/>
        <v>0</v>
      </c>
      <c r="X637" s="12">
        <f t="shared" si="301"/>
        <v>0</v>
      </c>
      <c r="Y637" s="33">
        <f t="shared" si="302"/>
        <v>0</v>
      </c>
      <c r="AA637" s="12">
        <f t="shared" si="303"/>
        <v>0</v>
      </c>
      <c r="AB637" s="33">
        <f t="shared" si="304"/>
        <v>0</v>
      </c>
      <c r="AD637" s="12">
        <f t="shared" si="305"/>
        <v>0</v>
      </c>
      <c r="AE637" s="33">
        <f t="shared" si="306"/>
        <v>0</v>
      </c>
      <c r="AG637" s="12">
        <f t="shared" si="307"/>
        <v>0</v>
      </c>
      <c r="AH637" s="33">
        <f t="shared" si="308"/>
        <v>0</v>
      </c>
      <c r="AJ637" s="12">
        <f t="shared" si="309"/>
        <v>0</v>
      </c>
      <c r="AK637" s="33">
        <f t="shared" si="310"/>
        <v>0</v>
      </c>
      <c r="AM637" s="12">
        <f t="shared" si="311"/>
        <v>0</v>
      </c>
      <c r="AN637" s="33">
        <f t="shared" si="312"/>
        <v>0</v>
      </c>
      <c r="AP637" s="12">
        <f t="shared" si="313"/>
        <v>0</v>
      </c>
      <c r="AQ637" s="33">
        <f t="shared" si="314"/>
        <v>0</v>
      </c>
      <c r="AS637" s="12">
        <f t="shared" si="315"/>
        <v>0</v>
      </c>
      <c r="AT637" s="33">
        <f t="shared" si="316"/>
        <v>0</v>
      </c>
      <c r="AU637" s="158" t="str">
        <f>IF(C637="","",VLOOKUP(B637,apoio!P:S,4,0))</f>
        <v/>
      </c>
    </row>
    <row r="638" spans="1:47" ht="15" customHeight="1" x14ac:dyDescent="0.25">
      <c r="A638" s="10" t="str">
        <f>IF('1_geral'!$D$48="","",'1_geral'!$A$48)</f>
        <v/>
      </c>
      <c r="B638" s="48" t="str">
        <f>IF('1_geral'!$G$48="","",'1_geral'!$G$48)</f>
        <v/>
      </c>
      <c r="C638" s="48" t="str">
        <f>IF('1_geral'!$D$48="","",'1_geral'!$D$48)</f>
        <v/>
      </c>
      <c r="D638" s="35" t="str">
        <f>IF(C638="","",1/'3_pessoal'!C$48)</f>
        <v/>
      </c>
      <c r="E638" s="11">
        <f>IF(C638="",0,'3_pessoal'!BL$48)</f>
        <v>0</v>
      </c>
      <c r="F638" s="108">
        <f>IF(C638="",0,'3_pessoal'!BN$48)</f>
        <v>0</v>
      </c>
      <c r="G638" s="11">
        <f t="shared" si="292"/>
        <v>0</v>
      </c>
      <c r="I638" s="11">
        <f t="shared" si="317"/>
        <v>0</v>
      </c>
      <c r="J638" s="112">
        <f t="shared" si="318"/>
        <v>0</v>
      </c>
      <c r="L638" s="11">
        <f t="shared" si="293"/>
        <v>0</v>
      </c>
      <c r="M638" s="108">
        <f t="shared" si="294"/>
        <v>0</v>
      </c>
      <c r="O638" s="11">
        <f t="shared" si="295"/>
        <v>0</v>
      </c>
      <c r="P638" s="108">
        <f t="shared" si="296"/>
        <v>0</v>
      </c>
      <c r="R638" s="11">
        <f t="shared" si="297"/>
        <v>0</v>
      </c>
      <c r="S638" s="108">
        <f t="shared" si="298"/>
        <v>0</v>
      </c>
      <c r="U638" s="11">
        <f t="shared" si="299"/>
        <v>0</v>
      </c>
      <c r="V638" s="108">
        <f t="shared" si="300"/>
        <v>0</v>
      </c>
      <c r="X638" s="11">
        <f t="shared" si="301"/>
        <v>0</v>
      </c>
      <c r="Y638" s="108">
        <f t="shared" si="302"/>
        <v>0</v>
      </c>
      <c r="AA638" s="11">
        <f t="shared" si="303"/>
        <v>0</v>
      </c>
      <c r="AB638" s="108">
        <f t="shared" si="304"/>
        <v>0</v>
      </c>
      <c r="AD638" s="11">
        <f t="shared" si="305"/>
        <v>0</v>
      </c>
      <c r="AE638" s="108">
        <f t="shared" si="306"/>
        <v>0</v>
      </c>
      <c r="AG638" s="11">
        <f t="shared" si="307"/>
        <v>0</v>
      </c>
      <c r="AH638" s="108">
        <f t="shared" si="308"/>
        <v>0</v>
      </c>
      <c r="AJ638" s="11">
        <f t="shared" si="309"/>
        <v>0</v>
      </c>
      <c r="AK638" s="108">
        <f t="shared" si="310"/>
        <v>0</v>
      </c>
      <c r="AM638" s="11">
        <f t="shared" si="311"/>
        <v>0</v>
      </c>
      <c r="AN638" s="108">
        <f t="shared" si="312"/>
        <v>0</v>
      </c>
      <c r="AP638" s="11">
        <f t="shared" si="313"/>
        <v>0</v>
      </c>
      <c r="AQ638" s="108">
        <f t="shared" si="314"/>
        <v>0</v>
      </c>
      <c r="AS638" s="11">
        <f t="shared" si="315"/>
        <v>0</v>
      </c>
      <c r="AT638" s="108">
        <f t="shared" si="316"/>
        <v>0</v>
      </c>
      <c r="AU638" s="158" t="str">
        <f>IF(C638="","",VLOOKUP(B638,apoio!P:S,4,0))</f>
        <v/>
      </c>
    </row>
    <row r="639" spans="1:47" ht="15" customHeight="1" x14ac:dyDescent="0.25">
      <c r="A639" s="7" t="str">
        <f>IF('1_geral'!$D$49="","",'1_geral'!$A$49)</f>
        <v/>
      </c>
      <c r="B639" s="49" t="str">
        <f>IF('1_geral'!$G$49="","",'1_geral'!$G$49)</f>
        <v/>
      </c>
      <c r="C639" s="49" t="str">
        <f>IF('1_geral'!$D$49="","",'1_geral'!$D$49)</f>
        <v/>
      </c>
      <c r="D639" s="35" t="str">
        <f>IF(C639="","",1/'3_pessoal'!C$49)</f>
        <v/>
      </c>
      <c r="E639" s="12">
        <f>IF(C639="",0,'3_pessoal'!BL$49)</f>
        <v>0</v>
      </c>
      <c r="F639" s="33">
        <f>IF(C639="",0,'3_pessoal'!BN$49)</f>
        <v>0</v>
      </c>
      <c r="G639" s="12">
        <f t="shared" si="292"/>
        <v>0</v>
      </c>
      <c r="I639" s="12">
        <f t="shared" si="317"/>
        <v>0</v>
      </c>
      <c r="J639" s="12">
        <f t="shared" si="318"/>
        <v>0</v>
      </c>
      <c r="L639" s="12">
        <f t="shared" si="293"/>
        <v>0</v>
      </c>
      <c r="M639" s="33">
        <f t="shared" si="294"/>
        <v>0</v>
      </c>
      <c r="O639" s="12">
        <f t="shared" si="295"/>
        <v>0</v>
      </c>
      <c r="P639" s="33">
        <f t="shared" si="296"/>
        <v>0</v>
      </c>
      <c r="R639" s="12">
        <f t="shared" si="297"/>
        <v>0</v>
      </c>
      <c r="S639" s="33">
        <f t="shared" si="298"/>
        <v>0</v>
      </c>
      <c r="U639" s="12">
        <f t="shared" si="299"/>
        <v>0</v>
      </c>
      <c r="V639" s="33">
        <f t="shared" si="300"/>
        <v>0</v>
      </c>
      <c r="X639" s="12">
        <f t="shared" si="301"/>
        <v>0</v>
      </c>
      <c r="Y639" s="33">
        <f t="shared" si="302"/>
        <v>0</v>
      </c>
      <c r="AA639" s="12">
        <f t="shared" si="303"/>
        <v>0</v>
      </c>
      <c r="AB639" s="33">
        <f t="shared" si="304"/>
        <v>0</v>
      </c>
      <c r="AD639" s="12">
        <f t="shared" si="305"/>
        <v>0</v>
      </c>
      <c r="AE639" s="33">
        <f t="shared" si="306"/>
        <v>0</v>
      </c>
      <c r="AG639" s="12">
        <f t="shared" si="307"/>
        <v>0</v>
      </c>
      <c r="AH639" s="33">
        <f t="shared" si="308"/>
        <v>0</v>
      </c>
      <c r="AJ639" s="12">
        <f t="shared" si="309"/>
        <v>0</v>
      </c>
      <c r="AK639" s="33">
        <f t="shared" si="310"/>
        <v>0</v>
      </c>
      <c r="AM639" s="12">
        <f t="shared" si="311"/>
        <v>0</v>
      </c>
      <c r="AN639" s="33">
        <f t="shared" si="312"/>
        <v>0</v>
      </c>
      <c r="AP639" s="12">
        <f t="shared" si="313"/>
        <v>0</v>
      </c>
      <c r="AQ639" s="33">
        <f t="shared" si="314"/>
        <v>0</v>
      </c>
      <c r="AS639" s="12">
        <f t="shared" si="315"/>
        <v>0</v>
      </c>
      <c r="AT639" s="33">
        <f t="shared" si="316"/>
        <v>0</v>
      </c>
      <c r="AU639" s="158" t="str">
        <f>IF(C639="","",VLOOKUP(B639,apoio!P:S,4,0))</f>
        <v/>
      </c>
    </row>
    <row r="640" spans="1:47" ht="15" customHeight="1" x14ac:dyDescent="0.25">
      <c r="A640" s="10" t="str">
        <f>IF('1_geral'!$D$50="","",'1_geral'!$A$50)</f>
        <v/>
      </c>
      <c r="B640" s="48" t="str">
        <f>IF('1_geral'!$G$50="","",'1_geral'!$G$50)</f>
        <v/>
      </c>
      <c r="C640" s="48" t="str">
        <f>IF('1_geral'!$D$50="","",'1_geral'!$D$50)</f>
        <v/>
      </c>
      <c r="D640" s="35" t="str">
        <f>IF(C640="","",1/'3_pessoal'!C$50)</f>
        <v/>
      </c>
      <c r="E640" s="11">
        <f>IF(C640="",0,'3_pessoal'!BL$50)</f>
        <v>0</v>
      </c>
      <c r="F640" s="108">
        <f>IF(C640="",0,'3_pessoal'!BN$50)</f>
        <v>0</v>
      </c>
      <c r="G640" s="11">
        <f t="shared" si="292"/>
        <v>0</v>
      </c>
      <c r="I640" s="11">
        <f t="shared" si="317"/>
        <v>0</v>
      </c>
      <c r="J640" s="112">
        <f t="shared" si="318"/>
        <v>0</v>
      </c>
      <c r="L640" s="11">
        <f t="shared" si="293"/>
        <v>0</v>
      </c>
      <c r="M640" s="108">
        <f t="shared" si="294"/>
        <v>0</v>
      </c>
      <c r="O640" s="11">
        <f t="shared" si="295"/>
        <v>0</v>
      </c>
      <c r="P640" s="108">
        <f t="shared" si="296"/>
        <v>0</v>
      </c>
      <c r="R640" s="11">
        <f t="shared" si="297"/>
        <v>0</v>
      </c>
      <c r="S640" s="108">
        <f t="shared" si="298"/>
        <v>0</v>
      </c>
      <c r="U640" s="11">
        <f t="shared" si="299"/>
        <v>0</v>
      </c>
      <c r="V640" s="108">
        <f t="shared" si="300"/>
        <v>0</v>
      </c>
      <c r="X640" s="11">
        <f t="shared" si="301"/>
        <v>0</v>
      </c>
      <c r="Y640" s="108">
        <f t="shared" si="302"/>
        <v>0</v>
      </c>
      <c r="AA640" s="11">
        <f t="shared" si="303"/>
        <v>0</v>
      </c>
      <c r="AB640" s="108">
        <f t="shared" si="304"/>
        <v>0</v>
      </c>
      <c r="AD640" s="11">
        <f t="shared" si="305"/>
        <v>0</v>
      </c>
      <c r="AE640" s="108">
        <f t="shared" si="306"/>
        <v>0</v>
      </c>
      <c r="AG640" s="11">
        <f t="shared" si="307"/>
        <v>0</v>
      </c>
      <c r="AH640" s="108">
        <f t="shared" si="308"/>
        <v>0</v>
      </c>
      <c r="AJ640" s="11">
        <f t="shared" si="309"/>
        <v>0</v>
      </c>
      <c r="AK640" s="108">
        <f t="shared" si="310"/>
        <v>0</v>
      </c>
      <c r="AM640" s="11">
        <f t="shared" si="311"/>
        <v>0</v>
      </c>
      <c r="AN640" s="108">
        <f t="shared" si="312"/>
        <v>0</v>
      </c>
      <c r="AP640" s="11">
        <f t="shared" si="313"/>
        <v>0</v>
      </c>
      <c r="AQ640" s="108">
        <f t="shared" si="314"/>
        <v>0</v>
      </c>
      <c r="AS640" s="11">
        <f t="shared" si="315"/>
        <v>0</v>
      </c>
      <c r="AT640" s="108">
        <f t="shared" si="316"/>
        <v>0</v>
      </c>
      <c r="AU640" s="158" t="str">
        <f>IF(C640="","",VLOOKUP(B640,apoio!P:S,4,0))</f>
        <v/>
      </c>
    </row>
    <row r="641" spans="1:47" ht="15" customHeight="1" x14ac:dyDescent="0.25">
      <c r="A641" s="7" t="str">
        <f>IF('1_geral'!$D$51="","",'1_geral'!$A$51)</f>
        <v/>
      </c>
      <c r="B641" s="49" t="str">
        <f>IF('1_geral'!$G$51="","",'1_geral'!$G$51)</f>
        <v/>
      </c>
      <c r="C641" s="49" t="str">
        <f>IF('1_geral'!$D$51="","",'1_geral'!$D$51)</f>
        <v/>
      </c>
      <c r="D641" s="35" t="str">
        <f>IF(C641="","",1/'3_pessoal'!C$51)</f>
        <v/>
      </c>
      <c r="E641" s="12">
        <f>IF(C641="",0,'3_pessoal'!BL$51)</f>
        <v>0</v>
      </c>
      <c r="F641" s="33">
        <f>IF(C641="",0,'3_pessoal'!BN$51)</f>
        <v>0</v>
      </c>
      <c r="G641" s="12">
        <f t="shared" si="292"/>
        <v>0</v>
      </c>
      <c r="I641" s="12">
        <f t="shared" si="317"/>
        <v>0</v>
      </c>
      <c r="J641" s="12">
        <f t="shared" si="318"/>
        <v>0</v>
      </c>
      <c r="L641" s="12">
        <f t="shared" si="293"/>
        <v>0</v>
      </c>
      <c r="M641" s="33">
        <f t="shared" si="294"/>
        <v>0</v>
      </c>
      <c r="O641" s="12">
        <f t="shared" si="295"/>
        <v>0</v>
      </c>
      <c r="P641" s="33">
        <f t="shared" si="296"/>
        <v>0</v>
      </c>
      <c r="R641" s="12">
        <f t="shared" si="297"/>
        <v>0</v>
      </c>
      <c r="S641" s="33">
        <f t="shared" si="298"/>
        <v>0</v>
      </c>
      <c r="U641" s="12">
        <f t="shared" si="299"/>
        <v>0</v>
      </c>
      <c r="V641" s="33">
        <f t="shared" si="300"/>
        <v>0</v>
      </c>
      <c r="X641" s="12">
        <f t="shared" si="301"/>
        <v>0</v>
      </c>
      <c r="Y641" s="33">
        <f t="shared" si="302"/>
        <v>0</v>
      </c>
      <c r="AA641" s="12">
        <f t="shared" si="303"/>
        <v>0</v>
      </c>
      <c r="AB641" s="33">
        <f t="shared" si="304"/>
        <v>0</v>
      </c>
      <c r="AD641" s="12">
        <f t="shared" si="305"/>
        <v>0</v>
      </c>
      <c r="AE641" s="33">
        <f t="shared" si="306"/>
        <v>0</v>
      </c>
      <c r="AG641" s="12">
        <f t="shared" si="307"/>
        <v>0</v>
      </c>
      <c r="AH641" s="33">
        <f t="shared" si="308"/>
        <v>0</v>
      </c>
      <c r="AJ641" s="12">
        <f t="shared" si="309"/>
        <v>0</v>
      </c>
      <c r="AK641" s="33">
        <f t="shared" si="310"/>
        <v>0</v>
      </c>
      <c r="AM641" s="12">
        <f t="shared" si="311"/>
        <v>0</v>
      </c>
      <c r="AN641" s="33">
        <f t="shared" si="312"/>
        <v>0</v>
      </c>
      <c r="AP641" s="12">
        <f t="shared" si="313"/>
        <v>0</v>
      </c>
      <c r="AQ641" s="33">
        <f t="shared" si="314"/>
        <v>0</v>
      </c>
      <c r="AS641" s="12">
        <f t="shared" si="315"/>
        <v>0</v>
      </c>
      <c r="AT641" s="33">
        <f t="shared" si="316"/>
        <v>0</v>
      </c>
      <c r="AU641" s="158" t="str">
        <f>IF(C641="","",VLOOKUP(B641,apoio!P:S,4,0))</f>
        <v/>
      </c>
    </row>
    <row r="642" spans="1:47" ht="15" customHeight="1" x14ac:dyDescent="0.25">
      <c r="A642" s="10" t="str">
        <f>IF('1_geral'!$D$52="","",'1_geral'!$A$52)</f>
        <v/>
      </c>
      <c r="B642" s="48" t="str">
        <f>IF('1_geral'!$G$52="","",'1_geral'!$G$52)</f>
        <v/>
      </c>
      <c r="C642" s="48" t="str">
        <f>IF('1_geral'!$D$52="","",'1_geral'!$D$52)</f>
        <v/>
      </c>
      <c r="D642" s="35" t="str">
        <f>IF(C642="","",1/'3_pessoal'!C$52)</f>
        <v/>
      </c>
      <c r="E642" s="11">
        <f>IF(C642="",0,'3_pessoal'!BL$52)</f>
        <v>0</v>
      </c>
      <c r="F642" s="108">
        <f>IF(C642="",0,'3_pessoal'!BN$52)</f>
        <v>0</v>
      </c>
      <c r="G642" s="11">
        <f t="shared" si="292"/>
        <v>0</v>
      </c>
      <c r="I642" s="11">
        <f t="shared" si="317"/>
        <v>0</v>
      </c>
      <c r="J642" s="112">
        <f t="shared" si="318"/>
        <v>0</v>
      </c>
      <c r="L642" s="11">
        <f t="shared" si="293"/>
        <v>0</v>
      </c>
      <c r="M642" s="108">
        <f t="shared" si="294"/>
        <v>0</v>
      </c>
      <c r="O642" s="11">
        <f t="shared" si="295"/>
        <v>0</v>
      </c>
      <c r="P642" s="108">
        <f t="shared" si="296"/>
        <v>0</v>
      </c>
      <c r="R642" s="11">
        <f t="shared" si="297"/>
        <v>0</v>
      </c>
      <c r="S642" s="108">
        <f t="shared" si="298"/>
        <v>0</v>
      </c>
      <c r="U642" s="11">
        <f t="shared" si="299"/>
        <v>0</v>
      </c>
      <c r="V642" s="108">
        <f t="shared" si="300"/>
        <v>0</v>
      </c>
      <c r="X642" s="11">
        <f t="shared" si="301"/>
        <v>0</v>
      </c>
      <c r="Y642" s="108">
        <f t="shared" si="302"/>
        <v>0</v>
      </c>
      <c r="AA642" s="11">
        <f t="shared" si="303"/>
        <v>0</v>
      </c>
      <c r="AB642" s="108">
        <f t="shared" si="304"/>
        <v>0</v>
      </c>
      <c r="AD642" s="11">
        <f t="shared" si="305"/>
        <v>0</v>
      </c>
      <c r="AE642" s="108">
        <f t="shared" si="306"/>
        <v>0</v>
      </c>
      <c r="AG642" s="11">
        <f t="shared" si="307"/>
        <v>0</v>
      </c>
      <c r="AH642" s="108">
        <f t="shared" si="308"/>
        <v>0</v>
      </c>
      <c r="AJ642" s="11">
        <f t="shared" si="309"/>
        <v>0</v>
      </c>
      <c r="AK642" s="108">
        <f t="shared" si="310"/>
        <v>0</v>
      </c>
      <c r="AM642" s="11">
        <f t="shared" si="311"/>
        <v>0</v>
      </c>
      <c r="AN642" s="108">
        <f t="shared" si="312"/>
        <v>0</v>
      </c>
      <c r="AP642" s="11">
        <f t="shared" si="313"/>
        <v>0</v>
      </c>
      <c r="AQ642" s="108">
        <f t="shared" si="314"/>
        <v>0</v>
      </c>
      <c r="AS642" s="11">
        <f t="shared" si="315"/>
        <v>0</v>
      </c>
      <c r="AT642" s="108">
        <f t="shared" si="316"/>
        <v>0</v>
      </c>
      <c r="AU642" s="158" t="str">
        <f>IF(C642="","",VLOOKUP(B642,apoio!P:S,4,0))</f>
        <v/>
      </c>
    </row>
    <row r="643" spans="1:47" ht="15" customHeight="1" x14ac:dyDescent="0.25">
      <c r="A643" s="7" t="str">
        <f>IF('1_geral'!$D$53="","",'1_geral'!$A$53)</f>
        <v/>
      </c>
      <c r="B643" s="49" t="str">
        <f>IF('1_geral'!$G$53="","",'1_geral'!$G$53)</f>
        <v/>
      </c>
      <c r="C643" s="49" t="str">
        <f>IF('1_geral'!$D$53="","",'1_geral'!$D$53)</f>
        <v/>
      </c>
      <c r="D643" s="35" t="str">
        <f>IF(C643="","",1/'3_pessoal'!C$53)</f>
        <v/>
      </c>
      <c r="E643" s="12">
        <f>IF(C643="",0,'3_pessoal'!BL$53)</f>
        <v>0</v>
      </c>
      <c r="F643" s="33">
        <f>IF(C643="",0,'3_pessoal'!BN$53)</f>
        <v>0</v>
      </c>
      <c r="G643" s="12">
        <f t="shared" si="292"/>
        <v>0</v>
      </c>
      <c r="I643" s="12">
        <f t="shared" si="317"/>
        <v>0</v>
      </c>
      <c r="J643" s="12">
        <f t="shared" si="318"/>
        <v>0</v>
      </c>
      <c r="L643" s="12">
        <f t="shared" si="293"/>
        <v>0</v>
      </c>
      <c r="M643" s="33">
        <f t="shared" si="294"/>
        <v>0</v>
      </c>
      <c r="O643" s="12">
        <f t="shared" si="295"/>
        <v>0</v>
      </c>
      <c r="P643" s="33">
        <f t="shared" si="296"/>
        <v>0</v>
      </c>
      <c r="R643" s="12">
        <f t="shared" si="297"/>
        <v>0</v>
      </c>
      <c r="S643" s="33">
        <f t="shared" si="298"/>
        <v>0</v>
      </c>
      <c r="U643" s="12">
        <f t="shared" si="299"/>
        <v>0</v>
      </c>
      <c r="V643" s="33">
        <f t="shared" si="300"/>
        <v>0</v>
      </c>
      <c r="X643" s="12">
        <f t="shared" si="301"/>
        <v>0</v>
      </c>
      <c r="Y643" s="33">
        <f t="shared" si="302"/>
        <v>0</v>
      </c>
      <c r="AA643" s="12">
        <f t="shared" si="303"/>
        <v>0</v>
      </c>
      <c r="AB643" s="33">
        <f t="shared" si="304"/>
        <v>0</v>
      </c>
      <c r="AD643" s="12">
        <f t="shared" si="305"/>
        <v>0</v>
      </c>
      <c r="AE643" s="33">
        <f t="shared" si="306"/>
        <v>0</v>
      </c>
      <c r="AG643" s="12">
        <f t="shared" si="307"/>
        <v>0</v>
      </c>
      <c r="AH643" s="33">
        <f t="shared" si="308"/>
        <v>0</v>
      </c>
      <c r="AJ643" s="12">
        <f t="shared" si="309"/>
        <v>0</v>
      </c>
      <c r="AK643" s="33">
        <f t="shared" si="310"/>
        <v>0</v>
      </c>
      <c r="AM643" s="12">
        <f t="shared" si="311"/>
        <v>0</v>
      </c>
      <c r="AN643" s="33">
        <f t="shared" si="312"/>
        <v>0</v>
      </c>
      <c r="AP643" s="12">
        <f t="shared" si="313"/>
        <v>0</v>
      </c>
      <c r="AQ643" s="33">
        <f t="shared" si="314"/>
        <v>0</v>
      </c>
      <c r="AS643" s="12">
        <f t="shared" si="315"/>
        <v>0</v>
      </c>
      <c r="AT643" s="33">
        <f t="shared" si="316"/>
        <v>0</v>
      </c>
      <c r="AU643" s="158" t="str">
        <f>IF(C643="","",VLOOKUP(B643,apoio!P:S,4,0))</f>
        <v/>
      </c>
    </row>
    <row r="644" spans="1:47" ht="15" customHeight="1" x14ac:dyDescent="0.25">
      <c r="A644" s="10" t="str">
        <f>IF('1_geral'!$D$54="","",'1_geral'!$A$54)</f>
        <v/>
      </c>
      <c r="B644" s="48" t="str">
        <f>IF('1_geral'!$G$54="","",'1_geral'!$G$54)</f>
        <v/>
      </c>
      <c r="C644" s="48" t="str">
        <f>IF('1_geral'!$D$54="","",'1_geral'!$D$54)</f>
        <v/>
      </c>
      <c r="D644" s="35" t="str">
        <f>IF(C644="","",1/'3_pessoal'!C$54)</f>
        <v/>
      </c>
      <c r="E644" s="11">
        <f>IF(C644="",0,'3_pessoal'!BL$54)</f>
        <v>0</v>
      </c>
      <c r="F644" s="108">
        <f>IF(C644="",0,'3_pessoal'!BN$54)</f>
        <v>0</v>
      </c>
      <c r="G644" s="11">
        <f t="shared" si="292"/>
        <v>0</v>
      </c>
      <c r="I644" s="11">
        <f t="shared" si="317"/>
        <v>0</v>
      </c>
      <c r="J644" s="112">
        <f t="shared" si="318"/>
        <v>0</v>
      </c>
      <c r="L644" s="11">
        <f t="shared" si="293"/>
        <v>0</v>
      </c>
      <c r="M644" s="108">
        <f t="shared" si="294"/>
        <v>0</v>
      </c>
      <c r="O644" s="11">
        <f t="shared" si="295"/>
        <v>0</v>
      </c>
      <c r="P644" s="108">
        <f t="shared" si="296"/>
        <v>0</v>
      </c>
      <c r="R644" s="11">
        <f t="shared" si="297"/>
        <v>0</v>
      </c>
      <c r="S644" s="108">
        <f t="shared" si="298"/>
        <v>0</v>
      </c>
      <c r="U644" s="11">
        <f t="shared" si="299"/>
        <v>0</v>
      </c>
      <c r="V644" s="108">
        <f t="shared" si="300"/>
        <v>0</v>
      </c>
      <c r="X644" s="11">
        <f t="shared" si="301"/>
        <v>0</v>
      </c>
      <c r="Y644" s="108">
        <f t="shared" si="302"/>
        <v>0</v>
      </c>
      <c r="AA644" s="11">
        <f t="shared" si="303"/>
        <v>0</v>
      </c>
      <c r="AB644" s="108">
        <f t="shared" si="304"/>
        <v>0</v>
      </c>
      <c r="AD644" s="11">
        <f t="shared" si="305"/>
        <v>0</v>
      </c>
      <c r="AE644" s="108">
        <f t="shared" si="306"/>
        <v>0</v>
      </c>
      <c r="AG644" s="11">
        <f t="shared" si="307"/>
        <v>0</v>
      </c>
      <c r="AH644" s="108">
        <f t="shared" si="308"/>
        <v>0</v>
      </c>
      <c r="AJ644" s="11">
        <f t="shared" si="309"/>
        <v>0</v>
      </c>
      <c r="AK644" s="108">
        <f t="shared" si="310"/>
        <v>0</v>
      </c>
      <c r="AM644" s="11">
        <f t="shared" si="311"/>
        <v>0</v>
      </c>
      <c r="AN644" s="108">
        <f t="shared" si="312"/>
        <v>0</v>
      </c>
      <c r="AP644" s="11">
        <f t="shared" si="313"/>
        <v>0</v>
      </c>
      <c r="AQ644" s="108">
        <f t="shared" si="314"/>
        <v>0</v>
      </c>
      <c r="AS644" s="11">
        <f t="shared" si="315"/>
        <v>0</v>
      </c>
      <c r="AT644" s="108">
        <f t="shared" si="316"/>
        <v>0</v>
      </c>
      <c r="AU644" s="158" t="str">
        <f>IF(C644="","",VLOOKUP(B644,apoio!P:S,4,0))</f>
        <v/>
      </c>
    </row>
    <row r="645" spans="1:47" ht="15" customHeight="1" x14ac:dyDescent="0.25">
      <c r="A645" s="7" t="str">
        <f>IF('1_geral'!$D$55="","",'1_geral'!$A$55)</f>
        <v/>
      </c>
      <c r="B645" s="49" t="str">
        <f>IF('1_geral'!$G$55="","",'1_geral'!$G$55)</f>
        <v/>
      </c>
      <c r="C645" s="49" t="str">
        <f>IF('1_geral'!$D$55="","",'1_geral'!$D$55)</f>
        <v/>
      </c>
      <c r="D645" s="35" t="str">
        <f>IF(C645="","",1/'3_pessoal'!C$55)</f>
        <v/>
      </c>
      <c r="E645" s="12">
        <f>IF(C645="",0,'3_pessoal'!BL$55)</f>
        <v>0</v>
      </c>
      <c r="F645" s="33">
        <f>IF(C645="",0,'3_pessoal'!BN$55)</f>
        <v>0</v>
      </c>
      <c r="G645" s="12">
        <f t="shared" si="292"/>
        <v>0</v>
      </c>
      <c r="I645" s="12">
        <f t="shared" si="317"/>
        <v>0</v>
      </c>
      <c r="J645" s="12">
        <f t="shared" si="318"/>
        <v>0</v>
      </c>
      <c r="L645" s="12">
        <f t="shared" si="293"/>
        <v>0</v>
      </c>
      <c r="M645" s="33">
        <f t="shared" si="294"/>
        <v>0</v>
      </c>
      <c r="O645" s="12">
        <f t="shared" si="295"/>
        <v>0</v>
      </c>
      <c r="P645" s="33">
        <f t="shared" si="296"/>
        <v>0</v>
      </c>
      <c r="R645" s="12">
        <f t="shared" si="297"/>
        <v>0</v>
      </c>
      <c r="S645" s="33">
        <f t="shared" si="298"/>
        <v>0</v>
      </c>
      <c r="U645" s="12">
        <f t="shared" si="299"/>
        <v>0</v>
      </c>
      <c r="V645" s="33">
        <f t="shared" si="300"/>
        <v>0</v>
      </c>
      <c r="X645" s="12">
        <f t="shared" si="301"/>
        <v>0</v>
      </c>
      <c r="Y645" s="33">
        <f t="shared" si="302"/>
        <v>0</v>
      </c>
      <c r="AA645" s="12">
        <f t="shared" si="303"/>
        <v>0</v>
      </c>
      <c r="AB645" s="33">
        <f t="shared" si="304"/>
        <v>0</v>
      </c>
      <c r="AD645" s="12">
        <f t="shared" si="305"/>
        <v>0</v>
      </c>
      <c r="AE645" s="33">
        <f t="shared" si="306"/>
        <v>0</v>
      </c>
      <c r="AG645" s="12">
        <f t="shared" si="307"/>
        <v>0</v>
      </c>
      <c r="AH645" s="33">
        <f t="shared" si="308"/>
        <v>0</v>
      </c>
      <c r="AJ645" s="12">
        <f t="shared" si="309"/>
        <v>0</v>
      </c>
      <c r="AK645" s="33">
        <f t="shared" si="310"/>
        <v>0</v>
      </c>
      <c r="AM645" s="12">
        <f t="shared" si="311"/>
        <v>0</v>
      </c>
      <c r="AN645" s="33">
        <f t="shared" si="312"/>
        <v>0</v>
      </c>
      <c r="AP645" s="12">
        <f t="shared" si="313"/>
        <v>0</v>
      </c>
      <c r="AQ645" s="33">
        <f t="shared" si="314"/>
        <v>0</v>
      </c>
      <c r="AS645" s="12">
        <f t="shared" si="315"/>
        <v>0</v>
      </c>
      <c r="AT645" s="33">
        <f t="shared" si="316"/>
        <v>0</v>
      </c>
      <c r="AU645" s="158" t="str">
        <f>IF(C645="","",VLOOKUP(B645,apoio!P:S,4,0))</f>
        <v/>
      </c>
    </row>
    <row r="646" spans="1:47" ht="15" customHeight="1" x14ac:dyDescent="0.25">
      <c r="A646" s="10" t="str">
        <f>IF('1_geral'!$D$56="","",'1_geral'!$A$56)</f>
        <v/>
      </c>
      <c r="B646" s="48" t="str">
        <f>IF('1_geral'!$G$56="","",'1_geral'!$G$56)</f>
        <v/>
      </c>
      <c r="C646" s="48" t="str">
        <f>IF('1_geral'!$D$56="","",'1_geral'!$D$56)</f>
        <v/>
      </c>
      <c r="D646" s="35" t="str">
        <f>IF(C646="","",1/'3_pessoal'!C$56)</f>
        <v/>
      </c>
      <c r="E646" s="11">
        <f>IF(C646="",0,'3_pessoal'!BL$56)</f>
        <v>0</v>
      </c>
      <c r="F646" s="108">
        <f>IF(C646="",0,'3_pessoal'!BN$56)</f>
        <v>0</v>
      </c>
      <c r="G646" s="11">
        <f t="shared" si="292"/>
        <v>0</v>
      </c>
      <c r="I646" s="11">
        <f t="shared" si="317"/>
        <v>0</v>
      </c>
      <c r="J646" s="112">
        <f t="shared" si="318"/>
        <v>0</v>
      </c>
      <c r="L646" s="11">
        <f t="shared" si="293"/>
        <v>0</v>
      </c>
      <c r="M646" s="108">
        <f t="shared" si="294"/>
        <v>0</v>
      </c>
      <c r="O646" s="11">
        <f t="shared" si="295"/>
        <v>0</v>
      </c>
      <c r="P646" s="108">
        <f t="shared" si="296"/>
        <v>0</v>
      </c>
      <c r="R646" s="11">
        <f t="shared" si="297"/>
        <v>0</v>
      </c>
      <c r="S646" s="108">
        <f t="shared" si="298"/>
        <v>0</v>
      </c>
      <c r="U646" s="11">
        <f t="shared" si="299"/>
        <v>0</v>
      </c>
      <c r="V646" s="108">
        <f t="shared" si="300"/>
        <v>0</v>
      </c>
      <c r="X646" s="11">
        <f t="shared" si="301"/>
        <v>0</v>
      </c>
      <c r="Y646" s="108">
        <f t="shared" si="302"/>
        <v>0</v>
      </c>
      <c r="AA646" s="11">
        <f t="shared" si="303"/>
        <v>0</v>
      </c>
      <c r="AB646" s="108">
        <f t="shared" si="304"/>
        <v>0</v>
      </c>
      <c r="AD646" s="11">
        <f t="shared" si="305"/>
        <v>0</v>
      </c>
      <c r="AE646" s="108">
        <f t="shared" si="306"/>
        <v>0</v>
      </c>
      <c r="AG646" s="11">
        <f t="shared" si="307"/>
        <v>0</v>
      </c>
      <c r="AH646" s="108">
        <f t="shared" si="308"/>
        <v>0</v>
      </c>
      <c r="AJ646" s="11">
        <f t="shared" si="309"/>
        <v>0</v>
      </c>
      <c r="AK646" s="108">
        <f t="shared" si="310"/>
        <v>0</v>
      </c>
      <c r="AM646" s="11">
        <f t="shared" si="311"/>
        <v>0</v>
      </c>
      <c r="AN646" s="108">
        <f t="shared" si="312"/>
        <v>0</v>
      </c>
      <c r="AP646" s="11">
        <f t="shared" si="313"/>
        <v>0</v>
      </c>
      <c r="AQ646" s="108">
        <f t="shared" si="314"/>
        <v>0</v>
      </c>
      <c r="AS646" s="11">
        <f t="shared" si="315"/>
        <v>0</v>
      </c>
      <c r="AT646" s="108">
        <f t="shared" si="316"/>
        <v>0</v>
      </c>
      <c r="AU646" s="158" t="str">
        <f>IF(C646="","",VLOOKUP(B646,apoio!P:S,4,0))</f>
        <v/>
      </c>
    </row>
    <row r="647" spans="1:47" ht="15" customHeight="1" x14ac:dyDescent="0.25">
      <c r="A647" s="7" t="str">
        <f>IF('1_geral'!$D$57="","",'1_geral'!$A$57)</f>
        <v/>
      </c>
      <c r="B647" s="49" t="str">
        <f>IF('1_geral'!$G$57="","",'1_geral'!$G$57)</f>
        <v/>
      </c>
      <c r="C647" s="49" t="str">
        <f>IF('1_geral'!$D$57="","",'1_geral'!$D$57)</f>
        <v/>
      </c>
      <c r="D647" s="35" t="str">
        <f>IF(C647="","",1/'3_pessoal'!C$57)</f>
        <v/>
      </c>
      <c r="E647" s="12">
        <f>IF(C647="",0,'3_pessoal'!BL$57)</f>
        <v>0</v>
      </c>
      <c r="F647" s="33">
        <f>IF(C647="",0,'3_pessoal'!BN$57)</f>
        <v>0</v>
      </c>
      <c r="G647" s="12">
        <f t="shared" si="292"/>
        <v>0</v>
      </c>
      <c r="I647" s="12">
        <f t="shared" si="317"/>
        <v>0</v>
      </c>
      <c r="J647" s="12">
        <f t="shared" si="318"/>
        <v>0</v>
      </c>
      <c r="L647" s="12">
        <f t="shared" si="293"/>
        <v>0</v>
      </c>
      <c r="M647" s="33">
        <f t="shared" si="294"/>
        <v>0</v>
      </c>
      <c r="O647" s="12">
        <f t="shared" si="295"/>
        <v>0</v>
      </c>
      <c r="P647" s="33">
        <f t="shared" si="296"/>
        <v>0</v>
      </c>
      <c r="R647" s="12">
        <f t="shared" si="297"/>
        <v>0</v>
      </c>
      <c r="S647" s="33">
        <f t="shared" si="298"/>
        <v>0</v>
      </c>
      <c r="U647" s="12">
        <f t="shared" si="299"/>
        <v>0</v>
      </c>
      <c r="V647" s="33">
        <f t="shared" si="300"/>
        <v>0</v>
      </c>
      <c r="X647" s="12">
        <f t="shared" si="301"/>
        <v>0</v>
      </c>
      <c r="Y647" s="33">
        <f t="shared" si="302"/>
        <v>0</v>
      </c>
      <c r="AA647" s="12">
        <f t="shared" si="303"/>
        <v>0</v>
      </c>
      <c r="AB647" s="33">
        <f t="shared" si="304"/>
        <v>0</v>
      </c>
      <c r="AD647" s="12">
        <f t="shared" si="305"/>
        <v>0</v>
      </c>
      <c r="AE647" s="33">
        <f t="shared" si="306"/>
        <v>0</v>
      </c>
      <c r="AG647" s="12">
        <f t="shared" si="307"/>
        <v>0</v>
      </c>
      <c r="AH647" s="33">
        <f t="shared" si="308"/>
        <v>0</v>
      </c>
      <c r="AJ647" s="12">
        <f t="shared" si="309"/>
        <v>0</v>
      </c>
      <c r="AK647" s="33">
        <f t="shared" si="310"/>
        <v>0</v>
      </c>
      <c r="AM647" s="12">
        <f t="shared" si="311"/>
        <v>0</v>
      </c>
      <c r="AN647" s="33">
        <f t="shared" si="312"/>
        <v>0</v>
      </c>
      <c r="AP647" s="12">
        <f t="shared" si="313"/>
        <v>0</v>
      </c>
      <c r="AQ647" s="33">
        <f t="shared" si="314"/>
        <v>0</v>
      </c>
      <c r="AS647" s="12">
        <f t="shared" si="315"/>
        <v>0</v>
      </c>
      <c r="AT647" s="33">
        <f t="shared" si="316"/>
        <v>0</v>
      </c>
      <c r="AU647" s="158" t="str">
        <f>IF(C647="","",VLOOKUP(B647,apoio!P:S,4,0))</f>
        <v/>
      </c>
    </row>
    <row r="648" spans="1:47" ht="15" customHeight="1" x14ac:dyDescent="0.25">
      <c r="A648" s="10" t="str">
        <f>IF('1_geral'!$D$58="","",'1_geral'!$A$58)</f>
        <v/>
      </c>
      <c r="B648" s="48" t="str">
        <f>IF('1_geral'!$G$58="","",'1_geral'!$G$58)</f>
        <v/>
      </c>
      <c r="C648" s="48" t="str">
        <f>IF('1_geral'!$D$58="","",'1_geral'!$D$58)</f>
        <v/>
      </c>
      <c r="D648" s="35" t="str">
        <f>IF(C648="","",1/'3_pessoal'!C$58)</f>
        <v/>
      </c>
      <c r="E648" s="11">
        <f>IF(C648="",0,'3_pessoal'!BL$58)</f>
        <v>0</v>
      </c>
      <c r="F648" s="108">
        <f>IF(C648="",0,'3_pessoal'!BN$58)</f>
        <v>0</v>
      </c>
      <c r="G648" s="11">
        <f t="shared" si="292"/>
        <v>0</v>
      </c>
      <c r="I648" s="11">
        <f t="shared" si="317"/>
        <v>0</v>
      </c>
      <c r="J648" s="112">
        <f t="shared" si="318"/>
        <v>0</v>
      </c>
      <c r="L648" s="11">
        <f t="shared" si="293"/>
        <v>0</v>
      </c>
      <c r="M648" s="108">
        <f t="shared" si="294"/>
        <v>0</v>
      </c>
      <c r="O648" s="11">
        <f t="shared" si="295"/>
        <v>0</v>
      </c>
      <c r="P648" s="108">
        <f t="shared" si="296"/>
        <v>0</v>
      </c>
      <c r="R648" s="11">
        <f t="shared" si="297"/>
        <v>0</v>
      </c>
      <c r="S648" s="108">
        <f t="shared" si="298"/>
        <v>0</v>
      </c>
      <c r="U648" s="11">
        <f t="shared" si="299"/>
        <v>0</v>
      </c>
      <c r="V648" s="108">
        <f t="shared" si="300"/>
        <v>0</v>
      </c>
      <c r="X648" s="11">
        <f t="shared" si="301"/>
        <v>0</v>
      </c>
      <c r="Y648" s="108">
        <f t="shared" si="302"/>
        <v>0</v>
      </c>
      <c r="AA648" s="11">
        <f t="shared" si="303"/>
        <v>0</v>
      </c>
      <c r="AB648" s="108">
        <f t="shared" si="304"/>
        <v>0</v>
      </c>
      <c r="AD648" s="11">
        <f t="shared" si="305"/>
        <v>0</v>
      </c>
      <c r="AE648" s="108">
        <f t="shared" si="306"/>
        <v>0</v>
      </c>
      <c r="AG648" s="11">
        <f t="shared" si="307"/>
        <v>0</v>
      </c>
      <c r="AH648" s="108">
        <f t="shared" si="308"/>
        <v>0</v>
      </c>
      <c r="AJ648" s="11">
        <f t="shared" si="309"/>
        <v>0</v>
      </c>
      <c r="AK648" s="108">
        <f t="shared" si="310"/>
        <v>0</v>
      </c>
      <c r="AM648" s="11">
        <f t="shared" si="311"/>
        <v>0</v>
      </c>
      <c r="AN648" s="108">
        <f t="shared" si="312"/>
        <v>0</v>
      </c>
      <c r="AP648" s="11">
        <f t="shared" si="313"/>
        <v>0</v>
      </c>
      <c r="AQ648" s="108">
        <f t="shared" si="314"/>
        <v>0</v>
      </c>
      <c r="AS648" s="11">
        <f t="shared" si="315"/>
        <v>0</v>
      </c>
      <c r="AT648" s="108">
        <f t="shared" si="316"/>
        <v>0</v>
      </c>
      <c r="AU648" s="158" t="str">
        <f>IF(C648="","",VLOOKUP(B648,apoio!P:S,4,0))</f>
        <v/>
      </c>
    </row>
    <row r="649" spans="1:47" ht="15" customHeight="1" x14ac:dyDescent="0.25">
      <c r="A649" s="47" t="str">
        <f>IF('1_geral'!$D$59="","",'1_geral'!$A$59)</f>
        <v/>
      </c>
      <c r="B649" s="50" t="str">
        <f>IF('1_geral'!$G$59="","",'1_geral'!$G$59)</f>
        <v/>
      </c>
      <c r="C649" s="50" t="str">
        <f>IF('1_geral'!$D$59="","",'1_geral'!$D$59)</f>
        <v/>
      </c>
      <c r="D649" s="138" t="str">
        <f>IF(C649="","",1/'3_pessoal'!C$59)</f>
        <v/>
      </c>
      <c r="E649" s="13">
        <f>IF(C649="",0,'3_pessoal'!BL$59)</f>
        <v>0</v>
      </c>
      <c r="F649" s="34">
        <f>IF(C649="",0,'3_pessoal'!BN$59)</f>
        <v>0</v>
      </c>
      <c r="G649" s="13">
        <f t="shared" si="292"/>
        <v>0</v>
      </c>
      <c r="H649" s="4"/>
      <c r="I649" s="13">
        <f t="shared" si="317"/>
        <v>0</v>
      </c>
      <c r="J649" s="13">
        <f t="shared" si="318"/>
        <v>0</v>
      </c>
      <c r="K649" s="4"/>
      <c r="L649" s="13">
        <f t="shared" si="293"/>
        <v>0</v>
      </c>
      <c r="M649" s="34">
        <f t="shared" si="294"/>
        <v>0</v>
      </c>
      <c r="N649" s="492"/>
      <c r="O649" s="13">
        <f t="shared" si="295"/>
        <v>0</v>
      </c>
      <c r="P649" s="34">
        <f t="shared" si="296"/>
        <v>0</v>
      </c>
      <c r="Q649" s="492"/>
      <c r="R649" s="13">
        <f t="shared" si="297"/>
        <v>0</v>
      </c>
      <c r="S649" s="34">
        <f t="shared" si="298"/>
        <v>0</v>
      </c>
      <c r="T649" s="492"/>
      <c r="U649" s="13">
        <f t="shared" si="299"/>
        <v>0</v>
      </c>
      <c r="V649" s="34">
        <f t="shared" si="300"/>
        <v>0</v>
      </c>
      <c r="W649" s="492"/>
      <c r="X649" s="13">
        <f t="shared" si="301"/>
        <v>0</v>
      </c>
      <c r="Y649" s="34">
        <f t="shared" si="302"/>
        <v>0</v>
      </c>
      <c r="Z649" s="492"/>
      <c r="AA649" s="13">
        <f t="shared" si="303"/>
        <v>0</v>
      </c>
      <c r="AB649" s="34">
        <f t="shared" si="304"/>
        <v>0</v>
      </c>
      <c r="AC649" s="492"/>
      <c r="AD649" s="13">
        <f t="shared" si="305"/>
        <v>0</v>
      </c>
      <c r="AE649" s="34">
        <f t="shared" si="306"/>
        <v>0</v>
      </c>
      <c r="AF649" s="492"/>
      <c r="AG649" s="13">
        <f t="shared" si="307"/>
        <v>0</v>
      </c>
      <c r="AH649" s="34">
        <f t="shared" si="308"/>
        <v>0</v>
      </c>
      <c r="AI649" s="492"/>
      <c r="AJ649" s="13">
        <f t="shared" si="309"/>
        <v>0</v>
      </c>
      <c r="AK649" s="34">
        <f t="shared" si="310"/>
        <v>0</v>
      </c>
      <c r="AL649" s="492"/>
      <c r="AM649" s="13">
        <f t="shared" si="311"/>
        <v>0</v>
      </c>
      <c r="AN649" s="34">
        <f t="shared" si="312"/>
        <v>0</v>
      </c>
      <c r="AO649" s="492"/>
      <c r="AP649" s="13">
        <f t="shared" si="313"/>
        <v>0</v>
      </c>
      <c r="AQ649" s="34">
        <f t="shared" si="314"/>
        <v>0</v>
      </c>
      <c r="AR649" s="492"/>
      <c r="AS649" s="13">
        <f t="shared" si="315"/>
        <v>0</v>
      </c>
      <c r="AT649" s="34">
        <f t="shared" si="316"/>
        <v>0</v>
      </c>
      <c r="AU649" s="158" t="str">
        <f>IF(C649="","",VLOOKUP(B649,apoio!P:S,4,0))</f>
        <v/>
      </c>
    </row>
    <row r="650" spans="1:47" ht="15" customHeight="1" x14ac:dyDescent="0.25">
      <c r="A650" s="8"/>
      <c r="B650" s="162" t="s">
        <v>68</v>
      </c>
      <c r="C650" s="163" t="str">
        <f>'3_pessoal'!BP1</f>
        <v/>
      </c>
      <c r="E650" s="113"/>
      <c r="F650" s="113"/>
      <c r="G650" s="113"/>
    </row>
    <row r="651" spans="1:47" ht="15" customHeight="1" x14ac:dyDescent="0.25">
      <c r="B651" s="3" t="s">
        <v>1644</v>
      </c>
      <c r="C651" s="8" t="str">
        <f>'3_pessoal'!BP2</f>
        <v>Nome Sobrenome</v>
      </c>
      <c r="D651" s="6"/>
      <c r="E651" s="113"/>
      <c r="F651" s="113"/>
      <c r="G651" s="113"/>
      <c r="I651" s="159" t="str">
        <f>I656</f>
        <v>Disponível</v>
      </c>
      <c r="J651" s="160">
        <f>IFERROR(ABS((J654-J655)/J654),0)</f>
        <v>0</v>
      </c>
      <c r="L651" s="105" t="str">
        <f>L656</f>
        <v>Disponível</v>
      </c>
      <c r="M651" s="157">
        <f>IFERROR(ABS((M654-M655)/M654),0)</f>
        <v>0</v>
      </c>
      <c r="O651" s="105" t="str">
        <f>O656</f>
        <v>Disponível</v>
      </c>
      <c r="P651" s="157">
        <f>IFERROR(ABS((P654-P655)/P654),0)</f>
        <v>0</v>
      </c>
      <c r="R651" s="105" t="str">
        <f>R656</f>
        <v>Disponível</v>
      </c>
      <c r="S651" s="157">
        <f>IFERROR(ABS((S654-S655)/S654),0)</f>
        <v>0</v>
      </c>
      <c r="U651" s="105" t="str">
        <f>U656</f>
        <v>Disponível</v>
      </c>
      <c r="V651" s="157">
        <f>IFERROR(ABS((V654-V655)/V654),0)</f>
        <v>0</v>
      </c>
      <c r="X651" s="105" t="str">
        <f>X656</f>
        <v>Disponível</v>
      </c>
      <c r="Y651" s="157">
        <f>IFERROR(ABS((Y654-Y655)/Y654),0)</f>
        <v>0</v>
      </c>
      <c r="AA651" s="105" t="str">
        <f>AA656</f>
        <v>Disponível</v>
      </c>
      <c r="AB651" s="157">
        <f>IFERROR(ABS((AB654-AB655)/AB654),0)</f>
        <v>0</v>
      </c>
      <c r="AD651" s="105" t="str">
        <f>AD656</f>
        <v>Disponível</v>
      </c>
      <c r="AE651" s="157">
        <f>IFERROR(ABS((AE654-AE655)/AE654),0)</f>
        <v>0</v>
      </c>
      <c r="AG651" s="105" t="str">
        <f>AG656</f>
        <v>Disponível</v>
      </c>
      <c r="AH651" s="157">
        <f>IFERROR(ABS((AH654-AH655)/AH654),0)</f>
        <v>0</v>
      </c>
      <c r="AJ651" s="105" t="str">
        <f>AJ656</f>
        <v>Disponível</v>
      </c>
      <c r="AK651" s="157">
        <f>IFERROR(ABS((AK654-AK655)/AK654),0)</f>
        <v>0</v>
      </c>
      <c r="AM651" s="105" t="str">
        <f>AM656</f>
        <v>Disponível</v>
      </c>
      <c r="AN651" s="157">
        <f>IFERROR(ABS((AN654-AN655)/AN654),0)</f>
        <v>0</v>
      </c>
      <c r="AP651" s="105" t="str">
        <f>AP656</f>
        <v>Disponível</v>
      </c>
      <c r="AQ651" s="157">
        <f>IFERROR(ABS((AQ654-AQ655)/AQ654),0)</f>
        <v>0</v>
      </c>
      <c r="AS651" s="105" t="str">
        <f>AS656</f>
        <v>Disponível</v>
      </c>
      <c r="AT651" s="157">
        <f>IFERROR(ABS((AT654-AT655)/AT654),0)</f>
        <v>0</v>
      </c>
    </row>
    <row r="652" spans="1:47" ht="15" customHeight="1" x14ac:dyDescent="0.25">
      <c r="B652" s="3" t="s">
        <v>1645</v>
      </c>
      <c r="C652" s="8" t="str">
        <f>'1_geral'!$D$2</f>
        <v/>
      </c>
      <c r="E652" s="647"/>
      <c r="F652" s="647"/>
      <c r="G652" s="647"/>
      <c r="I652" s="35"/>
      <c r="J652" s="35" t="e">
        <f>(J654-J655)/J654</f>
        <v>#DIV/0!</v>
      </c>
      <c r="K652" s="35"/>
      <c r="L652" s="165"/>
      <c r="M652" s="165" t="e">
        <f>(M654-M655)/M654</f>
        <v>#DIV/0!</v>
      </c>
      <c r="N652" s="165"/>
      <c r="O652" s="165"/>
      <c r="P652" s="165" t="e">
        <f>(P654-P655)/P654</f>
        <v>#DIV/0!</v>
      </c>
      <c r="Q652" s="165"/>
      <c r="R652" s="165"/>
      <c r="S652" s="165" t="e">
        <f>(S654-S655)/S654</f>
        <v>#DIV/0!</v>
      </c>
      <c r="T652" s="165"/>
      <c r="U652" s="165"/>
      <c r="V652" s="165" t="e">
        <f>(V654-V655)/V654</f>
        <v>#DIV/0!</v>
      </c>
      <c r="W652" s="165"/>
      <c r="X652" s="165"/>
      <c r="Y652" s="165" t="e">
        <f>(Y654-Y655)/Y654</f>
        <v>#DIV/0!</v>
      </c>
      <c r="Z652" s="165"/>
      <c r="AA652" s="165"/>
      <c r="AB652" s="165" t="e">
        <f>(AB654-AB655)/AB654</f>
        <v>#DIV/0!</v>
      </c>
      <c r="AC652" s="165"/>
      <c r="AD652" s="165"/>
      <c r="AE652" s="165" t="e">
        <f>(AE654-AE655)/AE654</f>
        <v>#DIV/0!</v>
      </c>
      <c r="AF652" s="165"/>
      <c r="AG652" s="165"/>
      <c r="AH652" s="165" t="e">
        <f>(AH654-AH655)/AH654</f>
        <v>#DIV/0!</v>
      </c>
      <c r="AI652" s="165"/>
      <c r="AJ652" s="165"/>
      <c r="AK652" s="165" t="e">
        <f>(AK654-AK655)/AK654</f>
        <v>#DIV/0!</v>
      </c>
      <c r="AL652" s="165"/>
      <c r="AM652" s="165"/>
      <c r="AN652" s="165" t="e">
        <f>(AN654-AN655)/AN654</f>
        <v>#DIV/0!</v>
      </c>
      <c r="AO652" s="165"/>
      <c r="AP652" s="165"/>
      <c r="AQ652" s="165" t="e">
        <f>(AQ654-AQ655)/AQ654</f>
        <v>#DIV/0!</v>
      </c>
      <c r="AR652" s="165"/>
      <c r="AS652" s="165"/>
      <c r="AT652" s="165" t="e">
        <f>(AT654-AT655)/AT654</f>
        <v>#DIV/0!</v>
      </c>
    </row>
    <row r="653" spans="1:47" ht="15" customHeight="1" x14ac:dyDescent="0.25">
      <c r="B653" s="3" t="s">
        <v>1646</v>
      </c>
      <c r="C653" s="6">
        <f>'1_geral'!$D$4</f>
        <v>0</v>
      </c>
      <c r="D653" s="9"/>
      <c r="E653" s="31"/>
      <c r="F653" s="31"/>
      <c r="G653" s="31"/>
      <c r="I653" s="648" t="s">
        <v>1647</v>
      </c>
      <c r="J653" s="648"/>
      <c r="L653" s="526" t="s">
        <v>125</v>
      </c>
      <c r="M653" s="526"/>
      <c r="O653" s="526" t="s">
        <v>143</v>
      </c>
      <c r="P653" s="526"/>
      <c r="R653" s="526" t="s">
        <v>126</v>
      </c>
      <c r="S653" s="526"/>
      <c r="U653" s="526" t="s">
        <v>144</v>
      </c>
      <c r="V653" s="526"/>
      <c r="X653" s="526" t="s">
        <v>145</v>
      </c>
      <c r="Y653" s="526"/>
      <c r="AA653" s="526" t="s">
        <v>127</v>
      </c>
      <c r="AB653" s="526"/>
      <c r="AD653" s="526" t="s">
        <v>128</v>
      </c>
      <c r="AE653" s="526"/>
      <c r="AG653" s="526" t="s">
        <v>146</v>
      </c>
      <c r="AH653" s="526"/>
      <c r="AJ653" s="526" t="s">
        <v>147</v>
      </c>
      <c r="AK653" s="526"/>
      <c r="AM653" s="526" t="s">
        <v>148</v>
      </c>
      <c r="AN653" s="526"/>
      <c r="AP653" s="526" t="s">
        <v>129</v>
      </c>
      <c r="AQ653" s="526"/>
      <c r="AS653" s="526" t="s">
        <v>149</v>
      </c>
      <c r="AT653" s="526"/>
    </row>
    <row r="654" spans="1:47" ht="15" customHeight="1" x14ac:dyDescent="0.25">
      <c r="E654" s="32"/>
      <c r="F654" s="32"/>
      <c r="G654" s="32"/>
      <c r="I654" s="105" t="s">
        <v>77</v>
      </c>
      <c r="J654" s="106">
        <f>SUM(M654,P654,S654,V654,Y654,AB654,AE654,AH654,AK654,AN654,AQ654,AT654)</f>
        <v>0</v>
      </c>
      <c r="L654" s="105" t="s">
        <v>77</v>
      </c>
      <c r="M654" s="106">
        <f>IF('3_pessoal'!$BQ$3="Carga Horária",0,'3_pessoal'!$BQ$3)</f>
        <v>0</v>
      </c>
      <c r="O654" s="105" t="s">
        <v>77</v>
      </c>
      <c r="P654" s="106">
        <f>M654</f>
        <v>0</v>
      </c>
      <c r="R654" s="105" t="s">
        <v>77</v>
      </c>
      <c r="S654" s="106">
        <f>M654</f>
        <v>0</v>
      </c>
      <c r="U654" s="105" t="s">
        <v>77</v>
      </c>
      <c r="V654" s="106">
        <f>M654</f>
        <v>0</v>
      </c>
      <c r="X654" s="105" t="s">
        <v>77</v>
      </c>
      <c r="Y654" s="106">
        <f>M654</f>
        <v>0</v>
      </c>
      <c r="AA654" s="105" t="s">
        <v>77</v>
      </c>
      <c r="AB654" s="106">
        <f>M654</f>
        <v>0</v>
      </c>
      <c r="AD654" s="105" t="s">
        <v>77</v>
      </c>
      <c r="AE654" s="106">
        <f>M654</f>
        <v>0</v>
      </c>
      <c r="AG654" s="105" t="s">
        <v>77</v>
      </c>
      <c r="AH654" s="106">
        <f>M654</f>
        <v>0</v>
      </c>
      <c r="AJ654" s="105" t="s">
        <v>77</v>
      </c>
      <c r="AK654" s="106">
        <f>M654</f>
        <v>0</v>
      </c>
      <c r="AM654" s="105" t="s">
        <v>77</v>
      </c>
      <c r="AN654" s="106">
        <f>M654</f>
        <v>0</v>
      </c>
      <c r="AP654" s="105" t="s">
        <v>77</v>
      </c>
      <c r="AQ654" s="106">
        <f>M654</f>
        <v>0</v>
      </c>
      <c r="AS654" s="105" t="s">
        <v>77</v>
      </c>
      <c r="AT654" s="106">
        <f>M654</f>
        <v>0</v>
      </c>
    </row>
    <row r="655" spans="1:47" ht="15" customHeight="1" x14ac:dyDescent="0.25">
      <c r="A655" s="523" t="s">
        <v>68</v>
      </c>
      <c r="B655" s="526" t="s">
        <v>2</v>
      </c>
      <c r="C655" s="526" t="s">
        <v>3</v>
      </c>
      <c r="E655" s="526" t="s">
        <v>241</v>
      </c>
      <c r="F655" s="526"/>
      <c r="G655" s="526"/>
      <c r="I655" s="105" t="s">
        <v>245</v>
      </c>
      <c r="J655" s="106">
        <f>SUM(L659:AT708)</f>
        <v>0</v>
      </c>
      <c r="L655" s="105" t="s">
        <v>245</v>
      </c>
      <c r="M655" s="106">
        <f>SUM(L659:M708)</f>
        <v>0</v>
      </c>
      <c r="O655" s="105" t="s">
        <v>245</v>
      </c>
      <c r="P655" s="106">
        <f>SUM(O659:P708)</f>
        <v>0</v>
      </c>
      <c r="R655" s="105" t="s">
        <v>245</v>
      </c>
      <c r="S655" s="106">
        <f>SUM(R659:S708)</f>
        <v>0</v>
      </c>
      <c r="U655" s="105" t="s">
        <v>245</v>
      </c>
      <c r="V655" s="106">
        <f>SUM(U659:V708)</f>
        <v>0</v>
      </c>
      <c r="X655" s="105" t="s">
        <v>245</v>
      </c>
      <c r="Y655" s="106">
        <f>SUM(X659:Y708)</f>
        <v>0</v>
      </c>
      <c r="AA655" s="105" t="s">
        <v>245</v>
      </c>
      <c r="AB655" s="106">
        <f>SUM(AA659:AB708)</f>
        <v>0</v>
      </c>
      <c r="AD655" s="105" t="s">
        <v>245</v>
      </c>
      <c r="AE655" s="106">
        <f>SUM(AD659:AE708)</f>
        <v>0</v>
      </c>
      <c r="AG655" s="105" t="s">
        <v>245</v>
      </c>
      <c r="AH655" s="106">
        <f>SUM(AG659:AH708)</f>
        <v>0</v>
      </c>
      <c r="AJ655" s="105" t="s">
        <v>245</v>
      </c>
      <c r="AK655" s="106">
        <f>SUM(AJ659:AK708)</f>
        <v>0</v>
      </c>
      <c r="AM655" s="105" t="s">
        <v>245</v>
      </c>
      <c r="AN655" s="106">
        <f>SUM(AM659:AN708)</f>
        <v>0</v>
      </c>
      <c r="AP655" s="105" t="s">
        <v>245</v>
      </c>
      <c r="AQ655" s="106">
        <f>SUM(AP659:AQ708)</f>
        <v>0</v>
      </c>
      <c r="AS655" s="105" t="s">
        <v>245</v>
      </c>
      <c r="AT655" s="106">
        <f>SUM(AS659:AT708)</f>
        <v>0</v>
      </c>
    </row>
    <row r="656" spans="1:47" ht="15" customHeight="1" x14ac:dyDescent="0.25">
      <c r="A656" s="524"/>
      <c r="B656" s="526"/>
      <c r="C656" s="526"/>
      <c r="E656" s="643" t="str">
        <f>CONCATENATE(parametros!$C$3," (min)")</f>
        <v>Presencial (min)</v>
      </c>
      <c r="F656" s="644" t="str">
        <f>CONCATENATE(parametros!$M$3," (min)")</f>
        <v>Teletrabalho (min)</v>
      </c>
      <c r="G656" s="645" t="s">
        <v>242</v>
      </c>
      <c r="I656" s="105" t="str">
        <f>IF(J655&gt;J654,"Excesso","Disponível")</f>
        <v>Disponível</v>
      </c>
      <c r="J656" s="106">
        <f>ABS(J654-J655)</f>
        <v>0</v>
      </c>
      <c r="L656" s="105" t="str">
        <f>IF(M655&gt;M654,"Excesso","Disponível")</f>
        <v>Disponível</v>
      </c>
      <c r="M656" s="106">
        <f>ABS(M654*11/12-SUM(L659:M708))</f>
        <v>0</v>
      </c>
      <c r="O656" s="105" t="str">
        <f>IF(P655&gt;P654,"Excesso","Disponível")</f>
        <v>Disponível</v>
      </c>
      <c r="P656" s="106">
        <f>ABS(P654*11/12-SUM(O659:P708))</f>
        <v>0</v>
      </c>
      <c r="R656" s="105" t="str">
        <f>IF(S655&gt;S654,"Excesso","Disponível")</f>
        <v>Disponível</v>
      </c>
      <c r="S656" s="106">
        <f>ABS(S654*11/12-SUM(R659:S708))</f>
        <v>0</v>
      </c>
      <c r="U656" s="105" t="str">
        <f>IF(V655&gt;V654,"Excesso","Disponível")</f>
        <v>Disponível</v>
      </c>
      <c r="V656" s="106">
        <f>ABS(V654*11/12-SUM(U659:V708))</f>
        <v>0</v>
      </c>
      <c r="X656" s="105" t="str">
        <f>IF(Y655&gt;Y654,"Excesso","Disponível")</f>
        <v>Disponível</v>
      </c>
      <c r="Y656" s="106">
        <f>ABS(Y654*11/12-SUM(X659:Y708))</f>
        <v>0</v>
      </c>
      <c r="AA656" s="105" t="str">
        <f>IF(AB655&gt;AB654,"Excesso","Disponível")</f>
        <v>Disponível</v>
      </c>
      <c r="AB656" s="106">
        <f>ABS(AB654*11/12-SUM(AA659:AB708))</f>
        <v>0</v>
      </c>
      <c r="AD656" s="105" t="str">
        <f>IF(AE655&gt;AE654,"Excesso","Disponível")</f>
        <v>Disponível</v>
      </c>
      <c r="AE656" s="106">
        <f>ABS(AE654*11/12-SUM(AD659:AE708))</f>
        <v>0</v>
      </c>
      <c r="AG656" s="105" t="str">
        <f>IF(AH655&gt;AH654,"Excesso","Disponível")</f>
        <v>Disponível</v>
      </c>
      <c r="AH656" s="106">
        <f>ABS(AH654*11/12-SUM(AG659:AH708))</f>
        <v>0</v>
      </c>
      <c r="AJ656" s="105" t="str">
        <f>IF(AK655&gt;AK654,"Excesso","Disponível")</f>
        <v>Disponível</v>
      </c>
      <c r="AK656" s="106">
        <f>ABS(AK654*11/12-SUM(AJ659:AK708))</f>
        <v>0</v>
      </c>
      <c r="AM656" s="105" t="str">
        <f>IF(AN655&gt;AN654,"Excesso","Disponível")</f>
        <v>Disponível</v>
      </c>
      <c r="AN656" s="106">
        <f>ABS(AN654*11/12-SUM(AM659:AN708))</f>
        <v>0</v>
      </c>
      <c r="AP656" s="105" t="str">
        <f>IF(AQ655&gt;AQ654,"Excesso","Disponível")</f>
        <v>Disponível</v>
      </c>
      <c r="AQ656" s="106">
        <f>ABS(AQ654*11/12-SUM(AP659:AQ708))</f>
        <v>0</v>
      </c>
      <c r="AS656" s="105" t="str">
        <f>IF(AT655&gt;AT654,"Excesso","Disponível")</f>
        <v>Disponível</v>
      </c>
      <c r="AT656" s="106">
        <f>ABS(AT654*11/12-SUM(AS659:AT708))</f>
        <v>0</v>
      </c>
    </row>
    <row r="657" spans="1:47" ht="15" customHeight="1" x14ac:dyDescent="0.25">
      <c r="A657" s="524"/>
      <c r="B657" s="526"/>
      <c r="C657" s="526"/>
      <c r="E657" s="643"/>
      <c r="F657" s="644"/>
      <c r="G657" s="646"/>
      <c r="I657" s="161">
        <f>IFERROR(SUM(I659:I708)/(SUM(I659:I708)+SUM(J659:J708)),0)</f>
        <v>0</v>
      </c>
      <c r="J657" s="161">
        <f>IFERROR(SUM(J659:J708)/(SUM(I659:I708)+SUM(J659:J708)),0)</f>
        <v>0</v>
      </c>
      <c r="L657" s="110">
        <f>IFERROR(SUM(L659:L708)/(SUM(L659:L708)+SUM(M659:M708)),0)</f>
        <v>0</v>
      </c>
      <c r="M657" s="111">
        <f>IFERROR(SUM(M659:M708)/(SUM(L659:L708)+SUM(M659:M708)),0)</f>
        <v>0</v>
      </c>
      <c r="O657" s="110">
        <f>IFERROR(SUM(O659:O708)/(SUM(O659:O708)+SUM(P659:P708)),0)</f>
        <v>0</v>
      </c>
      <c r="P657" s="111">
        <f>IFERROR(SUM(P659:P708)/(SUM(O659:O708)+SUM(P659:P708)),0)</f>
        <v>0</v>
      </c>
      <c r="R657" s="110">
        <f>IFERROR(SUM(R659:R708)/(SUM(R659:R708)+SUM(S659:S708)),0)</f>
        <v>0</v>
      </c>
      <c r="S657" s="111">
        <f>IFERROR(SUM(S659:S708)/(SUM(R659:R708)+SUM(S659:S708)),0)</f>
        <v>0</v>
      </c>
      <c r="U657" s="110">
        <f>IFERROR(SUM(U659:U708)/(SUM(U659:U708)+SUM(V659:V708)),0)</f>
        <v>0</v>
      </c>
      <c r="V657" s="111">
        <f>IFERROR(SUM(V659:V708)/(SUM(U659:U708)+SUM(V659:V708)),0)</f>
        <v>0</v>
      </c>
      <c r="X657" s="110">
        <f>IFERROR(SUM(X659:X708)/(SUM(X659:X708)+SUM(Y659:Y708)),0)</f>
        <v>0</v>
      </c>
      <c r="Y657" s="111">
        <f>IFERROR(SUM(Y659:Y708)/(SUM(X659:X708)+SUM(Y659:Y708)),0)</f>
        <v>0</v>
      </c>
      <c r="AA657" s="110">
        <f>IFERROR(SUM(AA659:AA708)/(SUM(AA659:AA708)+SUM(AB659:AB708)),0)</f>
        <v>0</v>
      </c>
      <c r="AB657" s="111">
        <f>IFERROR(SUM(AB659:AB708)/(SUM(AA659:AA708)+SUM(AB659:AB708)),0)</f>
        <v>0</v>
      </c>
      <c r="AD657" s="110">
        <f>IFERROR(SUM(AD659:AD708)/(SUM(AD659:AD708)+SUM(AE659:AE708)),0)</f>
        <v>0</v>
      </c>
      <c r="AE657" s="111">
        <f>IFERROR(SUM(AE659:AE708)/(SUM(AD659:AD708)+SUM(AE659:AE708)),0)</f>
        <v>0</v>
      </c>
      <c r="AG657" s="110">
        <f>IFERROR(SUM(AG659:AG708)/(SUM(AG659:AG708)+SUM(AH659:AH708)),0)</f>
        <v>0</v>
      </c>
      <c r="AH657" s="111">
        <f>IFERROR(SUM(AH659:AH708)/(SUM(AG659:AG708)+SUM(AH659:AH708)),0)</f>
        <v>0</v>
      </c>
      <c r="AJ657" s="110">
        <f>IFERROR(SUM(AJ659:AJ708)/(SUM(AJ659:AJ708)+SUM(AK659:AK708)),0)</f>
        <v>0</v>
      </c>
      <c r="AK657" s="111">
        <f>IFERROR(SUM(AK659:AK708)/(SUM(AJ659:AJ708)+SUM(AK659:AK708)),0)</f>
        <v>0</v>
      </c>
      <c r="AM657" s="110">
        <f>IFERROR(SUM(AM659:AM708)/(SUM(AM659:AM708)+SUM(AN659:AN708)),0)</f>
        <v>0</v>
      </c>
      <c r="AN657" s="111">
        <f>IFERROR(SUM(AN659:AN708)/(SUM(AM659:AM708)+SUM(AN659:AN708)),0)</f>
        <v>0</v>
      </c>
      <c r="AP657" s="110">
        <f>IFERROR(SUM(AP659:AP708)/(SUM(AP659:AP708)+SUM(AQ659:AQ708)),0)</f>
        <v>0</v>
      </c>
      <c r="AQ657" s="111">
        <f>IFERROR(SUM(AQ659:AQ708)/(SUM(AP659:AP708)+SUM(AQ659:AQ708)),0)</f>
        <v>0</v>
      </c>
      <c r="AS657" s="110">
        <f>IFERROR(SUM(AS659:AS708)/(SUM(AS659:AS708)+SUM(AT659:AT708)),0)</f>
        <v>0</v>
      </c>
      <c r="AT657" s="111">
        <f>IFERROR(SUM(AT659:AT708)/(SUM(AS659:AS708)+SUM(AT659:AT708)),0)</f>
        <v>0</v>
      </c>
    </row>
    <row r="658" spans="1:47" ht="15" customHeight="1" x14ac:dyDescent="0.25">
      <c r="A658" s="525"/>
      <c r="B658" s="526"/>
      <c r="C658" s="526"/>
      <c r="E658" s="643"/>
      <c r="F658" s="644"/>
      <c r="G658" s="646"/>
      <c r="I658" s="36">
        <f>parametros!C655</f>
        <v>0</v>
      </c>
      <c r="J658" s="77">
        <f>parametros!M655</f>
        <v>0</v>
      </c>
      <c r="K658" s="1"/>
      <c r="L658" s="109" t="str">
        <f>parametros!$C$3</f>
        <v>Presencial</v>
      </c>
      <c r="M658" s="77" t="str">
        <f>parametros!$M$3</f>
        <v>Teletrabalho</v>
      </c>
      <c r="N658" s="1"/>
      <c r="O658" s="109" t="str">
        <f>parametros!$C$3</f>
        <v>Presencial</v>
      </c>
      <c r="P658" s="77" t="str">
        <f>parametros!$M$3</f>
        <v>Teletrabalho</v>
      </c>
      <c r="Q658" s="1"/>
      <c r="R658" s="109" t="str">
        <f>parametros!$C$3</f>
        <v>Presencial</v>
      </c>
      <c r="S658" s="77" t="str">
        <f>parametros!$M$3</f>
        <v>Teletrabalho</v>
      </c>
      <c r="T658" s="1"/>
      <c r="U658" s="109" t="str">
        <f>parametros!$C$3</f>
        <v>Presencial</v>
      </c>
      <c r="V658" s="77" t="str">
        <f>parametros!$M$3</f>
        <v>Teletrabalho</v>
      </c>
      <c r="W658" s="1"/>
      <c r="X658" s="109" t="str">
        <f>parametros!$C$3</f>
        <v>Presencial</v>
      </c>
      <c r="Y658" s="77" t="str">
        <f>parametros!$M$3</f>
        <v>Teletrabalho</v>
      </c>
      <c r="Z658" s="1"/>
      <c r="AA658" s="109" t="str">
        <f>parametros!$C$3</f>
        <v>Presencial</v>
      </c>
      <c r="AB658" s="77" t="str">
        <f>parametros!$M$3</f>
        <v>Teletrabalho</v>
      </c>
      <c r="AC658" s="1"/>
      <c r="AD658" s="109" t="str">
        <f>parametros!$C$3</f>
        <v>Presencial</v>
      </c>
      <c r="AE658" s="77" t="str">
        <f>parametros!$M$3</f>
        <v>Teletrabalho</v>
      </c>
      <c r="AF658" s="1"/>
      <c r="AG658" s="109" t="str">
        <f>parametros!$C$3</f>
        <v>Presencial</v>
      </c>
      <c r="AH658" s="77" t="str">
        <f>parametros!$M$3</f>
        <v>Teletrabalho</v>
      </c>
      <c r="AI658" s="1"/>
      <c r="AJ658" s="109" t="str">
        <f>parametros!$C$3</f>
        <v>Presencial</v>
      </c>
      <c r="AK658" s="77" t="str">
        <f>parametros!$M$3</f>
        <v>Teletrabalho</v>
      </c>
      <c r="AL658" s="1"/>
      <c r="AM658" s="109" t="str">
        <f>parametros!$C$3</f>
        <v>Presencial</v>
      </c>
      <c r="AN658" s="77" t="str">
        <f>parametros!$M$3</f>
        <v>Teletrabalho</v>
      </c>
      <c r="AO658" s="1"/>
      <c r="AP658" s="109" t="str">
        <f>parametros!$C$3</f>
        <v>Presencial</v>
      </c>
      <c r="AQ658" s="77" t="str">
        <f>parametros!$M$3</f>
        <v>Teletrabalho</v>
      </c>
      <c r="AR658" s="1"/>
      <c r="AS658" s="109" t="str">
        <f>parametros!$C$3</f>
        <v>Presencial</v>
      </c>
      <c r="AT658" s="77" t="str">
        <f>parametros!$M$3</f>
        <v>Teletrabalho</v>
      </c>
    </row>
    <row r="659" spans="1:47" ht="15" customHeight="1" x14ac:dyDescent="0.25">
      <c r="A659" s="10" t="str">
        <f>IF('1_geral'!$D$10="","",'1_geral'!$A$10)</f>
        <v/>
      </c>
      <c r="B659" s="48" t="str">
        <f>IF('1_geral'!$G$10="","",'1_geral'!$G$10)</f>
        <v/>
      </c>
      <c r="C659" s="48" t="str">
        <f>IF('1_geral'!$D$10="","",'1_geral'!$D$10)</f>
        <v/>
      </c>
      <c r="D659" s="35" t="str">
        <f>IF(C659="","",1/'3_pessoal'!C$10)</f>
        <v/>
      </c>
      <c r="E659" s="11">
        <f>IF(C659="",0,'3_pessoal'!BQ$10)</f>
        <v>0</v>
      </c>
      <c r="F659" s="107">
        <f>IF(C659="",0,'3_pessoal'!BS$10)</f>
        <v>0</v>
      </c>
      <c r="G659" s="11">
        <f>IF(C659="",0,SUM(E659,F659))</f>
        <v>0</v>
      </c>
      <c r="I659" s="11">
        <f t="shared" ref="I659:I690" si="319">IF(C659="",0,SUM(L659,O659,R659,U659,X659,AA659,AD659,AG659,AJ659,AM659,AP659,AS659))</f>
        <v>0</v>
      </c>
      <c r="J659" s="112">
        <f t="shared" ref="J659:J690" si="320">IF(C659="",0,SUM(M659,P659,S659,V659,Y659,AB659,AE659,AH659,AK659,AN659,AQ659,AT659))</f>
        <v>0</v>
      </c>
      <c r="L659" s="11">
        <f>IFERROR(IF($E659="",0,$D659*IF($AU659="22d",$E659,IF($AU659="4w",$E659,IF($AU659="2w",$E659,IF($AU659="1m",$E659,IF($AU659="1b",$E659/6,IF($AU659="1t",$E659/4,IF($AU659="1q",$E659/3,IF($AU659="1s",$E659/2,IF($AU659="1a",$E659,IF($AU659="b1",$E659/2,IF($AU659="q1",$E659/3,IF($AU659="t1",$E659/4,IF($AU659="s1",$E659/6,IF($AU659="1b1",$E659/2,0))))))))))))))),0)</f>
        <v>0</v>
      </c>
      <c r="M659" s="107">
        <f>IFERROR(IF($F659="",0,$D659*IF($AU659="22d",$F659,IF($AU659="4w",$F659,IF($AU659="2w",$F659,IF($AU659="1m",$F659,IF($AU659="1b",VF659/6,IF($AU659="1t",$F659/4,IF($AU659="1q",$F659/3,IF($AU659="1s",$F659/2,IF($AU659="1a",$F659,IF($AU659="b1",$F659/2,IF($AU659="q1",$F659/3,IF($AU659="t1",$F659/4,IF($AU659="s1",$F659/6,IF($AU659="1b1",$F659/2,0))))))))))))))),0)</f>
        <v>0</v>
      </c>
      <c r="O659" s="11">
        <f>IFERROR(IF($E659="",0,$D659*IF($AU659="22d",$E659,IF($AU659="4w",$E659,IF($AU659="2w",$E659,IF($AU659="1m",$E659,IF($AU659="2b",$E659/6,IF($AU659="2t",$E659/4,IF($AU659="2q",$E659/3,IF($AU659="2s",$E659/2,IF($AU659="2a",$E659,IF($AU659="b1",$E659/2,IF($AU659="q1",$E659/3,IF($AU659="t1",$E659/4,IF($AU659="s1",$E659/6,IF($AU659="2b2",$E659/2,0))))))))))))))),0)</f>
        <v>0</v>
      </c>
      <c r="P659" s="107">
        <f>IFERROR(IF($F659="",0,$D659*IF($AU659="22d",$F659,IF($AU659="4w",$F659,IF($AU659="2w",$F659,IF($AU659="1m",$F659,IF($AU659="2b",$F659/6,IF($AU659="2t",$F659/4,IF($AU659="2q",$F659/3,IF($AU659="2s",$F659/2,IF($AU659="2a",$F659,IF($AU659="b1",$F659/2,IF($AU659="q1",$F659/3,IF($AU659="t1",$F659/4,IF($AU659="s1",$F659/6,IF($AU659="2b2",$F659/2,0))))))))))))))),0)</f>
        <v>0</v>
      </c>
      <c r="R659" s="11">
        <f>IFERROR(IF($E659="",0,$D659*IF($AU659="22d",$E659,IF($AU659="4w",$E659,IF($AU659="2w",$E659,IF($AU659="1m",$E659,IF($AU659="1b",$E659/6,IF($AU659="3t",$E659/4,IF($AU659="3q",$E659/3,IF($AU659="3s",$E659/2,IF($AU659="3a",$E659,IF($AU659="b2",$E659/2,IF($AU659="q1",$E659/3,IF($AU659="t1",$E659/4,IF($AU659="s1",$E659/6,IF($AU659="2b2",$E659/2,0))))))))))))))),0)</f>
        <v>0</v>
      </c>
      <c r="S659" s="107">
        <f>IFERROR(IF($F659="",0,$D659*IF($AU659="22d",$F659,IF($AU659="4w",$F659,IF($AU659="2w",$F659,IF($AU659="1m",$F659,IF($AU659="1b",$F659/6,IF($AU659="3t",$F659/4,IF($AU659="3q",$F659/3,IF($AU659="3s",$F659/2,IF($AU659="3a",$F659,IF($AU659="b2",$F659/2,IF($AU659="q1",$F659/3,IF($AU659="t1",$F659/4,IF($AU659="s1",$F659/6,IF($AU659="2b2",$F659/2,0))))))))))))))),0)</f>
        <v>0</v>
      </c>
      <c r="U659" s="11">
        <f>IFERROR(IF($E659="",0,$D659*IF($AU659="22d",$E659,IF($AU659="4w",$E659,IF($AU659="2w",$E659,IF($AU659="1m",$E659,IF($AU659="2b",$E659/6,IF($AU659="1t",$E659/4,IF($AU659="4q",$E659/3,IF($AU659="4s",$E659/2,IF($AU659="4a",$E659,IF($AU659="b2",$E659/2,IF($AU659="q1",$E659/3,IF($AU659="t2",$E659/4,IF($AU659="s1",$E659/6,IF($AU659="3b3",$E659/2,0))))))))))))))),0)</f>
        <v>0</v>
      </c>
      <c r="V659" s="107">
        <f>IFERROR(IF($F659="",0,$D659*IF($AU659="22d",$F659,IF($AU659="4w",$F659,IF($AU659="2w",$F659,IF($AU659="1m",$F659,IF($AU659="2b",$F659/6,IF($AU659="1t",$F659/4,IF($AU659="4q",$F659/3,IF($AU659="4s",$F659/2,IF($AU659="4a",$F659,IF($AU659="b2",$F659/2,IF($AU659="q1",$F659/3,IF($AU659="t2",$F659/4,IF($AU659="s1",$F659/6,IF($AU659="3b3",$F659/2,0))))))))))))))),0)</f>
        <v>0</v>
      </c>
      <c r="X659" s="11">
        <f>IFERROR(IF($E659="",0,$D659*IF($AU659="22d",$E659,IF($AU659="4w",$E659,IF($AU659="2w",$E659,IF($AU659="1m",$E659,IF($AU659="1b",$E659/6,IF($AU659="2t",$E659/4,IF($AU659="1q",$E659/3,IF($AU659="5s",$E659/2,IF($AU659="5a",$E659,IF($AU659="b3",$E659/2,IF($AU659="q2",$E659/3,IF($AU659="t2",$E659/4,IF($AU659="s1",$E659/6,IF($AU659="3b3",$E659/2,0))))))))))))))),0)</f>
        <v>0</v>
      </c>
      <c r="Y659" s="107">
        <f>IFERROR(IF($F659="",0,$D659*IF($AU659="22d",$F659,IF($AU659="4w",$F659,IF($AU659="2w",$F659,IF($AU659="1m",$F659,IF($AU659="1b",$F659/6,IF($AU659="2t",$F659/4,IF($AU659="1q",$F659/3,IF($AU659="5s",$F659/2,IF($AU659="5a",$F659,IF($AU659="b3",$F659/2,IF($AU659="q2",$F659/3,IF($AU659="t2",$F659/4,IF($AU659="s1",$F659/6,IF($AU659="3b3",$F659/2,0))))))))))))))),0)</f>
        <v>0</v>
      </c>
      <c r="AA659" s="11">
        <f>IFERROR(IF($E659="",0,$D659*IF($AU659="22d",$E659,IF($AU659="4w",$E659,IF($AU659="2w",$E659,IF($AU659="1m",$E659,IF($AU659="2b",$E659/6,IF($AU659="3t",$E659/4,IF($AU659="2q",$E659/3,IF($AU659="6s",$E659/2,IF($AU659="6a",$E659,IF($AU659="b3",$E659/2,IF($AU659="q2",$E659/3,IF($AU659="t2",$E659/4,IF($AU659="s1",$E659/6,IF($AU659="4b4",$E659/2,0))))))))))))))),0)</f>
        <v>0</v>
      </c>
      <c r="AB659" s="107">
        <f>IFERROR(IF($F659="",0,$D659*IF($AU659="22d",$F659,IF($AU659="4w",$F659,IF($AU659="2w",$F659,IF($AU659="1m",$F659,IF($AU659="2b",$F659/6,IF($AU659="3t",$F659/4,IF($AU659="2q",$F659/3,IF($AU659="6s",$F659/2,IF($AU659="6a",$F659,IF($AU659="b3",$F659/2,IF($AU659="q2",$F659/3,IF($AU659="t2",$F659/4,IF($AU659="s1",$F659/6,IF($AU659="4b4",$F659/2,0))))))))))))))),0)</f>
        <v>0</v>
      </c>
      <c r="AD659" s="11">
        <f>IFERROR(IF($E659="",0,$D659*IF($AU659="22d",$E659,IF($AU659="4w",$E659,IF($AU659="2w",$E659,IF($AU659="1m",$E659,IF($AU659="1b",$E659/6,IF($AU659="1t",$E659/4,IF($AU659="3q",$E659/3,IF($AU659="1s",$E659/2,IF($AU659="7a",$E659,IF($AU659="b3",$E659/2,IF($AU659="q2",$E659/3,IF($AU659="t3",$E659/4,IF($AU659="s2",$E659/6,IF($AU659="4b4",$E659/2,0))))))))))))))),0)</f>
        <v>0</v>
      </c>
      <c r="AE659" s="107">
        <f>IFERROR(IF($F659="",0,$D659*IF($AU659="22d",$F659,IF($AU659="4w",$F659,IF($AU659="2w",$F659,IF($AU659="1m",$F659,IF($AU659="1b",$F659/6,IF($AU659="1t",$F659/4,IF($AU659="3q",$F659/3,IF($AU659="1s",$F659/2,IF($AU659="7a",$F659,IF($AU659="b3",$F659/2,IF($AU659="q2",$F659/3,IF($AU659="t3",$F659/4,IF($AU659="s2",$F659/6,IF($AU659="4b4",$F659/2,0))))))))))))))),0)</f>
        <v>0</v>
      </c>
      <c r="AG659" s="11">
        <f>IFERROR(IF($E659="",0,$D659*IF($AU659="22d",$E659,IF($AU659="4w",$E659,IF($AU659="2w",$E659,IF($AU659="1m",$E659,IF($AU659="2b",$E659/6,IF($AU659="2t",$E659/4,IF($AU659="4q",$E659/3,IF($AU659="2s",$E659/2,IF($AU659="8a",$E659,IF($AU659="b4",$E659/2,IF($AU659="q2",$E659/3,IF($AU659="t3",$E659/4,IF($AU659="s2",$E659/6,IF($AU659="5b5",$E659/2,0))))))))))))))),0)</f>
        <v>0</v>
      </c>
      <c r="AH659" s="107">
        <f>IFERROR(IF($F659="",0,$D659*IF($AU659="22d",$F659,IF($AU659="4w",$F659,IF($AU659="2w",$F659,IF($AU659="1m",$F659,IF($AU659="2b",$F659/6,IF($AU659="2t",$F659/4,IF($AU659="4q",$F659/3,IF($AU659="2s",$F659/2,IF($AU659="8a",$F659,IF($AU659="b4",$F659/2,IF($AU659="q2",$F659/3,IF($AU659="t3",$F659/4,IF($AU659="s2",$F659/6,IF($AU659="5b5",$F659/2,0))))))))))))))),0)</f>
        <v>0</v>
      </c>
      <c r="AJ659" s="11">
        <f>IFERROR(IF($E659="",0,$D659*IF($AU659="22d",$E659,IF($AU659="4w",$E659,IF($AU659="2w",$E659,IF($AU659="1m",$E659,IF($AU659="1b",$E659/6,IF($AU659="3t",$E659/4,IF($AU659="1q",$E659/3,IF($AU659="3s",$E659/2,IF($AU659="9a",$E659,IF($AU659="b5",$E659/2,IF($AU659="q3",$E659/3,IF($AU659="t3",$E659/4,IF($AU659="s2",$E659/6,IF($AU659="5b5",$E659/2,0))))))))))))))),0)</f>
        <v>0</v>
      </c>
      <c r="AK659" s="107">
        <f>IFERROR(IF($F659="",0,$D659*IF($AU659="22d",$F659,IF($AU659="4w",$F659,IF($AU659="2w",$F659,IF($AU659="1m",$F659,IF($AU659="1b",$F659/6,IF($AU659="3t",$F659/4,IF($AU659="1q",$F659/3,IF($AU659="3s",$F659/2,IF($AU659="9a",$F659,IF($AU659="b5",$F659/2,IF($AU659="q3",$F659/3,IF($AU659="t3",$F659/4,IF($AU659="s2",$F659/6,IF($AU659="5b5",$F659/2,0))))))))))))))),0)</f>
        <v>0</v>
      </c>
      <c r="AM659" s="11">
        <f>IFERROR(IF($E659="",0,$D659*IF($AU659="22d",$E659,IF($AU659="4w",$E659,IF($AU659="2w",$E659,IF($AU659="1m",$E659,IF($AU659="2b",$E659/6,IF($AU659="1t",$E659/4,IF($AU659="2q",$E659/3,IF($AU659="4s",$E659/2,IF($AU659="10a",$E659,IF($AU659="b5",$E659/2,IF($AU659="q3",$E659/3,IF($AU659="t4",$E659/4,IF($AU659="s2",$E659/6,IF($AU659="6b6",$E659/2,0))))))))))))))),0)</f>
        <v>0</v>
      </c>
      <c r="AN659" s="107">
        <f>IFERROR(IF($F659="",0,$D659*IF($AU659="22d",$F659,IF($AU659="4w",$F659,IF($AU659="2w",$F659,IF($AU659="1m",$F659,IF($AU659="2b",$F659/6,IF($AU659="1t",$F659/4,IF($AU659="2q",$F659/3,IF($AU659="4s",$F659/2,IF($AU659="10a",$F659,IF($AU659="b5",$F659/2,IF($AU659="q3",$F659/3,IF($AU659="t4",$F659/4,IF($AU659="s2",$F659/6,IF($AU659="6b6",$F659/2,0))))))))))))))),0)</f>
        <v>0</v>
      </c>
      <c r="AP659" s="11">
        <f>IFERROR(IF($E659="",0,$D659*IF($AU659="22d",$E659,IF($AU659="4w",$E659,IF($AU659="2w",$E659,IF($AU659="1m",$E659,IF($AU659="1b",$E659/6,IF($AU659="2t",$E659/4,IF($AU659="3q",$E659/3,IF($AU659="5s",$E659/2,IF($AU659="11a",$E659,IF($AU659="b6",$E659/2,IF($AU659="q3",$E659/3,IF($AU659="t4",$E659/4,IF($AU659="s2",$E659/6,IF($AU659="6b6",$E659/2,0))))))))))))))),0)</f>
        <v>0</v>
      </c>
      <c r="AQ659" s="107">
        <f>IFERROR(IF($F659="",0,$D659*IF($AU659="22d",$F659,IF($AU659="4w",$F659,IF($AU659="2w",$F659,IF($AU659="1m",$F659,IF($AU659="1b",$F659/6,IF($AU659="2t",$F659/4,IF($AU659="3q",$F659/3,IF($AU659="5s",$F659/2,IF($AU659="11a",$F659,IF($AU659="b6",$F659/2,IF($AU659="q3",$F659/3,IF($AU659="t4",$F659/4,IF($AU659="s2",$F659/6,IF($AU659="6b6",$F659/2,0))))))))))))))),0)</f>
        <v>0</v>
      </c>
      <c r="AS659" s="11">
        <f>IFERROR(IF($E659="",0,$D659*IF($AU659="22d",$E659,IF($AU659="4w",$E659,IF($AU659="2w",$E659,IF($AU659="1m",$E659,IF($AU659="2b",$E659/6,IF($AU659="3t",$E659/4,IF($AU659="4q",$E659/3,IF($AU659="6s",$E659/2,IF($AU659="12a",$E659,IF($AU659="b6",$E659/2,IF($AU659="q3",$E659/3,IF($AU659="t4",$E659/4,IF($AU659="s2",$E659/6,IF($AU659="1b1",$E659/2,0))))))))))))))),0)</f>
        <v>0</v>
      </c>
      <c r="AT659" s="107">
        <f>IFERROR(IF($F659="",0,$D659*IF($AU659="22d",$F659,IF($AU659="4w",$F659,IF($AU659="2w",$F659,IF($AU659="1m",$F659,IF($AU659="2b",$F659/6,IF($AU659="3t",$F659/4,IF($AU659="4q",$F659/3,IF($AU659="6s",$F659/2,IF($AU659="12a",$F659,IF($AU659="b6",$F659/2,IF($AU659="q3",$F659/3,IF($AU659="t4",$F659/4,IF($AU659="s2",$F659/6,IF($AU659="1b1",$F659/2,0))))))))))))))),0)</f>
        <v>0</v>
      </c>
      <c r="AU659" s="158" t="str">
        <f>IF(C659="","",VLOOKUP(B659,apoio!P:S,4,0))</f>
        <v/>
      </c>
    </row>
    <row r="660" spans="1:47" ht="15" customHeight="1" x14ac:dyDescent="0.25">
      <c r="A660" s="7" t="str">
        <f>IF('1_geral'!$D$11="","",'1_geral'!$A$11)</f>
        <v/>
      </c>
      <c r="B660" s="49" t="str">
        <f>IF('1_geral'!$G$11="","",'1_geral'!$G$11)</f>
        <v/>
      </c>
      <c r="C660" s="49" t="str">
        <f>IF('1_geral'!$D$11="","",'1_geral'!$D$11)</f>
        <v/>
      </c>
      <c r="D660" s="35" t="str">
        <f>IF(C660="","",1/'3_pessoal'!C$11)</f>
        <v/>
      </c>
      <c r="E660" s="12">
        <f>IF(C660="",0,'3_pessoal'!BQ$11)</f>
        <v>0</v>
      </c>
      <c r="F660" s="33">
        <f>IF(C660="",0,'3_pessoal'!BS$11)</f>
        <v>0</v>
      </c>
      <c r="G660" s="12">
        <f t="shared" ref="G660:G708" si="321">IF(C660="",0,SUM(E660,F660))</f>
        <v>0</v>
      </c>
      <c r="I660" s="12">
        <f t="shared" si="319"/>
        <v>0</v>
      </c>
      <c r="J660" s="12">
        <f t="shared" si="320"/>
        <v>0</v>
      </c>
      <c r="L660" s="12">
        <f t="shared" ref="L660:L708" si="322">IFERROR(IF($E660="",0,$D660*IF($AU660="22d",$E660,IF($AU660="4w",$E660,IF($AU660="2w",$E660,IF($AU660="1m",$E660,IF($AU660="1b",$E660/6,IF($AU660="1t",$E660/4,IF($AU660="1q",$E660/3,IF($AU660="1s",$E660/2,IF($AU660="1a",$E660,IF($AU660="b1",$E660/2,IF($AU660="q1",$E660/3,IF($AU660="t1",$E660/4,IF($AU660="s1",$E660/6,IF($AU660="1b1",$E660/2,0))))))))))))))),0)</f>
        <v>0</v>
      </c>
      <c r="M660" s="33">
        <f t="shared" ref="M660:M708" si="323">IFERROR(IF($F660="",0,$D660*IF($AU660="22d",$F660,IF($AU660="4w",$F660,IF($AU660="2w",$F660,IF($AU660="1m",$F660,IF($AU660="1b",VF660/6,IF($AU660="1t",$F660/4,IF($AU660="1q",$F660/3,IF($AU660="1s",$F660/2,IF($AU660="1a",$F660,IF($AU660="b1",$F660/2,IF($AU660="q1",$F660/3,IF($AU660="t1",$F660/4,IF($AU660="s1",$F660/6,IF($AU660="1b1",$F660/2,0))))))))))))))),0)</f>
        <v>0</v>
      </c>
      <c r="O660" s="12">
        <f t="shared" ref="O660:O708" si="324">IFERROR(IF($E660="",0,$D660*IF($AU660="22d",$E660,IF($AU660="4w",$E660,IF($AU660="2w",$E660,IF($AU660="1m",$E660,IF($AU660="2b",$E660/6,IF($AU660="2t",$E660/4,IF($AU660="2q",$E660/3,IF($AU660="2s",$E660/2,IF($AU660="2a",$E660,IF($AU660="b1",$E660/2,IF($AU660="q1",$E660/3,IF($AU660="t1",$E660/4,IF($AU660="s1",$E660/6,IF($AU660="2b2",$E660/2,0))))))))))))))),0)</f>
        <v>0</v>
      </c>
      <c r="P660" s="33">
        <f t="shared" ref="P660:P708" si="325">IFERROR(IF($F660="",0,$D660*IF($AU660="22d",$F660,IF($AU660="4w",$F660,IF($AU660="2w",$F660,IF($AU660="1m",$F660,IF($AU660="2b",$F660/6,IF($AU660="2t",$F660/4,IF($AU660="2q",$F660/3,IF($AU660="2s",$F660/2,IF($AU660="2a",$F660,IF($AU660="b1",$F660/2,IF($AU660="q1",$F660/3,IF($AU660="t1",$F660/4,IF($AU660="s1",$F660/6,IF($AU660="2b2",$F660/2,0))))))))))))))),0)</f>
        <v>0</v>
      </c>
      <c r="R660" s="12">
        <f t="shared" ref="R660:R708" si="326">IFERROR(IF($E660="",0,$D660*IF($AU660="22d",$E660,IF($AU660="4w",$E660,IF($AU660="2w",$E660,IF($AU660="1m",$E660,IF($AU660="1b",$E660/6,IF($AU660="3t",$E660/4,IF($AU660="3q",$E660/3,IF($AU660="3s",$E660/2,IF($AU660="3a",$E660,IF($AU660="b2",$E660/2,IF($AU660="q1",$E660/3,IF($AU660="t1",$E660/4,IF($AU660="s1",$E660/6,IF($AU660="2b2",$E660/2,0))))))))))))))),0)</f>
        <v>0</v>
      </c>
      <c r="S660" s="33">
        <f t="shared" ref="S660:S708" si="327">IFERROR(IF($F660="",0,$D660*IF($AU660="22d",$F660,IF($AU660="4w",$F660,IF($AU660="2w",$F660,IF($AU660="1m",$F660,IF($AU660="1b",$F660/6,IF($AU660="3t",$F660/4,IF($AU660="3q",$F660/3,IF($AU660="3s",$F660/2,IF($AU660="3a",$F660,IF($AU660="b2",$F660/2,IF($AU660="q1",$F660/3,IF($AU660="t1",$F660/4,IF($AU660="s1",$F660/6,IF($AU660="2b2",$F660/2,0))))))))))))))),0)</f>
        <v>0</v>
      </c>
      <c r="U660" s="12">
        <f t="shared" ref="U660:U708" si="328">IFERROR(IF($E660="",0,$D660*IF($AU660="22d",$E660,IF($AU660="4w",$E660,IF($AU660="2w",$E660,IF($AU660="1m",$E660,IF($AU660="2b",$E660/6,IF($AU660="1t",$E660/4,IF($AU660="4q",$E660/3,IF($AU660="4s",$E660/2,IF($AU660="4a",$E660,IF($AU660="b2",$E660/2,IF($AU660="q1",$E660/3,IF($AU660="t2",$E660/4,IF($AU660="s1",$E660/6,IF($AU660="3b3",$E660/2,0))))))))))))))),0)</f>
        <v>0</v>
      </c>
      <c r="V660" s="33">
        <f t="shared" ref="V660:V708" si="329">IFERROR(IF($F660="",0,$D660*IF($AU660="22d",$F660,IF($AU660="4w",$F660,IF($AU660="2w",$F660,IF($AU660="1m",$F660,IF($AU660="2b",$F660/6,IF($AU660="1t",$F660/4,IF($AU660="4q",$F660/3,IF($AU660="4s",$F660/2,IF($AU660="4a",$F660,IF($AU660="b2",$F660/2,IF($AU660="q1",$F660/3,IF($AU660="t2",$F660/4,IF($AU660="s1",$F660/6,IF($AU660="3b3",$F660/2,0))))))))))))))),0)</f>
        <v>0</v>
      </c>
      <c r="X660" s="12">
        <f t="shared" ref="X660:X708" si="330">IFERROR(IF($E660="",0,$D660*IF($AU660="22d",$E660,IF($AU660="4w",$E660,IF($AU660="2w",$E660,IF($AU660="1m",$E660,IF($AU660="1b",$E660/6,IF($AU660="2t",$E660/4,IF($AU660="1q",$E660/3,IF($AU660="5s",$E660/2,IF($AU660="5a",$E660,IF($AU660="b3",$E660/2,IF($AU660="q2",$E660/3,IF($AU660="t2",$E660/4,IF($AU660="s1",$E660/6,IF($AU660="3b3",$E660/2,0))))))))))))))),0)</f>
        <v>0</v>
      </c>
      <c r="Y660" s="33">
        <f t="shared" ref="Y660:Y708" si="331">IFERROR(IF($F660="",0,$D660*IF($AU660="22d",$F660,IF($AU660="4w",$F660,IF($AU660="2w",$F660,IF($AU660="1m",$F660,IF($AU660="1b",$F660/6,IF($AU660="2t",$F660/4,IF($AU660="1q",$F660/3,IF($AU660="5s",$F660/2,IF($AU660="5a",$F660,IF($AU660="b3",$F660/2,IF($AU660="q2",$F660/3,IF($AU660="t2",$F660/4,IF($AU660="s1",$F660/6,IF($AU660="3b3",$F660/2,0))))))))))))))),0)</f>
        <v>0</v>
      </c>
      <c r="AA660" s="12">
        <f t="shared" ref="AA660:AA708" si="332">IFERROR(IF($E660="",0,$D660*IF($AU660="22d",$E660,IF($AU660="4w",$E660,IF($AU660="2w",$E660,IF($AU660="1m",$E660,IF($AU660="2b",$E660/6,IF($AU660="3t",$E660/4,IF($AU660="2q",$E660/3,IF($AU660="6s",$E660/2,IF($AU660="6a",$E660,IF($AU660="b3",$E660/2,IF($AU660="q2",$E660/3,IF($AU660="t2",$E660/4,IF($AU660="s1",$E660/6,IF($AU660="4b4",$E660/2,0))))))))))))))),0)</f>
        <v>0</v>
      </c>
      <c r="AB660" s="33">
        <f t="shared" ref="AB660:AB708" si="333">IFERROR(IF($F660="",0,$D660*IF($AU660="22d",$F660,IF($AU660="4w",$F660,IF($AU660="2w",$F660,IF($AU660="1m",$F660,IF($AU660="2b",$F660/6,IF($AU660="3t",$F660/4,IF($AU660="2q",$F660/3,IF($AU660="6s",$F660/2,IF($AU660="6a",$F660,IF($AU660="b3",$F660/2,IF($AU660="q2",$F660/3,IF($AU660="t2",$F660/4,IF($AU660="s1",$F660/6,IF($AU660="4b4",$F660/2,0))))))))))))))),0)</f>
        <v>0</v>
      </c>
      <c r="AD660" s="12">
        <f t="shared" ref="AD660:AD708" si="334">IFERROR(IF($E660="",0,$D660*IF($AU660="22d",$E660,IF($AU660="4w",$E660,IF($AU660="2w",$E660,IF($AU660="1m",$E660,IF($AU660="1b",$E660/6,IF($AU660="1t",$E660/4,IF($AU660="3q",$E660/3,IF($AU660="1s",$E660/2,IF($AU660="7a",$E660,IF($AU660="b3",$E660/2,IF($AU660="q2",$E660/3,IF($AU660="t3",$E660/4,IF($AU660="s2",$E660/6,IF($AU660="4b4",$E660/2,0))))))))))))))),0)</f>
        <v>0</v>
      </c>
      <c r="AE660" s="33">
        <f t="shared" ref="AE660:AE708" si="335">IFERROR(IF($F660="",0,$D660*IF($AU660="22d",$F660,IF($AU660="4w",$F660,IF($AU660="2w",$F660,IF($AU660="1m",$F660,IF($AU660="1b",$F660/6,IF($AU660="1t",$F660/4,IF($AU660="3q",$F660/3,IF($AU660="1s",$F660/2,IF($AU660="7a",$F660,IF($AU660="b3",$F660/2,IF($AU660="q2",$F660/3,IF($AU660="t3",$F660/4,IF($AU660="s2",$F660/6,IF($AU660="4b4",$F660/2,0))))))))))))))),0)</f>
        <v>0</v>
      </c>
      <c r="AG660" s="12">
        <f t="shared" ref="AG660:AG708" si="336">IFERROR(IF($E660="",0,$D660*IF($AU660="22d",$E660,IF($AU660="4w",$E660,IF($AU660="2w",$E660,IF($AU660="1m",$E660,IF($AU660="2b",$E660/6,IF($AU660="2t",$E660/4,IF($AU660="4q",$E660/3,IF($AU660="2s",$E660/2,IF($AU660="8a",$E660,IF($AU660="b4",$E660/2,IF($AU660="q2",$E660/3,IF($AU660="t3",$E660/4,IF($AU660="s2",$E660/6,IF($AU660="5b5",$E660/2,0))))))))))))))),0)</f>
        <v>0</v>
      </c>
      <c r="AH660" s="33">
        <f t="shared" ref="AH660:AH708" si="337">IFERROR(IF($F660="",0,$D660*IF($AU660="22d",$F660,IF($AU660="4w",$F660,IF($AU660="2w",$F660,IF($AU660="1m",$F660,IF($AU660="2b",$F660/6,IF($AU660="2t",$F660/4,IF($AU660="4q",$F660/3,IF($AU660="2s",$F660/2,IF($AU660="8a",$F660,IF($AU660="b4",$F660/2,IF($AU660="q2",$F660/3,IF($AU660="t3",$F660/4,IF($AU660="s2",$F660/6,IF($AU660="5b5",$F660/2,0))))))))))))))),0)</f>
        <v>0</v>
      </c>
      <c r="AJ660" s="12">
        <f t="shared" ref="AJ660:AJ708" si="338">IFERROR(IF($E660="",0,$D660*IF($AU660="22d",$E660,IF($AU660="4w",$E660,IF($AU660="2w",$E660,IF($AU660="1m",$E660,IF($AU660="1b",$E660/6,IF($AU660="3t",$E660/4,IF($AU660="1q",$E660/3,IF($AU660="3s",$E660/2,IF($AU660="9a",$E660,IF($AU660="b5",$E660/2,IF($AU660="q3",$E660/3,IF($AU660="t3",$E660/4,IF($AU660="s2",$E660/6,IF($AU660="5b5",$E660/2,0))))))))))))))),0)</f>
        <v>0</v>
      </c>
      <c r="AK660" s="33">
        <f t="shared" ref="AK660:AK708" si="339">IFERROR(IF($F660="",0,$D660*IF($AU660="22d",$F660,IF($AU660="4w",$F660,IF($AU660="2w",$F660,IF($AU660="1m",$F660,IF($AU660="1b",$F660/6,IF($AU660="3t",$F660/4,IF($AU660="1q",$F660/3,IF($AU660="3s",$F660/2,IF($AU660="9a",$F660,IF($AU660="b5",$F660/2,IF($AU660="q3",$F660/3,IF($AU660="t3",$F660/4,IF($AU660="s2",$F660/6,IF($AU660="5b5",$F660/2,0))))))))))))))),0)</f>
        <v>0</v>
      </c>
      <c r="AM660" s="12">
        <f t="shared" ref="AM660:AM708" si="340">IFERROR(IF($E660="",0,$D660*IF($AU660="22d",$E660,IF($AU660="4w",$E660,IF($AU660="2w",$E660,IF($AU660="1m",$E660,IF($AU660="2b",$E660/6,IF($AU660="1t",$E660/4,IF($AU660="2q",$E660/3,IF($AU660="4s",$E660/2,IF($AU660="10a",$E660,IF($AU660="b5",$E660/2,IF($AU660="q3",$E660/3,IF($AU660="t4",$E660/4,IF($AU660="s2",$E660/6,IF($AU660="6b6",$E660/2,0))))))))))))))),0)</f>
        <v>0</v>
      </c>
      <c r="AN660" s="33">
        <f t="shared" ref="AN660:AN708" si="341">IFERROR(IF($F660="",0,$D660*IF($AU660="22d",$F660,IF($AU660="4w",$F660,IF($AU660="2w",$F660,IF($AU660="1m",$F660,IF($AU660="2b",$F660/6,IF($AU660="1t",$F660/4,IF($AU660="2q",$F660/3,IF($AU660="4s",$F660/2,IF($AU660="10a",$F660,IF($AU660="b5",$F660/2,IF($AU660="q3",$F660/3,IF($AU660="t4",$F660/4,IF($AU660="s2",$F660/6,IF($AU660="6b6",$F660/2,0))))))))))))))),0)</f>
        <v>0</v>
      </c>
      <c r="AP660" s="12">
        <f t="shared" ref="AP660:AP708" si="342">IFERROR(IF($E660="",0,$D660*IF($AU660="22d",$E660,IF($AU660="4w",$E660,IF($AU660="2w",$E660,IF($AU660="1m",$E660,IF($AU660="1b",$E660/6,IF($AU660="2t",$E660/4,IF($AU660="3q",$E660/3,IF($AU660="5s",$E660/2,IF($AU660="11a",$E660,IF($AU660="b6",$E660/2,IF($AU660="q3",$E660/3,IF($AU660="t4",$E660/4,IF($AU660="s2",$E660/6,IF($AU660="6b6",$E660/2,0))))))))))))))),0)</f>
        <v>0</v>
      </c>
      <c r="AQ660" s="33">
        <f t="shared" ref="AQ660:AQ708" si="343">IFERROR(IF($F660="",0,$D660*IF($AU660="22d",$F660,IF($AU660="4w",$F660,IF($AU660="2w",$F660,IF($AU660="1m",$F660,IF($AU660="1b",$F660/6,IF($AU660="2t",$F660/4,IF($AU660="3q",$F660/3,IF($AU660="5s",$F660/2,IF($AU660="11a",$F660,IF($AU660="b6",$F660/2,IF($AU660="q3",$F660/3,IF($AU660="t4",$F660/4,IF($AU660="s2",$F660/6,IF($AU660="6b6",$F660/2,0))))))))))))))),0)</f>
        <v>0</v>
      </c>
      <c r="AS660" s="12">
        <f t="shared" ref="AS660:AS708" si="344">IFERROR(IF($E660="",0,$D660*IF($AU660="22d",$E660,IF($AU660="4w",$E660,IF($AU660="2w",$E660,IF($AU660="1m",$E660,IF($AU660="2b",$E660/6,IF($AU660="3t",$E660/4,IF($AU660="4q",$E660/3,IF($AU660="6s",$E660/2,IF($AU660="12a",$E660,IF($AU660="b6",$E660/2,IF($AU660="q3",$E660/3,IF($AU660="t4",$E660/4,IF($AU660="s2",$E660/6,IF($AU660="1b1",$E660/2,0))))))))))))))),0)</f>
        <v>0</v>
      </c>
      <c r="AT660" s="33">
        <f t="shared" ref="AT660:AT708" si="345">IFERROR(IF($F660="",0,$D660*IF($AU660="22d",$F660,IF($AU660="4w",$F660,IF($AU660="2w",$F660,IF($AU660="1m",$F660,IF($AU660="2b",$F660/6,IF($AU660="3t",$F660/4,IF($AU660="4q",$F660/3,IF($AU660="6s",$F660/2,IF($AU660="12a",$F660,IF($AU660="b6",$F660/2,IF($AU660="q3",$F660/3,IF($AU660="t4",$F660/4,IF($AU660="s2",$F660/6,IF($AU660="1b1",$F660/2,0))))))))))))))),0)</f>
        <v>0</v>
      </c>
      <c r="AU660" s="158" t="str">
        <f>IF(C660="","",VLOOKUP(B660,apoio!P:S,4,0))</f>
        <v/>
      </c>
    </row>
    <row r="661" spans="1:47" ht="15" customHeight="1" x14ac:dyDescent="0.25">
      <c r="A661" s="10" t="str">
        <f>IF('1_geral'!$D$12="","",'1_geral'!$A$12)</f>
        <v/>
      </c>
      <c r="B661" s="48" t="str">
        <f>IF('1_geral'!$G$12="","",'1_geral'!$G$12)</f>
        <v/>
      </c>
      <c r="C661" s="48" t="str">
        <f>IF('1_geral'!$D$12="","",'1_geral'!$D$12)</f>
        <v/>
      </c>
      <c r="D661" s="35" t="str">
        <f>IF(C661="","",1/'3_pessoal'!C$12)</f>
        <v/>
      </c>
      <c r="E661" s="11">
        <f>IF(C661="",0,'3_pessoal'!BQ$12)</f>
        <v>0</v>
      </c>
      <c r="F661" s="108">
        <f>IF(C661="",0,'3_pessoal'!BS$12)</f>
        <v>0</v>
      </c>
      <c r="G661" s="11">
        <f t="shared" si="321"/>
        <v>0</v>
      </c>
      <c r="I661" s="11">
        <f t="shared" si="319"/>
        <v>0</v>
      </c>
      <c r="J661" s="112">
        <f t="shared" si="320"/>
        <v>0</v>
      </c>
      <c r="L661" s="11">
        <f t="shared" si="322"/>
        <v>0</v>
      </c>
      <c r="M661" s="108">
        <f t="shared" si="323"/>
        <v>0</v>
      </c>
      <c r="O661" s="11">
        <f t="shared" si="324"/>
        <v>0</v>
      </c>
      <c r="P661" s="108">
        <f t="shared" si="325"/>
        <v>0</v>
      </c>
      <c r="R661" s="11">
        <f t="shared" si="326"/>
        <v>0</v>
      </c>
      <c r="S661" s="108">
        <f t="shared" si="327"/>
        <v>0</v>
      </c>
      <c r="U661" s="11">
        <f t="shared" si="328"/>
        <v>0</v>
      </c>
      <c r="V661" s="108">
        <f t="shared" si="329"/>
        <v>0</v>
      </c>
      <c r="X661" s="11">
        <f t="shared" si="330"/>
        <v>0</v>
      </c>
      <c r="Y661" s="108">
        <f t="shared" si="331"/>
        <v>0</v>
      </c>
      <c r="AA661" s="11">
        <f t="shared" si="332"/>
        <v>0</v>
      </c>
      <c r="AB661" s="108">
        <f t="shared" si="333"/>
        <v>0</v>
      </c>
      <c r="AD661" s="11">
        <f t="shared" si="334"/>
        <v>0</v>
      </c>
      <c r="AE661" s="108">
        <f t="shared" si="335"/>
        <v>0</v>
      </c>
      <c r="AG661" s="11">
        <f t="shared" si="336"/>
        <v>0</v>
      </c>
      <c r="AH661" s="108">
        <f t="shared" si="337"/>
        <v>0</v>
      </c>
      <c r="AJ661" s="11">
        <f t="shared" si="338"/>
        <v>0</v>
      </c>
      <c r="AK661" s="108">
        <f t="shared" si="339"/>
        <v>0</v>
      </c>
      <c r="AM661" s="11">
        <f t="shared" si="340"/>
        <v>0</v>
      </c>
      <c r="AN661" s="108">
        <f t="shared" si="341"/>
        <v>0</v>
      </c>
      <c r="AP661" s="11">
        <f t="shared" si="342"/>
        <v>0</v>
      </c>
      <c r="AQ661" s="108">
        <f t="shared" si="343"/>
        <v>0</v>
      </c>
      <c r="AS661" s="11">
        <f t="shared" si="344"/>
        <v>0</v>
      </c>
      <c r="AT661" s="108">
        <f t="shared" si="345"/>
        <v>0</v>
      </c>
      <c r="AU661" s="158" t="str">
        <f>IF(C661="","",VLOOKUP(B661,apoio!P:S,4,0))</f>
        <v/>
      </c>
    </row>
    <row r="662" spans="1:47" ht="15" customHeight="1" x14ac:dyDescent="0.25">
      <c r="A662" s="7" t="str">
        <f>IF('1_geral'!$D$13="","",'1_geral'!$A$13)</f>
        <v/>
      </c>
      <c r="B662" s="49" t="str">
        <f>IF('1_geral'!$G$13="","",'1_geral'!$G$13)</f>
        <v/>
      </c>
      <c r="C662" s="49" t="str">
        <f>IF('1_geral'!$D$13="","",'1_geral'!$D$13)</f>
        <v/>
      </c>
      <c r="D662" s="35" t="str">
        <f>IF(C662="","",1/'3_pessoal'!C$13)</f>
        <v/>
      </c>
      <c r="E662" s="12">
        <f>IF(C662="",0,'3_pessoal'!BQ$13)</f>
        <v>0</v>
      </c>
      <c r="F662" s="33">
        <f>IF(C662="",0,'3_pessoal'!BS$13)</f>
        <v>0</v>
      </c>
      <c r="G662" s="12">
        <f t="shared" si="321"/>
        <v>0</v>
      </c>
      <c r="I662" s="12">
        <f t="shared" si="319"/>
        <v>0</v>
      </c>
      <c r="J662" s="12">
        <f t="shared" si="320"/>
        <v>0</v>
      </c>
      <c r="L662" s="12">
        <f t="shared" si="322"/>
        <v>0</v>
      </c>
      <c r="M662" s="33">
        <f t="shared" si="323"/>
        <v>0</v>
      </c>
      <c r="O662" s="12">
        <f t="shared" si="324"/>
        <v>0</v>
      </c>
      <c r="P662" s="33">
        <f t="shared" si="325"/>
        <v>0</v>
      </c>
      <c r="R662" s="12">
        <f t="shared" si="326"/>
        <v>0</v>
      </c>
      <c r="S662" s="33">
        <f t="shared" si="327"/>
        <v>0</v>
      </c>
      <c r="U662" s="12">
        <f t="shared" si="328"/>
        <v>0</v>
      </c>
      <c r="V662" s="33">
        <f t="shared" si="329"/>
        <v>0</v>
      </c>
      <c r="X662" s="12">
        <f t="shared" si="330"/>
        <v>0</v>
      </c>
      <c r="Y662" s="33">
        <f t="shared" si="331"/>
        <v>0</v>
      </c>
      <c r="AA662" s="12">
        <f t="shared" si="332"/>
        <v>0</v>
      </c>
      <c r="AB662" s="33">
        <f t="shared" si="333"/>
        <v>0</v>
      </c>
      <c r="AD662" s="12">
        <f t="shared" si="334"/>
        <v>0</v>
      </c>
      <c r="AE662" s="33">
        <f t="shared" si="335"/>
        <v>0</v>
      </c>
      <c r="AG662" s="12">
        <f t="shared" si="336"/>
        <v>0</v>
      </c>
      <c r="AH662" s="33">
        <f t="shared" si="337"/>
        <v>0</v>
      </c>
      <c r="AJ662" s="12">
        <f t="shared" si="338"/>
        <v>0</v>
      </c>
      <c r="AK662" s="33">
        <f t="shared" si="339"/>
        <v>0</v>
      </c>
      <c r="AM662" s="12">
        <f t="shared" si="340"/>
        <v>0</v>
      </c>
      <c r="AN662" s="33">
        <f t="shared" si="341"/>
        <v>0</v>
      </c>
      <c r="AP662" s="12">
        <f t="shared" si="342"/>
        <v>0</v>
      </c>
      <c r="AQ662" s="33">
        <f t="shared" si="343"/>
        <v>0</v>
      </c>
      <c r="AS662" s="12">
        <f t="shared" si="344"/>
        <v>0</v>
      </c>
      <c r="AT662" s="33">
        <f t="shared" si="345"/>
        <v>0</v>
      </c>
      <c r="AU662" s="158" t="str">
        <f>IF(C662="","",VLOOKUP(B662,apoio!P:S,4,0))</f>
        <v/>
      </c>
    </row>
    <row r="663" spans="1:47" ht="15" customHeight="1" x14ac:dyDescent="0.25">
      <c r="A663" s="10" t="str">
        <f>IF('1_geral'!$D$14="","",'1_geral'!$A$14)</f>
        <v/>
      </c>
      <c r="B663" s="48" t="str">
        <f>IF('1_geral'!$G$14="","",'1_geral'!$G$14)</f>
        <v/>
      </c>
      <c r="C663" s="48" t="str">
        <f>IF('1_geral'!$D$14="","",'1_geral'!$D$14)</f>
        <v/>
      </c>
      <c r="D663" s="35" t="str">
        <f>IF(C663="","",1/'3_pessoal'!C$14)</f>
        <v/>
      </c>
      <c r="E663" s="11">
        <f>IF(C663="",0,'3_pessoal'!BQ$14)</f>
        <v>0</v>
      </c>
      <c r="F663" s="108">
        <f>IF(C663="",0,'3_pessoal'!BS$14)</f>
        <v>0</v>
      </c>
      <c r="G663" s="11">
        <f t="shared" si="321"/>
        <v>0</v>
      </c>
      <c r="I663" s="11">
        <f t="shared" si="319"/>
        <v>0</v>
      </c>
      <c r="J663" s="112">
        <f t="shared" si="320"/>
        <v>0</v>
      </c>
      <c r="L663" s="11">
        <f t="shared" si="322"/>
        <v>0</v>
      </c>
      <c r="M663" s="108">
        <f t="shared" si="323"/>
        <v>0</v>
      </c>
      <c r="O663" s="11">
        <f t="shared" si="324"/>
        <v>0</v>
      </c>
      <c r="P663" s="108">
        <f t="shared" si="325"/>
        <v>0</v>
      </c>
      <c r="R663" s="11">
        <f t="shared" si="326"/>
        <v>0</v>
      </c>
      <c r="S663" s="108">
        <f t="shared" si="327"/>
        <v>0</v>
      </c>
      <c r="U663" s="11">
        <f t="shared" si="328"/>
        <v>0</v>
      </c>
      <c r="V663" s="108">
        <f t="shared" si="329"/>
        <v>0</v>
      </c>
      <c r="X663" s="11">
        <f t="shared" si="330"/>
        <v>0</v>
      </c>
      <c r="Y663" s="108">
        <f t="shared" si="331"/>
        <v>0</v>
      </c>
      <c r="AA663" s="11">
        <f t="shared" si="332"/>
        <v>0</v>
      </c>
      <c r="AB663" s="108">
        <f t="shared" si="333"/>
        <v>0</v>
      </c>
      <c r="AD663" s="11">
        <f t="shared" si="334"/>
        <v>0</v>
      </c>
      <c r="AE663" s="108">
        <f t="shared" si="335"/>
        <v>0</v>
      </c>
      <c r="AG663" s="11">
        <f t="shared" si="336"/>
        <v>0</v>
      </c>
      <c r="AH663" s="108">
        <f t="shared" si="337"/>
        <v>0</v>
      </c>
      <c r="AJ663" s="11">
        <f t="shared" si="338"/>
        <v>0</v>
      </c>
      <c r="AK663" s="108">
        <f t="shared" si="339"/>
        <v>0</v>
      </c>
      <c r="AM663" s="11">
        <f t="shared" si="340"/>
        <v>0</v>
      </c>
      <c r="AN663" s="108">
        <f t="shared" si="341"/>
        <v>0</v>
      </c>
      <c r="AP663" s="11">
        <f t="shared" si="342"/>
        <v>0</v>
      </c>
      <c r="AQ663" s="108">
        <f t="shared" si="343"/>
        <v>0</v>
      </c>
      <c r="AS663" s="11">
        <f t="shared" si="344"/>
        <v>0</v>
      </c>
      <c r="AT663" s="108">
        <f t="shared" si="345"/>
        <v>0</v>
      </c>
      <c r="AU663" s="158" t="str">
        <f>IF(C663="","",VLOOKUP(B663,apoio!P:S,4,0))</f>
        <v/>
      </c>
    </row>
    <row r="664" spans="1:47" ht="15" customHeight="1" x14ac:dyDescent="0.25">
      <c r="A664" s="7" t="str">
        <f>IF('1_geral'!$D$15="","",'1_geral'!$A$15)</f>
        <v/>
      </c>
      <c r="B664" s="49" t="str">
        <f>IF('1_geral'!$G$15="","",'1_geral'!$G$15)</f>
        <v/>
      </c>
      <c r="C664" s="49" t="str">
        <f>IF('1_geral'!$D$15="","",'1_geral'!$D$15)</f>
        <v/>
      </c>
      <c r="D664" s="35" t="str">
        <f>IF(C664="","",1/'3_pessoal'!C$15)</f>
        <v/>
      </c>
      <c r="E664" s="12">
        <f>IF(C664="",0,'3_pessoal'!BQ$15)</f>
        <v>0</v>
      </c>
      <c r="F664" s="33">
        <f>IF(C664="",0,'3_pessoal'!BS$15)</f>
        <v>0</v>
      </c>
      <c r="G664" s="12">
        <f t="shared" si="321"/>
        <v>0</v>
      </c>
      <c r="I664" s="12">
        <f t="shared" si="319"/>
        <v>0</v>
      </c>
      <c r="J664" s="12">
        <f t="shared" si="320"/>
        <v>0</v>
      </c>
      <c r="L664" s="12">
        <f t="shared" si="322"/>
        <v>0</v>
      </c>
      <c r="M664" s="33">
        <f t="shared" si="323"/>
        <v>0</v>
      </c>
      <c r="O664" s="12">
        <f t="shared" si="324"/>
        <v>0</v>
      </c>
      <c r="P664" s="33">
        <f t="shared" si="325"/>
        <v>0</v>
      </c>
      <c r="R664" s="12">
        <f t="shared" si="326"/>
        <v>0</v>
      </c>
      <c r="S664" s="33">
        <f t="shared" si="327"/>
        <v>0</v>
      </c>
      <c r="U664" s="12">
        <f t="shared" si="328"/>
        <v>0</v>
      </c>
      <c r="V664" s="33">
        <f t="shared" si="329"/>
        <v>0</v>
      </c>
      <c r="X664" s="12">
        <f t="shared" si="330"/>
        <v>0</v>
      </c>
      <c r="Y664" s="33">
        <f t="shared" si="331"/>
        <v>0</v>
      </c>
      <c r="AA664" s="12">
        <f t="shared" si="332"/>
        <v>0</v>
      </c>
      <c r="AB664" s="33">
        <f t="shared" si="333"/>
        <v>0</v>
      </c>
      <c r="AD664" s="12">
        <f t="shared" si="334"/>
        <v>0</v>
      </c>
      <c r="AE664" s="33">
        <f t="shared" si="335"/>
        <v>0</v>
      </c>
      <c r="AG664" s="12">
        <f t="shared" si="336"/>
        <v>0</v>
      </c>
      <c r="AH664" s="33">
        <f t="shared" si="337"/>
        <v>0</v>
      </c>
      <c r="AJ664" s="12">
        <f t="shared" si="338"/>
        <v>0</v>
      </c>
      <c r="AK664" s="33">
        <f t="shared" si="339"/>
        <v>0</v>
      </c>
      <c r="AM664" s="12">
        <f t="shared" si="340"/>
        <v>0</v>
      </c>
      <c r="AN664" s="33">
        <f t="shared" si="341"/>
        <v>0</v>
      </c>
      <c r="AP664" s="12">
        <f t="shared" si="342"/>
        <v>0</v>
      </c>
      <c r="AQ664" s="33">
        <f t="shared" si="343"/>
        <v>0</v>
      </c>
      <c r="AS664" s="12">
        <f t="shared" si="344"/>
        <v>0</v>
      </c>
      <c r="AT664" s="33">
        <f t="shared" si="345"/>
        <v>0</v>
      </c>
      <c r="AU664" s="158" t="str">
        <f>IF(C664="","",VLOOKUP(B664,apoio!P:S,4,0))</f>
        <v/>
      </c>
    </row>
    <row r="665" spans="1:47" ht="15" customHeight="1" x14ac:dyDescent="0.25">
      <c r="A665" s="10" t="str">
        <f>IF('1_geral'!$D$16="","",'1_geral'!$A$16)</f>
        <v/>
      </c>
      <c r="B665" s="48" t="str">
        <f>IF('1_geral'!$G$16="","",'1_geral'!$G$16)</f>
        <v/>
      </c>
      <c r="C665" s="48" t="str">
        <f>IF('1_geral'!$D$16="","",'1_geral'!$D$16)</f>
        <v/>
      </c>
      <c r="D665" s="35" t="str">
        <f>IF(C665="","",1/'3_pessoal'!C$16)</f>
        <v/>
      </c>
      <c r="E665" s="11">
        <f>IF(C665="",0,'3_pessoal'!BQ$16)</f>
        <v>0</v>
      </c>
      <c r="F665" s="108">
        <f>IF(C665="",0,'3_pessoal'!BS$16)</f>
        <v>0</v>
      </c>
      <c r="G665" s="11">
        <f t="shared" si="321"/>
        <v>0</v>
      </c>
      <c r="I665" s="11">
        <f t="shared" si="319"/>
        <v>0</v>
      </c>
      <c r="J665" s="112">
        <f t="shared" si="320"/>
        <v>0</v>
      </c>
      <c r="L665" s="11">
        <f t="shared" si="322"/>
        <v>0</v>
      </c>
      <c r="M665" s="108">
        <f t="shared" si="323"/>
        <v>0</v>
      </c>
      <c r="O665" s="11">
        <f t="shared" si="324"/>
        <v>0</v>
      </c>
      <c r="P665" s="108">
        <f t="shared" si="325"/>
        <v>0</v>
      </c>
      <c r="R665" s="11">
        <f t="shared" si="326"/>
        <v>0</v>
      </c>
      <c r="S665" s="108">
        <f t="shared" si="327"/>
        <v>0</v>
      </c>
      <c r="U665" s="11">
        <f t="shared" si="328"/>
        <v>0</v>
      </c>
      <c r="V665" s="108">
        <f t="shared" si="329"/>
        <v>0</v>
      </c>
      <c r="X665" s="11">
        <f t="shared" si="330"/>
        <v>0</v>
      </c>
      <c r="Y665" s="108">
        <f t="shared" si="331"/>
        <v>0</v>
      </c>
      <c r="AA665" s="11">
        <f t="shared" si="332"/>
        <v>0</v>
      </c>
      <c r="AB665" s="108">
        <f t="shared" si="333"/>
        <v>0</v>
      </c>
      <c r="AD665" s="11">
        <f t="shared" si="334"/>
        <v>0</v>
      </c>
      <c r="AE665" s="108">
        <f t="shared" si="335"/>
        <v>0</v>
      </c>
      <c r="AG665" s="11">
        <f t="shared" si="336"/>
        <v>0</v>
      </c>
      <c r="AH665" s="108">
        <f t="shared" si="337"/>
        <v>0</v>
      </c>
      <c r="AJ665" s="11">
        <f t="shared" si="338"/>
        <v>0</v>
      </c>
      <c r="AK665" s="108">
        <f t="shared" si="339"/>
        <v>0</v>
      </c>
      <c r="AM665" s="11">
        <f t="shared" si="340"/>
        <v>0</v>
      </c>
      <c r="AN665" s="108">
        <f t="shared" si="341"/>
        <v>0</v>
      </c>
      <c r="AP665" s="11">
        <f t="shared" si="342"/>
        <v>0</v>
      </c>
      <c r="AQ665" s="108">
        <f t="shared" si="343"/>
        <v>0</v>
      </c>
      <c r="AS665" s="11">
        <f t="shared" si="344"/>
        <v>0</v>
      </c>
      <c r="AT665" s="108">
        <f t="shared" si="345"/>
        <v>0</v>
      </c>
      <c r="AU665" s="158" t="str">
        <f>IF(C665="","",VLOOKUP(B665,apoio!P:S,4,0))</f>
        <v/>
      </c>
    </row>
    <row r="666" spans="1:47" ht="15" customHeight="1" x14ac:dyDescent="0.25">
      <c r="A666" s="7" t="str">
        <f>IF('1_geral'!$D$17="","",'1_geral'!$A$17)</f>
        <v/>
      </c>
      <c r="B666" s="49" t="str">
        <f>IF('1_geral'!$G$17="","",'1_geral'!$G$17)</f>
        <v/>
      </c>
      <c r="C666" s="49" t="str">
        <f>IF('1_geral'!$D$17="","",'1_geral'!$D$17)</f>
        <v/>
      </c>
      <c r="D666" s="35" t="str">
        <f>IF(C666="","",1/'3_pessoal'!C$17)</f>
        <v/>
      </c>
      <c r="E666" s="12">
        <f>IF(C666="",0,'3_pessoal'!BQ$17)</f>
        <v>0</v>
      </c>
      <c r="F666" s="33">
        <f>IF(C666="",0,'3_pessoal'!BS$17)</f>
        <v>0</v>
      </c>
      <c r="G666" s="12">
        <f t="shared" si="321"/>
        <v>0</v>
      </c>
      <c r="I666" s="12">
        <f t="shared" si="319"/>
        <v>0</v>
      </c>
      <c r="J666" s="12">
        <f t="shared" si="320"/>
        <v>0</v>
      </c>
      <c r="L666" s="12">
        <f t="shared" si="322"/>
        <v>0</v>
      </c>
      <c r="M666" s="33">
        <f t="shared" si="323"/>
        <v>0</v>
      </c>
      <c r="O666" s="12">
        <f t="shared" si="324"/>
        <v>0</v>
      </c>
      <c r="P666" s="33">
        <f t="shared" si="325"/>
        <v>0</v>
      </c>
      <c r="R666" s="12">
        <f t="shared" si="326"/>
        <v>0</v>
      </c>
      <c r="S666" s="33">
        <f t="shared" si="327"/>
        <v>0</v>
      </c>
      <c r="U666" s="12">
        <f t="shared" si="328"/>
        <v>0</v>
      </c>
      <c r="V666" s="33">
        <f t="shared" si="329"/>
        <v>0</v>
      </c>
      <c r="X666" s="12">
        <f t="shared" si="330"/>
        <v>0</v>
      </c>
      <c r="Y666" s="33">
        <f t="shared" si="331"/>
        <v>0</v>
      </c>
      <c r="AA666" s="12">
        <f t="shared" si="332"/>
        <v>0</v>
      </c>
      <c r="AB666" s="33">
        <f t="shared" si="333"/>
        <v>0</v>
      </c>
      <c r="AD666" s="12">
        <f t="shared" si="334"/>
        <v>0</v>
      </c>
      <c r="AE666" s="33">
        <f t="shared" si="335"/>
        <v>0</v>
      </c>
      <c r="AG666" s="12">
        <f t="shared" si="336"/>
        <v>0</v>
      </c>
      <c r="AH666" s="33">
        <f t="shared" si="337"/>
        <v>0</v>
      </c>
      <c r="AJ666" s="12">
        <f t="shared" si="338"/>
        <v>0</v>
      </c>
      <c r="AK666" s="33">
        <f t="shared" si="339"/>
        <v>0</v>
      </c>
      <c r="AM666" s="12">
        <f t="shared" si="340"/>
        <v>0</v>
      </c>
      <c r="AN666" s="33">
        <f t="shared" si="341"/>
        <v>0</v>
      </c>
      <c r="AP666" s="12">
        <f t="shared" si="342"/>
        <v>0</v>
      </c>
      <c r="AQ666" s="33">
        <f t="shared" si="343"/>
        <v>0</v>
      </c>
      <c r="AS666" s="12">
        <f t="shared" si="344"/>
        <v>0</v>
      </c>
      <c r="AT666" s="33">
        <f t="shared" si="345"/>
        <v>0</v>
      </c>
      <c r="AU666" s="158" t="str">
        <f>IF(C666="","",VLOOKUP(B666,apoio!P:S,4,0))</f>
        <v/>
      </c>
    </row>
    <row r="667" spans="1:47" ht="15" customHeight="1" x14ac:dyDescent="0.25">
      <c r="A667" s="10" t="str">
        <f>IF('1_geral'!$D$18="","",'1_geral'!$A$18)</f>
        <v/>
      </c>
      <c r="B667" s="48" t="str">
        <f>IF('1_geral'!$G$18="","",'1_geral'!$G$18)</f>
        <v/>
      </c>
      <c r="C667" s="48" t="str">
        <f>IF('1_geral'!$D$18="","",'1_geral'!$D$18)</f>
        <v/>
      </c>
      <c r="D667" s="35" t="str">
        <f>IF(C667="","",1/'3_pessoal'!C$18)</f>
        <v/>
      </c>
      <c r="E667" s="11">
        <f>IF(C667="",0,'3_pessoal'!BQ$18)</f>
        <v>0</v>
      </c>
      <c r="F667" s="108">
        <f>IF(C667="",0,'3_pessoal'!BS$18)</f>
        <v>0</v>
      </c>
      <c r="G667" s="11">
        <f t="shared" si="321"/>
        <v>0</v>
      </c>
      <c r="I667" s="11">
        <f t="shared" si="319"/>
        <v>0</v>
      </c>
      <c r="J667" s="112">
        <f t="shared" si="320"/>
        <v>0</v>
      </c>
      <c r="L667" s="11">
        <f t="shared" si="322"/>
        <v>0</v>
      </c>
      <c r="M667" s="108">
        <f t="shared" si="323"/>
        <v>0</v>
      </c>
      <c r="O667" s="11">
        <f t="shared" si="324"/>
        <v>0</v>
      </c>
      <c r="P667" s="108">
        <f t="shared" si="325"/>
        <v>0</v>
      </c>
      <c r="R667" s="11">
        <f t="shared" si="326"/>
        <v>0</v>
      </c>
      <c r="S667" s="108">
        <f t="shared" si="327"/>
        <v>0</v>
      </c>
      <c r="U667" s="11">
        <f t="shared" si="328"/>
        <v>0</v>
      </c>
      <c r="V667" s="108">
        <f t="shared" si="329"/>
        <v>0</v>
      </c>
      <c r="X667" s="11">
        <f t="shared" si="330"/>
        <v>0</v>
      </c>
      <c r="Y667" s="108">
        <f t="shared" si="331"/>
        <v>0</v>
      </c>
      <c r="AA667" s="11">
        <f t="shared" si="332"/>
        <v>0</v>
      </c>
      <c r="AB667" s="108">
        <f t="shared" si="333"/>
        <v>0</v>
      </c>
      <c r="AD667" s="11">
        <f t="shared" si="334"/>
        <v>0</v>
      </c>
      <c r="AE667" s="108">
        <f t="shared" si="335"/>
        <v>0</v>
      </c>
      <c r="AG667" s="11">
        <f t="shared" si="336"/>
        <v>0</v>
      </c>
      <c r="AH667" s="108">
        <f t="shared" si="337"/>
        <v>0</v>
      </c>
      <c r="AJ667" s="11">
        <f t="shared" si="338"/>
        <v>0</v>
      </c>
      <c r="AK667" s="108">
        <f t="shared" si="339"/>
        <v>0</v>
      </c>
      <c r="AM667" s="11">
        <f t="shared" si="340"/>
        <v>0</v>
      </c>
      <c r="AN667" s="108">
        <f t="shared" si="341"/>
        <v>0</v>
      </c>
      <c r="AP667" s="11">
        <f t="shared" si="342"/>
        <v>0</v>
      </c>
      <c r="AQ667" s="108">
        <f t="shared" si="343"/>
        <v>0</v>
      </c>
      <c r="AS667" s="11">
        <f t="shared" si="344"/>
        <v>0</v>
      </c>
      <c r="AT667" s="108">
        <f t="shared" si="345"/>
        <v>0</v>
      </c>
      <c r="AU667" s="158" t="str">
        <f>IF(C667="","",VLOOKUP(B667,apoio!P:S,4,0))</f>
        <v/>
      </c>
    </row>
    <row r="668" spans="1:47" ht="15" customHeight="1" x14ac:dyDescent="0.25">
      <c r="A668" s="7" t="str">
        <f>IF('1_geral'!$D$19="","",'1_geral'!$A$19)</f>
        <v/>
      </c>
      <c r="B668" s="49" t="str">
        <f>IF('1_geral'!$G$19="","",'1_geral'!$G$19)</f>
        <v/>
      </c>
      <c r="C668" s="49" t="str">
        <f>IF('1_geral'!$D$19="","",'1_geral'!$D$19)</f>
        <v/>
      </c>
      <c r="D668" s="35" t="str">
        <f>IF(C668="","",1/'3_pessoal'!C$19)</f>
        <v/>
      </c>
      <c r="E668" s="12">
        <f>IF(C668="",0,'3_pessoal'!BQ$19)</f>
        <v>0</v>
      </c>
      <c r="F668" s="33">
        <f>IF(C668="",0,'3_pessoal'!BS$19)</f>
        <v>0</v>
      </c>
      <c r="G668" s="12">
        <f t="shared" si="321"/>
        <v>0</v>
      </c>
      <c r="I668" s="12">
        <f t="shared" si="319"/>
        <v>0</v>
      </c>
      <c r="J668" s="12">
        <f t="shared" si="320"/>
        <v>0</v>
      </c>
      <c r="L668" s="12">
        <f t="shared" si="322"/>
        <v>0</v>
      </c>
      <c r="M668" s="33">
        <f t="shared" si="323"/>
        <v>0</v>
      </c>
      <c r="O668" s="12">
        <f t="shared" si="324"/>
        <v>0</v>
      </c>
      <c r="P668" s="33">
        <f t="shared" si="325"/>
        <v>0</v>
      </c>
      <c r="R668" s="12">
        <f t="shared" si="326"/>
        <v>0</v>
      </c>
      <c r="S668" s="33">
        <f t="shared" si="327"/>
        <v>0</v>
      </c>
      <c r="U668" s="12">
        <f t="shared" si="328"/>
        <v>0</v>
      </c>
      <c r="V668" s="33">
        <f t="shared" si="329"/>
        <v>0</v>
      </c>
      <c r="X668" s="12">
        <f t="shared" si="330"/>
        <v>0</v>
      </c>
      <c r="Y668" s="33">
        <f t="shared" si="331"/>
        <v>0</v>
      </c>
      <c r="AA668" s="12">
        <f t="shared" si="332"/>
        <v>0</v>
      </c>
      <c r="AB668" s="33">
        <f t="shared" si="333"/>
        <v>0</v>
      </c>
      <c r="AD668" s="12">
        <f t="shared" si="334"/>
        <v>0</v>
      </c>
      <c r="AE668" s="33">
        <f t="shared" si="335"/>
        <v>0</v>
      </c>
      <c r="AG668" s="12">
        <f t="shared" si="336"/>
        <v>0</v>
      </c>
      <c r="AH668" s="33">
        <f t="shared" si="337"/>
        <v>0</v>
      </c>
      <c r="AJ668" s="12">
        <f t="shared" si="338"/>
        <v>0</v>
      </c>
      <c r="AK668" s="33">
        <f t="shared" si="339"/>
        <v>0</v>
      </c>
      <c r="AM668" s="12">
        <f t="shared" si="340"/>
        <v>0</v>
      </c>
      <c r="AN668" s="33">
        <f t="shared" si="341"/>
        <v>0</v>
      </c>
      <c r="AP668" s="12">
        <f t="shared" si="342"/>
        <v>0</v>
      </c>
      <c r="AQ668" s="33">
        <f t="shared" si="343"/>
        <v>0</v>
      </c>
      <c r="AS668" s="12">
        <f t="shared" si="344"/>
        <v>0</v>
      </c>
      <c r="AT668" s="33">
        <f t="shared" si="345"/>
        <v>0</v>
      </c>
      <c r="AU668" s="158" t="str">
        <f>IF(C668="","",VLOOKUP(B668,apoio!P:S,4,0))</f>
        <v/>
      </c>
    </row>
    <row r="669" spans="1:47" ht="15" customHeight="1" x14ac:dyDescent="0.25">
      <c r="A669" s="10" t="str">
        <f>IF('1_geral'!$D$20="","",'1_geral'!$A$20)</f>
        <v/>
      </c>
      <c r="B669" s="48" t="str">
        <f>IF('1_geral'!$G$20="","",'1_geral'!$G$20)</f>
        <v/>
      </c>
      <c r="C669" s="48" t="str">
        <f>IF('1_geral'!$D$20="","",'1_geral'!$D$20)</f>
        <v/>
      </c>
      <c r="D669" s="35" t="str">
        <f>IF(C669="","",1/'3_pessoal'!C$20)</f>
        <v/>
      </c>
      <c r="E669" s="11">
        <f>IF(C669="",0,'3_pessoal'!BQ$20)</f>
        <v>0</v>
      </c>
      <c r="F669" s="108">
        <f>IF(C669="",0,'3_pessoal'!BS$20)</f>
        <v>0</v>
      </c>
      <c r="G669" s="11">
        <f t="shared" si="321"/>
        <v>0</v>
      </c>
      <c r="I669" s="11">
        <f t="shared" si="319"/>
        <v>0</v>
      </c>
      <c r="J669" s="112">
        <f t="shared" si="320"/>
        <v>0</v>
      </c>
      <c r="L669" s="11">
        <f t="shared" si="322"/>
        <v>0</v>
      </c>
      <c r="M669" s="108">
        <f t="shared" si="323"/>
        <v>0</v>
      </c>
      <c r="O669" s="11">
        <f t="shared" si="324"/>
        <v>0</v>
      </c>
      <c r="P669" s="108">
        <f t="shared" si="325"/>
        <v>0</v>
      </c>
      <c r="R669" s="11">
        <f t="shared" si="326"/>
        <v>0</v>
      </c>
      <c r="S669" s="108">
        <f t="shared" si="327"/>
        <v>0</v>
      </c>
      <c r="U669" s="11">
        <f t="shared" si="328"/>
        <v>0</v>
      </c>
      <c r="V669" s="108">
        <f t="shared" si="329"/>
        <v>0</v>
      </c>
      <c r="X669" s="11">
        <f t="shared" si="330"/>
        <v>0</v>
      </c>
      <c r="Y669" s="108">
        <f t="shared" si="331"/>
        <v>0</v>
      </c>
      <c r="AA669" s="11">
        <f t="shared" si="332"/>
        <v>0</v>
      </c>
      <c r="AB669" s="108">
        <f t="shared" si="333"/>
        <v>0</v>
      </c>
      <c r="AD669" s="11">
        <f t="shared" si="334"/>
        <v>0</v>
      </c>
      <c r="AE669" s="108">
        <f t="shared" si="335"/>
        <v>0</v>
      </c>
      <c r="AG669" s="11">
        <f t="shared" si="336"/>
        <v>0</v>
      </c>
      <c r="AH669" s="108">
        <f t="shared" si="337"/>
        <v>0</v>
      </c>
      <c r="AJ669" s="11">
        <f t="shared" si="338"/>
        <v>0</v>
      </c>
      <c r="AK669" s="108">
        <f t="shared" si="339"/>
        <v>0</v>
      </c>
      <c r="AM669" s="11">
        <f t="shared" si="340"/>
        <v>0</v>
      </c>
      <c r="AN669" s="108">
        <f t="shared" si="341"/>
        <v>0</v>
      </c>
      <c r="AP669" s="11">
        <f t="shared" si="342"/>
        <v>0</v>
      </c>
      <c r="AQ669" s="108">
        <f t="shared" si="343"/>
        <v>0</v>
      </c>
      <c r="AS669" s="11">
        <f t="shared" si="344"/>
        <v>0</v>
      </c>
      <c r="AT669" s="108">
        <f t="shared" si="345"/>
        <v>0</v>
      </c>
      <c r="AU669" s="158" t="str">
        <f>IF(C669="","",VLOOKUP(B669,apoio!P:S,4,0))</f>
        <v/>
      </c>
    </row>
    <row r="670" spans="1:47" ht="15" customHeight="1" x14ac:dyDescent="0.25">
      <c r="A670" s="7" t="str">
        <f>IF('1_geral'!$D$21="","",'1_geral'!$A$21)</f>
        <v/>
      </c>
      <c r="B670" s="49" t="str">
        <f>IF('1_geral'!$G$21="","",'1_geral'!$G$21)</f>
        <v/>
      </c>
      <c r="C670" s="49" t="str">
        <f>IF('1_geral'!$D$21="","",'1_geral'!$D$21)</f>
        <v/>
      </c>
      <c r="D670" s="35" t="str">
        <f>IF(C670="","",1/'3_pessoal'!C$21)</f>
        <v/>
      </c>
      <c r="E670" s="12">
        <f>IF(C670="",0,'3_pessoal'!BQ$21)</f>
        <v>0</v>
      </c>
      <c r="F670" s="33">
        <f>IF(C670="",0,'3_pessoal'!BS$21)</f>
        <v>0</v>
      </c>
      <c r="G670" s="12">
        <f t="shared" si="321"/>
        <v>0</v>
      </c>
      <c r="I670" s="12">
        <f t="shared" si="319"/>
        <v>0</v>
      </c>
      <c r="J670" s="12">
        <f t="shared" si="320"/>
        <v>0</v>
      </c>
      <c r="L670" s="12">
        <f t="shared" si="322"/>
        <v>0</v>
      </c>
      <c r="M670" s="33">
        <f t="shared" si="323"/>
        <v>0</v>
      </c>
      <c r="O670" s="12">
        <f t="shared" si="324"/>
        <v>0</v>
      </c>
      <c r="P670" s="33">
        <f t="shared" si="325"/>
        <v>0</v>
      </c>
      <c r="R670" s="12">
        <f t="shared" si="326"/>
        <v>0</v>
      </c>
      <c r="S670" s="33">
        <f t="shared" si="327"/>
        <v>0</v>
      </c>
      <c r="U670" s="12">
        <f t="shared" si="328"/>
        <v>0</v>
      </c>
      <c r="V670" s="33">
        <f t="shared" si="329"/>
        <v>0</v>
      </c>
      <c r="X670" s="12">
        <f t="shared" si="330"/>
        <v>0</v>
      </c>
      <c r="Y670" s="33">
        <f t="shared" si="331"/>
        <v>0</v>
      </c>
      <c r="AA670" s="12">
        <f t="shared" si="332"/>
        <v>0</v>
      </c>
      <c r="AB670" s="33">
        <f t="shared" si="333"/>
        <v>0</v>
      </c>
      <c r="AD670" s="12">
        <f t="shared" si="334"/>
        <v>0</v>
      </c>
      <c r="AE670" s="33">
        <f t="shared" si="335"/>
        <v>0</v>
      </c>
      <c r="AG670" s="12">
        <f t="shared" si="336"/>
        <v>0</v>
      </c>
      <c r="AH670" s="33">
        <f t="shared" si="337"/>
        <v>0</v>
      </c>
      <c r="AJ670" s="12">
        <f t="shared" si="338"/>
        <v>0</v>
      </c>
      <c r="AK670" s="33">
        <f t="shared" si="339"/>
        <v>0</v>
      </c>
      <c r="AM670" s="12">
        <f t="shared" si="340"/>
        <v>0</v>
      </c>
      <c r="AN670" s="33">
        <f t="shared" si="341"/>
        <v>0</v>
      </c>
      <c r="AP670" s="12">
        <f t="shared" si="342"/>
        <v>0</v>
      </c>
      <c r="AQ670" s="33">
        <f t="shared" si="343"/>
        <v>0</v>
      </c>
      <c r="AS670" s="12">
        <f t="shared" si="344"/>
        <v>0</v>
      </c>
      <c r="AT670" s="33">
        <f t="shared" si="345"/>
        <v>0</v>
      </c>
      <c r="AU670" s="158" t="str">
        <f>IF(C670="","",VLOOKUP(B670,apoio!P:S,4,0))</f>
        <v/>
      </c>
    </row>
    <row r="671" spans="1:47" ht="15" customHeight="1" x14ac:dyDescent="0.25">
      <c r="A671" s="10" t="str">
        <f>IF('1_geral'!$D$22="","",'1_geral'!$A$22)</f>
        <v/>
      </c>
      <c r="B671" s="48" t="str">
        <f>IF('1_geral'!$G$22="","",'1_geral'!$G$22)</f>
        <v/>
      </c>
      <c r="C671" s="48" t="str">
        <f>IF('1_geral'!$D$22="","",'1_geral'!$D$22)</f>
        <v/>
      </c>
      <c r="D671" s="35" t="str">
        <f>IF(C671="","",1/'3_pessoal'!C$22)</f>
        <v/>
      </c>
      <c r="E671" s="11">
        <f>IF(C671="",0,'3_pessoal'!BQ$22)</f>
        <v>0</v>
      </c>
      <c r="F671" s="108">
        <f>IF(C671="",0,'3_pessoal'!BS$22)</f>
        <v>0</v>
      </c>
      <c r="G671" s="11">
        <f t="shared" si="321"/>
        <v>0</v>
      </c>
      <c r="I671" s="11">
        <f t="shared" si="319"/>
        <v>0</v>
      </c>
      <c r="J671" s="112">
        <f t="shared" si="320"/>
        <v>0</v>
      </c>
      <c r="L671" s="11">
        <f t="shared" si="322"/>
        <v>0</v>
      </c>
      <c r="M671" s="108">
        <f t="shared" si="323"/>
        <v>0</v>
      </c>
      <c r="O671" s="11">
        <f t="shared" si="324"/>
        <v>0</v>
      </c>
      <c r="P671" s="108">
        <f t="shared" si="325"/>
        <v>0</v>
      </c>
      <c r="R671" s="11">
        <f t="shared" si="326"/>
        <v>0</v>
      </c>
      <c r="S671" s="108">
        <f t="shared" si="327"/>
        <v>0</v>
      </c>
      <c r="U671" s="11">
        <f t="shared" si="328"/>
        <v>0</v>
      </c>
      <c r="V671" s="108">
        <f t="shared" si="329"/>
        <v>0</v>
      </c>
      <c r="X671" s="11">
        <f t="shared" si="330"/>
        <v>0</v>
      </c>
      <c r="Y671" s="108">
        <f t="shared" si="331"/>
        <v>0</v>
      </c>
      <c r="AA671" s="11">
        <f t="shared" si="332"/>
        <v>0</v>
      </c>
      <c r="AB671" s="108">
        <f t="shared" si="333"/>
        <v>0</v>
      </c>
      <c r="AD671" s="11">
        <f t="shared" si="334"/>
        <v>0</v>
      </c>
      <c r="AE671" s="108">
        <f t="shared" si="335"/>
        <v>0</v>
      </c>
      <c r="AG671" s="11">
        <f t="shared" si="336"/>
        <v>0</v>
      </c>
      <c r="AH671" s="108">
        <f t="shared" si="337"/>
        <v>0</v>
      </c>
      <c r="AJ671" s="11">
        <f t="shared" si="338"/>
        <v>0</v>
      </c>
      <c r="AK671" s="108">
        <f t="shared" si="339"/>
        <v>0</v>
      </c>
      <c r="AM671" s="11">
        <f t="shared" si="340"/>
        <v>0</v>
      </c>
      <c r="AN671" s="108">
        <f t="shared" si="341"/>
        <v>0</v>
      </c>
      <c r="AP671" s="11">
        <f t="shared" si="342"/>
        <v>0</v>
      </c>
      <c r="AQ671" s="108">
        <f t="shared" si="343"/>
        <v>0</v>
      </c>
      <c r="AS671" s="11">
        <f t="shared" si="344"/>
        <v>0</v>
      </c>
      <c r="AT671" s="108">
        <f t="shared" si="345"/>
        <v>0</v>
      </c>
      <c r="AU671" s="158" t="str">
        <f>IF(C671="","",VLOOKUP(B671,apoio!P:S,4,0))</f>
        <v/>
      </c>
    </row>
    <row r="672" spans="1:47" ht="15" customHeight="1" x14ac:dyDescent="0.25">
      <c r="A672" s="7" t="str">
        <f>IF('1_geral'!$D$23="","",'1_geral'!$A$23)</f>
        <v/>
      </c>
      <c r="B672" s="49" t="str">
        <f>IF('1_geral'!$G$23="","",'1_geral'!$G$23)</f>
        <v/>
      </c>
      <c r="C672" s="49" t="str">
        <f>IF('1_geral'!$D$23="","",'1_geral'!$D$23)</f>
        <v/>
      </c>
      <c r="D672" s="35" t="str">
        <f>IF(C672="","",1/'3_pessoal'!C$23)</f>
        <v/>
      </c>
      <c r="E672" s="12">
        <f>IF(C672="",0,'3_pessoal'!BQ$23)</f>
        <v>0</v>
      </c>
      <c r="F672" s="33">
        <f>IF(C672="",0,'3_pessoal'!BS$23)</f>
        <v>0</v>
      </c>
      <c r="G672" s="12">
        <f t="shared" si="321"/>
        <v>0</v>
      </c>
      <c r="I672" s="12">
        <f t="shared" si="319"/>
        <v>0</v>
      </c>
      <c r="J672" s="12">
        <f t="shared" si="320"/>
        <v>0</v>
      </c>
      <c r="L672" s="12">
        <f t="shared" si="322"/>
        <v>0</v>
      </c>
      <c r="M672" s="33">
        <f t="shared" si="323"/>
        <v>0</v>
      </c>
      <c r="O672" s="12">
        <f t="shared" si="324"/>
        <v>0</v>
      </c>
      <c r="P672" s="33">
        <f t="shared" si="325"/>
        <v>0</v>
      </c>
      <c r="R672" s="12">
        <f t="shared" si="326"/>
        <v>0</v>
      </c>
      <c r="S672" s="33">
        <f t="shared" si="327"/>
        <v>0</v>
      </c>
      <c r="U672" s="12">
        <f t="shared" si="328"/>
        <v>0</v>
      </c>
      <c r="V672" s="33">
        <f t="shared" si="329"/>
        <v>0</v>
      </c>
      <c r="X672" s="12">
        <f t="shared" si="330"/>
        <v>0</v>
      </c>
      <c r="Y672" s="33">
        <f t="shared" si="331"/>
        <v>0</v>
      </c>
      <c r="AA672" s="12">
        <f t="shared" si="332"/>
        <v>0</v>
      </c>
      <c r="AB672" s="33">
        <f t="shared" si="333"/>
        <v>0</v>
      </c>
      <c r="AD672" s="12">
        <f t="shared" si="334"/>
        <v>0</v>
      </c>
      <c r="AE672" s="33">
        <f t="shared" si="335"/>
        <v>0</v>
      </c>
      <c r="AG672" s="12">
        <f t="shared" si="336"/>
        <v>0</v>
      </c>
      <c r="AH672" s="33">
        <f t="shared" si="337"/>
        <v>0</v>
      </c>
      <c r="AJ672" s="12">
        <f t="shared" si="338"/>
        <v>0</v>
      </c>
      <c r="AK672" s="33">
        <f t="shared" si="339"/>
        <v>0</v>
      </c>
      <c r="AM672" s="12">
        <f t="shared" si="340"/>
        <v>0</v>
      </c>
      <c r="AN672" s="33">
        <f t="shared" si="341"/>
        <v>0</v>
      </c>
      <c r="AP672" s="12">
        <f t="shared" si="342"/>
        <v>0</v>
      </c>
      <c r="AQ672" s="33">
        <f t="shared" si="343"/>
        <v>0</v>
      </c>
      <c r="AS672" s="12">
        <f t="shared" si="344"/>
        <v>0</v>
      </c>
      <c r="AT672" s="33">
        <f t="shared" si="345"/>
        <v>0</v>
      </c>
      <c r="AU672" s="158" t="str">
        <f>IF(C672="","",VLOOKUP(B672,apoio!P:S,4,0))</f>
        <v/>
      </c>
    </row>
    <row r="673" spans="1:47" ht="15" customHeight="1" x14ac:dyDescent="0.25">
      <c r="A673" s="10" t="str">
        <f>IF('1_geral'!$D$24="","",'1_geral'!$A$24)</f>
        <v/>
      </c>
      <c r="B673" s="48" t="str">
        <f>IF('1_geral'!$G$24="","",'1_geral'!$G$24)</f>
        <v/>
      </c>
      <c r="C673" s="48" t="str">
        <f>IF('1_geral'!$D$24="","",'1_geral'!$D$24)</f>
        <v/>
      </c>
      <c r="D673" s="35" t="str">
        <f>IF(C673="","",1/'3_pessoal'!C$24)</f>
        <v/>
      </c>
      <c r="E673" s="11">
        <f>IF(C673="",0,'3_pessoal'!BQ$24)</f>
        <v>0</v>
      </c>
      <c r="F673" s="108">
        <f>IF(C673="",0,'3_pessoal'!BS$24)</f>
        <v>0</v>
      </c>
      <c r="G673" s="11">
        <f t="shared" si="321"/>
        <v>0</v>
      </c>
      <c r="I673" s="11">
        <f t="shared" si="319"/>
        <v>0</v>
      </c>
      <c r="J673" s="112">
        <f t="shared" si="320"/>
        <v>0</v>
      </c>
      <c r="L673" s="11">
        <f t="shared" si="322"/>
        <v>0</v>
      </c>
      <c r="M673" s="108">
        <f t="shared" si="323"/>
        <v>0</v>
      </c>
      <c r="O673" s="11">
        <f t="shared" si="324"/>
        <v>0</v>
      </c>
      <c r="P673" s="108">
        <f t="shared" si="325"/>
        <v>0</v>
      </c>
      <c r="R673" s="11">
        <f t="shared" si="326"/>
        <v>0</v>
      </c>
      <c r="S673" s="108">
        <f t="shared" si="327"/>
        <v>0</v>
      </c>
      <c r="U673" s="11">
        <f t="shared" si="328"/>
        <v>0</v>
      </c>
      <c r="V673" s="108">
        <f t="shared" si="329"/>
        <v>0</v>
      </c>
      <c r="X673" s="11">
        <f t="shared" si="330"/>
        <v>0</v>
      </c>
      <c r="Y673" s="108">
        <f t="shared" si="331"/>
        <v>0</v>
      </c>
      <c r="AA673" s="11">
        <f t="shared" si="332"/>
        <v>0</v>
      </c>
      <c r="AB673" s="108">
        <f t="shared" si="333"/>
        <v>0</v>
      </c>
      <c r="AD673" s="11">
        <f t="shared" si="334"/>
        <v>0</v>
      </c>
      <c r="AE673" s="108">
        <f t="shared" si="335"/>
        <v>0</v>
      </c>
      <c r="AG673" s="11">
        <f t="shared" si="336"/>
        <v>0</v>
      </c>
      <c r="AH673" s="108">
        <f t="shared" si="337"/>
        <v>0</v>
      </c>
      <c r="AJ673" s="11">
        <f t="shared" si="338"/>
        <v>0</v>
      </c>
      <c r="AK673" s="108">
        <f t="shared" si="339"/>
        <v>0</v>
      </c>
      <c r="AM673" s="11">
        <f t="shared" si="340"/>
        <v>0</v>
      </c>
      <c r="AN673" s="108">
        <f t="shared" si="341"/>
        <v>0</v>
      </c>
      <c r="AP673" s="11">
        <f t="shared" si="342"/>
        <v>0</v>
      </c>
      <c r="AQ673" s="108">
        <f t="shared" si="343"/>
        <v>0</v>
      </c>
      <c r="AS673" s="11">
        <f t="shared" si="344"/>
        <v>0</v>
      </c>
      <c r="AT673" s="108">
        <f t="shared" si="345"/>
        <v>0</v>
      </c>
      <c r="AU673" s="158" t="str">
        <f>IF(C673="","",VLOOKUP(B673,apoio!P:S,4,0))</f>
        <v/>
      </c>
    </row>
    <row r="674" spans="1:47" ht="15" customHeight="1" x14ac:dyDescent="0.25">
      <c r="A674" s="7" t="str">
        <f>IF('1_geral'!$D$25="","",'1_geral'!$A$25)</f>
        <v/>
      </c>
      <c r="B674" s="49" t="str">
        <f>IF('1_geral'!$G$25="","",'1_geral'!$G$25)</f>
        <v/>
      </c>
      <c r="C674" s="49" t="str">
        <f>IF('1_geral'!$D$25="","",'1_geral'!$D$25)</f>
        <v/>
      </c>
      <c r="D674" s="35" t="str">
        <f>IF(C674="","",1/'3_pessoal'!C$25)</f>
        <v/>
      </c>
      <c r="E674" s="12">
        <f>IF(C674="",0,'3_pessoal'!BQ$25)</f>
        <v>0</v>
      </c>
      <c r="F674" s="33">
        <f>IF(C674="",0,'3_pessoal'!BS$25)</f>
        <v>0</v>
      </c>
      <c r="G674" s="12">
        <f t="shared" si="321"/>
        <v>0</v>
      </c>
      <c r="I674" s="12">
        <f t="shared" si="319"/>
        <v>0</v>
      </c>
      <c r="J674" s="12">
        <f t="shared" si="320"/>
        <v>0</v>
      </c>
      <c r="L674" s="12">
        <f t="shared" si="322"/>
        <v>0</v>
      </c>
      <c r="M674" s="33">
        <f t="shared" si="323"/>
        <v>0</v>
      </c>
      <c r="O674" s="12">
        <f t="shared" si="324"/>
        <v>0</v>
      </c>
      <c r="P674" s="33">
        <f t="shared" si="325"/>
        <v>0</v>
      </c>
      <c r="R674" s="12">
        <f t="shared" si="326"/>
        <v>0</v>
      </c>
      <c r="S674" s="33">
        <f t="shared" si="327"/>
        <v>0</v>
      </c>
      <c r="U674" s="12">
        <f t="shared" si="328"/>
        <v>0</v>
      </c>
      <c r="V674" s="33">
        <f t="shared" si="329"/>
        <v>0</v>
      </c>
      <c r="X674" s="12">
        <f t="shared" si="330"/>
        <v>0</v>
      </c>
      <c r="Y674" s="33">
        <f t="shared" si="331"/>
        <v>0</v>
      </c>
      <c r="AA674" s="12">
        <f t="shared" si="332"/>
        <v>0</v>
      </c>
      <c r="AB674" s="33">
        <f t="shared" si="333"/>
        <v>0</v>
      </c>
      <c r="AD674" s="12">
        <f t="shared" si="334"/>
        <v>0</v>
      </c>
      <c r="AE674" s="33">
        <f t="shared" si="335"/>
        <v>0</v>
      </c>
      <c r="AG674" s="12">
        <f t="shared" si="336"/>
        <v>0</v>
      </c>
      <c r="AH674" s="33">
        <f t="shared" si="337"/>
        <v>0</v>
      </c>
      <c r="AJ674" s="12">
        <f t="shared" si="338"/>
        <v>0</v>
      </c>
      <c r="AK674" s="33">
        <f t="shared" si="339"/>
        <v>0</v>
      </c>
      <c r="AM674" s="12">
        <f t="shared" si="340"/>
        <v>0</v>
      </c>
      <c r="AN674" s="33">
        <f t="shared" si="341"/>
        <v>0</v>
      </c>
      <c r="AP674" s="12">
        <f t="shared" si="342"/>
        <v>0</v>
      </c>
      <c r="AQ674" s="33">
        <f t="shared" si="343"/>
        <v>0</v>
      </c>
      <c r="AS674" s="12">
        <f t="shared" si="344"/>
        <v>0</v>
      </c>
      <c r="AT674" s="33">
        <f t="shared" si="345"/>
        <v>0</v>
      </c>
      <c r="AU674" s="158" t="str">
        <f>IF(C674="","",VLOOKUP(B674,apoio!P:S,4,0))</f>
        <v/>
      </c>
    </row>
    <row r="675" spans="1:47" ht="15" customHeight="1" x14ac:dyDescent="0.25">
      <c r="A675" s="10" t="str">
        <f>IF('1_geral'!$D$26="","",'1_geral'!$A$26)</f>
        <v/>
      </c>
      <c r="B675" s="48" t="str">
        <f>IF('1_geral'!$G$26="","",'1_geral'!$G$26)</f>
        <v/>
      </c>
      <c r="C675" s="48" t="str">
        <f>IF('1_geral'!$D$26="","",'1_geral'!$D$26)</f>
        <v/>
      </c>
      <c r="D675" s="35" t="str">
        <f>IF(C675="","",1/'3_pessoal'!C$26)</f>
        <v/>
      </c>
      <c r="E675" s="11">
        <f>IF(C675="",0,'3_pessoal'!BQ$26)</f>
        <v>0</v>
      </c>
      <c r="F675" s="108">
        <f>IF(C675="",0,'3_pessoal'!BS$26)</f>
        <v>0</v>
      </c>
      <c r="G675" s="11">
        <f t="shared" si="321"/>
        <v>0</v>
      </c>
      <c r="I675" s="11">
        <f t="shared" si="319"/>
        <v>0</v>
      </c>
      <c r="J675" s="112">
        <f t="shared" si="320"/>
        <v>0</v>
      </c>
      <c r="L675" s="11">
        <f t="shared" si="322"/>
        <v>0</v>
      </c>
      <c r="M675" s="108">
        <f t="shared" si="323"/>
        <v>0</v>
      </c>
      <c r="O675" s="11">
        <f t="shared" si="324"/>
        <v>0</v>
      </c>
      <c r="P675" s="108">
        <f t="shared" si="325"/>
        <v>0</v>
      </c>
      <c r="R675" s="11">
        <f t="shared" si="326"/>
        <v>0</v>
      </c>
      <c r="S675" s="108">
        <f t="shared" si="327"/>
        <v>0</v>
      </c>
      <c r="U675" s="11">
        <f t="shared" si="328"/>
        <v>0</v>
      </c>
      <c r="V675" s="108">
        <f t="shared" si="329"/>
        <v>0</v>
      </c>
      <c r="X675" s="11">
        <f t="shared" si="330"/>
        <v>0</v>
      </c>
      <c r="Y675" s="108">
        <f t="shared" si="331"/>
        <v>0</v>
      </c>
      <c r="AA675" s="11">
        <f t="shared" si="332"/>
        <v>0</v>
      </c>
      <c r="AB675" s="108">
        <f t="shared" si="333"/>
        <v>0</v>
      </c>
      <c r="AD675" s="11">
        <f t="shared" si="334"/>
        <v>0</v>
      </c>
      <c r="AE675" s="108">
        <f t="shared" si="335"/>
        <v>0</v>
      </c>
      <c r="AG675" s="11">
        <f t="shared" si="336"/>
        <v>0</v>
      </c>
      <c r="AH675" s="108">
        <f t="shared" si="337"/>
        <v>0</v>
      </c>
      <c r="AJ675" s="11">
        <f t="shared" si="338"/>
        <v>0</v>
      </c>
      <c r="AK675" s="108">
        <f t="shared" si="339"/>
        <v>0</v>
      </c>
      <c r="AM675" s="11">
        <f t="shared" si="340"/>
        <v>0</v>
      </c>
      <c r="AN675" s="108">
        <f t="shared" si="341"/>
        <v>0</v>
      </c>
      <c r="AP675" s="11">
        <f t="shared" si="342"/>
        <v>0</v>
      </c>
      <c r="AQ675" s="108">
        <f t="shared" si="343"/>
        <v>0</v>
      </c>
      <c r="AS675" s="11">
        <f t="shared" si="344"/>
        <v>0</v>
      </c>
      <c r="AT675" s="108">
        <f t="shared" si="345"/>
        <v>0</v>
      </c>
      <c r="AU675" s="158" t="str">
        <f>IF(C675="","",VLOOKUP(B675,apoio!P:S,4,0))</f>
        <v/>
      </c>
    </row>
    <row r="676" spans="1:47" ht="15" customHeight="1" x14ac:dyDescent="0.25">
      <c r="A676" s="7" t="str">
        <f>IF('1_geral'!$D$27="","",'1_geral'!$A$27)</f>
        <v/>
      </c>
      <c r="B676" s="49" t="str">
        <f>IF('1_geral'!$G$27="","",'1_geral'!$G$27)</f>
        <v/>
      </c>
      <c r="C676" s="49" t="str">
        <f>IF('1_geral'!$D$27="","",'1_geral'!$D$27)</f>
        <v/>
      </c>
      <c r="D676" s="35" t="str">
        <f>IF(C676="","",1/'3_pessoal'!C$27)</f>
        <v/>
      </c>
      <c r="E676" s="12">
        <f>IF(C676="",0,'3_pessoal'!BQ$27)</f>
        <v>0</v>
      </c>
      <c r="F676" s="33">
        <f>IF(C676="",0,'3_pessoal'!BS$27)</f>
        <v>0</v>
      </c>
      <c r="G676" s="12">
        <f t="shared" si="321"/>
        <v>0</v>
      </c>
      <c r="I676" s="12">
        <f t="shared" si="319"/>
        <v>0</v>
      </c>
      <c r="J676" s="12">
        <f t="shared" si="320"/>
        <v>0</v>
      </c>
      <c r="L676" s="12">
        <f t="shared" si="322"/>
        <v>0</v>
      </c>
      <c r="M676" s="33">
        <f t="shared" si="323"/>
        <v>0</v>
      </c>
      <c r="O676" s="12">
        <f t="shared" si="324"/>
        <v>0</v>
      </c>
      <c r="P676" s="33">
        <f t="shared" si="325"/>
        <v>0</v>
      </c>
      <c r="R676" s="12">
        <f t="shared" si="326"/>
        <v>0</v>
      </c>
      <c r="S676" s="33">
        <f t="shared" si="327"/>
        <v>0</v>
      </c>
      <c r="U676" s="12">
        <f t="shared" si="328"/>
        <v>0</v>
      </c>
      <c r="V676" s="33">
        <f t="shared" si="329"/>
        <v>0</v>
      </c>
      <c r="X676" s="12">
        <f t="shared" si="330"/>
        <v>0</v>
      </c>
      <c r="Y676" s="33">
        <f t="shared" si="331"/>
        <v>0</v>
      </c>
      <c r="AA676" s="12">
        <f t="shared" si="332"/>
        <v>0</v>
      </c>
      <c r="AB676" s="33">
        <f t="shared" si="333"/>
        <v>0</v>
      </c>
      <c r="AD676" s="12">
        <f t="shared" si="334"/>
        <v>0</v>
      </c>
      <c r="AE676" s="33">
        <f t="shared" si="335"/>
        <v>0</v>
      </c>
      <c r="AG676" s="12">
        <f t="shared" si="336"/>
        <v>0</v>
      </c>
      <c r="AH676" s="33">
        <f t="shared" si="337"/>
        <v>0</v>
      </c>
      <c r="AJ676" s="12">
        <f t="shared" si="338"/>
        <v>0</v>
      </c>
      <c r="AK676" s="33">
        <f t="shared" si="339"/>
        <v>0</v>
      </c>
      <c r="AM676" s="12">
        <f t="shared" si="340"/>
        <v>0</v>
      </c>
      <c r="AN676" s="33">
        <f t="shared" si="341"/>
        <v>0</v>
      </c>
      <c r="AP676" s="12">
        <f t="shared" si="342"/>
        <v>0</v>
      </c>
      <c r="AQ676" s="33">
        <f t="shared" si="343"/>
        <v>0</v>
      </c>
      <c r="AS676" s="12">
        <f t="shared" si="344"/>
        <v>0</v>
      </c>
      <c r="AT676" s="33">
        <f t="shared" si="345"/>
        <v>0</v>
      </c>
      <c r="AU676" s="158" t="str">
        <f>IF(C676="","",VLOOKUP(B676,apoio!P:S,4,0))</f>
        <v/>
      </c>
    </row>
    <row r="677" spans="1:47" ht="15" customHeight="1" x14ac:dyDescent="0.25">
      <c r="A677" s="10" t="str">
        <f>IF('1_geral'!$D$28="","",'1_geral'!$A$28)</f>
        <v/>
      </c>
      <c r="B677" s="48" t="str">
        <f>IF('1_geral'!$G$28="","",'1_geral'!$G$28)</f>
        <v/>
      </c>
      <c r="C677" s="48" t="str">
        <f>IF('1_geral'!$D$28="","",'1_geral'!$D$28)</f>
        <v/>
      </c>
      <c r="D677" s="35" t="str">
        <f>IF(C677="","",1/'3_pessoal'!C$28)</f>
        <v/>
      </c>
      <c r="E677" s="11">
        <f>IF(C677="",0,'3_pessoal'!BQ$28)</f>
        <v>0</v>
      </c>
      <c r="F677" s="108">
        <f>IF(C677="",0,'3_pessoal'!BS$28)</f>
        <v>0</v>
      </c>
      <c r="G677" s="11">
        <f t="shared" si="321"/>
        <v>0</v>
      </c>
      <c r="I677" s="11">
        <f t="shared" si="319"/>
        <v>0</v>
      </c>
      <c r="J677" s="112">
        <f t="shared" si="320"/>
        <v>0</v>
      </c>
      <c r="L677" s="11">
        <f t="shared" si="322"/>
        <v>0</v>
      </c>
      <c r="M677" s="108">
        <f t="shared" si="323"/>
        <v>0</v>
      </c>
      <c r="O677" s="11">
        <f t="shared" si="324"/>
        <v>0</v>
      </c>
      <c r="P677" s="108">
        <f t="shared" si="325"/>
        <v>0</v>
      </c>
      <c r="R677" s="11">
        <f t="shared" si="326"/>
        <v>0</v>
      </c>
      <c r="S677" s="108">
        <f t="shared" si="327"/>
        <v>0</v>
      </c>
      <c r="U677" s="11">
        <f t="shared" si="328"/>
        <v>0</v>
      </c>
      <c r="V677" s="108">
        <f t="shared" si="329"/>
        <v>0</v>
      </c>
      <c r="X677" s="11">
        <f t="shared" si="330"/>
        <v>0</v>
      </c>
      <c r="Y677" s="108">
        <f t="shared" si="331"/>
        <v>0</v>
      </c>
      <c r="AA677" s="11">
        <f t="shared" si="332"/>
        <v>0</v>
      </c>
      <c r="AB677" s="108">
        <f t="shared" si="333"/>
        <v>0</v>
      </c>
      <c r="AD677" s="11">
        <f t="shared" si="334"/>
        <v>0</v>
      </c>
      <c r="AE677" s="108">
        <f t="shared" si="335"/>
        <v>0</v>
      </c>
      <c r="AG677" s="11">
        <f t="shared" si="336"/>
        <v>0</v>
      </c>
      <c r="AH677" s="108">
        <f t="shared" si="337"/>
        <v>0</v>
      </c>
      <c r="AJ677" s="11">
        <f t="shared" si="338"/>
        <v>0</v>
      </c>
      <c r="AK677" s="108">
        <f t="shared" si="339"/>
        <v>0</v>
      </c>
      <c r="AM677" s="11">
        <f t="shared" si="340"/>
        <v>0</v>
      </c>
      <c r="AN677" s="108">
        <f t="shared" si="341"/>
        <v>0</v>
      </c>
      <c r="AP677" s="11">
        <f t="shared" si="342"/>
        <v>0</v>
      </c>
      <c r="AQ677" s="108">
        <f t="shared" si="343"/>
        <v>0</v>
      </c>
      <c r="AS677" s="11">
        <f t="shared" si="344"/>
        <v>0</v>
      </c>
      <c r="AT677" s="108">
        <f t="shared" si="345"/>
        <v>0</v>
      </c>
      <c r="AU677" s="158" t="str">
        <f>IF(C677="","",VLOOKUP(B677,apoio!P:S,4,0))</f>
        <v/>
      </c>
    </row>
    <row r="678" spans="1:47" ht="15" customHeight="1" x14ac:dyDescent="0.25">
      <c r="A678" s="7" t="str">
        <f>IF('1_geral'!$D$29="","",'1_geral'!$A$29)</f>
        <v/>
      </c>
      <c r="B678" s="49" t="str">
        <f>IF('1_geral'!$G$29="","",'1_geral'!$G$29)</f>
        <v/>
      </c>
      <c r="C678" s="49" t="str">
        <f>IF('1_geral'!$D$29="","",'1_geral'!$D$29)</f>
        <v/>
      </c>
      <c r="D678" s="35" t="str">
        <f>IF(C678="","",1/'3_pessoal'!C$29)</f>
        <v/>
      </c>
      <c r="E678" s="12">
        <f>IF(C678="",0,'3_pessoal'!BQ$29)</f>
        <v>0</v>
      </c>
      <c r="F678" s="33">
        <f>IF(C678="",0,'3_pessoal'!BS$29)</f>
        <v>0</v>
      </c>
      <c r="G678" s="12">
        <f t="shared" si="321"/>
        <v>0</v>
      </c>
      <c r="I678" s="12">
        <f t="shared" si="319"/>
        <v>0</v>
      </c>
      <c r="J678" s="12">
        <f t="shared" si="320"/>
        <v>0</v>
      </c>
      <c r="L678" s="12">
        <f t="shared" si="322"/>
        <v>0</v>
      </c>
      <c r="M678" s="33">
        <f t="shared" si="323"/>
        <v>0</v>
      </c>
      <c r="O678" s="12">
        <f t="shared" si="324"/>
        <v>0</v>
      </c>
      <c r="P678" s="33">
        <f t="shared" si="325"/>
        <v>0</v>
      </c>
      <c r="R678" s="12">
        <f t="shared" si="326"/>
        <v>0</v>
      </c>
      <c r="S678" s="33">
        <f t="shared" si="327"/>
        <v>0</v>
      </c>
      <c r="U678" s="12">
        <f t="shared" si="328"/>
        <v>0</v>
      </c>
      <c r="V678" s="33">
        <f t="shared" si="329"/>
        <v>0</v>
      </c>
      <c r="X678" s="12">
        <f t="shared" si="330"/>
        <v>0</v>
      </c>
      <c r="Y678" s="33">
        <f t="shared" si="331"/>
        <v>0</v>
      </c>
      <c r="AA678" s="12">
        <f t="shared" si="332"/>
        <v>0</v>
      </c>
      <c r="AB678" s="33">
        <f t="shared" si="333"/>
        <v>0</v>
      </c>
      <c r="AD678" s="12">
        <f t="shared" si="334"/>
        <v>0</v>
      </c>
      <c r="AE678" s="33">
        <f t="shared" si="335"/>
        <v>0</v>
      </c>
      <c r="AG678" s="12">
        <f t="shared" si="336"/>
        <v>0</v>
      </c>
      <c r="AH678" s="33">
        <f t="shared" si="337"/>
        <v>0</v>
      </c>
      <c r="AJ678" s="12">
        <f t="shared" si="338"/>
        <v>0</v>
      </c>
      <c r="AK678" s="33">
        <f t="shared" si="339"/>
        <v>0</v>
      </c>
      <c r="AM678" s="12">
        <f t="shared" si="340"/>
        <v>0</v>
      </c>
      <c r="AN678" s="33">
        <f t="shared" si="341"/>
        <v>0</v>
      </c>
      <c r="AP678" s="12">
        <f t="shared" si="342"/>
        <v>0</v>
      </c>
      <c r="AQ678" s="33">
        <f t="shared" si="343"/>
        <v>0</v>
      </c>
      <c r="AS678" s="12">
        <f t="shared" si="344"/>
        <v>0</v>
      </c>
      <c r="AT678" s="33">
        <f t="shared" si="345"/>
        <v>0</v>
      </c>
      <c r="AU678" s="158" t="str">
        <f>IF(C678="","",VLOOKUP(B678,apoio!P:S,4,0))</f>
        <v/>
      </c>
    </row>
    <row r="679" spans="1:47" ht="15" customHeight="1" x14ac:dyDescent="0.25">
      <c r="A679" s="10" t="str">
        <f>IF('1_geral'!$D$30="","",'1_geral'!$A$30)</f>
        <v/>
      </c>
      <c r="B679" s="48" t="str">
        <f>IF('1_geral'!$G$30="","",'1_geral'!$G$30)</f>
        <v/>
      </c>
      <c r="C679" s="48" t="str">
        <f>IF('1_geral'!$D$30="","",'1_geral'!$D$30)</f>
        <v/>
      </c>
      <c r="D679" s="35" t="str">
        <f>IF(C679="","",1/'3_pessoal'!C$30)</f>
        <v/>
      </c>
      <c r="E679" s="11">
        <f>IF(C679="",0,'3_pessoal'!BQ$30)</f>
        <v>0</v>
      </c>
      <c r="F679" s="108">
        <f>IF(C679="",0,'3_pessoal'!BS$30)</f>
        <v>0</v>
      </c>
      <c r="G679" s="11">
        <f t="shared" si="321"/>
        <v>0</v>
      </c>
      <c r="I679" s="11">
        <f t="shared" si="319"/>
        <v>0</v>
      </c>
      <c r="J679" s="112">
        <f t="shared" si="320"/>
        <v>0</v>
      </c>
      <c r="L679" s="11">
        <f t="shared" si="322"/>
        <v>0</v>
      </c>
      <c r="M679" s="108">
        <f t="shared" si="323"/>
        <v>0</v>
      </c>
      <c r="O679" s="11">
        <f t="shared" si="324"/>
        <v>0</v>
      </c>
      <c r="P679" s="108">
        <f t="shared" si="325"/>
        <v>0</v>
      </c>
      <c r="R679" s="11">
        <f t="shared" si="326"/>
        <v>0</v>
      </c>
      <c r="S679" s="108">
        <f t="shared" si="327"/>
        <v>0</v>
      </c>
      <c r="U679" s="11">
        <f t="shared" si="328"/>
        <v>0</v>
      </c>
      <c r="V679" s="108">
        <f t="shared" si="329"/>
        <v>0</v>
      </c>
      <c r="X679" s="11">
        <f t="shared" si="330"/>
        <v>0</v>
      </c>
      <c r="Y679" s="108">
        <f t="shared" si="331"/>
        <v>0</v>
      </c>
      <c r="AA679" s="11">
        <f t="shared" si="332"/>
        <v>0</v>
      </c>
      <c r="AB679" s="108">
        <f t="shared" si="333"/>
        <v>0</v>
      </c>
      <c r="AD679" s="11">
        <f t="shared" si="334"/>
        <v>0</v>
      </c>
      <c r="AE679" s="108">
        <f t="shared" si="335"/>
        <v>0</v>
      </c>
      <c r="AG679" s="11">
        <f t="shared" si="336"/>
        <v>0</v>
      </c>
      <c r="AH679" s="108">
        <f t="shared" si="337"/>
        <v>0</v>
      </c>
      <c r="AJ679" s="11">
        <f t="shared" si="338"/>
        <v>0</v>
      </c>
      <c r="AK679" s="108">
        <f t="shared" si="339"/>
        <v>0</v>
      </c>
      <c r="AM679" s="11">
        <f t="shared" si="340"/>
        <v>0</v>
      </c>
      <c r="AN679" s="108">
        <f t="shared" si="341"/>
        <v>0</v>
      </c>
      <c r="AP679" s="11">
        <f t="shared" si="342"/>
        <v>0</v>
      </c>
      <c r="AQ679" s="108">
        <f t="shared" si="343"/>
        <v>0</v>
      </c>
      <c r="AS679" s="11">
        <f t="shared" si="344"/>
        <v>0</v>
      </c>
      <c r="AT679" s="108">
        <f t="shared" si="345"/>
        <v>0</v>
      </c>
      <c r="AU679" s="158" t="str">
        <f>IF(C679="","",VLOOKUP(B679,apoio!P:S,4,0))</f>
        <v/>
      </c>
    </row>
    <row r="680" spans="1:47" ht="15" customHeight="1" x14ac:dyDescent="0.25">
      <c r="A680" s="7" t="str">
        <f>IF('1_geral'!$D$31="","",'1_geral'!$A$31)</f>
        <v/>
      </c>
      <c r="B680" s="49" t="str">
        <f>IF('1_geral'!$G$31="","",'1_geral'!$G$31)</f>
        <v/>
      </c>
      <c r="C680" s="49" t="str">
        <f>IF('1_geral'!$D$31="","",'1_geral'!$D$31)</f>
        <v/>
      </c>
      <c r="D680" s="35" t="str">
        <f>IF(C680="","",1/'3_pessoal'!C$31)</f>
        <v/>
      </c>
      <c r="E680" s="12">
        <f>IF(C680="",0,'3_pessoal'!BQ$31)</f>
        <v>0</v>
      </c>
      <c r="F680" s="33">
        <f>IF(C680="",0,'3_pessoal'!BS$31)</f>
        <v>0</v>
      </c>
      <c r="G680" s="12">
        <f t="shared" si="321"/>
        <v>0</v>
      </c>
      <c r="I680" s="12">
        <f t="shared" si="319"/>
        <v>0</v>
      </c>
      <c r="J680" s="12">
        <f t="shared" si="320"/>
        <v>0</v>
      </c>
      <c r="L680" s="12">
        <f t="shared" si="322"/>
        <v>0</v>
      </c>
      <c r="M680" s="33">
        <f t="shared" si="323"/>
        <v>0</v>
      </c>
      <c r="O680" s="12">
        <f t="shared" si="324"/>
        <v>0</v>
      </c>
      <c r="P680" s="33">
        <f t="shared" si="325"/>
        <v>0</v>
      </c>
      <c r="R680" s="12">
        <f t="shared" si="326"/>
        <v>0</v>
      </c>
      <c r="S680" s="33">
        <f t="shared" si="327"/>
        <v>0</v>
      </c>
      <c r="U680" s="12">
        <f t="shared" si="328"/>
        <v>0</v>
      </c>
      <c r="V680" s="33">
        <f t="shared" si="329"/>
        <v>0</v>
      </c>
      <c r="X680" s="12">
        <f t="shared" si="330"/>
        <v>0</v>
      </c>
      <c r="Y680" s="33">
        <f t="shared" si="331"/>
        <v>0</v>
      </c>
      <c r="AA680" s="12">
        <f t="shared" si="332"/>
        <v>0</v>
      </c>
      <c r="AB680" s="33">
        <f t="shared" si="333"/>
        <v>0</v>
      </c>
      <c r="AD680" s="12">
        <f t="shared" si="334"/>
        <v>0</v>
      </c>
      <c r="AE680" s="33">
        <f t="shared" si="335"/>
        <v>0</v>
      </c>
      <c r="AG680" s="12">
        <f t="shared" si="336"/>
        <v>0</v>
      </c>
      <c r="AH680" s="33">
        <f t="shared" si="337"/>
        <v>0</v>
      </c>
      <c r="AJ680" s="12">
        <f t="shared" si="338"/>
        <v>0</v>
      </c>
      <c r="AK680" s="33">
        <f t="shared" si="339"/>
        <v>0</v>
      </c>
      <c r="AM680" s="12">
        <f t="shared" si="340"/>
        <v>0</v>
      </c>
      <c r="AN680" s="33">
        <f t="shared" si="341"/>
        <v>0</v>
      </c>
      <c r="AP680" s="12">
        <f t="shared" si="342"/>
        <v>0</v>
      </c>
      <c r="AQ680" s="33">
        <f t="shared" si="343"/>
        <v>0</v>
      </c>
      <c r="AS680" s="12">
        <f t="shared" si="344"/>
        <v>0</v>
      </c>
      <c r="AT680" s="33">
        <f t="shared" si="345"/>
        <v>0</v>
      </c>
      <c r="AU680" s="158" t="str">
        <f>IF(C680="","",VLOOKUP(B680,apoio!P:S,4,0))</f>
        <v/>
      </c>
    </row>
    <row r="681" spans="1:47" ht="15" customHeight="1" x14ac:dyDescent="0.25">
      <c r="A681" s="10" t="str">
        <f>IF('1_geral'!$D$32="","",'1_geral'!$A$32)</f>
        <v/>
      </c>
      <c r="B681" s="48" t="str">
        <f>IF('1_geral'!$G$32="","",'1_geral'!$G$32)</f>
        <v/>
      </c>
      <c r="C681" s="48" t="str">
        <f>IF('1_geral'!$D$32="","",'1_geral'!$D$32)</f>
        <v/>
      </c>
      <c r="D681" s="35" t="str">
        <f>IF(C681="","",1/'3_pessoal'!C$32)</f>
        <v/>
      </c>
      <c r="E681" s="11">
        <f>IF(C681="",0,'3_pessoal'!BQ$32)</f>
        <v>0</v>
      </c>
      <c r="F681" s="108">
        <f>IF(C681="",0,'3_pessoal'!BS$32)</f>
        <v>0</v>
      </c>
      <c r="G681" s="11">
        <f t="shared" si="321"/>
        <v>0</v>
      </c>
      <c r="I681" s="11">
        <f t="shared" si="319"/>
        <v>0</v>
      </c>
      <c r="J681" s="112">
        <f t="shared" si="320"/>
        <v>0</v>
      </c>
      <c r="L681" s="11">
        <f t="shared" si="322"/>
        <v>0</v>
      </c>
      <c r="M681" s="108">
        <f t="shared" si="323"/>
        <v>0</v>
      </c>
      <c r="O681" s="11">
        <f t="shared" si="324"/>
        <v>0</v>
      </c>
      <c r="P681" s="108">
        <f t="shared" si="325"/>
        <v>0</v>
      </c>
      <c r="R681" s="11">
        <f t="shared" si="326"/>
        <v>0</v>
      </c>
      <c r="S681" s="108">
        <f t="shared" si="327"/>
        <v>0</v>
      </c>
      <c r="U681" s="11">
        <f t="shared" si="328"/>
        <v>0</v>
      </c>
      <c r="V681" s="108">
        <f t="shared" si="329"/>
        <v>0</v>
      </c>
      <c r="X681" s="11">
        <f t="shared" si="330"/>
        <v>0</v>
      </c>
      <c r="Y681" s="108">
        <f t="shared" si="331"/>
        <v>0</v>
      </c>
      <c r="AA681" s="11">
        <f t="shared" si="332"/>
        <v>0</v>
      </c>
      <c r="AB681" s="108">
        <f t="shared" si="333"/>
        <v>0</v>
      </c>
      <c r="AD681" s="11">
        <f t="shared" si="334"/>
        <v>0</v>
      </c>
      <c r="AE681" s="108">
        <f t="shared" si="335"/>
        <v>0</v>
      </c>
      <c r="AG681" s="11">
        <f t="shared" si="336"/>
        <v>0</v>
      </c>
      <c r="AH681" s="108">
        <f t="shared" si="337"/>
        <v>0</v>
      </c>
      <c r="AJ681" s="11">
        <f t="shared" si="338"/>
        <v>0</v>
      </c>
      <c r="AK681" s="108">
        <f t="shared" si="339"/>
        <v>0</v>
      </c>
      <c r="AM681" s="11">
        <f t="shared" si="340"/>
        <v>0</v>
      </c>
      <c r="AN681" s="108">
        <f t="shared" si="341"/>
        <v>0</v>
      </c>
      <c r="AP681" s="11">
        <f t="shared" si="342"/>
        <v>0</v>
      </c>
      <c r="AQ681" s="108">
        <f t="shared" si="343"/>
        <v>0</v>
      </c>
      <c r="AS681" s="11">
        <f t="shared" si="344"/>
        <v>0</v>
      </c>
      <c r="AT681" s="108">
        <f t="shared" si="345"/>
        <v>0</v>
      </c>
      <c r="AU681" s="158" t="str">
        <f>IF(C681="","",VLOOKUP(B681,apoio!P:S,4,0))</f>
        <v/>
      </c>
    </row>
    <row r="682" spans="1:47" ht="15" customHeight="1" x14ac:dyDescent="0.25">
      <c r="A682" s="7" t="str">
        <f>IF('1_geral'!$D$33="","",'1_geral'!$A$33)</f>
        <v/>
      </c>
      <c r="B682" s="49" t="str">
        <f>IF('1_geral'!$G$33="","",'1_geral'!$G$33)</f>
        <v/>
      </c>
      <c r="C682" s="49" t="str">
        <f>IF('1_geral'!$D$33="","",'1_geral'!$D$33)</f>
        <v/>
      </c>
      <c r="D682" s="35" t="str">
        <f>IF(C682="","",1/'3_pessoal'!C$33)</f>
        <v/>
      </c>
      <c r="E682" s="12">
        <f>IF(C682="",0,'3_pessoal'!BQ$33)</f>
        <v>0</v>
      </c>
      <c r="F682" s="33">
        <f>IF(C682="",0,'3_pessoal'!BS$33)</f>
        <v>0</v>
      </c>
      <c r="G682" s="12">
        <f t="shared" si="321"/>
        <v>0</v>
      </c>
      <c r="I682" s="12">
        <f t="shared" si="319"/>
        <v>0</v>
      </c>
      <c r="J682" s="12">
        <f t="shared" si="320"/>
        <v>0</v>
      </c>
      <c r="L682" s="12">
        <f t="shared" si="322"/>
        <v>0</v>
      </c>
      <c r="M682" s="33">
        <f t="shared" si="323"/>
        <v>0</v>
      </c>
      <c r="O682" s="12">
        <f t="shared" si="324"/>
        <v>0</v>
      </c>
      <c r="P682" s="33">
        <f t="shared" si="325"/>
        <v>0</v>
      </c>
      <c r="R682" s="12">
        <f t="shared" si="326"/>
        <v>0</v>
      </c>
      <c r="S682" s="33">
        <f t="shared" si="327"/>
        <v>0</v>
      </c>
      <c r="U682" s="12">
        <f t="shared" si="328"/>
        <v>0</v>
      </c>
      <c r="V682" s="33">
        <f t="shared" si="329"/>
        <v>0</v>
      </c>
      <c r="X682" s="12">
        <f t="shared" si="330"/>
        <v>0</v>
      </c>
      <c r="Y682" s="33">
        <f t="shared" si="331"/>
        <v>0</v>
      </c>
      <c r="AA682" s="12">
        <f t="shared" si="332"/>
        <v>0</v>
      </c>
      <c r="AB682" s="33">
        <f t="shared" si="333"/>
        <v>0</v>
      </c>
      <c r="AD682" s="12">
        <f t="shared" si="334"/>
        <v>0</v>
      </c>
      <c r="AE682" s="33">
        <f t="shared" si="335"/>
        <v>0</v>
      </c>
      <c r="AG682" s="12">
        <f t="shared" si="336"/>
        <v>0</v>
      </c>
      <c r="AH682" s="33">
        <f t="shared" si="337"/>
        <v>0</v>
      </c>
      <c r="AJ682" s="12">
        <f t="shared" si="338"/>
        <v>0</v>
      </c>
      <c r="AK682" s="33">
        <f t="shared" si="339"/>
        <v>0</v>
      </c>
      <c r="AM682" s="12">
        <f t="shared" si="340"/>
        <v>0</v>
      </c>
      <c r="AN682" s="33">
        <f t="shared" si="341"/>
        <v>0</v>
      </c>
      <c r="AP682" s="12">
        <f t="shared" si="342"/>
        <v>0</v>
      </c>
      <c r="AQ682" s="33">
        <f t="shared" si="343"/>
        <v>0</v>
      </c>
      <c r="AS682" s="12">
        <f t="shared" si="344"/>
        <v>0</v>
      </c>
      <c r="AT682" s="33">
        <f t="shared" si="345"/>
        <v>0</v>
      </c>
      <c r="AU682" s="158" t="str">
        <f>IF(C682="","",VLOOKUP(B682,apoio!P:S,4,0))</f>
        <v/>
      </c>
    </row>
    <row r="683" spans="1:47" ht="15" customHeight="1" x14ac:dyDescent="0.25">
      <c r="A683" s="10" t="str">
        <f>IF('1_geral'!$D$34="","",'1_geral'!$A$34)</f>
        <v/>
      </c>
      <c r="B683" s="48" t="str">
        <f>IF('1_geral'!$G$34="","",'1_geral'!$G$34)</f>
        <v/>
      </c>
      <c r="C683" s="48" t="str">
        <f>IF('1_geral'!$D$34="","",'1_geral'!$D$34)</f>
        <v/>
      </c>
      <c r="D683" s="35" t="str">
        <f>IF(C683="","",1/'3_pessoal'!C$34)</f>
        <v/>
      </c>
      <c r="E683" s="11">
        <f>IF(C683="",0,'3_pessoal'!BQ$34)</f>
        <v>0</v>
      </c>
      <c r="F683" s="108">
        <f>IF(C683="",0,'3_pessoal'!BS$34)</f>
        <v>0</v>
      </c>
      <c r="G683" s="11">
        <f t="shared" si="321"/>
        <v>0</v>
      </c>
      <c r="I683" s="11">
        <f t="shared" si="319"/>
        <v>0</v>
      </c>
      <c r="J683" s="112">
        <f t="shared" si="320"/>
        <v>0</v>
      </c>
      <c r="L683" s="11">
        <f t="shared" si="322"/>
        <v>0</v>
      </c>
      <c r="M683" s="108">
        <f t="shared" si="323"/>
        <v>0</v>
      </c>
      <c r="O683" s="11">
        <f t="shared" si="324"/>
        <v>0</v>
      </c>
      <c r="P683" s="108">
        <f t="shared" si="325"/>
        <v>0</v>
      </c>
      <c r="R683" s="11">
        <f t="shared" si="326"/>
        <v>0</v>
      </c>
      <c r="S683" s="108">
        <f t="shared" si="327"/>
        <v>0</v>
      </c>
      <c r="U683" s="11">
        <f t="shared" si="328"/>
        <v>0</v>
      </c>
      <c r="V683" s="108">
        <f t="shared" si="329"/>
        <v>0</v>
      </c>
      <c r="X683" s="11">
        <f t="shared" si="330"/>
        <v>0</v>
      </c>
      <c r="Y683" s="108">
        <f t="shared" si="331"/>
        <v>0</v>
      </c>
      <c r="AA683" s="11">
        <f t="shared" si="332"/>
        <v>0</v>
      </c>
      <c r="AB683" s="108">
        <f t="shared" si="333"/>
        <v>0</v>
      </c>
      <c r="AD683" s="11">
        <f t="shared" si="334"/>
        <v>0</v>
      </c>
      <c r="AE683" s="108">
        <f t="shared" si="335"/>
        <v>0</v>
      </c>
      <c r="AG683" s="11">
        <f t="shared" si="336"/>
        <v>0</v>
      </c>
      <c r="AH683" s="108">
        <f t="shared" si="337"/>
        <v>0</v>
      </c>
      <c r="AJ683" s="11">
        <f t="shared" si="338"/>
        <v>0</v>
      </c>
      <c r="AK683" s="108">
        <f t="shared" si="339"/>
        <v>0</v>
      </c>
      <c r="AM683" s="11">
        <f t="shared" si="340"/>
        <v>0</v>
      </c>
      <c r="AN683" s="108">
        <f t="shared" si="341"/>
        <v>0</v>
      </c>
      <c r="AP683" s="11">
        <f t="shared" si="342"/>
        <v>0</v>
      </c>
      <c r="AQ683" s="108">
        <f t="shared" si="343"/>
        <v>0</v>
      </c>
      <c r="AS683" s="11">
        <f t="shared" si="344"/>
        <v>0</v>
      </c>
      <c r="AT683" s="108">
        <f t="shared" si="345"/>
        <v>0</v>
      </c>
      <c r="AU683" s="158" t="str">
        <f>IF(C683="","",VLOOKUP(B683,apoio!P:S,4,0))</f>
        <v/>
      </c>
    </row>
    <row r="684" spans="1:47" ht="15" customHeight="1" x14ac:dyDescent="0.25">
      <c r="A684" s="7" t="str">
        <f>IF('1_geral'!$D$35="","",'1_geral'!$A$35)</f>
        <v/>
      </c>
      <c r="B684" s="49" t="str">
        <f>IF('1_geral'!$G$35="","",'1_geral'!$G$35)</f>
        <v/>
      </c>
      <c r="C684" s="49" t="str">
        <f>IF('1_geral'!$D$35="","",'1_geral'!$D$35)</f>
        <v/>
      </c>
      <c r="D684" s="35" t="str">
        <f>IF(C684="","",1/'3_pessoal'!C$35)</f>
        <v/>
      </c>
      <c r="E684" s="12">
        <f>IF(C684="",0,'3_pessoal'!BQ$35)</f>
        <v>0</v>
      </c>
      <c r="F684" s="33">
        <f>IF(C684="",0,'3_pessoal'!BS$35)</f>
        <v>0</v>
      </c>
      <c r="G684" s="12">
        <f t="shared" si="321"/>
        <v>0</v>
      </c>
      <c r="I684" s="12">
        <f t="shared" si="319"/>
        <v>0</v>
      </c>
      <c r="J684" s="12">
        <f t="shared" si="320"/>
        <v>0</v>
      </c>
      <c r="L684" s="12">
        <f t="shared" si="322"/>
        <v>0</v>
      </c>
      <c r="M684" s="33">
        <f t="shared" si="323"/>
        <v>0</v>
      </c>
      <c r="O684" s="12">
        <f t="shared" si="324"/>
        <v>0</v>
      </c>
      <c r="P684" s="33">
        <f t="shared" si="325"/>
        <v>0</v>
      </c>
      <c r="R684" s="12">
        <f t="shared" si="326"/>
        <v>0</v>
      </c>
      <c r="S684" s="33">
        <f t="shared" si="327"/>
        <v>0</v>
      </c>
      <c r="U684" s="12">
        <f t="shared" si="328"/>
        <v>0</v>
      </c>
      <c r="V684" s="33">
        <f t="shared" si="329"/>
        <v>0</v>
      </c>
      <c r="X684" s="12">
        <f t="shared" si="330"/>
        <v>0</v>
      </c>
      <c r="Y684" s="33">
        <f t="shared" si="331"/>
        <v>0</v>
      </c>
      <c r="AA684" s="12">
        <f t="shared" si="332"/>
        <v>0</v>
      </c>
      <c r="AB684" s="33">
        <f t="shared" si="333"/>
        <v>0</v>
      </c>
      <c r="AD684" s="12">
        <f t="shared" si="334"/>
        <v>0</v>
      </c>
      <c r="AE684" s="33">
        <f t="shared" si="335"/>
        <v>0</v>
      </c>
      <c r="AG684" s="12">
        <f t="shared" si="336"/>
        <v>0</v>
      </c>
      <c r="AH684" s="33">
        <f t="shared" si="337"/>
        <v>0</v>
      </c>
      <c r="AJ684" s="12">
        <f t="shared" si="338"/>
        <v>0</v>
      </c>
      <c r="AK684" s="33">
        <f t="shared" si="339"/>
        <v>0</v>
      </c>
      <c r="AM684" s="12">
        <f t="shared" si="340"/>
        <v>0</v>
      </c>
      <c r="AN684" s="33">
        <f t="shared" si="341"/>
        <v>0</v>
      </c>
      <c r="AP684" s="12">
        <f t="shared" si="342"/>
        <v>0</v>
      </c>
      <c r="AQ684" s="33">
        <f t="shared" si="343"/>
        <v>0</v>
      </c>
      <c r="AS684" s="12">
        <f t="shared" si="344"/>
        <v>0</v>
      </c>
      <c r="AT684" s="33">
        <f t="shared" si="345"/>
        <v>0</v>
      </c>
      <c r="AU684" s="158" t="str">
        <f>IF(C684="","",VLOOKUP(B684,apoio!P:S,4,0))</f>
        <v/>
      </c>
    </row>
    <row r="685" spans="1:47" ht="15" customHeight="1" x14ac:dyDescent="0.25">
      <c r="A685" s="10" t="str">
        <f>IF('1_geral'!$D$36="","",'1_geral'!$A$36)</f>
        <v/>
      </c>
      <c r="B685" s="48" t="str">
        <f>IF('1_geral'!$G$36="","",'1_geral'!$G$36)</f>
        <v/>
      </c>
      <c r="C685" s="48" t="str">
        <f>IF('1_geral'!$D$36="","",'1_geral'!$D$36)</f>
        <v/>
      </c>
      <c r="D685" s="35" t="str">
        <f>IF(C685="","",1/'3_pessoal'!C$36)</f>
        <v/>
      </c>
      <c r="E685" s="11">
        <f>IF(C685="",0,'3_pessoal'!BQ$36)</f>
        <v>0</v>
      </c>
      <c r="F685" s="108">
        <f>IF(C685="",0,'3_pessoal'!BS$36)</f>
        <v>0</v>
      </c>
      <c r="G685" s="11">
        <f t="shared" si="321"/>
        <v>0</v>
      </c>
      <c r="I685" s="11">
        <f t="shared" si="319"/>
        <v>0</v>
      </c>
      <c r="J685" s="112">
        <f t="shared" si="320"/>
        <v>0</v>
      </c>
      <c r="L685" s="11">
        <f t="shared" si="322"/>
        <v>0</v>
      </c>
      <c r="M685" s="108">
        <f t="shared" si="323"/>
        <v>0</v>
      </c>
      <c r="O685" s="11">
        <f t="shared" si="324"/>
        <v>0</v>
      </c>
      <c r="P685" s="108">
        <f t="shared" si="325"/>
        <v>0</v>
      </c>
      <c r="R685" s="11">
        <f t="shared" si="326"/>
        <v>0</v>
      </c>
      <c r="S685" s="108">
        <f t="shared" si="327"/>
        <v>0</v>
      </c>
      <c r="U685" s="11">
        <f t="shared" si="328"/>
        <v>0</v>
      </c>
      <c r="V685" s="108">
        <f t="shared" si="329"/>
        <v>0</v>
      </c>
      <c r="X685" s="11">
        <f t="shared" si="330"/>
        <v>0</v>
      </c>
      <c r="Y685" s="108">
        <f t="shared" si="331"/>
        <v>0</v>
      </c>
      <c r="AA685" s="11">
        <f t="shared" si="332"/>
        <v>0</v>
      </c>
      <c r="AB685" s="108">
        <f t="shared" si="333"/>
        <v>0</v>
      </c>
      <c r="AD685" s="11">
        <f t="shared" si="334"/>
        <v>0</v>
      </c>
      <c r="AE685" s="108">
        <f t="shared" si="335"/>
        <v>0</v>
      </c>
      <c r="AG685" s="11">
        <f t="shared" si="336"/>
        <v>0</v>
      </c>
      <c r="AH685" s="108">
        <f t="shared" si="337"/>
        <v>0</v>
      </c>
      <c r="AJ685" s="11">
        <f t="shared" si="338"/>
        <v>0</v>
      </c>
      <c r="AK685" s="108">
        <f t="shared" si="339"/>
        <v>0</v>
      </c>
      <c r="AM685" s="11">
        <f t="shared" si="340"/>
        <v>0</v>
      </c>
      <c r="AN685" s="108">
        <f t="shared" si="341"/>
        <v>0</v>
      </c>
      <c r="AP685" s="11">
        <f t="shared" si="342"/>
        <v>0</v>
      </c>
      <c r="AQ685" s="108">
        <f t="shared" si="343"/>
        <v>0</v>
      </c>
      <c r="AS685" s="11">
        <f t="shared" si="344"/>
        <v>0</v>
      </c>
      <c r="AT685" s="108">
        <f t="shared" si="345"/>
        <v>0</v>
      </c>
      <c r="AU685" s="158" t="str">
        <f>IF(C685="","",VLOOKUP(B685,apoio!P:S,4,0))</f>
        <v/>
      </c>
    </row>
    <row r="686" spans="1:47" ht="15" customHeight="1" x14ac:dyDescent="0.25">
      <c r="A686" s="7" t="str">
        <f>IF('1_geral'!$D$37="","",'1_geral'!$A$37)</f>
        <v/>
      </c>
      <c r="B686" s="49" t="str">
        <f>IF('1_geral'!$G$37="","",'1_geral'!$G$37)</f>
        <v/>
      </c>
      <c r="C686" s="49" t="str">
        <f>IF('1_geral'!$D$37="","",'1_geral'!$D$37)</f>
        <v/>
      </c>
      <c r="D686" s="35" t="str">
        <f>IF(C686="","",1/'3_pessoal'!C$37)</f>
        <v/>
      </c>
      <c r="E686" s="12">
        <f>IF(C686="",0,'3_pessoal'!BQ$37)</f>
        <v>0</v>
      </c>
      <c r="F686" s="33">
        <f>IF(C686="",0,'3_pessoal'!BS$37)</f>
        <v>0</v>
      </c>
      <c r="G686" s="12">
        <f t="shared" si="321"/>
        <v>0</v>
      </c>
      <c r="I686" s="12">
        <f t="shared" si="319"/>
        <v>0</v>
      </c>
      <c r="J686" s="12">
        <f t="shared" si="320"/>
        <v>0</v>
      </c>
      <c r="L686" s="12">
        <f t="shared" si="322"/>
        <v>0</v>
      </c>
      <c r="M686" s="33">
        <f t="shared" si="323"/>
        <v>0</v>
      </c>
      <c r="O686" s="12">
        <f t="shared" si="324"/>
        <v>0</v>
      </c>
      <c r="P686" s="33">
        <f t="shared" si="325"/>
        <v>0</v>
      </c>
      <c r="R686" s="12">
        <f t="shared" si="326"/>
        <v>0</v>
      </c>
      <c r="S686" s="33">
        <f t="shared" si="327"/>
        <v>0</v>
      </c>
      <c r="U686" s="12">
        <f t="shared" si="328"/>
        <v>0</v>
      </c>
      <c r="V686" s="33">
        <f t="shared" si="329"/>
        <v>0</v>
      </c>
      <c r="X686" s="12">
        <f t="shared" si="330"/>
        <v>0</v>
      </c>
      <c r="Y686" s="33">
        <f t="shared" si="331"/>
        <v>0</v>
      </c>
      <c r="AA686" s="12">
        <f t="shared" si="332"/>
        <v>0</v>
      </c>
      <c r="AB686" s="33">
        <f t="shared" si="333"/>
        <v>0</v>
      </c>
      <c r="AD686" s="12">
        <f t="shared" si="334"/>
        <v>0</v>
      </c>
      <c r="AE686" s="33">
        <f t="shared" si="335"/>
        <v>0</v>
      </c>
      <c r="AG686" s="12">
        <f t="shared" si="336"/>
        <v>0</v>
      </c>
      <c r="AH686" s="33">
        <f t="shared" si="337"/>
        <v>0</v>
      </c>
      <c r="AJ686" s="12">
        <f t="shared" si="338"/>
        <v>0</v>
      </c>
      <c r="AK686" s="33">
        <f t="shared" si="339"/>
        <v>0</v>
      </c>
      <c r="AM686" s="12">
        <f t="shared" si="340"/>
        <v>0</v>
      </c>
      <c r="AN686" s="33">
        <f t="shared" si="341"/>
        <v>0</v>
      </c>
      <c r="AP686" s="12">
        <f t="shared" si="342"/>
        <v>0</v>
      </c>
      <c r="AQ686" s="33">
        <f t="shared" si="343"/>
        <v>0</v>
      </c>
      <c r="AS686" s="12">
        <f t="shared" si="344"/>
        <v>0</v>
      </c>
      <c r="AT686" s="33">
        <f t="shared" si="345"/>
        <v>0</v>
      </c>
      <c r="AU686" s="158" t="str">
        <f>IF(C686="","",VLOOKUP(B686,apoio!P:S,4,0))</f>
        <v/>
      </c>
    </row>
    <row r="687" spans="1:47" ht="15" customHeight="1" x14ac:dyDescent="0.25">
      <c r="A687" s="10" t="str">
        <f>IF('1_geral'!$D$38="","",'1_geral'!$A$38)</f>
        <v/>
      </c>
      <c r="B687" s="48" t="str">
        <f>IF('1_geral'!$G$38="","",'1_geral'!$G$38)</f>
        <v/>
      </c>
      <c r="C687" s="48" t="str">
        <f>IF('1_geral'!$D$38="","",'1_geral'!$D$38)</f>
        <v/>
      </c>
      <c r="D687" s="35" t="str">
        <f>IF(C687="","",1/'3_pessoal'!C$38)</f>
        <v/>
      </c>
      <c r="E687" s="11">
        <f>IF(C687="",0,'3_pessoal'!BQ$38)</f>
        <v>0</v>
      </c>
      <c r="F687" s="108">
        <f>IF(C687="",0,'3_pessoal'!BS$38)</f>
        <v>0</v>
      </c>
      <c r="G687" s="11">
        <f t="shared" si="321"/>
        <v>0</v>
      </c>
      <c r="I687" s="11">
        <f t="shared" si="319"/>
        <v>0</v>
      </c>
      <c r="J687" s="112">
        <f t="shared" si="320"/>
        <v>0</v>
      </c>
      <c r="L687" s="11">
        <f t="shared" si="322"/>
        <v>0</v>
      </c>
      <c r="M687" s="108">
        <f t="shared" si="323"/>
        <v>0</v>
      </c>
      <c r="O687" s="11">
        <f t="shared" si="324"/>
        <v>0</v>
      </c>
      <c r="P687" s="108">
        <f t="shared" si="325"/>
        <v>0</v>
      </c>
      <c r="R687" s="11">
        <f t="shared" si="326"/>
        <v>0</v>
      </c>
      <c r="S687" s="108">
        <f t="shared" si="327"/>
        <v>0</v>
      </c>
      <c r="U687" s="11">
        <f t="shared" si="328"/>
        <v>0</v>
      </c>
      <c r="V687" s="108">
        <f t="shared" si="329"/>
        <v>0</v>
      </c>
      <c r="X687" s="11">
        <f t="shared" si="330"/>
        <v>0</v>
      </c>
      <c r="Y687" s="108">
        <f t="shared" si="331"/>
        <v>0</v>
      </c>
      <c r="AA687" s="11">
        <f t="shared" si="332"/>
        <v>0</v>
      </c>
      <c r="AB687" s="108">
        <f t="shared" si="333"/>
        <v>0</v>
      </c>
      <c r="AD687" s="11">
        <f t="shared" si="334"/>
        <v>0</v>
      </c>
      <c r="AE687" s="108">
        <f t="shared" si="335"/>
        <v>0</v>
      </c>
      <c r="AG687" s="11">
        <f t="shared" si="336"/>
        <v>0</v>
      </c>
      <c r="AH687" s="108">
        <f t="shared" si="337"/>
        <v>0</v>
      </c>
      <c r="AJ687" s="11">
        <f t="shared" si="338"/>
        <v>0</v>
      </c>
      <c r="AK687" s="108">
        <f t="shared" si="339"/>
        <v>0</v>
      </c>
      <c r="AM687" s="11">
        <f t="shared" si="340"/>
        <v>0</v>
      </c>
      <c r="AN687" s="108">
        <f t="shared" si="341"/>
        <v>0</v>
      </c>
      <c r="AP687" s="11">
        <f t="shared" si="342"/>
        <v>0</v>
      </c>
      <c r="AQ687" s="108">
        <f t="shared" si="343"/>
        <v>0</v>
      </c>
      <c r="AS687" s="11">
        <f t="shared" si="344"/>
        <v>0</v>
      </c>
      <c r="AT687" s="108">
        <f t="shared" si="345"/>
        <v>0</v>
      </c>
      <c r="AU687" s="158" t="str">
        <f>IF(C687="","",VLOOKUP(B687,apoio!P:S,4,0))</f>
        <v/>
      </c>
    </row>
    <row r="688" spans="1:47" ht="15" customHeight="1" x14ac:dyDescent="0.25">
      <c r="A688" s="7" t="str">
        <f>IF('1_geral'!$D$39="","",'1_geral'!$A$39)</f>
        <v/>
      </c>
      <c r="B688" s="49" t="str">
        <f>IF('1_geral'!$G$39="","",'1_geral'!$G$39)</f>
        <v/>
      </c>
      <c r="C688" s="49" t="str">
        <f>IF('1_geral'!$D$39="","",'1_geral'!$D$39)</f>
        <v/>
      </c>
      <c r="D688" s="35" t="str">
        <f>IF(C688="","",1/'3_pessoal'!C$39)</f>
        <v/>
      </c>
      <c r="E688" s="12">
        <f>IF(C688="",0,'3_pessoal'!BQ$39)</f>
        <v>0</v>
      </c>
      <c r="F688" s="33">
        <f>IF(C688="",0,'3_pessoal'!BS$39)</f>
        <v>0</v>
      </c>
      <c r="G688" s="12">
        <f t="shared" si="321"/>
        <v>0</v>
      </c>
      <c r="I688" s="12">
        <f t="shared" si="319"/>
        <v>0</v>
      </c>
      <c r="J688" s="12">
        <f t="shared" si="320"/>
        <v>0</v>
      </c>
      <c r="L688" s="12">
        <f t="shared" si="322"/>
        <v>0</v>
      </c>
      <c r="M688" s="33">
        <f t="shared" si="323"/>
        <v>0</v>
      </c>
      <c r="O688" s="12">
        <f t="shared" si="324"/>
        <v>0</v>
      </c>
      <c r="P688" s="33">
        <f t="shared" si="325"/>
        <v>0</v>
      </c>
      <c r="R688" s="12">
        <f t="shared" si="326"/>
        <v>0</v>
      </c>
      <c r="S688" s="33">
        <f t="shared" si="327"/>
        <v>0</v>
      </c>
      <c r="U688" s="12">
        <f t="shared" si="328"/>
        <v>0</v>
      </c>
      <c r="V688" s="33">
        <f t="shared" si="329"/>
        <v>0</v>
      </c>
      <c r="X688" s="12">
        <f t="shared" si="330"/>
        <v>0</v>
      </c>
      <c r="Y688" s="33">
        <f t="shared" si="331"/>
        <v>0</v>
      </c>
      <c r="AA688" s="12">
        <f t="shared" si="332"/>
        <v>0</v>
      </c>
      <c r="AB688" s="33">
        <f t="shared" si="333"/>
        <v>0</v>
      </c>
      <c r="AD688" s="12">
        <f t="shared" si="334"/>
        <v>0</v>
      </c>
      <c r="AE688" s="33">
        <f t="shared" si="335"/>
        <v>0</v>
      </c>
      <c r="AG688" s="12">
        <f t="shared" si="336"/>
        <v>0</v>
      </c>
      <c r="AH688" s="33">
        <f t="shared" si="337"/>
        <v>0</v>
      </c>
      <c r="AJ688" s="12">
        <f t="shared" si="338"/>
        <v>0</v>
      </c>
      <c r="AK688" s="33">
        <f t="shared" si="339"/>
        <v>0</v>
      </c>
      <c r="AM688" s="12">
        <f t="shared" si="340"/>
        <v>0</v>
      </c>
      <c r="AN688" s="33">
        <f t="shared" si="341"/>
        <v>0</v>
      </c>
      <c r="AP688" s="12">
        <f t="shared" si="342"/>
        <v>0</v>
      </c>
      <c r="AQ688" s="33">
        <f t="shared" si="343"/>
        <v>0</v>
      </c>
      <c r="AS688" s="12">
        <f t="shared" si="344"/>
        <v>0</v>
      </c>
      <c r="AT688" s="33">
        <f t="shared" si="345"/>
        <v>0</v>
      </c>
      <c r="AU688" s="158" t="str">
        <f>IF(C688="","",VLOOKUP(B688,apoio!P:S,4,0))</f>
        <v/>
      </c>
    </row>
    <row r="689" spans="1:47" ht="15" customHeight="1" x14ac:dyDescent="0.25">
      <c r="A689" s="10" t="str">
        <f>IF('1_geral'!$D$40="","",'1_geral'!$A$40)</f>
        <v/>
      </c>
      <c r="B689" s="48" t="str">
        <f>IF('1_geral'!$G$40="","",'1_geral'!$G$40)</f>
        <v/>
      </c>
      <c r="C689" s="48" t="str">
        <f>IF('1_geral'!$D$40="","",'1_geral'!$D$40)</f>
        <v/>
      </c>
      <c r="D689" s="35" t="str">
        <f>IF(C689="","",1/'3_pessoal'!C$40)</f>
        <v/>
      </c>
      <c r="E689" s="11">
        <f>IF(C689="",0,'3_pessoal'!BQ$40)</f>
        <v>0</v>
      </c>
      <c r="F689" s="108">
        <f>IF(C689="",0,'3_pessoal'!BS$40)</f>
        <v>0</v>
      </c>
      <c r="G689" s="11">
        <f t="shared" si="321"/>
        <v>0</v>
      </c>
      <c r="I689" s="11">
        <f t="shared" si="319"/>
        <v>0</v>
      </c>
      <c r="J689" s="112">
        <f t="shared" si="320"/>
        <v>0</v>
      </c>
      <c r="L689" s="11">
        <f t="shared" si="322"/>
        <v>0</v>
      </c>
      <c r="M689" s="108">
        <f t="shared" si="323"/>
        <v>0</v>
      </c>
      <c r="O689" s="11">
        <f t="shared" si="324"/>
        <v>0</v>
      </c>
      <c r="P689" s="108">
        <f t="shared" si="325"/>
        <v>0</v>
      </c>
      <c r="R689" s="11">
        <f t="shared" si="326"/>
        <v>0</v>
      </c>
      <c r="S689" s="108">
        <f t="shared" si="327"/>
        <v>0</v>
      </c>
      <c r="U689" s="11">
        <f t="shared" si="328"/>
        <v>0</v>
      </c>
      <c r="V689" s="108">
        <f t="shared" si="329"/>
        <v>0</v>
      </c>
      <c r="X689" s="11">
        <f t="shared" si="330"/>
        <v>0</v>
      </c>
      <c r="Y689" s="108">
        <f t="shared" si="331"/>
        <v>0</v>
      </c>
      <c r="AA689" s="11">
        <f t="shared" si="332"/>
        <v>0</v>
      </c>
      <c r="AB689" s="108">
        <f t="shared" si="333"/>
        <v>0</v>
      </c>
      <c r="AD689" s="11">
        <f t="shared" si="334"/>
        <v>0</v>
      </c>
      <c r="AE689" s="108">
        <f t="shared" si="335"/>
        <v>0</v>
      </c>
      <c r="AG689" s="11">
        <f t="shared" si="336"/>
        <v>0</v>
      </c>
      <c r="AH689" s="108">
        <f t="shared" si="337"/>
        <v>0</v>
      </c>
      <c r="AJ689" s="11">
        <f t="shared" si="338"/>
        <v>0</v>
      </c>
      <c r="AK689" s="108">
        <f t="shared" si="339"/>
        <v>0</v>
      </c>
      <c r="AM689" s="11">
        <f t="shared" si="340"/>
        <v>0</v>
      </c>
      <c r="AN689" s="108">
        <f t="shared" si="341"/>
        <v>0</v>
      </c>
      <c r="AP689" s="11">
        <f t="shared" si="342"/>
        <v>0</v>
      </c>
      <c r="AQ689" s="108">
        <f t="shared" si="343"/>
        <v>0</v>
      </c>
      <c r="AS689" s="11">
        <f t="shared" si="344"/>
        <v>0</v>
      </c>
      <c r="AT689" s="108">
        <f t="shared" si="345"/>
        <v>0</v>
      </c>
      <c r="AU689" s="158" t="str">
        <f>IF(C689="","",VLOOKUP(B689,apoio!P:S,4,0))</f>
        <v/>
      </c>
    </row>
    <row r="690" spans="1:47" ht="15" customHeight="1" x14ac:dyDescent="0.25">
      <c r="A690" s="7" t="str">
        <f>IF('1_geral'!$D$41="","",'1_geral'!$A$41)</f>
        <v/>
      </c>
      <c r="B690" s="49" t="str">
        <f>IF('1_geral'!$G$41="","",'1_geral'!$G$41)</f>
        <v/>
      </c>
      <c r="C690" s="49" t="str">
        <f>IF('1_geral'!$D$41="","",'1_geral'!$D$41)</f>
        <v/>
      </c>
      <c r="D690" s="35" t="str">
        <f>IF(C690="","",1/'3_pessoal'!C$41)</f>
        <v/>
      </c>
      <c r="E690" s="12">
        <f>IF(C690="",0,'3_pessoal'!BQ$41)</f>
        <v>0</v>
      </c>
      <c r="F690" s="33">
        <f>IF(C690="",0,'3_pessoal'!BS$41)</f>
        <v>0</v>
      </c>
      <c r="G690" s="12">
        <f t="shared" si="321"/>
        <v>0</v>
      </c>
      <c r="I690" s="12">
        <f t="shared" si="319"/>
        <v>0</v>
      </c>
      <c r="J690" s="12">
        <f t="shared" si="320"/>
        <v>0</v>
      </c>
      <c r="L690" s="12">
        <f t="shared" si="322"/>
        <v>0</v>
      </c>
      <c r="M690" s="33">
        <f t="shared" si="323"/>
        <v>0</v>
      </c>
      <c r="O690" s="12">
        <f t="shared" si="324"/>
        <v>0</v>
      </c>
      <c r="P690" s="33">
        <f t="shared" si="325"/>
        <v>0</v>
      </c>
      <c r="R690" s="12">
        <f t="shared" si="326"/>
        <v>0</v>
      </c>
      <c r="S690" s="33">
        <f t="shared" si="327"/>
        <v>0</v>
      </c>
      <c r="U690" s="12">
        <f t="shared" si="328"/>
        <v>0</v>
      </c>
      <c r="V690" s="33">
        <f t="shared" si="329"/>
        <v>0</v>
      </c>
      <c r="X690" s="12">
        <f t="shared" si="330"/>
        <v>0</v>
      </c>
      <c r="Y690" s="33">
        <f t="shared" si="331"/>
        <v>0</v>
      </c>
      <c r="AA690" s="12">
        <f t="shared" si="332"/>
        <v>0</v>
      </c>
      <c r="AB690" s="33">
        <f t="shared" si="333"/>
        <v>0</v>
      </c>
      <c r="AD690" s="12">
        <f t="shared" si="334"/>
        <v>0</v>
      </c>
      <c r="AE690" s="33">
        <f t="shared" si="335"/>
        <v>0</v>
      </c>
      <c r="AG690" s="12">
        <f t="shared" si="336"/>
        <v>0</v>
      </c>
      <c r="AH690" s="33">
        <f t="shared" si="337"/>
        <v>0</v>
      </c>
      <c r="AJ690" s="12">
        <f t="shared" si="338"/>
        <v>0</v>
      </c>
      <c r="AK690" s="33">
        <f t="shared" si="339"/>
        <v>0</v>
      </c>
      <c r="AM690" s="12">
        <f t="shared" si="340"/>
        <v>0</v>
      </c>
      <c r="AN690" s="33">
        <f t="shared" si="341"/>
        <v>0</v>
      </c>
      <c r="AP690" s="12">
        <f t="shared" si="342"/>
        <v>0</v>
      </c>
      <c r="AQ690" s="33">
        <f t="shared" si="343"/>
        <v>0</v>
      </c>
      <c r="AS690" s="12">
        <f t="shared" si="344"/>
        <v>0</v>
      </c>
      <c r="AT690" s="33">
        <f t="shared" si="345"/>
        <v>0</v>
      </c>
      <c r="AU690" s="158" t="str">
        <f>IF(C690="","",VLOOKUP(B690,apoio!P:S,4,0))</f>
        <v/>
      </c>
    </row>
    <row r="691" spans="1:47" ht="15" customHeight="1" x14ac:dyDescent="0.25">
      <c r="A691" s="10" t="str">
        <f>IF('1_geral'!$D$42="","",'1_geral'!$A$42)</f>
        <v/>
      </c>
      <c r="B691" s="48" t="str">
        <f>IF('1_geral'!$G$42="","",'1_geral'!$G$42)</f>
        <v/>
      </c>
      <c r="C691" s="48" t="str">
        <f>IF('1_geral'!$D$42="","",'1_geral'!$D$42)</f>
        <v/>
      </c>
      <c r="D691" s="35" t="str">
        <f>IF(C691="","",1/'3_pessoal'!C$42)</f>
        <v/>
      </c>
      <c r="E691" s="11">
        <f>IF(C691="",0,'3_pessoal'!BQ$42)</f>
        <v>0</v>
      </c>
      <c r="F691" s="108">
        <f>IF(C691="",0,'3_pessoal'!BS$42)</f>
        <v>0</v>
      </c>
      <c r="G691" s="11">
        <f t="shared" si="321"/>
        <v>0</v>
      </c>
      <c r="I691" s="11">
        <f t="shared" ref="I691:I708" si="346">IF(C691="",0,SUM(L691,O691,R691,U691,X691,AA691,AD691,AG691,AJ691,AM691,AP691,AS691))</f>
        <v>0</v>
      </c>
      <c r="J691" s="112">
        <f t="shared" ref="J691:J708" si="347">IF(C691="",0,SUM(M691,P691,S691,V691,Y691,AB691,AE691,AH691,AK691,AN691,AQ691,AT691))</f>
        <v>0</v>
      </c>
      <c r="L691" s="11">
        <f t="shared" si="322"/>
        <v>0</v>
      </c>
      <c r="M691" s="108">
        <f t="shared" si="323"/>
        <v>0</v>
      </c>
      <c r="O691" s="11">
        <f t="shared" si="324"/>
        <v>0</v>
      </c>
      <c r="P691" s="108">
        <f t="shared" si="325"/>
        <v>0</v>
      </c>
      <c r="R691" s="11">
        <f t="shared" si="326"/>
        <v>0</v>
      </c>
      <c r="S691" s="108">
        <f t="shared" si="327"/>
        <v>0</v>
      </c>
      <c r="U691" s="11">
        <f t="shared" si="328"/>
        <v>0</v>
      </c>
      <c r="V691" s="108">
        <f t="shared" si="329"/>
        <v>0</v>
      </c>
      <c r="X691" s="11">
        <f t="shared" si="330"/>
        <v>0</v>
      </c>
      <c r="Y691" s="108">
        <f t="shared" si="331"/>
        <v>0</v>
      </c>
      <c r="AA691" s="11">
        <f t="shared" si="332"/>
        <v>0</v>
      </c>
      <c r="AB691" s="108">
        <f t="shared" si="333"/>
        <v>0</v>
      </c>
      <c r="AD691" s="11">
        <f t="shared" si="334"/>
        <v>0</v>
      </c>
      <c r="AE691" s="108">
        <f t="shared" si="335"/>
        <v>0</v>
      </c>
      <c r="AG691" s="11">
        <f t="shared" si="336"/>
        <v>0</v>
      </c>
      <c r="AH691" s="108">
        <f t="shared" si="337"/>
        <v>0</v>
      </c>
      <c r="AJ691" s="11">
        <f t="shared" si="338"/>
        <v>0</v>
      </c>
      <c r="AK691" s="108">
        <f t="shared" si="339"/>
        <v>0</v>
      </c>
      <c r="AM691" s="11">
        <f t="shared" si="340"/>
        <v>0</v>
      </c>
      <c r="AN691" s="108">
        <f t="shared" si="341"/>
        <v>0</v>
      </c>
      <c r="AP691" s="11">
        <f t="shared" si="342"/>
        <v>0</v>
      </c>
      <c r="AQ691" s="108">
        <f t="shared" si="343"/>
        <v>0</v>
      </c>
      <c r="AS691" s="11">
        <f t="shared" si="344"/>
        <v>0</v>
      </c>
      <c r="AT691" s="108">
        <f t="shared" si="345"/>
        <v>0</v>
      </c>
      <c r="AU691" s="158" t="str">
        <f>IF(C691="","",VLOOKUP(B691,apoio!P:S,4,0))</f>
        <v/>
      </c>
    </row>
    <row r="692" spans="1:47" ht="15" customHeight="1" x14ac:dyDescent="0.25">
      <c r="A692" s="7" t="str">
        <f>IF('1_geral'!$D$43="","",'1_geral'!$A$43)</f>
        <v/>
      </c>
      <c r="B692" s="49" t="str">
        <f>IF('1_geral'!$G$43="","",'1_geral'!$G$43)</f>
        <v/>
      </c>
      <c r="C692" s="49" t="str">
        <f>IF('1_geral'!$D$43="","",'1_geral'!$D$43)</f>
        <v/>
      </c>
      <c r="D692" s="35" t="str">
        <f>IF(C692="","",1/'3_pessoal'!C$43)</f>
        <v/>
      </c>
      <c r="E692" s="12">
        <f>IF(C692="",0,'3_pessoal'!BQ$43)</f>
        <v>0</v>
      </c>
      <c r="F692" s="33">
        <f>IF(C692="",0,'3_pessoal'!BS$43)</f>
        <v>0</v>
      </c>
      <c r="G692" s="12">
        <f t="shared" si="321"/>
        <v>0</v>
      </c>
      <c r="I692" s="12">
        <f t="shared" si="346"/>
        <v>0</v>
      </c>
      <c r="J692" s="12">
        <f t="shared" si="347"/>
        <v>0</v>
      </c>
      <c r="L692" s="12">
        <f t="shared" si="322"/>
        <v>0</v>
      </c>
      <c r="M692" s="33">
        <f t="shared" si="323"/>
        <v>0</v>
      </c>
      <c r="O692" s="12">
        <f t="shared" si="324"/>
        <v>0</v>
      </c>
      <c r="P692" s="33">
        <f t="shared" si="325"/>
        <v>0</v>
      </c>
      <c r="R692" s="12">
        <f t="shared" si="326"/>
        <v>0</v>
      </c>
      <c r="S692" s="33">
        <f t="shared" si="327"/>
        <v>0</v>
      </c>
      <c r="U692" s="12">
        <f t="shared" si="328"/>
        <v>0</v>
      </c>
      <c r="V692" s="33">
        <f t="shared" si="329"/>
        <v>0</v>
      </c>
      <c r="X692" s="12">
        <f t="shared" si="330"/>
        <v>0</v>
      </c>
      <c r="Y692" s="33">
        <f t="shared" si="331"/>
        <v>0</v>
      </c>
      <c r="AA692" s="12">
        <f t="shared" si="332"/>
        <v>0</v>
      </c>
      <c r="AB692" s="33">
        <f t="shared" si="333"/>
        <v>0</v>
      </c>
      <c r="AD692" s="12">
        <f t="shared" si="334"/>
        <v>0</v>
      </c>
      <c r="AE692" s="33">
        <f t="shared" si="335"/>
        <v>0</v>
      </c>
      <c r="AG692" s="12">
        <f t="shared" si="336"/>
        <v>0</v>
      </c>
      <c r="AH692" s="33">
        <f t="shared" si="337"/>
        <v>0</v>
      </c>
      <c r="AJ692" s="12">
        <f t="shared" si="338"/>
        <v>0</v>
      </c>
      <c r="AK692" s="33">
        <f t="shared" si="339"/>
        <v>0</v>
      </c>
      <c r="AM692" s="12">
        <f t="shared" si="340"/>
        <v>0</v>
      </c>
      <c r="AN692" s="33">
        <f t="shared" si="341"/>
        <v>0</v>
      </c>
      <c r="AP692" s="12">
        <f t="shared" si="342"/>
        <v>0</v>
      </c>
      <c r="AQ692" s="33">
        <f t="shared" si="343"/>
        <v>0</v>
      </c>
      <c r="AS692" s="12">
        <f t="shared" si="344"/>
        <v>0</v>
      </c>
      <c r="AT692" s="33">
        <f t="shared" si="345"/>
        <v>0</v>
      </c>
      <c r="AU692" s="158" t="str">
        <f>IF(C692="","",VLOOKUP(B692,apoio!P:S,4,0))</f>
        <v/>
      </c>
    </row>
    <row r="693" spans="1:47" ht="15" customHeight="1" x14ac:dyDescent="0.25">
      <c r="A693" s="10" t="str">
        <f>IF('1_geral'!$D$44="","",'1_geral'!$A$44)</f>
        <v/>
      </c>
      <c r="B693" s="48" t="str">
        <f>IF('1_geral'!$G$44="","",'1_geral'!$G$44)</f>
        <v/>
      </c>
      <c r="C693" s="48" t="str">
        <f>IF('1_geral'!$D$44="","",'1_geral'!$D$44)</f>
        <v/>
      </c>
      <c r="D693" s="35" t="str">
        <f>IF(C693="","",1/'3_pessoal'!C$44)</f>
        <v/>
      </c>
      <c r="E693" s="11">
        <f>IF(C693="",0,'3_pessoal'!BQ$44)</f>
        <v>0</v>
      </c>
      <c r="F693" s="108">
        <f>IF(C693="",0,'3_pessoal'!BS$44)</f>
        <v>0</v>
      </c>
      <c r="G693" s="11">
        <f t="shared" si="321"/>
        <v>0</v>
      </c>
      <c r="I693" s="11">
        <f t="shared" si="346"/>
        <v>0</v>
      </c>
      <c r="J693" s="112">
        <f t="shared" si="347"/>
        <v>0</v>
      </c>
      <c r="L693" s="11">
        <f t="shared" si="322"/>
        <v>0</v>
      </c>
      <c r="M693" s="108">
        <f t="shared" si="323"/>
        <v>0</v>
      </c>
      <c r="O693" s="11">
        <f t="shared" si="324"/>
        <v>0</v>
      </c>
      <c r="P693" s="108">
        <f t="shared" si="325"/>
        <v>0</v>
      </c>
      <c r="R693" s="11">
        <f t="shared" si="326"/>
        <v>0</v>
      </c>
      <c r="S693" s="108">
        <f t="shared" si="327"/>
        <v>0</v>
      </c>
      <c r="U693" s="11">
        <f t="shared" si="328"/>
        <v>0</v>
      </c>
      <c r="V693" s="108">
        <f t="shared" si="329"/>
        <v>0</v>
      </c>
      <c r="X693" s="11">
        <f t="shared" si="330"/>
        <v>0</v>
      </c>
      <c r="Y693" s="108">
        <f t="shared" si="331"/>
        <v>0</v>
      </c>
      <c r="AA693" s="11">
        <f t="shared" si="332"/>
        <v>0</v>
      </c>
      <c r="AB693" s="108">
        <f t="shared" si="333"/>
        <v>0</v>
      </c>
      <c r="AD693" s="11">
        <f t="shared" si="334"/>
        <v>0</v>
      </c>
      <c r="AE693" s="108">
        <f t="shared" si="335"/>
        <v>0</v>
      </c>
      <c r="AG693" s="11">
        <f t="shared" si="336"/>
        <v>0</v>
      </c>
      <c r="AH693" s="108">
        <f t="shared" si="337"/>
        <v>0</v>
      </c>
      <c r="AJ693" s="11">
        <f t="shared" si="338"/>
        <v>0</v>
      </c>
      <c r="AK693" s="108">
        <f t="shared" si="339"/>
        <v>0</v>
      </c>
      <c r="AM693" s="11">
        <f t="shared" si="340"/>
        <v>0</v>
      </c>
      <c r="AN693" s="108">
        <f t="shared" si="341"/>
        <v>0</v>
      </c>
      <c r="AP693" s="11">
        <f t="shared" si="342"/>
        <v>0</v>
      </c>
      <c r="AQ693" s="108">
        <f t="shared" si="343"/>
        <v>0</v>
      </c>
      <c r="AS693" s="11">
        <f t="shared" si="344"/>
        <v>0</v>
      </c>
      <c r="AT693" s="108">
        <f t="shared" si="345"/>
        <v>0</v>
      </c>
      <c r="AU693" s="158" t="str">
        <f>IF(C693="","",VLOOKUP(B693,apoio!P:S,4,0))</f>
        <v/>
      </c>
    </row>
    <row r="694" spans="1:47" ht="15" customHeight="1" x14ac:dyDescent="0.25">
      <c r="A694" s="7" t="str">
        <f>IF('1_geral'!$D$45="","",'1_geral'!$A$45)</f>
        <v/>
      </c>
      <c r="B694" s="49" t="str">
        <f>IF('1_geral'!$G$45="","",'1_geral'!$G$45)</f>
        <v/>
      </c>
      <c r="C694" s="49" t="str">
        <f>IF('1_geral'!$D$45="","",'1_geral'!$D$45)</f>
        <v/>
      </c>
      <c r="D694" s="35" t="str">
        <f>IF(C694="","",1/'3_pessoal'!C$45)</f>
        <v/>
      </c>
      <c r="E694" s="12">
        <f>IF(C694="",0,'3_pessoal'!BQ$45)</f>
        <v>0</v>
      </c>
      <c r="F694" s="33">
        <f>IF(C694="",0,'3_pessoal'!BS$45)</f>
        <v>0</v>
      </c>
      <c r="G694" s="12">
        <f t="shared" si="321"/>
        <v>0</v>
      </c>
      <c r="I694" s="12">
        <f t="shared" si="346"/>
        <v>0</v>
      </c>
      <c r="J694" s="12">
        <f t="shared" si="347"/>
        <v>0</v>
      </c>
      <c r="L694" s="12">
        <f t="shared" si="322"/>
        <v>0</v>
      </c>
      <c r="M694" s="33">
        <f t="shared" si="323"/>
        <v>0</v>
      </c>
      <c r="O694" s="12">
        <f t="shared" si="324"/>
        <v>0</v>
      </c>
      <c r="P694" s="33">
        <f t="shared" si="325"/>
        <v>0</v>
      </c>
      <c r="R694" s="12">
        <f t="shared" si="326"/>
        <v>0</v>
      </c>
      <c r="S694" s="33">
        <f t="shared" si="327"/>
        <v>0</v>
      </c>
      <c r="U694" s="12">
        <f t="shared" si="328"/>
        <v>0</v>
      </c>
      <c r="V694" s="33">
        <f t="shared" si="329"/>
        <v>0</v>
      </c>
      <c r="X694" s="12">
        <f t="shared" si="330"/>
        <v>0</v>
      </c>
      <c r="Y694" s="33">
        <f t="shared" si="331"/>
        <v>0</v>
      </c>
      <c r="AA694" s="12">
        <f t="shared" si="332"/>
        <v>0</v>
      </c>
      <c r="AB694" s="33">
        <f t="shared" si="333"/>
        <v>0</v>
      </c>
      <c r="AD694" s="12">
        <f t="shared" si="334"/>
        <v>0</v>
      </c>
      <c r="AE694" s="33">
        <f t="shared" si="335"/>
        <v>0</v>
      </c>
      <c r="AG694" s="12">
        <f t="shared" si="336"/>
        <v>0</v>
      </c>
      <c r="AH694" s="33">
        <f t="shared" si="337"/>
        <v>0</v>
      </c>
      <c r="AJ694" s="12">
        <f t="shared" si="338"/>
        <v>0</v>
      </c>
      <c r="AK694" s="33">
        <f t="shared" si="339"/>
        <v>0</v>
      </c>
      <c r="AM694" s="12">
        <f t="shared" si="340"/>
        <v>0</v>
      </c>
      <c r="AN694" s="33">
        <f t="shared" si="341"/>
        <v>0</v>
      </c>
      <c r="AP694" s="12">
        <f t="shared" si="342"/>
        <v>0</v>
      </c>
      <c r="AQ694" s="33">
        <f t="shared" si="343"/>
        <v>0</v>
      </c>
      <c r="AS694" s="12">
        <f t="shared" si="344"/>
        <v>0</v>
      </c>
      <c r="AT694" s="33">
        <f t="shared" si="345"/>
        <v>0</v>
      </c>
      <c r="AU694" s="158" t="str">
        <f>IF(C694="","",VLOOKUP(B694,apoio!P:S,4,0))</f>
        <v/>
      </c>
    </row>
    <row r="695" spans="1:47" ht="15" customHeight="1" x14ac:dyDescent="0.25">
      <c r="A695" s="10" t="str">
        <f>IF('1_geral'!$D$46="","",'1_geral'!$A$46)</f>
        <v/>
      </c>
      <c r="B695" s="48" t="str">
        <f>IF('1_geral'!$G$46="","",'1_geral'!$G$46)</f>
        <v/>
      </c>
      <c r="C695" s="48" t="str">
        <f>IF('1_geral'!$D$46="","",'1_geral'!$D$46)</f>
        <v/>
      </c>
      <c r="D695" s="35" t="str">
        <f>IF(C695="","",1/'3_pessoal'!C$46)</f>
        <v/>
      </c>
      <c r="E695" s="11">
        <f>IF(C695="",0,'3_pessoal'!BQ$46)</f>
        <v>0</v>
      </c>
      <c r="F695" s="108">
        <f>IF(C695="",0,'3_pessoal'!BS$46)</f>
        <v>0</v>
      </c>
      <c r="G695" s="11">
        <f t="shared" si="321"/>
        <v>0</v>
      </c>
      <c r="I695" s="11">
        <f t="shared" si="346"/>
        <v>0</v>
      </c>
      <c r="J695" s="112">
        <f t="shared" si="347"/>
        <v>0</v>
      </c>
      <c r="L695" s="11">
        <f t="shared" si="322"/>
        <v>0</v>
      </c>
      <c r="M695" s="108">
        <f t="shared" si="323"/>
        <v>0</v>
      </c>
      <c r="O695" s="11">
        <f t="shared" si="324"/>
        <v>0</v>
      </c>
      <c r="P695" s="108">
        <f t="shared" si="325"/>
        <v>0</v>
      </c>
      <c r="R695" s="11">
        <f t="shared" si="326"/>
        <v>0</v>
      </c>
      <c r="S695" s="108">
        <f t="shared" si="327"/>
        <v>0</v>
      </c>
      <c r="U695" s="11">
        <f t="shared" si="328"/>
        <v>0</v>
      </c>
      <c r="V695" s="108">
        <f t="shared" si="329"/>
        <v>0</v>
      </c>
      <c r="X695" s="11">
        <f t="shared" si="330"/>
        <v>0</v>
      </c>
      <c r="Y695" s="108">
        <f t="shared" si="331"/>
        <v>0</v>
      </c>
      <c r="AA695" s="11">
        <f t="shared" si="332"/>
        <v>0</v>
      </c>
      <c r="AB695" s="108">
        <f t="shared" si="333"/>
        <v>0</v>
      </c>
      <c r="AD695" s="11">
        <f t="shared" si="334"/>
        <v>0</v>
      </c>
      <c r="AE695" s="108">
        <f t="shared" si="335"/>
        <v>0</v>
      </c>
      <c r="AG695" s="11">
        <f t="shared" si="336"/>
        <v>0</v>
      </c>
      <c r="AH695" s="108">
        <f t="shared" si="337"/>
        <v>0</v>
      </c>
      <c r="AJ695" s="11">
        <f t="shared" si="338"/>
        <v>0</v>
      </c>
      <c r="AK695" s="108">
        <f t="shared" si="339"/>
        <v>0</v>
      </c>
      <c r="AM695" s="11">
        <f t="shared" si="340"/>
        <v>0</v>
      </c>
      <c r="AN695" s="108">
        <f t="shared" si="341"/>
        <v>0</v>
      </c>
      <c r="AP695" s="11">
        <f t="shared" si="342"/>
        <v>0</v>
      </c>
      <c r="AQ695" s="108">
        <f t="shared" si="343"/>
        <v>0</v>
      </c>
      <c r="AS695" s="11">
        <f t="shared" si="344"/>
        <v>0</v>
      </c>
      <c r="AT695" s="108">
        <f t="shared" si="345"/>
        <v>0</v>
      </c>
      <c r="AU695" s="158" t="str">
        <f>IF(C695="","",VLOOKUP(B695,apoio!P:S,4,0))</f>
        <v/>
      </c>
    </row>
    <row r="696" spans="1:47" ht="15" customHeight="1" x14ac:dyDescent="0.25">
      <c r="A696" s="7" t="str">
        <f>IF('1_geral'!$D$47="","",'1_geral'!$A$47)</f>
        <v/>
      </c>
      <c r="B696" s="49" t="str">
        <f>IF('1_geral'!$G$47="","",'1_geral'!$G$47)</f>
        <v/>
      </c>
      <c r="C696" s="49" t="str">
        <f>IF('1_geral'!$D$47="","",'1_geral'!$D$47)</f>
        <v/>
      </c>
      <c r="D696" s="35" t="str">
        <f>IF(C696="","",1/'3_pessoal'!C$47)</f>
        <v/>
      </c>
      <c r="E696" s="12">
        <f>IF(C696="",0,'3_pessoal'!BQ$47)</f>
        <v>0</v>
      </c>
      <c r="F696" s="33">
        <f>IF(C696="",0,'3_pessoal'!BS$47)</f>
        <v>0</v>
      </c>
      <c r="G696" s="12">
        <f t="shared" si="321"/>
        <v>0</v>
      </c>
      <c r="I696" s="12">
        <f t="shared" si="346"/>
        <v>0</v>
      </c>
      <c r="J696" s="12">
        <f t="shared" si="347"/>
        <v>0</v>
      </c>
      <c r="L696" s="12">
        <f t="shared" si="322"/>
        <v>0</v>
      </c>
      <c r="M696" s="33">
        <f t="shared" si="323"/>
        <v>0</v>
      </c>
      <c r="O696" s="12">
        <f t="shared" si="324"/>
        <v>0</v>
      </c>
      <c r="P696" s="33">
        <f t="shared" si="325"/>
        <v>0</v>
      </c>
      <c r="R696" s="12">
        <f t="shared" si="326"/>
        <v>0</v>
      </c>
      <c r="S696" s="33">
        <f t="shared" si="327"/>
        <v>0</v>
      </c>
      <c r="U696" s="12">
        <f t="shared" si="328"/>
        <v>0</v>
      </c>
      <c r="V696" s="33">
        <f t="shared" si="329"/>
        <v>0</v>
      </c>
      <c r="X696" s="12">
        <f t="shared" si="330"/>
        <v>0</v>
      </c>
      <c r="Y696" s="33">
        <f t="shared" si="331"/>
        <v>0</v>
      </c>
      <c r="AA696" s="12">
        <f t="shared" si="332"/>
        <v>0</v>
      </c>
      <c r="AB696" s="33">
        <f t="shared" si="333"/>
        <v>0</v>
      </c>
      <c r="AD696" s="12">
        <f t="shared" si="334"/>
        <v>0</v>
      </c>
      <c r="AE696" s="33">
        <f t="shared" si="335"/>
        <v>0</v>
      </c>
      <c r="AG696" s="12">
        <f t="shared" si="336"/>
        <v>0</v>
      </c>
      <c r="AH696" s="33">
        <f t="shared" si="337"/>
        <v>0</v>
      </c>
      <c r="AJ696" s="12">
        <f t="shared" si="338"/>
        <v>0</v>
      </c>
      <c r="AK696" s="33">
        <f t="shared" si="339"/>
        <v>0</v>
      </c>
      <c r="AM696" s="12">
        <f t="shared" si="340"/>
        <v>0</v>
      </c>
      <c r="AN696" s="33">
        <f t="shared" si="341"/>
        <v>0</v>
      </c>
      <c r="AP696" s="12">
        <f t="shared" si="342"/>
        <v>0</v>
      </c>
      <c r="AQ696" s="33">
        <f t="shared" si="343"/>
        <v>0</v>
      </c>
      <c r="AS696" s="12">
        <f t="shared" si="344"/>
        <v>0</v>
      </c>
      <c r="AT696" s="33">
        <f t="shared" si="345"/>
        <v>0</v>
      </c>
      <c r="AU696" s="158" t="str">
        <f>IF(C696="","",VLOOKUP(B696,apoio!P:S,4,0))</f>
        <v/>
      </c>
    </row>
    <row r="697" spans="1:47" ht="15" customHeight="1" x14ac:dyDescent="0.25">
      <c r="A697" s="10" t="str">
        <f>IF('1_geral'!$D$48="","",'1_geral'!$A$48)</f>
        <v/>
      </c>
      <c r="B697" s="48" t="str">
        <f>IF('1_geral'!$G$48="","",'1_geral'!$G$48)</f>
        <v/>
      </c>
      <c r="C697" s="48" t="str">
        <f>IF('1_geral'!$D$48="","",'1_geral'!$D$48)</f>
        <v/>
      </c>
      <c r="D697" s="35" t="str">
        <f>IF(C697="","",1/'3_pessoal'!C$48)</f>
        <v/>
      </c>
      <c r="E697" s="11">
        <f>IF(C697="",0,'3_pessoal'!BQ$48)</f>
        <v>0</v>
      </c>
      <c r="F697" s="108">
        <f>IF(C697="",0,'3_pessoal'!BS$48)</f>
        <v>0</v>
      </c>
      <c r="G697" s="11">
        <f t="shared" si="321"/>
        <v>0</v>
      </c>
      <c r="I697" s="11">
        <f t="shared" si="346"/>
        <v>0</v>
      </c>
      <c r="J697" s="112">
        <f t="shared" si="347"/>
        <v>0</v>
      </c>
      <c r="L697" s="11">
        <f t="shared" si="322"/>
        <v>0</v>
      </c>
      <c r="M697" s="108">
        <f t="shared" si="323"/>
        <v>0</v>
      </c>
      <c r="O697" s="11">
        <f t="shared" si="324"/>
        <v>0</v>
      </c>
      <c r="P697" s="108">
        <f t="shared" si="325"/>
        <v>0</v>
      </c>
      <c r="R697" s="11">
        <f t="shared" si="326"/>
        <v>0</v>
      </c>
      <c r="S697" s="108">
        <f t="shared" si="327"/>
        <v>0</v>
      </c>
      <c r="U697" s="11">
        <f t="shared" si="328"/>
        <v>0</v>
      </c>
      <c r="V697" s="108">
        <f t="shared" si="329"/>
        <v>0</v>
      </c>
      <c r="X697" s="11">
        <f t="shared" si="330"/>
        <v>0</v>
      </c>
      <c r="Y697" s="108">
        <f t="shared" si="331"/>
        <v>0</v>
      </c>
      <c r="AA697" s="11">
        <f t="shared" si="332"/>
        <v>0</v>
      </c>
      <c r="AB697" s="108">
        <f t="shared" si="333"/>
        <v>0</v>
      </c>
      <c r="AD697" s="11">
        <f t="shared" si="334"/>
        <v>0</v>
      </c>
      <c r="AE697" s="108">
        <f t="shared" si="335"/>
        <v>0</v>
      </c>
      <c r="AG697" s="11">
        <f t="shared" si="336"/>
        <v>0</v>
      </c>
      <c r="AH697" s="108">
        <f t="shared" si="337"/>
        <v>0</v>
      </c>
      <c r="AJ697" s="11">
        <f t="shared" si="338"/>
        <v>0</v>
      </c>
      <c r="AK697" s="108">
        <f t="shared" si="339"/>
        <v>0</v>
      </c>
      <c r="AM697" s="11">
        <f t="shared" si="340"/>
        <v>0</v>
      </c>
      <c r="AN697" s="108">
        <f t="shared" si="341"/>
        <v>0</v>
      </c>
      <c r="AP697" s="11">
        <f t="shared" si="342"/>
        <v>0</v>
      </c>
      <c r="AQ697" s="108">
        <f t="shared" si="343"/>
        <v>0</v>
      </c>
      <c r="AS697" s="11">
        <f t="shared" si="344"/>
        <v>0</v>
      </c>
      <c r="AT697" s="108">
        <f t="shared" si="345"/>
        <v>0</v>
      </c>
      <c r="AU697" s="158" t="str">
        <f>IF(C697="","",VLOOKUP(B697,apoio!P:S,4,0))</f>
        <v/>
      </c>
    </row>
    <row r="698" spans="1:47" ht="15" customHeight="1" x14ac:dyDescent="0.25">
      <c r="A698" s="7" t="str">
        <f>IF('1_geral'!$D$49="","",'1_geral'!$A$49)</f>
        <v/>
      </c>
      <c r="B698" s="49" t="str">
        <f>IF('1_geral'!$G$49="","",'1_geral'!$G$49)</f>
        <v/>
      </c>
      <c r="C698" s="49" t="str">
        <f>IF('1_geral'!$D$49="","",'1_geral'!$D$49)</f>
        <v/>
      </c>
      <c r="D698" s="35" t="str">
        <f>IF(C698="","",1/'3_pessoal'!C$49)</f>
        <v/>
      </c>
      <c r="E698" s="12">
        <f>IF(C698="",0,'3_pessoal'!BQ$49)</f>
        <v>0</v>
      </c>
      <c r="F698" s="33">
        <f>IF(C698="",0,'3_pessoal'!BS$49)</f>
        <v>0</v>
      </c>
      <c r="G698" s="12">
        <f t="shared" si="321"/>
        <v>0</v>
      </c>
      <c r="I698" s="12">
        <f t="shared" si="346"/>
        <v>0</v>
      </c>
      <c r="J698" s="12">
        <f t="shared" si="347"/>
        <v>0</v>
      </c>
      <c r="L698" s="12">
        <f t="shared" si="322"/>
        <v>0</v>
      </c>
      <c r="M698" s="33">
        <f t="shared" si="323"/>
        <v>0</v>
      </c>
      <c r="O698" s="12">
        <f t="shared" si="324"/>
        <v>0</v>
      </c>
      <c r="P698" s="33">
        <f t="shared" si="325"/>
        <v>0</v>
      </c>
      <c r="R698" s="12">
        <f t="shared" si="326"/>
        <v>0</v>
      </c>
      <c r="S698" s="33">
        <f t="shared" si="327"/>
        <v>0</v>
      </c>
      <c r="U698" s="12">
        <f t="shared" si="328"/>
        <v>0</v>
      </c>
      <c r="V698" s="33">
        <f t="shared" si="329"/>
        <v>0</v>
      </c>
      <c r="X698" s="12">
        <f t="shared" si="330"/>
        <v>0</v>
      </c>
      <c r="Y698" s="33">
        <f t="shared" si="331"/>
        <v>0</v>
      </c>
      <c r="AA698" s="12">
        <f t="shared" si="332"/>
        <v>0</v>
      </c>
      <c r="AB698" s="33">
        <f t="shared" si="333"/>
        <v>0</v>
      </c>
      <c r="AD698" s="12">
        <f t="shared" si="334"/>
        <v>0</v>
      </c>
      <c r="AE698" s="33">
        <f t="shared" si="335"/>
        <v>0</v>
      </c>
      <c r="AG698" s="12">
        <f t="shared" si="336"/>
        <v>0</v>
      </c>
      <c r="AH698" s="33">
        <f t="shared" si="337"/>
        <v>0</v>
      </c>
      <c r="AJ698" s="12">
        <f t="shared" si="338"/>
        <v>0</v>
      </c>
      <c r="AK698" s="33">
        <f t="shared" si="339"/>
        <v>0</v>
      </c>
      <c r="AM698" s="12">
        <f t="shared" si="340"/>
        <v>0</v>
      </c>
      <c r="AN698" s="33">
        <f t="shared" si="341"/>
        <v>0</v>
      </c>
      <c r="AP698" s="12">
        <f t="shared" si="342"/>
        <v>0</v>
      </c>
      <c r="AQ698" s="33">
        <f t="shared" si="343"/>
        <v>0</v>
      </c>
      <c r="AS698" s="12">
        <f t="shared" si="344"/>
        <v>0</v>
      </c>
      <c r="AT698" s="33">
        <f t="shared" si="345"/>
        <v>0</v>
      </c>
      <c r="AU698" s="158" t="str">
        <f>IF(C698="","",VLOOKUP(B698,apoio!P:S,4,0))</f>
        <v/>
      </c>
    </row>
    <row r="699" spans="1:47" ht="15" customHeight="1" x14ac:dyDescent="0.25">
      <c r="A699" s="10" t="str">
        <f>IF('1_geral'!$D$50="","",'1_geral'!$A$50)</f>
        <v/>
      </c>
      <c r="B699" s="48" t="str">
        <f>IF('1_geral'!$G$50="","",'1_geral'!$G$50)</f>
        <v/>
      </c>
      <c r="C699" s="48" t="str">
        <f>IF('1_geral'!$D$50="","",'1_geral'!$D$50)</f>
        <v/>
      </c>
      <c r="D699" s="35" t="str">
        <f>IF(C699="","",1/'3_pessoal'!C$50)</f>
        <v/>
      </c>
      <c r="E699" s="11">
        <f>IF(C699="",0,'3_pessoal'!BQ$50)</f>
        <v>0</v>
      </c>
      <c r="F699" s="108">
        <f>IF(C699="",0,'3_pessoal'!BS$50)</f>
        <v>0</v>
      </c>
      <c r="G699" s="11">
        <f t="shared" si="321"/>
        <v>0</v>
      </c>
      <c r="I699" s="11">
        <f t="shared" si="346"/>
        <v>0</v>
      </c>
      <c r="J699" s="112">
        <f t="shared" si="347"/>
        <v>0</v>
      </c>
      <c r="L699" s="11">
        <f t="shared" si="322"/>
        <v>0</v>
      </c>
      <c r="M699" s="108">
        <f t="shared" si="323"/>
        <v>0</v>
      </c>
      <c r="O699" s="11">
        <f t="shared" si="324"/>
        <v>0</v>
      </c>
      <c r="P699" s="108">
        <f t="shared" si="325"/>
        <v>0</v>
      </c>
      <c r="R699" s="11">
        <f t="shared" si="326"/>
        <v>0</v>
      </c>
      <c r="S699" s="108">
        <f t="shared" si="327"/>
        <v>0</v>
      </c>
      <c r="U699" s="11">
        <f t="shared" si="328"/>
        <v>0</v>
      </c>
      <c r="V699" s="108">
        <f t="shared" si="329"/>
        <v>0</v>
      </c>
      <c r="X699" s="11">
        <f t="shared" si="330"/>
        <v>0</v>
      </c>
      <c r="Y699" s="108">
        <f t="shared" si="331"/>
        <v>0</v>
      </c>
      <c r="AA699" s="11">
        <f t="shared" si="332"/>
        <v>0</v>
      </c>
      <c r="AB699" s="108">
        <f t="shared" si="333"/>
        <v>0</v>
      </c>
      <c r="AD699" s="11">
        <f t="shared" si="334"/>
        <v>0</v>
      </c>
      <c r="AE699" s="108">
        <f t="shared" si="335"/>
        <v>0</v>
      </c>
      <c r="AG699" s="11">
        <f t="shared" si="336"/>
        <v>0</v>
      </c>
      <c r="AH699" s="108">
        <f t="shared" si="337"/>
        <v>0</v>
      </c>
      <c r="AJ699" s="11">
        <f t="shared" si="338"/>
        <v>0</v>
      </c>
      <c r="AK699" s="108">
        <f t="shared" si="339"/>
        <v>0</v>
      </c>
      <c r="AM699" s="11">
        <f t="shared" si="340"/>
        <v>0</v>
      </c>
      <c r="AN699" s="108">
        <f t="shared" si="341"/>
        <v>0</v>
      </c>
      <c r="AP699" s="11">
        <f t="shared" si="342"/>
        <v>0</v>
      </c>
      <c r="AQ699" s="108">
        <f t="shared" si="343"/>
        <v>0</v>
      </c>
      <c r="AS699" s="11">
        <f t="shared" si="344"/>
        <v>0</v>
      </c>
      <c r="AT699" s="108">
        <f t="shared" si="345"/>
        <v>0</v>
      </c>
      <c r="AU699" s="158" t="str">
        <f>IF(C699="","",VLOOKUP(B699,apoio!P:S,4,0))</f>
        <v/>
      </c>
    </row>
    <row r="700" spans="1:47" ht="15" customHeight="1" x14ac:dyDescent="0.25">
      <c r="A700" s="7" t="str">
        <f>IF('1_geral'!$D$51="","",'1_geral'!$A$51)</f>
        <v/>
      </c>
      <c r="B700" s="49" t="str">
        <f>IF('1_geral'!$G$51="","",'1_geral'!$G$51)</f>
        <v/>
      </c>
      <c r="C700" s="49" t="str">
        <f>IF('1_geral'!$D$51="","",'1_geral'!$D$51)</f>
        <v/>
      </c>
      <c r="D700" s="35" t="str">
        <f>IF(C700="","",1/'3_pessoal'!C$51)</f>
        <v/>
      </c>
      <c r="E700" s="12">
        <f>IF(C700="",0,'3_pessoal'!BQ$51)</f>
        <v>0</v>
      </c>
      <c r="F700" s="33">
        <f>IF(C700="",0,'3_pessoal'!BS$51)</f>
        <v>0</v>
      </c>
      <c r="G700" s="12">
        <f t="shared" si="321"/>
        <v>0</v>
      </c>
      <c r="I700" s="12">
        <f t="shared" si="346"/>
        <v>0</v>
      </c>
      <c r="J700" s="12">
        <f t="shared" si="347"/>
        <v>0</v>
      </c>
      <c r="L700" s="12">
        <f t="shared" si="322"/>
        <v>0</v>
      </c>
      <c r="M700" s="33">
        <f t="shared" si="323"/>
        <v>0</v>
      </c>
      <c r="O700" s="12">
        <f t="shared" si="324"/>
        <v>0</v>
      </c>
      <c r="P700" s="33">
        <f t="shared" si="325"/>
        <v>0</v>
      </c>
      <c r="R700" s="12">
        <f t="shared" si="326"/>
        <v>0</v>
      </c>
      <c r="S700" s="33">
        <f t="shared" si="327"/>
        <v>0</v>
      </c>
      <c r="U700" s="12">
        <f t="shared" si="328"/>
        <v>0</v>
      </c>
      <c r="V700" s="33">
        <f t="shared" si="329"/>
        <v>0</v>
      </c>
      <c r="X700" s="12">
        <f t="shared" si="330"/>
        <v>0</v>
      </c>
      <c r="Y700" s="33">
        <f t="shared" si="331"/>
        <v>0</v>
      </c>
      <c r="AA700" s="12">
        <f t="shared" si="332"/>
        <v>0</v>
      </c>
      <c r="AB700" s="33">
        <f t="shared" si="333"/>
        <v>0</v>
      </c>
      <c r="AD700" s="12">
        <f t="shared" si="334"/>
        <v>0</v>
      </c>
      <c r="AE700" s="33">
        <f t="shared" si="335"/>
        <v>0</v>
      </c>
      <c r="AG700" s="12">
        <f t="shared" si="336"/>
        <v>0</v>
      </c>
      <c r="AH700" s="33">
        <f t="shared" si="337"/>
        <v>0</v>
      </c>
      <c r="AJ700" s="12">
        <f t="shared" si="338"/>
        <v>0</v>
      </c>
      <c r="AK700" s="33">
        <f t="shared" si="339"/>
        <v>0</v>
      </c>
      <c r="AM700" s="12">
        <f t="shared" si="340"/>
        <v>0</v>
      </c>
      <c r="AN700" s="33">
        <f t="shared" si="341"/>
        <v>0</v>
      </c>
      <c r="AP700" s="12">
        <f t="shared" si="342"/>
        <v>0</v>
      </c>
      <c r="AQ700" s="33">
        <f t="shared" si="343"/>
        <v>0</v>
      </c>
      <c r="AS700" s="12">
        <f t="shared" si="344"/>
        <v>0</v>
      </c>
      <c r="AT700" s="33">
        <f t="shared" si="345"/>
        <v>0</v>
      </c>
      <c r="AU700" s="158" t="str">
        <f>IF(C700="","",VLOOKUP(B700,apoio!P:S,4,0))</f>
        <v/>
      </c>
    </row>
    <row r="701" spans="1:47" ht="15" customHeight="1" x14ac:dyDescent="0.25">
      <c r="A701" s="10" t="str">
        <f>IF('1_geral'!$D$52="","",'1_geral'!$A$52)</f>
        <v/>
      </c>
      <c r="B701" s="48" t="str">
        <f>IF('1_geral'!$G$52="","",'1_geral'!$G$52)</f>
        <v/>
      </c>
      <c r="C701" s="48" t="str">
        <f>IF('1_geral'!$D$52="","",'1_geral'!$D$52)</f>
        <v/>
      </c>
      <c r="D701" s="35" t="str">
        <f>IF(C701="","",1/'3_pessoal'!C$52)</f>
        <v/>
      </c>
      <c r="E701" s="11">
        <f>IF(C701="",0,'3_pessoal'!BQ$52)</f>
        <v>0</v>
      </c>
      <c r="F701" s="108">
        <f>IF(C701="",0,'3_pessoal'!BS$52)</f>
        <v>0</v>
      </c>
      <c r="G701" s="11">
        <f t="shared" si="321"/>
        <v>0</v>
      </c>
      <c r="I701" s="11">
        <f t="shared" si="346"/>
        <v>0</v>
      </c>
      <c r="J701" s="112">
        <f t="shared" si="347"/>
        <v>0</v>
      </c>
      <c r="L701" s="11">
        <f t="shared" si="322"/>
        <v>0</v>
      </c>
      <c r="M701" s="108">
        <f t="shared" si="323"/>
        <v>0</v>
      </c>
      <c r="O701" s="11">
        <f t="shared" si="324"/>
        <v>0</v>
      </c>
      <c r="P701" s="108">
        <f t="shared" si="325"/>
        <v>0</v>
      </c>
      <c r="R701" s="11">
        <f t="shared" si="326"/>
        <v>0</v>
      </c>
      <c r="S701" s="108">
        <f t="shared" si="327"/>
        <v>0</v>
      </c>
      <c r="U701" s="11">
        <f t="shared" si="328"/>
        <v>0</v>
      </c>
      <c r="V701" s="108">
        <f t="shared" si="329"/>
        <v>0</v>
      </c>
      <c r="X701" s="11">
        <f t="shared" si="330"/>
        <v>0</v>
      </c>
      <c r="Y701" s="108">
        <f t="shared" si="331"/>
        <v>0</v>
      </c>
      <c r="AA701" s="11">
        <f t="shared" si="332"/>
        <v>0</v>
      </c>
      <c r="AB701" s="108">
        <f t="shared" si="333"/>
        <v>0</v>
      </c>
      <c r="AD701" s="11">
        <f t="shared" si="334"/>
        <v>0</v>
      </c>
      <c r="AE701" s="108">
        <f t="shared" si="335"/>
        <v>0</v>
      </c>
      <c r="AG701" s="11">
        <f t="shared" si="336"/>
        <v>0</v>
      </c>
      <c r="AH701" s="108">
        <f t="shared" si="337"/>
        <v>0</v>
      </c>
      <c r="AJ701" s="11">
        <f t="shared" si="338"/>
        <v>0</v>
      </c>
      <c r="AK701" s="108">
        <f t="shared" si="339"/>
        <v>0</v>
      </c>
      <c r="AM701" s="11">
        <f t="shared" si="340"/>
        <v>0</v>
      </c>
      <c r="AN701" s="108">
        <f t="shared" si="341"/>
        <v>0</v>
      </c>
      <c r="AP701" s="11">
        <f t="shared" si="342"/>
        <v>0</v>
      </c>
      <c r="AQ701" s="108">
        <f t="shared" si="343"/>
        <v>0</v>
      </c>
      <c r="AS701" s="11">
        <f t="shared" si="344"/>
        <v>0</v>
      </c>
      <c r="AT701" s="108">
        <f t="shared" si="345"/>
        <v>0</v>
      </c>
      <c r="AU701" s="158" t="str">
        <f>IF(C701="","",VLOOKUP(B701,apoio!P:S,4,0))</f>
        <v/>
      </c>
    </row>
    <row r="702" spans="1:47" ht="15" customHeight="1" x14ac:dyDescent="0.25">
      <c r="A702" s="7" t="str">
        <f>IF('1_geral'!$D$53="","",'1_geral'!$A$53)</f>
        <v/>
      </c>
      <c r="B702" s="49" t="str">
        <f>IF('1_geral'!$G$53="","",'1_geral'!$G$53)</f>
        <v/>
      </c>
      <c r="C702" s="49" t="str">
        <f>IF('1_geral'!$D$53="","",'1_geral'!$D$53)</f>
        <v/>
      </c>
      <c r="D702" s="35" t="str">
        <f>IF(C702="","",1/'3_pessoal'!C$53)</f>
        <v/>
      </c>
      <c r="E702" s="12">
        <f>IF(C702="",0,'3_pessoal'!BQ$53)</f>
        <v>0</v>
      </c>
      <c r="F702" s="33">
        <f>IF(C702="",0,'3_pessoal'!BS$53)</f>
        <v>0</v>
      </c>
      <c r="G702" s="12">
        <f t="shared" si="321"/>
        <v>0</v>
      </c>
      <c r="I702" s="12">
        <f t="shared" si="346"/>
        <v>0</v>
      </c>
      <c r="J702" s="12">
        <f t="shared" si="347"/>
        <v>0</v>
      </c>
      <c r="L702" s="12">
        <f t="shared" si="322"/>
        <v>0</v>
      </c>
      <c r="M702" s="33">
        <f t="shared" si="323"/>
        <v>0</v>
      </c>
      <c r="O702" s="12">
        <f t="shared" si="324"/>
        <v>0</v>
      </c>
      <c r="P702" s="33">
        <f t="shared" si="325"/>
        <v>0</v>
      </c>
      <c r="R702" s="12">
        <f t="shared" si="326"/>
        <v>0</v>
      </c>
      <c r="S702" s="33">
        <f t="shared" si="327"/>
        <v>0</v>
      </c>
      <c r="U702" s="12">
        <f t="shared" si="328"/>
        <v>0</v>
      </c>
      <c r="V702" s="33">
        <f t="shared" si="329"/>
        <v>0</v>
      </c>
      <c r="X702" s="12">
        <f t="shared" si="330"/>
        <v>0</v>
      </c>
      <c r="Y702" s="33">
        <f t="shared" si="331"/>
        <v>0</v>
      </c>
      <c r="AA702" s="12">
        <f t="shared" si="332"/>
        <v>0</v>
      </c>
      <c r="AB702" s="33">
        <f t="shared" si="333"/>
        <v>0</v>
      </c>
      <c r="AD702" s="12">
        <f t="shared" si="334"/>
        <v>0</v>
      </c>
      <c r="AE702" s="33">
        <f t="shared" si="335"/>
        <v>0</v>
      </c>
      <c r="AG702" s="12">
        <f t="shared" si="336"/>
        <v>0</v>
      </c>
      <c r="AH702" s="33">
        <f t="shared" si="337"/>
        <v>0</v>
      </c>
      <c r="AJ702" s="12">
        <f t="shared" si="338"/>
        <v>0</v>
      </c>
      <c r="AK702" s="33">
        <f t="shared" si="339"/>
        <v>0</v>
      </c>
      <c r="AM702" s="12">
        <f t="shared" si="340"/>
        <v>0</v>
      </c>
      <c r="AN702" s="33">
        <f t="shared" si="341"/>
        <v>0</v>
      </c>
      <c r="AP702" s="12">
        <f t="shared" si="342"/>
        <v>0</v>
      </c>
      <c r="AQ702" s="33">
        <f t="shared" si="343"/>
        <v>0</v>
      </c>
      <c r="AS702" s="12">
        <f t="shared" si="344"/>
        <v>0</v>
      </c>
      <c r="AT702" s="33">
        <f t="shared" si="345"/>
        <v>0</v>
      </c>
      <c r="AU702" s="158" t="str">
        <f>IF(C702="","",VLOOKUP(B702,apoio!P:S,4,0))</f>
        <v/>
      </c>
    </row>
    <row r="703" spans="1:47" ht="15" customHeight="1" x14ac:dyDescent="0.25">
      <c r="A703" s="10" t="str">
        <f>IF('1_geral'!$D$54="","",'1_geral'!$A$54)</f>
        <v/>
      </c>
      <c r="B703" s="48" t="str">
        <f>IF('1_geral'!$G$54="","",'1_geral'!$G$54)</f>
        <v/>
      </c>
      <c r="C703" s="48" t="str">
        <f>IF('1_geral'!$D$54="","",'1_geral'!$D$54)</f>
        <v/>
      </c>
      <c r="D703" s="35" t="str">
        <f>IF(C703="","",1/'3_pessoal'!C$54)</f>
        <v/>
      </c>
      <c r="E703" s="11">
        <f>IF(C703="",0,'3_pessoal'!BQ$54)</f>
        <v>0</v>
      </c>
      <c r="F703" s="108">
        <f>IF(C703="",0,'3_pessoal'!BS$54)</f>
        <v>0</v>
      </c>
      <c r="G703" s="11">
        <f t="shared" si="321"/>
        <v>0</v>
      </c>
      <c r="I703" s="11">
        <f t="shared" si="346"/>
        <v>0</v>
      </c>
      <c r="J703" s="112">
        <f t="shared" si="347"/>
        <v>0</v>
      </c>
      <c r="L703" s="11">
        <f t="shared" si="322"/>
        <v>0</v>
      </c>
      <c r="M703" s="108">
        <f t="shared" si="323"/>
        <v>0</v>
      </c>
      <c r="O703" s="11">
        <f t="shared" si="324"/>
        <v>0</v>
      </c>
      <c r="P703" s="108">
        <f t="shared" si="325"/>
        <v>0</v>
      </c>
      <c r="R703" s="11">
        <f t="shared" si="326"/>
        <v>0</v>
      </c>
      <c r="S703" s="108">
        <f t="shared" si="327"/>
        <v>0</v>
      </c>
      <c r="U703" s="11">
        <f t="shared" si="328"/>
        <v>0</v>
      </c>
      <c r="V703" s="108">
        <f t="shared" si="329"/>
        <v>0</v>
      </c>
      <c r="X703" s="11">
        <f t="shared" si="330"/>
        <v>0</v>
      </c>
      <c r="Y703" s="108">
        <f t="shared" si="331"/>
        <v>0</v>
      </c>
      <c r="AA703" s="11">
        <f t="shared" si="332"/>
        <v>0</v>
      </c>
      <c r="AB703" s="108">
        <f t="shared" si="333"/>
        <v>0</v>
      </c>
      <c r="AD703" s="11">
        <f t="shared" si="334"/>
        <v>0</v>
      </c>
      <c r="AE703" s="108">
        <f t="shared" si="335"/>
        <v>0</v>
      </c>
      <c r="AG703" s="11">
        <f t="shared" si="336"/>
        <v>0</v>
      </c>
      <c r="AH703" s="108">
        <f t="shared" si="337"/>
        <v>0</v>
      </c>
      <c r="AJ703" s="11">
        <f t="shared" si="338"/>
        <v>0</v>
      </c>
      <c r="AK703" s="108">
        <f t="shared" si="339"/>
        <v>0</v>
      </c>
      <c r="AM703" s="11">
        <f t="shared" si="340"/>
        <v>0</v>
      </c>
      <c r="AN703" s="108">
        <f t="shared" si="341"/>
        <v>0</v>
      </c>
      <c r="AP703" s="11">
        <f t="shared" si="342"/>
        <v>0</v>
      </c>
      <c r="AQ703" s="108">
        <f t="shared" si="343"/>
        <v>0</v>
      </c>
      <c r="AS703" s="11">
        <f t="shared" si="344"/>
        <v>0</v>
      </c>
      <c r="AT703" s="108">
        <f t="shared" si="345"/>
        <v>0</v>
      </c>
      <c r="AU703" s="158" t="str">
        <f>IF(C703="","",VLOOKUP(B703,apoio!P:S,4,0))</f>
        <v/>
      </c>
    </row>
    <row r="704" spans="1:47" ht="15" customHeight="1" x14ac:dyDescent="0.25">
      <c r="A704" s="7" t="str">
        <f>IF('1_geral'!$D$55="","",'1_geral'!$A$55)</f>
        <v/>
      </c>
      <c r="B704" s="49" t="str">
        <f>IF('1_geral'!$G$55="","",'1_geral'!$G$55)</f>
        <v/>
      </c>
      <c r="C704" s="49" t="str">
        <f>IF('1_geral'!$D$55="","",'1_geral'!$D$55)</f>
        <v/>
      </c>
      <c r="D704" s="35" t="str">
        <f>IF(C704="","",1/'3_pessoal'!C$55)</f>
        <v/>
      </c>
      <c r="E704" s="12">
        <f>IF(C704="",0,'3_pessoal'!BQ$55)</f>
        <v>0</v>
      </c>
      <c r="F704" s="33">
        <f>IF(C704="",0,'3_pessoal'!BS$55)</f>
        <v>0</v>
      </c>
      <c r="G704" s="12">
        <f t="shared" si="321"/>
        <v>0</v>
      </c>
      <c r="I704" s="12">
        <f t="shared" si="346"/>
        <v>0</v>
      </c>
      <c r="J704" s="12">
        <f t="shared" si="347"/>
        <v>0</v>
      </c>
      <c r="L704" s="12">
        <f t="shared" si="322"/>
        <v>0</v>
      </c>
      <c r="M704" s="33">
        <f t="shared" si="323"/>
        <v>0</v>
      </c>
      <c r="O704" s="12">
        <f t="shared" si="324"/>
        <v>0</v>
      </c>
      <c r="P704" s="33">
        <f t="shared" si="325"/>
        <v>0</v>
      </c>
      <c r="R704" s="12">
        <f t="shared" si="326"/>
        <v>0</v>
      </c>
      <c r="S704" s="33">
        <f t="shared" si="327"/>
        <v>0</v>
      </c>
      <c r="U704" s="12">
        <f t="shared" si="328"/>
        <v>0</v>
      </c>
      <c r="V704" s="33">
        <f t="shared" si="329"/>
        <v>0</v>
      </c>
      <c r="X704" s="12">
        <f t="shared" si="330"/>
        <v>0</v>
      </c>
      <c r="Y704" s="33">
        <f t="shared" si="331"/>
        <v>0</v>
      </c>
      <c r="AA704" s="12">
        <f t="shared" si="332"/>
        <v>0</v>
      </c>
      <c r="AB704" s="33">
        <f t="shared" si="333"/>
        <v>0</v>
      </c>
      <c r="AD704" s="12">
        <f t="shared" si="334"/>
        <v>0</v>
      </c>
      <c r="AE704" s="33">
        <f t="shared" si="335"/>
        <v>0</v>
      </c>
      <c r="AG704" s="12">
        <f t="shared" si="336"/>
        <v>0</v>
      </c>
      <c r="AH704" s="33">
        <f t="shared" si="337"/>
        <v>0</v>
      </c>
      <c r="AJ704" s="12">
        <f t="shared" si="338"/>
        <v>0</v>
      </c>
      <c r="AK704" s="33">
        <f t="shared" si="339"/>
        <v>0</v>
      </c>
      <c r="AM704" s="12">
        <f t="shared" si="340"/>
        <v>0</v>
      </c>
      <c r="AN704" s="33">
        <f t="shared" si="341"/>
        <v>0</v>
      </c>
      <c r="AP704" s="12">
        <f t="shared" si="342"/>
        <v>0</v>
      </c>
      <c r="AQ704" s="33">
        <f t="shared" si="343"/>
        <v>0</v>
      </c>
      <c r="AS704" s="12">
        <f t="shared" si="344"/>
        <v>0</v>
      </c>
      <c r="AT704" s="33">
        <f t="shared" si="345"/>
        <v>0</v>
      </c>
      <c r="AU704" s="158" t="str">
        <f>IF(C704="","",VLOOKUP(B704,apoio!P:S,4,0))</f>
        <v/>
      </c>
    </row>
    <row r="705" spans="1:47" ht="15" customHeight="1" x14ac:dyDescent="0.25">
      <c r="A705" s="10" t="str">
        <f>IF('1_geral'!$D$56="","",'1_geral'!$A$56)</f>
        <v/>
      </c>
      <c r="B705" s="48" t="str">
        <f>IF('1_geral'!$G$56="","",'1_geral'!$G$56)</f>
        <v/>
      </c>
      <c r="C705" s="48" t="str">
        <f>IF('1_geral'!$D$56="","",'1_geral'!$D$56)</f>
        <v/>
      </c>
      <c r="D705" s="35" t="str">
        <f>IF(C705="","",1/'3_pessoal'!C$56)</f>
        <v/>
      </c>
      <c r="E705" s="11">
        <f>IF(C705="",0,'3_pessoal'!BQ$56)</f>
        <v>0</v>
      </c>
      <c r="F705" s="108">
        <f>IF(C705="",0,'3_pessoal'!BS$56)</f>
        <v>0</v>
      </c>
      <c r="G705" s="11">
        <f t="shared" si="321"/>
        <v>0</v>
      </c>
      <c r="I705" s="11">
        <f t="shared" si="346"/>
        <v>0</v>
      </c>
      <c r="J705" s="112">
        <f t="shared" si="347"/>
        <v>0</v>
      </c>
      <c r="L705" s="11">
        <f t="shared" si="322"/>
        <v>0</v>
      </c>
      <c r="M705" s="108">
        <f t="shared" si="323"/>
        <v>0</v>
      </c>
      <c r="O705" s="11">
        <f t="shared" si="324"/>
        <v>0</v>
      </c>
      <c r="P705" s="108">
        <f t="shared" si="325"/>
        <v>0</v>
      </c>
      <c r="R705" s="11">
        <f t="shared" si="326"/>
        <v>0</v>
      </c>
      <c r="S705" s="108">
        <f t="shared" si="327"/>
        <v>0</v>
      </c>
      <c r="U705" s="11">
        <f t="shared" si="328"/>
        <v>0</v>
      </c>
      <c r="V705" s="108">
        <f t="shared" si="329"/>
        <v>0</v>
      </c>
      <c r="X705" s="11">
        <f t="shared" si="330"/>
        <v>0</v>
      </c>
      <c r="Y705" s="108">
        <f t="shared" si="331"/>
        <v>0</v>
      </c>
      <c r="AA705" s="11">
        <f t="shared" si="332"/>
        <v>0</v>
      </c>
      <c r="AB705" s="108">
        <f t="shared" si="333"/>
        <v>0</v>
      </c>
      <c r="AD705" s="11">
        <f t="shared" si="334"/>
        <v>0</v>
      </c>
      <c r="AE705" s="108">
        <f t="shared" si="335"/>
        <v>0</v>
      </c>
      <c r="AG705" s="11">
        <f t="shared" si="336"/>
        <v>0</v>
      </c>
      <c r="AH705" s="108">
        <f t="shared" si="337"/>
        <v>0</v>
      </c>
      <c r="AJ705" s="11">
        <f t="shared" si="338"/>
        <v>0</v>
      </c>
      <c r="AK705" s="108">
        <f t="shared" si="339"/>
        <v>0</v>
      </c>
      <c r="AM705" s="11">
        <f t="shared" si="340"/>
        <v>0</v>
      </c>
      <c r="AN705" s="108">
        <f t="shared" si="341"/>
        <v>0</v>
      </c>
      <c r="AP705" s="11">
        <f t="shared" si="342"/>
        <v>0</v>
      </c>
      <c r="AQ705" s="108">
        <f t="shared" si="343"/>
        <v>0</v>
      </c>
      <c r="AS705" s="11">
        <f t="shared" si="344"/>
        <v>0</v>
      </c>
      <c r="AT705" s="108">
        <f t="shared" si="345"/>
        <v>0</v>
      </c>
      <c r="AU705" s="158" t="str">
        <f>IF(C705="","",VLOOKUP(B705,apoio!P:S,4,0))</f>
        <v/>
      </c>
    </row>
    <row r="706" spans="1:47" ht="15" customHeight="1" x14ac:dyDescent="0.25">
      <c r="A706" s="7" t="str">
        <f>IF('1_geral'!$D$57="","",'1_geral'!$A$57)</f>
        <v/>
      </c>
      <c r="B706" s="49" t="str">
        <f>IF('1_geral'!$G$57="","",'1_geral'!$G$57)</f>
        <v/>
      </c>
      <c r="C706" s="49" t="str">
        <f>IF('1_geral'!$D$57="","",'1_geral'!$D$57)</f>
        <v/>
      </c>
      <c r="D706" s="35" t="str">
        <f>IF(C706="","",1/'3_pessoal'!C$57)</f>
        <v/>
      </c>
      <c r="E706" s="12">
        <f>IF(C706="",0,'3_pessoal'!BQ$57)</f>
        <v>0</v>
      </c>
      <c r="F706" s="33">
        <f>IF(C706="",0,'3_pessoal'!BS$57)</f>
        <v>0</v>
      </c>
      <c r="G706" s="12">
        <f t="shared" si="321"/>
        <v>0</v>
      </c>
      <c r="I706" s="12">
        <f t="shared" si="346"/>
        <v>0</v>
      </c>
      <c r="J706" s="12">
        <f t="shared" si="347"/>
        <v>0</v>
      </c>
      <c r="L706" s="12">
        <f t="shared" si="322"/>
        <v>0</v>
      </c>
      <c r="M706" s="33">
        <f t="shared" si="323"/>
        <v>0</v>
      </c>
      <c r="O706" s="12">
        <f t="shared" si="324"/>
        <v>0</v>
      </c>
      <c r="P706" s="33">
        <f t="shared" si="325"/>
        <v>0</v>
      </c>
      <c r="R706" s="12">
        <f t="shared" si="326"/>
        <v>0</v>
      </c>
      <c r="S706" s="33">
        <f t="shared" si="327"/>
        <v>0</v>
      </c>
      <c r="U706" s="12">
        <f t="shared" si="328"/>
        <v>0</v>
      </c>
      <c r="V706" s="33">
        <f t="shared" si="329"/>
        <v>0</v>
      </c>
      <c r="X706" s="12">
        <f t="shared" si="330"/>
        <v>0</v>
      </c>
      <c r="Y706" s="33">
        <f t="shared" si="331"/>
        <v>0</v>
      </c>
      <c r="AA706" s="12">
        <f t="shared" si="332"/>
        <v>0</v>
      </c>
      <c r="AB706" s="33">
        <f t="shared" si="333"/>
        <v>0</v>
      </c>
      <c r="AD706" s="12">
        <f t="shared" si="334"/>
        <v>0</v>
      </c>
      <c r="AE706" s="33">
        <f t="shared" si="335"/>
        <v>0</v>
      </c>
      <c r="AG706" s="12">
        <f t="shared" si="336"/>
        <v>0</v>
      </c>
      <c r="AH706" s="33">
        <f t="shared" si="337"/>
        <v>0</v>
      </c>
      <c r="AJ706" s="12">
        <f t="shared" si="338"/>
        <v>0</v>
      </c>
      <c r="AK706" s="33">
        <f t="shared" si="339"/>
        <v>0</v>
      </c>
      <c r="AM706" s="12">
        <f t="shared" si="340"/>
        <v>0</v>
      </c>
      <c r="AN706" s="33">
        <f t="shared" si="341"/>
        <v>0</v>
      </c>
      <c r="AP706" s="12">
        <f t="shared" si="342"/>
        <v>0</v>
      </c>
      <c r="AQ706" s="33">
        <f t="shared" si="343"/>
        <v>0</v>
      </c>
      <c r="AS706" s="12">
        <f t="shared" si="344"/>
        <v>0</v>
      </c>
      <c r="AT706" s="33">
        <f t="shared" si="345"/>
        <v>0</v>
      </c>
      <c r="AU706" s="158" t="str">
        <f>IF(C706="","",VLOOKUP(B706,apoio!P:S,4,0))</f>
        <v/>
      </c>
    </row>
    <row r="707" spans="1:47" ht="15" customHeight="1" x14ac:dyDescent="0.25">
      <c r="A707" s="10" t="str">
        <f>IF('1_geral'!$D$58="","",'1_geral'!$A$58)</f>
        <v/>
      </c>
      <c r="B707" s="48" t="str">
        <f>IF('1_geral'!$G$58="","",'1_geral'!$G$58)</f>
        <v/>
      </c>
      <c r="C707" s="48" t="str">
        <f>IF('1_geral'!$D$58="","",'1_geral'!$D$58)</f>
        <v/>
      </c>
      <c r="D707" s="35" t="str">
        <f>IF(C707="","",1/'3_pessoal'!C$58)</f>
        <v/>
      </c>
      <c r="E707" s="11">
        <f>IF(C707="",0,'3_pessoal'!BQ$58)</f>
        <v>0</v>
      </c>
      <c r="F707" s="108">
        <f>IF(C707="",0,'3_pessoal'!BS$58)</f>
        <v>0</v>
      </c>
      <c r="G707" s="11">
        <f t="shared" si="321"/>
        <v>0</v>
      </c>
      <c r="I707" s="11">
        <f t="shared" si="346"/>
        <v>0</v>
      </c>
      <c r="J707" s="112">
        <f t="shared" si="347"/>
        <v>0</v>
      </c>
      <c r="L707" s="11">
        <f t="shared" si="322"/>
        <v>0</v>
      </c>
      <c r="M707" s="108">
        <f t="shared" si="323"/>
        <v>0</v>
      </c>
      <c r="O707" s="11">
        <f t="shared" si="324"/>
        <v>0</v>
      </c>
      <c r="P707" s="108">
        <f t="shared" si="325"/>
        <v>0</v>
      </c>
      <c r="R707" s="11">
        <f t="shared" si="326"/>
        <v>0</v>
      </c>
      <c r="S707" s="108">
        <f t="shared" si="327"/>
        <v>0</v>
      </c>
      <c r="U707" s="11">
        <f t="shared" si="328"/>
        <v>0</v>
      </c>
      <c r="V707" s="108">
        <f t="shared" si="329"/>
        <v>0</v>
      </c>
      <c r="X707" s="11">
        <f t="shared" si="330"/>
        <v>0</v>
      </c>
      <c r="Y707" s="108">
        <f t="shared" si="331"/>
        <v>0</v>
      </c>
      <c r="AA707" s="11">
        <f t="shared" si="332"/>
        <v>0</v>
      </c>
      <c r="AB707" s="108">
        <f t="shared" si="333"/>
        <v>0</v>
      </c>
      <c r="AD707" s="11">
        <f t="shared" si="334"/>
        <v>0</v>
      </c>
      <c r="AE707" s="108">
        <f t="shared" si="335"/>
        <v>0</v>
      </c>
      <c r="AG707" s="11">
        <f t="shared" si="336"/>
        <v>0</v>
      </c>
      <c r="AH707" s="108">
        <f t="shared" si="337"/>
        <v>0</v>
      </c>
      <c r="AJ707" s="11">
        <f t="shared" si="338"/>
        <v>0</v>
      </c>
      <c r="AK707" s="108">
        <f t="shared" si="339"/>
        <v>0</v>
      </c>
      <c r="AM707" s="11">
        <f t="shared" si="340"/>
        <v>0</v>
      </c>
      <c r="AN707" s="108">
        <f t="shared" si="341"/>
        <v>0</v>
      </c>
      <c r="AP707" s="11">
        <f t="shared" si="342"/>
        <v>0</v>
      </c>
      <c r="AQ707" s="108">
        <f t="shared" si="343"/>
        <v>0</v>
      </c>
      <c r="AS707" s="11">
        <f t="shared" si="344"/>
        <v>0</v>
      </c>
      <c r="AT707" s="108">
        <f t="shared" si="345"/>
        <v>0</v>
      </c>
      <c r="AU707" s="158" t="str">
        <f>IF(C707="","",VLOOKUP(B707,apoio!P:S,4,0))</f>
        <v/>
      </c>
    </row>
    <row r="708" spans="1:47" ht="15" customHeight="1" x14ac:dyDescent="0.25">
      <c r="A708" s="47" t="str">
        <f>IF('1_geral'!$D$59="","",'1_geral'!$A$59)</f>
        <v/>
      </c>
      <c r="B708" s="50" t="str">
        <f>IF('1_geral'!$G$59="","",'1_geral'!$G$59)</f>
        <v/>
      </c>
      <c r="C708" s="50" t="str">
        <f>IF('1_geral'!$D$59="","",'1_geral'!$D$59)</f>
        <v/>
      </c>
      <c r="D708" s="138" t="str">
        <f>IF(C708="","",1/'3_pessoal'!C$59)</f>
        <v/>
      </c>
      <c r="E708" s="13">
        <f>IF(C708="",0,'3_pessoal'!BQ$59)</f>
        <v>0</v>
      </c>
      <c r="F708" s="34">
        <f>IF(C708="",0,'3_pessoal'!BS$59)</f>
        <v>0</v>
      </c>
      <c r="G708" s="13">
        <f t="shared" si="321"/>
        <v>0</v>
      </c>
      <c r="H708" s="4"/>
      <c r="I708" s="13">
        <f t="shared" si="346"/>
        <v>0</v>
      </c>
      <c r="J708" s="13">
        <f t="shared" si="347"/>
        <v>0</v>
      </c>
      <c r="K708" s="4"/>
      <c r="L708" s="13">
        <f t="shared" si="322"/>
        <v>0</v>
      </c>
      <c r="M708" s="34">
        <f t="shared" si="323"/>
        <v>0</v>
      </c>
      <c r="N708" s="492"/>
      <c r="O708" s="13">
        <f t="shared" si="324"/>
        <v>0</v>
      </c>
      <c r="P708" s="34">
        <f t="shared" si="325"/>
        <v>0</v>
      </c>
      <c r="Q708" s="492"/>
      <c r="R708" s="13">
        <f t="shared" si="326"/>
        <v>0</v>
      </c>
      <c r="S708" s="34">
        <f t="shared" si="327"/>
        <v>0</v>
      </c>
      <c r="T708" s="492"/>
      <c r="U708" s="13">
        <f t="shared" si="328"/>
        <v>0</v>
      </c>
      <c r="V708" s="34">
        <f t="shared" si="329"/>
        <v>0</v>
      </c>
      <c r="W708" s="492"/>
      <c r="X708" s="13">
        <f t="shared" si="330"/>
        <v>0</v>
      </c>
      <c r="Y708" s="34">
        <f t="shared" si="331"/>
        <v>0</v>
      </c>
      <c r="Z708" s="492"/>
      <c r="AA708" s="13">
        <f t="shared" si="332"/>
        <v>0</v>
      </c>
      <c r="AB708" s="34">
        <f t="shared" si="333"/>
        <v>0</v>
      </c>
      <c r="AC708" s="492"/>
      <c r="AD708" s="13">
        <f t="shared" si="334"/>
        <v>0</v>
      </c>
      <c r="AE708" s="34">
        <f t="shared" si="335"/>
        <v>0</v>
      </c>
      <c r="AF708" s="492"/>
      <c r="AG708" s="13">
        <f t="shared" si="336"/>
        <v>0</v>
      </c>
      <c r="AH708" s="34">
        <f t="shared" si="337"/>
        <v>0</v>
      </c>
      <c r="AI708" s="492"/>
      <c r="AJ708" s="13">
        <f t="shared" si="338"/>
        <v>0</v>
      </c>
      <c r="AK708" s="34">
        <f t="shared" si="339"/>
        <v>0</v>
      </c>
      <c r="AL708" s="492"/>
      <c r="AM708" s="13">
        <f t="shared" si="340"/>
        <v>0</v>
      </c>
      <c r="AN708" s="34">
        <f t="shared" si="341"/>
        <v>0</v>
      </c>
      <c r="AO708" s="492"/>
      <c r="AP708" s="13">
        <f t="shared" si="342"/>
        <v>0</v>
      </c>
      <c r="AQ708" s="34">
        <f t="shared" si="343"/>
        <v>0</v>
      </c>
      <c r="AR708" s="492"/>
      <c r="AS708" s="13">
        <f t="shared" si="344"/>
        <v>0</v>
      </c>
      <c r="AT708" s="34">
        <f t="shared" si="345"/>
        <v>0</v>
      </c>
      <c r="AU708" s="158" t="str">
        <f>IF(C708="","",VLOOKUP(B708,apoio!P:S,4,0))</f>
        <v/>
      </c>
    </row>
    <row r="709" spans="1:47" ht="15" customHeight="1" x14ac:dyDescent="0.25">
      <c r="A709" s="8"/>
      <c r="B709" s="162" t="s">
        <v>68</v>
      </c>
      <c r="C709" s="163" t="str">
        <f>'3_pessoal'!BU1</f>
        <v/>
      </c>
      <c r="E709" s="113"/>
      <c r="F709" s="113"/>
      <c r="G709" s="113"/>
    </row>
    <row r="710" spans="1:47" ht="15" customHeight="1" x14ac:dyDescent="0.25">
      <c r="B710" s="3" t="s">
        <v>1644</v>
      </c>
      <c r="C710" s="8" t="str">
        <f>'3_pessoal'!BU2</f>
        <v>Nome Sobrenome</v>
      </c>
      <c r="D710" s="6"/>
      <c r="E710" s="113"/>
      <c r="F710" s="113"/>
      <c r="G710" s="113"/>
      <c r="I710" s="159" t="str">
        <f>I715</f>
        <v>Disponível</v>
      </c>
      <c r="J710" s="160">
        <f>IFERROR(ABS((J713-J714)/J713),0)</f>
        <v>0</v>
      </c>
      <c r="L710" s="105" t="str">
        <f>L715</f>
        <v>Disponível</v>
      </c>
      <c r="M710" s="157">
        <f>IFERROR(ABS((M713-M714)/M713),0)</f>
        <v>0</v>
      </c>
      <c r="O710" s="105" t="str">
        <f>O715</f>
        <v>Disponível</v>
      </c>
      <c r="P710" s="157">
        <f>IFERROR(ABS((P713-P714)/P713),0)</f>
        <v>0</v>
      </c>
      <c r="R710" s="105" t="str">
        <f>R715</f>
        <v>Disponível</v>
      </c>
      <c r="S710" s="157">
        <f>IFERROR(ABS((S713-S714)/S713),0)</f>
        <v>0</v>
      </c>
      <c r="U710" s="105" t="str">
        <f>U715</f>
        <v>Disponível</v>
      </c>
      <c r="V710" s="157">
        <f>IFERROR(ABS((V713-V714)/V713),0)</f>
        <v>0</v>
      </c>
      <c r="X710" s="105" t="str">
        <f>X715</f>
        <v>Disponível</v>
      </c>
      <c r="Y710" s="157">
        <f>IFERROR(ABS((Y713-Y714)/Y713),0)</f>
        <v>0</v>
      </c>
      <c r="AA710" s="105" t="str">
        <f>AA715</f>
        <v>Disponível</v>
      </c>
      <c r="AB710" s="157">
        <f>IFERROR(ABS((AB713-AB714)/AB713),0)</f>
        <v>0</v>
      </c>
      <c r="AD710" s="105" t="str">
        <f>AD715</f>
        <v>Disponível</v>
      </c>
      <c r="AE710" s="157">
        <f>IFERROR(ABS((AE713-AE714)/AE713),0)</f>
        <v>0</v>
      </c>
      <c r="AG710" s="105" t="str">
        <f>AG715</f>
        <v>Disponível</v>
      </c>
      <c r="AH710" s="157">
        <f>IFERROR(ABS((AH713-AH714)/AH713),0)</f>
        <v>0</v>
      </c>
      <c r="AJ710" s="105" t="str">
        <f>AJ715</f>
        <v>Disponível</v>
      </c>
      <c r="AK710" s="157">
        <f>IFERROR(ABS((AK713-AK714)/AK713),0)</f>
        <v>0</v>
      </c>
      <c r="AM710" s="105" t="str">
        <f>AM715</f>
        <v>Disponível</v>
      </c>
      <c r="AN710" s="157">
        <f>IFERROR(ABS((AN713-AN714)/AN713),0)</f>
        <v>0</v>
      </c>
      <c r="AP710" s="105" t="str">
        <f>AP715</f>
        <v>Disponível</v>
      </c>
      <c r="AQ710" s="157">
        <f>IFERROR(ABS((AQ713-AQ714)/AQ713),0)</f>
        <v>0</v>
      </c>
      <c r="AS710" s="105" t="str">
        <f>AS715</f>
        <v>Disponível</v>
      </c>
      <c r="AT710" s="157">
        <f>IFERROR(ABS((AT713-AT714)/AT713),0)</f>
        <v>0</v>
      </c>
    </row>
    <row r="711" spans="1:47" ht="15" customHeight="1" x14ac:dyDescent="0.25">
      <c r="B711" s="3" t="s">
        <v>1645</v>
      </c>
      <c r="C711" s="8" t="str">
        <f>'1_geral'!$D$2</f>
        <v/>
      </c>
      <c r="E711" s="647"/>
      <c r="F711" s="647"/>
      <c r="G711" s="647"/>
      <c r="I711" s="35"/>
      <c r="J711" s="35" t="e">
        <f>(J713-J714)/J713</f>
        <v>#DIV/0!</v>
      </c>
      <c r="K711" s="35"/>
      <c r="L711" s="165"/>
      <c r="M711" s="165" t="e">
        <f>(M713-M714)/M713</f>
        <v>#DIV/0!</v>
      </c>
      <c r="N711" s="165"/>
      <c r="O711" s="165"/>
      <c r="P711" s="165" t="e">
        <f>(P713-P714)/P713</f>
        <v>#DIV/0!</v>
      </c>
      <c r="Q711" s="165"/>
      <c r="R711" s="165"/>
      <c r="S711" s="165" t="e">
        <f>(S713-S714)/S713</f>
        <v>#DIV/0!</v>
      </c>
      <c r="T711" s="165"/>
      <c r="U711" s="165"/>
      <c r="V711" s="165" t="e">
        <f>(V713-V714)/V713</f>
        <v>#DIV/0!</v>
      </c>
      <c r="W711" s="165"/>
      <c r="X711" s="165"/>
      <c r="Y711" s="165" t="e">
        <f>(Y713-Y714)/Y713</f>
        <v>#DIV/0!</v>
      </c>
      <c r="Z711" s="165"/>
      <c r="AA711" s="165"/>
      <c r="AB711" s="165" t="e">
        <f>(AB713-AB714)/AB713</f>
        <v>#DIV/0!</v>
      </c>
      <c r="AC711" s="165"/>
      <c r="AD711" s="165"/>
      <c r="AE711" s="165" t="e">
        <f>(AE713-AE714)/AE713</f>
        <v>#DIV/0!</v>
      </c>
      <c r="AF711" s="165"/>
      <c r="AG711" s="165"/>
      <c r="AH711" s="165" t="e">
        <f>(AH713-AH714)/AH713</f>
        <v>#DIV/0!</v>
      </c>
      <c r="AI711" s="165"/>
      <c r="AJ711" s="165"/>
      <c r="AK711" s="165" t="e">
        <f>(AK713-AK714)/AK713</f>
        <v>#DIV/0!</v>
      </c>
      <c r="AL711" s="165"/>
      <c r="AM711" s="165"/>
      <c r="AN711" s="165" t="e">
        <f>(AN713-AN714)/AN713</f>
        <v>#DIV/0!</v>
      </c>
      <c r="AO711" s="165"/>
      <c r="AP711" s="165"/>
      <c r="AQ711" s="165" t="e">
        <f>(AQ713-AQ714)/AQ713</f>
        <v>#DIV/0!</v>
      </c>
      <c r="AR711" s="165"/>
      <c r="AS711" s="165"/>
      <c r="AT711" s="165" t="e">
        <f>(AT713-AT714)/AT713</f>
        <v>#DIV/0!</v>
      </c>
    </row>
    <row r="712" spans="1:47" ht="15" customHeight="1" x14ac:dyDescent="0.25">
      <c r="B712" s="3" t="s">
        <v>1646</v>
      </c>
      <c r="C712" s="6">
        <f>'1_geral'!$D$4</f>
        <v>0</v>
      </c>
      <c r="D712" s="9"/>
      <c r="E712" s="31"/>
      <c r="F712" s="31"/>
      <c r="G712" s="31"/>
      <c r="I712" s="648" t="s">
        <v>1647</v>
      </c>
      <c r="J712" s="648"/>
      <c r="L712" s="526" t="s">
        <v>125</v>
      </c>
      <c r="M712" s="526"/>
      <c r="O712" s="526" t="s">
        <v>143</v>
      </c>
      <c r="P712" s="526"/>
      <c r="R712" s="526" t="s">
        <v>126</v>
      </c>
      <c r="S712" s="526"/>
      <c r="U712" s="526" t="s">
        <v>144</v>
      </c>
      <c r="V712" s="526"/>
      <c r="X712" s="526" t="s">
        <v>145</v>
      </c>
      <c r="Y712" s="526"/>
      <c r="AA712" s="526" t="s">
        <v>127</v>
      </c>
      <c r="AB712" s="526"/>
      <c r="AD712" s="526" t="s">
        <v>128</v>
      </c>
      <c r="AE712" s="526"/>
      <c r="AG712" s="526" t="s">
        <v>146</v>
      </c>
      <c r="AH712" s="526"/>
      <c r="AJ712" s="526" t="s">
        <v>147</v>
      </c>
      <c r="AK712" s="526"/>
      <c r="AM712" s="526" t="s">
        <v>148</v>
      </c>
      <c r="AN712" s="526"/>
      <c r="AP712" s="526" t="s">
        <v>129</v>
      </c>
      <c r="AQ712" s="526"/>
      <c r="AS712" s="526" t="s">
        <v>149</v>
      </c>
      <c r="AT712" s="526"/>
    </row>
    <row r="713" spans="1:47" ht="15" customHeight="1" x14ac:dyDescent="0.25">
      <c r="E713" s="32"/>
      <c r="F713" s="32"/>
      <c r="G713" s="32"/>
      <c r="I713" s="105" t="s">
        <v>77</v>
      </c>
      <c r="J713" s="106">
        <f>SUM(M713,P713,S713,V713,Y713,AB713,AE713,AH713,AK713,AN713,AQ713,AT713)</f>
        <v>0</v>
      </c>
      <c r="L713" s="105" t="s">
        <v>77</v>
      </c>
      <c r="M713" s="106">
        <f>IF('3_pessoal'!$BV$3="Carga Horária",0,'3_pessoal'!$BV$3)</f>
        <v>0</v>
      </c>
      <c r="O713" s="105" t="s">
        <v>77</v>
      </c>
      <c r="P713" s="106">
        <f>M713</f>
        <v>0</v>
      </c>
      <c r="R713" s="105" t="s">
        <v>77</v>
      </c>
      <c r="S713" s="106">
        <f>M713</f>
        <v>0</v>
      </c>
      <c r="U713" s="105" t="s">
        <v>77</v>
      </c>
      <c r="V713" s="106">
        <f>M713</f>
        <v>0</v>
      </c>
      <c r="X713" s="105" t="s">
        <v>77</v>
      </c>
      <c r="Y713" s="106">
        <f>M713</f>
        <v>0</v>
      </c>
      <c r="AA713" s="105" t="s">
        <v>77</v>
      </c>
      <c r="AB713" s="106">
        <f>M713</f>
        <v>0</v>
      </c>
      <c r="AD713" s="105" t="s">
        <v>77</v>
      </c>
      <c r="AE713" s="106">
        <f>M713</f>
        <v>0</v>
      </c>
      <c r="AG713" s="105" t="s">
        <v>77</v>
      </c>
      <c r="AH713" s="106">
        <f>M713</f>
        <v>0</v>
      </c>
      <c r="AJ713" s="105" t="s">
        <v>77</v>
      </c>
      <c r="AK713" s="106">
        <f>M713</f>
        <v>0</v>
      </c>
      <c r="AM713" s="105" t="s">
        <v>77</v>
      </c>
      <c r="AN713" s="106">
        <f>M713</f>
        <v>0</v>
      </c>
      <c r="AP713" s="105" t="s">
        <v>77</v>
      </c>
      <c r="AQ713" s="106">
        <f>M713</f>
        <v>0</v>
      </c>
      <c r="AS713" s="105" t="s">
        <v>77</v>
      </c>
      <c r="AT713" s="106">
        <f>M713</f>
        <v>0</v>
      </c>
    </row>
    <row r="714" spans="1:47" ht="15" customHeight="1" x14ac:dyDescent="0.25">
      <c r="A714" s="523" t="s">
        <v>68</v>
      </c>
      <c r="B714" s="526" t="s">
        <v>2</v>
      </c>
      <c r="C714" s="526" t="s">
        <v>3</v>
      </c>
      <c r="E714" s="526" t="s">
        <v>241</v>
      </c>
      <c r="F714" s="526"/>
      <c r="G714" s="526"/>
      <c r="I714" s="105" t="s">
        <v>245</v>
      </c>
      <c r="J714" s="106">
        <f>SUM(L718:AT767)</f>
        <v>0</v>
      </c>
      <c r="L714" s="105" t="s">
        <v>245</v>
      </c>
      <c r="M714" s="106">
        <f>SUM(L718:M767)</f>
        <v>0</v>
      </c>
      <c r="O714" s="105" t="s">
        <v>245</v>
      </c>
      <c r="P714" s="106">
        <f>SUM(O718:P767)</f>
        <v>0</v>
      </c>
      <c r="R714" s="105" t="s">
        <v>245</v>
      </c>
      <c r="S714" s="106">
        <f>SUM(R718:S767)</f>
        <v>0</v>
      </c>
      <c r="U714" s="105" t="s">
        <v>245</v>
      </c>
      <c r="V714" s="106">
        <f>SUM(U718:V767)</f>
        <v>0</v>
      </c>
      <c r="X714" s="105" t="s">
        <v>245</v>
      </c>
      <c r="Y714" s="106">
        <f>SUM(X718:Y767)</f>
        <v>0</v>
      </c>
      <c r="AA714" s="105" t="s">
        <v>245</v>
      </c>
      <c r="AB714" s="106">
        <f>SUM(AA718:AB767)</f>
        <v>0</v>
      </c>
      <c r="AD714" s="105" t="s">
        <v>245</v>
      </c>
      <c r="AE714" s="106">
        <f>SUM(AD718:AE767)</f>
        <v>0</v>
      </c>
      <c r="AG714" s="105" t="s">
        <v>245</v>
      </c>
      <c r="AH714" s="106">
        <f>SUM(AG718:AH767)</f>
        <v>0</v>
      </c>
      <c r="AJ714" s="105" t="s">
        <v>245</v>
      </c>
      <c r="AK714" s="106">
        <f>SUM(AJ718:AK767)</f>
        <v>0</v>
      </c>
      <c r="AM714" s="105" t="s">
        <v>245</v>
      </c>
      <c r="AN714" s="106">
        <f>SUM(AM718:AN767)</f>
        <v>0</v>
      </c>
      <c r="AP714" s="105" t="s">
        <v>245</v>
      </c>
      <c r="AQ714" s="106">
        <f>SUM(AP718:AQ767)</f>
        <v>0</v>
      </c>
      <c r="AS714" s="105" t="s">
        <v>245</v>
      </c>
      <c r="AT714" s="106">
        <f>SUM(AS718:AT767)</f>
        <v>0</v>
      </c>
    </row>
    <row r="715" spans="1:47" ht="15" customHeight="1" x14ac:dyDescent="0.25">
      <c r="A715" s="524"/>
      <c r="B715" s="526"/>
      <c r="C715" s="526"/>
      <c r="E715" s="643" t="str">
        <f>CONCATENATE(parametros!$C$3," (min)")</f>
        <v>Presencial (min)</v>
      </c>
      <c r="F715" s="644" t="str">
        <f>CONCATENATE(parametros!$M$3," (min)")</f>
        <v>Teletrabalho (min)</v>
      </c>
      <c r="G715" s="645" t="s">
        <v>242</v>
      </c>
      <c r="I715" s="105" t="str">
        <f>IF(J714&gt;J713,"Excesso","Disponível")</f>
        <v>Disponível</v>
      </c>
      <c r="J715" s="106">
        <f>ABS(J713-J714)</f>
        <v>0</v>
      </c>
      <c r="L715" s="105" t="str">
        <f>IF(M714&gt;M713,"Excesso","Disponível")</f>
        <v>Disponível</v>
      </c>
      <c r="M715" s="106">
        <f>ABS(M713*11/12-SUM(L718:M767))</f>
        <v>0</v>
      </c>
      <c r="O715" s="105" t="str">
        <f>IF(P714&gt;P713,"Excesso","Disponível")</f>
        <v>Disponível</v>
      </c>
      <c r="P715" s="106">
        <f>ABS(P713*11/12-SUM(O718:P767))</f>
        <v>0</v>
      </c>
      <c r="R715" s="105" t="str">
        <f>IF(S714&gt;S713,"Excesso","Disponível")</f>
        <v>Disponível</v>
      </c>
      <c r="S715" s="106">
        <f>ABS(S713*11/12-SUM(R718:S767))</f>
        <v>0</v>
      </c>
      <c r="U715" s="105" t="str">
        <f>IF(V714&gt;V713,"Excesso","Disponível")</f>
        <v>Disponível</v>
      </c>
      <c r="V715" s="106">
        <f>ABS(V713*11/12-SUM(U718:V767))</f>
        <v>0</v>
      </c>
      <c r="X715" s="105" t="str">
        <f>IF(Y714&gt;Y713,"Excesso","Disponível")</f>
        <v>Disponível</v>
      </c>
      <c r="Y715" s="106">
        <f>ABS(Y713*11/12-SUM(X718:Y767))</f>
        <v>0</v>
      </c>
      <c r="AA715" s="105" t="str">
        <f>IF(AB714&gt;AB713,"Excesso","Disponível")</f>
        <v>Disponível</v>
      </c>
      <c r="AB715" s="106">
        <f>ABS(AB713*11/12-SUM(AA718:AB767))</f>
        <v>0</v>
      </c>
      <c r="AD715" s="105" t="str">
        <f>IF(AE714&gt;AE713,"Excesso","Disponível")</f>
        <v>Disponível</v>
      </c>
      <c r="AE715" s="106">
        <f>ABS(AE713*11/12-SUM(AD718:AE767))</f>
        <v>0</v>
      </c>
      <c r="AG715" s="105" t="str">
        <f>IF(AH714&gt;AH713,"Excesso","Disponível")</f>
        <v>Disponível</v>
      </c>
      <c r="AH715" s="106">
        <f>ABS(AH713*11/12-SUM(AG718:AH767))</f>
        <v>0</v>
      </c>
      <c r="AJ715" s="105" t="str">
        <f>IF(AK714&gt;AK713,"Excesso","Disponível")</f>
        <v>Disponível</v>
      </c>
      <c r="AK715" s="106">
        <f>ABS(AK713*11/12-SUM(AJ718:AK767))</f>
        <v>0</v>
      </c>
      <c r="AM715" s="105" t="str">
        <f>IF(AN714&gt;AN713,"Excesso","Disponível")</f>
        <v>Disponível</v>
      </c>
      <c r="AN715" s="106">
        <f>ABS(AN713*11/12-SUM(AM718:AN767))</f>
        <v>0</v>
      </c>
      <c r="AP715" s="105" t="str">
        <f>IF(AQ714&gt;AQ713,"Excesso","Disponível")</f>
        <v>Disponível</v>
      </c>
      <c r="AQ715" s="106">
        <f>ABS(AQ713*11/12-SUM(AP718:AQ767))</f>
        <v>0</v>
      </c>
      <c r="AS715" s="105" t="str">
        <f>IF(AT714&gt;AT713,"Excesso","Disponível")</f>
        <v>Disponível</v>
      </c>
      <c r="AT715" s="106">
        <f>ABS(AT713*11/12-SUM(AS718:AT767))</f>
        <v>0</v>
      </c>
    </row>
    <row r="716" spans="1:47" ht="15" customHeight="1" x14ac:dyDescent="0.25">
      <c r="A716" s="524"/>
      <c r="B716" s="526"/>
      <c r="C716" s="526"/>
      <c r="E716" s="643"/>
      <c r="F716" s="644"/>
      <c r="G716" s="646"/>
      <c r="I716" s="161">
        <f>IFERROR(SUM(I718:I767)/(SUM(I718:I767)+SUM(J718:J767)),0)</f>
        <v>0</v>
      </c>
      <c r="J716" s="161">
        <f>IFERROR(SUM(J718:J767)/(SUM(I718:I767)+SUM(J718:J767)),0)</f>
        <v>0</v>
      </c>
      <c r="L716" s="110">
        <f>IFERROR(SUM(L718:L767)/(SUM(L718:L767)+SUM(M718:M767)),0)</f>
        <v>0</v>
      </c>
      <c r="M716" s="111">
        <f>IFERROR(SUM(M718:M767)/(SUM(L718:L767)+SUM(M718:M767)),0)</f>
        <v>0</v>
      </c>
      <c r="O716" s="110">
        <f>IFERROR(SUM(O718:O767)/(SUM(O718:O767)+SUM(P718:P767)),0)</f>
        <v>0</v>
      </c>
      <c r="P716" s="111">
        <f>IFERROR(SUM(P718:P767)/(SUM(O718:O767)+SUM(P718:P767)),0)</f>
        <v>0</v>
      </c>
      <c r="R716" s="110">
        <f>IFERROR(SUM(R718:R767)/(SUM(R718:R767)+SUM(S718:S767)),0)</f>
        <v>0</v>
      </c>
      <c r="S716" s="111">
        <f>IFERROR(SUM(S718:S767)/(SUM(R718:R767)+SUM(S718:S767)),0)</f>
        <v>0</v>
      </c>
      <c r="U716" s="110">
        <f>IFERROR(SUM(U718:U767)/(SUM(U718:U767)+SUM(V718:V767)),0)</f>
        <v>0</v>
      </c>
      <c r="V716" s="111">
        <f>IFERROR(SUM(V718:V767)/(SUM(U718:U767)+SUM(V718:V767)),0)</f>
        <v>0</v>
      </c>
      <c r="X716" s="110">
        <f>IFERROR(SUM(X718:X767)/(SUM(X718:X767)+SUM(Y718:Y767)),0)</f>
        <v>0</v>
      </c>
      <c r="Y716" s="111">
        <f>IFERROR(SUM(Y718:Y767)/(SUM(X718:X767)+SUM(Y718:Y767)),0)</f>
        <v>0</v>
      </c>
      <c r="AA716" s="110">
        <f>IFERROR(SUM(AA718:AA767)/(SUM(AA718:AA767)+SUM(AB718:AB767)),0)</f>
        <v>0</v>
      </c>
      <c r="AB716" s="111">
        <f>IFERROR(SUM(AB718:AB767)/(SUM(AA718:AA767)+SUM(AB718:AB767)),0)</f>
        <v>0</v>
      </c>
      <c r="AD716" s="110">
        <f>IFERROR(SUM(AD718:AD767)/(SUM(AD718:AD767)+SUM(AE718:AE767)),0)</f>
        <v>0</v>
      </c>
      <c r="AE716" s="111">
        <f>IFERROR(SUM(AE718:AE767)/(SUM(AD718:AD767)+SUM(AE718:AE767)),0)</f>
        <v>0</v>
      </c>
      <c r="AG716" s="110">
        <f>IFERROR(SUM(AG718:AG767)/(SUM(AG718:AG767)+SUM(AH718:AH767)),0)</f>
        <v>0</v>
      </c>
      <c r="AH716" s="111">
        <f>IFERROR(SUM(AH718:AH767)/(SUM(AG718:AG767)+SUM(AH718:AH767)),0)</f>
        <v>0</v>
      </c>
      <c r="AJ716" s="110">
        <f>IFERROR(SUM(AJ718:AJ767)/(SUM(AJ718:AJ767)+SUM(AK718:AK767)),0)</f>
        <v>0</v>
      </c>
      <c r="AK716" s="111">
        <f>IFERROR(SUM(AK718:AK767)/(SUM(AJ718:AJ767)+SUM(AK718:AK767)),0)</f>
        <v>0</v>
      </c>
      <c r="AM716" s="110">
        <f>IFERROR(SUM(AM718:AM767)/(SUM(AM718:AM767)+SUM(AN718:AN767)),0)</f>
        <v>0</v>
      </c>
      <c r="AN716" s="111">
        <f>IFERROR(SUM(AN718:AN767)/(SUM(AM718:AM767)+SUM(AN718:AN767)),0)</f>
        <v>0</v>
      </c>
      <c r="AP716" s="110">
        <f>IFERROR(SUM(AP718:AP767)/(SUM(AP718:AP767)+SUM(AQ718:AQ767)),0)</f>
        <v>0</v>
      </c>
      <c r="AQ716" s="111">
        <f>IFERROR(SUM(AQ718:AQ767)/(SUM(AP718:AP767)+SUM(AQ718:AQ767)),0)</f>
        <v>0</v>
      </c>
      <c r="AS716" s="110">
        <f>IFERROR(SUM(AS718:AS767)/(SUM(AS718:AS767)+SUM(AT718:AT767)),0)</f>
        <v>0</v>
      </c>
      <c r="AT716" s="111">
        <f>IFERROR(SUM(AT718:AT767)/(SUM(AS718:AS767)+SUM(AT718:AT767)),0)</f>
        <v>0</v>
      </c>
    </row>
    <row r="717" spans="1:47" ht="15" customHeight="1" x14ac:dyDescent="0.25">
      <c r="A717" s="525"/>
      <c r="B717" s="526"/>
      <c r="C717" s="526"/>
      <c r="E717" s="643"/>
      <c r="F717" s="644"/>
      <c r="G717" s="646"/>
      <c r="I717" s="36">
        <f>parametros!C714</f>
        <v>0</v>
      </c>
      <c r="J717" s="77">
        <f>parametros!M714</f>
        <v>0</v>
      </c>
      <c r="K717" s="1"/>
      <c r="L717" s="109" t="str">
        <f>parametros!$C$3</f>
        <v>Presencial</v>
      </c>
      <c r="M717" s="77" t="str">
        <f>parametros!$M$3</f>
        <v>Teletrabalho</v>
      </c>
      <c r="N717" s="1"/>
      <c r="O717" s="109" t="str">
        <f>parametros!$C$3</f>
        <v>Presencial</v>
      </c>
      <c r="P717" s="77" t="str">
        <f>parametros!$M$3</f>
        <v>Teletrabalho</v>
      </c>
      <c r="Q717" s="1"/>
      <c r="R717" s="109" t="str">
        <f>parametros!$C$3</f>
        <v>Presencial</v>
      </c>
      <c r="S717" s="77" t="str">
        <f>parametros!$M$3</f>
        <v>Teletrabalho</v>
      </c>
      <c r="T717" s="1"/>
      <c r="U717" s="109" t="str">
        <f>parametros!$C$3</f>
        <v>Presencial</v>
      </c>
      <c r="V717" s="77" t="str">
        <f>parametros!$M$3</f>
        <v>Teletrabalho</v>
      </c>
      <c r="W717" s="1"/>
      <c r="X717" s="109" t="str">
        <f>parametros!$C$3</f>
        <v>Presencial</v>
      </c>
      <c r="Y717" s="77" t="str">
        <f>parametros!$M$3</f>
        <v>Teletrabalho</v>
      </c>
      <c r="Z717" s="1"/>
      <c r="AA717" s="109" t="str">
        <f>parametros!$C$3</f>
        <v>Presencial</v>
      </c>
      <c r="AB717" s="77" t="str">
        <f>parametros!$M$3</f>
        <v>Teletrabalho</v>
      </c>
      <c r="AC717" s="1"/>
      <c r="AD717" s="109" t="str">
        <f>parametros!$C$3</f>
        <v>Presencial</v>
      </c>
      <c r="AE717" s="77" t="str">
        <f>parametros!$M$3</f>
        <v>Teletrabalho</v>
      </c>
      <c r="AF717" s="1"/>
      <c r="AG717" s="109" t="str">
        <f>parametros!$C$3</f>
        <v>Presencial</v>
      </c>
      <c r="AH717" s="77" t="str">
        <f>parametros!$M$3</f>
        <v>Teletrabalho</v>
      </c>
      <c r="AI717" s="1"/>
      <c r="AJ717" s="109" t="str">
        <f>parametros!$C$3</f>
        <v>Presencial</v>
      </c>
      <c r="AK717" s="77" t="str">
        <f>parametros!$M$3</f>
        <v>Teletrabalho</v>
      </c>
      <c r="AL717" s="1"/>
      <c r="AM717" s="109" t="str">
        <f>parametros!$C$3</f>
        <v>Presencial</v>
      </c>
      <c r="AN717" s="77" t="str">
        <f>parametros!$M$3</f>
        <v>Teletrabalho</v>
      </c>
      <c r="AO717" s="1"/>
      <c r="AP717" s="109" t="str">
        <f>parametros!$C$3</f>
        <v>Presencial</v>
      </c>
      <c r="AQ717" s="77" t="str">
        <f>parametros!$M$3</f>
        <v>Teletrabalho</v>
      </c>
      <c r="AR717" s="1"/>
      <c r="AS717" s="109" t="str">
        <f>parametros!$C$3</f>
        <v>Presencial</v>
      </c>
      <c r="AT717" s="77" t="str">
        <f>parametros!$M$3</f>
        <v>Teletrabalho</v>
      </c>
    </row>
    <row r="718" spans="1:47" ht="15" customHeight="1" x14ac:dyDescent="0.25">
      <c r="A718" s="10" t="str">
        <f>IF('1_geral'!$D$10="","",'1_geral'!$A$10)</f>
        <v/>
      </c>
      <c r="B718" s="48" t="str">
        <f>IF('1_geral'!$G$10="","",'1_geral'!$G$10)</f>
        <v/>
      </c>
      <c r="C718" s="48" t="str">
        <f>IF('1_geral'!$D$10="","",'1_geral'!$D$10)</f>
        <v/>
      </c>
      <c r="D718" s="35" t="str">
        <f>IF(C718="","",1/'3_pessoal'!C$10)</f>
        <v/>
      </c>
      <c r="E718" s="11">
        <f>IF(C718="",0,'3_pessoal'!BV$10)</f>
        <v>0</v>
      </c>
      <c r="F718" s="107">
        <f>IF(C718="",0,'3_pessoal'!BX$10)</f>
        <v>0</v>
      </c>
      <c r="G718" s="11">
        <f>IF(C718="",0,SUM(E718,F718))</f>
        <v>0</v>
      </c>
      <c r="I718" s="11">
        <f t="shared" ref="I718:I749" si="348">IF(C718="",0,SUM(L718,O718,R718,U718,X718,AA718,AD718,AG718,AJ718,AM718,AP718,AS718))</f>
        <v>0</v>
      </c>
      <c r="J718" s="112">
        <f t="shared" ref="J718:J749" si="349">IF(C718="",0,SUM(M718,P718,S718,V718,Y718,AB718,AE718,AH718,AK718,AN718,AQ718,AT718))</f>
        <v>0</v>
      </c>
      <c r="L718" s="11">
        <f>IFERROR(IF($E718="",0,$D718*IF($AU718="22d",$E718,IF($AU718="4w",$E718,IF($AU718="2w",$E718,IF($AU718="1m",$E718,IF($AU718="1b",$E718/6,IF($AU718="1t",$E718/4,IF($AU718="1q",$E718/3,IF($AU718="1s",$E718/2,IF($AU718="1a",$E718,IF($AU718="b1",$E718/2,IF($AU718="q1",$E718/3,IF($AU718="t1",$E718/4,IF($AU718="s1",$E718/6,IF($AU718="1b1",$E718/2,0))))))))))))))),0)</f>
        <v>0</v>
      </c>
      <c r="M718" s="107">
        <f>IFERROR(IF($F718="",0,$D718*IF($AU718="22d",$F718,IF($AU718="4w",$F718,IF($AU718="2w",$F718,IF($AU718="1m",$F718,IF($AU718="1b",VF718/6,IF($AU718="1t",$F718/4,IF($AU718="1q",$F718/3,IF($AU718="1s",$F718/2,IF($AU718="1a",$F718,IF($AU718="b1",$F718/2,IF($AU718="q1",$F718/3,IF($AU718="t1",$F718/4,IF($AU718="s1",$F718/6,IF($AU718="1b1",$F718/2,0))))))))))))))),0)</f>
        <v>0</v>
      </c>
      <c r="O718" s="11">
        <f>IFERROR(IF($E718="",0,$D718*IF($AU718="22d",$E718,IF($AU718="4w",$E718,IF($AU718="2w",$E718,IF($AU718="1m",$E718,IF($AU718="2b",$E718/6,IF($AU718="2t",$E718/4,IF($AU718="2q",$E718/3,IF($AU718="2s",$E718/2,IF($AU718="2a",$E718,IF($AU718="b1",$E718/2,IF($AU718="q1",$E718/3,IF($AU718="t1",$E718/4,IF($AU718="s1",$E718/6,IF($AU718="2b2",$E718/2,0))))))))))))))),0)</f>
        <v>0</v>
      </c>
      <c r="P718" s="107">
        <f>IFERROR(IF($F718="",0,$D718*IF($AU718="22d",$F718,IF($AU718="4w",$F718,IF($AU718="2w",$F718,IF($AU718="1m",$F718,IF($AU718="2b",$F718/6,IF($AU718="2t",$F718/4,IF($AU718="2q",$F718/3,IF($AU718="2s",$F718/2,IF($AU718="2a",$F718,IF($AU718="b1",$F718/2,IF($AU718="q1",$F718/3,IF($AU718="t1",$F718/4,IF($AU718="s1",$F718/6,IF($AU718="2b2",$F718/2,0))))))))))))))),0)</f>
        <v>0</v>
      </c>
      <c r="R718" s="11">
        <f>IFERROR(IF($E718="",0,$D718*IF($AU718="22d",$E718,IF($AU718="4w",$E718,IF($AU718="2w",$E718,IF($AU718="1m",$E718,IF($AU718="1b",$E718/6,IF($AU718="3t",$E718/4,IF($AU718="3q",$E718/3,IF($AU718="3s",$E718/2,IF($AU718="3a",$E718,IF($AU718="b2",$E718/2,IF($AU718="q1",$E718/3,IF($AU718="t1",$E718/4,IF($AU718="s1",$E718/6,IF($AU718="2b2",$E718/2,0))))))))))))))),0)</f>
        <v>0</v>
      </c>
      <c r="S718" s="107">
        <f>IFERROR(IF($F718="",0,$D718*IF($AU718="22d",$F718,IF($AU718="4w",$F718,IF($AU718="2w",$F718,IF($AU718="1m",$F718,IF($AU718="1b",$F718/6,IF($AU718="3t",$F718/4,IF($AU718="3q",$F718/3,IF($AU718="3s",$F718/2,IF($AU718="3a",$F718,IF($AU718="b2",$F718/2,IF($AU718="q1",$F718/3,IF($AU718="t1",$F718/4,IF($AU718="s1",$F718/6,IF($AU718="2b2",$F718/2,0))))))))))))))),0)</f>
        <v>0</v>
      </c>
      <c r="U718" s="11">
        <f>IFERROR(IF($E718="",0,$D718*IF($AU718="22d",$E718,IF($AU718="4w",$E718,IF($AU718="2w",$E718,IF($AU718="1m",$E718,IF($AU718="2b",$E718/6,IF($AU718="1t",$E718/4,IF($AU718="4q",$E718/3,IF($AU718="4s",$E718/2,IF($AU718="4a",$E718,IF($AU718="b2",$E718/2,IF($AU718="q1",$E718/3,IF($AU718="t2",$E718/4,IF($AU718="s1",$E718/6,IF($AU718="3b3",$E718/2,0))))))))))))))),0)</f>
        <v>0</v>
      </c>
      <c r="V718" s="107">
        <f>IFERROR(IF($F718="",0,$D718*IF($AU718="22d",$F718,IF($AU718="4w",$F718,IF($AU718="2w",$F718,IF($AU718="1m",$F718,IF($AU718="2b",$F718/6,IF($AU718="1t",$F718/4,IF($AU718="4q",$F718/3,IF($AU718="4s",$F718/2,IF($AU718="4a",$F718,IF($AU718="b2",$F718/2,IF($AU718="q1",$F718/3,IF($AU718="t2",$F718/4,IF($AU718="s1",$F718/6,IF($AU718="3b3",$F718/2,0))))))))))))))),0)</f>
        <v>0</v>
      </c>
      <c r="X718" s="11">
        <f>IFERROR(IF($E718="",0,$D718*IF($AU718="22d",$E718,IF($AU718="4w",$E718,IF($AU718="2w",$E718,IF($AU718="1m",$E718,IF($AU718="1b",$E718/6,IF($AU718="2t",$E718/4,IF($AU718="1q",$E718/3,IF($AU718="5s",$E718/2,IF($AU718="5a",$E718,IF($AU718="b3",$E718/2,IF($AU718="q2",$E718/3,IF($AU718="t2",$E718/4,IF($AU718="s1",$E718/6,IF($AU718="3b3",$E718/2,0))))))))))))))),0)</f>
        <v>0</v>
      </c>
      <c r="Y718" s="107">
        <f>IFERROR(IF($F718="",0,$D718*IF($AU718="22d",$F718,IF($AU718="4w",$F718,IF($AU718="2w",$F718,IF($AU718="1m",$F718,IF($AU718="1b",$F718/6,IF($AU718="2t",$F718/4,IF($AU718="1q",$F718/3,IF($AU718="5s",$F718/2,IF($AU718="5a",$F718,IF($AU718="b3",$F718/2,IF($AU718="q2",$F718/3,IF($AU718="t2",$F718/4,IF($AU718="s1",$F718/6,IF($AU718="3b3",$F718/2,0))))))))))))))),0)</f>
        <v>0</v>
      </c>
      <c r="AA718" s="11">
        <f>IFERROR(IF($E718="",0,$D718*IF($AU718="22d",$E718,IF($AU718="4w",$E718,IF($AU718="2w",$E718,IF($AU718="1m",$E718,IF($AU718="2b",$E718/6,IF($AU718="3t",$E718/4,IF($AU718="2q",$E718/3,IF($AU718="6s",$E718/2,IF($AU718="6a",$E718,IF($AU718="b3",$E718/2,IF($AU718="q2",$E718/3,IF($AU718="t2",$E718/4,IF($AU718="s1",$E718/6,IF($AU718="4b4",$E718/2,0))))))))))))))),0)</f>
        <v>0</v>
      </c>
      <c r="AB718" s="107">
        <f>IFERROR(IF($F718="",0,$D718*IF($AU718="22d",$F718,IF($AU718="4w",$F718,IF($AU718="2w",$F718,IF($AU718="1m",$F718,IF($AU718="2b",$F718/6,IF($AU718="3t",$F718/4,IF($AU718="2q",$F718/3,IF($AU718="6s",$F718/2,IF($AU718="6a",$F718,IF($AU718="b3",$F718/2,IF($AU718="q2",$F718/3,IF($AU718="t2",$F718/4,IF($AU718="s1",$F718/6,IF($AU718="4b4",$F718/2,0))))))))))))))),0)</f>
        <v>0</v>
      </c>
      <c r="AD718" s="11">
        <f>IFERROR(IF($E718="",0,$D718*IF($AU718="22d",$E718,IF($AU718="4w",$E718,IF($AU718="2w",$E718,IF($AU718="1m",$E718,IF($AU718="1b",$E718/6,IF($AU718="1t",$E718/4,IF($AU718="3q",$E718/3,IF($AU718="1s",$E718/2,IF($AU718="7a",$E718,IF($AU718="b3",$E718/2,IF($AU718="q2",$E718/3,IF($AU718="t3",$E718/4,IF($AU718="s2",$E718/6,IF($AU718="4b4",$E718/2,0))))))))))))))),0)</f>
        <v>0</v>
      </c>
      <c r="AE718" s="107">
        <f>IFERROR(IF($F718="",0,$D718*IF($AU718="22d",$F718,IF($AU718="4w",$F718,IF($AU718="2w",$F718,IF($AU718="1m",$F718,IF($AU718="1b",$F718/6,IF($AU718="1t",$F718/4,IF($AU718="3q",$F718/3,IF($AU718="1s",$F718/2,IF($AU718="7a",$F718,IF($AU718="b3",$F718/2,IF($AU718="q2",$F718/3,IF($AU718="t3",$F718/4,IF($AU718="s2",$F718/6,IF($AU718="4b4",$F718/2,0))))))))))))))),0)</f>
        <v>0</v>
      </c>
      <c r="AG718" s="11">
        <f>IFERROR(IF($E718="",0,$D718*IF($AU718="22d",$E718,IF($AU718="4w",$E718,IF($AU718="2w",$E718,IF($AU718="1m",$E718,IF($AU718="2b",$E718/6,IF($AU718="2t",$E718/4,IF($AU718="4q",$E718/3,IF($AU718="2s",$E718/2,IF($AU718="8a",$E718,IF($AU718="b4",$E718/2,IF($AU718="q2",$E718/3,IF($AU718="t3",$E718/4,IF($AU718="s2",$E718/6,IF($AU718="5b5",$E718/2,0))))))))))))))),0)</f>
        <v>0</v>
      </c>
      <c r="AH718" s="107">
        <f>IFERROR(IF($F718="",0,$D718*IF($AU718="22d",$F718,IF($AU718="4w",$F718,IF($AU718="2w",$F718,IF($AU718="1m",$F718,IF($AU718="2b",$F718/6,IF($AU718="2t",$F718/4,IF($AU718="4q",$F718/3,IF($AU718="2s",$F718/2,IF($AU718="8a",$F718,IF($AU718="b4",$F718/2,IF($AU718="q2",$F718/3,IF($AU718="t3",$F718/4,IF($AU718="s2",$F718/6,IF($AU718="5b5",$F718/2,0))))))))))))))),0)</f>
        <v>0</v>
      </c>
      <c r="AJ718" s="11">
        <f>IFERROR(IF($E718="",0,$D718*IF($AU718="22d",$E718,IF($AU718="4w",$E718,IF($AU718="2w",$E718,IF($AU718="1m",$E718,IF($AU718="1b",$E718/6,IF($AU718="3t",$E718/4,IF($AU718="1q",$E718/3,IF($AU718="3s",$E718/2,IF($AU718="9a",$E718,IF($AU718="b5",$E718/2,IF($AU718="q3",$E718/3,IF($AU718="t3",$E718/4,IF($AU718="s2",$E718/6,IF($AU718="5b5",$E718/2,0))))))))))))))),0)</f>
        <v>0</v>
      </c>
      <c r="AK718" s="107">
        <f>IFERROR(IF($F718="",0,$D718*IF($AU718="22d",$F718,IF($AU718="4w",$F718,IF($AU718="2w",$F718,IF($AU718="1m",$F718,IF($AU718="1b",$F718/6,IF($AU718="3t",$F718/4,IF($AU718="1q",$F718/3,IF($AU718="3s",$F718/2,IF($AU718="9a",$F718,IF($AU718="b5",$F718/2,IF($AU718="q3",$F718/3,IF($AU718="t3",$F718/4,IF($AU718="s2",$F718/6,IF($AU718="5b5",$F718/2,0))))))))))))))),0)</f>
        <v>0</v>
      </c>
      <c r="AM718" s="11">
        <f>IFERROR(IF($E718="",0,$D718*IF($AU718="22d",$E718,IF($AU718="4w",$E718,IF($AU718="2w",$E718,IF($AU718="1m",$E718,IF($AU718="2b",$E718/6,IF($AU718="1t",$E718/4,IF($AU718="2q",$E718/3,IF($AU718="4s",$E718/2,IF($AU718="10a",$E718,IF($AU718="b5",$E718/2,IF($AU718="q3",$E718/3,IF($AU718="t4",$E718/4,IF($AU718="s2",$E718/6,IF($AU718="6b6",$E718/2,0))))))))))))))),0)</f>
        <v>0</v>
      </c>
      <c r="AN718" s="107">
        <f>IFERROR(IF($F718="",0,$D718*IF($AU718="22d",$F718,IF($AU718="4w",$F718,IF($AU718="2w",$F718,IF($AU718="1m",$F718,IF($AU718="2b",$F718/6,IF($AU718="1t",$F718/4,IF($AU718="2q",$F718/3,IF($AU718="4s",$F718/2,IF($AU718="10a",$F718,IF($AU718="b5",$F718/2,IF($AU718="q3",$F718/3,IF($AU718="t4",$F718/4,IF($AU718="s2",$F718/6,IF($AU718="6b6",$F718/2,0))))))))))))))),0)</f>
        <v>0</v>
      </c>
      <c r="AP718" s="11">
        <f>IFERROR(IF($E718="",0,$D718*IF($AU718="22d",$E718,IF($AU718="4w",$E718,IF($AU718="2w",$E718,IF($AU718="1m",$E718,IF($AU718="1b",$E718/6,IF($AU718="2t",$E718/4,IF($AU718="3q",$E718/3,IF($AU718="5s",$E718/2,IF($AU718="11a",$E718,IF($AU718="b6",$E718/2,IF($AU718="q3",$E718/3,IF($AU718="t4",$E718/4,IF($AU718="s2",$E718/6,IF($AU718="6b6",$E718/2,0))))))))))))))),0)</f>
        <v>0</v>
      </c>
      <c r="AQ718" s="107">
        <f>IFERROR(IF($F718="",0,$D718*IF($AU718="22d",$F718,IF($AU718="4w",$F718,IF($AU718="2w",$F718,IF($AU718="1m",$F718,IF($AU718="1b",$F718/6,IF($AU718="2t",$F718/4,IF($AU718="3q",$F718/3,IF($AU718="5s",$F718/2,IF($AU718="11a",$F718,IF($AU718="b6",$F718/2,IF($AU718="q3",$F718/3,IF($AU718="t4",$F718/4,IF($AU718="s2",$F718/6,IF($AU718="6b6",$F718/2,0))))))))))))))),0)</f>
        <v>0</v>
      </c>
      <c r="AS718" s="11">
        <f>IFERROR(IF($E718="",0,$D718*IF($AU718="22d",$E718,IF($AU718="4w",$E718,IF($AU718="2w",$E718,IF($AU718="1m",$E718,IF($AU718="2b",$E718/6,IF($AU718="3t",$E718/4,IF($AU718="4q",$E718/3,IF($AU718="6s",$E718/2,IF($AU718="12a",$E718,IF($AU718="b6",$E718/2,IF($AU718="q3",$E718/3,IF($AU718="t4",$E718/4,IF($AU718="s2",$E718/6,IF($AU718="1b1",$E718/2,0))))))))))))))),0)</f>
        <v>0</v>
      </c>
      <c r="AT718" s="107">
        <f>IFERROR(IF($F718="",0,$D718*IF($AU718="22d",$F718,IF($AU718="4w",$F718,IF($AU718="2w",$F718,IF($AU718="1m",$F718,IF($AU718="2b",$F718/6,IF($AU718="3t",$F718/4,IF($AU718="4q",$F718/3,IF($AU718="6s",$F718/2,IF($AU718="12a",$F718,IF($AU718="b6",$F718/2,IF($AU718="q3",$F718/3,IF($AU718="t4",$F718/4,IF($AU718="s2",$F718/6,IF($AU718="1b1",$F718/2,0))))))))))))))),0)</f>
        <v>0</v>
      </c>
      <c r="AU718" s="158" t="str">
        <f>IF(C718="","",VLOOKUP(B718,apoio!P:S,4,0))</f>
        <v/>
      </c>
    </row>
    <row r="719" spans="1:47" ht="15" customHeight="1" x14ac:dyDescent="0.25">
      <c r="A719" s="7" t="str">
        <f>IF('1_geral'!$D$11="","",'1_geral'!$A$11)</f>
        <v/>
      </c>
      <c r="B719" s="49" t="str">
        <f>IF('1_geral'!$G$11="","",'1_geral'!$G$11)</f>
        <v/>
      </c>
      <c r="C719" s="49" t="str">
        <f>IF('1_geral'!$D$11="","",'1_geral'!$D$11)</f>
        <v/>
      </c>
      <c r="D719" s="35" t="str">
        <f>IF(C719="","",1/'3_pessoal'!C$11)</f>
        <v/>
      </c>
      <c r="E719" s="12">
        <f>IF(C719="",0,'3_pessoal'!BV$11)</f>
        <v>0</v>
      </c>
      <c r="F719" s="33">
        <f>IF(C719="",0,'3_pessoal'!BX$11)</f>
        <v>0</v>
      </c>
      <c r="G719" s="12">
        <f t="shared" ref="G719:G767" si="350">IF(C719="",0,SUM(E719,F719))</f>
        <v>0</v>
      </c>
      <c r="I719" s="12">
        <f t="shared" si="348"/>
        <v>0</v>
      </c>
      <c r="J719" s="12">
        <f t="shared" si="349"/>
        <v>0</v>
      </c>
      <c r="L719" s="12">
        <f t="shared" ref="L719:L767" si="351">IFERROR(IF($E719="",0,$D719*IF($AU719="22d",$E719,IF($AU719="4w",$E719,IF($AU719="2w",$E719,IF($AU719="1m",$E719,IF($AU719="1b",$E719/6,IF($AU719="1t",$E719/4,IF($AU719="1q",$E719/3,IF($AU719="1s",$E719/2,IF($AU719="1a",$E719,IF($AU719="b1",$E719/2,IF($AU719="q1",$E719/3,IF($AU719="t1",$E719/4,IF($AU719="s1",$E719/6,IF($AU719="1b1",$E719/2,0))))))))))))))),0)</f>
        <v>0</v>
      </c>
      <c r="M719" s="33">
        <f t="shared" ref="M719:M767" si="352">IFERROR(IF($F719="",0,$D719*IF($AU719="22d",$F719,IF($AU719="4w",$F719,IF($AU719="2w",$F719,IF($AU719="1m",$F719,IF($AU719="1b",VF719/6,IF($AU719="1t",$F719/4,IF($AU719="1q",$F719/3,IF($AU719="1s",$F719/2,IF($AU719="1a",$F719,IF($AU719="b1",$F719/2,IF($AU719="q1",$F719/3,IF($AU719="t1",$F719/4,IF($AU719="s1",$F719/6,IF($AU719="1b1",$F719/2,0))))))))))))))),0)</f>
        <v>0</v>
      </c>
      <c r="O719" s="12">
        <f t="shared" ref="O719:O767" si="353">IFERROR(IF($E719="",0,$D719*IF($AU719="22d",$E719,IF($AU719="4w",$E719,IF($AU719="2w",$E719,IF($AU719="1m",$E719,IF($AU719="2b",$E719/6,IF($AU719="2t",$E719/4,IF($AU719="2q",$E719/3,IF($AU719="2s",$E719/2,IF($AU719="2a",$E719,IF($AU719="b1",$E719/2,IF($AU719="q1",$E719/3,IF($AU719="t1",$E719/4,IF($AU719="s1",$E719/6,IF($AU719="2b2",$E719/2,0))))))))))))))),0)</f>
        <v>0</v>
      </c>
      <c r="P719" s="33">
        <f t="shared" ref="P719:P767" si="354">IFERROR(IF($F719="",0,$D719*IF($AU719="22d",$F719,IF($AU719="4w",$F719,IF($AU719="2w",$F719,IF($AU719="1m",$F719,IF($AU719="2b",$F719/6,IF($AU719="2t",$F719/4,IF($AU719="2q",$F719/3,IF($AU719="2s",$F719/2,IF($AU719="2a",$F719,IF($AU719="b1",$F719/2,IF($AU719="q1",$F719/3,IF($AU719="t1",$F719/4,IF($AU719="s1",$F719/6,IF($AU719="2b2",$F719/2,0))))))))))))))),0)</f>
        <v>0</v>
      </c>
      <c r="R719" s="12">
        <f t="shared" ref="R719:R767" si="355">IFERROR(IF($E719="",0,$D719*IF($AU719="22d",$E719,IF($AU719="4w",$E719,IF($AU719="2w",$E719,IF($AU719="1m",$E719,IF($AU719="1b",$E719/6,IF($AU719="3t",$E719/4,IF($AU719="3q",$E719/3,IF($AU719="3s",$E719/2,IF($AU719="3a",$E719,IF($AU719="b2",$E719/2,IF($AU719="q1",$E719/3,IF($AU719="t1",$E719/4,IF($AU719="s1",$E719/6,IF($AU719="2b2",$E719/2,0))))))))))))))),0)</f>
        <v>0</v>
      </c>
      <c r="S719" s="33">
        <f t="shared" ref="S719:S767" si="356">IFERROR(IF($F719="",0,$D719*IF($AU719="22d",$F719,IF($AU719="4w",$F719,IF($AU719="2w",$F719,IF($AU719="1m",$F719,IF($AU719="1b",$F719/6,IF($AU719="3t",$F719/4,IF($AU719="3q",$F719/3,IF($AU719="3s",$F719/2,IF($AU719="3a",$F719,IF($AU719="b2",$F719/2,IF($AU719="q1",$F719/3,IF($AU719="t1",$F719/4,IF($AU719="s1",$F719/6,IF($AU719="2b2",$F719/2,0))))))))))))))),0)</f>
        <v>0</v>
      </c>
      <c r="U719" s="12">
        <f t="shared" ref="U719:U767" si="357">IFERROR(IF($E719="",0,$D719*IF($AU719="22d",$E719,IF($AU719="4w",$E719,IF($AU719="2w",$E719,IF($AU719="1m",$E719,IF($AU719="2b",$E719/6,IF($AU719="1t",$E719/4,IF($AU719="4q",$E719/3,IF($AU719="4s",$E719/2,IF($AU719="4a",$E719,IF($AU719="b2",$E719/2,IF($AU719="q1",$E719/3,IF($AU719="t2",$E719/4,IF($AU719="s1",$E719/6,IF($AU719="3b3",$E719/2,0))))))))))))))),0)</f>
        <v>0</v>
      </c>
      <c r="V719" s="33">
        <f t="shared" ref="V719:V767" si="358">IFERROR(IF($F719="",0,$D719*IF($AU719="22d",$F719,IF($AU719="4w",$F719,IF($AU719="2w",$F719,IF($AU719="1m",$F719,IF($AU719="2b",$F719/6,IF($AU719="1t",$F719/4,IF($AU719="4q",$F719/3,IF($AU719="4s",$F719/2,IF($AU719="4a",$F719,IF($AU719="b2",$F719/2,IF($AU719="q1",$F719/3,IF($AU719="t2",$F719/4,IF($AU719="s1",$F719/6,IF($AU719="3b3",$F719/2,0))))))))))))))),0)</f>
        <v>0</v>
      </c>
      <c r="X719" s="12">
        <f t="shared" ref="X719:X767" si="359">IFERROR(IF($E719="",0,$D719*IF($AU719="22d",$E719,IF($AU719="4w",$E719,IF($AU719="2w",$E719,IF($AU719="1m",$E719,IF($AU719="1b",$E719/6,IF($AU719="2t",$E719/4,IF($AU719="1q",$E719/3,IF($AU719="5s",$E719/2,IF($AU719="5a",$E719,IF($AU719="b3",$E719/2,IF($AU719="q2",$E719/3,IF($AU719="t2",$E719/4,IF($AU719="s1",$E719/6,IF($AU719="3b3",$E719/2,0))))))))))))))),0)</f>
        <v>0</v>
      </c>
      <c r="Y719" s="33">
        <f t="shared" ref="Y719:Y767" si="360">IFERROR(IF($F719="",0,$D719*IF($AU719="22d",$F719,IF($AU719="4w",$F719,IF($AU719="2w",$F719,IF($AU719="1m",$F719,IF($AU719="1b",$F719/6,IF($AU719="2t",$F719/4,IF($AU719="1q",$F719/3,IF($AU719="5s",$F719/2,IF($AU719="5a",$F719,IF($AU719="b3",$F719/2,IF($AU719="q2",$F719/3,IF($AU719="t2",$F719/4,IF($AU719="s1",$F719/6,IF($AU719="3b3",$F719/2,0))))))))))))))),0)</f>
        <v>0</v>
      </c>
      <c r="AA719" s="12">
        <f t="shared" ref="AA719:AA767" si="361">IFERROR(IF($E719="",0,$D719*IF($AU719="22d",$E719,IF($AU719="4w",$E719,IF($AU719="2w",$E719,IF($AU719="1m",$E719,IF($AU719="2b",$E719/6,IF($AU719="3t",$E719/4,IF($AU719="2q",$E719/3,IF($AU719="6s",$E719/2,IF($AU719="6a",$E719,IF($AU719="b3",$E719/2,IF($AU719="q2",$E719/3,IF($AU719="t2",$E719/4,IF($AU719="s1",$E719/6,IF($AU719="4b4",$E719/2,0))))))))))))))),0)</f>
        <v>0</v>
      </c>
      <c r="AB719" s="33">
        <f t="shared" ref="AB719:AB767" si="362">IFERROR(IF($F719="",0,$D719*IF($AU719="22d",$F719,IF($AU719="4w",$F719,IF($AU719="2w",$F719,IF($AU719="1m",$F719,IF($AU719="2b",$F719/6,IF($AU719="3t",$F719/4,IF($AU719="2q",$F719/3,IF($AU719="6s",$F719/2,IF($AU719="6a",$F719,IF($AU719="b3",$F719/2,IF($AU719="q2",$F719/3,IF($AU719="t2",$F719/4,IF($AU719="s1",$F719/6,IF($AU719="4b4",$F719/2,0))))))))))))))),0)</f>
        <v>0</v>
      </c>
      <c r="AD719" s="12">
        <f t="shared" ref="AD719:AD767" si="363">IFERROR(IF($E719="",0,$D719*IF($AU719="22d",$E719,IF($AU719="4w",$E719,IF($AU719="2w",$E719,IF($AU719="1m",$E719,IF($AU719="1b",$E719/6,IF($AU719="1t",$E719/4,IF($AU719="3q",$E719/3,IF($AU719="1s",$E719/2,IF($AU719="7a",$E719,IF($AU719="b3",$E719/2,IF($AU719="q2",$E719/3,IF($AU719="t3",$E719/4,IF($AU719="s2",$E719/6,IF($AU719="4b4",$E719/2,0))))))))))))))),0)</f>
        <v>0</v>
      </c>
      <c r="AE719" s="33">
        <f t="shared" ref="AE719:AE767" si="364">IFERROR(IF($F719="",0,$D719*IF($AU719="22d",$F719,IF($AU719="4w",$F719,IF($AU719="2w",$F719,IF($AU719="1m",$F719,IF($AU719="1b",$F719/6,IF($AU719="1t",$F719/4,IF($AU719="3q",$F719/3,IF($AU719="1s",$F719/2,IF($AU719="7a",$F719,IF($AU719="b3",$F719/2,IF($AU719="q2",$F719/3,IF($AU719="t3",$F719/4,IF($AU719="s2",$F719/6,IF($AU719="4b4",$F719/2,0))))))))))))))),0)</f>
        <v>0</v>
      </c>
      <c r="AG719" s="12">
        <f t="shared" ref="AG719:AG767" si="365">IFERROR(IF($E719="",0,$D719*IF($AU719="22d",$E719,IF($AU719="4w",$E719,IF($AU719="2w",$E719,IF($AU719="1m",$E719,IF($AU719="2b",$E719/6,IF($AU719="2t",$E719/4,IF($AU719="4q",$E719/3,IF($AU719="2s",$E719/2,IF($AU719="8a",$E719,IF($AU719="b4",$E719/2,IF($AU719="q2",$E719/3,IF($AU719="t3",$E719/4,IF($AU719="s2",$E719/6,IF($AU719="5b5",$E719/2,0))))))))))))))),0)</f>
        <v>0</v>
      </c>
      <c r="AH719" s="33">
        <f t="shared" ref="AH719:AH767" si="366">IFERROR(IF($F719="",0,$D719*IF($AU719="22d",$F719,IF($AU719="4w",$F719,IF($AU719="2w",$F719,IF($AU719="1m",$F719,IF($AU719="2b",$F719/6,IF($AU719="2t",$F719/4,IF($AU719="4q",$F719/3,IF($AU719="2s",$F719/2,IF($AU719="8a",$F719,IF($AU719="b4",$F719/2,IF($AU719="q2",$F719/3,IF($AU719="t3",$F719/4,IF($AU719="s2",$F719/6,IF($AU719="5b5",$F719/2,0))))))))))))))),0)</f>
        <v>0</v>
      </c>
      <c r="AJ719" s="12">
        <f t="shared" ref="AJ719:AJ767" si="367">IFERROR(IF($E719="",0,$D719*IF($AU719="22d",$E719,IF($AU719="4w",$E719,IF($AU719="2w",$E719,IF($AU719="1m",$E719,IF($AU719="1b",$E719/6,IF($AU719="3t",$E719/4,IF($AU719="1q",$E719/3,IF($AU719="3s",$E719/2,IF($AU719="9a",$E719,IF($AU719="b5",$E719/2,IF($AU719="q3",$E719/3,IF($AU719="t3",$E719/4,IF($AU719="s2",$E719/6,IF($AU719="5b5",$E719/2,0))))))))))))))),0)</f>
        <v>0</v>
      </c>
      <c r="AK719" s="33">
        <f t="shared" ref="AK719:AK767" si="368">IFERROR(IF($F719="",0,$D719*IF($AU719="22d",$F719,IF($AU719="4w",$F719,IF($AU719="2w",$F719,IF($AU719="1m",$F719,IF($AU719="1b",$F719/6,IF($AU719="3t",$F719/4,IF($AU719="1q",$F719/3,IF($AU719="3s",$F719/2,IF($AU719="9a",$F719,IF($AU719="b5",$F719/2,IF($AU719="q3",$F719/3,IF($AU719="t3",$F719/4,IF($AU719="s2",$F719/6,IF($AU719="5b5",$F719/2,0))))))))))))))),0)</f>
        <v>0</v>
      </c>
      <c r="AM719" s="12">
        <f t="shared" ref="AM719:AM767" si="369">IFERROR(IF($E719="",0,$D719*IF($AU719="22d",$E719,IF($AU719="4w",$E719,IF($AU719="2w",$E719,IF($AU719="1m",$E719,IF($AU719="2b",$E719/6,IF($AU719="1t",$E719/4,IF($AU719="2q",$E719/3,IF($AU719="4s",$E719/2,IF($AU719="10a",$E719,IF($AU719="b5",$E719/2,IF($AU719="q3",$E719/3,IF($AU719="t4",$E719/4,IF($AU719="s2",$E719/6,IF($AU719="6b6",$E719/2,0))))))))))))))),0)</f>
        <v>0</v>
      </c>
      <c r="AN719" s="33">
        <f t="shared" ref="AN719:AN767" si="370">IFERROR(IF($F719="",0,$D719*IF($AU719="22d",$F719,IF($AU719="4w",$F719,IF($AU719="2w",$F719,IF($AU719="1m",$F719,IF($AU719="2b",$F719/6,IF($AU719="1t",$F719/4,IF($AU719="2q",$F719/3,IF($AU719="4s",$F719/2,IF($AU719="10a",$F719,IF($AU719="b5",$F719/2,IF($AU719="q3",$F719/3,IF($AU719="t4",$F719/4,IF($AU719="s2",$F719/6,IF($AU719="6b6",$F719/2,0))))))))))))))),0)</f>
        <v>0</v>
      </c>
      <c r="AP719" s="12">
        <f t="shared" ref="AP719:AP767" si="371">IFERROR(IF($E719="",0,$D719*IF($AU719="22d",$E719,IF($AU719="4w",$E719,IF($AU719="2w",$E719,IF($AU719="1m",$E719,IF($AU719="1b",$E719/6,IF($AU719="2t",$E719/4,IF($AU719="3q",$E719/3,IF($AU719="5s",$E719/2,IF($AU719="11a",$E719,IF($AU719="b6",$E719/2,IF($AU719="q3",$E719/3,IF($AU719="t4",$E719/4,IF($AU719="s2",$E719/6,IF($AU719="6b6",$E719/2,0))))))))))))))),0)</f>
        <v>0</v>
      </c>
      <c r="AQ719" s="33">
        <f t="shared" ref="AQ719:AQ767" si="372">IFERROR(IF($F719="",0,$D719*IF($AU719="22d",$F719,IF($AU719="4w",$F719,IF($AU719="2w",$F719,IF($AU719="1m",$F719,IF($AU719="1b",$F719/6,IF($AU719="2t",$F719/4,IF($AU719="3q",$F719/3,IF($AU719="5s",$F719/2,IF($AU719="11a",$F719,IF($AU719="b6",$F719/2,IF($AU719="q3",$F719/3,IF($AU719="t4",$F719/4,IF($AU719="s2",$F719/6,IF($AU719="6b6",$F719/2,0))))))))))))))),0)</f>
        <v>0</v>
      </c>
      <c r="AS719" s="12">
        <f t="shared" ref="AS719:AS767" si="373">IFERROR(IF($E719="",0,$D719*IF($AU719="22d",$E719,IF($AU719="4w",$E719,IF($AU719="2w",$E719,IF($AU719="1m",$E719,IF($AU719="2b",$E719/6,IF($AU719="3t",$E719/4,IF($AU719="4q",$E719/3,IF($AU719="6s",$E719/2,IF($AU719="12a",$E719,IF($AU719="b6",$E719/2,IF($AU719="q3",$E719/3,IF($AU719="t4",$E719/4,IF($AU719="s2",$E719/6,IF($AU719="1b1",$E719/2,0))))))))))))))),0)</f>
        <v>0</v>
      </c>
      <c r="AT719" s="33">
        <f t="shared" ref="AT719:AT767" si="374">IFERROR(IF($F719="",0,$D719*IF($AU719="22d",$F719,IF($AU719="4w",$F719,IF($AU719="2w",$F719,IF($AU719="1m",$F719,IF($AU719="2b",$F719/6,IF($AU719="3t",$F719/4,IF($AU719="4q",$F719/3,IF($AU719="6s",$F719/2,IF($AU719="12a",$F719,IF($AU719="b6",$F719/2,IF($AU719="q3",$F719/3,IF($AU719="t4",$F719/4,IF($AU719="s2",$F719/6,IF($AU719="1b1",$F719/2,0))))))))))))))),0)</f>
        <v>0</v>
      </c>
      <c r="AU719" s="158" t="str">
        <f>IF(C719="","",VLOOKUP(B719,apoio!P:S,4,0))</f>
        <v/>
      </c>
    </row>
    <row r="720" spans="1:47" ht="15" customHeight="1" x14ac:dyDescent="0.25">
      <c r="A720" s="10" t="str">
        <f>IF('1_geral'!$D$12="","",'1_geral'!$A$12)</f>
        <v/>
      </c>
      <c r="B720" s="48" t="str">
        <f>IF('1_geral'!$G$12="","",'1_geral'!$G$12)</f>
        <v/>
      </c>
      <c r="C720" s="48" t="str">
        <f>IF('1_geral'!$D$12="","",'1_geral'!$D$12)</f>
        <v/>
      </c>
      <c r="D720" s="35" t="str">
        <f>IF(C720="","",1/'3_pessoal'!C$12)</f>
        <v/>
      </c>
      <c r="E720" s="11">
        <f>IF(C720="",0,'3_pessoal'!BV$12)</f>
        <v>0</v>
      </c>
      <c r="F720" s="108">
        <f>IF(C720="",0,'3_pessoal'!BX$12)</f>
        <v>0</v>
      </c>
      <c r="G720" s="11">
        <f t="shared" si="350"/>
        <v>0</v>
      </c>
      <c r="I720" s="11">
        <f t="shared" si="348"/>
        <v>0</v>
      </c>
      <c r="J720" s="112">
        <f t="shared" si="349"/>
        <v>0</v>
      </c>
      <c r="L720" s="11">
        <f t="shared" si="351"/>
        <v>0</v>
      </c>
      <c r="M720" s="108">
        <f t="shared" si="352"/>
        <v>0</v>
      </c>
      <c r="O720" s="11">
        <f t="shared" si="353"/>
        <v>0</v>
      </c>
      <c r="P720" s="108">
        <f t="shared" si="354"/>
        <v>0</v>
      </c>
      <c r="R720" s="11">
        <f t="shared" si="355"/>
        <v>0</v>
      </c>
      <c r="S720" s="108">
        <f t="shared" si="356"/>
        <v>0</v>
      </c>
      <c r="U720" s="11">
        <f t="shared" si="357"/>
        <v>0</v>
      </c>
      <c r="V720" s="108">
        <f t="shared" si="358"/>
        <v>0</v>
      </c>
      <c r="X720" s="11">
        <f t="shared" si="359"/>
        <v>0</v>
      </c>
      <c r="Y720" s="108">
        <f t="shared" si="360"/>
        <v>0</v>
      </c>
      <c r="AA720" s="11">
        <f t="shared" si="361"/>
        <v>0</v>
      </c>
      <c r="AB720" s="108">
        <f t="shared" si="362"/>
        <v>0</v>
      </c>
      <c r="AD720" s="11">
        <f t="shared" si="363"/>
        <v>0</v>
      </c>
      <c r="AE720" s="108">
        <f t="shared" si="364"/>
        <v>0</v>
      </c>
      <c r="AG720" s="11">
        <f t="shared" si="365"/>
        <v>0</v>
      </c>
      <c r="AH720" s="108">
        <f t="shared" si="366"/>
        <v>0</v>
      </c>
      <c r="AJ720" s="11">
        <f t="shared" si="367"/>
        <v>0</v>
      </c>
      <c r="AK720" s="108">
        <f t="shared" si="368"/>
        <v>0</v>
      </c>
      <c r="AM720" s="11">
        <f t="shared" si="369"/>
        <v>0</v>
      </c>
      <c r="AN720" s="108">
        <f t="shared" si="370"/>
        <v>0</v>
      </c>
      <c r="AP720" s="11">
        <f t="shared" si="371"/>
        <v>0</v>
      </c>
      <c r="AQ720" s="108">
        <f t="shared" si="372"/>
        <v>0</v>
      </c>
      <c r="AS720" s="11">
        <f t="shared" si="373"/>
        <v>0</v>
      </c>
      <c r="AT720" s="108">
        <f t="shared" si="374"/>
        <v>0</v>
      </c>
      <c r="AU720" s="158" t="str">
        <f>IF(C720="","",VLOOKUP(B720,apoio!P:S,4,0))</f>
        <v/>
      </c>
    </row>
    <row r="721" spans="1:47" ht="15" customHeight="1" x14ac:dyDescent="0.25">
      <c r="A721" s="7" t="str">
        <f>IF('1_geral'!$D$13="","",'1_geral'!$A$13)</f>
        <v/>
      </c>
      <c r="B721" s="49" t="str">
        <f>IF('1_geral'!$G$13="","",'1_geral'!$G$13)</f>
        <v/>
      </c>
      <c r="C721" s="49" t="str">
        <f>IF('1_geral'!$D$13="","",'1_geral'!$D$13)</f>
        <v/>
      </c>
      <c r="D721" s="35" t="str">
        <f>IF(C721="","",1/'3_pessoal'!C$13)</f>
        <v/>
      </c>
      <c r="E721" s="12">
        <f>IF(C721="",0,'3_pessoal'!BV$13)</f>
        <v>0</v>
      </c>
      <c r="F721" s="33">
        <f>IF(C721="",0,'3_pessoal'!BX$13)</f>
        <v>0</v>
      </c>
      <c r="G721" s="12">
        <f t="shared" si="350"/>
        <v>0</v>
      </c>
      <c r="I721" s="12">
        <f t="shared" si="348"/>
        <v>0</v>
      </c>
      <c r="J721" s="12">
        <f t="shared" si="349"/>
        <v>0</v>
      </c>
      <c r="L721" s="12">
        <f t="shared" si="351"/>
        <v>0</v>
      </c>
      <c r="M721" s="33">
        <f t="shared" si="352"/>
        <v>0</v>
      </c>
      <c r="O721" s="12">
        <f t="shared" si="353"/>
        <v>0</v>
      </c>
      <c r="P721" s="33">
        <f t="shared" si="354"/>
        <v>0</v>
      </c>
      <c r="R721" s="12">
        <f t="shared" si="355"/>
        <v>0</v>
      </c>
      <c r="S721" s="33">
        <f t="shared" si="356"/>
        <v>0</v>
      </c>
      <c r="U721" s="12">
        <f t="shared" si="357"/>
        <v>0</v>
      </c>
      <c r="V721" s="33">
        <f t="shared" si="358"/>
        <v>0</v>
      </c>
      <c r="X721" s="12">
        <f t="shared" si="359"/>
        <v>0</v>
      </c>
      <c r="Y721" s="33">
        <f t="shared" si="360"/>
        <v>0</v>
      </c>
      <c r="AA721" s="12">
        <f t="shared" si="361"/>
        <v>0</v>
      </c>
      <c r="AB721" s="33">
        <f t="shared" si="362"/>
        <v>0</v>
      </c>
      <c r="AD721" s="12">
        <f t="shared" si="363"/>
        <v>0</v>
      </c>
      <c r="AE721" s="33">
        <f t="shared" si="364"/>
        <v>0</v>
      </c>
      <c r="AG721" s="12">
        <f t="shared" si="365"/>
        <v>0</v>
      </c>
      <c r="AH721" s="33">
        <f t="shared" si="366"/>
        <v>0</v>
      </c>
      <c r="AJ721" s="12">
        <f t="shared" si="367"/>
        <v>0</v>
      </c>
      <c r="AK721" s="33">
        <f t="shared" si="368"/>
        <v>0</v>
      </c>
      <c r="AM721" s="12">
        <f t="shared" si="369"/>
        <v>0</v>
      </c>
      <c r="AN721" s="33">
        <f t="shared" si="370"/>
        <v>0</v>
      </c>
      <c r="AP721" s="12">
        <f t="shared" si="371"/>
        <v>0</v>
      </c>
      <c r="AQ721" s="33">
        <f t="shared" si="372"/>
        <v>0</v>
      </c>
      <c r="AS721" s="12">
        <f t="shared" si="373"/>
        <v>0</v>
      </c>
      <c r="AT721" s="33">
        <f t="shared" si="374"/>
        <v>0</v>
      </c>
      <c r="AU721" s="158" t="str">
        <f>IF(C721="","",VLOOKUP(B721,apoio!P:S,4,0))</f>
        <v/>
      </c>
    </row>
    <row r="722" spans="1:47" ht="15" customHeight="1" x14ac:dyDescent="0.25">
      <c r="A722" s="10" t="str">
        <f>IF('1_geral'!$D$14="","",'1_geral'!$A$14)</f>
        <v/>
      </c>
      <c r="B722" s="48" t="str">
        <f>IF('1_geral'!$G$14="","",'1_geral'!$G$14)</f>
        <v/>
      </c>
      <c r="C722" s="48" t="str">
        <f>IF('1_geral'!$D$14="","",'1_geral'!$D$14)</f>
        <v/>
      </c>
      <c r="D722" s="35" t="str">
        <f>IF(C722="","",1/'3_pessoal'!C$14)</f>
        <v/>
      </c>
      <c r="E722" s="11">
        <f>IF(C722="",0,'3_pessoal'!BV$14)</f>
        <v>0</v>
      </c>
      <c r="F722" s="108">
        <f>IF(C722="",0,'3_pessoal'!BX$14)</f>
        <v>0</v>
      </c>
      <c r="G722" s="11">
        <f t="shared" si="350"/>
        <v>0</v>
      </c>
      <c r="I722" s="11">
        <f t="shared" si="348"/>
        <v>0</v>
      </c>
      <c r="J722" s="112">
        <f t="shared" si="349"/>
        <v>0</v>
      </c>
      <c r="L722" s="11">
        <f t="shared" si="351"/>
        <v>0</v>
      </c>
      <c r="M722" s="108">
        <f t="shared" si="352"/>
        <v>0</v>
      </c>
      <c r="O722" s="11">
        <f t="shared" si="353"/>
        <v>0</v>
      </c>
      <c r="P722" s="108">
        <f t="shared" si="354"/>
        <v>0</v>
      </c>
      <c r="R722" s="11">
        <f t="shared" si="355"/>
        <v>0</v>
      </c>
      <c r="S722" s="108">
        <f t="shared" si="356"/>
        <v>0</v>
      </c>
      <c r="U722" s="11">
        <f t="shared" si="357"/>
        <v>0</v>
      </c>
      <c r="V722" s="108">
        <f t="shared" si="358"/>
        <v>0</v>
      </c>
      <c r="X722" s="11">
        <f t="shared" si="359"/>
        <v>0</v>
      </c>
      <c r="Y722" s="108">
        <f t="shared" si="360"/>
        <v>0</v>
      </c>
      <c r="AA722" s="11">
        <f t="shared" si="361"/>
        <v>0</v>
      </c>
      <c r="AB722" s="108">
        <f t="shared" si="362"/>
        <v>0</v>
      </c>
      <c r="AD722" s="11">
        <f t="shared" si="363"/>
        <v>0</v>
      </c>
      <c r="AE722" s="108">
        <f t="shared" si="364"/>
        <v>0</v>
      </c>
      <c r="AG722" s="11">
        <f t="shared" si="365"/>
        <v>0</v>
      </c>
      <c r="AH722" s="108">
        <f t="shared" si="366"/>
        <v>0</v>
      </c>
      <c r="AJ722" s="11">
        <f t="shared" si="367"/>
        <v>0</v>
      </c>
      <c r="AK722" s="108">
        <f t="shared" si="368"/>
        <v>0</v>
      </c>
      <c r="AM722" s="11">
        <f t="shared" si="369"/>
        <v>0</v>
      </c>
      <c r="AN722" s="108">
        <f t="shared" si="370"/>
        <v>0</v>
      </c>
      <c r="AP722" s="11">
        <f t="shared" si="371"/>
        <v>0</v>
      </c>
      <c r="AQ722" s="108">
        <f t="shared" si="372"/>
        <v>0</v>
      </c>
      <c r="AS722" s="11">
        <f t="shared" si="373"/>
        <v>0</v>
      </c>
      <c r="AT722" s="108">
        <f t="shared" si="374"/>
        <v>0</v>
      </c>
      <c r="AU722" s="158" t="str">
        <f>IF(C722="","",VLOOKUP(B722,apoio!P:S,4,0))</f>
        <v/>
      </c>
    </row>
    <row r="723" spans="1:47" ht="15" customHeight="1" x14ac:dyDescent="0.25">
      <c r="A723" s="7" t="str">
        <f>IF('1_geral'!$D$15="","",'1_geral'!$A$15)</f>
        <v/>
      </c>
      <c r="B723" s="49" t="str">
        <f>IF('1_geral'!$G$15="","",'1_geral'!$G$15)</f>
        <v/>
      </c>
      <c r="C723" s="49" t="str">
        <f>IF('1_geral'!$D$15="","",'1_geral'!$D$15)</f>
        <v/>
      </c>
      <c r="D723" s="35" t="str">
        <f>IF(C723="","",1/'3_pessoal'!C$15)</f>
        <v/>
      </c>
      <c r="E723" s="12">
        <f>IF(C723="",0,'3_pessoal'!BV$15)</f>
        <v>0</v>
      </c>
      <c r="F723" s="33">
        <f>IF(C723="",0,'3_pessoal'!BX$15)</f>
        <v>0</v>
      </c>
      <c r="G723" s="12">
        <f t="shared" si="350"/>
        <v>0</v>
      </c>
      <c r="I723" s="12">
        <f t="shared" si="348"/>
        <v>0</v>
      </c>
      <c r="J723" s="12">
        <f t="shared" si="349"/>
        <v>0</v>
      </c>
      <c r="L723" s="12">
        <f t="shared" si="351"/>
        <v>0</v>
      </c>
      <c r="M723" s="33">
        <f t="shared" si="352"/>
        <v>0</v>
      </c>
      <c r="O723" s="12">
        <f t="shared" si="353"/>
        <v>0</v>
      </c>
      <c r="P723" s="33">
        <f t="shared" si="354"/>
        <v>0</v>
      </c>
      <c r="R723" s="12">
        <f t="shared" si="355"/>
        <v>0</v>
      </c>
      <c r="S723" s="33">
        <f t="shared" si="356"/>
        <v>0</v>
      </c>
      <c r="U723" s="12">
        <f t="shared" si="357"/>
        <v>0</v>
      </c>
      <c r="V723" s="33">
        <f t="shared" si="358"/>
        <v>0</v>
      </c>
      <c r="X723" s="12">
        <f t="shared" si="359"/>
        <v>0</v>
      </c>
      <c r="Y723" s="33">
        <f t="shared" si="360"/>
        <v>0</v>
      </c>
      <c r="AA723" s="12">
        <f t="shared" si="361"/>
        <v>0</v>
      </c>
      <c r="AB723" s="33">
        <f t="shared" si="362"/>
        <v>0</v>
      </c>
      <c r="AD723" s="12">
        <f t="shared" si="363"/>
        <v>0</v>
      </c>
      <c r="AE723" s="33">
        <f t="shared" si="364"/>
        <v>0</v>
      </c>
      <c r="AG723" s="12">
        <f t="shared" si="365"/>
        <v>0</v>
      </c>
      <c r="AH723" s="33">
        <f t="shared" si="366"/>
        <v>0</v>
      </c>
      <c r="AJ723" s="12">
        <f t="shared" si="367"/>
        <v>0</v>
      </c>
      <c r="AK723" s="33">
        <f t="shared" si="368"/>
        <v>0</v>
      </c>
      <c r="AM723" s="12">
        <f t="shared" si="369"/>
        <v>0</v>
      </c>
      <c r="AN723" s="33">
        <f t="shared" si="370"/>
        <v>0</v>
      </c>
      <c r="AP723" s="12">
        <f t="shared" si="371"/>
        <v>0</v>
      </c>
      <c r="AQ723" s="33">
        <f t="shared" si="372"/>
        <v>0</v>
      </c>
      <c r="AS723" s="12">
        <f t="shared" si="373"/>
        <v>0</v>
      </c>
      <c r="AT723" s="33">
        <f t="shared" si="374"/>
        <v>0</v>
      </c>
      <c r="AU723" s="158" t="str">
        <f>IF(C723="","",VLOOKUP(B723,apoio!P:S,4,0))</f>
        <v/>
      </c>
    </row>
    <row r="724" spans="1:47" ht="15" customHeight="1" x14ac:dyDescent="0.25">
      <c r="A724" s="10" t="str">
        <f>IF('1_geral'!$D$16="","",'1_geral'!$A$16)</f>
        <v/>
      </c>
      <c r="B724" s="48" t="str">
        <f>IF('1_geral'!$G$16="","",'1_geral'!$G$16)</f>
        <v/>
      </c>
      <c r="C724" s="48" t="str">
        <f>IF('1_geral'!$D$16="","",'1_geral'!$D$16)</f>
        <v/>
      </c>
      <c r="D724" s="35" t="str">
        <f>IF(C724="","",1/'3_pessoal'!C$16)</f>
        <v/>
      </c>
      <c r="E724" s="11">
        <f>IF(C724="",0,'3_pessoal'!BV$16)</f>
        <v>0</v>
      </c>
      <c r="F724" s="108">
        <f>IF(C724="",0,'3_pessoal'!BX$16)</f>
        <v>0</v>
      </c>
      <c r="G724" s="11">
        <f t="shared" si="350"/>
        <v>0</v>
      </c>
      <c r="I724" s="11">
        <f t="shared" si="348"/>
        <v>0</v>
      </c>
      <c r="J724" s="112">
        <f t="shared" si="349"/>
        <v>0</v>
      </c>
      <c r="L724" s="11">
        <f t="shared" si="351"/>
        <v>0</v>
      </c>
      <c r="M724" s="108">
        <f t="shared" si="352"/>
        <v>0</v>
      </c>
      <c r="O724" s="11">
        <f t="shared" si="353"/>
        <v>0</v>
      </c>
      <c r="P724" s="108">
        <f t="shared" si="354"/>
        <v>0</v>
      </c>
      <c r="R724" s="11">
        <f t="shared" si="355"/>
        <v>0</v>
      </c>
      <c r="S724" s="108">
        <f t="shared" si="356"/>
        <v>0</v>
      </c>
      <c r="U724" s="11">
        <f t="shared" si="357"/>
        <v>0</v>
      </c>
      <c r="V724" s="108">
        <f t="shared" si="358"/>
        <v>0</v>
      </c>
      <c r="X724" s="11">
        <f t="shared" si="359"/>
        <v>0</v>
      </c>
      <c r="Y724" s="108">
        <f t="shared" si="360"/>
        <v>0</v>
      </c>
      <c r="AA724" s="11">
        <f t="shared" si="361"/>
        <v>0</v>
      </c>
      <c r="AB724" s="108">
        <f t="shared" si="362"/>
        <v>0</v>
      </c>
      <c r="AD724" s="11">
        <f t="shared" si="363"/>
        <v>0</v>
      </c>
      <c r="AE724" s="108">
        <f t="shared" si="364"/>
        <v>0</v>
      </c>
      <c r="AG724" s="11">
        <f t="shared" si="365"/>
        <v>0</v>
      </c>
      <c r="AH724" s="108">
        <f t="shared" si="366"/>
        <v>0</v>
      </c>
      <c r="AJ724" s="11">
        <f t="shared" si="367"/>
        <v>0</v>
      </c>
      <c r="AK724" s="108">
        <f t="shared" si="368"/>
        <v>0</v>
      </c>
      <c r="AM724" s="11">
        <f t="shared" si="369"/>
        <v>0</v>
      </c>
      <c r="AN724" s="108">
        <f t="shared" si="370"/>
        <v>0</v>
      </c>
      <c r="AP724" s="11">
        <f t="shared" si="371"/>
        <v>0</v>
      </c>
      <c r="AQ724" s="108">
        <f t="shared" si="372"/>
        <v>0</v>
      </c>
      <c r="AS724" s="11">
        <f t="shared" si="373"/>
        <v>0</v>
      </c>
      <c r="AT724" s="108">
        <f t="shared" si="374"/>
        <v>0</v>
      </c>
      <c r="AU724" s="158" t="str">
        <f>IF(C724="","",VLOOKUP(B724,apoio!P:S,4,0))</f>
        <v/>
      </c>
    </row>
    <row r="725" spans="1:47" ht="15" customHeight="1" x14ac:dyDescent="0.25">
      <c r="A725" s="7" t="str">
        <f>IF('1_geral'!$D$17="","",'1_geral'!$A$17)</f>
        <v/>
      </c>
      <c r="B725" s="49" t="str">
        <f>IF('1_geral'!$G$17="","",'1_geral'!$G$17)</f>
        <v/>
      </c>
      <c r="C725" s="49" t="str">
        <f>IF('1_geral'!$D$17="","",'1_geral'!$D$17)</f>
        <v/>
      </c>
      <c r="D725" s="35" t="str">
        <f>IF(C725="","",1/'3_pessoal'!C$17)</f>
        <v/>
      </c>
      <c r="E725" s="12">
        <f>IF(C725="",0,'3_pessoal'!BV$17)</f>
        <v>0</v>
      </c>
      <c r="F725" s="33">
        <f>IF(C725="",0,'3_pessoal'!BX$17)</f>
        <v>0</v>
      </c>
      <c r="G725" s="12">
        <f t="shared" si="350"/>
        <v>0</v>
      </c>
      <c r="I725" s="12">
        <f t="shared" si="348"/>
        <v>0</v>
      </c>
      <c r="J725" s="12">
        <f t="shared" si="349"/>
        <v>0</v>
      </c>
      <c r="L725" s="12">
        <f t="shared" si="351"/>
        <v>0</v>
      </c>
      <c r="M725" s="33">
        <f t="shared" si="352"/>
        <v>0</v>
      </c>
      <c r="O725" s="12">
        <f t="shared" si="353"/>
        <v>0</v>
      </c>
      <c r="P725" s="33">
        <f t="shared" si="354"/>
        <v>0</v>
      </c>
      <c r="R725" s="12">
        <f t="shared" si="355"/>
        <v>0</v>
      </c>
      <c r="S725" s="33">
        <f t="shared" si="356"/>
        <v>0</v>
      </c>
      <c r="U725" s="12">
        <f t="shared" si="357"/>
        <v>0</v>
      </c>
      <c r="V725" s="33">
        <f t="shared" si="358"/>
        <v>0</v>
      </c>
      <c r="X725" s="12">
        <f t="shared" si="359"/>
        <v>0</v>
      </c>
      <c r="Y725" s="33">
        <f t="shared" si="360"/>
        <v>0</v>
      </c>
      <c r="AA725" s="12">
        <f t="shared" si="361"/>
        <v>0</v>
      </c>
      <c r="AB725" s="33">
        <f t="shared" si="362"/>
        <v>0</v>
      </c>
      <c r="AD725" s="12">
        <f t="shared" si="363"/>
        <v>0</v>
      </c>
      <c r="AE725" s="33">
        <f t="shared" si="364"/>
        <v>0</v>
      </c>
      <c r="AG725" s="12">
        <f t="shared" si="365"/>
        <v>0</v>
      </c>
      <c r="AH725" s="33">
        <f t="shared" si="366"/>
        <v>0</v>
      </c>
      <c r="AJ725" s="12">
        <f t="shared" si="367"/>
        <v>0</v>
      </c>
      <c r="AK725" s="33">
        <f t="shared" si="368"/>
        <v>0</v>
      </c>
      <c r="AM725" s="12">
        <f t="shared" si="369"/>
        <v>0</v>
      </c>
      <c r="AN725" s="33">
        <f t="shared" si="370"/>
        <v>0</v>
      </c>
      <c r="AP725" s="12">
        <f t="shared" si="371"/>
        <v>0</v>
      </c>
      <c r="AQ725" s="33">
        <f t="shared" si="372"/>
        <v>0</v>
      </c>
      <c r="AS725" s="12">
        <f t="shared" si="373"/>
        <v>0</v>
      </c>
      <c r="AT725" s="33">
        <f t="shared" si="374"/>
        <v>0</v>
      </c>
      <c r="AU725" s="158" t="str">
        <f>IF(C725="","",VLOOKUP(B725,apoio!P:S,4,0))</f>
        <v/>
      </c>
    </row>
    <row r="726" spans="1:47" ht="15" customHeight="1" x14ac:dyDescent="0.25">
      <c r="A726" s="10" t="str">
        <f>IF('1_geral'!$D$18="","",'1_geral'!$A$18)</f>
        <v/>
      </c>
      <c r="B726" s="48" t="str">
        <f>IF('1_geral'!$G$18="","",'1_geral'!$G$18)</f>
        <v/>
      </c>
      <c r="C726" s="48" t="str">
        <f>IF('1_geral'!$D$18="","",'1_geral'!$D$18)</f>
        <v/>
      </c>
      <c r="D726" s="35" t="str">
        <f>IF(C726="","",1/'3_pessoal'!C$18)</f>
        <v/>
      </c>
      <c r="E726" s="11">
        <f>IF(C726="",0,'3_pessoal'!BV$18)</f>
        <v>0</v>
      </c>
      <c r="F726" s="108">
        <f>IF(C726="",0,'3_pessoal'!BX$18)</f>
        <v>0</v>
      </c>
      <c r="G726" s="11">
        <f t="shared" si="350"/>
        <v>0</v>
      </c>
      <c r="I726" s="11">
        <f t="shared" si="348"/>
        <v>0</v>
      </c>
      <c r="J726" s="112">
        <f t="shared" si="349"/>
        <v>0</v>
      </c>
      <c r="L726" s="11">
        <f t="shared" si="351"/>
        <v>0</v>
      </c>
      <c r="M726" s="108">
        <f t="shared" si="352"/>
        <v>0</v>
      </c>
      <c r="O726" s="11">
        <f t="shared" si="353"/>
        <v>0</v>
      </c>
      <c r="P726" s="108">
        <f t="shared" si="354"/>
        <v>0</v>
      </c>
      <c r="R726" s="11">
        <f t="shared" si="355"/>
        <v>0</v>
      </c>
      <c r="S726" s="108">
        <f t="shared" si="356"/>
        <v>0</v>
      </c>
      <c r="U726" s="11">
        <f t="shared" si="357"/>
        <v>0</v>
      </c>
      <c r="V726" s="108">
        <f t="shared" si="358"/>
        <v>0</v>
      </c>
      <c r="X726" s="11">
        <f t="shared" si="359"/>
        <v>0</v>
      </c>
      <c r="Y726" s="108">
        <f t="shared" si="360"/>
        <v>0</v>
      </c>
      <c r="AA726" s="11">
        <f t="shared" si="361"/>
        <v>0</v>
      </c>
      <c r="AB726" s="108">
        <f t="shared" si="362"/>
        <v>0</v>
      </c>
      <c r="AD726" s="11">
        <f t="shared" si="363"/>
        <v>0</v>
      </c>
      <c r="AE726" s="108">
        <f t="shared" si="364"/>
        <v>0</v>
      </c>
      <c r="AG726" s="11">
        <f t="shared" si="365"/>
        <v>0</v>
      </c>
      <c r="AH726" s="108">
        <f t="shared" si="366"/>
        <v>0</v>
      </c>
      <c r="AJ726" s="11">
        <f t="shared" si="367"/>
        <v>0</v>
      </c>
      <c r="AK726" s="108">
        <f t="shared" si="368"/>
        <v>0</v>
      </c>
      <c r="AM726" s="11">
        <f t="shared" si="369"/>
        <v>0</v>
      </c>
      <c r="AN726" s="108">
        <f t="shared" si="370"/>
        <v>0</v>
      </c>
      <c r="AP726" s="11">
        <f t="shared" si="371"/>
        <v>0</v>
      </c>
      <c r="AQ726" s="108">
        <f t="shared" si="372"/>
        <v>0</v>
      </c>
      <c r="AS726" s="11">
        <f t="shared" si="373"/>
        <v>0</v>
      </c>
      <c r="AT726" s="108">
        <f t="shared" si="374"/>
        <v>0</v>
      </c>
      <c r="AU726" s="158" t="str">
        <f>IF(C726="","",VLOOKUP(B726,apoio!P:S,4,0))</f>
        <v/>
      </c>
    </row>
    <row r="727" spans="1:47" ht="15" customHeight="1" x14ac:dyDescent="0.25">
      <c r="A727" s="7" t="str">
        <f>IF('1_geral'!$D$19="","",'1_geral'!$A$19)</f>
        <v/>
      </c>
      <c r="B727" s="49" t="str">
        <f>IF('1_geral'!$G$19="","",'1_geral'!$G$19)</f>
        <v/>
      </c>
      <c r="C727" s="49" t="str">
        <f>IF('1_geral'!$D$19="","",'1_geral'!$D$19)</f>
        <v/>
      </c>
      <c r="D727" s="35" t="str">
        <f>IF(C727="","",1/'3_pessoal'!C$19)</f>
        <v/>
      </c>
      <c r="E727" s="12">
        <f>IF(C727="",0,'3_pessoal'!BV$19)</f>
        <v>0</v>
      </c>
      <c r="F727" s="33">
        <f>IF(C727="",0,'3_pessoal'!BX$19)</f>
        <v>0</v>
      </c>
      <c r="G727" s="12">
        <f t="shared" si="350"/>
        <v>0</v>
      </c>
      <c r="I727" s="12">
        <f t="shared" si="348"/>
        <v>0</v>
      </c>
      <c r="J727" s="12">
        <f t="shared" si="349"/>
        <v>0</v>
      </c>
      <c r="L727" s="12">
        <f t="shared" si="351"/>
        <v>0</v>
      </c>
      <c r="M727" s="33">
        <f t="shared" si="352"/>
        <v>0</v>
      </c>
      <c r="O727" s="12">
        <f t="shared" si="353"/>
        <v>0</v>
      </c>
      <c r="P727" s="33">
        <f t="shared" si="354"/>
        <v>0</v>
      </c>
      <c r="R727" s="12">
        <f t="shared" si="355"/>
        <v>0</v>
      </c>
      <c r="S727" s="33">
        <f t="shared" si="356"/>
        <v>0</v>
      </c>
      <c r="U727" s="12">
        <f t="shared" si="357"/>
        <v>0</v>
      </c>
      <c r="V727" s="33">
        <f t="shared" si="358"/>
        <v>0</v>
      </c>
      <c r="X727" s="12">
        <f t="shared" si="359"/>
        <v>0</v>
      </c>
      <c r="Y727" s="33">
        <f t="shared" si="360"/>
        <v>0</v>
      </c>
      <c r="AA727" s="12">
        <f t="shared" si="361"/>
        <v>0</v>
      </c>
      <c r="AB727" s="33">
        <f t="shared" si="362"/>
        <v>0</v>
      </c>
      <c r="AD727" s="12">
        <f t="shared" si="363"/>
        <v>0</v>
      </c>
      <c r="AE727" s="33">
        <f t="shared" si="364"/>
        <v>0</v>
      </c>
      <c r="AG727" s="12">
        <f t="shared" si="365"/>
        <v>0</v>
      </c>
      <c r="AH727" s="33">
        <f t="shared" si="366"/>
        <v>0</v>
      </c>
      <c r="AJ727" s="12">
        <f t="shared" si="367"/>
        <v>0</v>
      </c>
      <c r="AK727" s="33">
        <f t="shared" si="368"/>
        <v>0</v>
      </c>
      <c r="AM727" s="12">
        <f t="shared" si="369"/>
        <v>0</v>
      </c>
      <c r="AN727" s="33">
        <f t="shared" si="370"/>
        <v>0</v>
      </c>
      <c r="AP727" s="12">
        <f t="shared" si="371"/>
        <v>0</v>
      </c>
      <c r="AQ727" s="33">
        <f t="shared" si="372"/>
        <v>0</v>
      </c>
      <c r="AS727" s="12">
        <f t="shared" si="373"/>
        <v>0</v>
      </c>
      <c r="AT727" s="33">
        <f t="shared" si="374"/>
        <v>0</v>
      </c>
      <c r="AU727" s="158" t="str">
        <f>IF(C727="","",VLOOKUP(B727,apoio!P:S,4,0))</f>
        <v/>
      </c>
    </row>
    <row r="728" spans="1:47" ht="15" customHeight="1" x14ac:dyDescent="0.25">
      <c r="A728" s="10" t="str">
        <f>IF('1_geral'!$D$20="","",'1_geral'!$A$20)</f>
        <v/>
      </c>
      <c r="B728" s="48" t="str">
        <f>IF('1_geral'!$G$20="","",'1_geral'!$G$20)</f>
        <v/>
      </c>
      <c r="C728" s="48" t="str">
        <f>IF('1_geral'!$D$20="","",'1_geral'!$D$20)</f>
        <v/>
      </c>
      <c r="D728" s="35" t="str">
        <f>IF(C728="","",1/'3_pessoal'!C$20)</f>
        <v/>
      </c>
      <c r="E728" s="11">
        <f>IF(C728="",0,'3_pessoal'!BV$20)</f>
        <v>0</v>
      </c>
      <c r="F728" s="108">
        <f>IF(C728="",0,'3_pessoal'!BX$20)</f>
        <v>0</v>
      </c>
      <c r="G728" s="11">
        <f t="shared" si="350"/>
        <v>0</v>
      </c>
      <c r="I728" s="11">
        <f t="shared" si="348"/>
        <v>0</v>
      </c>
      <c r="J728" s="112">
        <f t="shared" si="349"/>
        <v>0</v>
      </c>
      <c r="L728" s="11">
        <f t="shared" si="351"/>
        <v>0</v>
      </c>
      <c r="M728" s="108">
        <f t="shared" si="352"/>
        <v>0</v>
      </c>
      <c r="O728" s="11">
        <f t="shared" si="353"/>
        <v>0</v>
      </c>
      <c r="P728" s="108">
        <f t="shared" si="354"/>
        <v>0</v>
      </c>
      <c r="R728" s="11">
        <f t="shared" si="355"/>
        <v>0</v>
      </c>
      <c r="S728" s="108">
        <f t="shared" si="356"/>
        <v>0</v>
      </c>
      <c r="U728" s="11">
        <f t="shared" si="357"/>
        <v>0</v>
      </c>
      <c r="V728" s="108">
        <f t="shared" si="358"/>
        <v>0</v>
      </c>
      <c r="X728" s="11">
        <f t="shared" si="359"/>
        <v>0</v>
      </c>
      <c r="Y728" s="108">
        <f t="shared" si="360"/>
        <v>0</v>
      </c>
      <c r="AA728" s="11">
        <f t="shared" si="361"/>
        <v>0</v>
      </c>
      <c r="AB728" s="108">
        <f t="shared" si="362"/>
        <v>0</v>
      </c>
      <c r="AD728" s="11">
        <f t="shared" si="363"/>
        <v>0</v>
      </c>
      <c r="AE728" s="108">
        <f t="shared" si="364"/>
        <v>0</v>
      </c>
      <c r="AG728" s="11">
        <f t="shared" si="365"/>
        <v>0</v>
      </c>
      <c r="AH728" s="108">
        <f t="shared" si="366"/>
        <v>0</v>
      </c>
      <c r="AJ728" s="11">
        <f t="shared" si="367"/>
        <v>0</v>
      </c>
      <c r="AK728" s="108">
        <f t="shared" si="368"/>
        <v>0</v>
      </c>
      <c r="AM728" s="11">
        <f t="shared" si="369"/>
        <v>0</v>
      </c>
      <c r="AN728" s="108">
        <f t="shared" si="370"/>
        <v>0</v>
      </c>
      <c r="AP728" s="11">
        <f t="shared" si="371"/>
        <v>0</v>
      </c>
      <c r="AQ728" s="108">
        <f t="shared" si="372"/>
        <v>0</v>
      </c>
      <c r="AS728" s="11">
        <f t="shared" si="373"/>
        <v>0</v>
      </c>
      <c r="AT728" s="108">
        <f t="shared" si="374"/>
        <v>0</v>
      </c>
      <c r="AU728" s="158" t="str">
        <f>IF(C728="","",VLOOKUP(B728,apoio!P:S,4,0))</f>
        <v/>
      </c>
    </row>
    <row r="729" spans="1:47" ht="15" customHeight="1" x14ac:dyDescent="0.25">
      <c r="A729" s="7" t="str">
        <f>IF('1_geral'!$D$21="","",'1_geral'!$A$21)</f>
        <v/>
      </c>
      <c r="B729" s="49" t="str">
        <f>IF('1_geral'!$G$21="","",'1_geral'!$G$21)</f>
        <v/>
      </c>
      <c r="C729" s="49" t="str">
        <f>IF('1_geral'!$D$21="","",'1_geral'!$D$21)</f>
        <v/>
      </c>
      <c r="D729" s="35" t="str">
        <f>IF(C729="","",1/'3_pessoal'!C$21)</f>
        <v/>
      </c>
      <c r="E729" s="12">
        <f>IF(C729="",0,'3_pessoal'!BV$21)</f>
        <v>0</v>
      </c>
      <c r="F729" s="33">
        <f>IF(C729="",0,'3_pessoal'!BX$21)</f>
        <v>0</v>
      </c>
      <c r="G729" s="12">
        <f t="shared" si="350"/>
        <v>0</v>
      </c>
      <c r="I729" s="12">
        <f t="shared" si="348"/>
        <v>0</v>
      </c>
      <c r="J729" s="12">
        <f t="shared" si="349"/>
        <v>0</v>
      </c>
      <c r="L729" s="12">
        <f t="shared" si="351"/>
        <v>0</v>
      </c>
      <c r="M729" s="33">
        <f t="shared" si="352"/>
        <v>0</v>
      </c>
      <c r="O729" s="12">
        <f t="shared" si="353"/>
        <v>0</v>
      </c>
      <c r="P729" s="33">
        <f t="shared" si="354"/>
        <v>0</v>
      </c>
      <c r="R729" s="12">
        <f t="shared" si="355"/>
        <v>0</v>
      </c>
      <c r="S729" s="33">
        <f t="shared" si="356"/>
        <v>0</v>
      </c>
      <c r="U729" s="12">
        <f t="shared" si="357"/>
        <v>0</v>
      </c>
      <c r="V729" s="33">
        <f t="shared" si="358"/>
        <v>0</v>
      </c>
      <c r="X729" s="12">
        <f t="shared" si="359"/>
        <v>0</v>
      </c>
      <c r="Y729" s="33">
        <f t="shared" si="360"/>
        <v>0</v>
      </c>
      <c r="AA729" s="12">
        <f t="shared" si="361"/>
        <v>0</v>
      </c>
      <c r="AB729" s="33">
        <f t="shared" si="362"/>
        <v>0</v>
      </c>
      <c r="AD729" s="12">
        <f t="shared" si="363"/>
        <v>0</v>
      </c>
      <c r="AE729" s="33">
        <f t="shared" si="364"/>
        <v>0</v>
      </c>
      <c r="AG729" s="12">
        <f t="shared" si="365"/>
        <v>0</v>
      </c>
      <c r="AH729" s="33">
        <f t="shared" si="366"/>
        <v>0</v>
      </c>
      <c r="AJ729" s="12">
        <f t="shared" si="367"/>
        <v>0</v>
      </c>
      <c r="AK729" s="33">
        <f t="shared" si="368"/>
        <v>0</v>
      </c>
      <c r="AM729" s="12">
        <f t="shared" si="369"/>
        <v>0</v>
      </c>
      <c r="AN729" s="33">
        <f t="shared" si="370"/>
        <v>0</v>
      </c>
      <c r="AP729" s="12">
        <f t="shared" si="371"/>
        <v>0</v>
      </c>
      <c r="AQ729" s="33">
        <f t="shared" si="372"/>
        <v>0</v>
      </c>
      <c r="AS729" s="12">
        <f t="shared" si="373"/>
        <v>0</v>
      </c>
      <c r="AT729" s="33">
        <f t="shared" si="374"/>
        <v>0</v>
      </c>
      <c r="AU729" s="158" t="str">
        <f>IF(C729="","",VLOOKUP(B729,apoio!P:S,4,0))</f>
        <v/>
      </c>
    </row>
    <row r="730" spans="1:47" ht="15" customHeight="1" x14ac:dyDescent="0.25">
      <c r="A730" s="10" t="str">
        <f>IF('1_geral'!$D$22="","",'1_geral'!$A$22)</f>
        <v/>
      </c>
      <c r="B730" s="48" t="str">
        <f>IF('1_geral'!$G$22="","",'1_geral'!$G$22)</f>
        <v/>
      </c>
      <c r="C730" s="48" t="str">
        <f>IF('1_geral'!$D$22="","",'1_geral'!$D$22)</f>
        <v/>
      </c>
      <c r="D730" s="35" t="str">
        <f>IF(C730="","",1/'3_pessoal'!C$22)</f>
        <v/>
      </c>
      <c r="E730" s="11">
        <f>IF(C730="",0,'3_pessoal'!BV$22)</f>
        <v>0</v>
      </c>
      <c r="F730" s="108">
        <f>IF(C730="",0,'3_pessoal'!BX$22)</f>
        <v>0</v>
      </c>
      <c r="G730" s="11">
        <f t="shared" si="350"/>
        <v>0</v>
      </c>
      <c r="I730" s="11">
        <f t="shared" si="348"/>
        <v>0</v>
      </c>
      <c r="J730" s="112">
        <f t="shared" si="349"/>
        <v>0</v>
      </c>
      <c r="L730" s="11">
        <f t="shared" si="351"/>
        <v>0</v>
      </c>
      <c r="M730" s="108">
        <f t="shared" si="352"/>
        <v>0</v>
      </c>
      <c r="O730" s="11">
        <f t="shared" si="353"/>
        <v>0</v>
      </c>
      <c r="P730" s="108">
        <f t="shared" si="354"/>
        <v>0</v>
      </c>
      <c r="R730" s="11">
        <f t="shared" si="355"/>
        <v>0</v>
      </c>
      <c r="S730" s="108">
        <f t="shared" si="356"/>
        <v>0</v>
      </c>
      <c r="U730" s="11">
        <f t="shared" si="357"/>
        <v>0</v>
      </c>
      <c r="V730" s="108">
        <f t="shared" si="358"/>
        <v>0</v>
      </c>
      <c r="X730" s="11">
        <f t="shared" si="359"/>
        <v>0</v>
      </c>
      <c r="Y730" s="108">
        <f t="shared" si="360"/>
        <v>0</v>
      </c>
      <c r="AA730" s="11">
        <f t="shared" si="361"/>
        <v>0</v>
      </c>
      <c r="AB730" s="108">
        <f t="shared" si="362"/>
        <v>0</v>
      </c>
      <c r="AD730" s="11">
        <f t="shared" si="363"/>
        <v>0</v>
      </c>
      <c r="AE730" s="108">
        <f t="shared" si="364"/>
        <v>0</v>
      </c>
      <c r="AG730" s="11">
        <f t="shared" si="365"/>
        <v>0</v>
      </c>
      <c r="AH730" s="108">
        <f t="shared" si="366"/>
        <v>0</v>
      </c>
      <c r="AJ730" s="11">
        <f t="shared" si="367"/>
        <v>0</v>
      </c>
      <c r="AK730" s="108">
        <f t="shared" si="368"/>
        <v>0</v>
      </c>
      <c r="AM730" s="11">
        <f t="shared" si="369"/>
        <v>0</v>
      </c>
      <c r="AN730" s="108">
        <f t="shared" si="370"/>
        <v>0</v>
      </c>
      <c r="AP730" s="11">
        <f t="shared" si="371"/>
        <v>0</v>
      </c>
      <c r="AQ730" s="108">
        <f t="shared" si="372"/>
        <v>0</v>
      </c>
      <c r="AS730" s="11">
        <f t="shared" si="373"/>
        <v>0</v>
      </c>
      <c r="AT730" s="108">
        <f t="shared" si="374"/>
        <v>0</v>
      </c>
      <c r="AU730" s="158" t="str">
        <f>IF(C730="","",VLOOKUP(B730,apoio!P:S,4,0))</f>
        <v/>
      </c>
    </row>
    <row r="731" spans="1:47" ht="15" customHeight="1" x14ac:dyDescent="0.25">
      <c r="A731" s="7" t="str">
        <f>IF('1_geral'!$D$23="","",'1_geral'!$A$23)</f>
        <v/>
      </c>
      <c r="B731" s="49" t="str">
        <f>IF('1_geral'!$G$23="","",'1_geral'!$G$23)</f>
        <v/>
      </c>
      <c r="C731" s="49" t="str">
        <f>IF('1_geral'!$D$23="","",'1_geral'!$D$23)</f>
        <v/>
      </c>
      <c r="D731" s="35" t="str">
        <f>IF(C731="","",1/'3_pessoal'!C$23)</f>
        <v/>
      </c>
      <c r="E731" s="12">
        <f>IF(C731="",0,'3_pessoal'!BV$23)</f>
        <v>0</v>
      </c>
      <c r="F731" s="33">
        <f>IF(C731="",0,'3_pessoal'!BX$23)</f>
        <v>0</v>
      </c>
      <c r="G731" s="12">
        <f t="shared" si="350"/>
        <v>0</v>
      </c>
      <c r="I731" s="12">
        <f t="shared" si="348"/>
        <v>0</v>
      </c>
      <c r="J731" s="12">
        <f t="shared" si="349"/>
        <v>0</v>
      </c>
      <c r="L731" s="12">
        <f t="shared" si="351"/>
        <v>0</v>
      </c>
      <c r="M731" s="33">
        <f t="shared" si="352"/>
        <v>0</v>
      </c>
      <c r="O731" s="12">
        <f t="shared" si="353"/>
        <v>0</v>
      </c>
      <c r="P731" s="33">
        <f t="shared" si="354"/>
        <v>0</v>
      </c>
      <c r="R731" s="12">
        <f t="shared" si="355"/>
        <v>0</v>
      </c>
      <c r="S731" s="33">
        <f t="shared" si="356"/>
        <v>0</v>
      </c>
      <c r="U731" s="12">
        <f t="shared" si="357"/>
        <v>0</v>
      </c>
      <c r="V731" s="33">
        <f t="shared" si="358"/>
        <v>0</v>
      </c>
      <c r="X731" s="12">
        <f t="shared" si="359"/>
        <v>0</v>
      </c>
      <c r="Y731" s="33">
        <f t="shared" si="360"/>
        <v>0</v>
      </c>
      <c r="AA731" s="12">
        <f t="shared" si="361"/>
        <v>0</v>
      </c>
      <c r="AB731" s="33">
        <f t="shared" si="362"/>
        <v>0</v>
      </c>
      <c r="AD731" s="12">
        <f t="shared" si="363"/>
        <v>0</v>
      </c>
      <c r="AE731" s="33">
        <f t="shared" si="364"/>
        <v>0</v>
      </c>
      <c r="AG731" s="12">
        <f t="shared" si="365"/>
        <v>0</v>
      </c>
      <c r="AH731" s="33">
        <f t="shared" si="366"/>
        <v>0</v>
      </c>
      <c r="AJ731" s="12">
        <f t="shared" si="367"/>
        <v>0</v>
      </c>
      <c r="AK731" s="33">
        <f t="shared" si="368"/>
        <v>0</v>
      </c>
      <c r="AM731" s="12">
        <f t="shared" si="369"/>
        <v>0</v>
      </c>
      <c r="AN731" s="33">
        <f t="shared" si="370"/>
        <v>0</v>
      </c>
      <c r="AP731" s="12">
        <f t="shared" si="371"/>
        <v>0</v>
      </c>
      <c r="AQ731" s="33">
        <f t="shared" si="372"/>
        <v>0</v>
      </c>
      <c r="AS731" s="12">
        <f t="shared" si="373"/>
        <v>0</v>
      </c>
      <c r="AT731" s="33">
        <f t="shared" si="374"/>
        <v>0</v>
      </c>
      <c r="AU731" s="158" t="str">
        <f>IF(C731="","",VLOOKUP(B731,apoio!P:S,4,0))</f>
        <v/>
      </c>
    </row>
    <row r="732" spans="1:47" ht="15" customHeight="1" x14ac:dyDescent="0.25">
      <c r="A732" s="10" t="str">
        <f>IF('1_geral'!$D$24="","",'1_geral'!$A$24)</f>
        <v/>
      </c>
      <c r="B732" s="48" t="str">
        <f>IF('1_geral'!$G$24="","",'1_geral'!$G$24)</f>
        <v/>
      </c>
      <c r="C732" s="48" t="str">
        <f>IF('1_geral'!$D$24="","",'1_geral'!$D$24)</f>
        <v/>
      </c>
      <c r="D732" s="35" t="str">
        <f>IF(C732="","",1/'3_pessoal'!C$24)</f>
        <v/>
      </c>
      <c r="E732" s="11">
        <f>IF(C732="",0,'3_pessoal'!BV$24)</f>
        <v>0</v>
      </c>
      <c r="F732" s="108">
        <f>IF(C732="",0,'3_pessoal'!BX$24)</f>
        <v>0</v>
      </c>
      <c r="G732" s="11">
        <f t="shared" si="350"/>
        <v>0</v>
      </c>
      <c r="I732" s="11">
        <f t="shared" si="348"/>
        <v>0</v>
      </c>
      <c r="J732" s="112">
        <f t="shared" si="349"/>
        <v>0</v>
      </c>
      <c r="L732" s="11">
        <f t="shared" si="351"/>
        <v>0</v>
      </c>
      <c r="M732" s="108">
        <f t="shared" si="352"/>
        <v>0</v>
      </c>
      <c r="O732" s="11">
        <f t="shared" si="353"/>
        <v>0</v>
      </c>
      <c r="P732" s="108">
        <f t="shared" si="354"/>
        <v>0</v>
      </c>
      <c r="R732" s="11">
        <f t="shared" si="355"/>
        <v>0</v>
      </c>
      <c r="S732" s="108">
        <f t="shared" si="356"/>
        <v>0</v>
      </c>
      <c r="U732" s="11">
        <f t="shared" si="357"/>
        <v>0</v>
      </c>
      <c r="V732" s="108">
        <f t="shared" si="358"/>
        <v>0</v>
      </c>
      <c r="X732" s="11">
        <f t="shared" si="359"/>
        <v>0</v>
      </c>
      <c r="Y732" s="108">
        <f t="shared" si="360"/>
        <v>0</v>
      </c>
      <c r="AA732" s="11">
        <f t="shared" si="361"/>
        <v>0</v>
      </c>
      <c r="AB732" s="108">
        <f t="shared" si="362"/>
        <v>0</v>
      </c>
      <c r="AD732" s="11">
        <f t="shared" si="363"/>
        <v>0</v>
      </c>
      <c r="AE732" s="108">
        <f t="shared" si="364"/>
        <v>0</v>
      </c>
      <c r="AG732" s="11">
        <f t="shared" si="365"/>
        <v>0</v>
      </c>
      <c r="AH732" s="108">
        <f t="shared" si="366"/>
        <v>0</v>
      </c>
      <c r="AJ732" s="11">
        <f t="shared" si="367"/>
        <v>0</v>
      </c>
      <c r="AK732" s="108">
        <f t="shared" si="368"/>
        <v>0</v>
      </c>
      <c r="AM732" s="11">
        <f t="shared" si="369"/>
        <v>0</v>
      </c>
      <c r="AN732" s="108">
        <f t="shared" si="370"/>
        <v>0</v>
      </c>
      <c r="AP732" s="11">
        <f t="shared" si="371"/>
        <v>0</v>
      </c>
      <c r="AQ732" s="108">
        <f t="shared" si="372"/>
        <v>0</v>
      </c>
      <c r="AS732" s="11">
        <f t="shared" si="373"/>
        <v>0</v>
      </c>
      <c r="AT732" s="108">
        <f t="shared" si="374"/>
        <v>0</v>
      </c>
      <c r="AU732" s="158" t="str">
        <f>IF(C732="","",VLOOKUP(B732,apoio!P:S,4,0))</f>
        <v/>
      </c>
    </row>
    <row r="733" spans="1:47" ht="15" customHeight="1" x14ac:dyDescent="0.25">
      <c r="A733" s="7" t="str">
        <f>IF('1_geral'!$D$25="","",'1_geral'!$A$25)</f>
        <v/>
      </c>
      <c r="B733" s="49" t="str">
        <f>IF('1_geral'!$G$25="","",'1_geral'!$G$25)</f>
        <v/>
      </c>
      <c r="C733" s="49" t="str">
        <f>IF('1_geral'!$D$25="","",'1_geral'!$D$25)</f>
        <v/>
      </c>
      <c r="D733" s="35" t="str">
        <f>IF(C733="","",1/'3_pessoal'!C$25)</f>
        <v/>
      </c>
      <c r="E733" s="12">
        <f>IF(C733="",0,'3_pessoal'!BV$25)</f>
        <v>0</v>
      </c>
      <c r="F733" s="33">
        <f>IF(C733="",0,'3_pessoal'!BX$25)</f>
        <v>0</v>
      </c>
      <c r="G733" s="12">
        <f t="shared" si="350"/>
        <v>0</v>
      </c>
      <c r="I733" s="12">
        <f t="shared" si="348"/>
        <v>0</v>
      </c>
      <c r="J733" s="12">
        <f t="shared" si="349"/>
        <v>0</v>
      </c>
      <c r="L733" s="12">
        <f t="shared" si="351"/>
        <v>0</v>
      </c>
      <c r="M733" s="33">
        <f t="shared" si="352"/>
        <v>0</v>
      </c>
      <c r="O733" s="12">
        <f t="shared" si="353"/>
        <v>0</v>
      </c>
      <c r="P733" s="33">
        <f t="shared" si="354"/>
        <v>0</v>
      </c>
      <c r="R733" s="12">
        <f t="shared" si="355"/>
        <v>0</v>
      </c>
      <c r="S733" s="33">
        <f t="shared" si="356"/>
        <v>0</v>
      </c>
      <c r="U733" s="12">
        <f t="shared" si="357"/>
        <v>0</v>
      </c>
      <c r="V733" s="33">
        <f t="shared" si="358"/>
        <v>0</v>
      </c>
      <c r="X733" s="12">
        <f t="shared" si="359"/>
        <v>0</v>
      </c>
      <c r="Y733" s="33">
        <f t="shared" si="360"/>
        <v>0</v>
      </c>
      <c r="AA733" s="12">
        <f t="shared" si="361"/>
        <v>0</v>
      </c>
      <c r="AB733" s="33">
        <f t="shared" si="362"/>
        <v>0</v>
      </c>
      <c r="AD733" s="12">
        <f t="shared" si="363"/>
        <v>0</v>
      </c>
      <c r="AE733" s="33">
        <f t="shared" si="364"/>
        <v>0</v>
      </c>
      <c r="AG733" s="12">
        <f t="shared" si="365"/>
        <v>0</v>
      </c>
      <c r="AH733" s="33">
        <f t="shared" si="366"/>
        <v>0</v>
      </c>
      <c r="AJ733" s="12">
        <f t="shared" si="367"/>
        <v>0</v>
      </c>
      <c r="AK733" s="33">
        <f t="shared" si="368"/>
        <v>0</v>
      </c>
      <c r="AM733" s="12">
        <f t="shared" si="369"/>
        <v>0</v>
      </c>
      <c r="AN733" s="33">
        <f t="shared" si="370"/>
        <v>0</v>
      </c>
      <c r="AP733" s="12">
        <f t="shared" si="371"/>
        <v>0</v>
      </c>
      <c r="AQ733" s="33">
        <f t="shared" si="372"/>
        <v>0</v>
      </c>
      <c r="AS733" s="12">
        <f t="shared" si="373"/>
        <v>0</v>
      </c>
      <c r="AT733" s="33">
        <f t="shared" si="374"/>
        <v>0</v>
      </c>
      <c r="AU733" s="158" t="str">
        <f>IF(C733="","",VLOOKUP(B733,apoio!P:S,4,0))</f>
        <v/>
      </c>
    </row>
    <row r="734" spans="1:47" ht="15" customHeight="1" x14ac:dyDescent="0.25">
      <c r="A734" s="10" t="str">
        <f>IF('1_geral'!$D$26="","",'1_geral'!$A$26)</f>
        <v/>
      </c>
      <c r="B734" s="48" t="str">
        <f>IF('1_geral'!$G$26="","",'1_geral'!$G$26)</f>
        <v/>
      </c>
      <c r="C734" s="48" t="str">
        <f>IF('1_geral'!$D$26="","",'1_geral'!$D$26)</f>
        <v/>
      </c>
      <c r="D734" s="35" t="str">
        <f>IF(C734="","",1/'3_pessoal'!C$26)</f>
        <v/>
      </c>
      <c r="E734" s="11">
        <f>IF(C734="",0,'3_pessoal'!BV$26)</f>
        <v>0</v>
      </c>
      <c r="F734" s="108">
        <f>IF(C734="",0,'3_pessoal'!BX$26)</f>
        <v>0</v>
      </c>
      <c r="G734" s="11">
        <f t="shared" si="350"/>
        <v>0</v>
      </c>
      <c r="I734" s="11">
        <f t="shared" si="348"/>
        <v>0</v>
      </c>
      <c r="J734" s="112">
        <f t="shared" si="349"/>
        <v>0</v>
      </c>
      <c r="L734" s="11">
        <f t="shared" si="351"/>
        <v>0</v>
      </c>
      <c r="M734" s="108">
        <f t="shared" si="352"/>
        <v>0</v>
      </c>
      <c r="O734" s="11">
        <f t="shared" si="353"/>
        <v>0</v>
      </c>
      <c r="P734" s="108">
        <f t="shared" si="354"/>
        <v>0</v>
      </c>
      <c r="R734" s="11">
        <f t="shared" si="355"/>
        <v>0</v>
      </c>
      <c r="S734" s="108">
        <f t="shared" si="356"/>
        <v>0</v>
      </c>
      <c r="U734" s="11">
        <f t="shared" si="357"/>
        <v>0</v>
      </c>
      <c r="V734" s="108">
        <f t="shared" si="358"/>
        <v>0</v>
      </c>
      <c r="X734" s="11">
        <f t="shared" si="359"/>
        <v>0</v>
      </c>
      <c r="Y734" s="108">
        <f t="shared" si="360"/>
        <v>0</v>
      </c>
      <c r="AA734" s="11">
        <f t="shared" si="361"/>
        <v>0</v>
      </c>
      <c r="AB734" s="108">
        <f t="shared" si="362"/>
        <v>0</v>
      </c>
      <c r="AD734" s="11">
        <f t="shared" si="363"/>
        <v>0</v>
      </c>
      <c r="AE734" s="108">
        <f t="shared" si="364"/>
        <v>0</v>
      </c>
      <c r="AG734" s="11">
        <f t="shared" si="365"/>
        <v>0</v>
      </c>
      <c r="AH734" s="108">
        <f t="shared" si="366"/>
        <v>0</v>
      </c>
      <c r="AJ734" s="11">
        <f t="shared" si="367"/>
        <v>0</v>
      </c>
      <c r="AK734" s="108">
        <f t="shared" si="368"/>
        <v>0</v>
      </c>
      <c r="AM734" s="11">
        <f t="shared" si="369"/>
        <v>0</v>
      </c>
      <c r="AN734" s="108">
        <f t="shared" si="370"/>
        <v>0</v>
      </c>
      <c r="AP734" s="11">
        <f t="shared" si="371"/>
        <v>0</v>
      </c>
      <c r="AQ734" s="108">
        <f t="shared" si="372"/>
        <v>0</v>
      </c>
      <c r="AS734" s="11">
        <f t="shared" si="373"/>
        <v>0</v>
      </c>
      <c r="AT734" s="108">
        <f t="shared" si="374"/>
        <v>0</v>
      </c>
      <c r="AU734" s="158" t="str">
        <f>IF(C734="","",VLOOKUP(B734,apoio!P:S,4,0))</f>
        <v/>
      </c>
    </row>
    <row r="735" spans="1:47" ht="15" customHeight="1" x14ac:dyDescent="0.25">
      <c r="A735" s="7" t="str">
        <f>IF('1_geral'!$D$27="","",'1_geral'!$A$27)</f>
        <v/>
      </c>
      <c r="B735" s="49" t="str">
        <f>IF('1_geral'!$G$27="","",'1_geral'!$G$27)</f>
        <v/>
      </c>
      <c r="C735" s="49" t="str">
        <f>IF('1_geral'!$D$27="","",'1_geral'!$D$27)</f>
        <v/>
      </c>
      <c r="D735" s="35" t="str">
        <f>IF(C735="","",1/'3_pessoal'!C$27)</f>
        <v/>
      </c>
      <c r="E735" s="12">
        <f>IF(C735="",0,'3_pessoal'!BV$27)</f>
        <v>0</v>
      </c>
      <c r="F735" s="33">
        <f>IF(C735="",0,'3_pessoal'!BX$27)</f>
        <v>0</v>
      </c>
      <c r="G735" s="12">
        <f t="shared" si="350"/>
        <v>0</v>
      </c>
      <c r="I735" s="12">
        <f t="shared" si="348"/>
        <v>0</v>
      </c>
      <c r="J735" s="12">
        <f t="shared" si="349"/>
        <v>0</v>
      </c>
      <c r="L735" s="12">
        <f t="shared" si="351"/>
        <v>0</v>
      </c>
      <c r="M735" s="33">
        <f t="shared" si="352"/>
        <v>0</v>
      </c>
      <c r="O735" s="12">
        <f t="shared" si="353"/>
        <v>0</v>
      </c>
      <c r="P735" s="33">
        <f t="shared" si="354"/>
        <v>0</v>
      </c>
      <c r="R735" s="12">
        <f t="shared" si="355"/>
        <v>0</v>
      </c>
      <c r="S735" s="33">
        <f t="shared" si="356"/>
        <v>0</v>
      </c>
      <c r="U735" s="12">
        <f t="shared" si="357"/>
        <v>0</v>
      </c>
      <c r="V735" s="33">
        <f t="shared" si="358"/>
        <v>0</v>
      </c>
      <c r="X735" s="12">
        <f t="shared" si="359"/>
        <v>0</v>
      </c>
      <c r="Y735" s="33">
        <f t="shared" si="360"/>
        <v>0</v>
      </c>
      <c r="AA735" s="12">
        <f t="shared" si="361"/>
        <v>0</v>
      </c>
      <c r="AB735" s="33">
        <f t="shared" si="362"/>
        <v>0</v>
      </c>
      <c r="AD735" s="12">
        <f t="shared" si="363"/>
        <v>0</v>
      </c>
      <c r="AE735" s="33">
        <f t="shared" si="364"/>
        <v>0</v>
      </c>
      <c r="AG735" s="12">
        <f t="shared" si="365"/>
        <v>0</v>
      </c>
      <c r="AH735" s="33">
        <f t="shared" si="366"/>
        <v>0</v>
      </c>
      <c r="AJ735" s="12">
        <f t="shared" si="367"/>
        <v>0</v>
      </c>
      <c r="AK735" s="33">
        <f t="shared" si="368"/>
        <v>0</v>
      </c>
      <c r="AM735" s="12">
        <f t="shared" si="369"/>
        <v>0</v>
      </c>
      <c r="AN735" s="33">
        <f t="shared" si="370"/>
        <v>0</v>
      </c>
      <c r="AP735" s="12">
        <f t="shared" si="371"/>
        <v>0</v>
      </c>
      <c r="AQ735" s="33">
        <f t="shared" si="372"/>
        <v>0</v>
      </c>
      <c r="AS735" s="12">
        <f t="shared" si="373"/>
        <v>0</v>
      </c>
      <c r="AT735" s="33">
        <f t="shared" si="374"/>
        <v>0</v>
      </c>
      <c r="AU735" s="158" t="str">
        <f>IF(C735="","",VLOOKUP(B735,apoio!P:S,4,0))</f>
        <v/>
      </c>
    </row>
    <row r="736" spans="1:47" ht="15" customHeight="1" x14ac:dyDescent="0.25">
      <c r="A736" s="10" t="str">
        <f>IF('1_geral'!$D$28="","",'1_geral'!$A$28)</f>
        <v/>
      </c>
      <c r="B736" s="48" t="str">
        <f>IF('1_geral'!$G$28="","",'1_geral'!$G$28)</f>
        <v/>
      </c>
      <c r="C736" s="48" t="str">
        <f>IF('1_geral'!$D$28="","",'1_geral'!$D$28)</f>
        <v/>
      </c>
      <c r="D736" s="35" t="str">
        <f>IF(C736="","",1/'3_pessoal'!C$28)</f>
        <v/>
      </c>
      <c r="E736" s="11">
        <f>IF(C736="",0,'3_pessoal'!BV$28)</f>
        <v>0</v>
      </c>
      <c r="F736" s="108">
        <f>IF(C736="",0,'3_pessoal'!BX$28)</f>
        <v>0</v>
      </c>
      <c r="G736" s="11">
        <f t="shared" si="350"/>
        <v>0</v>
      </c>
      <c r="I736" s="11">
        <f t="shared" si="348"/>
        <v>0</v>
      </c>
      <c r="J736" s="112">
        <f t="shared" si="349"/>
        <v>0</v>
      </c>
      <c r="L736" s="11">
        <f t="shared" si="351"/>
        <v>0</v>
      </c>
      <c r="M736" s="108">
        <f t="shared" si="352"/>
        <v>0</v>
      </c>
      <c r="O736" s="11">
        <f t="shared" si="353"/>
        <v>0</v>
      </c>
      <c r="P736" s="108">
        <f t="shared" si="354"/>
        <v>0</v>
      </c>
      <c r="R736" s="11">
        <f t="shared" si="355"/>
        <v>0</v>
      </c>
      <c r="S736" s="108">
        <f t="shared" si="356"/>
        <v>0</v>
      </c>
      <c r="U736" s="11">
        <f t="shared" si="357"/>
        <v>0</v>
      </c>
      <c r="V736" s="108">
        <f t="shared" si="358"/>
        <v>0</v>
      </c>
      <c r="X736" s="11">
        <f t="shared" si="359"/>
        <v>0</v>
      </c>
      <c r="Y736" s="108">
        <f t="shared" si="360"/>
        <v>0</v>
      </c>
      <c r="AA736" s="11">
        <f t="shared" si="361"/>
        <v>0</v>
      </c>
      <c r="AB736" s="108">
        <f t="shared" si="362"/>
        <v>0</v>
      </c>
      <c r="AD736" s="11">
        <f t="shared" si="363"/>
        <v>0</v>
      </c>
      <c r="AE736" s="108">
        <f t="shared" si="364"/>
        <v>0</v>
      </c>
      <c r="AG736" s="11">
        <f t="shared" si="365"/>
        <v>0</v>
      </c>
      <c r="AH736" s="108">
        <f t="shared" si="366"/>
        <v>0</v>
      </c>
      <c r="AJ736" s="11">
        <f t="shared" si="367"/>
        <v>0</v>
      </c>
      <c r="AK736" s="108">
        <f t="shared" si="368"/>
        <v>0</v>
      </c>
      <c r="AM736" s="11">
        <f t="shared" si="369"/>
        <v>0</v>
      </c>
      <c r="AN736" s="108">
        <f t="shared" si="370"/>
        <v>0</v>
      </c>
      <c r="AP736" s="11">
        <f t="shared" si="371"/>
        <v>0</v>
      </c>
      <c r="AQ736" s="108">
        <f t="shared" si="372"/>
        <v>0</v>
      </c>
      <c r="AS736" s="11">
        <f t="shared" si="373"/>
        <v>0</v>
      </c>
      <c r="AT736" s="108">
        <f t="shared" si="374"/>
        <v>0</v>
      </c>
      <c r="AU736" s="158" t="str">
        <f>IF(C736="","",VLOOKUP(B736,apoio!P:S,4,0))</f>
        <v/>
      </c>
    </row>
    <row r="737" spans="1:47" ht="15" customHeight="1" x14ac:dyDescent="0.25">
      <c r="A737" s="7" t="str">
        <f>IF('1_geral'!$D$29="","",'1_geral'!$A$29)</f>
        <v/>
      </c>
      <c r="B737" s="49" t="str">
        <f>IF('1_geral'!$G$29="","",'1_geral'!$G$29)</f>
        <v/>
      </c>
      <c r="C737" s="49" t="str">
        <f>IF('1_geral'!$D$29="","",'1_geral'!$D$29)</f>
        <v/>
      </c>
      <c r="D737" s="35" t="str">
        <f>IF(C737="","",1/'3_pessoal'!C$29)</f>
        <v/>
      </c>
      <c r="E737" s="12">
        <f>IF(C737="",0,'3_pessoal'!BV$29)</f>
        <v>0</v>
      </c>
      <c r="F737" s="33">
        <f>IF(C737="",0,'3_pessoal'!BX$29)</f>
        <v>0</v>
      </c>
      <c r="G737" s="12">
        <f t="shared" si="350"/>
        <v>0</v>
      </c>
      <c r="I737" s="12">
        <f t="shared" si="348"/>
        <v>0</v>
      </c>
      <c r="J737" s="12">
        <f t="shared" si="349"/>
        <v>0</v>
      </c>
      <c r="L737" s="12">
        <f t="shared" si="351"/>
        <v>0</v>
      </c>
      <c r="M737" s="33">
        <f t="shared" si="352"/>
        <v>0</v>
      </c>
      <c r="O737" s="12">
        <f t="shared" si="353"/>
        <v>0</v>
      </c>
      <c r="P737" s="33">
        <f t="shared" si="354"/>
        <v>0</v>
      </c>
      <c r="R737" s="12">
        <f t="shared" si="355"/>
        <v>0</v>
      </c>
      <c r="S737" s="33">
        <f t="shared" si="356"/>
        <v>0</v>
      </c>
      <c r="U737" s="12">
        <f t="shared" si="357"/>
        <v>0</v>
      </c>
      <c r="V737" s="33">
        <f t="shared" si="358"/>
        <v>0</v>
      </c>
      <c r="X737" s="12">
        <f t="shared" si="359"/>
        <v>0</v>
      </c>
      <c r="Y737" s="33">
        <f t="shared" si="360"/>
        <v>0</v>
      </c>
      <c r="AA737" s="12">
        <f t="shared" si="361"/>
        <v>0</v>
      </c>
      <c r="AB737" s="33">
        <f t="shared" si="362"/>
        <v>0</v>
      </c>
      <c r="AD737" s="12">
        <f t="shared" si="363"/>
        <v>0</v>
      </c>
      <c r="AE737" s="33">
        <f t="shared" si="364"/>
        <v>0</v>
      </c>
      <c r="AG737" s="12">
        <f t="shared" si="365"/>
        <v>0</v>
      </c>
      <c r="AH737" s="33">
        <f t="shared" si="366"/>
        <v>0</v>
      </c>
      <c r="AJ737" s="12">
        <f t="shared" si="367"/>
        <v>0</v>
      </c>
      <c r="AK737" s="33">
        <f t="shared" si="368"/>
        <v>0</v>
      </c>
      <c r="AM737" s="12">
        <f t="shared" si="369"/>
        <v>0</v>
      </c>
      <c r="AN737" s="33">
        <f t="shared" si="370"/>
        <v>0</v>
      </c>
      <c r="AP737" s="12">
        <f t="shared" si="371"/>
        <v>0</v>
      </c>
      <c r="AQ737" s="33">
        <f t="shared" si="372"/>
        <v>0</v>
      </c>
      <c r="AS737" s="12">
        <f t="shared" si="373"/>
        <v>0</v>
      </c>
      <c r="AT737" s="33">
        <f t="shared" si="374"/>
        <v>0</v>
      </c>
      <c r="AU737" s="158" t="str">
        <f>IF(C737="","",VLOOKUP(B737,apoio!P:S,4,0))</f>
        <v/>
      </c>
    </row>
    <row r="738" spans="1:47" ht="15" customHeight="1" x14ac:dyDescent="0.25">
      <c r="A738" s="10" t="str">
        <f>IF('1_geral'!$D$30="","",'1_geral'!$A$30)</f>
        <v/>
      </c>
      <c r="B738" s="48" t="str">
        <f>IF('1_geral'!$G$30="","",'1_geral'!$G$30)</f>
        <v/>
      </c>
      <c r="C738" s="48" t="str">
        <f>IF('1_geral'!$D$30="","",'1_geral'!$D$30)</f>
        <v/>
      </c>
      <c r="D738" s="35" t="str">
        <f>IF(C738="","",1/'3_pessoal'!C$30)</f>
        <v/>
      </c>
      <c r="E738" s="11">
        <f>IF(C738="",0,'3_pessoal'!BV$30)</f>
        <v>0</v>
      </c>
      <c r="F738" s="108">
        <f>IF(C738="",0,'3_pessoal'!BX$30)</f>
        <v>0</v>
      </c>
      <c r="G738" s="11">
        <f t="shared" si="350"/>
        <v>0</v>
      </c>
      <c r="I738" s="11">
        <f t="shared" si="348"/>
        <v>0</v>
      </c>
      <c r="J738" s="112">
        <f t="shared" si="349"/>
        <v>0</v>
      </c>
      <c r="L738" s="11">
        <f t="shared" si="351"/>
        <v>0</v>
      </c>
      <c r="M738" s="108">
        <f t="shared" si="352"/>
        <v>0</v>
      </c>
      <c r="O738" s="11">
        <f t="shared" si="353"/>
        <v>0</v>
      </c>
      <c r="P738" s="108">
        <f t="shared" si="354"/>
        <v>0</v>
      </c>
      <c r="R738" s="11">
        <f t="shared" si="355"/>
        <v>0</v>
      </c>
      <c r="S738" s="108">
        <f t="shared" si="356"/>
        <v>0</v>
      </c>
      <c r="U738" s="11">
        <f t="shared" si="357"/>
        <v>0</v>
      </c>
      <c r="V738" s="108">
        <f t="shared" si="358"/>
        <v>0</v>
      </c>
      <c r="X738" s="11">
        <f t="shared" si="359"/>
        <v>0</v>
      </c>
      <c r="Y738" s="108">
        <f t="shared" si="360"/>
        <v>0</v>
      </c>
      <c r="AA738" s="11">
        <f t="shared" si="361"/>
        <v>0</v>
      </c>
      <c r="AB738" s="108">
        <f t="shared" si="362"/>
        <v>0</v>
      </c>
      <c r="AD738" s="11">
        <f t="shared" si="363"/>
        <v>0</v>
      </c>
      <c r="AE738" s="108">
        <f t="shared" si="364"/>
        <v>0</v>
      </c>
      <c r="AG738" s="11">
        <f t="shared" si="365"/>
        <v>0</v>
      </c>
      <c r="AH738" s="108">
        <f t="shared" si="366"/>
        <v>0</v>
      </c>
      <c r="AJ738" s="11">
        <f t="shared" si="367"/>
        <v>0</v>
      </c>
      <c r="AK738" s="108">
        <f t="shared" si="368"/>
        <v>0</v>
      </c>
      <c r="AM738" s="11">
        <f t="shared" si="369"/>
        <v>0</v>
      </c>
      <c r="AN738" s="108">
        <f t="shared" si="370"/>
        <v>0</v>
      </c>
      <c r="AP738" s="11">
        <f t="shared" si="371"/>
        <v>0</v>
      </c>
      <c r="AQ738" s="108">
        <f t="shared" si="372"/>
        <v>0</v>
      </c>
      <c r="AS738" s="11">
        <f t="shared" si="373"/>
        <v>0</v>
      </c>
      <c r="AT738" s="108">
        <f t="shared" si="374"/>
        <v>0</v>
      </c>
      <c r="AU738" s="158" t="str">
        <f>IF(C738="","",VLOOKUP(B738,apoio!P:S,4,0))</f>
        <v/>
      </c>
    </row>
    <row r="739" spans="1:47" ht="15" customHeight="1" x14ac:dyDescent="0.25">
      <c r="A739" s="7" t="str">
        <f>IF('1_geral'!$D$31="","",'1_geral'!$A$31)</f>
        <v/>
      </c>
      <c r="B739" s="49" t="str">
        <f>IF('1_geral'!$G$31="","",'1_geral'!$G$31)</f>
        <v/>
      </c>
      <c r="C739" s="49" t="str">
        <f>IF('1_geral'!$D$31="","",'1_geral'!$D$31)</f>
        <v/>
      </c>
      <c r="D739" s="35" t="str">
        <f>IF(C739="","",1/'3_pessoal'!C$31)</f>
        <v/>
      </c>
      <c r="E739" s="12">
        <f>IF(C739="",0,'3_pessoal'!BV$31)</f>
        <v>0</v>
      </c>
      <c r="F739" s="33">
        <f>IF(C739="",0,'3_pessoal'!BX$31)</f>
        <v>0</v>
      </c>
      <c r="G739" s="12">
        <f t="shared" si="350"/>
        <v>0</v>
      </c>
      <c r="I739" s="12">
        <f t="shared" si="348"/>
        <v>0</v>
      </c>
      <c r="J739" s="12">
        <f t="shared" si="349"/>
        <v>0</v>
      </c>
      <c r="L739" s="12">
        <f t="shared" si="351"/>
        <v>0</v>
      </c>
      <c r="M739" s="33">
        <f t="shared" si="352"/>
        <v>0</v>
      </c>
      <c r="O739" s="12">
        <f t="shared" si="353"/>
        <v>0</v>
      </c>
      <c r="P739" s="33">
        <f t="shared" si="354"/>
        <v>0</v>
      </c>
      <c r="R739" s="12">
        <f t="shared" si="355"/>
        <v>0</v>
      </c>
      <c r="S739" s="33">
        <f t="shared" si="356"/>
        <v>0</v>
      </c>
      <c r="U739" s="12">
        <f t="shared" si="357"/>
        <v>0</v>
      </c>
      <c r="V739" s="33">
        <f t="shared" si="358"/>
        <v>0</v>
      </c>
      <c r="X739" s="12">
        <f t="shared" si="359"/>
        <v>0</v>
      </c>
      <c r="Y739" s="33">
        <f t="shared" si="360"/>
        <v>0</v>
      </c>
      <c r="AA739" s="12">
        <f t="shared" si="361"/>
        <v>0</v>
      </c>
      <c r="AB739" s="33">
        <f t="shared" si="362"/>
        <v>0</v>
      </c>
      <c r="AD739" s="12">
        <f t="shared" si="363"/>
        <v>0</v>
      </c>
      <c r="AE739" s="33">
        <f t="shared" si="364"/>
        <v>0</v>
      </c>
      <c r="AG739" s="12">
        <f t="shared" si="365"/>
        <v>0</v>
      </c>
      <c r="AH739" s="33">
        <f t="shared" si="366"/>
        <v>0</v>
      </c>
      <c r="AJ739" s="12">
        <f t="shared" si="367"/>
        <v>0</v>
      </c>
      <c r="AK739" s="33">
        <f t="shared" si="368"/>
        <v>0</v>
      </c>
      <c r="AM739" s="12">
        <f t="shared" si="369"/>
        <v>0</v>
      </c>
      <c r="AN739" s="33">
        <f t="shared" si="370"/>
        <v>0</v>
      </c>
      <c r="AP739" s="12">
        <f t="shared" si="371"/>
        <v>0</v>
      </c>
      <c r="AQ739" s="33">
        <f t="shared" si="372"/>
        <v>0</v>
      </c>
      <c r="AS739" s="12">
        <f t="shared" si="373"/>
        <v>0</v>
      </c>
      <c r="AT739" s="33">
        <f t="shared" si="374"/>
        <v>0</v>
      </c>
      <c r="AU739" s="158" t="str">
        <f>IF(C739="","",VLOOKUP(B739,apoio!P:S,4,0))</f>
        <v/>
      </c>
    </row>
    <row r="740" spans="1:47" ht="15" customHeight="1" x14ac:dyDescent="0.25">
      <c r="A740" s="10" t="str">
        <f>IF('1_geral'!$D$32="","",'1_geral'!$A$32)</f>
        <v/>
      </c>
      <c r="B740" s="48" t="str">
        <f>IF('1_geral'!$G$32="","",'1_geral'!$G$32)</f>
        <v/>
      </c>
      <c r="C740" s="48" t="str">
        <f>IF('1_geral'!$D$32="","",'1_geral'!$D$32)</f>
        <v/>
      </c>
      <c r="D740" s="35" t="str">
        <f>IF(C740="","",1/'3_pessoal'!C$32)</f>
        <v/>
      </c>
      <c r="E740" s="11">
        <f>IF(C740="",0,'3_pessoal'!BV$32)</f>
        <v>0</v>
      </c>
      <c r="F740" s="108">
        <f>IF(C740="",0,'3_pessoal'!BX$32)</f>
        <v>0</v>
      </c>
      <c r="G740" s="11">
        <f t="shared" si="350"/>
        <v>0</v>
      </c>
      <c r="I740" s="11">
        <f t="shared" si="348"/>
        <v>0</v>
      </c>
      <c r="J740" s="112">
        <f t="shared" si="349"/>
        <v>0</v>
      </c>
      <c r="L740" s="11">
        <f t="shared" si="351"/>
        <v>0</v>
      </c>
      <c r="M740" s="108">
        <f t="shared" si="352"/>
        <v>0</v>
      </c>
      <c r="O740" s="11">
        <f t="shared" si="353"/>
        <v>0</v>
      </c>
      <c r="P740" s="108">
        <f t="shared" si="354"/>
        <v>0</v>
      </c>
      <c r="R740" s="11">
        <f t="shared" si="355"/>
        <v>0</v>
      </c>
      <c r="S740" s="108">
        <f t="shared" si="356"/>
        <v>0</v>
      </c>
      <c r="U740" s="11">
        <f t="shared" si="357"/>
        <v>0</v>
      </c>
      <c r="V740" s="108">
        <f t="shared" si="358"/>
        <v>0</v>
      </c>
      <c r="X740" s="11">
        <f t="shared" si="359"/>
        <v>0</v>
      </c>
      <c r="Y740" s="108">
        <f t="shared" si="360"/>
        <v>0</v>
      </c>
      <c r="AA740" s="11">
        <f t="shared" si="361"/>
        <v>0</v>
      </c>
      <c r="AB740" s="108">
        <f t="shared" si="362"/>
        <v>0</v>
      </c>
      <c r="AD740" s="11">
        <f t="shared" si="363"/>
        <v>0</v>
      </c>
      <c r="AE740" s="108">
        <f t="shared" si="364"/>
        <v>0</v>
      </c>
      <c r="AG740" s="11">
        <f t="shared" si="365"/>
        <v>0</v>
      </c>
      <c r="AH740" s="108">
        <f t="shared" si="366"/>
        <v>0</v>
      </c>
      <c r="AJ740" s="11">
        <f t="shared" si="367"/>
        <v>0</v>
      </c>
      <c r="AK740" s="108">
        <f t="shared" si="368"/>
        <v>0</v>
      </c>
      <c r="AM740" s="11">
        <f t="shared" si="369"/>
        <v>0</v>
      </c>
      <c r="AN740" s="108">
        <f t="shared" si="370"/>
        <v>0</v>
      </c>
      <c r="AP740" s="11">
        <f t="shared" si="371"/>
        <v>0</v>
      </c>
      <c r="AQ740" s="108">
        <f t="shared" si="372"/>
        <v>0</v>
      </c>
      <c r="AS740" s="11">
        <f t="shared" si="373"/>
        <v>0</v>
      </c>
      <c r="AT740" s="108">
        <f t="shared" si="374"/>
        <v>0</v>
      </c>
      <c r="AU740" s="158" t="str">
        <f>IF(C740="","",VLOOKUP(B740,apoio!P:S,4,0))</f>
        <v/>
      </c>
    </row>
    <row r="741" spans="1:47" ht="15" customHeight="1" x14ac:dyDescent="0.25">
      <c r="A741" s="7" t="str">
        <f>IF('1_geral'!$D$33="","",'1_geral'!$A$33)</f>
        <v/>
      </c>
      <c r="B741" s="49" t="str">
        <f>IF('1_geral'!$G$33="","",'1_geral'!$G$33)</f>
        <v/>
      </c>
      <c r="C741" s="49" t="str">
        <f>IF('1_geral'!$D$33="","",'1_geral'!$D$33)</f>
        <v/>
      </c>
      <c r="D741" s="35" t="str">
        <f>IF(C741="","",1/'3_pessoal'!C$33)</f>
        <v/>
      </c>
      <c r="E741" s="12">
        <f>IF(C741="",0,'3_pessoal'!BV$33)</f>
        <v>0</v>
      </c>
      <c r="F741" s="33">
        <f>IF(C741="",0,'3_pessoal'!BX$33)</f>
        <v>0</v>
      </c>
      <c r="G741" s="12">
        <f t="shared" si="350"/>
        <v>0</v>
      </c>
      <c r="I741" s="12">
        <f t="shared" si="348"/>
        <v>0</v>
      </c>
      <c r="J741" s="12">
        <f t="shared" si="349"/>
        <v>0</v>
      </c>
      <c r="L741" s="12">
        <f t="shared" si="351"/>
        <v>0</v>
      </c>
      <c r="M741" s="33">
        <f t="shared" si="352"/>
        <v>0</v>
      </c>
      <c r="O741" s="12">
        <f t="shared" si="353"/>
        <v>0</v>
      </c>
      <c r="P741" s="33">
        <f t="shared" si="354"/>
        <v>0</v>
      </c>
      <c r="R741" s="12">
        <f t="shared" si="355"/>
        <v>0</v>
      </c>
      <c r="S741" s="33">
        <f t="shared" si="356"/>
        <v>0</v>
      </c>
      <c r="U741" s="12">
        <f t="shared" si="357"/>
        <v>0</v>
      </c>
      <c r="V741" s="33">
        <f t="shared" si="358"/>
        <v>0</v>
      </c>
      <c r="X741" s="12">
        <f t="shared" si="359"/>
        <v>0</v>
      </c>
      <c r="Y741" s="33">
        <f t="shared" si="360"/>
        <v>0</v>
      </c>
      <c r="AA741" s="12">
        <f t="shared" si="361"/>
        <v>0</v>
      </c>
      <c r="AB741" s="33">
        <f t="shared" si="362"/>
        <v>0</v>
      </c>
      <c r="AD741" s="12">
        <f t="shared" si="363"/>
        <v>0</v>
      </c>
      <c r="AE741" s="33">
        <f t="shared" si="364"/>
        <v>0</v>
      </c>
      <c r="AG741" s="12">
        <f t="shared" si="365"/>
        <v>0</v>
      </c>
      <c r="AH741" s="33">
        <f t="shared" si="366"/>
        <v>0</v>
      </c>
      <c r="AJ741" s="12">
        <f t="shared" si="367"/>
        <v>0</v>
      </c>
      <c r="AK741" s="33">
        <f t="shared" si="368"/>
        <v>0</v>
      </c>
      <c r="AM741" s="12">
        <f t="shared" si="369"/>
        <v>0</v>
      </c>
      <c r="AN741" s="33">
        <f t="shared" si="370"/>
        <v>0</v>
      </c>
      <c r="AP741" s="12">
        <f t="shared" si="371"/>
        <v>0</v>
      </c>
      <c r="AQ741" s="33">
        <f t="shared" si="372"/>
        <v>0</v>
      </c>
      <c r="AS741" s="12">
        <f t="shared" si="373"/>
        <v>0</v>
      </c>
      <c r="AT741" s="33">
        <f t="shared" si="374"/>
        <v>0</v>
      </c>
      <c r="AU741" s="158" t="str">
        <f>IF(C741="","",VLOOKUP(B741,apoio!P:S,4,0))</f>
        <v/>
      </c>
    </row>
    <row r="742" spans="1:47" ht="15" customHeight="1" x14ac:dyDescent="0.25">
      <c r="A742" s="10" t="str">
        <f>IF('1_geral'!$D$34="","",'1_geral'!$A$34)</f>
        <v/>
      </c>
      <c r="B742" s="48" t="str">
        <f>IF('1_geral'!$G$34="","",'1_geral'!$G$34)</f>
        <v/>
      </c>
      <c r="C742" s="48" t="str">
        <f>IF('1_geral'!$D$34="","",'1_geral'!$D$34)</f>
        <v/>
      </c>
      <c r="D742" s="35" t="str">
        <f>IF(C742="","",1/'3_pessoal'!C$34)</f>
        <v/>
      </c>
      <c r="E742" s="11">
        <f>IF(C742="",0,'3_pessoal'!BV$34)</f>
        <v>0</v>
      </c>
      <c r="F742" s="108">
        <f>IF(C742="",0,'3_pessoal'!BX$34)</f>
        <v>0</v>
      </c>
      <c r="G742" s="11">
        <f t="shared" si="350"/>
        <v>0</v>
      </c>
      <c r="I742" s="11">
        <f t="shared" si="348"/>
        <v>0</v>
      </c>
      <c r="J742" s="112">
        <f t="shared" si="349"/>
        <v>0</v>
      </c>
      <c r="L742" s="11">
        <f t="shared" si="351"/>
        <v>0</v>
      </c>
      <c r="M742" s="108">
        <f t="shared" si="352"/>
        <v>0</v>
      </c>
      <c r="O742" s="11">
        <f t="shared" si="353"/>
        <v>0</v>
      </c>
      <c r="P742" s="108">
        <f t="shared" si="354"/>
        <v>0</v>
      </c>
      <c r="R742" s="11">
        <f t="shared" si="355"/>
        <v>0</v>
      </c>
      <c r="S742" s="108">
        <f t="shared" si="356"/>
        <v>0</v>
      </c>
      <c r="U742" s="11">
        <f t="shared" si="357"/>
        <v>0</v>
      </c>
      <c r="V742" s="108">
        <f t="shared" si="358"/>
        <v>0</v>
      </c>
      <c r="X742" s="11">
        <f t="shared" si="359"/>
        <v>0</v>
      </c>
      <c r="Y742" s="108">
        <f t="shared" si="360"/>
        <v>0</v>
      </c>
      <c r="AA742" s="11">
        <f t="shared" si="361"/>
        <v>0</v>
      </c>
      <c r="AB742" s="108">
        <f t="shared" si="362"/>
        <v>0</v>
      </c>
      <c r="AD742" s="11">
        <f t="shared" si="363"/>
        <v>0</v>
      </c>
      <c r="AE742" s="108">
        <f t="shared" si="364"/>
        <v>0</v>
      </c>
      <c r="AG742" s="11">
        <f t="shared" si="365"/>
        <v>0</v>
      </c>
      <c r="AH742" s="108">
        <f t="shared" si="366"/>
        <v>0</v>
      </c>
      <c r="AJ742" s="11">
        <f t="shared" si="367"/>
        <v>0</v>
      </c>
      <c r="AK742" s="108">
        <f t="shared" si="368"/>
        <v>0</v>
      </c>
      <c r="AM742" s="11">
        <f t="shared" si="369"/>
        <v>0</v>
      </c>
      <c r="AN742" s="108">
        <f t="shared" si="370"/>
        <v>0</v>
      </c>
      <c r="AP742" s="11">
        <f t="shared" si="371"/>
        <v>0</v>
      </c>
      <c r="AQ742" s="108">
        <f t="shared" si="372"/>
        <v>0</v>
      </c>
      <c r="AS742" s="11">
        <f t="shared" si="373"/>
        <v>0</v>
      </c>
      <c r="AT742" s="108">
        <f t="shared" si="374"/>
        <v>0</v>
      </c>
      <c r="AU742" s="158" t="str">
        <f>IF(C742="","",VLOOKUP(B742,apoio!P:S,4,0))</f>
        <v/>
      </c>
    </row>
    <row r="743" spans="1:47" ht="15" customHeight="1" x14ac:dyDescent="0.25">
      <c r="A743" s="7" t="str">
        <f>IF('1_geral'!$D$35="","",'1_geral'!$A$35)</f>
        <v/>
      </c>
      <c r="B743" s="49" t="str">
        <f>IF('1_geral'!$G$35="","",'1_geral'!$G$35)</f>
        <v/>
      </c>
      <c r="C743" s="49" t="str">
        <f>IF('1_geral'!$D$35="","",'1_geral'!$D$35)</f>
        <v/>
      </c>
      <c r="D743" s="35" t="str">
        <f>IF(C743="","",1/'3_pessoal'!C$35)</f>
        <v/>
      </c>
      <c r="E743" s="12">
        <f>IF(C743="",0,'3_pessoal'!BV$35)</f>
        <v>0</v>
      </c>
      <c r="F743" s="33">
        <f>IF(C743="",0,'3_pessoal'!BX$35)</f>
        <v>0</v>
      </c>
      <c r="G743" s="12">
        <f t="shared" si="350"/>
        <v>0</v>
      </c>
      <c r="I743" s="12">
        <f t="shared" si="348"/>
        <v>0</v>
      </c>
      <c r="J743" s="12">
        <f t="shared" si="349"/>
        <v>0</v>
      </c>
      <c r="L743" s="12">
        <f t="shared" si="351"/>
        <v>0</v>
      </c>
      <c r="M743" s="33">
        <f t="shared" si="352"/>
        <v>0</v>
      </c>
      <c r="O743" s="12">
        <f t="shared" si="353"/>
        <v>0</v>
      </c>
      <c r="P743" s="33">
        <f t="shared" si="354"/>
        <v>0</v>
      </c>
      <c r="R743" s="12">
        <f t="shared" si="355"/>
        <v>0</v>
      </c>
      <c r="S743" s="33">
        <f t="shared" si="356"/>
        <v>0</v>
      </c>
      <c r="U743" s="12">
        <f t="shared" si="357"/>
        <v>0</v>
      </c>
      <c r="V743" s="33">
        <f t="shared" si="358"/>
        <v>0</v>
      </c>
      <c r="X743" s="12">
        <f t="shared" si="359"/>
        <v>0</v>
      </c>
      <c r="Y743" s="33">
        <f t="shared" si="360"/>
        <v>0</v>
      </c>
      <c r="AA743" s="12">
        <f t="shared" si="361"/>
        <v>0</v>
      </c>
      <c r="AB743" s="33">
        <f t="shared" si="362"/>
        <v>0</v>
      </c>
      <c r="AD743" s="12">
        <f t="shared" si="363"/>
        <v>0</v>
      </c>
      <c r="AE743" s="33">
        <f t="shared" si="364"/>
        <v>0</v>
      </c>
      <c r="AG743" s="12">
        <f t="shared" si="365"/>
        <v>0</v>
      </c>
      <c r="AH743" s="33">
        <f t="shared" si="366"/>
        <v>0</v>
      </c>
      <c r="AJ743" s="12">
        <f t="shared" si="367"/>
        <v>0</v>
      </c>
      <c r="AK743" s="33">
        <f t="shared" si="368"/>
        <v>0</v>
      </c>
      <c r="AM743" s="12">
        <f t="shared" si="369"/>
        <v>0</v>
      </c>
      <c r="AN743" s="33">
        <f t="shared" si="370"/>
        <v>0</v>
      </c>
      <c r="AP743" s="12">
        <f t="shared" si="371"/>
        <v>0</v>
      </c>
      <c r="AQ743" s="33">
        <f t="shared" si="372"/>
        <v>0</v>
      </c>
      <c r="AS743" s="12">
        <f t="shared" si="373"/>
        <v>0</v>
      </c>
      <c r="AT743" s="33">
        <f t="shared" si="374"/>
        <v>0</v>
      </c>
      <c r="AU743" s="158" t="str">
        <f>IF(C743="","",VLOOKUP(B743,apoio!P:S,4,0))</f>
        <v/>
      </c>
    </row>
    <row r="744" spans="1:47" ht="15" customHeight="1" x14ac:dyDescent="0.25">
      <c r="A744" s="10" t="str">
        <f>IF('1_geral'!$D$36="","",'1_geral'!$A$36)</f>
        <v/>
      </c>
      <c r="B744" s="48" t="str">
        <f>IF('1_geral'!$G$36="","",'1_geral'!$G$36)</f>
        <v/>
      </c>
      <c r="C744" s="48" t="str">
        <f>IF('1_geral'!$D$36="","",'1_geral'!$D$36)</f>
        <v/>
      </c>
      <c r="D744" s="35" t="str">
        <f>IF(C744="","",1/'3_pessoal'!C$36)</f>
        <v/>
      </c>
      <c r="E744" s="11">
        <f>IF(C744="",0,'3_pessoal'!BV$36)</f>
        <v>0</v>
      </c>
      <c r="F744" s="108">
        <f>IF(C744="",0,'3_pessoal'!BX$36)</f>
        <v>0</v>
      </c>
      <c r="G744" s="11">
        <f t="shared" si="350"/>
        <v>0</v>
      </c>
      <c r="I744" s="11">
        <f t="shared" si="348"/>
        <v>0</v>
      </c>
      <c r="J744" s="112">
        <f t="shared" si="349"/>
        <v>0</v>
      </c>
      <c r="L744" s="11">
        <f t="shared" si="351"/>
        <v>0</v>
      </c>
      <c r="M744" s="108">
        <f t="shared" si="352"/>
        <v>0</v>
      </c>
      <c r="O744" s="11">
        <f t="shared" si="353"/>
        <v>0</v>
      </c>
      <c r="P744" s="108">
        <f t="shared" si="354"/>
        <v>0</v>
      </c>
      <c r="R744" s="11">
        <f t="shared" si="355"/>
        <v>0</v>
      </c>
      <c r="S744" s="108">
        <f t="shared" si="356"/>
        <v>0</v>
      </c>
      <c r="U744" s="11">
        <f t="shared" si="357"/>
        <v>0</v>
      </c>
      <c r="V744" s="108">
        <f t="shared" si="358"/>
        <v>0</v>
      </c>
      <c r="X744" s="11">
        <f t="shared" si="359"/>
        <v>0</v>
      </c>
      <c r="Y744" s="108">
        <f t="shared" si="360"/>
        <v>0</v>
      </c>
      <c r="AA744" s="11">
        <f t="shared" si="361"/>
        <v>0</v>
      </c>
      <c r="AB744" s="108">
        <f t="shared" si="362"/>
        <v>0</v>
      </c>
      <c r="AD744" s="11">
        <f t="shared" si="363"/>
        <v>0</v>
      </c>
      <c r="AE744" s="108">
        <f t="shared" si="364"/>
        <v>0</v>
      </c>
      <c r="AG744" s="11">
        <f t="shared" si="365"/>
        <v>0</v>
      </c>
      <c r="AH744" s="108">
        <f t="shared" si="366"/>
        <v>0</v>
      </c>
      <c r="AJ744" s="11">
        <f t="shared" si="367"/>
        <v>0</v>
      </c>
      <c r="AK744" s="108">
        <f t="shared" si="368"/>
        <v>0</v>
      </c>
      <c r="AM744" s="11">
        <f t="shared" si="369"/>
        <v>0</v>
      </c>
      <c r="AN744" s="108">
        <f t="shared" si="370"/>
        <v>0</v>
      </c>
      <c r="AP744" s="11">
        <f t="shared" si="371"/>
        <v>0</v>
      </c>
      <c r="AQ744" s="108">
        <f t="shared" si="372"/>
        <v>0</v>
      </c>
      <c r="AS744" s="11">
        <f t="shared" si="373"/>
        <v>0</v>
      </c>
      <c r="AT744" s="108">
        <f t="shared" si="374"/>
        <v>0</v>
      </c>
      <c r="AU744" s="158" t="str">
        <f>IF(C744="","",VLOOKUP(B744,apoio!P:S,4,0))</f>
        <v/>
      </c>
    </row>
    <row r="745" spans="1:47" ht="15" customHeight="1" x14ac:dyDescent="0.25">
      <c r="A745" s="7" t="str">
        <f>IF('1_geral'!$D$37="","",'1_geral'!$A$37)</f>
        <v/>
      </c>
      <c r="B745" s="49" t="str">
        <f>IF('1_geral'!$G$37="","",'1_geral'!$G$37)</f>
        <v/>
      </c>
      <c r="C745" s="49" t="str">
        <f>IF('1_geral'!$D$37="","",'1_geral'!$D$37)</f>
        <v/>
      </c>
      <c r="D745" s="35" t="str">
        <f>IF(C745="","",1/'3_pessoal'!C$37)</f>
        <v/>
      </c>
      <c r="E745" s="12">
        <f>IF(C745="",0,'3_pessoal'!BV$37)</f>
        <v>0</v>
      </c>
      <c r="F745" s="33">
        <f>IF(C745="",0,'3_pessoal'!BX$37)</f>
        <v>0</v>
      </c>
      <c r="G745" s="12">
        <f t="shared" si="350"/>
        <v>0</v>
      </c>
      <c r="I745" s="12">
        <f t="shared" si="348"/>
        <v>0</v>
      </c>
      <c r="J745" s="12">
        <f t="shared" si="349"/>
        <v>0</v>
      </c>
      <c r="L745" s="12">
        <f t="shared" si="351"/>
        <v>0</v>
      </c>
      <c r="M745" s="33">
        <f t="shared" si="352"/>
        <v>0</v>
      </c>
      <c r="O745" s="12">
        <f t="shared" si="353"/>
        <v>0</v>
      </c>
      <c r="P745" s="33">
        <f t="shared" si="354"/>
        <v>0</v>
      </c>
      <c r="R745" s="12">
        <f t="shared" si="355"/>
        <v>0</v>
      </c>
      <c r="S745" s="33">
        <f t="shared" si="356"/>
        <v>0</v>
      </c>
      <c r="U745" s="12">
        <f t="shared" si="357"/>
        <v>0</v>
      </c>
      <c r="V745" s="33">
        <f t="shared" si="358"/>
        <v>0</v>
      </c>
      <c r="X745" s="12">
        <f t="shared" si="359"/>
        <v>0</v>
      </c>
      <c r="Y745" s="33">
        <f t="shared" si="360"/>
        <v>0</v>
      </c>
      <c r="AA745" s="12">
        <f t="shared" si="361"/>
        <v>0</v>
      </c>
      <c r="AB745" s="33">
        <f t="shared" si="362"/>
        <v>0</v>
      </c>
      <c r="AD745" s="12">
        <f t="shared" si="363"/>
        <v>0</v>
      </c>
      <c r="AE745" s="33">
        <f t="shared" si="364"/>
        <v>0</v>
      </c>
      <c r="AG745" s="12">
        <f t="shared" si="365"/>
        <v>0</v>
      </c>
      <c r="AH745" s="33">
        <f t="shared" si="366"/>
        <v>0</v>
      </c>
      <c r="AJ745" s="12">
        <f t="shared" si="367"/>
        <v>0</v>
      </c>
      <c r="AK745" s="33">
        <f t="shared" si="368"/>
        <v>0</v>
      </c>
      <c r="AM745" s="12">
        <f t="shared" si="369"/>
        <v>0</v>
      </c>
      <c r="AN745" s="33">
        <f t="shared" si="370"/>
        <v>0</v>
      </c>
      <c r="AP745" s="12">
        <f t="shared" si="371"/>
        <v>0</v>
      </c>
      <c r="AQ745" s="33">
        <f t="shared" si="372"/>
        <v>0</v>
      </c>
      <c r="AS745" s="12">
        <f t="shared" si="373"/>
        <v>0</v>
      </c>
      <c r="AT745" s="33">
        <f t="shared" si="374"/>
        <v>0</v>
      </c>
      <c r="AU745" s="158" t="str">
        <f>IF(C745="","",VLOOKUP(B745,apoio!P:S,4,0))</f>
        <v/>
      </c>
    </row>
    <row r="746" spans="1:47" ht="15" customHeight="1" x14ac:dyDescent="0.25">
      <c r="A746" s="10" t="str">
        <f>IF('1_geral'!$D$38="","",'1_geral'!$A$38)</f>
        <v/>
      </c>
      <c r="B746" s="48" t="str">
        <f>IF('1_geral'!$G$38="","",'1_geral'!$G$38)</f>
        <v/>
      </c>
      <c r="C746" s="48" t="str">
        <f>IF('1_geral'!$D$38="","",'1_geral'!$D$38)</f>
        <v/>
      </c>
      <c r="D746" s="35" t="str">
        <f>IF(C746="","",1/'3_pessoal'!C$38)</f>
        <v/>
      </c>
      <c r="E746" s="11">
        <f>IF(C746="",0,'3_pessoal'!BV$38)</f>
        <v>0</v>
      </c>
      <c r="F746" s="108">
        <f>IF(C746="",0,'3_pessoal'!BX$38)</f>
        <v>0</v>
      </c>
      <c r="G746" s="11">
        <f t="shared" si="350"/>
        <v>0</v>
      </c>
      <c r="I746" s="11">
        <f t="shared" si="348"/>
        <v>0</v>
      </c>
      <c r="J746" s="112">
        <f t="shared" si="349"/>
        <v>0</v>
      </c>
      <c r="L746" s="11">
        <f t="shared" si="351"/>
        <v>0</v>
      </c>
      <c r="M746" s="108">
        <f t="shared" si="352"/>
        <v>0</v>
      </c>
      <c r="O746" s="11">
        <f t="shared" si="353"/>
        <v>0</v>
      </c>
      <c r="P746" s="108">
        <f t="shared" si="354"/>
        <v>0</v>
      </c>
      <c r="R746" s="11">
        <f t="shared" si="355"/>
        <v>0</v>
      </c>
      <c r="S746" s="108">
        <f t="shared" si="356"/>
        <v>0</v>
      </c>
      <c r="U746" s="11">
        <f t="shared" si="357"/>
        <v>0</v>
      </c>
      <c r="V746" s="108">
        <f t="shared" si="358"/>
        <v>0</v>
      </c>
      <c r="X746" s="11">
        <f t="shared" si="359"/>
        <v>0</v>
      </c>
      <c r="Y746" s="108">
        <f t="shared" si="360"/>
        <v>0</v>
      </c>
      <c r="AA746" s="11">
        <f t="shared" si="361"/>
        <v>0</v>
      </c>
      <c r="AB746" s="108">
        <f t="shared" si="362"/>
        <v>0</v>
      </c>
      <c r="AD746" s="11">
        <f t="shared" si="363"/>
        <v>0</v>
      </c>
      <c r="AE746" s="108">
        <f t="shared" si="364"/>
        <v>0</v>
      </c>
      <c r="AG746" s="11">
        <f t="shared" si="365"/>
        <v>0</v>
      </c>
      <c r="AH746" s="108">
        <f t="shared" si="366"/>
        <v>0</v>
      </c>
      <c r="AJ746" s="11">
        <f t="shared" si="367"/>
        <v>0</v>
      </c>
      <c r="AK746" s="108">
        <f t="shared" si="368"/>
        <v>0</v>
      </c>
      <c r="AM746" s="11">
        <f t="shared" si="369"/>
        <v>0</v>
      </c>
      <c r="AN746" s="108">
        <f t="shared" si="370"/>
        <v>0</v>
      </c>
      <c r="AP746" s="11">
        <f t="shared" si="371"/>
        <v>0</v>
      </c>
      <c r="AQ746" s="108">
        <f t="shared" si="372"/>
        <v>0</v>
      </c>
      <c r="AS746" s="11">
        <f t="shared" si="373"/>
        <v>0</v>
      </c>
      <c r="AT746" s="108">
        <f t="shared" si="374"/>
        <v>0</v>
      </c>
      <c r="AU746" s="158" t="str">
        <f>IF(C746="","",VLOOKUP(B746,apoio!P:S,4,0))</f>
        <v/>
      </c>
    </row>
    <row r="747" spans="1:47" ht="15" customHeight="1" x14ac:dyDescent="0.25">
      <c r="A747" s="7" t="str">
        <f>IF('1_geral'!$D$39="","",'1_geral'!$A$39)</f>
        <v/>
      </c>
      <c r="B747" s="49" t="str">
        <f>IF('1_geral'!$G$39="","",'1_geral'!$G$39)</f>
        <v/>
      </c>
      <c r="C747" s="49" t="str">
        <f>IF('1_geral'!$D$39="","",'1_geral'!$D$39)</f>
        <v/>
      </c>
      <c r="D747" s="35" t="str">
        <f>IF(C747="","",1/'3_pessoal'!C$39)</f>
        <v/>
      </c>
      <c r="E747" s="12">
        <f>IF(C747="",0,'3_pessoal'!BV$39)</f>
        <v>0</v>
      </c>
      <c r="F747" s="33">
        <f>IF(C747="",0,'3_pessoal'!BX$39)</f>
        <v>0</v>
      </c>
      <c r="G747" s="12">
        <f t="shared" si="350"/>
        <v>0</v>
      </c>
      <c r="I747" s="12">
        <f t="shared" si="348"/>
        <v>0</v>
      </c>
      <c r="J747" s="12">
        <f t="shared" si="349"/>
        <v>0</v>
      </c>
      <c r="L747" s="12">
        <f t="shared" si="351"/>
        <v>0</v>
      </c>
      <c r="M747" s="33">
        <f t="shared" si="352"/>
        <v>0</v>
      </c>
      <c r="O747" s="12">
        <f t="shared" si="353"/>
        <v>0</v>
      </c>
      <c r="P747" s="33">
        <f t="shared" si="354"/>
        <v>0</v>
      </c>
      <c r="R747" s="12">
        <f t="shared" si="355"/>
        <v>0</v>
      </c>
      <c r="S747" s="33">
        <f t="shared" si="356"/>
        <v>0</v>
      </c>
      <c r="U747" s="12">
        <f t="shared" si="357"/>
        <v>0</v>
      </c>
      <c r="V747" s="33">
        <f t="shared" si="358"/>
        <v>0</v>
      </c>
      <c r="X747" s="12">
        <f t="shared" si="359"/>
        <v>0</v>
      </c>
      <c r="Y747" s="33">
        <f t="shared" si="360"/>
        <v>0</v>
      </c>
      <c r="AA747" s="12">
        <f t="shared" si="361"/>
        <v>0</v>
      </c>
      <c r="AB747" s="33">
        <f t="shared" si="362"/>
        <v>0</v>
      </c>
      <c r="AD747" s="12">
        <f t="shared" si="363"/>
        <v>0</v>
      </c>
      <c r="AE747" s="33">
        <f t="shared" si="364"/>
        <v>0</v>
      </c>
      <c r="AG747" s="12">
        <f t="shared" si="365"/>
        <v>0</v>
      </c>
      <c r="AH747" s="33">
        <f t="shared" si="366"/>
        <v>0</v>
      </c>
      <c r="AJ747" s="12">
        <f t="shared" si="367"/>
        <v>0</v>
      </c>
      <c r="AK747" s="33">
        <f t="shared" si="368"/>
        <v>0</v>
      </c>
      <c r="AM747" s="12">
        <f t="shared" si="369"/>
        <v>0</v>
      </c>
      <c r="AN747" s="33">
        <f t="shared" si="370"/>
        <v>0</v>
      </c>
      <c r="AP747" s="12">
        <f t="shared" si="371"/>
        <v>0</v>
      </c>
      <c r="AQ747" s="33">
        <f t="shared" si="372"/>
        <v>0</v>
      </c>
      <c r="AS747" s="12">
        <f t="shared" si="373"/>
        <v>0</v>
      </c>
      <c r="AT747" s="33">
        <f t="shared" si="374"/>
        <v>0</v>
      </c>
      <c r="AU747" s="158" t="str">
        <f>IF(C747="","",VLOOKUP(B747,apoio!P:S,4,0))</f>
        <v/>
      </c>
    </row>
    <row r="748" spans="1:47" ht="15" customHeight="1" x14ac:dyDescent="0.25">
      <c r="A748" s="10" t="str">
        <f>IF('1_geral'!$D$40="","",'1_geral'!$A$40)</f>
        <v/>
      </c>
      <c r="B748" s="48" t="str">
        <f>IF('1_geral'!$G$40="","",'1_geral'!$G$40)</f>
        <v/>
      </c>
      <c r="C748" s="48" t="str">
        <f>IF('1_geral'!$D$40="","",'1_geral'!$D$40)</f>
        <v/>
      </c>
      <c r="D748" s="35" t="str">
        <f>IF(C748="","",1/'3_pessoal'!C$40)</f>
        <v/>
      </c>
      <c r="E748" s="11">
        <f>IF(C748="",0,'3_pessoal'!BV$40)</f>
        <v>0</v>
      </c>
      <c r="F748" s="108">
        <f>IF(C748="",0,'3_pessoal'!BX$40)</f>
        <v>0</v>
      </c>
      <c r="G748" s="11">
        <f t="shared" si="350"/>
        <v>0</v>
      </c>
      <c r="I748" s="11">
        <f t="shared" si="348"/>
        <v>0</v>
      </c>
      <c r="J748" s="112">
        <f t="shared" si="349"/>
        <v>0</v>
      </c>
      <c r="L748" s="11">
        <f t="shared" si="351"/>
        <v>0</v>
      </c>
      <c r="M748" s="108">
        <f t="shared" si="352"/>
        <v>0</v>
      </c>
      <c r="O748" s="11">
        <f t="shared" si="353"/>
        <v>0</v>
      </c>
      <c r="P748" s="108">
        <f t="shared" si="354"/>
        <v>0</v>
      </c>
      <c r="R748" s="11">
        <f t="shared" si="355"/>
        <v>0</v>
      </c>
      <c r="S748" s="108">
        <f t="shared" si="356"/>
        <v>0</v>
      </c>
      <c r="U748" s="11">
        <f t="shared" si="357"/>
        <v>0</v>
      </c>
      <c r="V748" s="108">
        <f t="shared" si="358"/>
        <v>0</v>
      </c>
      <c r="X748" s="11">
        <f t="shared" si="359"/>
        <v>0</v>
      </c>
      <c r="Y748" s="108">
        <f t="shared" si="360"/>
        <v>0</v>
      </c>
      <c r="AA748" s="11">
        <f t="shared" si="361"/>
        <v>0</v>
      </c>
      <c r="AB748" s="108">
        <f t="shared" si="362"/>
        <v>0</v>
      </c>
      <c r="AD748" s="11">
        <f t="shared" si="363"/>
        <v>0</v>
      </c>
      <c r="AE748" s="108">
        <f t="shared" si="364"/>
        <v>0</v>
      </c>
      <c r="AG748" s="11">
        <f t="shared" si="365"/>
        <v>0</v>
      </c>
      <c r="AH748" s="108">
        <f t="shared" si="366"/>
        <v>0</v>
      </c>
      <c r="AJ748" s="11">
        <f t="shared" si="367"/>
        <v>0</v>
      </c>
      <c r="AK748" s="108">
        <f t="shared" si="368"/>
        <v>0</v>
      </c>
      <c r="AM748" s="11">
        <f t="shared" si="369"/>
        <v>0</v>
      </c>
      <c r="AN748" s="108">
        <f t="shared" si="370"/>
        <v>0</v>
      </c>
      <c r="AP748" s="11">
        <f t="shared" si="371"/>
        <v>0</v>
      </c>
      <c r="AQ748" s="108">
        <f t="shared" si="372"/>
        <v>0</v>
      </c>
      <c r="AS748" s="11">
        <f t="shared" si="373"/>
        <v>0</v>
      </c>
      <c r="AT748" s="108">
        <f t="shared" si="374"/>
        <v>0</v>
      </c>
      <c r="AU748" s="158" t="str">
        <f>IF(C748="","",VLOOKUP(B748,apoio!P:S,4,0))</f>
        <v/>
      </c>
    </row>
    <row r="749" spans="1:47" ht="15" customHeight="1" x14ac:dyDescent="0.25">
      <c r="A749" s="7" t="str">
        <f>IF('1_geral'!$D$41="","",'1_geral'!$A$41)</f>
        <v/>
      </c>
      <c r="B749" s="49" t="str">
        <f>IF('1_geral'!$G$41="","",'1_geral'!$G$41)</f>
        <v/>
      </c>
      <c r="C749" s="49" t="str">
        <f>IF('1_geral'!$D$41="","",'1_geral'!$D$41)</f>
        <v/>
      </c>
      <c r="D749" s="35" t="str">
        <f>IF(C749="","",1/'3_pessoal'!C$41)</f>
        <v/>
      </c>
      <c r="E749" s="12">
        <f>IF(C749="",0,'3_pessoal'!BV$41)</f>
        <v>0</v>
      </c>
      <c r="F749" s="33">
        <f>IF(C749="",0,'3_pessoal'!BX$41)</f>
        <v>0</v>
      </c>
      <c r="G749" s="12">
        <f t="shared" si="350"/>
        <v>0</v>
      </c>
      <c r="I749" s="12">
        <f t="shared" si="348"/>
        <v>0</v>
      </c>
      <c r="J749" s="12">
        <f t="shared" si="349"/>
        <v>0</v>
      </c>
      <c r="L749" s="12">
        <f t="shared" si="351"/>
        <v>0</v>
      </c>
      <c r="M749" s="33">
        <f t="shared" si="352"/>
        <v>0</v>
      </c>
      <c r="O749" s="12">
        <f t="shared" si="353"/>
        <v>0</v>
      </c>
      <c r="P749" s="33">
        <f t="shared" si="354"/>
        <v>0</v>
      </c>
      <c r="R749" s="12">
        <f t="shared" si="355"/>
        <v>0</v>
      </c>
      <c r="S749" s="33">
        <f t="shared" si="356"/>
        <v>0</v>
      </c>
      <c r="U749" s="12">
        <f t="shared" si="357"/>
        <v>0</v>
      </c>
      <c r="V749" s="33">
        <f t="shared" si="358"/>
        <v>0</v>
      </c>
      <c r="X749" s="12">
        <f t="shared" si="359"/>
        <v>0</v>
      </c>
      <c r="Y749" s="33">
        <f t="shared" si="360"/>
        <v>0</v>
      </c>
      <c r="AA749" s="12">
        <f t="shared" si="361"/>
        <v>0</v>
      </c>
      <c r="AB749" s="33">
        <f t="shared" si="362"/>
        <v>0</v>
      </c>
      <c r="AD749" s="12">
        <f t="shared" si="363"/>
        <v>0</v>
      </c>
      <c r="AE749" s="33">
        <f t="shared" si="364"/>
        <v>0</v>
      </c>
      <c r="AG749" s="12">
        <f t="shared" si="365"/>
        <v>0</v>
      </c>
      <c r="AH749" s="33">
        <f t="shared" si="366"/>
        <v>0</v>
      </c>
      <c r="AJ749" s="12">
        <f t="shared" si="367"/>
        <v>0</v>
      </c>
      <c r="AK749" s="33">
        <f t="shared" si="368"/>
        <v>0</v>
      </c>
      <c r="AM749" s="12">
        <f t="shared" si="369"/>
        <v>0</v>
      </c>
      <c r="AN749" s="33">
        <f t="shared" si="370"/>
        <v>0</v>
      </c>
      <c r="AP749" s="12">
        <f t="shared" si="371"/>
        <v>0</v>
      </c>
      <c r="AQ749" s="33">
        <f t="shared" si="372"/>
        <v>0</v>
      </c>
      <c r="AS749" s="12">
        <f t="shared" si="373"/>
        <v>0</v>
      </c>
      <c r="AT749" s="33">
        <f t="shared" si="374"/>
        <v>0</v>
      </c>
      <c r="AU749" s="158" t="str">
        <f>IF(C749="","",VLOOKUP(B749,apoio!P:S,4,0))</f>
        <v/>
      </c>
    </row>
    <row r="750" spans="1:47" ht="15" customHeight="1" x14ac:dyDescent="0.25">
      <c r="A750" s="10" t="str">
        <f>IF('1_geral'!$D$42="","",'1_geral'!$A$42)</f>
        <v/>
      </c>
      <c r="B750" s="48" t="str">
        <f>IF('1_geral'!$G$42="","",'1_geral'!$G$42)</f>
        <v/>
      </c>
      <c r="C750" s="48" t="str">
        <f>IF('1_geral'!$D$42="","",'1_geral'!$D$42)</f>
        <v/>
      </c>
      <c r="D750" s="35" t="str">
        <f>IF(C750="","",1/'3_pessoal'!C$42)</f>
        <v/>
      </c>
      <c r="E750" s="11">
        <f>IF(C750="",0,'3_pessoal'!BV$42)</f>
        <v>0</v>
      </c>
      <c r="F750" s="108">
        <f>IF(C750="",0,'3_pessoal'!BX$42)</f>
        <v>0</v>
      </c>
      <c r="G750" s="11">
        <f t="shared" si="350"/>
        <v>0</v>
      </c>
      <c r="I750" s="11">
        <f t="shared" ref="I750:I767" si="375">IF(C750="",0,SUM(L750,O750,R750,U750,X750,AA750,AD750,AG750,AJ750,AM750,AP750,AS750))</f>
        <v>0</v>
      </c>
      <c r="J750" s="112">
        <f t="shared" ref="J750:J767" si="376">IF(C750="",0,SUM(M750,P750,S750,V750,Y750,AB750,AE750,AH750,AK750,AN750,AQ750,AT750))</f>
        <v>0</v>
      </c>
      <c r="L750" s="11">
        <f t="shared" si="351"/>
        <v>0</v>
      </c>
      <c r="M750" s="108">
        <f t="shared" si="352"/>
        <v>0</v>
      </c>
      <c r="O750" s="11">
        <f t="shared" si="353"/>
        <v>0</v>
      </c>
      <c r="P750" s="108">
        <f t="shared" si="354"/>
        <v>0</v>
      </c>
      <c r="R750" s="11">
        <f t="shared" si="355"/>
        <v>0</v>
      </c>
      <c r="S750" s="108">
        <f t="shared" si="356"/>
        <v>0</v>
      </c>
      <c r="U750" s="11">
        <f t="shared" si="357"/>
        <v>0</v>
      </c>
      <c r="V750" s="108">
        <f t="shared" si="358"/>
        <v>0</v>
      </c>
      <c r="X750" s="11">
        <f t="shared" si="359"/>
        <v>0</v>
      </c>
      <c r="Y750" s="108">
        <f t="shared" si="360"/>
        <v>0</v>
      </c>
      <c r="AA750" s="11">
        <f t="shared" si="361"/>
        <v>0</v>
      </c>
      <c r="AB750" s="108">
        <f t="shared" si="362"/>
        <v>0</v>
      </c>
      <c r="AD750" s="11">
        <f t="shared" si="363"/>
        <v>0</v>
      </c>
      <c r="AE750" s="108">
        <f t="shared" si="364"/>
        <v>0</v>
      </c>
      <c r="AG750" s="11">
        <f t="shared" si="365"/>
        <v>0</v>
      </c>
      <c r="AH750" s="108">
        <f t="shared" si="366"/>
        <v>0</v>
      </c>
      <c r="AJ750" s="11">
        <f t="shared" si="367"/>
        <v>0</v>
      </c>
      <c r="AK750" s="108">
        <f t="shared" si="368"/>
        <v>0</v>
      </c>
      <c r="AM750" s="11">
        <f t="shared" si="369"/>
        <v>0</v>
      </c>
      <c r="AN750" s="108">
        <f t="shared" si="370"/>
        <v>0</v>
      </c>
      <c r="AP750" s="11">
        <f t="shared" si="371"/>
        <v>0</v>
      </c>
      <c r="AQ750" s="108">
        <f t="shared" si="372"/>
        <v>0</v>
      </c>
      <c r="AS750" s="11">
        <f t="shared" si="373"/>
        <v>0</v>
      </c>
      <c r="AT750" s="108">
        <f t="shared" si="374"/>
        <v>0</v>
      </c>
      <c r="AU750" s="158" t="str">
        <f>IF(C750="","",VLOOKUP(B750,apoio!P:S,4,0))</f>
        <v/>
      </c>
    </row>
    <row r="751" spans="1:47" ht="15" customHeight="1" x14ac:dyDescent="0.25">
      <c r="A751" s="7" t="str">
        <f>IF('1_geral'!$D$43="","",'1_geral'!$A$43)</f>
        <v/>
      </c>
      <c r="B751" s="49" t="str">
        <f>IF('1_geral'!$G$43="","",'1_geral'!$G$43)</f>
        <v/>
      </c>
      <c r="C751" s="49" t="str">
        <f>IF('1_geral'!$D$43="","",'1_geral'!$D$43)</f>
        <v/>
      </c>
      <c r="D751" s="35" t="str">
        <f>IF(C751="","",1/'3_pessoal'!C$43)</f>
        <v/>
      </c>
      <c r="E751" s="12">
        <f>IF(C751="",0,'3_pessoal'!BV$43)</f>
        <v>0</v>
      </c>
      <c r="F751" s="33">
        <f>IF(C751="",0,'3_pessoal'!BX$43)</f>
        <v>0</v>
      </c>
      <c r="G751" s="12">
        <f t="shared" si="350"/>
        <v>0</v>
      </c>
      <c r="I751" s="12">
        <f t="shared" si="375"/>
        <v>0</v>
      </c>
      <c r="J751" s="12">
        <f t="shared" si="376"/>
        <v>0</v>
      </c>
      <c r="L751" s="12">
        <f t="shared" si="351"/>
        <v>0</v>
      </c>
      <c r="M751" s="33">
        <f t="shared" si="352"/>
        <v>0</v>
      </c>
      <c r="O751" s="12">
        <f t="shared" si="353"/>
        <v>0</v>
      </c>
      <c r="P751" s="33">
        <f t="shared" si="354"/>
        <v>0</v>
      </c>
      <c r="R751" s="12">
        <f t="shared" si="355"/>
        <v>0</v>
      </c>
      <c r="S751" s="33">
        <f t="shared" si="356"/>
        <v>0</v>
      </c>
      <c r="U751" s="12">
        <f t="shared" si="357"/>
        <v>0</v>
      </c>
      <c r="V751" s="33">
        <f t="shared" si="358"/>
        <v>0</v>
      </c>
      <c r="X751" s="12">
        <f t="shared" si="359"/>
        <v>0</v>
      </c>
      <c r="Y751" s="33">
        <f t="shared" si="360"/>
        <v>0</v>
      </c>
      <c r="AA751" s="12">
        <f t="shared" si="361"/>
        <v>0</v>
      </c>
      <c r="AB751" s="33">
        <f t="shared" si="362"/>
        <v>0</v>
      </c>
      <c r="AD751" s="12">
        <f t="shared" si="363"/>
        <v>0</v>
      </c>
      <c r="AE751" s="33">
        <f t="shared" si="364"/>
        <v>0</v>
      </c>
      <c r="AG751" s="12">
        <f t="shared" si="365"/>
        <v>0</v>
      </c>
      <c r="AH751" s="33">
        <f t="shared" si="366"/>
        <v>0</v>
      </c>
      <c r="AJ751" s="12">
        <f t="shared" si="367"/>
        <v>0</v>
      </c>
      <c r="AK751" s="33">
        <f t="shared" si="368"/>
        <v>0</v>
      </c>
      <c r="AM751" s="12">
        <f t="shared" si="369"/>
        <v>0</v>
      </c>
      <c r="AN751" s="33">
        <f t="shared" si="370"/>
        <v>0</v>
      </c>
      <c r="AP751" s="12">
        <f t="shared" si="371"/>
        <v>0</v>
      </c>
      <c r="AQ751" s="33">
        <f t="shared" si="372"/>
        <v>0</v>
      </c>
      <c r="AS751" s="12">
        <f t="shared" si="373"/>
        <v>0</v>
      </c>
      <c r="AT751" s="33">
        <f t="shared" si="374"/>
        <v>0</v>
      </c>
      <c r="AU751" s="158" t="str">
        <f>IF(C751="","",VLOOKUP(B751,apoio!P:S,4,0))</f>
        <v/>
      </c>
    </row>
    <row r="752" spans="1:47" ht="15" customHeight="1" x14ac:dyDescent="0.25">
      <c r="A752" s="10" t="str">
        <f>IF('1_geral'!$D$44="","",'1_geral'!$A$44)</f>
        <v/>
      </c>
      <c r="B752" s="48" t="str">
        <f>IF('1_geral'!$G$44="","",'1_geral'!$G$44)</f>
        <v/>
      </c>
      <c r="C752" s="48" t="str">
        <f>IF('1_geral'!$D$44="","",'1_geral'!$D$44)</f>
        <v/>
      </c>
      <c r="D752" s="35" t="str">
        <f>IF(C752="","",1/'3_pessoal'!C$44)</f>
        <v/>
      </c>
      <c r="E752" s="11">
        <f>IF(C752="",0,'3_pessoal'!BV$44)</f>
        <v>0</v>
      </c>
      <c r="F752" s="108">
        <f>IF(C752="",0,'3_pessoal'!BX$44)</f>
        <v>0</v>
      </c>
      <c r="G752" s="11">
        <f t="shared" si="350"/>
        <v>0</v>
      </c>
      <c r="I752" s="11">
        <f t="shared" si="375"/>
        <v>0</v>
      </c>
      <c r="J752" s="112">
        <f t="shared" si="376"/>
        <v>0</v>
      </c>
      <c r="L752" s="11">
        <f t="shared" si="351"/>
        <v>0</v>
      </c>
      <c r="M752" s="108">
        <f t="shared" si="352"/>
        <v>0</v>
      </c>
      <c r="O752" s="11">
        <f t="shared" si="353"/>
        <v>0</v>
      </c>
      <c r="P752" s="108">
        <f t="shared" si="354"/>
        <v>0</v>
      </c>
      <c r="R752" s="11">
        <f t="shared" si="355"/>
        <v>0</v>
      </c>
      <c r="S752" s="108">
        <f t="shared" si="356"/>
        <v>0</v>
      </c>
      <c r="U752" s="11">
        <f t="shared" si="357"/>
        <v>0</v>
      </c>
      <c r="V752" s="108">
        <f t="shared" si="358"/>
        <v>0</v>
      </c>
      <c r="X752" s="11">
        <f t="shared" si="359"/>
        <v>0</v>
      </c>
      <c r="Y752" s="108">
        <f t="shared" si="360"/>
        <v>0</v>
      </c>
      <c r="AA752" s="11">
        <f t="shared" si="361"/>
        <v>0</v>
      </c>
      <c r="AB752" s="108">
        <f t="shared" si="362"/>
        <v>0</v>
      </c>
      <c r="AD752" s="11">
        <f t="shared" si="363"/>
        <v>0</v>
      </c>
      <c r="AE752" s="108">
        <f t="shared" si="364"/>
        <v>0</v>
      </c>
      <c r="AG752" s="11">
        <f t="shared" si="365"/>
        <v>0</v>
      </c>
      <c r="AH752" s="108">
        <f t="shared" si="366"/>
        <v>0</v>
      </c>
      <c r="AJ752" s="11">
        <f t="shared" si="367"/>
        <v>0</v>
      </c>
      <c r="AK752" s="108">
        <f t="shared" si="368"/>
        <v>0</v>
      </c>
      <c r="AM752" s="11">
        <f t="shared" si="369"/>
        <v>0</v>
      </c>
      <c r="AN752" s="108">
        <f t="shared" si="370"/>
        <v>0</v>
      </c>
      <c r="AP752" s="11">
        <f t="shared" si="371"/>
        <v>0</v>
      </c>
      <c r="AQ752" s="108">
        <f t="shared" si="372"/>
        <v>0</v>
      </c>
      <c r="AS752" s="11">
        <f t="shared" si="373"/>
        <v>0</v>
      </c>
      <c r="AT752" s="108">
        <f t="shared" si="374"/>
        <v>0</v>
      </c>
      <c r="AU752" s="158" t="str">
        <f>IF(C752="","",VLOOKUP(B752,apoio!P:S,4,0))</f>
        <v/>
      </c>
    </row>
    <row r="753" spans="1:47" ht="15" customHeight="1" x14ac:dyDescent="0.25">
      <c r="A753" s="7" t="str">
        <f>IF('1_geral'!$D$45="","",'1_geral'!$A$45)</f>
        <v/>
      </c>
      <c r="B753" s="49" t="str">
        <f>IF('1_geral'!$G$45="","",'1_geral'!$G$45)</f>
        <v/>
      </c>
      <c r="C753" s="49" t="str">
        <f>IF('1_geral'!$D$45="","",'1_geral'!$D$45)</f>
        <v/>
      </c>
      <c r="D753" s="35" t="str">
        <f>IF(C753="","",1/'3_pessoal'!C$45)</f>
        <v/>
      </c>
      <c r="E753" s="12">
        <f>IF(C753="",0,'3_pessoal'!BV$45)</f>
        <v>0</v>
      </c>
      <c r="F753" s="33">
        <f>IF(C753="",0,'3_pessoal'!BX$45)</f>
        <v>0</v>
      </c>
      <c r="G753" s="12">
        <f t="shared" si="350"/>
        <v>0</v>
      </c>
      <c r="I753" s="12">
        <f t="shared" si="375"/>
        <v>0</v>
      </c>
      <c r="J753" s="12">
        <f t="shared" si="376"/>
        <v>0</v>
      </c>
      <c r="L753" s="12">
        <f t="shared" si="351"/>
        <v>0</v>
      </c>
      <c r="M753" s="33">
        <f t="shared" si="352"/>
        <v>0</v>
      </c>
      <c r="O753" s="12">
        <f t="shared" si="353"/>
        <v>0</v>
      </c>
      <c r="P753" s="33">
        <f t="shared" si="354"/>
        <v>0</v>
      </c>
      <c r="R753" s="12">
        <f t="shared" si="355"/>
        <v>0</v>
      </c>
      <c r="S753" s="33">
        <f t="shared" si="356"/>
        <v>0</v>
      </c>
      <c r="U753" s="12">
        <f t="shared" si="357"/>
        <v>0</v>
      </c>
      <c r="V753" s="33">
        <f t="shared" si="358"/>
        <v>0</v>
      </c>
      <c r="X753" s="12">
        <f t="shared" si="359"/>
        <v>0</v>
      </c>
      <c r="Y753" s="33">
        <f t="shared" si="360"/>
        <v>0</v>
      </c>
      <c r="AA753" s="12">
        <f t="shared" si="361"/>
        <v>0</v>
      </c>
      <c r="AB753" s="33">
        <f t="shared" si="362"/>
        <v>0</v>
      </c>
      <c r="AD753" s="12">
        <f t="shared" si="363"/>
        <v>0</v>
      </c>
      <c r="AE753" s="33">
        <f t="shared" si="364"/>
        <v>0</v>
      </c>
      <c r="AG753" s="12">
        <f t="shared" si="365"/>
        <v>0</v>
      </c>
      <c r="AH753" s="33">
        <f t="shared" si="366"/>
        <v>0</v>
      </c>
      <c r="AJ753" s="12">
        <f t="shared" si="367"/>
        <v>0</v>
      </c>
      <c r="AK753" s="33">
        <f t="shared" si="368"/>
        <v>0</v>
      </c>
      <c r="AM753" s="12">
        <f t="shared" si="369"/>
        <v>0</v>
      </c>
      <c r="AN753" s="33">
        <f t="shared" si="370"/>
        <v>0</v>
      </c>
      <c r="AP753" s="12">
        <f t="shared" si="371"/>
        <v>0</v>
      </c>
      <c r="AQ753" s="33">
        <f t="shared" si="372"/>
        <v>0</v>
      </c>
      <c r="AS753" s="12">
        <f t="shared" si="373"/>
        <v>0</v>
      </c>
      <c r="AT753" s="33">
        <f t="shared" si="374"/>
        <v>0</v>
      </c>
      <c r="AU753" s="158" t="str">
        <f>IF(C753="","",VLOOKUP(B753,apoio!P:S,4,0))</f>
        <v/>
      </c>
    </row>
    <row r="754" spans="1:47" ht="15" customHeight="1" x14ac:dyDescent="0.25">
      <c r="A754" s="10" t="str">
        <f>IF('1_geral'!$D$46="","",'1_geral'!$A$46)</f>
        <v/>
      </c>
      <c r="B754" s="48" t="str">
        <f>IF('1_geral'!$G$46="","",'1_geral'!$G$46)</f>
        <v/>
      </c>
      <c r="C754" s="48" t="str">
        <f>IF('1_geral'!$D$46="","",'1_geral'!$D$46)</f>
        <v/>
      </c>
      <c r="D754" s="35" t="str">
        <f>IF(C754="","",1/'3_pessoal'!C$46)</f>
        <v/>
      </c>
      <c r="E754" s="11">
        <f>IF(C754="",0,'3_pessoal'!BV$46)</f>
        <v>0</v>
      </c>
      <c r="F754" s="108">
        <f>IF(C754="",0,'3_pessoal'!BX$46)</f>
        <v>0</v>
      </c>
      <c r="G754" s="11">
        <f t="shared" si="350"/>
        <v>0</v>
      </c>
      <c r="I754" s="11">
        <f t="shared" si="375"/>
        <v>0</v>
      </c>
      <c r="J754" s="112">
        <f t="shared" si="376"/>
        <v>0</v>
      </c>
      <c r="L754" s="11">
        <f t="shared" si="351"/>
        <v>0</v>
      </c>
      <c r="M754" s="108">
        <f t="shared" si="352"/>
        <v>0</v>
      </c>
      <c r="O754" s="11">
        <f t="shared" si="353"/>
        <v>0</v>
      </c>
      <c r="P754" s="108">
        <f t="shared" si="354"/>
        <v>0</v>
      </c>
      <c r="R754" s="11">
        <f t="shared" si="355"/>
        <v>0</v>
      </c>
      <c r="S754" s="108">
        <f t="shared" si="356"/>
        <v>0</v>
      </c>
      <c r="U754" s="11">
        <f t="shared" si="357"/>
        <v>0</v>
      </c>
      <c r="V754" s="108">
        <f t="shared" si="358"/>
        <v>0</v>
      </c>
      <c r="X754" s="11">
        <f t="shared" si="359"/>
        <v>0</v>
      </c>
      <c r="Y754" s="108">
        <f t="shared" si="360"/>
        <v>0</v>
      </c>
      <c r="AA754" s="11">
        <f t="shared" si="361"/>
        <v>0</v>
      </c>
      <c r="AB754" s="108">
        <f t="shared" si="362"/>
        <v>0</v>
      </c>
      <c r="AD754" s="11">
        <f t="shared" si="363"/>
        <v>0</v>
      </c>
      <c r="AE754" s="108">
        <f t="shared" si="364"/>
        <v>0</v>
      </c>
      <c r="AG754" s="11">
        <f t="shared" si="365"/>
        <v>0</v>
      </c>
      <c r="AH754" s="108">
        <f t="shared" si="366"/>
        <v>0</v>
      </c>
      <c r="AJ754" s="11">
        <f t="shared" si="367"/>
        <v>0</v>
      </c>
      <c r="AK754" s="108">
        <f t="shared" si="368"/>
        <v>0</v>
      </c>
      <c r="AM754" s="11">
        <f t="shared" si="369"/>
        <v>0</v>
      </c>
      <c r="AN754" s="108">
        <f t="shared" si="370"/>
        <v>0</v>
      </c>
      <c r="AP754" s="11">
        <f t="shared" si="371"/>
        <v>0</v>
      </c>
      <c r="AQ754" s="108">
        <f t="shared" si="372"/>
        <v>0</v>
      </c>
      <c r="AS754" s="11">
        <f t="shared" si="373"/>
        <v>0</v>
      </c>
      <c r="AT754" s="108">
        <f t="shared" si="374"/>
        <v>0</v>
      </c>
      <c r="AU754" s="158" t="str">
        <f>IF(C754="","",VLOOKUP(B754,apoio!P:S,4,0))</f>
        <v/>
      </c>
    </row>
    <row r="755" spans="1:47" ht="15" customHeight="1" x14ac:dyDescent="0.25">
      <c r="A755" s="7" t="str">
        <f>IF('1_geral'!$D$47="","",'1_geral'!$A$47)</f>
        <v/>
      </c>
      <c r="B755" s="49" t="str">
        <f>IF('1_geral'!$G$47="","",'1_geral'!$G$47)</f>
        <v/>
      </c>
      <c r="C755" s="49" t="str">
        <f>IF('1_geral'!$D$47="","",'1_geral'!$D$47)</f>
        <v/>
      </c>
      <c r="D755" s="35" t="str">
        <f>IF(C755="","",1/'3_pessoal'!C$47)</f>
        <v/>
      </c>
      <c r="E755" s="12">
        <f>IF(C755="",0,'3_pessoal'!BV$47)</f>
        <v>0</v>
      </c>
      <c r="F755" s="33">
        <f>IF(C755="",0,'3_pessoal'!BX$47)</f>
        <v>0</v>
      </c>
      <c r="G755" s="12">
        <f t="shared" si="350"/>
        <v>0</v>
      </c>
      <c r="I755" s="12">
        <f t="shared" si="375"/>
        <v>0</v>
      </c>
      <c r="J755" s="12">
        <f t="shared" si="376"/>
        <v>0</v>
      </c>
      <c r="L755" s="12">
        <f t="shared" si="351"/>
        <v>0</v>
      </c>
      <c r="M755" s="33">
        <f t="shared" si="352"/>
        <v>0</v>
      </c>
      <c r="O755" s="12">
        <f t="shared" si="353"/>
        <v>0</v>
      </c>
      <c r="P755" s="33">
        <f t="shared" si="354"/>
        <v>0</v>
      </c>
      <c r="R755" s="12">
        <f t="shared" si="355"/>
        <v>0</v>
      </c>
      <c r="S755" s="33">
        <f t="shared" si="356"/>
        <v>0</v>
      </c>
      <c r="U755" s="12">
        <f t="shared" si="357"/>
        <v>0</v>
      </c>
      <c r="V755" s="33">
        <f t="shared" si="358"/>
        <v>0</v>
      </c>
      <c r="X755" s="12">
        <f t="shared" si="359"/>
        <v>0</v>
      </c>
      <c r="Y755" s="33">
        <f t="shared" si="360"/>
        <v>0</v>
      </c>
      <c r="AA755" s="12">
        <f t="shared" si="361"/>
        <v>0</v>
      </c>
      <c r="AB755" s="33">
        <f t="shared" si="362"/>
        <v>0</v>
      </c>
      <c r="AD755" s="12">
        <f t="shared" si="363"/>
        <v>0</v>
      </c>
      <c r="AE755" s="33">
        <f t="shared" si="364"/>
        <v>0</v>
      </c>
      <c r="AG755" s="12">
        <f t="shared" si="365"/>
        <v>0</v>
      </c>
      <c r="AH755" s="33">
        <f t="shared" si="366"/>
        <v>0</v>
      </c>
      <c r="AJ755" s="12">
        <f t="shared" si="367"/>
        <v>0</v>
      </c>
      <c r="AK755" s="33">
        <f t="shared" si="368"/>
        <v>0</v>
      </c>
      <c r="AM755" s="12">
        <f t="shared" si="369"/>
        <v>0</v>
      </c>
      <c r="AN755" s="33">
        <f t="shared" si="370"/>
        <v>0</v>
      </c>
      <c r="AP755" s="12">
        <f t="shared" si="371"/>
        <v>0</v>
      </c>
      <c r="AQ755" s="33">
        <f t="shared" si="372"/>
        <v>0</v>
      </c>
      <c r="AS755" s="12">
        <f t="shared" si="373"/>
        <v>0</v>
      </c>
      <c r="AT755" s="33">
        <f t="shared" si="374"/>
        <v>0</v>
      </c>
      <c r="AU755" s="158" t="str">
        <f>IF(C755="","",VLOOKUP(B755,apoio!P:S,4,0))</f>
        <v/>
      </c>
    </row>
    <row r="756" spans="1:47" ht="15" customHeight="1" x14ac:dyDescent="0.25">
      <c r="A756" s="10" t="str">
        <f>IF('1_geral'!$D$48="","",'1_geral'!$A$48)</f>
        <v/>
      </c>
      <c r="B756" s="48" t="str">
        <f>IF('1_geral'!$G$48="","",'1_geral'!$G$48)</f>
        <v/>
      </c>
      <c r="C756" s="48" t="str">
        <f>IF('1_geral'!$D$48="","",'1_geral'!$D$48)</f>
        <v/>
      </c>
      <c r="D756" s="35" t="str">
        <f>IF(C756="","",1/'3_pessoal'!C$48)</f>
        <v/>
      </c>
      <c r="E756" s="11">
        <f>IF(C756="",0,'3_pessoal'!BV$48)</f>
        <v>0</v>
      </c>
      <c r="F756" s="108">
        <f>IF(C756="",0,'3_pessoal'!BX$48)</f>
        <v>0</v>
      </c>
      <c r="G756" s="11">
        <f t="shared" si="350"/>
        <v>0</v>
      </c>
      <c r="I756" s="11">
        <f t="shared" si="375"/>
        <v>0</v>
      </c>
      <c r="J756" s="112">
        <f t="shared" si="376"/>
        <v>0</v>
      </c>
      <c r="L756" s="11">
        <f t="shared" si="351"/>
        <v>0</v>
      </c>
      <c r="M756" s="108">
        <f t="shared" si="352"/>
        <v>0</v>
      </c>
      <c r="O756" s="11">
        <f t="shared" si="353"/>
        <v>0</v>
      </c>
      <c r="P756" s="108">
        <f t="shared" si="354"/>
        <v>0</v>
      </c>
      <c r="R756" s="11">
        <f t="shared" si="355"/>
        <v>0</v>
      </c>
      <c r="S756" s="108">
        <f t="shared" si="356"/>
        <v>0</v>
      </c>
      <c r="U756" s="11">
        <f t="shared" si="357"/>
        <v>0</v>
      </c>
      <c r="V756" s="108">
        <f t="shared" si="358"/>
        <v>0</v>
      </c>
      <c r="X756" s="11">
        <f t="shared" si="359"/>
        <v>0</v>
      </c>
      <c r="Y756" s="108">
        <f t="shared" si="360"/>
        <v>0</v>
      </c>
      <c r="AA756" s="11">
        <f t="shared" si="361"/>
        <v>0</v>
      </c>
      <c r="AB756" s="108">
        <f t="shared" si="362"/>
        <v>0</v>
      </c>
      <c r="AD756" s="11">
        <f t="shared" si="363"/>
        <v>0</v>
      </c>
      <c r="AE756" s="108">
        <f t="shared" si="364"/>
        <v>0</v>
      </c>
      <c r="AG756" s="11">
        <f t="shared" si="365"/>
        <v>0</v>
      </c>
      <c r="AH756" s="108">
        <f t="shared" si="366"/>
        <v>0</v>
      </c>
      <c r="AJ756" s="11">
        <f t="shared" si="367"/>
        <v>0</v>
      </c>
      <c r="AK756" s="108">
        <f t="shared" si="368"/>
        <v>0</v>
      </c>
      <c r="AM756" s="11">
        <f t="shared" si="369"/>
        <v>0</v>
      </c>
      <c r="AN756" s="108">
        <f t="shared" si="370"/>
        <v>0</v>
      </c>
      <c r="AP756" s="11">
        <f t="shared" si="371"/>
        <v>0</v>
      </c>
      <c r="AQ756" s="108">
        <f t="shared" si="372"/>
        <v>0</v>
      </c>
      <c r="AS756" s="11">
        <f t="shared" si="373"/>
        <v>0</v>
      </c>
      <c r="AT756" s="108">
        <f t="shared" si="374"/>
        <v>0</v>
      </c>
      <c r="AU756" s="158" t="str">
        <f>IF(C756="","",VLOOKUP(B756,apoio!P:S,4,0))</f>
        <v/>
      </c>
    </row>
    <row r="757" spans="1:47" ht="15" customHeight="1" x14ac:dyDescent="0.25">
      <c r="A757" s="7" t="str">
        <f>IF('1_geral'!$D$49="","",'1_geral'!$A$49)</f>
        <v/>
      </c>
      <c r="B757" s="49" t="str">
        <f>IF('1_geral'!$G$49="","",'1_geral'!$G$49)</f>
        <v/>
      </c>
      <c r="C757" s="49" t="str">
        <f>IF('1_geral'!$D$49="","",'1_geral'!$D$49)</f>
        <v/>
      </c>
      <c r="D757" s="35" t="str">
        <f>IF(C757="","",1/'3_pessoal'!C$49)</f>
        <v/>
      </c>
      <c r="E757" s="12">
        <f>IF(C757="",0,'3_pessoal'!BV$49)</f>
        <v>0</v>
      </c>
      <c r="F757" s="33">
        <f>IF(C757="",0,'3_pessoal'!BX$49)</f>
        <v>0</v>
      </c>
      <c r="G757" s="12">
        <f t="shared" si="350"/>
        <v>0</v>
      </c>
      <c r="I757" s="12">
        <f t="shared" si="375"/>
        <v>0</v>
      </c>
      <c r="J757" s="12">
        <f t="shared" si="376"/>
        <v>0</v>
      </c>
      <c r="L757" s="12">
        <f t="shared" si="351"/>
        <v>0</v>
      </c>
      <c r="M757" s="33">
        <f t="shared" si="352"/>
        <v>0</v>
      </c>
      <c r="O757" s="12">
        <f t="shared" si="353"/>
        <v>0</v>
      </c>
      <c r="P757" s="33">
        <f t="shared" si="354"/>
        <v>0</v>
      </c>
      <c r="R757" s="12">
        <f t="shared" si="355"/>
        <v>0</v>
      </c>
      <c r="S757" s="33">
        <f t="shared" si="356"/>
        <v>0</v>
      </c>
      <c r="U757" s="12">
        <f t="shared" si="357"/>
        <v>0</v>
      </c>
      <c r="V757" s="33">
        <f t="shared" si="358"/>
        <v>0</v>
      </c>
      <c r="X757" s="12">
        <f t="shared" si="359"/>
        <v>0</v>
      </c>
      <c r="Y757" s="33">
        <f t="shared" si="360"/>
        <v>0</v>
      </c>
      <c r="AA757" s="12">
        <f t="shared" si="361"/>
        <v>0</v>
      </c>
      <c r="AB757" s="33">
        <f t="shared" si="362"/>
        <v>0</v>
      </c>
      <c r="AD757" s="12">
        <f t="shared" si="363"/>
        <v>0</v>
      </c>
      <c r="AE757" s="33">
        <f t="shared" si="364"/>
        <v>0</v>
      </c>
      <c r="AG757" s="12">
        <f t="shared" si="365"/>
        <v>0</v>
      </c>
      <c r="AH757" s="33">
        <f t="shared" si="366"/>
        <v>0</v>
      </c>
      <c r="AJ757" s="12">
        <f t="shared" si="367"/>
        <v>0</v>
      </c>
      <c r="AK757" s="33">
        <f t="shared" si="368"/>
        <v>0</v>
      </c>
      <c r="AM757" s="12">
        <f t="shared" si="369"/>
        <v>0</v>
      </c>
      <c r="AN757" s="33">
        <f t="shared" si="370"/>
        <v>0</v>
      </c>
      <c r="AP757" s="12">
        <f t="shared" si="371"/>
        <v>0</v>
      </c>
      <c r="AQ757" s="33">
        <f t="shared" si="372"/>
        <v>0</v>
      </c>
      <c r="AS757" s="12">
        <f t="shared" si="373"/>
        <v>0</v>
      </c>
      <c r="AT757" s="33">
        <f t="shared" si="374"/>
        <v>0</v>
      </c>
      <c r="AU757" s="158" t="str">
        <f>IF(C757="","",VLOOKUP(B757,apoio!P:S,4,0))</f>
        <v/>
      </c>
    </row>
    <row r="758" spans="1:47" ht="15" customHeight="1" x14ac:dyDescent="0.25">
      <c r="A758" s="10" t="str">
        <f>IF('1_geral'!$D$50="","",'1_geral'!$A$50)</f>
        <v/>
      </c>
      <c r="B758" s="48" t="str">
        <f>IF('1_geral'!$G$50="","",'1_geral'!$G$50)</f>
        <v/>
      </c>
      <c r="C758" s="48" t="str">
        <f>IF('1_geral'!$D$50="","",'1_geral'!$D$50)</f>
        <v/>
      </c>
      <c r="D758" s="35" t="str">
        <f>IF(C758="","",1/'3_pessoal'!C$50)</f>
        <v/>
      </c>
      <c r="E758" s="11">
        <f>IF(C758="",0,'3_pessoal'!BV$50)</f>
        <v>0</v>
      </c>
      <c r="F758" s="108">
        <f>IF(C758="",0,'3_pessoal'!BX$50)</f>
        <v>0</v>
      </c>
      <c r="G758" s="11">
        <f t="shared" si="350"/>
        <v>0</v>
      </c>
      <c r="I758" s="11">
        <f t="shared" si="375"/>
        <v>0</v>
      </c>
      <c r="J758" s="112">
        <f t="shared" si="376"/>
        <v>0</v>
      </c>
      <c r="L758" s="11">
        <f t="shared" si="351"/>
        <v>0</v>
      </c>
      <c r="M758" s="108">
        <f t="shared" si="352"/>
        <v>0</v>
      </c>
      <c r="O758" s="11">
        <f t="shared" si="353"/>
        <v>0</v>
      </c>
      <c r="P758" s="108">
        <f t="shared" si="354"/>
        <v>0</v>
      </c>
      <c r="R758" s="11">
        <f t="shared" si="355"/>
        <v>0</v>
      </c>
      <c r="S758" s="108">
        <f t="shared" si="356"/>
        <v>0</v>
      </c>
      <c r="U758" s="11">
        <f t="shared" si="357"/>
        <v>0</v>
      </c>
      <c r="V758" s="108">
        <f t="shared" si="358"/>
        <v>0</v>
      </c>
      <c r="X758" s="11">
        <f t="shared" si="359"/>
        <v>0</v>
      </c>
      <c r="Y758" s="108">
        <f t="shared" si="360"/>
        <v>0</v>
      </c>
      <c r="AA758" s="11">
        <f t="shared" si="361"/>
        <v>0</v>
      </c>
      <c r="AB758" s="108">
        <f t="shared" si="362"/>
        <v>0</v>
      </c>
      <c r="AD758" s="11">
        <f t="shared" si="363"/>
        <v>0</v>
      </c>
      <c r="AE758" s="108">
        <f t="shared" si="364"/>
        <v>0</v>
      </c>
      <c r="AG758" s="11">
        <f t="shared" si="365"/>
        <v>0</v>
      </c>
      <c r="AH758" s="108">
        <f t="shared" si="366"/>
        <v>0</v>
      </c>
      <c r="AJ758" s="11">
        <f t="shared" si="367"/>
        <v>0</v>
      </c>
      <c r="AK758" s="108">
        <f t="shared" si="368"/>
        <v>0</v>
      </c>
      <c r="AM758" s="11">
        <f t="shared" si="369"/>
        <v>0</v>
      </c>
      <c r="AN758" s="108">
        <f t="shared" si="370"/>
        <v>0</v>
      </c>
      <c r="AP758" s="11">
        <f t="shared" si="371"/>
        <v>0</v>
      </c>
      <c r="AQ758" s="108">
        <f t="shared" si="372"/>
        <v>0</v>
      </c>
      <c r="AS758" s="11">
        <f t="shared" si="373"/>
        <v>0</v>
      </c>
      <c r="AT758" s="108">
        <f t="shared" si="374"/>
        <v>0</v>
      </c>
      <c r="AU758" s="158" t="str">
        <f>IF(C758="","",VLOOKUP(B758,apoio!P:S,4,0))</f>
        <v/>
      </c>
    </row>
    <row r="759" spans="1:47" ht="15" customHeight="1" x14ac:dyDescent="0.25">
      <c r="A759" s="7" t="str">
        <f>IF('1_geral'!$D$51="","",'1_geral'!$A$51)</f>
        <v/>
      </c>
      <c r="B759" s="49" t="str">
        <f>IF('1_geral'!$G$51="","",'1_geral'!$G$51)</f>
        <v/>
      </c>
      <c r="C759" s="49" t="str">
        <f>IF('1_geral'!$D$51="","",'1_geral'!$D$51)</f>
        <v/>
      </c>
      <c r="D759" s="35" t="str">
        <f>IF(C759="","",1/'3_pessoal'!C$51)</f>
        <v/>
      </c>
      <c r="E759" s="12">
        <f>IF(C759="",0,'3_pessoal'!BV$51)</f>
        <v>0</v>
      </c>
      <c r="F759" s="33">
        <f>IF(C759="",0,'3_pessoal'!BX$51)</f>
        <v>0</v>
      </c>
      <c r="G759" s="12">
        <f t="shared" si="350"/>
        <v>0</v>
      </c>
      <c r="I759" s="12">
        <f t="shared" si="375"/>
        <v>0</v>
      </c>
      <c r="J759" s="12">
        <f t="shared" si="376"/>
        <v>0</v>
      </c>
      <c r="L759" s="12">
        <f t="shared" si="351"/>
        <v>0</v>
      </c>
      <c r="M759" s="33">
        <f t="shared" si="352"/>
        <v>0</v>
      </c>
      <c r="O759" s="12">
        <f t="shared" si="353"/>
        <v>0</v>
      </c>
      <c r="P759" s="33">
        <f t="shared" si="354"/>
        <v>0</v>
      </c>
      <c r="R759" s="12">
        <f t="shared" si="355"/>
        <v>0</v>
      </c>
      <c r="S759" s="33">
        <f t="shared" si="356"/>
        <v>0</v>
      </c>
      <c r="U759" s="12">
        <f t="shared" si="357"/>
        <v>0</v>
      </c>
      <c r="V759" s="33">
        <f t="shared" si="358"/>
        <v>0</v>
      </c>
      <c r="X759" s="12">
        <f t="shared" si="359"/>
        <v>0</v>
      </c>
      <c r="Y759" s="33">
        <f t="shared" si="360"/>
        <v>0</v>
      </c>
      <c r="AA759" s="12">
        <f t="shared" si="361"/>
        <v>0</v>
      </c>
      <c r="AB759" s="33">
        <f t="shared" si="362"/>
        <v>0</v>
      </c>
      <c r="AD759" s="12">
        <f t="shared" si="363"/>
        <v>0</v>
      </c>
      <c r="AE759" s="33">
        <f t="shared" si="364"/>
        <v>0</v>
      </c>
      <c r="AG759" s="12">
        <f t="shared" si="365"/>
        <v>0</v>
      </c>
      <c r="AH759" s="33">
        <f t="shared" si="366"/>
        <v>0</v>
      </c>
      <c r="AJ759" s="12">
        <f t="shared" si="367"/>
        <v>0</v>
      </c>
      <c r="AK759" s="33">
        <f t="shared" si="368"/>
        <v>0</v>
      </c>
      <c r="AM759" s="12">
        <f t="shared" si="369"/>
        <v>0</v>
      </c>
      <c r="AN759" s="33">
        <f t="shared" si="370"/>
        <v>0</v>
      </c>
      <c r="AP759" s="12">
        <f t="shared" si="371"/>
        <v>0</v>
      </c>
      <c r="AQ759" s="33">
        <f t="shared" si="372"/>
        <v>0</v>
      </c>
      <c r="AS759" s="12">
        <f t="shared" si="373"/>
        <v>0</v>
      </c>
      <c r="AT759" s="33">
        <f t="shared" si="374"/>
        <v>0</v>
      </c>
      <c r="AU759" s="158" t="str">
        <f>IF(C759="","",VLOOKUP(B759,apoio!P:S,4,0))</f>
        <v/>
      </c>
    </row>
    <row r="760" spans="1:47" ht="15" customHeight="1" x14ac:dyDescent="0.25">
      <c r="A760" s="10" t="str">
        <f>IF('1_geral'!$D$52="","",'1_geral'!$A$52)</f>
        <v/>
      </c>
      <c r="B760" s="48" t="str">
        <f>IF('1_geral'!$G$52="","",'1_geral'!$G$52)</f>
        <v/>
      </c>
      <c r="C760" s="48" t="str">
        <f>IF('1_geral'!$D$52="","",'1_geral'!$D$52)</f>
        <v/>
      </c>
      <c r="D760" s="35" t="str">
        <f>IF(C760="","",1/'3_pessoal'!C$52)</f>
        <v/>
      </c>
      <c r="E760" s="11">
        <f>IF(C760="",0,'3_pessoal'!BV$52)</f>
        <v>0</v>
      </c>
      <c r="F760" s="108">
        <f>IF(C760="",0,'3_pessoal'!BX$52)</f>
        <v>0</v>
      </c>
      <c r="G760" s="11">
        <f t="shared" si="350"/>
        <v>0</v>
      </c>
      <c r="I760" s="11">
        <f t="shared" si="375"/>
        <v>0</v>
      </c>
      <c r="J760" s="112">
        <f t="shared" si="376"/>
        <v>0</v>
      </c>
      <c r="L760" s="11">
        <f t="shared" si="351"/>
        <v>0</v>
      </c>
      <c r="M760" s="108">
        <f t="shared" si="352"/>
        <v>0</v>
      </c>
      <c r="O760" s="11">
        <f t="shared" si="353"/>
        <v>0</v>
      </c>
      <c r="P760" s="108">
        <f t="shared" si="354"/>
        <v>0</v>
      </c>
      <c r="R760" s="11">
        <f t="shared" si="355"/>
        <v>0</v>
      </c>
      <c r="S760" s="108">
        <f t="shared" si="356"/>
        <v>0</v>
      </c>
      <c r="U760" s="11">
        <f t="shared" si="357"/>
        <v>0</v>
      </c>
      <c r="V760" s="108">
        <f t="shared" si="358"/>
        <v>0</v>
      </c>
      <c r="X760" s="11">
        <f t="shared" si="359"/>
        <v>0</v>
      </c>
      <c r="Y760" s="108">
        <f t="shared" si="360"/>
        <v>0</v>
      </c>
      <c r="AA760" s="11">
        <f t="shared" si="361"/>
        <v>0</v>
      </c>
      <c r="AB760" s="108">
        <f t="shared" si="362"/>
        <v>0</v>
      </c>
      <c r="AD760" s="11">
        <f t="shared" si="363"/>
        <v>0</v>
      </c>
      <c r="AE760" s="108">
        <f t="shared" si="364"/>
        <v>0</v>
      </c>
      <c r="AG760" s="11">
        <f t="shared" si="365"/>
        <v>0</v>
      </c>
      <c r="AH760" s="108">
        <f t="shared" si="366"/>
        <v>0</v>
      </c>
      <c r="AJ760" s="11">
        <f t="shared" si="367"/>
        <v>0</v>
      </c>
      <c r="AK760" s="108">
        <f t="shared" si="368"/>
        <v>0</v>
      </c>
      <c r="AM760" s="11">
        <f t="shared" si="369"/>
        <v>0</v>
      </c>
      <c r="AN760" s="108">
        <f t="shared" si="370"/>
        <v>0</v>
      </c>
      <c r="AP760" s="11">
        <f t="shared" si="371"/>
        <v>0</v>
      </c>
      <c r="AQ760" s="108">
        <f t="shared" si="372"/>
        <v>0</v>
      </c>
      <c r="AS760" s="11">
        <f t="shared" si="373"/>
        <v>0</v>
      </c>
      <c r="AT760" s="108">
        <f t="shared" si="374"/>
        <v>0</v>
      </c>
      <c r="AU760" s="158" t="str">
        <f>IF(C760="","",VLOOKUP(B760,apoio!P:S,4,0))</f>
        <v/>
      </c>
    </row>
    <row r="761" spans="1:47" ht="15" customHeight="1" x14ac:dyDescent="0.25">
      <c r="A761" s="7" t="str">
        <f>IF('1_geral'!$D$53="","",'1_geral'!$A$53)</f>
        <v/>
      </c>
      <c r="B761" s="49" t="str">
        <f>IF('1_geral'!$G$53="","",'1_geral'!$G$53)</f>
        <v/>
      </c>
      <c r="C761" s="49" t="str">
        <f>IF('1_geral'!$D$53="","",'1_geral'!$D$53)</f>
        <v/>
      </c>
      <c r="D761" s="35" t="str">
        <f>IF(C761="","",1/'3_pessoal'!C$53)</f>
        <v/>
      </c>
      <c r="E761" s="12">
        <f>IF(C761="",0,'3_pessoal'!BV$53)</f>
        <v>0</v>
      </c>
      <c r="F761" s="33">
        <f>IF(C761="",0,'3_pessoal'!BX$53)</f>
        <v>0</v>
      </c>
      <c r="G761" s="12">
        <f t="shared" si="350"/>
        <v>0</v>
      </c>
      <c r="I761" s="12">
        <f t="shared" si="375"/>
        <v>0</v>
      </c>
      <c r="J761" s="12">
        <f t="shared" si="376"/>
        <v>0</v>
      </c>
      <c r="L761" s="12">
        <f t="shared" si="351"/>
        <v>0</v>
      </c>
      <c r="M761" s="33">
        <f t="shared" si="352"/>
        <v>0</v>
      </c>
      <c r="O761" s="12">
        <f t="shared" si="353"/>
        <v>0</v>
      </c>
      <c r="P761" s="33">
        <f t="shared" si="354"/>
        <v>0</v>
      </c>
      <c r="R761" s="12">
        <f t="shared" si="355"/>
        <v>0</v>
      </c>
      <c r="S761" s="33">
        <f t="shared" si="356"/>
        <v>0</v>
      </c>
      <c r="U761" s="12">
        <f t="shared" si="357"/>
        <v>0</v>
      </c>
      <c r="V761" s="33">
        <f t="shared" si="358"/>
        <v>0</v>
      </c>
      <c r="X761" s="12">
        <f t="shared" si="359"/>
        <v>0</v>
      </c>
      <c r="Y761" s="33">
        <f t="shared" si="360"/>
        <v>0</v>
      </c>
      <c r="AA761" s="12">
        <f t="shared" si="361"/>
        <v>0</v>
      </c>
      <c r="AB761" s="33">
        <f t="shared" si="362"/>
        <v>0</v>
      </c>
      <c r="AD761" s="12">
        <f t="shared" si="363"/>
        <v>0</v>
      </c>
      <c r="AE761" s="33">
        <f t="shared" si="364"/>
        <v>0</v>
      </c>
      <c r="AG761" s="12">
        <f t="shared" si="365"/>
        <v>0</v>
      </c>
      <c r="AH761" s="33">
        <f t="shared" si="366"/>
        <v>0</v>
      </c>
      <c r="AJ761" s="12">
        <f t="shared" si="367"/>
        <v>0</v>
      </c>
      <c r="AK761" s="33">
        <f t="shared" si="368"/>
        <v>0</v>
      </c>
      <c r="AM761" s="12">
        <f t="shared" si="369"/>
        <v>0</v>
      </c>
      <c r="AN761" s="33">
        <f t="shared" si="370"/>
        <v>0</v>
      </c>
      <c r="AP761" s="12">
        <f t="shared" si="371"/>
        <v>0</v>
      </c>
      <c r="AQ761" s="33">
        <f t="shared" si="372"/>
        <v>0</v>
      </c>
      <c r="AS761" s="12">
        <f t="shared" si="373"/>
        <v>0</v>
      </c>
      <c r="AT761" s="33">
        <f t="shared" si="374"/>
        <v>0</v>
      </c>
      <c r="AU761" s="158" t="str">
        <f>IF(C761="","",VLOOKUP(B761,apoio!P:S,4,0))</f>
        <v/>
      </c>
    </row>
    <row r="762" spans="1:47" ht="15" customHeight="1" x14ac:dyDescent="0.25">
      <c r="A762" s="10" t="str">
        <f>IF('1_geral'!$D$54="","",'1_geral'!$A$54)</f>
        <v/>
      </c>
      <c r="B762" s="48" t="str">
        <f>IF('1_geral'!$G$54="","",'1_geral'!$G$54)</f>
        <v/>
      </c>
      <c r="C762" s="48" t="str">
        <f>IF('1_geral'!$D$54="","",'1_geral'!$D$54)</f>
        <v/>
      </c>
      <c r="D762" s="35" t="str">
        <f>IF(C762="","",1/'3_pessoal'!C$54)</f>
        <v/>
      </c>
      <c r="E762" s="11">
        <f>IF(C762="",0,'3_pessoal'!BV$54)</f>
        <v>0</v>
      </c>
      <c r="F762" s="108">
        <f>IF(C762="",0,'3_pessoal'!BX$54)</f>
        <v>0</v>
      </c>
      <c r="G762" s="11">
        <f t="shared" si="350"/>
        <v>0</v>
      </c>
      <c r="I762" s="11">
        <f t="shared" si="375"/>
        <v>0</v>
      </c>
      <c r="J762" s="112">
        <f t="shared" si="376"/>
        <v>0</v>
      </c>
      <c r="L762" s="11">
        <f t="shared" si="351"/>
        <v>0</v>
      </c>
      <c r="M762" s="108">
        <f t="shared" si="352"/>
        <v>0</v>
      </c>
      <c r="O762" s="11">
        <f t="shared" si="353"/>
        <v>0</v>
      </c>
      <c r="P762" s="108">
        <f t="shared" si="354"/>
        <v>0</v>
      </c>
      <c r="R762" s="11">
        <f t="shared" si="355"/>
        <v>0</v>
      </c>
      <c r="S762" s="108">
        <f t="shared" si="356"/>
        <v>0</v>
      </c>
      <c r="U762" s="11">
        <f t="shared" si="357"/>
        <v>0</v>
      </c>
      <c r="V762" s="108">
        <f t="shared" si="358"/>
        <v>0</v>
      </c>
      <c r="X762" s="11">
        <f t="shared" si="359"/>
        <v>0</v>
      </c>
      <c r="Y762" s="108">
        <f t="shared" si="360"/>
        <v>0</v>
      </c>
      <c r="AA762" s="11">
        <f t="shared" si="361"/>
        <v>0</v>
      </c>
      <c r="AB762" s="108">
        <f t="shared" si="362"/>
        <v>0</v>
      </c>
      <c r="AD762" s="11">
        <f t="shared" si="363"/>
        <v>0</v>
      </c>
      <c r="AE762" s="108">
        <f t="shared" si="364"/>
        <v>0</v>
      </c>
      <c r="AG762" s="11">
        <f t="shared" si="365"/>
        <v>0</v>
      </c>
      <c r="AH762" s="108">
        <f t="shared" si="366"/>
        <v>0</v>
      </c>
      <c r="AJ762" s="11">
        <f t="shared" si="367"/>
        <v>0</v>
      </c>
      <c r="AK762" s="108">
        <f t="shared" si="368"/>
        <v>0</v>
      </c>
      <c r="AM762" s="11">
        <f t="shared" si="369"/>
        <v>0</v>
      </c>
      <c r="AN762" s="108">
        <f t="shared" si="370"/>
        <v>0</v>
      </c>
      <c r="AP762" s="11">
        <f t="shared" si="371"/>
        <v>0</v>
      </c>
      <c r="AQ762" s="108">
        <f t="shared" si="372"/>
        <v>0</v>
      </c>
      <c r="AS762" s="11">
        <f t="shared" si="373"/>
        <v>0</v>
      </c>
      <c r="AT762" s="108">
        <f t="shared" si="374"/>
        <v>0</v>
      </c>
      <c r="AU762" s="158" t="str">
        <f>IF(C762="","",VLOOKUP(B762,apoio!P:S,4,0))</f>
        <v/>
      </c>
    </row>
    <row r="763" spans="1:47" ht="15" customHeight="1" x14ac:dyDescent="0.25">
      <c r="A763" s="7" t="str">
        <f>IF('1_geral'!$D$55="","",'1_geral'!$A$55)</f>
        <v/>
      </c>
      <c r="B763" s="49" t="str">
        <f>IF('1_geral'!$G$55="","",'1_geral'!$G$55)</f>
        <v/>
      </c>
      <c r="C763" s="49" t="str">
        <f>IF('1_geral'!$D$55="","",'1_geral'!$D$55)</f>
        <v/>
      </c>
      <c r="D763" s="35" t="str">
        <f>IF(C763="","",1/'3_pessoal'!C$55)</f>
        <v/>
      </c>
      <c r="E763" s="12">
        <f>IF(C763="",0,'3_pessoal'!BV$55)</f>
        <v>0</v>
      </c>
      <c r="F763" s="33">
        <f>IF(C763="",0,'3_pessoal'!BX$55)</f>
        <v>0</v>
      </c>
      <c r="G763" s="12">
        <f t="shared" si="350"/>
        <v>0</v>
      </c>
      <c r="I763" s="12">
        <f t="shared" si="375"/>
        <v>0</v>
      </c>
      <c r="J763" s="12">
        <f t="shared" si="376"/>
        <v>0</v>
      </c>
      <c r="L763" s="12">
        <f t="shared" si="351"/>
        <v>0</v>
      </c>
      <c r="M763" s="33">
        <f t="shared" si="352"/>
        <v>0</v>
      </c>
      <c r="O763" s="12">
        <f t="shared" si="353"/>
        <v>0</v>
      </c>
      <c r="P763" s="33">
        <f t="shared" si="354"/>
        <v>0</v>
      </c>
      <c r="R763" s="12">
        <f t="shared" si="355"/>
        <v>0</v>
      </c>
      <c r="S763" s="33">
        <f t="shared" si="356"/>
        <v>0</v>
      </c>
      <c r="U763" s="12">
        <f t="shared" si="357"/>
        <v>0</v>
      </c>
      <c r="V763" s="33">
        <f t="shared" si="358"/>
        <v>0</v>
      </c>
      <c r="X763" s="12">
        <f t="shared" si="359"/>
        <v>0</v>
      </c>
      <c r="Y763" s="33">
        <f t="shared" si="360"/>
        <v>0</v>
      </c>
      <c r="AA763" s="12">
        <f t="shared" si="361"/>
        <v>0</v>
      </c>
      <c r="AB763" s="33">
        <f t="shared" si="362"/>
        <v>0</v>
      </c>
      <c r="AD763" s="12">
        <f t="shared" si="363"/>
        <v>0</v>
      </c>
      <c r="AE763" s="33">
        <f t="shared" si="364"/>
        <v>0</v>
      </c>
      <c r="AG763" s="12">
        <f t="shared" si="365"/>
        <v>0</v>
      </c>
      <c r="AH763" s="33">
        <f t="shared" si="366"/>
        <v>0</v>
      </c>
      <c r="AJ763" s="12">
        <f t="shared" si="367"/>
        <v>0</v>
      </c>
      <c r="AK763" s="33">
        <f t="shared" si="368"/>
        <v>0</v>
      </c>
      <c r="AM763" s="12">
        <f t="shared" si="369"/>
        <v>0</v>
      </c>
      <c r="AN763" s="33">
        <f t="shared" si="370"/>
        <v>0</v>
      </c>
      <c r="AP763" s="12">
        <f t="shared" si="371"/>
        <v>0</v>
      </c>
      <c r="AQ763" s="33">
        <f t="shared" si="372"/>
        <v>0</v>
      </c>
      <c r="AS763" s="12">
        <f t="shared" si="373"/>
        <v>0</v>
      </c>
      <c r="AT763" s="33">
        <f t="shared" si="374"/>
        <v>0</v>
      </c>
      <c r="AU763" s="158" t="str">
        <f>IF(C763="","",VLOOKUP(B763,apoio!P:S,4,0))</f>
        <v/>
      </c>
    </row>
    <row r="764" spans="1:47" ht="15" customHeight="1" x14ac:dyDescent="0.25">
      <c r="A764" s="10" t="str">
        <f>IF('1_geral'!$D$56="","",'1_geral'!$A$56)</f>
        <v/>
      </c>
      <c r="B764" s="48" t="str">
        <f>IF('1_geral'!$G$56="","",'1_geral'!$G$56)</f>
        <v/>
      </c>
      <c r="C764" s="48" t="str">
        <f>IF('1_geral'!$D$56="","",'1_geral'!$D$56)</f>
        <v/>
      </c>
      <c r="D764" s="35" t="str">
        <f>IF(C764="","",1/'3_pessoal'!C$56)</f>
        <v/>
      </c>
      <c r="E764" s="11">
        <f>IF(C764="",0,'3_pessoal'!BV$56)</f>
        <v>0</v>
      </c>
      <c r="F764" s="108">
        <f>IF(C764="",0,'3_pessoal'!BX$56)</f>
        <v>0</v>
      </c>
      <c r="G764" s="11">
        <f t="shared" si="350"/>
        <v>0</v>
      </c>
      <c r="I764" s="11">
        <f t="shared" si="375"/>
        <v>0</v>
      </c>
      <c r="J764" s="112">
        <f t="shared" si="376"/>
        <v>0</v>
      </c>
      <c r="L764" s="11">
        <f t="shared" si="351"/>
        <v>0</v>
      </c>
      <c r="M764" s="108">
        <f t="shared" si="352"/>
        <v>0</v>
      </c>
      <c r="O764" s="11">
        <f t="shared" si="353"/>
        <v>0</v>
      </c>
      <c r="P764" s="108">
        <f t="shared" si="354"/>
        <v>0</v>
      </c>
      <c r="R764" s="11">
        <f t="shared" si="355"/>
        <v>0</v>
      </c>
      <c r="S764" s="108">
        <f t="shared" si="356"/>
        <v>0</v>
      </c>
      <c r="U764" s="11">
        <f t="shared" si="357"/>
        <v>0</v>
      </c>
      <c r="V764" s="108">
        <f t="shared" si="358"/>
        <v>0</v>
      </c>
      <c r="X764" s="11">
        <f t="shared" si="359"/>
        <v>0</v>
      </c>
      <c r="Y764" s="108">
        <f t="shared" si="360"/>
        <v>0</v>
      </c>
      <c r="AA764" s="11">
        <f t="shared" si="361"/>
        <v>0</v>
      </c>
      <c r="AB764" s="108">
        <f t="shared" si="362"/>
        <v>0</v>
      </c>
      <c r="AD764" s="11">
        <f t="shared" si="363"/>
        <v>0</v>
      </c>
      <c r="AE764" s="108">
        <f t="shared" si="364"/>
        <v>0</v>
      </c>
      <c r="AG764" s="11">
        <f t="shared" si="365"/>
        <v>0</v>
      </c>
      <c r="AH764" s="108">
        <f t="shared" si="366"/>
        <v>0</v>
      </c>
      <c r="AJ764" s="11">
        <f t="shared" si="367"/>
        <v>0</v>
      </c>
      <c r="AK764" s="108">
        <f t="shared" si="368"/>
        <v>0</v>
      </c>
      <c r="AM764" s="11">
        <f t="shared" si="369"/>
        <v>0</v>
      </c>
      <c r="AN764" s="108">
        <f t="shared" si="370"/>
        <v>0</v>
      </c>
      <c r="AP764" s="11">
        <f t="shared" si="371"/>
        <v>0</v>
      </c>
      <c r="AQ764" s="108">
        <f t="shared" si="372"/>
        <v>0</v>
      </c>
      <c r="AS764" s="11">
        <f t="shared" si="373"/>
        <v>0</v>
      </c>
      <c r="AT764" s="108">
        <f t="shared" si="374"/>
        <v>0</v>
      </c>
      <c r="AU764" s="158" t="str">
        <f>IF(C764="","",VLOOKUP(B764,apoio!P:S,4,0))</f>
        <v/>
      </c>
    </row>
    <row r="765" spans="1:47" ht="15" customHeight="1" x14ac:dyDescent="0.25">
      <c r="A765" s="7" t="str">
        <f>IF('1_geral'!$D$57="","",'1_geral'!$A$57)</f>
        <v/>
      </c>
      <c r="B765" s="49" t="str">
        <f>IF('1_geral'!$G$57="","",'1_geral'!$G$57)</f>
        <v/>
      </c>
      <c r="C765" s="49" t="str">
        <f>IF('1_geral'!$D$57="","",'1_geral'!$D$57)</f>
        <v/>
      </c>
      <c r="D765" s="35" t="str">
        <f>IF(C765="","",1/'3_pessoal'!C$57)</f>
        <v/>
      </c>
      <c r="E765" s="12">
        <f>IF(C765="",0,'3_pessoal'!BV$57)</f>
        <v>0</v>
      </c>
      <c r="F765" s="33">
        <f>IF(C765="",0,'3_pessoal'!BX$57)</f>
        <v>0</v>
      </c>
      <c r="G765" s="12">
        <f t="shared" si="350"/>
        <v>0</v>
      </c>
      <c r="I765" s="12">
        <f t="shared" si="375"/>
        <v>0</v>
      </c>
      <c r="J765" s="12">
        <f t="shared" si="376"/>
        <v>0</v>
      </c>
      <c r="L765" s="12">
        <f t="shared" si="351"/>
        <v>0</v>
      </c>
      <c r="M765" s="33">
        <f t="shared" si="352"/>
        <v>0</v>
      </c>
      <c r="O765" s="12">
        <f t="shared" si="353"/>
        <v>0</v>
      </c>
      <c r="P765" s="33">
        <f t="shared" si="354"/>
        <v>0</v>
      </c>
      <c r="R765" s="12">
        <f t="shared" si="355"/>
        <v>0</v>
      </c>
      <c r="S765" s="33">
        <f t="shared" si="356"/>
        <v>0</v>
      </c>
      <c r="U765" s="12">
        <f t="shared" si="357"/>
        <v>0</v>
      </c>
      <c r="V765" s="33">
        <f t="shared" si="358"/>
        <v>0</v>
      </c>
      <c r="X765" s="12">
        <f t="shared" si="359"/>
        <v>0</v>
      </c>
      <c r="Y765" s="33">
        <f t="shared" si="360"/>
        <v>0</v>
      </c>
      <c r="AA765" s="12">
        <f t="shared" si="361"/>
        <v>0</v>
      </c>
      <c r="AB765" s="33">
        <f t="shared" si="362"/>
        <v>0</v>
      </c>
      <c r="AD765" s="12">
        <f t="shared" si="363"/>
        <v>0</v>
      </c>
      <c r="AE765" s="33">
        <f t="shared" si="364"/>
        <v>0</v>
      </c>
      <c r="AG765" s="12">
        <f t="shared" si="365"/>
        <v>0</v>
      </c>
      <c r="AH765" s="33">
        <f t="shared" si="366"/>
        <v>0</v>
      </c>
      <c r="AJ765" s="12">
        <f t="shared" si="367"/>
        <v>0</v>
      </c>
      <c r="AK765" s="33">
        <f t="shared" si="368"/>
        <v>0</v>
      </c>
      <c r="AM765" s="12">
        <f t="shared" si="369"/>
        <v>0</v>
      </c>
      <c r="AN765" s="33">
        <f t="shared" si="370"/>
        <v>0</v>
      </c>
      <c r="AP765" s="12">
        <f t="shared" si="371"/>
        <v>0</v>
      </c>
      <c r="AQ765" s="33">
        <f t="shared" si="372"/>
        <v>0</v>
      </c>
      <c r="AS765" s="12">
        <f t="shared" si="373"/>
        <v>0</v>
      </c>
      <c r="AT765" s="33">
        <f t="shared" si="374"/>
        <v>0</v>
      </c>
      <c r="AU765" s="158" t="str">
        <f>IF(C765="","",VLOOKUP(B765,apoio!P:S,4,0))</f>
        <v/>
      </c>
    </row>
    <row r="766" spans="1:47" ht="15" customHeight="1" x14ac:dyDescent="0.25">
      <c r="A766" s="10" t="str">
        <f>IF('1_geral'!$D$58="","",'1_geral'!$A$58)</f>
        <v/>
      </c>
      <c r="B766" s="48" t="str">
        <f>IF('1_geral'!$G$58="","",'1_geral'!$G$58)</f>
        <v/>
      </c>
      <c r="C766" s="48" t="str">
        <f>IF('1_geral'!$D$58="","",'1_geral'!$D$58)</f>
        <v/>
      </c>
      <c r="D766" s="35" t="str">
        <f>IF(C766="","",1/'3_pessoal'!C$58)</f>
        <v/>
      </c>
      <c r="E766" s="11">
        <f>IF(C766="",0,'3_pessoal'!BV$58)</f>
        <v>0</v>
      </c>
      <c r="F766" s="108">
        <f>IF(C766="",0,'3_pessoal'!BX$58)</f>
        <v>0</v>
      </c>
      <c r="G766" s="11">
        <f t="shared" si="350"/>
        <v>0</v>
      </c>
      <c r="I766" s="11">
        <f t="shared" si="375"/>
        <v>0</v>
      </c>
      <c r="J766" s="112">
        <f t="shared" si="376"/>
        <v>0</v>
      </c>
      <c r="L766" s="11">
        <f t="shared" si="351"/>
        <v>0</v>
      </c>
      <c r="M766" s="108">
        <f t="shared" si="352"/>
        <v>0</v>
      </c>
      <c r="O766" s="11">
        <f t="shared" si="353"/>
        <v>0</v>
      </c>
      <c r="P766" s="108">
        <f t="shared" si="354"/>
        <v>0</v>
      </c>
      <c r="R766" s="11">
        <f t="shared" si="355"/>
        <v>0</v>
      </c>
      <c r="S766" s="108">
        <f t="shared" si="356"/>
        <v>0</v>
      </c>
      <c r="U766" s="11">
        <f t="shared" si="357"/>
        <v>0</v>
      </c>
      <c r="V766" s="108">
        <f t="shared" si="358"/>
        <v>0</v>
      </c>
      <c r="X766" s="11">
        <f t="shared" si="359"/>
        <v>0</v>
      </c>
      <c r="Y766" s="108">
        <f t="shared" si="360"/>
        <v>0</v>
      </c>
      <c r="AA766" s="11">
        <f t="shared" si="361"/>
        <v>0</v>
      </c>
      <c r="AB766" s="108">
        <f t="shared" si="362"/>
        <v>0</v>
      </c>
      <c r="AD766" s="11">
        <f t="shared" si="363"/>
        <v>0</v>
      </c>
      <c r="AE766" s="108">
        <f t="shared" si="364"/>
        <v>0</v>
      </c>
      <c r="AG766" s="11">
        <f t="shared" si="365"/>
        <v>0</v>
      </c>
      <c r="AH766" s="108">
        <f t="shared" si="366"/>
        <v>0</v>
      </c>
      <c r="AJ766" s="11">
        <f t="shared" si="367"/>
        <v>0</v>
      </c>
      <c r="AK766" s="108">
        <f t="shared" si="368"/>
        <v>0</v>
      </c>
      <c r="AM766" s="11">
        <f t="shared" si="369"/>
        <v>0</v>
      </c>
      <c r="AN766" s="108">
        <f t="shared" si="370"/>
        <v>0</v>
      </c>
      <c r="AP766" s="11">
        <f t="shared" si="371"/>
        <v>0</v>
      </c>
      <c r="AQ766" s="108">
        <f t="shared" si="372"/>
        <v>0</v>
      </c>
      <c r="AS766" s="11">
        <f t="shared" si="373"/>
        <v>0</v>
      </c>
      <c r="AT766" s="108">
        <f t="shared" si="374"/>
        <v>0</v>
      </c>
      <c r="AU766" s="158" t="str">
        <f>IF(C766="","",VLOOKUP(B766,apoio!P:S,4,0))</f>
        <v/>
      </c>
    </row>
    <row r="767" spans="1:47" ht="15" customHeight="1" x14ac:dyDescent="0.25">
      <c r="A767" s="47" t="str">
        <f>IF('1_geral'!$D$59="","",'1_geral'!$A$59)</f>
        <v/>
      </c>
      <c r="B767" s="50" t="str">
        <f>IF('1_geral'!$G$59="","",'1_geral'!$G$59)</f>
        <v/>
      </c>
      <c r="C767" s="50" t="str">
        <f>IF('1_geral'!$D$59="","",'1_geral'!$D$59)</f>
        <v/>
      </c>
      <c r="D767" s="138" t="str">
        <f>IF(C767="","",1/'3_pessoal'!C$59)</f>
        <v/>
      </c>
      <c r="E767" s="13">
        <f>IF(C767="",0,'3_pessoal'!BV$59)</f>
        <v>0</v>
      </c>
      <c r="F767" s="34">
        <f>IF(C767="",0,'3_pessoal'!BX$59)</f>
        <v>0</v>
      </c>
      <c r="G767" s="13">
        <f t="shared" si="350"/>
        <v>0</v>
      </c>
      <c r="H767" s="4"/>
      <c r="I767" s="13">
        <f t="shared" si="375"/>
        <v>0</v>
      </c>
      <c r="J767" s="13">
        <f t="shared" si="376"/>
        <v>0</v>
      </c>
      <c r="K767" s="4"/>
      <c r="L767" s="13">
        <f t="shared" si="351"/>
        <v>0</v>
      </c>
      <c r="M767" s="34">
        <f t="shared" si="352"/>
        <v>0</v>
      </c>
      <c r="N767" s="492"/>
      <c r="O767" s="13">
        <f t="shared" si="353"/>
        <v>0</v>
      </c>
      <c r="P767" s="34">
        <f t="shared" si="354"/>
        <v>0</v>
      </c>
      <c r="Q767" s="492"/>
      <c r="R767" s="13">
        <f t="shared" si="355"/>
        <v>0</v>
      </c>
      <c r="S767" s="34">
        <f t="shared" si="356"/>
        <v>0</v>
      </c>
      <c r="T767" s="492"/>
      <c r="U767" s="13">
        <f t="shared" si="357"/>
        <v>0</v>
      </c>
      <c r="V767" s="34">
        <f t="shared" si="358"/>
        <v>0</v>
      </c>
      <c r="W767" s="492"/>
      <c r="X767" s="13">
        <f t="shared" si="359"/>
        <v>0</v>
      </c>
      <c r="Y767" s="34">
        <f t="shared" si="360"/>
        <v>0</v>
      </c>
      <c r="Z767" s="492"/>
      <c r="AA767" s="13">
        <f t="shared" si="361"/>
        <v>0</v>
      </c>
      <c r="AB767" s="34">
        <f t="shared" si="362"/>
        <v>0</v>
      </c>
      <c r="AC767" s="492"/>
      <c r="AD767" s="13">
        <f t="shared" si="363"/>
        <v>0</v>
      </c>
      <c r="AE767" s="34">
        <f t="shared" si="364"/>
        <v>0</v>
      </c>
      <c r="AF767" s="492"/>
      <c r="AG767" s="13">
        <f t="shared" si="365"/>
        <v>0</v>
      </c>
      <c r="AH767" s="34">
        <f t="shared" si="366"/>
        <v>0</v>
      </c>
      <c r="AI767" s="492"/>
      <c r="AJ767" s="13">
        <f t="shared" si="367"/>
        <v>0</v>
      </c>
      <c r="AK767" s="34">
        <f t="shared" si="368"/>
        <v>0</v>
      </c>
      <c r="AL767" s="492"/>
      <c r="AM767" s="13">
        <f t="shared" si="369"/>
        <v>0</v>
      </c>
      <c r="AN767" s="34">
        <f t="shared" si="370"/>
        <v>0</v>
      </c>
      <c r="AO767" s="492"/>
      <c r="AP767" s="13">
        <f t="shared" si="371"/>
        <v>0</v>
      </c>
      <c r="AQ767" s="34">
        <f t="shared" si="372"/>
        <v>0</v>
      </c>
      <c r="AR767" s="492"/>
      <c r="AS767" s="13">
        <f t="shared" si="373"/>
        <v>0</v>
      </c>
      <c r="AT767" s="34">
        <f t="shared" si="374"/>
        <v>0</v>
      </c>
      <c r="AU767" s="158" t="str">
        <f>IF(C767="","",VLOOKUP(B767,apoio!P:S,4,0))</f>
        <v/>
      </c>
    </row>
    <row r="768" spans="1:47" ht="15" customHeight="1" x14ac:dyDescent="0.25">
      <c r="A768" s="8"/>
      <c r="B768" s="162" t="s">
        <v>68</v>
      </c>
      <c r="C768" s="163" t="str">
        <f>'3_pessoal'!BZ1</f>
        <v/>
      </c>
      <c r="E768" s="113"/>
      <c r="F768" s="113"/>
      <c r="G768" s="113"/>
    </row>
    <row r="769" spans="1:47" ht="15" customHeight="1" x14ac:dyDescent="0.25">
      <c r="B769" s="3" t="s">
        <v>1644</v>
      </c>
      <c r="C769" s="8" t="str">
        <f>'3_pessoal'!BZ2</f>
        <v>Nome Sobrenome</v>
      </c>
      <c r="D769" s="6"/>
      <c r="E769" s="113"/>
      <c r="F769" s="113"/>
      <c r="G769" s="113"/>
      <c r="I769" s="159" t="str">
        <f>I774</f>
        <v>Disponível</v>
      </c>
      <c r="J769" s="160">
        <f>IFERROR(ABS((J772-J773)/J772),0)</f>
        <v>0</v>
      </c>
      <c r="L769" s="105" t="str">
        <f>L774</f>
        <v>Disponível</v>
      </c>
      <c r="M769" s="157">
        <f>IFERROR(ABS((M772-M773)/M772),0)</f>
        <v>0</v>
      </c>
      <c r="O769" s="105" t="str">
        <f>O774</f>
        <v>Disponível</v>
      </c>
      <c r="P769" s="157">
        <f>IFERROR(ABS((P772-P773)/P772),0)</f>
        <v>0</v>
      </c>
      <c r="R769" s="105" t="str">
        <f>R774</f>
        <v>Disponível</v>
      </c>
      <c r="S769" s="157">
        <f>IFERROR(ABS((S772-S773)/S772),0)</f>
        <v>0</v>
      </c>
      <c r="U769" s="105" t="str">
        <f>U774</f>
        <v>Disponível</v>
      </c>
      <c r="V769" s="157">
        <f>IFERROR(ABS((V772-V773)/V772),0)</f>
        <v>0</v>
      </c>
      <c r="X769" s="105" t="str">
        <f>X774</f>
        <v>Disponível</v>
      </c>
      <c r="Y769" s="157">
        <f>IFERROR(ABS((Y772-Y773)/Y772),0)</f>
        <v>0</v>
      </c>
      <c r="AA769" s="105" t="str">
        <f>AA774</f>
        <v>Disponível</v>
      </c>
      <c r="AB769" s="157">
        <f>IFERROR(ABS((AB772-AB773)/AB772),0)</f>
        <v>0</v>
      </c>
      <c r="AD769" s="105" t="str">
        <f>AD774</f>
        <v>Disponível</v>
      </c>
      <c r="AE769" s="157">
        <f>IFERROR(ABS((AE772-AE773)/AE772),0)</f>
        <v>0</v>
      </c>
      <c r="AG769" s="105" t="str">
        <f>AG774</f>
        <v>Disponível</v>
      </c>
      <c r="AH769" s="157">
        <f>IFERROR(ABS((AH772-AH773)/AH772),0)</f>
        <v>0</v>
      </c>
      <c r="AJ769" s="105" t="str">
        <f>AJ774</f>
        <v>Disponível</v>
      </c>
      <c r="AK769" s="157">
        <f>IFERROR(ABS((AK772-AK773)/AK772),0)</f>
        <v>0</v>
      </c>
      <c r="AM769" s="105" t="str">
        <f>AM774</f>
        <v>Disponível</v>
      </c>
      <c r="AN769" s="157">
        <f>IFERROR(ABS((AN772-AN773)/AN772),0)</f>
        <v>0</v>
      </c>
      <c r="AP769" s="105" t="str">
        <f>AP774</f>
        <v>Disponível</v>
      </c>
      <c r="AQ769" s="157">
        <f>IFERROR(ABS((AQ772-AQ773)/AQ772),0)</f>
        <v>0</v>
      </c>
      <c r="AS769" s="105" t="str">
        <f>AS774</f>
        <v>Disponível</v>
      </c>
      <c r="AT769" s="157">
        <f>IFERROR(ABS((AT772-AT773)/AT772),0)</f>
        <v>0</v>
      </c>
    </row>
    <row r="770" spans="1:47" ht="15" customHeight="1" x14ac:dyDescent="0.25">
      <c r="B770" s="3" t="s">
        <v>1645</v>
      </c>
      <c r="C770" s="8" t="str">
        <f>'1_geral'!$D$2</f>
        <v/>
      </c>
      <c r="E770" s="647"/>
      <c r="F770" s="647"/>
      <c r="G770" s="647"/>
      <c r="I770" s="35"/>
      <c r="J770" s="35" t="e">
        <f>(J772-J773)/J772</f>
        <v>#DIV/0!</v>
      </c>
      <c r="K770" s="35"/>
      <c r="L770" s="165"/>
      <c r="M770" s="165" t="e">
        <f>(M772-M773)/M772</f>
        <v>#DIV/0!</v>
      </c>
      <c r="N770" s="165"/>
      <c r="O770" s="165"/>
      <c r="P770" s="165" t="e">
        <f>(P772-P773)/P772</f>
        <v>#DIV/0!</v>
      </c>
      <c r="Q770" s="165"/>
      <c r="R770" s="165"/>
      <c r="S770" s="165" t="e">
        <f>(S772-S773)/S772</f>
        <v>#DIV/0!</v>
      </c>
      <c r="T770" s="165"/>
      <c r="U770" s="165"/>
      <c r="V770" s="165" t="e">
        <f>(V772-V773)/V772</f>
        <v>#DIV/0!</v>
      </c>
      <c r="W770" s="165"/>
      <c r="X770" s="165"/>
      <c r="Y770" s="165" t="e">
        <f>(Y772-Y773)/Y772</f>
        <v>#DIV/0!</v>
      </c>
      <c r="Z770" s="165"/>
      <c r="AA770" s="165"/>
      <c r="AB770" s="165" t="e">
        <f>(AB772-AB773)/AB772</f>
        <v>#DIV/0!</v>
      </c>
      <c r="AC770" s="165"/>
      <c r="AD770" s="165"/>
      <c r="AE770" s="165" t="e">
        <f>(AE772-AE773)/AE772</f>
        <v>#DIV/0!</v>
      </c>
      <c r="AF770" s="165"/>
      <c r="AG770" s="165"/>
      <c r="AH770" s="165" t="e">
        <f>(AH772-AH773)/AH772</f>
        <v>#DIV/0!</v>
      </c>
      <c r="AI770" s="165"/>
      <c r="AJ770" s="165"/>
      <c r="AK770" s="165" t="e">
        <f>(AK772-AK773)/AK772</f>
        <v>#DIV/0!</v>
      </c>
      <c r="AL770" s="165"/>
      <c r="AM770" s="165"/>
      <c r="AN770" s="165" t="e">
        <f>(AN772-AN773)/AN772</f>
        <v>#DIV/0!</v>
      </c>
      <c r="AO770" s="165"/>
      <c r="AP770" s="165"/>
      <c r="AQ770" s="165" t="e">
        <f>(AQ772-AQ773)/AQ772</f>
        <v>#DIV/0!</v>
      </c>
      <c r="AR770" s="165"/>
      <c r="AS770" s="165"/>
      <c r="AT770" s="165" t="e">
        <f>(AT772-AT773)/AT772</f>
        <v>#DIV/0!</v>
      </c>
    </row>
    <row r="771" spans="1:47" ht="15" customHeight="1" x14ac:dyDescent="0.25">
      <c r="B771" s="3" t="s">
        <v>1646</v>
      </c>
      <c r="C771" s="6">
        <f>'1_geral'!$D$4</f>
        <v>0</v>
      </c>
      <c r="D771" s="9"/>
      <c r="E771" s="31"/>
      <c r="F771" s="31"/>
      <c r="G771" s="31"/>
      <c r="I771" s="648" t="s">
        <v>1647</v>
      </c>
      <c r="J771" s="648"/>
      <c r="L771" s="526" t="s">
        <v>125</v>
      </c>
      <c r="M771" s="526"/>
      <c r="O771" s="526" t="s">
        <v>143</v>
      </c>
      <c r="P771" s="526"/>
      <c r="R771" s="526" t="s">
        <v>126</v>
      </c>
      <c r="S771" s="526"/>
      <c r="U771" s="526" t="s">
        <v>144</v>
      </c>
      <c r="V771" s="526"/>
      <c r="X771" s="526" t="s">
        <v>145</v>
      </c>
      <c r="Y771" s="526"/>
      <c r="AA771" s="526" t="s">
        <v>127</v>
      </c>
      <c r="AB771" s="526"/>
      <c r="AD771" s="526" t="s">
        <v>128</v>
      </c>
      <c r="AE771" s="526"/>
      <c r="AG771" s="526" t="s">
        <v>146</v>
      </c>
      <c r="AH771" s="526"/>
      <c r="AJ771" s="526" t="s">
        <v>147</v>
      </c>
      <c r="AK771" s="526"/>
      <c r="AM771" s="526" t="s">
        <v>148</v>
      </c>
      <c r="AN771" s="526"/>
      <c r="AP771" s="526" t="s">
        <v>129</v>
      </c>
      <c r="AQ771" s="526"/>
      <c r="AS771" s="526" t="s">
        <v>149</v>
      </c>
      <c r="AT771" s="526"/>
    </row>
    <row r="772" spans="1:47" ht="15" customHeight="1" x14ac:dyDescent="0.25">
      <c r="E772" s="32"/>
      <c r="F772" s="32"/>
      <c r="G772" s="32"/>
      <c r="I772" s="105" t="s">
        <v>77</v>
      </c>
      <c r="J772" s="106">
        <f>SUM(M772,P772,S772,V772,Y772,AB772,AE772,AH772,AK772,AN772,AQ772,AT772)</f>
        <v>0</v>
      </c>
      <c r="L772" s="105" t="s">
        <v>77</v>
      </c>
      <c r="M772" s="106">
        <f>IF('3_pessoal'!$CA$3="Carga Horária",0,'3_pessoal'!$CA$3)</f>
        <v>0</v>
      </c>
      <c r="O772" s="105" t="s">
        <v>77</v>
      </c>
      <c r="P772" s="106">
        <f>M772</f>
        <v>0</v>
      </c>
      <c r="R772" s="105" t="s">
        <v>77</v>
      </c>
      <c r="S772" s="106">
        <f>M772</f>
        <v>0</v>
      </c>
      <c r="U772" s="105" t="s">
        <v>77</v>
      </c>
      <c r="V772" s="106">
        <f>M772</f>
        <v>0</v>
      </c>
      <c r="X772" s="105" t="s">
        <v>77</v>
      </c>
      <c r="Y772" s="106">
        <f>M772</f>
        <v>0</v>
      </c>
      <c r="AA772" s="105" t="s">
        <v>77</v>
      </c>
      <c r="AB772" s="106">
        <f>M772</f>
        <v>0</v>
      </c>
      <c r="AD772" s="105" t="s">
        <v>77</v>
      </c>
      <c r="AE772" s="106">
        <f>M772</f>
        <v>0</v>
      </c>
      <c r="AG772" s="105" t="s">
        <v>77</v>
      </c>
      <c r="AH772" s="106">
        <f>M772</f>
        <v>0</v>
      </c>
      <c r="AJ772" s="105" t="s">
        <v>77</v>
      </c>
      <c r="AK772" s="106">
        <f>M772</f>
        <v>0</v>
      </c>
      <c r="AM772" s="105" t="s">
        <v>77</v>
      </c>
      <c r="AN772" s="106">
        <f>M772</f>
        <v>0</v>
      </c>
      <c r="AP772" s="105" t="s">
        <v>77</v>
      </c>
      <c r="AQ772" s="106">
        <f>M772</f>
        <v>0</v>
      </c>
      <c r="AS772" s="105" t="s">
        <v>77</v>
      </c>
      <c r="AT772" s="106">
        <f>M772</f>
        <v>0</v>
      </c>
    </row>
    <row r="773" spans="1:47" ht="15" customHeight="1" x14ac:dyDescent="0.25">
      <c r="A773" s="523" t="s">
        <v>68</v>
      </c>
      <c r="B773" s="526" t="s">
        <v>2</v>
      </c>
      <c r="C773" s="526" t="s">
        <v>3</v>
      </c>
      <c r="E773" s="526" t="s">
        <v>241</v>
      </c>
      <c r="F773" s="526"/>
      <c r="G773" s="526"/>
      <c r="I773" s="105" t="s">
        <v>245</v>
      </c>
      <c r="J773" s="106">
        <f>SUM(L777:AT826)</f>
        <v>0</v>
      </c>
      <c r="L773" s="105" t="s">
        <v>245</v>
      </c>
      <c r="M773" s="106">
        <f>SUM(L777:M826)</f>
        <v>0</v>
      </c>
      <c r="O773" s="105" t="s">
        <v>245</v>
      </c>
      <c r="P773" s="106">
        <f>SUM(O777:P826)</f>
        <v>0</v>
      </c>
      <c r="R773" s="105" t="s">
        <v>245</v>
      </c>
      <c r="S773" s="106">
        <f>SUM(R777:S826)</f>
        <v>0</v>
      </c>
      <c r="U773" s="105" t="s">
        <v>245</v>
      </c>
      <c r="V773" s="106">
        <f>SUM(U777:V826)</f>
        <v>0</v>
      </c>
      <c r="X773" s="105" t="s">
        <v>245</v>
      </c>
      <c r="Y773" s="106">
        <f>SUM(X777:Y826)</f>
        <v>0</v>
      </c>
      <c r="AA773" s="105" t="s">
        <v>245</v>
      </c>
      <c r="AB773" s="106">
        <f>SUM(AA777:AB826)</f>
        <v>0</v>
      </c>
      <c r="AD773" s="105" t="s">
        <v>245</v>
      </c>
      <c r="AE773" s="106">
        <f>SUM(AD777:AE826)</f>
        <v>0</v>
      </c>
      <c r="AG773" s="105" t="s">
        <v>245</v>
      </c>
      <c r="AH773" s="106">
        <f>SUM(AG777:AH826)</f>
        <v>0</v>
      </c>
      <c r="AJ773" s="105" t="s">
        <v>245</v>
      </c>
      <c r="AK773" s="106">
        <f>SUM(AJ777:AK826)</f>
        <v>0</v>
      </c>
      <c r="AM773" s="105" t="s">
        <v>245</v>
      </c>
      <c r="AN773" s="106">
        <f>SUM(AM777:AN826)</f>
        <v>0</v>
      </c>
      <c r="AP773" s="105" t="s">
        <v>245</v>
      </c>
      <c r="AQ773" s="106">
        <f>SUM(AP777:AQ826)</f>
        <v>0</v>
      </c>
      <c r="AS773" s="105" t="s">
        <v>245</v>
      </c>
      <c r="AT773" s="106">
        <f>SUM(AS777:AT826)</f>
        <v>0</v>
      </c>
    </row>
    <row r="774" spans="1:47" ht="15" customHeight="1" x14ac:dyDescent="0.25">
      <c r="A774" s="524"/>
      <c r="B774" s="526"/>
      <c r="C774" s="526"/>
      <c r="E774" s="643" t="str">
        <f>CONCATENATE(parametros!$C$3," (min)")</f>
        <v>Presencial (min)</v>
      </c>
      <c r="F774" s="644" t="str">
        <f>CONCATENATE(parametros!$M$3," (min)")</f>
        <v>Teletrabalho (min)</v>
      </c>
      <c r="G774" s="645" t="s">
        <v>242</v>
      </c>
      <c r="I774" s="105" t="str">
        <f>IF(J773&gt;J772,"Excesso","Disponível")</f>
        <v>Disponível</v>
      </c>
      <c r="J774" s="106">
        <f>ABS(J772-J773)</f>
        <v>0</v>
      </c>
      <c r="L774" s="105" t="str">
        <f>IF(M773&gt;M772,"Excesso","Disponível")</f>
        <v>Disponível</v>
      </c>
      <c r="M774" s="106">
        <f>ABS(M772*11/12-SUM(L777:M826))</f>
        <v>0</v>
      </c>
      <c r="O774" s="105" t="str">
        <f>IF(P773&gt;P772,"Excesso","Disponível")</f>
        <v>Disponível</v>
      </c>
      <c r="P774" s="106">
        <f>ABS(P772*11/12-SUM(O777:P826))</f>
        <v>0</v>
      </c>
      <c r="R774" s="105" t="str">
        <f>IF(S773&gt;S772,"Excesso","Disponível")</f>
        <v>Disponível</v>
      </c>
      <c r="S774" s="106">
        <f>ABS(S772*11/12-SUM(R777:S826))</f>
        <v>0</v>
      </c>
      <c r="U774" s="105" t="str">
        <f>IF(V773&gt;V772,"Excesso","Disponível")</f>
        <v>Disponível</v>
      </c>
      <c r="V774" s="106">
        <f>ABS(V772*11/12-SUM(U777:V826))</f>
        <v>0</v>
      </c>
      <c r="X774" s="105" t="str">
        <f>IF(Y773&gt;Y772,"Excesso","Disponível")</f>
        <v>Disponível</v>
      </c>
      <c r="Y774" s="106">
        <f>ABS(Y772*11/12-SUM(X777:Y826))</f>
        <v>0</v>
      </c>
      <c r="AA774" s="105" t="str">
        <f>IF(AB773&gt;AB772,"Excesso","Disponível")</f>
        <v>Disponível</v>
      </c>
      <c r="AB774" s="106">
        <f>ABS(AB772*11/12-SUM(AA777:AB826))</f>
        <v>0</v>
      </c>
      <c r="AD774" s="105" t="str">
        <f>IF(AE773&gt;AE772,"Excesso","Disponível")</f>
        <v>Disponível</v>
      </c>
      <c r="AE774" s="106">
        <f>ABS(AE772*11/12-SUM(AD777:AE826))</f>
        <v>0</v>
      </c>
      <c r="AG774" s="105" t="str">
        <f>IF(AH773&gt;AH772,"Excesso","Disponível")</f>
        <v>Disponível</v>
      </c>
      <c r="AH774" s="106">
        <f>ABS(AH772*11/12-SUM(AG777:AH826))</f>
        <v>0</v>
      </c>
      <c r="AJ774" s="105" t="str">
        <f>IF(AK773&gt;AK772,"Excesso","Disponível")</f>
        <v>Disponível</v>
      </c>
      <c r="AK774" s="106">
        <f>ABS(AK772*11/12-SUM(AJ777:AK826))</f>
        <v>0</v>
      </c>
      <c r="AM774" s="105" t="str">
        <f>IF(AN773&gt;AN772,"Excesso","Disponível")</f>
        <v>Disponível</v>
      </c>
      <c r="AN774" s="106">
        <f>ABS(AN772*11/12-SUM(AM777:AN826))</f>
        <v>0</v>
      </c>
      <c r="AP774" s="105" t="str">
        <f>IF(AQ773&gt;AQ772,"Excesso","Disponível")</f>
        <v>Disponível</v>
      </c>
      <c r="AQ774" s="106">
        <f>ABS(AQ772*11/12-SUM(AP777:AQ826))</f>
        <v>0</v>
      </c>
      <c r="AS774" s="105" t="str">
        <f>IF(AT773&gt;AT772,"Excesso","Disponível")</f>
        <v>Disponível</v>
      </c>
      <c r="AT774" s="106">
        <f>ABS(AT772*11/12-SUM(AS777:AT826))</f>
        <v>0</v>
      </c>
    </row>
    <row r="775" spans="1:47" ht="15" customHeight="1" x14ac:dyDescent="0.25">
      <c r="A775" s="524"/>
      <c r="B775" s="526"/>
      <c r="C775" s="526"/>
      <c r="E775" s="643"/>
      <c r="F775" s="644"/>
      <c r="G775" s="646"/>
      <c r="I775" s="161">
        <f>IFERROR(SUM(I777:I826)/(SUM(I777:I826)+SUM(J777:J826)),0)</f>
        <v>0</v>
      </c>
      <c r="J775" s="161">
        <f>IFERROR(SUM(J777:J826)/(SUM(I777:I826)+SUM(J777:J826)),0)</f>
        <v>0</v>
      </c>
      <c r="L775" s="110">
        <f>IFERROR(SUM(L777:L826)/(SUM(L777:L826)+SUM(M777:M826)),0)</f>
        <v>0</v>
      </c>
      <c r="M775" s="111">
        <f>IFERROR(SUM(M777:M826)/(SUM(L777:L826)+SUM(M777:M826)),0)</f>
        <v>0</v>
      </c>
      <c r="O775" s="110">
        <f>IFERROR(SUM(O777:O826)/(SUM(O777:O826)+SUM(P777:P826)),0)</f>
        <v>0</v>
      </c>
      <c r="P775" s="111">
        <f>IFERROR(SUM(P777:P826)/(SUM(O777:O826)+SUM(P777:P826)),0)</f>
        <v>0</v>
      </c>
      <c r="R775" s="110">
        <f>IFERROR(SUM(R777:R826)/(SUM(R777:R826)+SUM(S777:S826)),0)</f>
        <v>0</v>
      </c>
      <c r="S775" s="111">
        <f>IFERROR(SUM(S777:S826)/(SUM(R777:R826)+SUM(S777:S826)),0)</f>
        <v>0</v>
      </c>
      <c r="U775" s="110">
        <f>IFERROR(SUM(U777:U826)/(SUM(U777:U826)+SUM(V777:V826)),0)</f>
        <v>0</v>
      </c>
      <c r="V775" s="111">
        <f>IFERROR(SUM(V777:V826)/(SUM(U777:U826)+SUM(V777:V826)),0)</f>
        <v>0</v>
      </c>
      <c r="X775" s="110">
        <f>IFERROR(SUM(X777:X826)/(SUM(X777:X826)+SUM(Y777:Y826)),0)</f>
        <v>0</v>
      </c>
      <c r="Y775" s="111">
        <f>IFERROR(SUM(Y777:Y826)/(SUM(X777:X826)+SUM(Y777:Y826)),0)</f>
        <v>0</v>
      </c>
      <c r="AA775" s="110">
        <f>IFERROR(SUM(AA777:AA826)/(SUM(AA777:AA826)+SUM(AB777:AB826)),0)</f>
        <v>0</v>
      </c>
      <c r="AB775" s="111">
        <f>IFERROR(SUM(AB777:AB826)/(SUM(AA777:AA826)+SUM(AB777:AB826)),0)</f>
        <v>0</v>
      </c>
      <c r="AD775" s="110">
        <f>IFERROR(SUM(AD777:AD826)/(SUM(AD777:AD826)+SUM(AE777:AE826)),0)</f>
        <v>0</v>
      </c>
      <c r="AE775" s="111">
        <f>IFERROR(SUM(AE777:AE826)/(SUM(AD777:AD826)+SUM(AE777:AE826)),0)</f>
        <v>0</v>
      </c>
      <c r="AG775" s="110">
        <f>IFERROR(SUM(AG777:AG826)/(SUM(AG777:AG826)+SUM(AH777:AH826)),0)</f>
        <v>0</v>
      </c>
      <c r="AH775" s="111">
        <f>IFERROR(SUM(AH777:AH826)/(SUM(AG777:AG826)+SUM(AH777:AH826)),0)</f>
        <v>0</v>
      </c>
      <c r="AJ775" s="110">
        <f>IFERROR(SUM(AJ777:AJ826)/(SUM(AJ777:AJ826)+SUM(AK777:AK826)),0)</f>
        <v>0</v>
      </c>
      <c r="AK775" s="111">
        <f>IFERROR(SUM(AK777:AK826)/(SUM(AJ777:AJ826)+SUM(AK777:AK826)),0)</f>
        <v>0</v>
      </c>
      <c r="AM775" s="110">
        <f>IFERROR(SUM(AM777:AM826)/(SUM(AM777:AM826)+SUM(AN777:AN826)),0)</f>
        <v>0</v>
      </c>
      <c r="AN775" s="111">
        <f>IFERROR(SUM(AN777:AN826)/(SUM(AM777:AM826)+SUM(AN777:AN826)),0)</f>
        <v>0</v>
      </c>
      <c r="AP775" s="110">
        <f>IFERROR(SUM(AP777:AP826)/(SUM(AP777:AP826)+SUM(AQ777:AQ826)),0)</f>
        <v>0</v>
      </c>
      <c r="AQ775" s="111">
        <f>IFERROR(SUM(AQ777:AQ826)/(SUM(AP777:AP826)+SUM(AQ777:AQ826)),0)</f>
        <v>0</v>
      </c>
      <c r="AS775" s="110">
        <f>IFERROR(SUM(AS777:AS826)/(SUM(AS777:AS826)+SUM(AT777:AT826)),0)</f>
        <v>0</v>
      </c>
      <c r="AT775" s="111">
        <f>IFERROR(SUM(AT777:AT826)/(SUM(AS777:AS826)+SUM(AT777:AT826)),0)</f>
        <v>0</v>
      </c>
    </row>
    <row r="776" spans="1:47" ht="15" customHeight="1" x14ac:dyDescent="0.25">
      <c r="A776" s="525"/>
      <c r="B776" s="526"/>
      <c r="C776" s="526"/>
      <c r="E776" s="643"/>
      <c r="F776" s="644"/>
      <c r="G776" s="646"/>
      <c r="I776" s="36">
        <f>parametros!C773</f>
        <v>0</v>
      </c>
      <c r="J776" s="77">
        <f>parametros!M773</f>
        <v>0</v>
      </c>
      <c r="K776" s="1"/>
      <c r="L776" s="109" t="str">
        <f>parametros!$C$3</f>
        <v>Presencial</v>
      </c>
      <c r="M776" s="77" t="str">
        <f>parametros!$M$3</f>
        <v>Teletrabalho</v>
      </c>
      <c r="N776" s="1"/>
      <c r="O776" s="109" t="str">
        <f>parametros!$C$3</f>
        <v>Presencial</v>
      </c>
      <c r="P776" s="77" t="str">
        <f>parametros!$M$3</f>
        <v>Teletrabalho</v>
      </c>
      <c r="Q776" s="1"/>
      <c r="R776" s="109" t="str">
        <f>parametros!$C$3</f>
        <v>Presencial</v>
      </c>
      <c r="S776" s="77" t="str">
        <f>parametros!$M$3</f>
        <v>Teletrabalho</v>
      </c>
      <c r="T776" s="1"/>
      <c r="U776" s="109" t="str">
        <f>parametros!$C$3</f>
        <v>Presencial</v>
      </c>
      <c r="V776" s="77" t="str">
        <f>parametros!$M$3</f>
        <v>Teletrabalho</v>
      </c>
      <c r="W776" s="1"/>
      <c r="X776" s="109" t="str">
        <f>parametros!$C$3</f>
        <v>Presencial</v>
      </c>
      <c r="Y776" s="77" t="str">
        <f>parametros!$M$3</f>
        <v>Teletrabalho</v>
      </c>
      <c r="Z776" s="1"/>
      <c r="AA776" s="109" t="str">
        <f>parametros!$C$3</f>
        <v>Presencial</v>
      </c>
      <c r="AB776" s="77" t="str">
        <f>parametros!$M$3</f>
        <v>Teletrabalho</v>
      </c>
      <c r="AC776" s="1"/>
      <c r="AD776" s="109" t="str">
        <f>parametros!$C$3</f>
        <v>Presencial</v>
      </c>
      <c r="AE776" s="77" t="str">
        <f>parametros!$M$3</f>
        <v>Teletrabalho</v>
      </c>
      <c r="AF776" s="1"/>
      <c r="AG776" s="109" t="str">
        <f>parametros!$C$3</f>
        <v>Presencial</v>
      </c>
      <c r="AH776" s="77" t="str">
        <f>parametros!$M$3</f>
        <v>Teletrabalho</v>
      </c>
      <c r="AI776" s="1"/>
      <c r="AJ776" s="109" t="str">
        <f>parametros!$C$3</f>
        <v>Presencial</v>
      </c>
      <c r="AK776" s="77" t="str">
        <f>parametros!$M$3</f>
        <v>Teletrabalho</v>
      </c>
      <c r="AL776" s="1"/>
      <c r="AM776" s="109" t="str">
        <f>parametros!$C$3</f>
        <v>Presencial</v>
      </c>
      <c r="AN776" s="77" t="str">
        <f>parametros!$M$3</f>
        <v>Teletrabalho</v>
      </c>
      <c r="AO776" s="1"/>
      <c r="AP776" s="109" t="str">
        <f>parametros!$C$3</f>
        <v>Presencial</v>
      </c>
      <c r="AQ776" s="77" t="str">
        <f>parametros!$M$3</f>
        <v>Teletrabalho</v>
      </c>
      <c r="AR776" s="1"/>
      <c r="AS776" s="109" t="str">
        <f>parametros!$C$3</f>
        <v>Presencial</v>
      </c>
      <c r="AT776" s="77" t="str">
        <f>parametros!$M$3</f>
        <v>Teletrabalho</v>
      </c>
    </row>
    <row r="777" spans="1:47" ht="15" customHeight="1" x14ac:dyDescent="0.25">
      <c r="A777" s="10" t="str">
        <f>IF('1_geral'!$D$10="","",'1_geral'!$A$10)</f>
        <v/>
      </c>
      <c r="B777" s="48" t="str">
        <f>IF('1_geral'!$G$10="","",'1_geral'!$G$10)</f>
        <v/>
      </c>
      <c r="C777" s="48" t="str">
        <f>IF('1_geral'!$D$10="","",'1_geral'!$D$10)</f>
        <v/>
      </c>
      <c r="D777" s="35" t="str">
        <f>IF(C777="","",1/'3_pessoal'!C$10)</f>
        <v/>
      </c>
      <c r="E777" s="11">
        <f>IF(C777="",0,'3_pessoal'!CA$10)</f>
        <v>0</v>
      </c>
      <c r="F777" s="107">
        <f>IF(C777="",0,'3_pessoal'!CC$10)</f>
        <v>0</v>
      </c>
      <c r="G777" s="11">
        <f>IF(C777="",0,SUM(E777,F777))</f>
        <v>0</v>
      </c>
      <c r="I777" s="11">
        <f t="shared" ref="I777:I808" si="377">IF(C777="",0,SUM(L777,O777,R777,U777,X777,AA777,AD777,AG777,AJ777,AM777,AP777,AS777))</f>
        <v>0</v>
      </c>
      <c r="J777" s="112">
        <f t="shared" ref="J777:J808" si="378">IF(C777="",0,SUM(M777,P777,S777,V777,Y777,AB777,AE777,AH777,AK777,AN777,AQ777,AT777))</f>
        <v>0</v>
      </c>
      <c r="L777" s="11">
        <f>IFERROR(IF($E777="",0,$D777*IF($AU777="22d",$E777,IF($AU777="4w",$E777,IF($AU777="2w",$E777,IF($AU777="1m",$E777,IF($AU777="1b",$E777/6,IF($AU777="1t",$E777/4,IF($AU777="1q",$E777/3,IF($AU777="1s",$E777/2,IF($AU777="1a",$E777,IF($AU777="b1",$E777/2,IF($AU777="q1",$E777/3,IF($AU777="t1",$E777/4,IF($AU777="s1",$E777/6,IF($AU777="1b1",$E777/2,0))))))))))))))),0)</f>
        <v>0</v>
      </c>
      <c r="M777" s="107">
        <f>IFERROR(IF($F777="",0,$D777*IF($AU777="22d",$F777,IF($AU777="4w",$F777,IF($AU777="2w",$F777,IF($AU777="1m",$F777,IF($AU777="1b",VF777/6,IF($AU777="1t",$F777/4,IF($AU777="1q",$F777/3,IF($AU777="1s",$F777/2,IF($AU777="1a",$F777,IF($AU777="b1",$F777/2,IF($AU777="q1",$F777/3,IF($AU777="t1",$F777/4,IF($AU777="s1",$F777/6,IF($AU777="1b1",$F777/2,0))))))))))))))),0)</f>
        <v>0</v>
      </c>
      <c r="O777" s="11">
        <f>IFERROR(IF($E777="",0,$D777*IF($AU777="22d",$E777,IF($AU777="4w",$E777,IF($AU777="2w",$E777,IF($AU777="1m",$E777,IF($AU777="2b",$E777/6,IF($AU777="2t",$E777/4,IF($AU777="2q",$E777/3,IF($AU777="2s",$E777/2,IF($AU777="2a",$E777,IF($AU777="b1",$E777/2,IF($AU777="q1",$E777/3,IF($AU777="t1",$E777/4,IF($AU777="s1",$E777/6,IF($AU777="2b2",$E777/2,0))))))))))))))),0)</f>
        <v>0</v>
      </c>
      <c r="P777" s="107">
        <f>IFERROR(IF($F777="",0,$D777*IF($AU777="22d",$F777,IF($AU777="4w",$F777,IF($AU777="2w",$F777,IF($AU777="1m",$F777,IF($AU777="2b",$F777/6,IF($AU777="2t",$F777/4,IF($AU777="2q",$F777/3,IF($AU777="2s",$F777/2,IF($AU777="2a",$F777,IF($AU777="b1",$F777/2,IF($AU777="q1",$F777/3,IF($AU777="t1",$F777/4,IF($AU777="s1",$F777/6,IF($AU777="2b2",$F777/2,0))))))))))))))),0)</f>
        <v>0</v>
      </c>
      <c r="R777" s="11">
        <f>IFERROR(IF($E777="",0,$D777*IF($AU777="22d",$E777,IF($AU777="4w",$E777,IF($AU777="2w",$E777,IF($AU777="1m",$E777,IF($AU777="1b",$E777/6,IF($AU777="3t",$E777/4,IF($AU777="3q",$E777/3,IF($AU777="3s",$E777/2,IF($AU777="3a",$E777,IF($AU777="b2",$E777/2,IF($AU777="q1",$E777/3,IF($AU777="t1",$E777/4,IF($AU777="s1",$E777/6,IF($AU777="2b2",$E777/2,0))))))))))))))),0)</f>
        <v>0</v>
      </c>
      <c r="S777" s="107">
        <f>IFERROR(IF($F777="",0,$D777*IF($AU777="22d",$F777,IF($AU777="4w",$F777,IF($AU777="2w",$F777,IF($AU777="1m",$F777,IF($AU777="1b",$F777/6,IF($AU777="3t",$F777/4,IF($AU777="3q",$F777/3,IF($AU777="3s",$F777/2,IF($AU777="3a",$F777,IF($AU777="b2",$F777/2,IF($AU777="q1",$F777/3,IF($AU777="t1",$F777/4,IF($AU777="s1",$F777/6,IF($AU777="2b2",$F777/2,0))))))))))))))),0)</f>
        <v>0</v>
      </c>
      <c r="U777" s="11">
        <f>IFERROR(IF($E777="",0,$D777*IF($AU777="22d",$E777,IF($AU777="4w",$E777,IF($AU777="2w",$E777,IF($AU777="1m",$E777,IF($AU777="2b",$E777/6,IF($AU777="1t",$E777/4,IF($AU777="4q",$E777/3,IF($AU777="4s",$E777/2,IF($AU777="4a",$E777,IF($AU777="b2",$E777/2,IF($AU777="q1",$E777/3,IF($AU777="t2",$E777/4,IF($AU777="s1",$E777/6,IF($AU777="3b3",$E777/2,0))))))))))))))),0)</f>
        <v>0</v>
      </c>
      <c r="V777" s="107">
        <f>IFERROR(IF($F777="",0,$D777*IF($AU777="22d",$F777,IF($AU777="4w",$F777,IF($AU777="2w",$F777,IF($AU777="1m",$F777,IF($AU777="2b",$F777/6,IF($AU777="1t",$F777/4,IF($AU777="4q",$F777/3,IF($AU777="4s",$F777/2,IF($AU777="4a",$F777,IF($AU777="b2",$F777/2,IF($AU777="q1",$F777/3,IF($AU777="t2",$F777/4,IF($AU777="s1",$F777/6,IF($AU777="3b3",$F777/2,0))))))))))))))),0)</f>
        <v>0</v>
      </c>
      <c r="X777" s="11">
        <f>IFERROR(IF($E777="",0,$D777*IF($AU777="22d",$E777,IF($AU777="4w",$E777,IF($AU777="2w",$E777,IF($AU777="1m",$E777,IF($AU777="1b",$E777/6,IF($AU777="2t",$E777/4,IF($AU777="1q",$E777/3,IF($AU777="5s",$E777/2,IF($AU777="5a",$E777,IF($AU777="b3",$E777/2,IF($AU777="q2",$E777/3,IF($AU777="t2",$E777/4,IF($AU777="s1",$E777/6,IF($AU777="3b3",$E777/2,0))))))))))))))),0)</f>
        <v>0</v>
      </c>
      <c r="Y777" s="107">
        <f>IFERROR(IF($F777="",0,$D777*IF($AU777="22d",$F777,IF($AU777="4w",$F777,IF($AU777="2w",$F777,IF($AU777="1m",$F777,IF($AU777="1b",$F777/6,IF($AU777="2t",$F777/4,IF($AU777="1q",$F777/3,IF($AU777="5s",$F777/2,IF($AU777="5a",$F777,IF($AU777="b3",$F777/2,IF($AU777="q2",$F777/3,IF($AU777="t2",$F777/4,IF($AU777="s1",$F777/6,IF($AU777="3b3",$F777/2,0))))))))))))))),0)</f>
        <v>0</v>
      </c>
      <c r="AA777" s="11">
        <f>IFERROR(IF($E777="",0,$D777*IF($AU777="22d",$E777,IF($AU777="4w",$E777,IF($AU777="2w",$E777,IF($AU777="1m",$E777,IF($AU777="2b",$E777/6,IF($AU777="3t",$E777/4,IF($AU777="2q",$E777/3,IF($AU777="6s",$E777/2,IF($AU777="6a",$E777,IF($AU777="b3",$E777/2,IF($AU777="q2",$E777/3,IF($AU777="t2",$E777/4,IF($AU777="s1",$E777/6,IF($AU777="4b4",$E777/2,0))))))))))))))),0)</f>
        <v>0</v>
      </c>
      <c r="AB777" s="107">
        <f>IFERROR(IF($F777="",0,$D777*IF($AU777="22d",$F777,IF($AU777="4w",$F777,IF($AU777="2w",$F777,IF($AU777="1m",$F777,IF($AU777="2b",$F777/6,IF($AU777="3t",$F777/4,IF($AU777="2q",$F777/3,IF($AU777="6s",$F777/2,IF($AU777="6a",$F777,IF($AU777="b3",$F777/2,IF($AU777="q2",$F777/3,IF($AU777="t2",$F777/4,IF($AU777="s1",$F777/6,IF($AU777="4b4",$F777/2,0))))))))))))))),0)</f>
        <v>0</v>
      </c>
      <c r="AD777" s="11">
        <f>IFERROR(IF($E777="",0,$D777*IF($AU777="22d",$E777,IF($AU777="4w",$E777,IF($AU777="2w",$E777,IF($AU777="1m",$E777,IF($AU777="1b",$E777/6,IF($AU777="1t",$E777/4,IF($AU777="3q",$E777/3,IF($AU777="1s",$E777/2,IF($AU777="7a",$E777,IF($AU777="b3",$E777/2,IF($AU777="q2",$E777/3,IF($AU777="t3",$E777/4,IF($AU777="s2",$E777/6,IF($AU777="4b4",$E777/2,0))))))))))))))),0)</f>
        <v>0</v>
      </c>
      <c r="AE777" s="107">
        <f>IFERROR(IF($F777="",0,$D777*IF($AU777="22d",$F777,IF($AU777="4w",$F777,IF($AU777="2w",$F777,IF($AU777="1m",$F777,IF($AU777="1b",$F777/6,IF($AU777="1t",$F777/4,IF($AU777="3q",$F777/3,IF($AU777="1s",$F777/2,IF($AU777="7a",$F777,IF($AU777="b3",$F777/2,IF($AU777="q2",$F777/3,IF($AU777="t3",$F777/4,IF($AU777="s2",$F777/6,IF($AU777="4b4",$F777/2,0))))))))))))))),0)</f>
        <v>0</v>
      </c>
      <c r="AG777" s="11">
        <f>IFERROR(IF($E777="",0,$D777*IF($AU777="22d",$E777,IF($AU777="4w",$E777,IF($AU777="2w",$E777,IF($AU777="1m",$E777,IF($AU777="2b",$E777/6,IF($AU777="2t",$E777/4,IF($AU777="4q",$E777/3,IF($AU777="2s",$E777/2,IF($AU777="8a",$E777,IF($AU777="b4",$E777/2,IF($AU777="q2",$E777/3,IF($AU777="t3",$E777/4,IF($AU777="s2",$E777/6,IF($AU777="5b5",$E777/2,0))))))))))))))),0)</f>
        <v>0</v>
      </c>
      <c r="AH777" s="107">
        <f>IFERROR(IF($F777="",0,$D777*IF($AU777="22d",$F777,IF($AU777="4w",$F777,IF($AU777="2w",$F777,IF($AU777="1m",$F777,IF($AU777="2b",$F777/6,IF($AU777="2t",$F777/4,IF($AU777="4q",$F777/3,IF($AU777="2s",$F777/2,IF($AU777="8a",$F777,IF($AU777="b4",$F777/2,IF($AU777="q2",$F777/3,IF($AU777="t3",$F777/4,IF($AU777="s2",$F777/6,IF($AU777="5b5",$F777/2,0))))))))))))))),0)</f>
        <v>0</v>
      </c>
      <c r="AJ777" s="11">
        <f>IFERROR(IF($E777="",0,$D777*IF($AU777="22d",$E777,IF($AU777="4w",$E777,IF($AU777="2w",$E777,IF($AU777="1m",$E777,IF($AU777="1b",$E777/6,IF($AU777="3t",$E777/4,IF($AU777="1q",$E777/3,IF($AU777="3s",$E777/2,IF($AU777="9a",$E777,IF($AU777="b5",$E777/2,IF($AU777="q3",$E777/3,IF($AU777="t3",$E777/4,IF($AU777="s2",$E777/6,IF($AU777="5b5",$E777/2,0))))))))))))))),0)</f>
        <v>0</v>
      </c>
      <c r="AK777" s="107">
        <f>IFERROR(IF($F777="",0,$D777*IF($AU777="22d",$F777,IF($AU777="4w",$F777,IF($AU777="2w",$F777,IF($AU777="1m",$F777,IF($AU777="1b",$F777/6,IF($AU777="3t",$F777/4,IF($AU777="1q",$F777/3,IF($AU777="3s",$F777/2,IF($AU777="9a",$F777,IF($AU777="b5",$F777/2,IF($AU777="q3",$F777/3,IF($AU777="t3",$F777/4,IF($AU777="s2",$F777/6,IF($AU777="5b5",$F777/2,0))))))))))))))),0)</f>
        <v>0</v>
      </c>
      <c r="AM777" s="11">
        <f>IFERROR(IF($E777="",0,$D777*IF($AU777="22d",$E777,IF($AU777="4w",$E777,IF($AU777="2w",$E777,IF($AU777="1m",$E777,IF($AU777="2b",$E777/6,IF($AU777="1t",$E777/4,IF($AU777="2q",$E777/3,IF($AU777="4s",$E777/2,IF($AU777="10a",$E777,IF($AU777="b5",$E777/2,IF($AU777="q3",$E777/3,IF($AU777="t4",$E777/4,IF($AU777="s2",$E777/6,IF($AU777="6b6",$E777/2,0))))))))))))))),0)</f>
        <v>0</v>
      </c>
      <c r="AN777" s="107">
        <f>IFERROR(IF($F777="",0,$D777*IF($AU777="22d",$F777,IF($AU777="4w",$F777,IF($AU777="2w",$F777,IF($AU777="1m",$F777,IF($AU777="2b",$F777/6,IF($AU777="1t",$F777/4,IF($AU777="2q",$F777/3,IF($AU777="4s",$F777/2,IF($AU777="10a",$F777,IF($AU777="b5",$F777/2,IF($AU777="q3",$F777/3,IF($AU777="t4",$F777/4,IF($AU777="s2",$F777/6,IF($AU777="6b6",$F777/2,0))))))))))))))),0)</f>
        <v>0</v>
      </c>
      <c r="AP777" s="11">
        <f>IFERROR(IF($E777="",0,$D777*IF($AU777="22d",$E777,IF($AU777="4w",$E777,IF($AU777="2w",$E777,IF($AU777="1m",$E777,IF($AU777="1b",$E777/6,IF($AU777="2t",$E777/4,IF($AU777="3q",$E777/3,IF($AU777="5s",$E777/2,IF($AU777="11a",$E777,IF($AU777="b6",$E777/2,IF($AU777="q3",$E777/3,IF($AU777="t4",$E777/4,IF($AU777="s2",$E777/6,IF($AU777="6b6",$E777/2,0))))))))))))))),0)</f>
        <v>0</v>
      </c>
      <c r="AQ777" s="107">
        <f>IFERROR(IF($F777="",0,$D777*IF($AU777="22d",$F777,IF($AU777="4w",$F777,IF($AU777="2w",$F777,IF($AU777="1m",$F777,IF($AU777="1b",$F777/6,IF($AU777="2t",$F777/4,IF($AU777="3q",$F777/3,IF($AU777="5s",$F777/2,IF($AU777="11a",$F777,IF($AU777="b6",$F777/2,IF($AU777="q3",$F777/3,IF($AU777="t4",$F777/4,IF($AU777="s2",$F777/6,IF($AU777="6b6",$F777/2,0))))))))))))))),0)</f>
        <v>0</v>
      </c>
      <c r="AS777" s="11">
        <f>IFERROR(IF($E777="",0,$D777*IF($AU777="22d",$E777,IF($AU777="4w",$E777,IF($AU777="2w",$E777,IF($AU777="1m",$E777,IF($AU777="2b",$E777/6,IF($AU777="3t",$E777/4,IF($AU777="4q",$E777/3,IF($AU777="6s",$E777/2,IF($AU777="12a",$E777,IF($AU777="b6",$E777/2,IF($AU777="q3",$E777/3,IF($AU777="t4",$E777/4,IF($AU777="s2",$E777/6,IF($AU777="1b1",$E777/2,0))))))))))))))),0)</f>
        <v>0</v>
      </c>
      <c r="AT777" s="107">
        <f>IFERROR(IF($F777="",0,$D777*IF($AU777="22d",$F777,IF($AU777="4w",$F777,IF($AU777="2w",$F777,IF($AU777="1m",$F777,IF($AU777="2b",$F777/6,IF($AU777="3t",$F777/4,IF($AU777="4q",$F777/3,IF($AU777="6s",$F777/2,IF($AU777="12a",$F777,IF($AU777="b6",$F777/2,IF($AU777="q3",$F777/3,IF($AU777="t4",$F777/4,IF($AU777="s2",$F777/6,IF($AU777="1b1",$F777/2,0))))))))))))))),0)</f>
        <v>0</v>
      </c>
      <c r="AU777" s="158" t="str">
        <f>IF(C777="","",VLOOKUP(B777,apoio!P:S,4,0))</f>
        <v/>
      </c>
    </row>
    <row r="778" spans="1:47" ht="15" customHeight="1" x14ac:dyDescent="0.25">
      <c r="A778" s="7" t="str">
        <f>IF('1_geral'!$D$11="","",'1_geral'!$A$11)</f>
        <v/>
      </c>
      <c r="B778" s="49" t="str">
        <f>IF('1_geral'!$G$11="","",'1_geral'!$G$11)</f>
        <v/>
      </c>
      <c r="C778" s="49" t="str">
        <f>IF('1_geral'!$D$11="","",'1_geral'!$D$11)</f>
        <v/>
      </c>
      <c r="D778" s="35" t="str">
        <f>IF(C778="","",1/'3_pessoal'!C$11)</f>
        <v/>
      </c>
      <c r="E778" s="12">
        <f>IF(C778="",0,'3_pessoal'!CA$11)</f>
        <v>0</v>
      </c>
      <c r="F778" s="33">
        <f>IF(C778="",0,'3_pessoal'!CC$11)</f>
        <v>0</v>
      </c>
      <c r="G778" s="12">
        <f t="shared" ref="G778:G826" si="379">IF(C778="",0,SUM(E778,F778))</f>
        <v>0</v>
      </c>
      <c r="I778" s="12">
        <f t="shared" si="377"/>
        <v>0</v>
      </c>
      <c r="J778" s="12">
        <f t="shared" si="378"/>
        <v>0</v>
      </c>
      <c r="L778" s="12">
        <f t="shared" ref="L778:L826" si="380">IFERROR(IF($E778="",0,$D778*IF($AU778="22d",$E778,IF($AU778="4w",$E778,IF($AU778="2w",$E778,IF($AU778="1m",$E778,IF($AU778="1b",$E778/6,IF($AU778="1t",$E778/4,IF($AU778="1q",$E778/3,IF($AU778="1s",$E778/2,IF($AU778="1a",$E778,IF($AU778="b1",$E778/2,IF($AU778="q1",$E778/3,IF($AU778="t1",$E778/4,IF($AU778="s1",$E778/6,IF($AU778="1b1",$E778/2,0))))))))))))))),0)</f>
        <v>0</v>
      </c>
      <c r="M778" s="33">
        <f t="shared" ref="M778:M826" si="381">IFERROR(IF($F778="",0,$D778*IF($AU778="22d",$F778,IF($AU778="4w",$F778,IF($AU778="2w",$F778,IF($AU778="1m",$F778,IF($AU778="1b",VF778/6,IF($AU778="1t",$F778/4,IF($AU778="1q",$F778/3,IF($AU778="1s",$F778/2,IF($AU778="1a",$F778,IF($AU778="b1",$F778/2,IF($AU778="q1",$F778/3,IF($AU778="t1",$F778/4,IF($AU778="s1",$F778/6,IF($AU778="1b1",$F778/2,0))))))))))))))),0)</f>
        <v>0</v>
      </c>
      <c r="O778" s="12">
        <f t="shared" ref="O778:O826" si="382">IFERROR(IF($E778="",0,$D778*IF($AU778="22d",$E778,IF($AU778="4w",$E778,IF($AU778="2w",$E778,IF($AU778="1m",$E778,IF($AU778="2b",$E778/6,IF($AU778="2t",$E778/4,IF($AU778="2q",$E778/3,IF($AU778="2s",$E778/2,IF($AU778="2a",$E778,IF($AU778="b1",$E778/2,IF($AU778="q1",$E778/3,IF($AU778="t1",$E778/4,IF($AU778="s1",$E778/6,IF($AU778="2b2",$E778/2,0))))))))))))))),0)</f>
        <v>0</v>
      </c>
      <c r="P778" s="33">
        <f t="shared" ref="P778:P826" si="383">IFERROR(IF($F778="",0,$D778*IF($AU778="22d",$F778,IF($AU778="4w",$F778,IF($AU778="2w",$F778,IF($AU778="1m",$F778,IF($AU778="2b",$F778/6,IF($AU778="2t",$F778/4,IF($AU778="2q",$F778/3,IF($AU778="2s",$F778/2,IF($AU778="2a",$F778,IF($AU778="b1",$F778/2,IF($AU778="q1",$F778/3,IF($AU778="t1",$F778/4,IF($AU778="s1",$F778/6,IF($AU778="2b2",$F778/2,0))))))))))))))),0)</f>
        <v>0</v>
      </c>
      <c r="R778" s="12">
        <f t="shared" ref="R778:R826" si="384">IFERROR(IF($E778="",0,$D778*IF($AU778="22d",$E778,IF($AU778="4w",$E778,IF($AU778="2w",$E778,IF($AU778="1m",$E778,IF($AU778="1b",$E778/6,IF($AU778="3t",$E778/4,IF($AU778="3q",$E778/3,IF($AU778="3s",$E778/2,IF($AU778="3a",$E778,IF($AU778="b2",$E778/2,IF($AU778="q1",$E778/3,IF($AU778="t1",$E778/4,IF($AU778="s1",$E778/6,IF($AU778="2b2",$E778/2,0))))))))))))))),0)</f>
        <v>0</v>
      </c>
      <c r="S778" s="33">
        <f t="shared" ref="S778:S826" si="385">IFERROR(IF($F778="",0,$D778*IF($AU778="22d",$F778,IF($AU778="4w",$F778,IF($AU778="2w",$F778,IF($AU778="1m",$F778,IF($AU778="1b",$F778/6,IF($AU778="3t",$F778/4,IF($AU778="3q",$F778/3,IF($AU778="3s",$F778/2,IF($AU778="3a",$F778,IF($AU778="b2",$F778/2,IF($AU778="q1",$F778/3,IF($AU778="t1",$F778/4,IF($AU778="s1",$F778/6,IF($AU778="2b2",$F778/2,0))))))))))))))),0)</f>
        <v>0</v>
      </c>
      <c r="U778" s="12">
        <f t="shared" ref="U778:U826" si="386">IFERROR(IF($E778="",0,$D778*IF($AU778="22d",$E778,IF($AU778="4w",$E778,IF($AU778="2w",$E778,IF($AU778="1m",$E778,IF($AU778="2b",$E778/6,IF($AU778="1t",$E778/4,IF($AU778="4q",$E778/3,IF($AU778="4s",$E778/2,IF($AU778="4a",$E778,IF($AU778="b2",$E778/2,IF($AU778="q1",$E778/3,IF($AU778="t2",$E778/4,IF($AU778="s1",$E778/6,IF($AU778="3b3",$E778/2,0))))))))))))))),0)</f>
        <v>0</v>
      </c>
      <c r="V778" s="33">
        <f t="shared" ref="V778:V826" si="387">IFERROR(IF($F778="",0,$D778*IF($AU778="22d",$F778,IF($AU778="4w",$F778,IF($AU778="2w",$F778,IF($AU778="1m",$F778,IF($AU778="2b",$F778/6,IF($AU778="1t",$F778/4,IF($AU778="4q",$F778/3,IF($AU778="4s",$F778/2,IF($AU778="4a",$F778,IF($AU778="b2",$F778/2,IF($AU778="q1",$F778/3,IF($AU778="t2",$F778/4,IF($AU778="s1",$F778/6,IF($AU778="3b3",$F778/2,0))))))))))))))),0)</f>
        <v>0</v>
      </c>
      <c r="X778" s="12">
        <f t="shared" ref="X778:X826" si="388">IFERROR(IF($E778="",0,$D778*IF($AU778="22d",$E778,IF($AU778="4w",$E778,IF($AU778="2w",$E778,IF($AU778="1m",$E778,IF($AU778="1b",$E778/6,IF($AU778="2t",$E778/4,IF($AU778="1q",$E778/3,IF($AU778="5s",$E778/2,IF($AU778="5a",$E778,IF($AU778="b3",$E778/2,IF($AU778="q2",$E778/3,IF($AU778="t2",$E778/4,IF($AU778="s1",$E778/6,IF($AU778="3b3",$E778/2,0))))))))))))))),0)</f>
        <v>0</v>
      </c>
      <c r="Y778" s="33">
        <f t="shared" ref="Y778:Y826" si="389">IFERROR(IF($F778="",0,$D778*IF($AU778="22d",$F778,IF($AU778="4w",$F778,IF($AU778="2w",$F778,IF($AU778="1m",$F778,IF($AU778="1b",$F778/6,IF($AU778="2t",$F778/4,IF($AU778="1q",$F778/3,IF($AU778="5s",$F778/2,IF($AU778="5a",$F778,IF($AU778="b3",$F778/2,IF($AU778="q2",$F778/3,IF($AU778="t2",$F778/4,IF($AU778="s1",$F778/6,IF($AU778="3b3",$F778/2,0))))))))))))))),0)</f>
        <v>0</v>
      </c>
      <c r="AA778" s="12">
        <f t="shared" ref="AA778:AA826" si="390">IFERROR(IF($E778="",0,$D778*IF($AU778="22d",$E778,IF($AU778="4w",$E778,IF($AU778="2w",$E778,IF($AU778="1m",$E778,IF($AU778="2b",$E778/6,IF($AU778="3t",$E778/4,IF($AU778="2q",$E778/3,IF($AU778="6s",$E778/2,IF($AU778="6a",$E778,IF($AU778="b3",$E778/2,IF($AU778="q2",$E778/3,IF($AU778="t2",$E778/4,IF($AU778="s1",$E778/6,IF($AU778="4b4",$E778/2,0))))))))))))))),0)</f>
        <v>0</v>
      </c>
      <c r="AB778" s="33">
        <f t="shared" ref="AB778:AB826" si="391">IFERROR(IF($F778="",0,$D778*IF($AU778="22d",$F778,IF($AU778="4w",$F778,IF($AU778="2w",$F778,IF($AU778="1m",$F778,IF($AU778="2b",$F778/6,IF($AU778="3t",$F778/4,IF($AU778="2q",$F778/3,IF($AU778="6s",$F778/2,IF($AU778="6a",$F778,IF($AU778="b3",$F778/2,IF($AU778="q2",$F778/3,IF($AU778="t2",$F778/4,IF($AU778="s1",$F778/6,IF($AU778="4b4",$F778/2,0))))))))))))))),0)</f>
        <v>0</v>
      </c>
      <c r="AD778" s="12">
        <f t="shared" ref="AD778:AD826" si="392">IFERROR(IF($E778="",0,$D778*IF($AU778="22d",$E778,IF($AU778="4w",$E778,IF($AU778="2w",$E778,IF($AU778="1m",$E778,IF($AU778="1b",$E778/6,IF($AU778="1t",$E778/4,IF($AU778="3q",$E778/3,IF($AU778="1s",$E778/2,IF($AU778="7a",$E778,IF($AU778="b3",$E778/2,IF($AU778="q2",$E778/3,IF($AU778="t3",$E778/4,IF($AU778="s2",$E778/6,IF($AU778="4b4",$E778/2,0))))))))))))))),0)</f>
        <v>0</v>
      </c>
      <c r="AE778" s="33">
        <f t="shared" ref="AE778:AE826" si="393">IFERROR(IF($F778="",0,$D778*IF($AU778="22d",$F778,IF($AU778="4w",$F778,IF($AU778="2w",$F778,IF($AU778="1m",$F778,IF($AU778="1b",$F778/6,IF($AU778="1t",$F778/4,IF($AU778="3q",$F778/3,IF($AU778="1s",$F778/2,IF($AU778="7a",$F778,IF($AU778="b3",$F778/2,IF($AU778="q2",$F778/3,IF($AU778="t3",$F778/4,IF($AU778="s2",$F778/6,IF($AU778="4b4",$F778/2,0))))))))))))))),0)</f>
        <v>0</v>
      </c>
      <c r="AG778" s="12">
        <f t="shared" ref="AG778:AG826" si="394">IFERROR(IF($E778="",0,$D778*IF($AU778="22d",$E778,IF($AU778="4w",$E778,IF($AU778="2w",$E778,IF($AU778="1m",$E778,IF($AU778="2b",$E778/6,IF($AU778="2t",$E778/4,IF($AU778="4q",$E778/3,IF($AU778="2s",$E778/2,IF($AU778="8a",$E778,IF($AU778="b4",$E778/2,IF($AU778="q2",$E778/3,IF($AU778="t3",$E778/4,IF($AU778="s2",$E778/6,IF($AU778="5b5",$E778/2,0))))))))))))))),0)</f>
        <v>0</v>
      </c>
      <c r="AH778" s="33">
        <f t="shared" ref="AH778:AH826" si="395">IFERROR(IF($F778="",0,$D778*IF($AU778="22d",$F778,IF($AU778="4w",$F778,IF($AU778="2w",$F778,IF($AU778="1m",$F778,IF($AU778="2b",$F778/6,IF($AU778="2t",$F778/4,IF($AU778="4q",$F778/3,IF($AU778="2s",$F778/2,IF($AU778="8a",$F778,IF($AU778="b4",$F778/2,IF($AU778="q2",$F778/3,IF($AU778="t3",$F778/4,IF($AU778="s2",$F778/6,IF($AU778="5b5",$F778/2,0))))))))))))))),0)</f>
        <v>0</v>
      </c>
      <c r="AJ778" s="12">
        <f t="shared" ref="AJ778:AJ826" si="396">IFERROR(IF($E778="",0,$D778*IF($AU778="22d",$E778,IF($AU778="4w",$E778,IF($AU778="2w",$E778,IF($AU778="1m",$E778,IF($AU778="1b",$E778/6,IF($AU778="3t",$E778/4,IF($AU778="1q",$E778/3,IF($AU778="3s",$E778/2,IF($AU778="9a",$E778,IF($AU778="b5",$E778/2,IF($AU778="q3",$E778/3,IF($AU778="t3",$E778/4,IF($AU778="s2",$E778/6,IF($AU778="5b5",$E778/2,0))))))))))))))),0)</f>
        <v>0</v>
      </c>
      <c r="AK778" s="33">
        <f t="shared" ref="AK778:AK826" si="397">IFERROR(IF($F778="",0,$D778*IF($AU778="22d",$F778,IF($AU778="4w",$F778,IF($AU778="2w",$F778,IF($AU778="1m",$F778,IF($AU778="1b",$F778/6,IF($AU778="3t",$F778/4,IF($AU778="1q",$F778/3,IF($AU778="3s",$F778/2,IF($AU778="9a",$F778,IF($AU778="b5",$F778/2,IF($AU778="q3",$F778/3,IF($AU778="t3",$F778/4,IF($AU778="s2",$F778/6,IF($AU778="5b5",$F778/2,0))))))))))))))),0)</f>
        <v>0</v>
      </c>
      <c r="AM778" s="12">
        <f t="shared" ref="AM778:AM826" si="398">IFERROR(IF($E778="",0,$D778*IF($AU778="22d",$E778,IF($AU778="4w",$E778,IF($AU778="2w",$E778,IF($AU778="1m",$E778,IF($AU778="2b",$E778/6,IF($AU778="1t",$E778/4,IF($AU778="2q",$E778/3,IF($AU778="4s",$E778/2,IF($AU778="10a",$E778,IF($AU778="b5",$E778/2,IF($AU778="q3",$E778/3,IF($AU778="t4",$E778/4,IF($AU778="s2",$E778/6,IF($AU778="6b6",$E778/2,0))))))))))))))),0)</f>
        <v>0</v>
      </c>
      <c r="AN778" s="33">
        <f t="shared" ref="AN778:AN826" si="399">IFERROR(IF($F778="",0,$D778*IF($AU778="22d",$F778,IF($AU778="4w",$F778,IF($AU778="2w",$F778,IF($AU778="1m",$F778,IF($AU778="2b",$F778/6,IF($AU778="1t",$F778/4,IF($AU778="2q",$F778/3,IF($AU778="4s",$F778/2,IF($AU778="10a",$F778,IF($AU778="b5",$F778/2,IF($AU778="q3",$F778/3,IF($AU778="t4",$F778/4,IF($AU778="s2",$F778/6,IF($AU778="6b6",$F778/2,0))))))))))))))),0)</f>
        <v>0</v>
      </c>
      <c r="AP778" s="12">
        <f t="shared" ref="AP778:AP826" si="400">IFERROR(IF($E778="",0,$D778*IF($AU778="22d",$E778,IF($AU778="4w",$E778,IF($AU778="2w",$E778,IF($AU778="1m",$E778,IF($AU778="1b",$E778/6,IF($AU778="2t",$E778/4,IF($AU778="3q",$E778/3,IF($AU778="5s",$E778/2,IF($AU778="11a",$E778,IF($AU778="b6",$E778/2,IF($AU778="q3",$E778/3,IF($AU778="t4",$E778/4,IF($AU778="s2",$E778/6,IF($AU778="6b6",$E778/2,0))))))))))))))),0)</f>
        <v>0</v>
      </c>
      <c r="AQ778" s="33">
        <f t="shared" ref="AQ778:AQ826" si="401">IFERROR(IF($F778="",0,$D778*IF($AU778="22d",$F778,IF($AU778="4w",$F778,IF($AU778="2w",$F778,IF($AU778="1m",$F778,IF($AU778="1b",$F778/6,IF($AU778="2t",$F778/4,IF($AU778="3q",$F778/3,IF($AU778="5s",$F778/2,IF($AU778="11a",$F778,IF($AU778="b6",$F778/2,IF($AU778="q3",$F778/3,IF($AU778="t4",$F778/4,IF($AU778="s2",$F778/6,IF($AU778="6b6",$F778/2,0))))))))))))))),0)</f>
        <v>0</v>
      </c>
      <c r="AS778" s="12">
        <f t="shared" ref="AS778:AS826" si="402">IFERROR(IF($E778="",0,$D778*IF($AU778="22d",$E778,IF($AU778="4w",$E778,IF($AU778="2w",$E778,IF($AU778="1m",$E778,IF($AU778="2b",$E778/6,IF($AU778="3t",$E778/4,IF($AU778="4q",$E778/3,IF($AU778="6s",$E778/2,IF($AU778="12a",$E778,IF($AU778="b6",$E778/2,IF($AU778="q3",$E778/3,IF($AU778="t4",$E778/4,IF($AU778="s2",$E778/6,IF($AU778="1b1",$E778/2,0))))))))))))))),0)</f>
        <v>0</v>
      </c>
      <c r="AT778" s="33">
        <f t="shared" ref="AT778:AT826" si="403">IFERROR(IF($F778="",0,$D778*IF($AU778="22d",$F778,IF($AU778="4w",$F778,IF($AU778="2w",$F778,IF($AU778="1m",$F778,IF($AU778="2b",$F778/6,IF($AU778="3t",$F778/4,IF($AU778="4q",$F778/3,IF($AU778="6s",$F778/2,IF($AU778="12a",$F778,IF($AU778="b6",$F778/2,IF($AU778="q3",$F778/3,IF($AU778="t4",$F778/4,IF($AU778="s2",$F778/6,IF($AU778="1b1",$F778/2,0))))))))))))))),0)</f>
        <v>0</v>
      </c>
      <c r="AU778" s="158" t="str">
        <f>IF(C778="","",VLOOKUP(B778,apoio!P:S,4,0))</f>
        <v/>
      </c>
    </row>
    <row r="779" spans="1:47" ht="15" customHeight="1" x14ac:dyDescent="0.25">
      <c r="A779" s="10" t="str">
        <f>IF('1_geral'!$D$12="","",'1_geral'!$A$12)</f>
        <v/>
      </c>
      <c r="B779" s="48" t="str">
        <f>IF('1_geral'!$G$12="","",'1_geral'!$G$12)</f>
        <v/>
      </c>
      <c r="C779" s="48" t="str">
        <f>IF('1_geral'!$D$12="","",'1_geral'!$D$12)</f>
        <v/>
      </c>
      <c r="D779" s="35" t="str">
        <f>IF(C779="","",1/'3_pessoal'!C$12)</f>
        <v/>
      </c>
      <c r="E779" s="11">
        <f>IF(C779="",0,'3_pessoal'!CA$12)</f>
        <v>0</v>
      </c>
      <c r="F779" s="108">
        <f>IF(C779="",0,'3_pessoal'!CC$12)</f>
        <v>0</v>
      </c>
      <c r="G779" s="11">
        <f t="shared" si="379"/>
        <v>0</v>
      </c>
      <c r="I779" s="11">
        <f t="shared" si="377"/>
        <v>0</v>
      </c>
      <c r="J779" s="112">
        <f t="shared" si="378"/>
        <v>0</v>
      </c>
      <c r="L779" s="11">
        <f t="shared" si="380"/>
        <v>0</v>
      </c>
      <c r="M779" s="108">
        <f t="shared" si="381"/>
        <v>0</v>
      </c>
      <c r="O779" s="11">
        <f t="shared" si="382"/>
        <v>0</v>
      </c>
      <c r="P779" s="108">
        <f t="shared" si="383"/>
        <v>0</v>
      </c>
      <c r="R779" s="11">
        <f t="shared" si="384"/>
        <v>0</v>
      </c>
      <c r="S779" s="108">
        <f t="shared" si="385"/>
        <v>0</v>
      </c>
      <c r="U779" s="11">
        <f t="shared" si="386"/>
        <v>0</v>
      </c>
      <c r="V779" s="108">
        <f t="shared" si="387"/>
        <v>0</v>
      </c>
      <c r="X779" s="11">
        <f t="shared" si="388"/>
        <v>0</v>
      </c>
      <c r="Y779" s="108">
        <f t="shared" si="389"/>
        <v>0</v>
      </c>
      <c r="AA779" s="11">
        <f t="shared" si="390"/>
        <v>0</v>
      </c>
      <c r="AB779" s="108">
        <f t="shared" si="391"/>
        <v>0</v>
      </c>
      <c r="AD779" s="11">
        <f t="shared" si="392"/>
        <v>0</v>
      </c>
      <c r="AE779" s="108">
        <f t="shared" si="393"/>
        <v>0</v>
      </c>
      <c r="AG779" s="11">
        <f t="shared" si="394"/>
        <v>0</v>
      </c>
      <c r="AH779" s="108">
        <f t="shared" si="395"/>
        <v>0</v>
      </c>
      <c r="AJ779" s="11">
        <f t="shared" si="396"/>
        <v>0</v>
      </c>
      <c r="AK779" s="108">
        <f t="shared" si="397"/>
        <v>0</v>
      </c>
      <c r="AM779" s="11">
        <f t="shared" si="398"/>
        <v>0</v>
      </c>
      <c r="AN779" s="108">
        <f t="shared" si="399"/>
        <v>0</v>
      </c>
      <c r="AP779" s="11">
        <f t="shared" si="400"/>
        <v>0</v>
      </c>
      <c r="AQ779" s="108">
        <f t="shared" si="401"/>
        <v>0</v>
      </c>
      <c r="AS779" s="11">
        <f t="shared" si="402"/>
        <v>0</v>
      </c>
      <c r="AT779" s="108">
        <f t="shared" si="403"/>
        <v>0</v>
      </c>
      <c r="AU779" s="158" t="str">
        <f>IF(C779="","",VLOOKUP(B779,apoio!P:S,4,0))</f>
        <v/>
      </c>
    </row>
    <row r="780" spans="1:47" ht="15" customHeight="1" x14ac:dyDescent="0.25">
      <c r="A780" s="7" t="str">
        <f>IF('1_geral'!$D$13="","",'1_geral'!$A$13)</f>
        <v/>
      </c>
      <c r="B780" s="49" t="str">
        <f>IF('1_geral'!$G$13="","",'1_geral'!$G$13)</f>
        <v/>
      </c>
      <c r="C780" s="49" t="str">
        <f>IF('1_geral'!$D$13="","",'1_geral'!$D$13)</f>
        <v/>
      </c>
      <c r="D780" s="35" t="str">
        <f>IF(C780="","",1/'3_pessoal'!C$13)</f>
        <v/>
      </c>
      <c r="E780" s="12">
        <f>IF(C780="",0,'3_pessoal'!CA$13)</f>
        <v>0</v>
      </c>
      <c r="F780" s="33">
        <f>IF(C780="",0,'3_pessoal'!CC$13)</f>
        <v>0</v>
      </c>
      <c r="G780" s="12">
        <f t="shared" si="379"/>
        <v>0</v>
      </c>
      <c r="I780" s="12">
        <f t="shared" si="377"/>
        <v>0</v>
      </c>
      <c r="J780" s="12">
        <f t="shared" si="378"/>
        <v>0</v>
      </c>
      <c r="L780" s="12">
        <f t="shared" si="380"/>
        <v>0</v>
      </c>
      <c r="M780" s="33">
        <f t="shared" si="381"/>
        <v>0</v>
      </c>
      <c r="O780" s="12">
        <f t="shared" si="382"/>
        <v>0</v>
      </c>
      <c r="P780" s="33">
        <f t="shared" si="383"/>
        <v>0</v>
      </c>
      <c r="R780" s="12">
        <f t="shared" si="384"/>
        <v>0</v>
      </c>
      <c r="S780" s="33">
        <f t="shared" si="385"/>
        <v>0</v>
      </c>
      <c r="U780" s="12">
        <f t="shared" si="386"/>
        <v>0</v>
      </c>
      <c r="V780" s="33">
        <f t="shared" si="387"/>
        <v>0</v>
      </c>
      <c r="X780" s="12">
        <f t="shared" si="388"/>
        <v>0</v>
      </c>
      <c r="Y780" s="33">
        <f t="shared" si="389"/>
        <v>0</v>
      </c>
      <c r="AA780" s="12">
        <f t="shared" si="390"/>
        <v>0</v>
      </c>
      <c r="AB780" s="33">
        <f t="shared" si="391"/>
        <v>0</v>
      </c>
      <c r="AD780" s="12">
        <f t="shared" si="392"/>
        <v>0</v>
      </c>
      <c r="AE780" s="33">
        <f t="shared" si="393"/>
        <v>0</v>
      </c>
      <c r="AG780" s="12">
        <f t="shared" si="394"/>
        <v>0</v>
      </c>
      <c r="AH780" s="33">
        <f t="shared" si="395"/>
        <v>0</v>
      </c>
      <c r="AJ780" s="12">
        <f t="shared" si="396"/>
        <v>0</v>
      </c>
      <c r="AK780" s="33">
        <f t="shared" si="397"/>
        <v>0</v>
      </c>
      <c r="AM780" s="12">
        <f t="shared" si="398"/>
        <v>0</v>
      </c>
      <c r="AN780" s="33">
        <f t="shared" si="399"/>
        <v>0</v>
      </c>
      <c r="AP780" s="12">
        <f t="shared" si="400"/>
        <v>0</v>
      </c>
      <c r="AQ780" s="33">
        <f t="shared" si="401"/>
        <v>0</v>
      </c>
      <c r="AS780" s="12">
        <f t="shared" si="402"/>
        <v>0</v>
      </c>
      <c r="AT780" s="33">
        <f t="shared" si="403"/>
        <v>0</v>
      </c>
      <c r="AU780" s="158" t="str">
        <f>IF(C780="","",VLOOKUP(B780,apoio!P:S,4,0))</f>
        <v/>
      </c>
    </row>
    <row r="781" spans="1:47" ht="15" customHeight="1" x14ac:dyDescent="0.25">
      <c r="A781" s="10" t="str">
        <f>IF('1_geral'!$D$14="","",'1_geral'!$A$14)</f>
        <v/>
      </c>
      <c r="B781" s="48" t="str">
        <f>IF('1_geral'!$G$14="","",'1_geral'!$G$14)</f>
        <v/>
      </c>
      <c r="C781" s="48" t="str">
        <f>IF('1_geral'!$D$14="","",'1_geral'!$D$14)</f>
        <v/>
      </c>
      <c r="D781" s="35" t="str">
        <f>IF(C781="","",1/'3_pessoal'!C$14)</f>
        <v/>
      </c>
      <c r="E781" s="11">
        <f>IF(C781="",0,'3_pessoal'!CA$14)</f>
        <v>0</v>
      </c>
      <c r="F781" s="108">
        <f>IF(C781="",0,'3_pessoal'!CC$14)</f>
        <v>0</v>
      </c>
      <c r="G781" s="11">
        <f t="shared" si="379"/>
        <v>0</v>
      </c>
      <c r="I781" s="11">
        <f t="shared" si="377"/>
        <v>0</v>
      </c>
      <c r="J781" s="112">
        <f t="shared" si="378"/>
        <v>0</v>
      </c>
      <c r="L781" s="11">
        <f t="shared" si="380"/>
        <v>0</v>
      </c>
      <c r="M781" s="108">
        <f t="shared" si="381"/>
        <v>0</v>
      </c>
      <c r="O781" s="11">
        <f t="shared" si="382"/>
        <v>0</v>
      </c>
      <c r="P781" s="108">
        <f t="shared" si="383"/>
        <v>0</v>
      </c>
      <c r="R781" s="11">
        <f t="shared" si="384"/>
        <v>0</v>
      </c>
      <c r="S781" s="108">
        <f t="shared" si="385"/>
        <v>0</v>
      </c>
      <c r="U781" s="11">
        <f t="shared" si="386"/>
        <v>0</v>
      </c>
      <c r="V781" s="108">
        <f t="shared" si="387"/>
        <v>0</v>
      </c>
      <c r="X781" s="11">
        <f t="shared" si="388"/>
        <v>0</v>
      </c>
      <c r="Y781" s="108">
        <f t="shared" si="389"/>
        <v>0</v>
      </c>
      <c r="AA781" s="11">
        <f t="shared" si="390"/>
        <v>0</v>
      </c>
      <c r="AB781" s="108">
        <f t="shared" si="391"/>
        <v>0</v>
      </c>
      <c r="AD781" s="11">
        <f t="shared" si="392"/>
        <v>0</v>
      </c>
      <c r="AE781" s="108">
        <f t="shared" si="393"/>
        <v>0</v>
      </c>
      <c r="AG781" s="11">
        <f t="shared" si="394"/>
        <v>0</v>
      </c>
      <c r="AH781" s="108">
        <f t="shared" si="395"/>
        <v>0</v>
      </c>
      <c r="AJ781" s="11">
        <f t="shared" si="396"/>
        <v>0</v>
      </c>
      <c r="AK781" s="108">
        <f t="shared" si="397"/>
        <v>0</v>
      </c>
      <c r="AM781" s="11">
        <f t="shared" si="398"/>
        <v>0</v>
      </c>
      <c r="AN781" s="108">
        <f t="shared" si="399"/>
        <v>0</v>
      </c>
      <c r="AP781" s="11">
        <f t="shared" si="400"/>
        <v>0</v>
      </c>
      <c r="AQ781" s="108">
        <f t="shared" si="401"/>
        <v>0</v>
      </c>
      <c r="AS781" s="11">
        <f t="shared" si="402"/>
        <v>0</v>
      </c>
      <c r="AT781" s="108">
        <f t="shared" si="403"/>
        <v>0</v>
      </c>
      <c r="AU781" s="158" t="str">
        <f>IF(C781="","",VLOOKUP(B781,apoio!P:S,4,0))</f>
        <v/>
      </c>
    </row>
    <row r="782" spans="1:47" ht="15" customHeight="1" x14ac:dyDescent="0.25">
      <c r="A782" s="7" t="str">
        <f>IF('1_geral'!$D$15="","",'1_geral'!$A$15)</f>
        <v/>
      </c>
      <c r="B782" s="49" t="str">
        <f>IF('1_geral'!$G$15="","",'1_geral'!$G$15)</f>
        <v/>
      </c>
      <c r="C782" s="49" t="str">
        <f>IF('1_geral'!$D$15="","",'1_geral'!$D$15)</f>
        <v/>
      </c>
      <c r="D782" s="35" t="str">
        <f>IF(C782="","",1/'3_pessoal'!C$15)</f>
        <v/>
      </c>
      <c r="E782" s="12">
        <f>IF(C782="",0,'3_pessoal'!CA$15)</f>
        <v>0</v>
      </c>
      <c r="F782" s="33">
        <f>IF(C782="",0,'3_pessoal'!CC$15)</f>
        <v>0</v>
      </c>
      <c r="G782" s="12">
        <f t="shared" si="379"/>
        <v>0</v>
      </c>
      <c r="I782" s="12">
        <f t="shared" si="377"/>
        <v>0</v>
      </c>
      <c r="J782" s="12">
        <f t="shared" si="378"/>
        <v>0</v>
      </c>
      <c r="L782" s="12">
        <f t="shared" si="380"/>
        <v>0</v>
      </c>
      <c r="M782" s="33">
        <f t="shared" si="381"/>
        <v>0</v>
      </c>
      <c r="O782" s="12">
        <f t="shared" si="382"/>
        <v>0</v>
      </c>
      <c r="P782" s="33">
        <f t="shared" si="383"/>
        <v>0</v>
      </c>
      <c r="R782" s="12">
        <f t="shared" si="384"/>
        <v>0</v>
      </c>
      <c r="S782" s="33">
        <f t="shared" si="385"/>
        <v>0</v>
      </c>
      <c r="U782" s="12">
        <f t="shared" si="386"/>
        <v>0</v>
      </c>
      <c r="V782" s="33">
        <f t="shared" si="387"/>
        <v>0</v>
      </c>
      <c r="X782" s="12">
        <f t="shared" si="388"/>
        <v>0</v>
      </c>
      <c r="Y782" s="33">
        <f t="shared" si="389"/>
        <v>0</v>
      </c>
      <c r="AA782" s="12">
        <f t="shared" si="390"/>
        <v>0</v>
      </c>
      <c r="AB782" s="33">
        <f t="shared" si="391"/>
        <v>0</v>
      </c>
      <c r="AD782" s="12">
        <f t="shared" si="392"/>
        <v>0</v>
      </c>
      <c r="AE782" s="33">
        <f t="shared" si="393"/>
        <v>0</v>
      </c>
      <c r="AG782" s="12">
        <f t="shared" si="394"/>
        <v>0</v>
      </c>
      <c r="AH782" s="33">
        <f t="shared" si="395"/>
        <v>0</v>
      </c>
      <c r="AJ782" s="12">
        <f t="shared" si="396"/>
        <v>0</v>
      </c>
      <c r="AK782" s="33">
        <f t="shared" si="397"/>
        <v>0</v>
      </c>
      <c r="AM782" s="12">
        <f t="shared" si="398"/>
        <v>0</v>
      </c>
      <c r="AN782" s="33">
        <f t="shared" si="399"/>
        <v>0</v>
      </c>
      <c r="AP782" s="12">
        <f t="shared" si="400"/>
        <v>0</v>
      </c>
      <c r="AQ782" s="33">
        <f t="shared" si="401"/>
        <v>0</v>
      </c>
      <c r="AS782" s="12">
        <f t="shared" si="402"/>
        <v>0</v>
      </c>
      <c r="AT782" s="33">
        <f t="shared" si="403"/>
        <v>0</v>
      </c>
      <c r="AU782" s="158" t="str">
        <f>IF(C782="","",VLOOKUP(B782,apoio!P:S,4,0))</f>
        <v/>
      </c>
    </row>
    <row r="783" spans="1:47" ht="15" customHeight="1" x14ac:dyDescent="0.25">
      <c r="A783" s="10" t="str">
        <f>IF('1_geral'!$D$16="","",'1_geral'!$A$16)</f>
        <v/>
      </c>
      <c r="B783" s="48" t="str">
        <f>IF('1_geral'!$G$16="","",'1_geral'!$G$16)</f>
        <v/>
      </c>
      <c r="C783" s="48" t="str">
        <f>IF('1_geral'!$D$16="","",'1_geral'!$D$16)</f>
        <v/>
      </c>
      <c r="D783" s="35" t="str">
        <f>IF(C783="","",1/'3_pessoal'!C$16)</f>
        <v/>
      </c>
      <c r="E783" s="11">
        <f>IF(C783="",0,'3_pessoal'!CA$16)</f>
        <v>0</v>
      </c>
      <c r="F783" s="108">
        <f>IF(C783="",0,'3_pessoal'!CC$16)</f>
        <v>0</v>
      </c>
      <c r="G783" s="11">
        <f t="shared" si="379"/>
        <v>0</v>
      </c>
      <c r="I783" s="11">
        <f t="shared" si="377"/>
        <v>0</v>
      </c>
      <c r="J783" s="112">
        <f t="shared" si="378"/>
        <v>0</v>
      </c>
      <c r="L783" s="11">
        <f t="shared" si="380"/>
        <v>0</v>
      </c>
      <c r="M783" s="108">
        <f t="shared" si="381"/>
        <v>0</v>
      </c>
      <c r="O783" s="11">
        <f t="shared" si="382"/>
        <v>0</v>
      </c>
      <c r="P783" s="108">
        <f t="shared" si="383"/>
        <v>0</v>
      </c>
      <c r="R783" s="11">
        <f t="shared" si="384"/>
        <v>0</v>
      </c>
      <c r="S783" s="108">
        <f t="shared" si="385"/>
        <v>0</v>
      </c>
      <c r="U783" s="11">
        <f t="shared" si="386"/>
        <v>0</v>
      </c>
      <c r="V783" s="108">
        <f t="shared" si="387"/>
        <v>0</v>
      </c>
      <c r="X783" s="11">
        <f t="shared" si="388"/>
        <v>0</v>
      </c>
      <c r="Y783" s="108">
        <f t="shared" si="389"/>
        <v>0</v>
      </c>
      <c r="AA783" s="11">
        <f t="shared" si="390"/>
        <v>0</v>
      </c>
      <c r="AB783" s="108">
        <f t="shared" si="391"/>
        <v>0</v>
      </c>
      <c r="AD783" s="11">
        <f t="shared" si="392"/>
        <v>0</v>
      </c>
      <c r="AE783" s="108">
        <f t="shared" si="393"/>
        <v>0</v>
      </c>
      <c r="AG783" s="11">
        <f t="shared" si="394"/>
        <v>0</v>
      </c>
      <c r="AH783" s="108">
        <f t="shared" si="395"/>
        <v>0</v>
      </c>
      <c r="AJ783" s="11">
        <f t="shared" si="396"/>
        <v>0</v>
      </c>
      <c r="AK783" s="108">
        <f t="shared" si="397"/>
        <v>0</v>
      </c>
      <c r="AM783" s="11">
        <f t="shared" si="398"/>
        <v>0</v>
      </c>
      <c r="AN783" s="108">
        <f t="shared" si="399"/>
        <v>0</v>
      </c>
      <c r="AP783" s="11">
        <f t="shared" si="400"/>
        <v>0</v>
      </c>
      <c r="AQ783" s="108">
        <f t="shared" si="401"/>
        <v>0</v>
      </c>
      <c r="AS783" s="11">
        <f t="shared" si="402"/>
        <v>0</v>
      </c>
      <c r="AT783" s="108">
        <f t="shared" si="403"/>
        <v>0</v>
      </c>
      <c r="AU783" s="158" t="str">
        <f>IF(C783="","",VLOOKUP(B783,apoio!P:S,4,0))</f>
        <v/>
      </c>
    </row>
    <row r="784" spans="1:47" ht="15" customHeight="1" x14ac:dyDescent="0.25">
      <c r="A784" s="7" t="str">
        <f>IF('1_geral'!$D$17="","",'1_geral'!$A$17)</f>
        <v/>
      </c>
      <c r="B784" s="49" t="str">
        <f>IF('1_geral'!$G$17="","",'1_geral'!$G$17)</f>
        <v/>
      </c>
      <c r="C784" s="49" t="str">
        <f>IF('1_geral'!$D$17="","",'1_geral'!$D$17)</f>
        <v/>
      </c>
      <c r="D784" s="35" t="str">
        <f>IF(C784="","",1/'3_pessoal'!C$17)</f>
        <v/>
      </c>
      <c r="E784" s="12">
        <f>IF(C784="",0,'3_pessoal'!CA$17)</f>
        <v>0</v>
      </c>
      <c r="F784" s="33">
        <f>IF(C784="",0,'3_pessoal'!CC$17)</f>
        <v>0</v>
      </c>
      <c r="G784" s="12">
        <f t="shared" si="379"/>
        <v>0</v>
      </c>
      <c r="I784" s="12">
        <f t="shared" si="377"/>
        <v>0</v>
      </c>
      <c r="J784" s="12">
        <f t="shared" si="378"/>
        <v>0</v>
      </c>
      <c r="L784" s="12">
        <f t="shared" si="380"/>
        <v>0</v>
      </c>
      <c r="M784" s="33">
        <f t="shared" si="381"/>
        <v>0</v>
      </c>
      <c r="O784" s="12">
        <f t="shared" si="382"/>
        <v>0</v>
      </c>
      <c r="P784" s="33">
        <f t="shared" si="383"/>
        <v>0</v>
      </c>
      <c r="R784" s="12">
        <f t="shared" si="384"/>
        <v>0</v>
      </c>
      <c r="S784" s="33">
        <f t="shared" si="385"/>
        <v>0</v>
      </c>
      <c r="U784" s="12">
        <f t="shared" si="386"/>
        <v>0</v>
      </c>
      <c r="V784" s="33">
        <f t="shared" si="387"/>
        <v>0</v>
      </c>
      <c r="X784" s="12">
        <f t="shared" si="388"/>
        <v>0</v>
      </c>
      <c r="Y784" s="33">
        <f t="shared" si="389"/>
        <v>0</v>
      </c>
      <c r="AA784" s="12">
        <f t="shared" si="390"/>
        <v>0</v>
      </c>
      <c r="AB784" s="33">
        <f t="shared" si="391"/>
        <v>0</v>
      </c>
      <c r="AD784" s="12">
        <f t="shared" si="392"/>
        <v>0</v>
      </c>
      <c r="AE784" s="33">
        <f t="shared" si="393"/>
        <v>0</v>
      </c>
      <c r="AG784" s="12">
        <f t="shared" si="394"/>
        <v>0</v>
      </c>
      <c r="AH784" s="33">
        <f t="shared" si="395"/>
        <v>0</v>
      </c>
      <c r="AJ784" s="12">
        <f t="shared" si="396"/>
        <v>0</v>
      </c>
      <c r="AK784" s="33">
        <f t="shared" si="397"/>
        <v>0</v>
      </c>
      <c r="AM784" s="12">
        <f t="shared" si="398"/>
        <v>0</v>
      </c>
      <c r="AN784" s="33">
        <f t="shared" si="399"/>
        <v>0</v>
      </c>
      <c r="AP784" s="12">
        <f t="shared" si="400"/>
        <v>0</v>
      </c>
      <c r="AQ784" s="33">
        <f t="shared" si="401"/>
        <v>0</v>
      </c>
      <c r="AS784" s="12">
        <f t="shared" si="402"/>
        <v>0</v>
      </c>
      <c r="AT784" s="33">
        <f t="shared" si="403"/>
        <v>0</v>
      </c>
      <c r="AU784" s="158" t="str">
        <f>IF(C784="","",VLOOKUP(B784,apoio!P:S,4,0))</f>
        <v/>
      </c>
    </row>
    <row r="785" spans="1:47" ht="15" customHeight="1" x14ac:dyDescent="0.25">
      <c r="A785" s="10" t="str">
        <f>IF('1_geral'!$D$18="","",'1_geral'!$A$18)</f>
        <v/>
      </c>
      <c r="B785" s="48" t="str">
        <f>IF('1_geral'!$G$18="","",'1_geral'!$G$18)</f>
        <v/>
      </c>
      <c r="C785" s="48" t="str">
        <f>IF('1_geral'!$D$18="","",'1_geral'!$D$18)</f>
        <v/>
      </c>
      <c r="D785" s="35" t="str">
        <f>IF(C785="","",1/'3_pessoal'!C$18)</f>
        <v/>
      </c>
      <c r="E785" s="11">
        <f>IF(C785="",0,'3_pessoal'!CA$18)</f>
        <v>0</v>
      </c>
      <c r="F785" s="108">
        <f>IF(C785="",0,'3_pessoal'!CC$18)</f>
        <v>0</v>
      </c>
      <c r="G785" s="11">
        <f t="shared" si="379"/>
        <v>0</v>
      </c>
      <c r="I785" s="11">
        <f t="shared" si="377"/>
        <v>0</v>
      </c>
      <c r="J785" s="112">
        <f t="shared" si="378"/>
        <v>0</v>
      </c>
      <c r="L785" s="11">
        <f t="shared" si="380"/>
        <v>0</v>
      </c>
      <c r="M785" s="108">
        <f t="shared" si="381"/>
        <v>0</v>
      </c>
      <c r="O785" s="11">
        <f t="shared" si="382"/>
        <v>0</v>
      </c>
      <c r="P785" s="108">
        <f t="shared" si="383"/>
        <v>0</v>
      </c>
      <c r="R785" s="11">
        <f t="shared" si="384"/>
        <v>0</v>
      </c>
      <c r="S785" s="108">
        <f t="shared" si="385"/>
        <v>0</v>
      </c>
      <c r="U785" s="11">
        <f t="shared" si="386"/>
        <v>0</v>
      </c>
      <c r="V785" s="108">
        <f t="shared" si="387"/>
        <v>0</v>
      </c>
      <c r="X785" s="11">
        <f t="shared" si="388"/>
        <v>0</v>
      </c>
      <c r="Y785" s="108">
        <f t="shared" si="389"/>
        <v>0</v>
      </c>
      <c r="AA785" s="11">
        <f t="shared" si="390"/>
        <v>0</v>
      </c>
      <c r="AB785" s="108">
        <f t="shared" si="391"/>
        <v>0</v>
      </c>
      <c r="AD785" s="11">
        <f t="shared" si="392"/>
        <v>0</v>
      </c>
      <c r="AE785" s="108">
        <f t="shared" si="393"/>
        <v>0</v>
      </c>
      <c r="AG785" s="11">
        <f t="shared" si="394"/>
        <v>0</v>
      </c>
      <c r="AH785" s="108">
        <f t="shared" si="395"/>
        <v>0</v>
      </c>
      <c r="AJ785" s="11">
        <f t="shared" si="396"/>
        <v>0</v>
      </c>
      <c r="AK785" s="108">
        <f t="shared" si="397"/>
        <v>0</v>
      </c>
      <c r="AM785" s="11">
        <f t="shared" si="398"/>
        <v>0</v>
      </c>
      <c r="AN785" s="108">
        <f t="shared" si="399"/>
        <v>0</v>
      </c>
      <c r="AP785" s="11">
        <f t="shared" si="400"/>
        <v>0</v>
      </c>
      <c r="AQ785" s="108">
        <f t="shared" si="401"/>
        <v>0</v>
      </c>
      <c r="AS785" s="11">
        <f t="shared" si="402"/>
        <v>0</v>
      </c>
      <c r="AT785" s="108">
        <f t="shared" si="403"/>
        <v>0</v>
      </c>
      <c r="AU785" s="158" t="str">
        <f>IF(C785="","",VLOOKUP(B785,apoio!P:S,4,0))</f>
        <v/>
      </c>
    </row>
    <row r="786" spans="1:47" ht="15" customHeight="1" x14ac:dyDescent="0.25">
      <c r="A786" s="7" t="str">
        <f>IF('1_geral'!$D$19="","",'1_geral'!$A$19)</f>
        <v/>
      </c>
      <c r="B786" s="49" t="str">
        <f>IF('1_geral'!$G$19="","",'1_geral'!$G$19)</f>
        <v/>
      </c>
      <c r="C786" s="49" t="str">
        <f>IF('1_geral'!$D$19="","",'1_geral'!$D$19)</f>
        <v/>
      </c>
      <c r="D786" s="35" t="str">
        <f>IF(C786="","",1/'3_pessoal'!C$19)</f>
        <v/>
      </c>
      <c r="E786" s="12">
        <f>IF(C786="",0,'3_pessoal'!CA$19)</f>
        <v>0</v>
      </c>
      <c r="F786" s="33">
        <f>IF(C786="",0,'3_pessoal'!CC$19)</f>
        <v>0</v>
      </c>
      <c r="G786" s="12">
        <f t="shared" si="379"/>
        <v>0</v>
      </c>
      <c r="I786" s="12">
        <f t="shared" si="377"/>
        <v>0</v>
      </c>
      <c r="J786" s="12">
        <f t="shared" si="378"/>
        <v>0</v>
      </c>
      <c r="L786" s="12">
        <f t="shared" si="380"/>
        <v>0</v>
      </c>
      <c r="M786" s="33">
        <f t="shared" si="381"/>
        <v>0</v>
      </c>
      <c r="O786" s="12">
        <f t="shared" si="382"/>
        <v>0</v>
      </c>
      <c r="P786" s="33">
        <f t="shared" si="383"/>
        <v>0</v>
      </c>
      <c r="R786" s="12">
        <f t="shared" si="384"/>
        <v>0</v>
      </c>
      <c r="S786" s="33">
        <f t="shared" si="385"/>
        <v>0</v>
      </c>
      <c r="U786" s="12">
        <f t="shared" si="386"/>
        <v>0</v>
      </c>
      <c r="V786" s="33">
        <f t="shared" si="387"/>
        <v>0</v>
      </c>
      <c r="X786" s="12">
        <f t="shared" si="388"/>
        <v>0</v>
      </c>
      <c r="Y786" s="33">
        <f t="shared" si="389"/>
        <v>0</v>
      </c>
      <c r="AA786" s="12">
        <f t="shared" si="390"/>
        <v>0</v>
      </c>
      <c r="AB786" s="33">
        <f t="shared" si="391"/>
        <v>0</v>
      </c>
      <c r="AD786" s="12">
        <f t="shared" si="392"/>
        <v>0</v>
      </c>
      <c r="AE786" s="33">
        <f t="shared" si="393"/>
        <v>0</v>
      </c>
      <c r="AG786" s="12">
        <f t="shared" si="394"/>
        <v>0</v>
      </c>
      <c r="AH786" s="33">
        <f t="shared" si="395"/>
        <v>0</v>
      </c>
      <c r="AJ786" s="12">
        <f t="shared" si="396"/>
        <v>0</v>
      </c>
      <c r="AK786" s="33">
        <f t="shared" si="397"/>
        <v>0</v>
      </c>
      <c r="AM786" s="12">
        <f t="shared" si="398"/>
        <v>0</v>
      </c>
      <c r="AN786" s="33">
        <f t="shared" si="399"/>
        <v>0</v>
      </c>
      <c r="AP786" s="12">
        <f t="shared" si="400"/>
        <v>0</v>
      </c>
      <c r="AQ786" s="33">
        <f t="shared" si="401"/>
        <v>0</v>
      </c>
      <c r="AS786" s="12">
        <f t="shared" si="402"/>
        <v>0</v>
      </c>
      <c r="AT786" s="33">
        <f t="shared" si="403"/>
        <v>0</v>
      </c>
      <c r="AU786" s="158" t="str">
        <f>IF(C786="","",VLOOKUP(B786,apoio!P:S,4,0))</f>
        <v/>
      </c>
    </row>
    <row r="787" spans="1:47" ht="15" customHeight="1" x14ac:dyDescent="0.25">
      <c r="A787" s="10" t="str">
        <f>IF('1_geral'!$D$20="","",'1_geral'!$A$20)</f>
        <v/>
      </c>
      <c r="B787" s="48" t="str">
        <f>IF('1_geral'!$G$20="","",'1_geral'!$G$20)</f>
        <v/>
      </c>
      <c r="C787" s="48" t="str">
        <f>IF('1_geral'!$D$20="","",'1_geral'!$D$20)</f>
        <v/>
      </c>
      <c r="D787" s="35" t="str">
        <f>IF(C787="","",1/'3_pessoal'!C$20)</f>
        <v/>
      </c>
      <c r="E787" s="11">
        <f>IF(C787="",0,'3_pessoal'!CA$20)</f>
        <v>0</v>
      </c>
      <c r="F787" s="108">
        <f>IF(C787="",0,'3_pessoal'!CC$20)</f>
        <v>0</v>
      </c>
      <c r="G787" s="11">
        <f t="shared" si="379"/>
        <v>0</v>
      </c>
      <c r="I787" s="11">
        <f t="shared" si="377"/>
        <v>0</v>
      </c>
      <c r="J787" s="112">
        <f t="shared" si="378"/>
        <v>0</v>
      </c>
      <c r="L787" s="11">
        <f t="shared" si="380"/>
        <v>0</v>
      </c>
      <c r="M787" s="108">
        <f t="shared" si="381"/>
        <v>0</v>
      </c>
      <c r="O787" s="11">
        <f t="shared" si="382"/>
        <v>0</v>
      </c>
      <c r="P787" s="108">
        <f t="shared" si="383"/>
        <v>0</v>
      </c>
      <c r="R787" s="11">
        <f t="shared" si="384"/>
        <v>0</v>
      </c>
      <c r="S787" s="108">
        <f t="shared" si="385"/>
        <v>0</v>
      </c>
      <c r="U787" s="11">
        <f t="shared" si="386"/>
        <v>0</v>
      </c>
      <c r="V787" s="108">
        <f t="shared" si="387"/>
        <v>0</v>
      </c>
      <c r="X787" s="11">
        <f t="shared" si="388"/>
        <v>0</v>
      </c>
      <c r="Y787" s="108">
        <f t="shared" si="389"/>
        <v>0</v>
      </c>
      <c r="AA787" s="11">
        <f t="shared" si="390"/>
        <v>0</v>
      </c>
      <c r="AB787" s="108">
        <f t="shared" si="391"/>
        <v>0</v>
      </c>
      <c r="AD787" s="11">
        <f t="shared" si="392"/>
        <v>0</v>
      </c>
      <c r="AE787" s="108">
        <f t="shared" si="393"/>
        <v>0</v>
      </c>
      <c r="AG787" s="11">
        <f t="shared" si="394"/>
        <v>0</v>
      </c>
      <c r="AH787" s="108">
        <f t="shared" si="395"/>
        <v>0</v>
      </c>
      <c r="AJ787" s="11">
        <f t="shared" si="396"/>
        <v>0</v>
      </c>
      <c r="AK787" s="108">
        <f t="shared" si="397"/>
        <v>0</v>
      </c>
      <c r="AM787" s="11">
        <f t="shared" si="398"/>
        <v>0</v>
      </c>
      <c r="AN787" s="108">
        <f t="shared" si="399"/>
        <v>0</v>
      </c>
      <c r="AP787" s="11">
        <f t="shared" si="400"/>
        <v>0</v>
      </c>
      <c r="AQ787" s="108">
        <f t="shared" si="401"/>
        <v>0</v>
      </c>
      <c r="AS787" s="11">
        <f t="shared" si="402"/>
        <v>0</v>
      </c>
      <c r="AT787" s="108">
        <f t="shared" si="403"/>
        <v>0</v>
      </c>
      <c r="AU787" s="158" t="str">
        <f>IF(C787="","",VLOOKUP(B787,apoio!P:S,4,0))</f>
        <v/>
      </c>
    </row>
    <row r="788" spans="1:47" ht="15" customHeight="1" x14ac:dyDescent="0.25">
      <c r="A788" s="7" t="str">
        <f>IF('1_geral'!$D$21="","",'1_geral'!$A$21)</f>
        <v/>
      </c>
      <c r="B788" s="49" t="str">
        <f>IF('1_geral'!$G$21="","",'1_geral'!$G$21)</f>
        <v/>
      </c>
      <c r="C788" s="49" t="str">
        <f>IF('1_geral'!$D$21="","",'1_geral'!$D$21)</f>
        <v/>
      </c>
      <c r="D788" s="35" t="str">
        <f>IF(C788="","",1/'3_pessoal'!C$21)</f>
        <v/>
      </c>
      <c r="E788" s="12">
        <f>IF(C788="",0,'3_pessoal'!CA$21)</f>
        <v>0</v>
      </c>
      <c r="F788" s="33">
        <f>IF(C788="",0,'3_pessoal'!CC$21)</f>
        <v>0</v>
      </c>
      <c r="G788" s="12">
        <f t="shared" si="379"/>
        <v>0</v>
      </c>
      <c r="I788" s="12">
        <f t="shared" si="377"/>
        <v>0</v>
      </c>
      <c r="J788" s="12">
        <f t="shared" si="378"/>
        <v>0</v>
      </c>
      <c r="L788" s="12">
        <f t="shared" si="380"/>
        <v>0</v>
      </c>
      <c r="M788" s="33">
        <f t="shared" si="381"/>
        <v>0</v>
      </c>
      <c r="O788" s="12">
        <f t="shared" si="382"/>
        <v>0</v>
      </c>
      <c r="P788" s="33">
        <f t="shared" si="383"/>
        <v>0</v>
      </c>
      <c r="R788" s="12">
        <f t="shared" si="384"/>
        <v>0</v>
      </c>
      <c r="S788" s="33">
        <f t="shared" si="385"/>
        <v>0</v>
      </c>
      <c r="U788" s="12">
        <f t="shared" si="386"/>
        <v>0</v>
      </c>
      <c r="V788" s="33">
        <f t="shared" si="387"/>
        <v>0</v>
      </c>
      <c r="X788" s="12">
        <f t="shared" si="388"/>
        <v>0</v>
      </c>
      <c r="Y788" s="33">
        <f t="shared" si="389"/>
        <v>0</v>
      </c>
      <c r="AA788" s="12">
        <f t="shared" si="390"/>
        <v>0</v>
      </c>
      <c r="AB788" s="33">
        <f t="shared" si="391"/>
        <v>0</v>
      </c>
      <c r="AD788" s="12">
        <f t="shared" si="392"/>
        <v>0</v>
      </c>
      <c r="AE788" s="33">
        <f t="shared" si="393"/>
        <v>0</v>
      </c>
      <c r="AG788" s="12">
        <f t="shared" si="394"/>
        <v>0</v>
      </c>
      <c r="AH788" s="33">
        <f t="shared" si="395"/>
        <v>0</v>
      </c>
      <c r="AJ788" s="12">
        <f t="shared" si="396"/>
        <v>0</v>
      </c>
      <c r="AK788" s="33">
        <f t="shared" si="397"/>
        <v>0</v>
      </c>
      <c r="AM788" s="12">
        <f t="shared" si="398"/>
        <v>0</v>
      </c>
      <c r="AN788" s="33">
        <f t="shared" si="399"/>
        <v>0</v>
      </c>
      <c r="AP788" s="12">
        <f t="shared" si="400"/>
        <v>0</v>
      </c>
      <c r="AQ788" s="33">
        <f t="shared" si="401"/>
        <v>0</v>
      </c>
      <c r="AS788" s="12">
        <f t="shared" si="402"/>
        <v>0</v>
      </c>
      <c r="AT788" s="33">
        <f t="shared" si="403"/>
        <v>0</v>
      </c>
      <c r="AU788" s="158" t="str">
        <f>IF(C788="","",VLOOKUP(B788,apoio!P:S,4,0))</f>
        <v/>
      </c>
    </row>
    <row r="789" spans="1:47" ht="15" customHeight="1" x14ac:dyDescent="0.25">
      <c r="A789" s="10" t="str">
        <f>IF('1_geral'!$D$22="","",'1_geral'!$A$22)</f>
        <v/>
      </c>
      <c r="B789" s="48" t="str">
        <f>IF('1_geral'!$G$22="","",'1_geral'!$G$22)</f>
        <v/>
      </c>
      <c r="C789" s="48" t="str">
        <f>IF('1_geral'!$D$22="","",'1_geral'!$D$22)</f>
        <v/>
      </c>
      <c r="D789" s="35" t="str">
        <f>IF(C789="","",1/'3_pessoal'!C$22)</f>
        <v/>
      </c>
      <c r="E789" s="11">
        <f>IF(C789="",0,'3_pessoal'!CA$22)</f>
        <v>0</v>
      </c>
      <c r="F789" s="108">
        <f>IF(C789="",0,'3_pessoal'!CC$22)</f>
        <v>0</v>
      </c>
      <c r="G789" s="11">
        <f t="shared" si="379"/>
        <v>0</v>
      </c>
      <c r="I789" s="11">
        <f t="shared" si="377"/>
        <v>0</v>
      </c>
      <c r="J789" s="112">
        <f t="shared" si="378"/>
        <v>0</v>
      </c>
      <c r="L789" s="11">
        <f t="shared" si="380"/>
        <v>0</v>
      </c>
      <c r="M789" s="108">
        <f t="shared" si="381"/>
        <v>0</v>
      </c>
      <c r="O789" s="11">
        <f t="shared" si="382"/>
        <v>0</v>
      </c>
      <c r="P789" s="108">
        <f t="shared" si="383"/>
        <v>0</v>
      </c>
      <c r="R789" s="11">
        <f t="shared" si="384"/>
        <v>0</v>
      </c>
      <c r="S789" s="108">
        <f t="shared" si="385"/>
        <v>0</v>
      </c>
      <c r="U789" s="11">
        <f t="shared" si="386"/>
        <v>0</v>
      </c>
      <c r="V789" s="108">
        <f t="shared" si="387"/>
        <v>0</v>
      </c>
      <c r="X789" s="11">
        <f t="shared" si="388"/>
        <v>0</v>
      </c>
      <c r="Y789" s="108">
        <f t="shared" si="389"/>
        <v>0</v>
      </c>
      <c r="AA789" s="11">
        <f t="shared" si="390"/>
        <v>0</v>
      </c>
      <c r="AB789" s="108">
        <f t="shared" si="391"/>
        <v>0</v>
      </c>
      <c r="AD789" s="11">
        <f t="shared" si="392"/>
        <v>0</v>
      </c>
      <c r="AE789" s="108">
        <f t="shared" si="393"/>
        <v>0</v>
      </c>
      <c r="AG789" s="11">
        <f t="shared" si="394"/>
        <v>0</v>
      </c>
      <c r="AH789" s="108">
        <f t="shared" si="395"/>
        <v>0</v>
      </c>
      <c r="AJ789" s="11">
        <f t="shared" si="396"/>
        <v>0</v>
      </c>
      <c r="AK789" s="108">
        <f t="shared" si="397"/>
        <v>0</v>
      </c>
      <c r="AM789" s="11">
        <f t="shared" si="398"/>
        <v>0</v>
      </c>
      <c r="AN789" s="108">
        <f t="shared" si="399"/>
        <v>0</v>
      </c>
      <c r="AP789" s="11">
        <f t="shared" si="400"/>
        <v>0</v>
      </c>
      <c r="AQ789" s="108">
        <f t="shared" si="401"/>
        <v>0</v>
      </c>
      <c r="AS789" s="11">
        <f t="shared" si="402"/>
        <v>0</v>
      </c>
      <c r="AT789" s="108">
        <f t="shared" si="403"/>
        <v>0</v>
      </c>
      <c r="AU789" s="158" t="str">
        <f>IF(C789="","",VLOOKUP(B789,apoio!P:S,4,0))</f>
        <v/>
      </c>
    </row>
    <row r="790" spans="1:47" ht="15" customHeight="1" x14ac:dyDescent="0.25">
      <c r="A790" s="7" t="str">
        <f>IF('1_geral'!$D$23="","",'1_geral'!$A$23)</f>
        <v/>
      </c>
      <c r="B790" s="49" t="str">
        <f>IF('1_geral'!$G$23="","",'1_geral'!$G$23)</f>
        <v/>
      </c>
      <c r="C790" s="49" t="str">
        <f>IF('1_geral'!$D$23="","",'1_geral'!$D$23)</f>
        <v/>
      </c>
      <c r="D790" s="35" t="str">
        <f>IF(C790="","",1/'3_pessoal'!C$23)</f>
        <v/>
      </c>
      <c r="E790" s="12">
        <f>IF(C790="",0,'3_pessoal'!CA$23)</f>
        <v>0</v>
      </c>
      <c r="F790" s="33">
        <f>IF(C790="",0,'3_pessoal'!CC$23)</f>
        <v>0</v>
      </c>
      <c r="G790" s="12">
        <f t="shared" si="379"/>
        <v>0</v>
      </c>
      <c r="I790" s="12">
        <f t="shared" si="377"/>
        <v>0</v>
      </c>
      <c r="J790" s="12">
        <f t="shared" si="378"/>
        <v>0</v>
      </c>
      <c r="L790" s="12">
        <f t="shared" si="380"/>
        <v>0</v>
      </c>
      <c r="M790" s="33">
        <f t="shared" si="381"/>
        <v>0</v>
      </c>
      <c r="O790" s="12">
        <f t="shared" si="382"/>
        <v>0</v>
      </c>
      <c r="P790" s="33">
        <f t="shared" si="383"/>
        <v>0</v>
      </c>
      <c r="R790" s="12">
        <f t="shared" si="384"/>
        <v>0</v>
      </c>
      <c r="S790" s="33">
        <f t="shared" si="385"/>
        <v>0</v>
      </c>
      <c r="U790" s="12">
        <f t="shared" si="386"/>
        <v>0</v>
      </c>
      <c r="V790" s="33">
        <f t="shared" si="387"/>
        <v>0</v>
      </c>
      <c r="X790" s="12">
        <f t="shared" si="388"/>
        <v>0</v>
      </c>
      <c r="Y790" s="33">
        <f t="shared" si="389"/>
        <v>0</v>
      </c>
      <c r="AA790" s="12">
        <f t="shared" si="390"/>
        <v>0</v>
      </c>
      <c r="AB790" s="33">
        <f t="shared" si="391"/>
        <v>0</v>
      </c>
      <c r="AD790" s="12">
        <f t="shared" si="392"/>
        <v>0</v>
      </c>
      <c r="AE790" s="33">
        <f t="shared" si="393"/>
        <v>0</v>
      </c>
      <c r="AG790" s="12">
        <f t="shared" si="394"/>
        <v>0</v>
      </c>
      <c r="AH790" s="33">
        <f t="shared" si="395"/>
        <v>0</v>
      </c>
      <c r="AJ790" s="12">
        <f t="shared" si="396"/>
        <v>0</v>
      </c>
      <c r="AK790" s="33">
        <f t="shared" si="397"/>
        <v>0</v>
      </c>
      <c r="AM790" s="12">
        <f t="shared" si="398"/>
        <v>0</v>
      </c>
      <c r="AN790" s="33">
        <f t="shared" si="399"/>
        <v>0</v>
      </c>
      <c r="AP790" s="12">
        <f t="shared" si="400"/>
        <v>0</v>
      </c>
      <c r="AQ790" s="33">
        <f t="shared" si="401"/>
        <v>0</v>
      </c>
      <c r="AS790" s="12">
        <f t="shared" si="402"/>
        <v>0</v>
      </c>
      <c r="AT790" s="33">
        <f t="shared" si="403"/>
        <v>0</v>
      </c>
      <c r="AU790" s="158" t="str">
        <f>IF(C790="","",VLOOKUP(B790,apoio!P:S,4,0))</f>
        <v/>
      </c>
    </row>
    <row r="791" spans="1:47" ht="15" customHeight="1" x14ac:dyDescent="0.25">
      <c r="A791" s="10" t="str">
        <f>IF('1_geral'!$D$24="","",'1_geral'!$A$24)</f>
        <v/>
      </c>
      <c r="B791" s="48" t="str">
        <f>IF('1_geral'!$G$24="","",'1_geral'!$G$24)</f>
        <v/>
      </c>
      <c r="C791" s="48" t="str">
        <f>IF('1_geral'!$D$24="","",'1_geral'!$D$24)</f>
        <v/>
      </c>
      <c r="D791" s="35" t="str">
        <f>IF(C791="","",1/'3_pessoal'!C$24)</f>
        <v/>
      </c>
      <c r="E791" s="11">
        <f>IF(C791="",0,'3_pessoal'!CA$24)</f>
        <v>0</v>
      </c>
      <c r="F791" s="108">
        <f>IF(C791="",0,'3_pessoal'!CC$24)</f>
        <v>0</v>
      </c>
      <c r="G791" s="11">
        <f t="shared" si="379"/>
        <v>0</v>
      </c>
      <c r="I791" s="11">
        <f t="shared" si="377"/>
        <v>0</v>
      </c>
      <c r="J791" s="112">
        <f t="shared" si="378"/>
        <v>0</v>
      </c>
      <c r="L791" s="11">
        <f t="shared" si="380"/>
        <v>0</v>
      </c>
      <c r="M791" s="108">
        <f t="shared" si="381"/>
        <v>0</v>
      </c>
      <c r="O791" s="11">
        <f t="shared" si="382"/>
        <v>0</v>
      </c>
      <c r="P791" s="108">
        <f t="shared" si="383"/>
        <v>0</v>
      </c>
      <c r="R791" s="11">
        <f t="shared" si="384"/>
        <v>0</v>
      </c>
      <c r="S791" s="108">
        <f t="shared" si="385"/>
        <v>0</v>
      </c>
      <c r="U791" s="11">
        <f t="shared" si="386"/>
        <v>0</v>
      </c>
      <c r="V791" s="108">
        <f t="shared" si="387"/>
        <v>0</v>
      </c>
      <c r="X791" s="11">
        <f t="shared" si="388"/>
        <v>0</v>
      </c>
      <c r="Y791" s="108">
        <f t="shared" si="389"/>
        <v>0</v>
      </c>
      <c r="AA791" s="11">
        <f t="shared" si="390"/>
        <v>0</v>
      </c>
      <c r="AB791" s="108">
        <f t="shared" si="391"/>
        <v>0</v>
      </c>
      <c r="AD791" s="11">
        <f t="shared" si="392"/>
        <v>0</v>
      </c>
      <c r="AE791" s="108">
        <f t="shared" si="393"/>
        <v>0</v>
      </c>
      <c r="AG791" s="11">
        <f t="shared" si="394"/>
        <v>0</v>
      </c>
      <c r="AH791" s="108">
        <f t="shared" si="395"/>
        <v>0</v>
      </c>
      <c r="AJ791" s="11">
        <f t="shared" si="396"/>
        <v>0</v>
      </c>
      <c r="AK791" s="108">
        <f t="shared" si="397"/>
        <v>0</v>
      </c>
      <c r="AM791" s="11">
        <f t="shared" si="398"/>
        <v>0</v>
      </c>
      <c r="AN791" s="108">
        <f t="shared" si="399"/>
        <v>0</v>
      </c>
      <c r="AP791" s="11">
        <f t="shared" si="400"/>
        <v>0</v>
      </c>
      <c r="AQ791" s="108">
        <f t="shared" si="401"/>
        <v>0</v>
      </c>
      <c r="AS791" s="11">
        <f t="shared" si="402"/>
        <v>0</v>
      </c>
      <c r="AT791" s="108">
        <f t="shared" si="403"/>
        <v>0</v>
      </c>
      <c r="AU791" s="158" t="str">
        <f>IF(C791="","",VLOOKUP(B791,apoio!P:S,4,0))</f>
        <v/>
      </c>
    </row>
    <row r="792" spans="1:47" ht="15" customHeight="1" x14ac:dyDescent="0.25">
      <c r="A792" s="7" t="str">
        <f>IF('1_geral'!$D$25="","",'1_geral'!$A$25)</f>
        <v/>
      </c>
      <c r="B792" s="49" t="str">
        <f>IF('1_geral'!$G$25="","",'1_geral'!$G$25)</f>
        <v/>
      </c>
      <c r="C792" s="49" t="str">
        <f>IF('1_geral'!$D$25="","",'1_geral'!$D$25)</f>
        <v/>
      </c>
      <c r="D792" s="35" t="str">
        <f>IF(C792="","",1/'3_pessoal'!C$25)</f>
        <v/>
      </c>
      <c r="E792" s="12">
        <f>IF(C792="",0,'3_pessoal'!CA$25)</f>
        <v>0</v>
      </c>
      <c r="F792" s="33">
        <f>IF(C792="",0,'3_pessoal'!CC$25)</f>
        <v>0</v>
      </c>
      <c r="G792" s="12">
        <f t="shared" si="379"/>
        <v>0</v>
      </c>
      <c r="I792" s="12">
        <f t="shared" si="377"/>
        <v>0</v>
      </c>
      <c r="J792" s="12">
        <f t="shared" si="378"/>
        <v>0</v>
      </c>
      <c r="L792" s="12">
        <f t="shared" si="380"/>
        <v>0</v>
      </c>
      <c r="M792" s="33">
        <f t="shared" si="381"/>
        <v>0</v>
      </c>
      <c r="O792" s="12">
        <f t="shared" si="382"/>
        <v>0</v>
      </c>
      <c r="P792" s="33">
        <f t="shared" si="383"/>
        <v>0</v>
      </c>
      <c r="R792" s="12">
        <f t="shared" si="384"/>
        <v>0</v>
      </c>
      <c r="S792" s="33">
        <f t="shared" si="385"/>
        <v>0</v>
      </c>
      <c r="U792" s="12">
        <f t="shared" si="386"/>
        <v>0</v>
      </c>
      <c r="V792" s="33">
        <f t="shared" si="387"/>
        <v>0</v>
      </c>
      <c r="X792" s="12">
        <f t="shared" si="388"/>
        <v>0</v>
      </c>
      <c r="Y792" s="33">
        <f t="shared" si="389"/>
        <v>0</v>
      </c>
      <c r="AA792" s="12">
        <f t="shared" si="390"/>
        <v>0</v>
      </c>
      <c r="AB792" s="33">
        <f t="shared" si="391"/>
        <v>0</v>
      </c>
      <c r="AD792" s="12">
        <f t="shared" si="392"/>
        <v>0</v>
      </c>
      <c r="AE792" s="33">
        <f t="shared" si="393"/>
        <v>0</v>
      </c>
      <c r="AG792" s="12">
        <f t="shared" si="394"/>
        <v>0</v>
      </c>
      <c r="AH792" s="33">
        <f t="shared" si="395"/>
        <v>0</v>
      </c>
      <c r="AJ792" s="12">
        <f t="shared" si="396"/>
        <v>0</v>
      </c>
      <c r="AK792" s="33">
        <f t="shared" si="397"/>
        <v>0</v>
      </c>
      <c r="AM792" s="12">
        <f t="shared" si="398"/>
        <v>0</v>
      </c>
      <c r="AN792" s="33">
        <f t="shared" si="399"/>
        <v>0</v>
      </c>
      <c r="AP792" s="12">
        <f t="shared" si="400"/>
        <v>0</v>
      </c>
      <c r="AQ792" s="33">
        <f t="shared" si="401"/>
        <v>0</v>
      </c>
      <c r="AS792" s="12">
        <f t="shared" si="402"/>
        <v>0</v>
      </c>
      <c r="AT792" s="33">
        <f t="shared" si="403"/>
        <v>0</v>
      </c>
      <c r="AU792" s="158" t="str">
        <f>IF(C792="","",VLOOKUP(B792,apoio!P:S,4,0))</f>
        <v/>
      </c>
    </row>
    <row r="793" spans="1:47" ht="15" customHeight="1" x14ac:dyDescent="0.25">
      <c r="A793" s="10" t="str">
        <f>IF('1_geral'!$D$26="","",'1_geral'!$A$26)</f>
        <v/>
      </c>
      <c r="B793" s="48" t="str">
        <f>IF('1_geral'!$G$26="","",'1_geral'!$G$26)</f>
        <v/>
      </c>
      <c r="C793" s="48" t="str">
        <f>IF('1_geral'!$D$26="","",'1_geral'!$D$26)</f>
        <v/>
      </c>
      <c r="D793" s="35" t="str">
        <f>IF(C793="","",1/'3_pessoal'!C$26)</f>
        <v/>
      </c>
      <c r="E793" s="11">
        <f>IF(C793="",0,'3_pessoal'!CA$26)</f>
        <v>0</v>
      </c>
      <c r="F793" s="108">
        <f>IF(C793="",0,'3_pessoal'!CC$26)</f>
        <v>0</v>
      </c>
      <c r="G793" s="11">
        <f t="shared" si="379"/>
        <v>0</v>
      </c>
      <c r="I793" s="11">
        <f t="shared" si="377"/>
        <v>0</v>
      </c>
      <c r="J793" s="112">
        <f t="shared" si="378"/>
        <v>0</v>
      </c>
      <c r="L793" s="11">
        <f t="shared" si="380"/>
        <v>0</v>
      </c>
      <c r="M793" s="108">
        <f t="shared" si="381"/>
        <v>0</v>
      </c>
      <c r="O793" s="11">
        <f t="shared" si="382"/>
        <v>0</v>
      </c>
      <c r="P793" s="108">
        <f t="shared" si="383"/>
        <v>0</v>
      </c>
      <c r="R793" s="11">
        <f t="shared" si="384"/>
        <v>0</v>
      </c>
      <c r="S793" s="108">
        <f t="shared" si="385"/>
        <v>0</v>
      </c>
      <c r="U793" s="11">
        <f t="shared" si="386"/>
        <v>0</v>
      </c>
      <c r="V793" s="108">
        <f t="shared" si="387"/>
        <v>0</v>
      </c>
      <c r="X793" s="11">
        <f t="shared" si="388"/>
        <v>0</v>
      </c>
      <c r="Y793" s="108">
        <f t="shared" si="389"/>
        <v>0</v>
      </c>
      <c r="AA793" s="11">
        <f t="shared" si="390"/>
        <v>0</v>
      </c>
      <c r="AB793" s="108">
        <f t="shared" si="391"/>
        <v>0</v>
      </c>
      <c r="AD793" s="11">
        <f t="shared" si="392"/>
        <v>0</v>
      </c>
      <c r="AE793" s="108">
        <f t="shared" si="393"/>
        <v>0</v>
      </c>
      <c r="AG793" s="11">
        <f t="shared" si="394"/>
        <v>0</v>
      </c>
      <c r="AH793" s="108">
        <f t="shared" si="395"/>
        <v>0</v>
      </c>
      <c r="AJ793" s="11">
        <f t="shared" si="396"/>
        <v>0</v>
      </c>
      <c r="AK793" s="108">
        <f t="shared" si="397"/>
        <v>0</v>
      </c>
      <c r="AM793" s="11">
        <f t="shared" si="398"/>
        <v>0</v>
      </c>
      <c r="AN793" s="108">
        <f t="shared" si="399"/>
        <v>0</v>
      </c>
      <c r="AP793" s="11">
        <f t="shared" si="400"/>
        <v>0</v>
      </c>
      <c r="AQ793" s="108">
        <f t="shared" si="401"/>
        <v>0</v>
      </c>
      <c r="AS793" s="11">
        <f t="shared" si="402"/>
        <v>0</v>
      </c>
      <c r="AT793" s="108">
        <f t="shared" si="403"/>
        <v>0</v>
      </c>
      <c r="AU793" s="158" t="str">
        <f>IF(C793="","",VLOOKUP(B793,apoio!P:S,4,0))</f>
        <v/>
      </c>
    </row>
    <row r="794" spans="1:47" ht="15" customHeight="1" x14ac:dyDescent="0.25">
      <c r="A794" s="7" t="str">
        <f>IF('1_geral'!$D$27="","",'1_geral'!$A$27)</f>
        <v/>
      </c>
      <c r="B794" s="49" t="str">
        <f>IF('1_geral'!$G$27="","",'1_geral'!$G$27)</f>
        <v/>
      </c>
      <c r="C794" s="49" t="str">
        <f>IF('1_geral'!$D$27="","",'1_geral'!$D$27)</f>
        <v/>
      </c>
      <c r="D794" s="35" t="str">
        <f>IF(C794="","",1/'3_pessoal'!C$27)</f>
        <v/>
      </c>
      <c r="E794" s="12">
        <f>IF(C794="",0,'3_pessoal'!CA$27)</f>
        <v>0</v>
      </c>
      <c r="F794" s="33">
        <f>IF(C794="",0,'3_pessoal'!CC$27)</f>
        <v>0</v>
      </c>
      <c r="G794" s="12">
        <f t="shared" si="379"/>
        <v>0</v>
      </c>
      <c r="I794" s="12">
        <f t="shared" si="377"/>
        <v>0</v>
      </c>
      <c r="J794" s="12">
        <f t="shared" si="378"/>
        <v>0</v>
      </c>
      <c r="L794" s="12">
        <f t="shared" si="380"/>
        <v>0</v>
      </c>
      <c r="M794" s="33">
        <f t="shared" si="381"/>
        <v>0</v>
      </c>
      <c r="O794" s="12">
        <f t="shared" si="382"/>
        <v>0</v>
      </c>
      <c r="P794" s="33">
        <f t="shared" si="383"/>
        <v>0</v>
      </c>
      <c r="R794" s="12">
        <f t="shared" si="384"/>
        <v>0</v>
      </c>
      <c r="S794" s="33">
        <f t="shared" si="385"/>
        <v>0</v>
      </c>
      <c r="U794" s="12">
        <f t="shared" si="386"/>
        <v>0</v>
      </c>
      <c r="V794" s="33">
        <f t="shared" si="387"/>
        <v>0</v>
      </c>
      <c r="X794" s="12">
        <f t="shared" si="388"/>
        <v>0</v>
      </c>
      <c r="Y794" s="33">
        <f t="shared" si="389"/>
        <v>0</v>
      </c>
      <c r="AA794" s="12">
        <f t="shared" si="390"/>
        <v>0</v>
      </c>
      <c r="AB794" s="33">
        <f t="shared" si="391"/>
        <v>0</v>
      </c>
      <c r="AD794" s="12">
        <f t="shared" si="392"/>
        <v>0</v>
      </c>
      <c r="AE794" s="33">
        <f t="shared" si="393"/>
        <v>0</v>
      </c>
      <c r="AG794" s="12">
        <f t="shared" si="394"/>
        <v>0</v>
      </c>
      <c r="AH794" s="33">
        <f t="shared" si="395"/>
        <v>0</v>
      </c>
      <c r="AJ794" s="12">
        <f t="shared" si="396"/>
        <v>0</v>
      </c>
      <c r="AK794" s="33">
        <f t="shared" si="397"/>
        <v>0</v>
      </c>
      <c r="AM794" s="12">
        <f t="shared" si="398"/>
        <v>0</v>
      </c>
      <c r="AN794" s="33">
        <f t="shared" si="399"/>
        <v>0</v>
      </c>
      <c r="AP794" s="12">
        <f t="shared" si="400"/>
        <v>0</v>
      </c>
      <c r="AQ794" s="33">
        <f t="shared" si="401"/>
        <v>0</v>
      </c>
      <c r="AS794" s="12">
        <f t="shared" si="402"/>
        <v>0</v>
      </c>
      <c r="AT794" s="33">
        <f t="shared" si="403"/>
        <v>0</v>
      </c>
      <c r="AU794" s="158" t="str">
        <f>IF(C794="","",VLOOKUP(B794,apoio!P:S,4,0))</f>
        <v/>
      </c>
    </row>
    <row r="795" spans="1:47" ht="15" customHeight="1" x14ac:dyDescent="0.25">
      <c r="A795" s="10" t="str">
        <f>IF('1_geral'!$D$28="","",'1_geral'!$A$28)</f>
        <v/>
      </c>
      <c r="B795" s="48" t="str">
        <f>IF('1_geral'!$G$28="","",'1_geral'!$G$28)</f>
        <v/>
      </c>
      <c r="C795" s="48" t="str">
        <f>IF('1_geral'!$D$28="","",'1_geral'!$D$28)</f>
        <v/>
      </c>
      <c r="D795" s="35" t="str">
        <f>IF(C795="","",1/'3_pessoal'!C$28)</f>
        <v/>
      </c>
      <c r="E795" s="11">
        <f>IF(C795="",0,'3_pessoal'!CA$28)</f>
        <v>0</v>
      </c>
      <c r="F795" s="108">
        <f>IF(C795="",0,'3_pessoal'!CC$28)</f>
        <v>0</v>
      </c>
      <c r="G795" s="11">
        <f t="shared" si="379"/>
        <v>0</v>
      </c>
      <c r="I795" s="11">
        <f t="shared" si="377"/>
        <v>0</v>
      </c>
      <c r="J795" s="112">
        <f t="shared" si="378"/>
        <v>0</v>
      </c>
      <c r="L795" s="11">
        <f t="shared" si="380"/>
        <v>0</v>
      </c>
      <c r="M795" s="108">
        <f t="shared" si="381"/>
        <v>0</v>
      </c>
      <c r="O795" s="11">
        <f t="shared" si="382"/>
        <v>0</v>
      </c>
      <c r="P795" s="108">
        <f t="shared" si="383"/>
        <v>0</v>
      </c>
      <c r="R795" s="11">
        <f t="shared" si="384"/>
        <v>0</v>
      </c>
      <c r="S795" s="108">
        <f t="shared" si="385"/>
        <v>0</v>
      </c>
      <c r="U795" s="11">
        <f t="shared" si="386"/>
        <v>0</v>
      </c>
      <c r="V795" s="108">
        <f t="shared" si="387"/>
        <v>0</v>
      </c>
      <c r="X795" s="11">
        <f t="shared" si="388"/>
        <v>0</v>
      </c>
      <c r="Y795" s="108">
        <f t="shared" si="389"/>
        <v>0</v>
      </c>
      <c r="AA795" s="11">
        <f t="shared" si="390"/>
        <v>0</v>
      </c>
      <c r="AB795" s="108">
        <f t="shared" si="391"/>
        <v>0</v>
      </c>
      <c r="AD795" s="11">
        <f t="shared" si="392"/>
        <v>0</v>
      </c>
      <c r="AE795" s="108">
        <f t="shared" si="393"/>
        <v>0</v>
      </c>
      <c r="AG795" s="11">
        <f t="shared" si="394"/>
        <v>0</v>
      </c>
      <c r="AH795" s="108">
        <f t="shared" si="395"/>
        <v>0</v>
      </c>
      <c r="AJ795" s="11">
        <f t="shared" si="396"/>
        <v>0</v>
      </c>
      <c r="AK795" s="108">
        <f t="shared" si="397"/>
        <v>0</v>
      </c>
      <c r="AM795" s="11">
        <f t="shared" si="398"/>
        <v>0</v>
      </c>
      <c r="AN795" s="108">
        <f t="shared" si="399"/>
        <v>0</v>
      </c>
      <c r="AP795" s="11">
        <f t="shared" si="400"/>
        <v>0</v>
      </c>
      <c r="AQ795" s="108">
        <f t="shared" si="401"/>
        <v>0</v>
      </c>
      <c r="AS795" s="11">
        <f t="shared" si="402"/>
        <v>0</v>
      </c>
      <c r="AT795" s="108">
        <f t="shared" si="403"/>
        <v>0</v>
      </c>
      <c r="AU795" s="158" t="str">
        <f>IF(C795="","",VLOOKUP(B795,apoio!P:S,4,0))</f>
        <v/>
      </c>
    </row>
    <row r="796" spans="1:47" ht="15" customHeight="1" x14ac:dyDescent="0.25">
      <c r="A796" s="7" t="str">
        <f>IF('1_geral'!$D$29="","",'1_geral'!$A$29)</f>
        <v/>
      </c>
      <c r="B796" s="49" t="str">
        <f>IF('1_geral'!$G$29="","",'1_geral'!$G$29)</f>
        <v/>
      </c>
      <c r="C796" s="49" t="str">
        <f>IF('1_geral'!$D$29="","",'1_geral'!$D$29)</f>
        <v/>
      </c>
      <c r="D796" s="35" t="str">
        <f>IF(C796="","",1/'3_pessoal'!C$29)</f>
        <v/>
      </c>
      <c r="E796" s="12">
        <f>IF(C796="",0,'3_pessoal'!CA$29)</f>
        <v>0</v>
      </c>
      <c r="F796" s="33">
        <f>IF(C796="",0,'3_pessoal'!CC$29)</f>
        <v>0</v>
      </c>
      <c r="G796" s="12">
        <f t="shared" si="379"/>
        <v>0</v>
      </c>
      <c r="I796" s="12">
        <f t="shared" si="377"/>
        <v>0</v>
      </c>
      <c r="J796" s="12">
        <f t="shared" si="378"/>
        <v>0</v>
      </c>
      <c r="L796" s="12">
        <f t="shared" si="380"/>
        <v>0</v>
      </c>
      <c r="M796" s="33">
        <f t="shared" si="381"/>
        <v>0</v>
      </c>
      <c r="O796" s="12">
        <f t="shared" si="382"/>
        <v>0</v>
      </c>
      <c r="P796" s="33">
        <f t="shared" si="383"/>
        <v>0</v>
      </c>
      <c r="R796" s="12">
        <f t="shared" si="384"/>
        <v>0</v>
      </c>
      <c r="S796" s="33">
        <f t="shared" si="385"/>
        <v>0</v>
      </c>
      <c r="U796" s="12">
        <f t="shared" si="386"/>
        <v>0</v>
      </c>
      <c r="V796" s="33">
        <f t="shared" si="387"/>
        <v>0</v>
      </c>
      <c r="X796" s="12">
        <f t="shared" si="388"/>
        <v>0</v>
      </c>
      <c r="Y796" s="33">
        <f t="shared" si="389"/>
        <v>0</v>
      </c>
      <c r="AA796" s="12">
        <f t="shared" si="390"/>
        <v>0</v>
      </c>
      <c r="AB796" s="33">
        <f t="shared" si="391"/>
        <v>0</v>
      </c>
      <c r="AD796" s="12">
        <f t="shared" si="392"/>
        <v>0</v>
      </c>
      <c r="AE796" s="33">
        <f t="shared" si="393"/>
        <v>0</v>
      </c>
      <c r="AG796" s="12">
        <f t="shared" si="394"/>
        <v>0</v>
      </c>
      <c r="AH796" s="33">
        <f t="shared" si="395"/>
        <v>0</v>
      </c>
      <c r="AJ796" s="12">
        <f t="shared" si="396"/>
        <v>0</v>
      </c>
      <c r="AK796" s="33">
        <f t="shared" si="397"/>
        <v>0</v>
      </c>
      <c r="AM796" s="12">
        <f t="shared" si="398"/>
        <v>0</v>
      </c>
      <c r="AN796" s="33">
        <f t="shared" si="399"/>
        <v>0</v>
      </c>
      <c r="AP796" s="12">
        <f t="shared" si="400"/>
        <v>0</v>
      </c>
      <c r="AQ796" s="33">
        <f t="shared" si="401"/>
        <v>0</v>
      </c>
      <c r="AS796" s="12">
        <f t="shared" si="402"/>
        <v>0</v>
      </c>
      <c r="AT796" s="33">
        <f t="shared" si="403"/>
        <v>0</v>
      </c>
      <c r="AU796" s="158" t="str">
        <f>IF(C796="","",VLOOKUP(B796,apoio!P:S,4,0))</f>
        <v/>
      </c>
    </row>
    <row r="797" spans="1:47" ht="15" customHeight="1" x14ac:dyDescent="0.25">
      <c r="A797" s="10" t="str">
        <f>IF('1_geral'!$D$30="","",'1_geral'!$A$30)</f>
        <v/>
      </c>
      <c r="B797" s="48" t="str">
        <f>IF('1_geral'!$G$30="","",'1_geral'!$G$30)</f>
        <v/>
      </c>
      <c r="C797" s="48" t="str">
        <f>IF('1_geral'!$D$30="","",'1_geral'!$D$30)</f>
        <v/>
      </c>
      <c r="D797" s="35" t="str">
        <f>IF(C797="","",1/'3_pessoal'!C$30)</f>
        <v/>
      </c>
      <c r="E797" s="11">
        <f>IF(C797="",0,'3_pessoal'!CA$30)</f>
        <v>0</v>
      </c>
      <c r="F797" s="108">
        <f>IF(C797="",0,'3_pessoal'!CC$30)</f>
        <v>0</v>
      </c>
      <c r="G797" s="11">
        <f t="shared" si="379"/>
        <v>0</v>
      </c>
      <c r="I797" s="11">
        <f t="shared" si="377"/>
        <v>0</v>
      </c>
      <c r="J797" s="112">
        <f t="shared" si="378"/>
        <v>0</v>
      </c>
      <c r="L797" s="11">
        <f t="shared" si="380"/>
        <v>0</v>
      </c>
      <c r="M797" s="108">
        <f t="shared" si="381"/>
        <v>0</v>
      </c>
      <c r="O797" s="11">
        <f t="shared" si="382"/>
        <v>0</v>
      </c>
      <c r="P797" s="108">
        <f t="shared" si="383"/>
        <v>0</v>
      </c>
      <c r="R797" s="11">
        <f t="shared" si="384"/>
        <v>0</v>
      </c>
      <c r="S797" s="108">
        <f t="shared" si="385"/>
        <v>0</v>
      </c>
      <c r="U797" s="11">
        <f t="shared" si="386"/>
        <v>0</v>
      </c>
      <c r="V797" s="108">
        <f t="shared" si="387"/>
        <v>0</v>
      </c>
      <c r="X797" s="11">
        <f t="shared" si="388"/>
        <v>0</v>
      </c>
      <c r="Y797" s="108">
        <f t="shared" si="389"/>
        <v>0</v>
      </c>
      <c r="AA797" s="11">
        <f t="shared" si="390"/>
        <v>0</v>
      </c>
      <c r="AB797" s="108">
        <f t="shared" si="391"/>
        <v>0</v>
      </c>
      <c r="AD797" s="11">
        <f t="shared" si="392"/>
        <v>0</v>
      </c>
      <c r="AE797" s="108">
        <f t="shared" si="393"/>
        <v>0</v>
      </c>
      <c r="AG797" s="11">
        <f t="shared" si="394"/>
        <v>0</v>
      </c>
      <c r="AH797" s="108">
        <f t="shared" si="395"/>
        <v>0</v>
      </c>
      <c r="AJ797" s="11">
        <f t="shared" si="396"/>
        <v>0</v>
      </c>
      <c r="AK797" s="108">
        <f t="shared" si="397"/>
        <v>0</v>
      </c>
      <c r="AM797" s="11">
        <f t="shared" si="398"/>
        <v>0</v>
      </c>
      <c r="AN797" s="108">
        <f t="shared" si="399"/>
        <v>0</v>
      </c>
      <c r="AP797" s="11">
        <f t="shared" si="400"/>
        <v>0</v>
      </c>
      <c r="AQ797" s="108">
        <f t="shared" si="401"/>
        <v>0</v>
      </c>
      <c r="AS797" s="11">
        <f t="shared" si="402"/>
        <v>0</v>
      </c>
      <c r="AT797" s="108">
        <f t="shared" si="403"/>
        <v>0</v>
      </c>
      <c r="AU797" s="158" t="str">
        <f>IF(C797="","",VLOOKUP(B797,apoio!P:S,4,0))</f>
        <v/>
      </c>
    </row>
    <row r="798" spans="1:47" ht="15" customHeight="1" x14ac:dyDescent="0.25">
      <c r="A798" s="7" t="str">
        <f>IF('1_geral'!$D$31="","",'1_geral'!$A$31)</f>
        <v/>
      </c>
      <c r="B798" s="49" t="str">
        <f>IF('1_geral'!$G$31="","",'1_geral'!$G$31)</f>
        <v/>
      </c>
      <c r="C798" s="49" t="str">
        <f>IF('1_geral'!$D$31="","",'1_geral'!$D$31)</f>
        <v/>
      </c>
      <c r="D798" s="35" t="str">
        <f>IF(C798="","",1/'3_pessoal'!C$31)</f>
        <v/>
      </c>
      <c r="E798" s="12">
        <f>IF(C798="",0,'3_pessoal'!CA$31)</f>
        <v>0</v>
      </c>
      <c r="F798" s="33">
        <f>IF(C798="",0,'3_pessoal'!CC$31)</f>
        <v>0</v>
      </c>
      <c r="G798" s="12">
        <f t="shared" si="379"/>
        <v>0</v>
      </c>
      <c r="I798" s="12">
        <f t="shared" si="377"/>
        <v>0</v>
      </c>
      <c r="J798" s="12">
        <f t="shared" si="378"/>
        <v>0</v>
      </c>
      <c r="L798" s="12">
        <f t="shared" si="380"/>
        <v>0</v>
      </c>
      <c r="M798" s="33">
        <f t="shared" si="381"/>
        <v>0</v>
      </c>
      <c r="O798" s="12">
        <f t="shared" si="382"/>
        <v>0</v>
      </c>
      <c r="P798" s="33">
        <f t="shared" si="383"/>
        <v>0</v>
      </c>
      <c r="R798" s="12">
        <f t="shared" si="384"/>
        <v>0</v>
      </c>
      <c r="S798" s="33">
        <f t="shared" si="385"/>
        <v>0</v>
      </c>
      <c r="U798" s="12">
        <f t="shared" si="386"/>
        <v>0</v>
      </c>
      <c r="V798" s="33">
        <f t="shared" si="387"/>
        <v>0</v>
      </c>
      <c r="X798" s="12">
        <f t="shared" si="388"/>
        <v>0</v>
      </c>
      <c r="Y798" s="33">
        <f t="shared" si="389"/>
        <v>0</v>
      </c>
      <c r="AA798" s="12">
        <f t="shared" si="390"/>
        <v>0</v>
      </c>
      <c r="AB798" s="33">
        <f t="shared" si="391"/>
        <v>0</v>
      </c>
      <c r="AD798" s="12">
        <f t="shared" si="392"/>
        <v>0</v>
      </c>
      <c r="AE798" s="33">
        <f t="shared" si="393"/>
        <v>0</v>
      </c>
      <c r="AG798" s="12">
        <f t="shared" si="394"/>
        <v>0</v>
      </c>
      <c r="AH798" s="33">
        <f t="shared" si="395"/>
        <v>0</v>
      </c>
      <c r="AJ798" s="12">
        <f t="shared" si="396"/>
        <v>0</v>
      </c>
      <c r="AK798" s="33">
        <f t="shared" si="397"/>
        <v>0</v>
      </c>
      <c r="AM798" s="12">
        <f t="shared" si="398"/>
        <v>0</v>
      </c>
      <c r="AN798" s="33">
        <f t="shared" si="399"/>
        <v>0</v>
      </c>
      <c r="AP798" s="12">
        <f t="shared" si="400"/>
        <v>0</v>
      </c>
      <c r="AQ798" s="33">
        <f t="shared" si="401"/>
        <v>0</v>
      </c>
      <c r="AS798" s="12">
        <f t="shared" si="402"/>
        <v>0</v>
      </c>
      <c r="AT798" s="33">
        <f t="shared" si="403"/>
        <v>0</v>
      </c>
      <c r="AU798" s="158" t="str">
        <f>IF(C798="","",VLOOKUP(B798,apoio!P:S,4,0))</f>
        <v/>
      </c>
    </row>
    <row r="799" spans="1:47" ht="15" customHeight="1" x14ac:dyDescent="0.25">
      <c r="A799" s="10" t="str">
        <f>IF('1_geral'!$D$32="","",'1_geral'!$A$32)</f>
        <v/>
      </c>
      <c r="B799" s="48" t="str">
        <f>IF('1_geral'!$G$32="","",'1_geral'!$G$32)</f>
        <v/>
      </c>
      <c r="C799" s="48" t="str">
        <f>IF('1_geral'!$D$32="","",'1_geral'!$D$32)</f>
        <v/>
      </c>
      <c r="D799" s="35" t="str">
        <f>IF(C799="","",1/'3_pessoal'!C$32)</f>
        <v/>
      </c>
      <c r="E799" s="11">
        <f>IF(C799="",0,'3_pessoal'!CA$32)</f>
        <v>0</v>
      </c>
      <c r="F799" s="108">
        <f>IF(C799="",0,'3_pessoal'!CC$32)</f>
        <v>0</v>
      </c>
      <c r="G799" s="11">
        <f t="shared" si="379"/>
        <v>0</v>
      </c>
      <c r="I799" s="11">
        <f t="shared" si="377"/>
        <v>0</v>
      </c>
      <c r="J799" s="112">
        <f t="shared" si="378"/>
        <v>0</v>
      </c>
      <c r="L799" s="11">
        <f t="shared" si="380"/>
        <v>0</v>
      </c>
      <c r="M799" s="108">
        <f t="shared" si="381"/>
        <v>0</v>
      </c>
      <c r="O799" s="11">
        <f t="shared" si="382"/>
        <v>0</v>
      </c>
      <c r="P799" s="108">
        <f t="shared" si="383"/>
        <v>0</v>
      </c>
      <c r="R799" s="11">
        <f t="shared" si="384"/>
        <v>0</v>
      </c>
      <c r="S799" s="108">
        <f t="shared" si="385"/>
        <v>0</v>
      </c>
      <c r="U799" s="11">
        <f t="shared" si="386"/>
        <v>0</v>
      </c>
      <c r="V799" s="108">
        <f t="shared" si="387"/>
        <v>0</v>
      </c>
      <c r="X799" s="11">
        <f t="shared" si="388"/>
        <v>0</v>
      </c>
      <c r="Y799" s="108">
        <f t="shared" si="389"/>
        <v>0</v>
      </c>
      <c r="AA799" s="11">
        <f t="shared" si="390"/>
        <v>0</v>
      </c>
      <c r="AB799" s="108">
        <f t="shared" si="391"/>
        <v>0</v>
      </c>
      <c r="AD799" s="11">
        <f t="shared" si="392"/>
        <v>0</v>
      </c>
      <c r="AE799" s="108">
        <f t="shared" si="393"/>
        <v>0</v>
      </c>
      <c r="AG799" s="11">
        <f t="shared" si="394"/>
        <v>0</v>
      </c>
      <c r="AH799" s="108">
        <f t="shared" si="395"/>
        <v>0</v>
      </c>
      <c r="AJ799" s="11">
        <f t="shared" si="396"/>
        <v>0</v>
      </c>
      <c r="AK799" s="108">
        <f t="shared" si="397"/>
        <v>0</v>
      </c>
      <c r="AM799" s="11">
        <f t="shared" si="398"/>
        <v>0</v>
      </c>
      <c r="AN799" s="108">
        <f t="shared" si="399"/>
        <v>0</v>
      </c>
      <c r="AP799" s="11">
        <f t="shared" si="400"/>
        <v>0</v>
      </c>
      <c r="AQ799" s="108">
        <f t="shared" si="401"/>
        <v>0</v>
      </c>
      <c r="AS799" s="11">
        <f t="shared" si="402"/>
        <v>0</v>
      </c>
      <c r="AT799" s="108">
        <f t="shared" si="403"/>
        <v>0</v>
      </c>
      <c r="AU799" s="158" t="str">
        <f>IF(C799="","",VLOOKUP(B799,apoio!P:S,4,0))</f>
        <v/>
      </c>
    </row>
    <row r="800" spans="1:47" ht="15" customHeight="1" x14ac:dyDescent="0.25">
      <c r="A800" s="7" t="str">
        <f>IF('1_geral'!$D$33="","",'1_geral'!$A$33)</f>
        <v/>
      </c>
      <c r="B800" s="49" t="str">
        <f>IF('1_geral'!$G$33="","",'1_geral'!$G$33)</f>
        <v/>
      </c>
      <c r="C800" s="49" t="str">
        <f>IF('1_geral'!$D$33="","",'1_geral'!$D$33)</f>
        <v/>
      </c>
      <c r="D800" s="35" t="str">
        <f>IF(C800="","",1/'3_pessoal'!C$33)</f>
        <v/>
      </c>
      <c r="E800" s="12">
        <f>IF(C800="",0,'3_pessoal'!CA$33)</f>
        <v>0</v>
      </c>
      <c r="F800" s="33">
        <f>IF(C800="",0,'3_pessoal'!CC$33)</f>
        <v>0</v>
      </c>
      <c r="G800" s="12">
        <f t="shared" si="379"/>
        <v>0</v>
      </c>
      <c r="I800" s="12">
        <f t="shared" si="377"/>
        <v>0</v>
      </c>
      <c r="J800" s="12">
        <f t="shared" si="378"/>
        <v>0</v>
      </c>
      <c r="L800" s="12">
        <f t="shared" si="380"/>
        <v>0</v>
      </c>
      <c r="M800" s="33">
        <f t="shared" si="381"/>
        <v>0</v>
      </c>
      <c r="O800" s="12">
        <f t="shared" si="382"/>
        <v>0</v>
      </c>
      <c r="P800" s="33">
        <f t="shared" si="383"/>
        <v>0</v>
      </c>
      <c r="R800" s="12">
        <f t="shared" si="384"/>
        <v>0</v>
      </c>
      <c r="S800" s="33">
        <f t="shared" si="385"/>
        <v>0</v>
      </c>
      <c r="U800" s="12">
        <f t="shared" si="386"/>
        <v>0</v>
      </c>
      <c r="V800" s="33">
        <f t="shared" si="387"/>
        <v>0</v>
      </c>
      <c r="X800" s="12">
        <f t="shared" si="388"/>
        <v>0</v>
      </c>
      <c r="Y800" s="33">
        <f t="shared" si="389"/>
        <v>0</v>
      </c>
      <c r="AA800" s="12">
        <f t="shared" si="390"/>
        <v>0</v>
      </c>
      <c r="AB800" s="33">
        <f t="shared" si="391"/>
        <v>0</v>
      </c>
      <c r="AD800" s="12">
        <f t="shared" si="392"/>
        <v>0</v>
      </c>
      <c r="AE800" s="33">
        <f t="shared" si="393"/>
        <v>0</v>
      </c>
      <c r="AG800" s="12">
        <f t="shared" si="394"/>
        <v>0</v>
      </c>
      <c r="AH800" s="33">
        <f t="shared" si="395"/>
        <v>0</v>
      </c>
      <c r="AJ800" s="12">
        <f t="shared" si="396"/>
        <v>0</v>
      </c>
      <c r="AK800" s="33">
        <f t="shared" si="397"/>
        <v>0</v>
      </c>
      <c r="AM800" s="12">
        <f t="shared" si="398"/>
        <v>0</v>
      </c>
      <c r="AN800" s="33">
        <f t="shared" si="399"/>
        <v>0</v>
      </c>
      <c r="AP800" s="12">
        <f t="shared" si="400"/>
        <v>0</v>
      </c>
      <c r="AQ800" s="33">
        <f t="shared" si="401"/>
        <v>0</v>
      </c>
      <c r="AS800" s="12">
        <f t="shared" si="402"/>
        <v>0</v>
      </c>
      <c r="AT800" s="33">
        <f t="shared" si="403"/>
        <v>0</v>
      </c>
      <c r="AU800" s="158" t="str">
        <f>IF(C800="","",VLOOKUP(B800,apoio!P:S,4,0))</f>
        <v/>
      </c>
    </row>
    <row r="801" spans="1:47" ht="15" customHeight="1" x14ac:dyDescent="0.25">
      <c r="A801" s="10" t="str">
        <f>IF('1_geral'!$D$34="","",'1_geral'!$A$34)</f>
        <v/>
      </c>
      <c r="B801" s="48" t="str">
        <f>IF('1_geral'!$G$34="","",'1_geral'!$G$34)</f>
        <v/>
      </c>
      <c r="C801" s="48" t="str">
        <f>IF('1_geral'!$D$34="","",'1_geral'!$D$34)</f>
        <v/>
      </c>
      <c r="D801" s="35" t="str">
        <f>IF(C801="","",1/'3_pessoal'!C$34)</f>
        <v/>
      </c>
      <c r="E801" s="11">
        <f>IF(C801="",0,'3_pessoal'!CA$34)</f>
        <v>0</v>
      </c>
      <c r="F801" s="108">
        <f>IF(C801="",0,'3_pessoal'!CC$34)</f>
        <v>0</v>
      </c>
      <c r="G801" s="11">
        <f t="shared" si="379"/>
        <v>0</v>
      </c>
      <c r="I801" s="11">
        <f t="shared" si="377"/>
        <v>0</v>
      </c>
      <c r="J801" s="112">
        <f t="shared" si="378"/>
        <v>0</v>
      </c>
      <c r="L801" s="11">
        <f t="shared" si="380"/>
        <v>0</v>
      </c>
      <c r="M801" s="108">
        <f t="shared" si="381"/>
        <v>0</v>
      </c>
      <c r="O801" s="11">
        <f t="shared" si="382"/>
        <v>0</v>
      </c>
      <c r="P801" s="108">
        <f t="shared" si="383"/>
        <v>0</v>
      </c>
      <c r="R801" s="11">
        <f t="shared" si="384"/>
        <v>0</v>
      </c>
      <c r="S801" s="108">
        <f t="shared" si="385"/>
        <v>0</v>
      </c>
      <c r="U801" s="11">
        <f t="shared" si="386"/>
        <v>0</v>
      </c>
      <c r="V801" s="108">
        <f t="shared" si="387"/>
        <v>0</v>
      </c>
      <c r="X801" s="11">
        <f t="shared" si="388"/>
        <v>0</v>
      </c>
      <c r="Y801" s="108">
        <f t="shared" si="389"/>
        <v>0</v>
      </c>
      <c r="AA801" s="11">
        <f t="shared" si="390"/>
        <v>0</v>
      </c>
      <c r="AB801" s="108">
        <f t="shared" si="391"/>
        <v>0</v>
      </c>
      <c r="AD801" s="11">
        <f t="shared" si="392"/>
        <v>0</v>
      </c>
      <c r="AE801" s="108">
        <f t="shared" si="393"/>
        <v>0</v>
      </c>
      <c r="AG801" s="11">
        <f t="shared" si="394"/>
        <v>0</v>
      </c>
      <c r="AH801" s="108">
        <f t="shared" si="395"/>
        <v>0</v>
      </c>
      <c r="AJ801" s="11">
        <f t="shared" si="396"/>
        <v>0</v>
      </c>
      <c r="AK801" s="108">
        <f t="shared" si="397"/>
        <v>0</v>
      </c>
      <c r="AM801" s="11">
        <f t="shared" si="398"/>
        <v>0</v>
      </c>
      <c r="AN801" s="108">
        <f t="shared" si="399"/>
        <v>0</v>
      </c>
      <c r="AP801" s="11">
        <f t="shared" si="400"/>
        <v>0</v>
      </c>
      <c r="AQ801" s="108">
        <f t="shared" si="401"/>
        <v>0</v>
      </c>
      <c r="AS801" s="11">
        <f t="shared" si="402"/>
        <v>0</v>
      </c>
      <c r="AT801" s="108">
        <f t="shared" si="403"/>
        <v>0</v>
      </c>
      <c r="AU801" s="158" t="str">
        <f>IF(C801="","",VLOOKUP(B801,apoio!P:S,4,0))</f>
        <v/>
      </c>
    </row>
    <row r="802" spans="1:47" ht="15" customHeight="1" x14ac:dyDescent="0.25">
      <c r="A802" s="7" t="str">
        <f>IF('1_geral'!$D$35="","",'1_geral'!$A$35)</f>
        <v/>
      </c>
      <c r="B802" s="49" t="str">
        <f>IF('1_geral'!$G$35="","",'1_geral'!$G$35)</f>
        <v/>
      </c>
      <c r="C802" s="49" t="str">
        <f>IF('1_geral'!$D$35="","",'1_geral'!$D$35)</f>
        <v/>
      </c>
      <c r="D802" s="35" t="str">
        <f>IF(C802="","",1/'3_pessoal'!C$35)</f>
        <v/>
      </c>
      <c r="E802" s="12">
        <f>IF(C802="",0,'3_pessoal'!CA$35)</f>
        <v>0</v>
      </c>
      <c r="F802" s="33">
        <f>IF(C802="",0,'3_pessoal'!CC$35)</f>
        <v>0</v>
      </c>
      <c r="G802" s="12">
        <f t="shared" si="379"/>
        <v>0</v>
      </c>
      <c r="I802" s="12">
        <f t="shared" si="377"/>
        <v>0</v>
      </c>
      <c r="J802" s="12">
        <f t="shared" si="378"/>
        <v>0</v>
      </c>
      <c r="L802" s="12">
        <f t="shared" si="380"/>
        <v>0</v>
      </c>
      <c r="M802" s="33">
        <f t="shared" si="381"/>
        <v>0</v>
      </c>
      <c r="O802" s="12">
        <f t="shared" si="382"/>
        <v>0</v>
      </c>
      <c r="P802" s="33">
        <f t="shared" si="383"/>
        <v>0</v>
      </c>
      <c r="R802" s="12">
        <f t="shared" si="384"/>
        <v>0</v>
      </c>
      <c r="S802" s="33">
        <f t="shared" si="385"/>
        <v>0</v>
      </c>
      <c r="U802" s="12">
        <f t="shared" si="386"/>
        <v>0</v>
      </c>
      <c r="V802" s="33">
        <f t="shared" si="387"/>
        <v>0</v>
      </c>
      <c r="X802" s="12">
        <f t="shared" si="388"/>
        <v>0</v>
      </c>
      <c r="Y802" s="33">
        <f t="shared" si="389"/>
        <v>0</v>
      </c>
      <c r="AA802" s="12">
        <f t="shared" si="390"/>
        <v>0</v>
      </c>
      <c r="AB802" s="33">
        <f t="shared" si="391"/>
        <v>0</v>
      </c>
      <c r="AD802" s="12">
        <f t="shared" si="392"/>
        <v>0</v>
      </c>
      <c r="AE802" s="33">
        <f t="shared" si="393"/>
        <v>0</v>
      </c>
      <c r="AG802" s="12">
        <f t="shared" si="394"/>
        <v>0</v>
      </c>
      <c r="AH802" s="33">
        <f t="shared" si="395"/>
        <v>0</v>
      </c>
      <c r="AJ802" s="12">
        <f t="shared" si="396"/>
        <v>0</v>
      </c>
      <c r="AK802" s="33">
        <f t="shared" si="397"/>
        <v>0</v>
      </c>
      <c r="AM802" s="12">
        <f t="shared" si="398"/>
        <v>0</v>
      </c>
      <c r="AN802" s="33">
        <f t="shared" si="399"/>
        <v>0</v>
      </c>
      <c r="AP802" s="12">
        <f t="shared" si="400"/>
        <v>0</v>
      </c>
      <c r="AQ802" s="33">
        <f t="shared" si="401"/>
        <v>0</v>
      </c>
      <c r="AS802" s="12">
        <f t="shared" si="402"/>
        <v>0</v>
      </c>
      <c r="AT802" s="33">
        <f t="shared" si="403"/>
        <v>0</v>
      </c>
      <c r="AU802" s="158" t="str">
        <f>IF(C802="","",VLOOKUP(B802,apoio!P:S,4,0))</f>
        <v/>
      </c>
    </row>
    <row r="803" spans="1:47" ht="15" customHeight="1" x14ac:dyDescent="0.25">
      <c r="A803" s="10" t="str">
        <f>IF('1_geral'!$D$36="","",'1_geral'!$A$36)</f>
        <v/>
      </c>
      <c r="B803" s="48" t="str">
        <f>IF('1_geral'!$G$36="","",'1_geral'!$G$36)</f>
        <v/>
      </c>
      <c r="C803" s="48" t="str">
        <f>IF('1_geral'!$D$36="","",'1_geral'!$D$36)</f>
        <v/>
      </c>
      <c r="D803" s="35" t="str">
        <f>IF(C803="","",1/'3_pessoal'!C$36)</f>
        <v/>
      </c>
      <c r="E803" s="11">
        <f>IF(C803="",0,'3_pessoal'!CA$36)</f>
        <v>0</v>
      </c>
      <c r="F803" s="108">
        <f>IF(C803="",0,'3_pessoal'!CC$36)</f>
        <v>0</v>
      </c>
      <c r="G803" s="11">
        <f t="shared" si="379"/>
        <v>0</v>
      </c>
      <c r="I803" s="11">
        <f t="shared" si="377"/>
        <v>0</v>
      </c>
      <c r="J803" s="112">
        <f t="shared" si="378"/>
        <v>0</v>
      </c>
      <c r="L803" s="11">
        <f t="shared" si="380"/>
        <v>0</v>
      </c>
      <c r="M803" s="108">
        <f t="shared" si="381"/>
        <v>0</v>
      </c>
      <c r="O803" s="11">
        <f t="shared" si="382"/>
        <v>0</v>
      </c>
      <c r="P803" s="108">
        <f t="shared" si="383"/>
        <v>0</v>
      </c>
      <c r="R803" s="11">
        <f t="shared" si="384"/>
        <v>0</v>
      </c>
      <c r="S803" s="108">
        <f t="shared" si="385"/>
        <v>0</v>
      </c>
      <c r="U803" s="11">
        <f t="shared" si="386"/>
        <v>0</v>
      </c>
      <c r="V803" s="108">
        <f t="shared" si="387"/>
        <v>0</v>
      </c>
      <c r="X803" s="11">
        <f t="shared" si="388"/>
        <v>0</v>
      </c>
      <c r="Y803" s="108">
        <f t="shared" si="389"/>
        <v>0</v>
      </c>
      <c r="AA803" s="11">
        <f t="shared" si="390"/>
        <v>0</v>
      </c>
      <c r="AB803" s="108">
        <f t="shared" si="391"/>
        <v>0</v>
      </c>
      <c r="AD803" s="11">
        <f t="shared" si="392"/>
        <v>0</v>
      </c>
      <c r="AE803" s="108">
        <f t="shared" si="393"/>
        <v>0</v>
      </c>
      <c r="AG803" s="11">
        <f t="shared" si="394"/>
        <v>0</v>
      </c>
      <c r="AH803" s="108">
        <f t="shared" si="395"/>
        <v>0</v>
      </c>
      <c r="AJ803" s="11">
        <f t="shared" si="396"/>
        <v>0</v>
      </c>
      <c r="AK803" s="108">
        <f t="shared" si="397"/>
        <v>0</v>
      </c>
      <c r="AM803" s="11">
        <f t="shared" si="398"/>
        <v>0</v>
      </c>
      <c r="AN803" s="108">
        <f t="shared" si="399"/>
        <v>0</v>
      </c>
      <c r="AP803" s="11">
        <f t="shared" si="400"/>
        <v>0</v>
      </c>
      <c r="AQ803" s="108">
        <f t="shared" si="401"/>
        <v>0</v>
      </c>
      <c r="AS803" s="11">
        <f t="shared" si="402"/>
        <v>0</v>
      </c>
      <c r="AT803" s="108">
        <f t="shared" si="403"/>
        <v>0</v>
      </c>
      <c r="AU803" s="158" t="str">
        <f>IF(C803="","",VLOOKUP(B803,apoio!P:S,4,0))</f>
        <v/>
      </c>
    </row>
    <row r="804" spans="1:47" ht="15" customHeight="1" x14ac:dyDescent="0.25">
      <c r="A804" s="7" t="str">
        <f>IF('1_geral'!$D$37="","",'1_geral'!$A$37)</f>
        <v/>
      </c>
      <c r="B804" s="49" t="str">
        <f>IF('1_geral'!$G$37="","",'1_geral'!$G$37)</f>
        <v/>
      </c>
      <c r="C804" s="49" t="str">
        <f>IF('1_geral'!$D$37="","",'1_geral'!$D$37)</f>
        <v/>
      </c>
      <c r="D804" s="35" t="str">
        <f>IF(C804="","",1/'3_pessoal'!C$37)</f>
        <v/>
      </c>
      <c r="E804" s="12">
        <f>IF(C804="",0,'3_pessoal'!CA$37)</f>
        <v>0</v>
      </c>
      <c r="F804" s="33">
        <f>IF(C804="",0,'3_pessoal'!CC$37)</f>
        <v>0</v>
      </c>
      <c r="G804" s="12">
        <f t="shared" si="379"/>
        <v>0</v>
      </c>
      <c r="I804" s="12">
        <f t="shared" si="377"/>
        <v>0</v>
      </c>
      <c r="J804" s="12">
        <f t="shared" si="378"/>
        <v>0</v>
      </c>
      <c r="L804" s="12">
        <f t="shared" si="380"/>
        <v>0</v>
      </c>
      <c r="M804" s="33">
        <f t="shared" si="381"/>
        <v>0</v>
      </c>
      <c r="O804" s="12">
        <f t="shared" si="382"/>
        <v>0</v>
      </c>
      <c r="P804" s="33">
        <f t="shared" si="383"/>
        <v>0</v>
      </c>
      <c r="R804" s="12">
        <f t="shared" si="384"/>
        <v>0</v>
      </c>
      <c r="S804" s="33">
        <f t="shared" si="385"/>
        <v>0</v>
      </c>
      <c r="U804" s="12">
        <f t="shared" si="386"/>
        <v>0</v>
      </c>
      <c r="V804" s="33">
        <f t="shared" si="387"/>
        <v>0</v>
      </c>
      <c r="X804" s="12">
        <f t="shared" si="388"/>
        <v>0</v>
      </c>
      <c r="Y804" s="33">
        <f t="shared" si="389"/>
        <v>0</v>
      </c>
      <c r="AA804" s="12">
        <f t="shared" si="390"/>
        <v>0</v>
      </c>
      <c r="AB804" s="33">
        <f t="shared" si="391"/>
        <v>0</v>
      </c>
      <c r="AD804" s="12">
        <f t="shared" si="392"/>
        <v>0</v>
      </c>
      <c r="AE804" s="33">
        <f t="shared" si="393"/>
        <v>0</v>
      </c>
      <c r="AG804" s="12">
        <f t="shared" si="394"/>
        <v>0</v>
      </c>
      <c r="AH804" s="33">
        <f t="shared" si="395"/>
        <v>0</v>
      </c>
      <c r="AJ804" s="12">
        <f t="shared" si="396"/>
        <v>0</v>
      </c>
      <c r="AK804" s="33">
        <f t="shared" si="397"/>
        <v>0</v>
      </c>
      <c r="AM804" s="12">
        <f t="shared" si="398"/>
        <v>0</v>
      </c>
      <c r="AN804" s="33">
        <f t="shared" si="399"/>
        <v>0</v>
      </c>
      <c r="AP804" s="12">
        <f t="shared" si="400"/>
        <v>0</v>
      </c>
      <c r="AQ804" s="33">
        <f t="shared" si="401"/>
        <v>0</v>
      </c>
      <c r="AS804" s="12">
        <f t="shared" si="402"/>
        <v>0</v>
      </c>
      <c r="AT804" s="33">
        <f t="shared" si="403"/>
        <v>0</v>
      </c>
      <c r="AU804" s="158" t="str">
        <f>IF(C804="","",VLOOKUP(B804,apoio!P:S,4,0))</f>
        <v/>
      </c>
    </row>
    <row r="805" spans="1:47" ht="15" customHeight="1" x14ac:dyDescent="0.25">
      <c r="A805" s="10" t="str">
        <f>IF('1_geral'!$D$38="","",'1_geral'!$A$38)</f>
        <v/>
      </c>
      <c r="B805" s="48" t="str">
        <f>IF('1_geral'!$G$38="","",'1_geral'!$G$38)</f>
        <v/>
      </c>
      <c r="C805" s="48" t="str">
        <f>IF('1_geral'!$D$38="","",'1_geral'!$D$38)</f>
        <v/>
      </c>
      <c r="D805" s="35" t="str">
        <f>IF(C805="","",1/'3_pessoal'!C$38)</f>
        <v/>
      </c>
      <c r="E805" s="11">
        <f>IF(C805="",0,'3_pessoal'!CA$38)</f>
        <v>0</v>
      </c>
      <c r="F805" s="108">
        <f>IF(C805="",0,'3_pessoal'!CC$38)</f>
        <v>0</v>
      </c>
      <c r="G805" s="11">
        <f t="shared" si="379"/>
        <v>0</v>
      </c>
      <c r="I805" s="11">
        <f t="shared" si="377"/>
        <v>0</v>
      </c>
      <c r="J805" s="112">
        <f t="shared" si="378"/>
        <v>0</v>
      </c>
      <c r="L805" s="11">
        <f t="shared" si="380"/>
        <v>0</v>
      </c>
      <c r="M805" s="108">
        <f t="shared" si="381"/>
        <v>0</v>
      </c>
      <c r="O805" s="11">
        <f t="shared" si="382"/>
        <v>0</v>
      </c>
      <c r="P805" s="108">
        <f t="shared" si="383"/>
        <v>0</v>
      </c>
      <c r="R805" s="11">
        <f t="shared" si="384"/>
        <v>0</v>
      </c>
      <c r="S805" s="108">
        <f t="shared" si="385"/>
        <v>0</v>
      </c>
      <c r="U805" s="11">
        <f t="shared" si="386"/>
        <v>0</v>
      </c>
      <c r="V805" s="108">
        <f t="shared" si="387"/>
        <v>0</v>
      </c>
      <c r="X805" s="11">
        <f t="shared" si="388"/>
        <v>0</v>
      </c>
      <c r="Y805" s="108">
        <f t="shared" si="389"/>
        <v>0</v>
      </c>
      <c r="AA805" s="11">
        <f t="shared" si="390"/>
        <v>0</v>
      </c>
      <c r="AB805" s="108">
        <f t="shared" si="391"/>
        <v>0</v>
      </c>
      <c r="AD805" s="11">
        <f t="shared" si="392"/>
        <v>0</v>
      </c>
      <c r="AE805" s="108">
        <f t="shared" si="393"/>
        <v>0</v>
      </c>
      <c r="AG805" s="11">
        <f t="shared" si="394"/>
        <v>0</v>
      </c>
      <c r="AH805" s="108">
        <f t="shared" si="395"/>
        <v>0</v>
      </c>
      <c r="AJ805" s="11">
        <f t="shared" si="396"/>
        <v>0</v>
      </c>
      <c r="AK805" s="108">
        <f t="shared" si="397"/>
        <v>0</v>
      </c>
      <c r="AM805" s="11">
        <f t="shared" si="398"/>
        <v>0</v>
      </c>
      <c r="AN805" s="108">
        <f t="shared" si="399"/>
        <v>0</v>
      </c>
      <c r="AP805" s="11">
        <f t="shared" si="400"/>
        <v>0</v>
      </c>
      <c r="AQ805" s="108">
        <f t="shared" si="401"/>
        <v>0</v>
      </c>
      <c r="AS805" s="11">
        <f t="shared" si="402"/>
        <v>0</v>
      </c>
      <c r="AT805" s="108">
        <f t="shared" si="403"/>
        <v>0</v>
      </c>
      <c r="AU805" s="158" t="str">
        <f>IF(C805="","",VLOOKUP(B805,apoio!P:S,4,0))</f>
        <v/>
      </c>
    </row>
    <row r="806" spans="1:47" ht="15" customHeight="1" x14ac:dyDescent="0.25">
      <c r="A806" s="7" t="str">
        <f>IF('1_geral'!$D$39="","",'1_geral'!$A$39)</f>
        <v/>
      </c>
      <c r="B806" s="49" t="str">
        <f>IF('1_geral'!$G$39="","",'1_geral'!$G$39)</f>
        <v/>
      </c>
      <c r="C806" s="49" t="str">
        <f>IF('1_geral'!$D$39="","",'1_geral'!$D$39)</f>
        <v/>
      </c>
      <c r="D806" s="35" t="str">
        <f>IF(C806="","",1/'3_pessoal'!C$39)</f>
        <v/>
      </c>
      <c r="E806" s="12">
        <f>IF(C806="",0,'3_pessoal'!CA$39)</f>
        <v>0</v>
      </c>
      <c r="F806" s="33">
        <f>IF(C806="",0,'3_pessoal'!CC$39)</f>
        <v>0</v>
      </c>
      <c r="G806" s="12">
        <f t="shared" si="379"/>
        <v>0</v>
      </c>
      <c r="I806" s="12">
        <f t="shared" si="377"/>
        <v>0</v>
      </c>
      <c r="J806" s="12">
        <f t="shared" si="378"/>
        <v>0</v>
      </c>
      <c r="L806" s="12">
        <f t="shared" si="380"/>
        <v>0</v>
      </c>
      <c r="M806" s="33">
        <f t="shared" si="381"/>
        <v>0</v>
      </c>
      <c r="O806" s="12">
        <f t="shared" si="382"/>
        <v>0</v>
      </c>
      <c r="P806" s="33">
        <f t="shared" si="383"/>
        <v>0</v>
      </c>
      <c r="R806" s="12">
        <f t="shared" si="384"/>
        <v>0</v>
      </c>
      <c r="S806" s="33">
        <f t="shared" si="385"/>
        <v>0</v>
      </c>
      <c r="U806" s="12">
        <f t="shared" si="386"/>
        <v>0</v>
      </c>
      <c r="V806" s="33">
        <f t="shared" si="387"/>
        <v>0</v>
      </c>
      <c r="X806" s="12">
        <f t="shared" si="388"/>
        <v>0</v>
      </c>
      <c r="Y806" s="33">
        <f t="shared" si="389"/>
        <v>0</v>
      </c>
      <c r="AA806" s="12">
        <f t="shared" si="390"/>
        <v>0</v>
      </c>
      <c r="AB806" s="33">
        <f t="shared" si="391"/>
        <v>0</v>
      </c>
      <c r="AD806" s="12">
        <f t="shared" si="392"/>
        <v>0</v>
      </c>
      <c r="AE806" s="33">
        <f t="shared" si="393"/>
        <v>0</v>
      </c>
      <c r="AG806" s="12">
        <f t="shared" si="394"/>
        <v>0</v>
      </c>
      <c r="AH806" s="33">
        <f t="shared" si="395"/>
        <v>0</v>
      </c>
      <c r="AJ806" s="12">
        <f t="shared" si="396"/>
        <v>0</v>
      </c>
      <c r="AK806" s="33">
        <f t="shared" si="397"/>
        <v>0</v>
      </c>
      <c r="AM806" s="12">
        <f t="shared" si="398"/>
        <v>0</v>
      </c>
      <c r="AN806" s="33">
        <f t="shared" si="399"/>
        <v>0</v>
      </c>
      <c r="AP806" s="12">
        <f t="shared" si="400"/>
        <v>0</v>
      </c>
      <c r="AQ806" s="33">
        <f t="shared" si="401"/>
        <v>0</v>
      </c>
      <c r="AS806" s="12">
        <f t="shared" si="402"/>
        <v>0</v>
      </c>
      <c r="AT806" s="33">
        <f t="shared" si="403"/>
        <v>0</v>
      </c>
      <c r="AU806" s="158" t="str">
        <f>IF(C806="","",VLOOKUP(B806,apoio!P:S,4,0))</f>
        <v/>
      </c>
    </row>
    <row r="807" spans="1:47" ht="15" customHeight="1" x14ac:dyDescent="0.25">
      <c r="A807" s="10" t="str">
        <f>IF('1_geral'!$D$40="","",'1_geral'!$A$40)</f>
        <v/>
      </c>
      <c r="B807" s="48" t="str">
        <f>IF('1_geral'!$G$40="","",'1_geral'!$G$40)</f>
        <v/>
      </c>
      <c r="C807" s="48" t="str">
        <f>IF('1_geral'!$D$40="","",'1_geral'!$D$40)</f>
        <v/>
      </c>
      <c r="D807" s="35" t="str">
        <f>IF(C807="","",1/'3_pessoal'!C$40)</f>
        <v/>
      </c>
      <c r="E807" s="11">
        <f>IF(C807="",0,'3_pessoal'!CA$40)</f>
        <v>0</v>
      </c>
      <c r="F807" s="108">
        <f>IF(C807="",0,'3_pessoal'!CC$40)</f>
        <v>0</v>
      </c>
      <c r="G807" s="11">
        <f t="shared" si="379"/>
        <v>0</v>
      </c>
      <c r="I807" s="11">
        <f t="shared" si="377"/>
        <v>0</v>
      </c>
      <c r="J807" s="112">
        <f t="shared" si="378"/>
        <v>0</v>
      </c>
      <c r="L807" s="11">
        <f t="shared" si="380"/>
        <v>0</v>
      </c>
      <c r="M807" s="108">
        <f t="shared" si="381"/>
        <v>0</v>
      </c>
      <c r="O807" s="11">
        <f t="shared" si="382"/>
        <v>0</v>
      </c>
      <c r="P807" s="108">
        <f t="shared" si="383"/>
        <v>0</v>
      </c>
      <c r="R807" s="11">
        <f t="shared" si="384"/>
        <v>0</v>
      </c>
      <c r="S807" s="108">
        <f t="shared" si="385"/>
        <v>0</v>
      </c>
      <c r="U807" s="11">
        <f t="shared" si="386"/>
        <v>0</v>
      </c>
      <c r="V807" s="108">
        <f t="shared" si="387"/>
        <v>0</v>
      </c>
      <c r="X807" s="11">
        <f t="shared" si="388"/>
        <v>0</v>
      </c>
      <c r="Y807" s="108">
        <f t="shared" si="389"/>
        <v>0</v>
      </c>
      <c r="AA807" s="11">
        <f t="shared" si="390"/>
        <v>0</v>
      </c>
      <c r="AB807" s="108">
        <f t="shared" si="391"/>
        <v>0</v>
      </c>
      <c r="AD807" s="11">
        <f t="shared" si="392"/>
        <v>0</v>
      </c>
      <c r="AE807" s="108">
        <f t="shared" si="393"/>
        <v>0</v>
      </c>
      <c r="AG807" s="11">
        <f t="shared" si="394"/>
        <v>0</v>
      </c>
      <c r="AH807" s="108">
        <f t="shared" si="395"/>
        <v>0</v>
      </c>
      <c r="AJ807" s="11">
        <f t="shared" si="396"/>
        <v>0</v>
      </c>
      <c r="AK807" s="108">
        <f t="shared" si="397"/>
        <v>0</v>
      </c>
      <c r="AM807" s="11">
        <f t="shared" si="398"/>
        <v>0</v>
      </c>
      <c r="AN807" s="108">
        <f t="shared" si="399"/>
        <v>0</v>
      </c>
      <c r="AP807" s="11">
        <f t="shared" si="400"/>
        <v>0</v>
      </c>
      <c r="AQ807" s="108">
        <f t="shared" si="401"/>
        <v>0</v>
      </c>
      <c r="AS807" s="11">
        <f t="shared" si="402"/>
        <v>0</v>
      </c>
      <c r="AT807" s="108">
        <f t="shared" si="403"/>
        <v>0</v>
      </c>
      <c r="AU807" s="158" t="str">
        <f>IF(C807="","",VLOOKUP(B807,apoio!P:S,4,0))</f>
        <v/>
      </c>
    </row>
    <row r="808" spans="1:47" ht="15" customHeight="1" x14ac:dyDescent="0.25">
      <c r="A808" s="7" t="str">
        <f>IF('1_geral'!$D$41="","",'1_geral'!$A$41)</f>
        <v/>
      </c>
      <c r="B808" s="49" t="str">
        <f>IF('1_geral'!$G$41="","",'1_geral'!$G$41)</f>
        <v/>
      </c>
      <c r="C808" s="49" t="str">
        <f>IF('1_geral'!$D$41="","",'1_geral'!$D$41)</f>
        <v/>
      </c>
      <c r="D808" s="35" t="str">
        <f>IF(C808="","",1/'3_pessoal'!C$41)</f>
        <v/>
      </c>
      <c r="E808" s="12">
        <f>IF(C808="",0,'3_pessoal'!CA$41)</f>
        <v>0</v>
      </c>
      <c r="F808" s="33">
        <f>IF(C808="",0,'3_pessoal'!CC$41)</f>
        <v>0</v>
      </c>
      <c r="G808" s="12">
        <f t="shared" si="379"/>
        <v>0</v>
      </c>
      <c r="I808" s="12">
        <f t="shared" si="377"/>
        <v>0</v>
      </c>
      <c r="J808" s="12">
        <f t="shared" si="378"/>
        <v>0</v>
      </c>
      <c r="L808" s="12">
        <f t="shared" si="380"/>
        <v>0</v>
      </c>
      <c r="M808" s="33">
        <f t="shared" si="381"/>
        <v>0</v>
      </c>
      <c r="O808" s="12">
        <f t="shared" si="382"/>
        <v>0</v>
      </c>
      <c r="P808" s="33">
        <f t="shared" si="383"/>
        <v>0</v>
      </c>
      <c r="R808" s="12">
        <f t="shared" si="384"/>
        <v>0</v>
      </c>
      <c r="S808" s="33">
        <f t="shared" si="385"/>
        <v>0</v>
      </c>
      <c r="U808" s="12">
        <f t="shared" si="386"/>
        <v>0</v>
      </c>
      <c r="V808" s="33">
        <f t="shared" si="387"/>
        <v>0</v>
      </c>
      <c r="X808" s="12">
        <f t="shared" si="388"/>
        <v>0</v>
      </c>
      <c r="Y808" s="33">
        <f t="shared" si="389"/>
        <v>0</v>
      </c>
      <c r="AA808" s="12">
        <f t="shared" si="390"/>
        <v>0</v>
      </c>
      <c r="AB808" s="33">
        <f t="shared" si="391"/>
        <v>0</v>
      </c>
      <c r="AD808" s="12">
        <f t="shared" si="392"/>
        <v>0</v>
      </c>
      <c r="AE808" s="33">
        <f t="shared" si="393"/>
        <v>0</v>
      </c>
      <c r="AG808" s="12">
        <f t="shared" si="394"/>
        <v>0</v>
      </c>
      <c r="AH808" s="33">
        <f t="shared" si="395"/>
        <v>0</v>
      </c>
      <c r="AJ808" s="12">
        <f t="shared" si="396"/>
        <v>0</v>
      </c>
      <c r="AK808" s="33">
        <f t="shared" si="397"/>
        <v>0</v>
      </c>
      <c r="AM808" s="12">
        <f t="shared" si="398"/>
        <v>0</v>
      </c>
      <c r="AN808" s="33">
        <f t="shared" si="399"/>
        <v>0</v>
      </c>
      <c r="AP808" s="12">
        <f t="shared" si="400"/>
        <v>0</v>
      </c>
      <c r="AQ808" s="33">
        <f t="shared" si="401"/>
        <v>0</v>
      </c>
      <c r="AS808" s="12">
        <f t="shared" si="402"/>
        <v>0</v>
      </c>
      <c r="AT808" s="33">
        <f t="shared" si="403"/>
        <v>0</v>
      </c>
      <c r="AU808" s="158" t="str">
        <f>IF(C808="","",VLOOKUP(B808,apoio!P:S,4,0))</f>
        <v/>
      </c>
    </row>
    <row r="809" spans="1:47" ht="15" customHeight="1" x14ac:dyDescent="0.25">
      <c r="A809" s="10" t="str">
        <f>IF('1_geral'!$D$42="","",'1_geral'!$A$42)</f>
        <v/>
      </c>
      <c r="B809" s="48" t="str">
        <f>IF('1_geral'!$G$42="","",'1_geral'!$G$42)</f>
        <v/>
      </c>
      <c r="C809" s="48" t="str">
        <f>IF('1_geral'!$D$42="","",'1_geral'!$D$42)</f>
        <v/>
      </c>
      <c r="D809" s="35" t="str">
        <f>IF(C809="","",1/'3_pessoal'!C$42)</f>
        <v/>
      </c>
      <c r="E809" s="11">
        <f>IF(C809="",0,'3_pessoal'!CA$42)</f>
        <v>0</v>
      </c>
      <c r="F809" s="108">
        <f>IF(C809="",0,'3_pessoal'!CC$42)</f>
        <v>0</v>
      </c>
      <c r="G809" s="11">
        <f t="shared" si="379"/>
        <v>0</v>
      </c>
      <c r="I809" s="11">
        <f t="shared" ref="I809:I826" si="404">IF(C809="",0,SUM(L809,O809,R809,U809,X809,AA809,AD809,AG809,AJ809,AM809,AP809,AS809))</f>
        <v>0</v>
      </c>
      <c r="J809" s="112">
        <f t="shared" ref="J809:J826" si="405">IF(C809="",0,SUM(M809,P809,S809,V809,Y809,AB809,AE809,AH809,AK809,AN809,AQ809,AT809))</f>
        <v>0</v>
      </c>
      <c r="L809" s="11">
        <f t="shared" si="380"/>
        <v>0</v>
      </c>
      <c r="M809" s="108">
        <f t="shared" si="381"/>
        <v>0</v>
      </c>
      <c r="O809" s="11">
        <f t="shared" si="382"/>
        <v>0</v>
      </c>
      <c r="P809" s="108">
        <f t="shared" si="383"/>
        <v>0</v>
      </c>
      <c r="R809" s="11">
        <f t="shared" si="384"/>
        <v>0</v>
      </c>
      <c r="S809" s="108">
        <f t="shared" si="385"/>
        <v>0</v>
      </c>
      <c r="U809" s="11">
        <f t="shared" si="386"/>
        <v>0</v>
      </c>
      <c r="V809" s="108">
        <f t="shared" si="387"/>
        <v>0</v>
      </c>
      <c r="X809" s="11">
        <f t="shared" si="388"/>
        <v>0</v>
      </c>
      <c r="Y809" s="108">
        <f t="shared" si="389"/>
        <v>0</v>
      </c>
      <c r="AA809" s="11">
        <f t="shared" si="390"/>
        <v>0</v>
      </c>
      <c r="AB809" s="108">
        <f t="shared" si="391"/>
        <v>0</v>
      </c>
      <c r="AD809" s="11">
        <f t="shared" si="392"/>
        <v>0</v>
      </c>
      <c r="AE809" s="108">
        <f t="shared" si="393"/>
        <v>0</v>
      </c>
      <c r="AG809" s="11">
        <f t="shared" si="394"/>
        <v>0</v>
      </c>
      <c r="AH809" s="108">
        <f t="shared" si="395"/>
        <v>0</v>
      </c>
      <c r="AJ809" s="11">
        <f t="shared" si="396"/>
        <v>0</v>
      </c>
      <c r="AK809" s="108">
        <f t="shared" si="397"/>
        <v>0</v>
      </c>
      <c r="AM809" s="11">
        <f t="shared" si="398"/>
        <v>0</v>
      </c>
      <c r="AN809" s="108">
        <f t="shared" si="399"/>
        <v>0</v>
      </c>
      <c r="AP809" s="11">
        <f t="shared" si="400"/>
        <v>0</v>
      </c>
      <c r="AQ809" s="108">
        <f t="shared" si="401"/>
        <v>0</v>
      </c>
      <c r="AS809" s="11">
        <f t="shared" si="402"/>
        <v>0</v>
      </c>
      <c r="AT809" s="108">
        <f t="shared" si="403"/>
        <v>0</v>
      </c>
      <c r="AU809" s="158" t="str">
        <f>IF(C809="","",VLOOKUP(B809,apoio!P:S,4,0))</f>
        <v/>
      </c>
    </row>
    <row r="810" spans="1:47" ht="15" customHeight="1" x14ac:dyDescent="0.25">
      <c r="A810" s="7" t="str">
        <f>IF('1_geral'!$D$43="","",'1_geral'!$A$43)</f>
        <v/>
      </c>
      <c r="B810" s="49" t="str">
        <f>IF('1_geral'!$G$43="","",'1_geral'!$G$43)</f>
        <v/>
      </c>
      <c r="C810" s="49" t="str">
        <f>IF('1_geral'!$D$43="","",'1_geral'!$D$43)</f>
        <v/>
      </c>
      <c r="D810" s="35" t="str">
        <f>IF(C810="","",1/'3_pessoal'!C$43)</f>
        <v/>
      </c>
      <c r="E810" s="12">
        <f>IF(C810="",0,'3_pessoal'!CA$43)</f>
        <v>0</v>
      </c>
      <c r="F810" s="33">
        <f>IF(C810="",0,'3_pessoal'!CC$43)</f>
        <v>0</v>
      </c>
      <c r="G810" s="12">
        <f t="shared" si="379"/>
        <v>0</v>
      </c>
      <c r="I810" s="12">
        <f t="shared" si="404"/>
        <v>0</v>
      </c>
      <c r="J810" s="12">
        <f t="shared" si="405"/>
        <v>0</v>
      </c>
      <c r="L810" s="12">
        <f t="shared" si="380"/>
        <v>0</v>
      </c>
      <c r="M810" s="33">
        <f t="shared" si="381"/>
        <v>0</v>
      </c>
      <c r="O810" s="12">
        <f t="shared" si="382"/>
        <v>0</v>
      </c>
      <c r="P810" s="33">
        <f t="shared" si="383"/>
        <v>0</v>
      </c>
      <c r="R810" s="12">
        <f t="shared" si="384"/>
        <v>0</v>
      </c>
      <c r="S810" s="33">
        <f t="shared" si="385"/>
        <v>0</v>
      </c>
      <c r="U810" s="12">
        <f t="shared" si="386"/>
        <v>0</v>
      </c>
      <c r="V810" s="33">
        <f t="shared" si="387"/>
        <v>0</v>
      </c>
      <c r="X810" s="12">
        <f t="shared" si="388"/>
        <v>0</v>
      </c>
      <c r="Y810" s="33">
        <f t="shared" si="389"/>
        <v>0</v>
      </c>
      <c r="AA810" s="12">
        <f t="shared" si="390"/>
        <v>0</v>
      </c>
      <c r="AB810" s="33">
        <f t="shared" si="391"/>
        <v>0</v>
      </c>
      <c r="AD810" s="12">
        <f t="shared" si="392"/>
        <v>0</v>
      </c>
      <c r="AE810" s="33">
        <f t="shared" si="393"/>
        <v>0</v>
      </c>
      <c r="AG810" s="12">
        <f t="shared" si="394"/>
        <v>0</v>
      </c>
      <c r="AH810" s="33">
        <f t="shared" si="395"/>
        <v>0</v>
      </c>
      <c r="AJ810" s="12">
        <f t="shared" si="396"/>
        <v>0</v>
      </c>
      <c r="AK810" s="33">
        <f t="shared" si="397"/>
        <v>0</v>
      </c>
      <c r="AM810" s="12">
        <f t="shared" si="398"/>
        <v>0</v>
      </c>
      <c r="AN810" s="33">
        <f t="shared" si="399"/>
        <v>0</v>
      </c>
      <c r="AP810" s="12">
        <f t="shared" si="400"/>
        <v>0</v>
      </c>
      <c r="AQ810" s="33">
        <f t="shared" si="401"/>
        <v>0</v>
      </c>
      <c r="AS810" s="12">
        <f t="shared" si="402"/>
        <v>0</v>
      </c>
      <c r="AT810" s="33">
        <f t="shared" si="403"/>
        <v>0</v>
      </c>
      <c r="AU810" s="158" t="str">
        <f>IF(C810="","",VLOOKUP(B810,apoio!P:S,4,0))</f>
        <v/>
      </c>
    </row>
    <row r="811" spans="1:47" ht="15" customHeight="1" x14ac:dyDescent="0.25">
      <c r="A811" s="10" t="str">
        <f>IF('1_geral'!$D$44="","",'1_geral'!$A$44)</f>
        <v/>
      </c>
      <c r="B811" s="48" t="str">
        <f>IF('1_geral'!$G$44="","",'1_geral'!$G$44)</f>
        <v/>
      </c>
      <c r="C811" s="48" t="str">
        <f>IF('1_geral'!$D$44="","",'1_geral'!$D$44)</f>
        <v/>
      </c>
      <c r="D811" s="35" t="str">
        <f>IF(C811="","",1/'3_pessoal'!C$44)</f>
        <v/>
      </c>
      <c r="E811" s="11">
        <f>IF(C811="",0,'3_pessoal'!CA$44)</f>
        <v>0</v>
      </c>
      <c r="F811" s="108">
        <f>IF(C811="",0,'3_pessoal'!CC$44)</f>
        <v>0</v>
      </c>
      <c r="G811" s="11">
        <f t="shared" si="379"/>
        <v>0</v>
      </c>
      <c r="I811" s="11">
        <f t="shared" si="404"/>
        <v>0</v>
      </c>
      <c r="J811" s="112">
        <f t="shared" si="405"/>
        <v>0</v>
      </c>
      <c r="L811" s="11">
        <f t="shared" si="380"/>
        <v>0</v>
      </c>
      <c r="M811" s="108">
        <f t="shared" si="381"/>
        <v>0</v>
      </c>
      <c r="O811" s="11">
        <f t="shared" si="382"/>
        <v>0</v>
      </c>
      <c r="P811" s="108">
        <f t="shared" si="383"/>
        <v>0</v>
      </c>
      <c r="R811" s="11">
        <f t="shared" si="384"/>
        <v>0</v>
      </c>
      <c r="S811" s="108">
        <f t="shared" si="385"/>
        <v>0</v>
      </c>
      <c r="U811" s="11">
        <f t="shared" si="386"/>
        <v>0</v>
      </c>
      <c r="V811" s="108">
        <f t="shared" si="387"/>
        <v>0</v>
      </c>
      <c r="X811" s="11">
        <f t="shared" si="388"/>
        <v>0</v>
      </c>
      <c r="Y811" s="108">
        <f t="shared" si="389"/>
        <v>0</v>
      </c>
      <c r="AA811" s="11">
        <f t="shared" si="390"/>
        <v>0</v>
      </c>
      <c r="AB811" s="108">
        <f t="shared" si="391"/>
        <v>0</v>
      </c>
      <c r="AD811" s="11">
        <f t="shared" si="392"/>
        <v>0</v>
      </c>
      <c r="AE811" s="108">
        <f t="shared" si="393"/>
        <v>0</v>
      </c>
      <c r="AG811" s="11">
        <f t="shared" si="394"/>
        <v>0</v>
      </c>
      <c r="AH811" s="108">
        <f t="shared" si="395"/>
        <v>0</v>
      </c>
      <c r="AJ811" s="11">
        <f t="shared" si="396"/>
        <v>0</v>
      </c>
      <c r="AK811" s="108">
        <f t="shared" si="397"/>
        <v>0</v>
      </c>
      <c r="AM811" s="11">
        <f t="shared" si="398"/>
        <v>0</v>
      </c>
      <c r="AN811" s="108">
        <f t="shared" si="399"/>
        <v>0</v>
      </c>
      <c r="AP811" s="11">
        <f t="shared" si="400"/>
        <v>0</v>
      </c>
      <c r="AQ811" s="108">
        <f t="shared" si="401"/>
        <v>0</v>
      </c>
      <c r="AS811" s="11">
        <f t="shared" si="402"/>
        <v>0</v>
      </c>
      <c r="AT811" s="108">
        <f t="shared" si="403"/>
        <v>0</v>
      </c>
      <c r="AU811" s="158" t="str">
        <f>IF(C811="","",VLOOKUP(B811,apoio!P:S,4,0))</f>
        <v/>
      </c>
    </row>
    <row r="812" spans="1:47" ht="15" customHeight="1" x14ac:dyDescent="0.25">
      <c r="A812" s="7" t="str">
        <f>IF('1_geral'!$D$45="","",'1_geral'!$A$45)</f>
        <v/>
      </c>
      <c r="B812" s="49" t="str">
        <f>IF('1_geral'!$G$45="","",'1_geral'!$G$45)</f>
        <v/>
      </c>
      <c r="C812" s="49" t="str">
        <f>IF('1_geral'!$D$45="","",'1_geral'!$D$45)</f>
        <v/>
      </c>
      <c r="D812" s="35" t="str">
        <f>IF(C812="","",1/'3_pessoal'!C$45)</f>
        <v/>
      </c>
      <c r="E812" s="12">
        <f>IF(C812="",0,'3_pessoal'!CA$45)</f>
        <v>0</v>
      </c>
      <c r="F812" s="33">
        <f>IF(C812="",0,'3_pessoal'!CC$45)</f>
        <v>0</v>
      </c>
      <c r="G812" s="12">
        <f t="shared" si="379"/>
        <v>0</v>
      </c>
      <c r="I812" s="12">
        <f t="shared" si="404"/>
        <v>0</v>
      </c>
      <c r="J812" s="12">
        <f t="shared" si="405"/>
        <v>0</v>
      </c>
      <c r="L812" s="12">
        <f t="shared" si="380"/>
        <v>0</v>
      </c>
      <c r="M812" s="33">
        <f t="shared" si="381"/>
        <v>0</v>
      </c>
      <c r="O812" s="12">
        <f t="shared" si="382"/>
        <v>0</v>
      </c>
      <c r="P812" s="33">
        <f t="shared" si="383"/>
        <v>0</v>
      </c>
      <c r="R812" s="12">
        <f t="shared" si="384"/>
        <v>0</v>
      </c>
      <c r="S812" s="33">
        <f t="shared" si="385"/>
        <v>0</v>
      </c>
      <c r="U812" s="12">
        <f t="shared" si="386"/>
        <v>0</v>
      </c>
      <c r="V812" s="33">
        <f t="shared" si="387"/>
        <v>0</v>
      </c>
      <c r="X812" s="12">
        <f t="shared" si="388"/>
        <v>0</v>
      </c>
      <c r="Y812" s="33">
        <f t="shared" si="389"/>
        <v>0</v>
      </c>
      <c r="AA812" s="12">
        <f t="shared" si="390"/>
        <v>0</v>
      </c>
      <c r="AB812" s="33">
        <f t="shared" si="391"/>
        <v>0</v>
      </c>
      <c r="AD812" s="12">
        <f t="shared" si="392"/>
        <v>0</v>
      </c>
      <c r="AE812" s="33">
        <f t="shared" si="393"/>
        <v>0</v>
      </c>
      <c r="AG812" s="12">
        <f t="shared" si="394"/>
        <v>0</v>
      </c>
      <c r="AH812" s="33">
        <f t="shared" si="395"/>
        <v>0</v>
      </c>
      <c r="AJ812" s="12">
        <f t="shared" si="396"/>
        <v>0</v>
      </c>
      <c r="AK812" s="33">
        <f t="shared" si="397"/>
        <v>0</v>
      </c>
      <c r="AM812" s="12">
        <f t="shared" si="398"/>
        <v>0</v>
      </c>
      <c r="AN812" s="33">
        <f t="shared" si="399"/>
        <v>0</v>
      </c>
      <c r="AP812" s="12">
        <f t="shared" si="400"/>
        <v>0</v>
      </c>
      <c r="AQ812" s="33">
        <f t="shared" si="401"/>
        <v>0</v>
      </c>
      <c r="AS812" s="12">
        <f t="shared" si="402"/>
        <v>0</v>
      </c>
      <c r="AT812" s="33">
        <f t="shared" si="403"/>
        <v>0</v>
      </c>
      <c r="AU812" s="158" t="str">
        <f>IF(C812="","",VLOOKUP(B812,apoio!P:S,4,0))</f>
        <v/>
      </c>
    </row>
    <row r="813" spans="1:47" ht="15" customHeight="1" x14ac:dyDescent="0.25">
      <c r="A813" s="10" t="str">
        <f>IF('1_geral'!$D$46="","",'1_geral'!$A$46)</f>
        <v/>
      </c>
      <c r="B813" s="48" t="str">
        <f>IF('1_geral'!$G$46="","",'1_geral'!$G$46)</f>
        <v/>
      </c>
      <c r="C813" s="48" t="str">
        <f>IF('1_geral'!$D$46="","",'1_geral'!$D$46)</f>
        <v/>
      </c>
      <c r="D813" s="35" t="str">
        <f>IF(C813="","",1/'3_pessoal'!C$46)</f>
        <v/>
      </c>
      <c r="E813" s="11">
        <f>IF(C813="",0,'3_pessoal'!CA$46)</f>
        <v>0</v>
      </c>
      <c r="F813" s="108">
        <f>IF(C813="",0,'3_pessoal'!CC$46)</f>
        <v>0</v>
      </c>
      <c r="G813" s="11">
        <f t="shared" si="379"/>
        <v>0</v>
      </c>
      <c r="I813" s="11">
        <f t="shared" si="404"/>
        <v>0</v>
      </c>
      <c r="J813" s="112">
        <f t="shared" si="405"/>
        <v>0</v>
      </c>
      <c r="L813" s="11">
        <f t="shared" si="380"/>
        <v>0</v>
      </c>
      <c r="M813" s="108">
        <f t="shared" si="381"/>
        <v>0</v>
      </c>
      <c r="O813" s="11">
        <f t="shared" si="382"/>
        <v>0</v>
      </c>
      <c r="P813" s="108">
        <f t="shared" si="383"/>
        <v>0</v>
      </c>
      <c r="R813" s="11">
        <f t="shared" si="384"/>
        <v>0</v>
      </c>
      <c r="S813" s="108">
        <f t="shared" si="385"/>
        <v>0</v>
      </c>
      <c r="U813" s="11">
        <f t="shared" si="386"/>
        <v>0</v>
      </c>
      <c r="V813" s="108">
        <f t="shared" si="387"/>
        <v>0</v>
      </c>
      <c r="X813" s="11">
        <f t="shared" si="388"/>
        <v>0</v>
      </c>
      <c r="Y813" s="108">
        <f t="shared" si="389"/>
        <v>0</v>
      </c>
      <c r="AA813" s="11">
        <f t="shared" si="390"/>
        <v>0</v>
      </c>
      <c r="AB813" s="108">
        <f t="shared" si="391"/>
        <v>0</v>
      </c>
      <c r="AD813" s="11">
        <f t="shared" si="392"/>
        <v>0</v>
      </c>
      <c r="AE813" s="108">
        <f t="shared" si="393"/>
        <v>0</v>
      </c>
      <c r="AG813" s="11">
        <f t="shared" si="394"/>
        <v>0</v>
      </c>
      <c r="AH813" s="108">
        <f t="shared" si="395"/>
        <v>0</v>
      </c>
      <c r="AJ813" s="11">
        <f t="shared" si="396"/>
        <v>0</v>
      </c>
      <c r="AK813" s="108">
        <f t="shared" si="397"/>
        <v>0</v>
      </c>
      <c r="AM813" s="11">
        <f t="shared" si="398"/>
        <v>0</v>
      </c>
      <c r="AN813" s="108">
        <f t="shared" si="399"/>
        <v>0</v>
      </c>
      <c r="AP813" s="11">
        <f t="shared" si="400"/>
        <v>0</v>
      </c>
      <c r="AQ813" s="108">
        <f t="shared" si="401"/>
        <v>0</v>
      </c>
      <c r="AS813" s="11">
        <f t="shared" si="402"/>
        <v>0</v>
      </c>
      <c r="AT813" s="108">
        <f t="shared" si="403"/>
        <v>0</v>
      </c>
      <c r="AU813" s="158" t="str">
        <f>IF(C813="","",VLOOKUP(B813,apoio!P:S,4,0))</f>
        <v/>
      </c>
    </row>
    <row r="814" spans="1:47" ht="15" customHeight="1" x14ac:dyDescent="0.25">
      <c r="A814" s="7" t="str">
        <f>IF('1_geral'!$D$47="","",'1_geral'!$A$47)</f>
        <v/>
      </c>
      <c r="B814" s="49" t="str">
        <f>IF('1_geral'!$G$47="","",'1_geral'!$G$47)</f>
        <v/>
      </c>
      <c r="C814" s="49" t="str">
        <f>IF('1_geral'!$D$47="","",'1_geral'!$D$47)</f>
        <v/>
      </c>
      <c r="D814" s="35" t="str">
        <f>IF(C814="","",1/'3_pessoal'!C$47)</f>
        <v/>
      </c>
      <c r="E814" s="12">
        <f>IF(C814="",0,'3_pessoal'!CA$47)</f>
        <v>0</v>
      </c>
      <c r="F814" s="33">
        <f>IF(C814="",0,'3_pessoal'!CC$47)</f>
        <v>0</v>
      </c>
      <c r="G814" s="12">
        <f t="shared" si="379"/>
        <v>0</v>
      </c>
      <c r="I814" s="12">
        <f t="shared" si="404"/>
        <v>0</v>
      </c>
      <c r="J814" s="12">
        <f t="shared" si="405"/>
        <v>0</v>
      </c>
      <c r="L814" s="12">
        <f t="shared" si="380"/>
        <v>0</v>
      </c>
      <c r="M814" s="33">
        <f t="shared" si="381"/>
        <v>0</v>
      </c>
      <c r="O814" s="12">
        <f t="shared" si="382"/>
        <v>0</v>
      </c>
      <c r="P814" s="33">
        <f t="shared" si="383"/>
        <v>0</v>
      </c>
      <c r="R814" s="12">
        <f t="shared" si="384"/>
        <v>0</v>
      </c>
      <c r="S814" s="33">
        <f t="shared" si="385"/>
        <v>0</v>
      </c>
      <c r="U814" s="12">
        <f t="shared" si="386"/>
        <v>0</v>
      </c>
      <c r="V814" s="33">
        <f t="shared" si="387"/>
        <v>0</v>
      </c>
      <c r="X814" s="12">
        <f t="shared" si="388"/>
        <v>0</v>
      </c>
      <c r="Y814" s="33">
        <f t="shared" si="389"/>
        <v>0</v>
      </c>
      <c r="AA814" s="12">
        <f t="shared" si="390"/>
        <v>0</v>
      </c>
      <c r="AB814" s="33">
        <f t="shared" si="391"/>
        <v>0</v>
      </c>
      <c r="AD814" s="12">
        <f t="shared" si="392"/>
        <v>0</v>
      </c>
      <c r="AE814" s="33">
        <f t="shared" si="393"/>
        <v>0</v>
      </c>
      <c r="AG814" s="12">
        <f t="shared" si="394"/>
        <v>0</v>
      </c>
      <c r="AH814" s="33">
        <f t="shared" si="395"/>
        <v>0</v>
      </c>
      <c r="AJ814" s="12">
        <f t="shared" si="396"/>
        <v>0</v>
      </c>
      <c r="AK814" s="33">
        <f t="shared" si="397"/>
        <v>0</v>
      </c>
      <c r="AM814" s="12">
        <f t="shared" si="398"/>
        <v>0</v>
      </c>
      <c r="AN814" s="33">
        <f t="shared" si="399"/>
        <v>0</v>
      </c>
      <c r="AP814" s="12">
        <f t="shared" si="400"/>
        <v>0</v>
      </c>
      <c r="AQ814" s="33">
        <f t="shared" si="401"/>
        <v>0</v>
      </c>
      <c r="AS814" s="12">
        <f t="shared" si="402"/>
        <v>0</v>
      </c>
      <c r="AT814" s="33">
        <f t="shared" si="403"/>
        <v>0</v>
      </c>
      <c r="AU814" s="158" t="str">
        <f>IF(C814="","",VLOOKUP(B814,apoio!P:S,4,0))</f>
        <v/>
      </c>
    </row>
    <row r="815" spans="1:47" ht="15" customHeight="1" x14ac:dyDescent="0.25">
      <c r="A815" s="10" t="str">
        <f>IF('1_geral'!$D$48="","",'1_geral'!$A$48)</f>
        <v/>
      </c>
      <c r="B815" s="48" t="str">
        <f>IF('1_geral'!$G$48="","",'1_geral'!$G$48)</f>
        <v/>
      </c>
      <c r="C815" s="48" t="str">
        <f>IF('1_geral'!$D$48="","",'1_geral'!$D$48)</f>
        <v/>
      </c>
      <c r="D815" s="35" t="str">
        <f>IF(C815="","",1/'3_pessoal'!C$48)</f>
        <v/>
      </c>
      <c r="E815" s="11">
        <f>IF(C815="",0,'3_pessoal'!CA$48)</f>
        <v>0</v>
      </c>
      <c r="F815" s="108">
        <f>IF(C815="",0,'3_pessoal'!CC$48)</f>
        <v>0</v>
      </c>
      <c r="G815" s="11">
        <f t="shared" si="379"/>
        <v>0</v>
      </c>
      <c r="I815" s="11">
        <f t="shared" si="404"/>
        <v>0</v>
      </c>
      <c r="J815" s="112">
        <f t="shared" si="405"/>
        <v>0</v>
      </c>
      <c r="L815" s="11">
        <f t="shared" si="380"/>
        <v>0</v>
      </c>
      <c r="M815" s="108">
        <f t="shared" si="381"/>
        <v>0</v>
      </c>
      <c r="O815" s="11">
        <f t="shared" si="382"/>
        <v>0</v>
      </c>
      <c r="P815" s="108">
        <f t="shared" si="383"/>
        <v>0</v>
      </c>
      <c r="R815" s="11">
        <f t="shared" si="384"/>
        <v>0</v>
      </c>
      <c r="S815" s="108">
        <f t="shared" si="385"/>
        <v>0</v>
      </c>
      <c r="U815" s="11">
        <f t="shared" si="386"/>
        <v>0</v>
      </c>
      <c r="V815" s="108">
        <f t="shared" si="387"/>
        <v>0</v>
      </c>
      <c r="X815" s="11">
        <f t="shared" si="388"/>
        <v>0</v>
      </c>
      <c r="Y815" s="108">
        <f t="shared" si="389"/>
        <v>0</v>
      </c>
      <c r="AA815" s="11">
        <f t="shared" si="390"/>
        <v>0</v>
      </c>
      <c r="AB815" s="108">
        <f t="shared" si="391"/>
        <v>0</v>
      </c>
      <c r="AD815" s="11">
        <f t="shared" si="392"/>
        <v>0</v>
      </c>
      <c r="AE815" s="108">
        <f t="shared" si="393"/>
        <v>0</v>
      </c>
      <c r="AG815" s="11">
        <f t="shared" si="394"/>
        <v>0</v>
      </c>
      <c r="AH815" s="108">
        <f t="shared" si="395"/>
        <v>0</v>
      </c>
      <c r="AJ815" s="11">
        <f t="shared" si="396"/>
        <v>0</v>
      </c>
      <c r="AK815" s="108">
        <f t="shared" si="397"/>
        <v>0</v>
      </c>
      <c r="AM815" s="11">
        <f t="shared" si="398"/>
        <v>0</v>
      </c>
      <c r="AN815" s="108">
        <f t="shared" si="399"/>
        <v>0</v>
      </c>
      <c r="AP815" s="11">
        <f t="shared" si="400"/>
        <v>0</v>
      </c>
      <c r="AQ815" s="108">
        <f t="shared" si="401"/>
        <v>0</v>
      </c>
      <c r="AS815" s="11">
        <f t="shared" si="402"/>
        <v>0</v>
      </c>
      <c r="AT815" s="108">
        <f t="shared" si="403"/>
        <v>0</v>
      </c>
      <c r="AU815" s="158" t="str">
        <f>IF(C815="","",VLOOKUP(B815,apoio!P:S,4,0))</f>
        <v/>
      </c>
    </row>
    <row r="816" spans="1:47" ht="15" customHeight="1" x14ac:dyDescent="0.25">
      <c r="A816" s="7" t="str">
        <f>IF('1_geral'!$D$49="","",'1_geral'!$A$49)</f>
        <v/>
      </c>
      <c r="B816" s="49" t="str">
        <f>IF('1_geral'!$G$49="","",'1_geral'!$G$49)</f>
        <v/>
      </c>
      <c r="C816" s="49" t="str">
        <f>IF('1_geral'!$D$49="","",'1_geral'!$D$49)</f>
        <v/>
      </c>
      <c r="D816" s="35" t="str">
        <f>IF(C816="","",1/'3_pessoal'!C$49)</f>
        <v/>
      </c>
      <c r="E816" s="12">
        <f>IF(C816="",0,'3_pessoal'!CA$49)</f>
        <v>0</v>
      </c>
      <c r="F816" s="33">
        <f>IF(C816="",0,'3_pessoal'!CC$49)</f>
        <v>0</v>
      </c>
      <c r="G816" s="12">
        <f t="shared" si="379"/>
        <v>0</v>
      </c>
      <c r="I816" s="12">
        <f t="shared" si="404"/>
        <v>0</v>
      </c>
      <c r="J816" s="12">
        <f t="shared" si="405"/>
        <v>0</v>
      </c>
      <c r="L816" s="12">
        <f t="shared" si="380"/>
        <v>0</v>
      </c>
      <c r="M816" s="33">
        <f t="shared" si="381"/>
        <v>0</v>
      </c>
      <c r="O816" s="12">
        <f t="shared" si="382"/>
        <v>0</v>
      </c>
      <c r="P816" s="33">
        <f t="shared" si="383"/>
        <v>0</v>
      </c>
      <c r="R816" s="12">
        <f t="shared" si="384"/>
        <v>0</v>
      </c>
      <c r="S816" s="33">
        <f t="shared" si="385"/>
        <v>0</v>
      </c>
      <c r="U816" s="12">
        <f t="shared" si="386"/>
        <v>0</v>
      </c>
      <c r="V816" s="33">
        <f t="shared" si="387"/>
        <v>0</v>
      </c>
      <c r="X816" s="12">
        <f t="shared" si="388"/>
        <v>0</v>
      </c>
      <c r="Y816" s="33">
        <f t="shared" si="389"/>
        <v>0</v>
      </c>
      <c r="AA816" s="12">
        <f t="shared" si="390"/>
        <v>0</v>
      </c>
      <c r="AB816" s="33">
        <f t="shared" si="391"/>
        <v>0</v>
      </c>
      <c r="AD816" s="12">
        <f t="shared" si="392"/>
        <v>0</v>
      </c>
      <c r="AE816" s="33">
        <f t="shared" si="393"/>
        <v>0</v>
      </c>
      <c r="AG816" s="12">
        <f t="shared" si="394"/>
        <v>0</v>
      </c>
      <c r="AH816" s="33">
        <f t="shared" si="395"/>
        <v>0</v>
      </c>
      <c r="AJ816" s="12">
        <f t="shared" si="396"/>
        <v>0</v>
      </c>
      <c r="AK816" s="33">
        <f t="shared" si="397"/>
        <v>0</v>
      </c>
      <c r="AM816" s="12">
        <f t="shared" si="398"/>
        <v>0</v>
      </c>
      <c r="AN816" s="33">
        <f t="shared" si="399"/>
        <v>0</v>
      </c>
      <c r="AP816" s="12">
        <f t="shared" si="400"/>
        <v>0</v>
      </c>
      <c r="AQ816" s="33">
        <f t="shared" si="401"/>
        <v>0</v>
      </c>
      <c r="AS816" s="12">
        <f t="shared" si="402"/>
        <v>0</v>
      </c>
      <c r="AT816" s="33">
        <f t="shared" si="403"/>
        <v>0</v>
      </c>
      <c r="AU816" s="158" t="str">
        <f>IF(C816="","",VLOOKUP(B816,apoio!P:S,4,0))</f>
        <v/>
      </c>
    </row>
    <row r="817" spans="1:47" ht="15" customHeight="1" x14ac:dyDescent="0.25">
      <c r="A817" s="10" t="str">
        <f>IF('1_geral'!$D$50="","",'1_geral'!$A$50)</f>
        <v/>
      </c>
      <c r="B817" s="48" t="str">
        <f>IF('1_geral'!$G$50="","",'1_geral'!$G$50)</f>
        <v/>
      </c>
      <c r="C817" s="48" t="str">
        <f>IF('1_geral'!$D$50="","",'1_geral'!$D$50)</f>
        <v/>
      </c>
      <c r="D817" s="35" t="str">
        <f>IF(C817="","",1/'3_pessoal'!C$50)</f>
        <v/>
      </c>
      <c r="E817" s="11">
        <f>IF(C817="",0,'3_pessoal'!CA$50)</f>
        <v>0</v>
      </c>
      <c r="F817" s="108">
        <f>IF(C817="",0,'3_pessoal'!CC$50)</f>
        <v>0</v>
      </c>
      <c r="G817" s="11">
        <f t="shared" si="379"/>
        <v>0</v>
      </c>
      <c r="I817" s="11">
        <f t="shared" si="404"/>
        <v>0</v>
      </c>
      <c r="J817" s="112">
        <f t="shared" si="405"/>
        <v>0</v>
      </c>
      <c r="L817" s="11">
        <f t="shared" si="380"/>
        <v>0</v>
      </c>
      <c r="M817" s="108">
        <f t="shared" si="381"/>
        <v>0</v>
      </c>
      <c r="O817" s="11">
        <f t="shared" si="382"/>
        <v>0</v>
      </c>
      <c r="P817" s="108">
        <f t="shared" si="383"/>
        <v>0</v>
      </c>
      <c r="R817" s="11">
        <f t="shared" si="384"/>
        <v>0</v>
      </c>
      <c r="S817" s="108">
        <f t="shared" si="385"/>
        <v>0</v>
      </c>
      <c r="U817" s="11">
        <f t="shared" si="386"/>
        <v>0</v>
      </c>
      <c r="V817" s="108">
        <f t="shared" si="387"/>
        <v>0</v>
      </c>
      <c r="X817" s="11">
        <f t="shared" si="388"/>
        <v>0</v>
      </c>
      <c r="Y817" s="108">
        <f t="shared" si="389"/>
        <v>0</v>
      </c>
      <c r="AA817" s="11">
        <f t="shared" si="390"/>
        <v>0</v>
      </c>
      <c r="AB817" s="108">
        <f t="shared" si="391"/>
        <v>0</v>
      </c>
      <c r="AD817" s="11">
        <f t="shared" si="392"/>
        <v>0</v>
      </c>
      <c r="AE817" s="108">
        <f t="shared" si="393"/>
        <v>0</v>
      </c>
      <c r="AG817" s="11">
        <f t="shared" si="394"/>
        <v>0</v>
      </c>
      <c r="AH817" s="108">
        <f t="shared" si="395"/>
        <v>0</v>
      </c>
      <c r="AJ817" s="11">
        <f t="shared" si="396"/>
        <v>0</v>
      </c>
      <c r="AK817" s="108">
        <f t="shared" si="397"/>
        <v>0</v>
      </c>
      <c r="AM817" s="11">
        <f t="shared" si="398"/>
        <v>0</v>
      </c>
      <c r="AN817" s="108">
        <f t="shared" si="399"/>
        <v>0</v>
      </c>
      <c r="AP817" s="11">
        <f t="shared" si="400"/>
        <v>0</v>
      </c>
      <c r="AQ817" s="108">
        <f t="shared" si="401"/>
        <v>0</v>
      </c>
      <c r="AS817" s="11">
        <f t="shared" si="402"/>
        <v>0</v>
      </c>
      <c r="AT817" s="108">
        <f t="shared" si="403"/>
        <v>0</v>
      </c>
      <c r="AU817" s="158" t="str">
        <f>IF(C817="","",VLOOKUP(B817,apoio!P:S,4,0))</f>
        <v/>
      </c>
    </row>
    <row r="818" spans="1:47" ht="15" customHeight="1" x14ac:dyDescent="0.25">
      <c r="A818" s="7" t="str">
        <f>IF('1_geral'!$D$51="","",'1_geral'!$A$51)</f>
        <v/>
      </c>
      <c r="B818" s="49" t="str">
        <f>IF('1_geral'!$G$51="","",'1_geral'!$G$51)</f>
        <v/>
      </c>
      <c r="C818" s="49" t="str">
        <f>IF('1_geral'!$D$51="","",'1_geral'!$D$51)</f>
        <v/>
      </c>
      <c r="D818" s="35" t="str">
        <f>IF(C818="","",1/'3_pessoal'!C$51)</f>
        <v/>
      </c>
      <c r="E818" s="12">
        <f>IF(C818="",0,'3_pessoal'!CA$51)</f>
        <v>0</v>
      </c>
      <c r="F818" s="33">
        <f>IF(C818="",0,'3_pessoal'!CC$51)</f>
        <v>0</v>
      </c>
      <c r="G818" s="12">
        <f t="shared" si="379"/>
        <v>0</v>
      </c>
      <c r="I818" s="12">
        <f t="shared" si="404"/>
        <v>0</v>
      </c>
      <c r="J818" s="12">
        <f t="shared" si="405"/>
        <v>0</v>
      </c>
      <c r="L818" s="12">
        <f t="shared" si="380"/>
        <v>0</v>
      </c>
      <c r="M818" s="33">
        <f t="shared" si="381"/>
        <v>0</v>
      </c>
      <c r="O818" s="12">
        <f t="shared" si="382"/>
        <v>0</v>
      </c>
      <c r="P818" s="33">
        <f t="shared" si="383"/>
        <v>0</v>
      </c>
      <c r="R818" s="12">
        <f t="shared" si="384"/>
        <v>0</v>
      </c>
      <c r="S818" s="33">
        <f t="shared" si="385"/>
        <v>0</v>
      </c>
      <c r="U818" s="12">
        <f t="shared" si="386"/>
        <v>0</v>
      </c>
      <c r="V818" s="33">
        <f t="shared" si="387"/>
        <v>0</v>
      </c>
      <c r="X818" s="12">
        <f t="shared" si="388"/>
        <v>0</v>
      </c>
      <c r="Y818" s="33">
        <f t="shared" si="389"/>
        <v>0</v>
      </c>
      <c r="AA818" s="12">
        <f t="shared" si="390"/>
        <v>0</v>
      </c>
      <c r="AB818" s="33">
        <f t="shared" si="391"/>
        <v>0</v>
      </c>
      <c r="AD818" s="12">
        <f t="shared" si="392"/>
        <v>0</v>
      </c>
      <c r="AE818" s="33">
        <f t="shared" si="393"/>
        <v>0</v>
      </c>
      <c r="AG818" s="12">
        <f t="shared" si="394"/>
        <v>0</v>
      </c>
      <c r="AH818" s="33">
        <f t="shared" si="395"/>
        <v>0</v>
      </c>
      <c r="AJ818" s="12">
        <f t="shared" si="396"/>
        <v>0</v>
      </c>
      <c r="AK818" s="33">
        <f t="shared" si="397"/>
        <v>0</v>
      </c>
      <c r="AM818" s="12">
        <f t="shared" si="398"/>
        <v>0</v>
      </c>
      <c r="AN818" s="33">
        <f t="shared" si="399"/>
        <v>0</v>
      </c>
      <c r="AP818" s="12">
        <f t="shared" si="400"/>
        <v>0</v>
      </c>
      <c r="AQ818" s="33">
        <f t="shared" si="401"/>
        <v>0</v>
      </c>
      <c r="AS818" s="12">
        <f t="shared" si="402"/>
        <v>0</v>
      </c>
      <c r="AT818" s="33">
        <f t="shared" si="403"/>
        <v>0</v>
      </c>
      <c r="AU818" s="158" t="str">
        <f>IF(C818="","",VLOOKUP(B818,apoio!P:S,4,0))</f>
        <v/>
      </c>
    </row>
    <row r="819" spans="1:47" ht="15" customHeight="1" x14ac:dyDescent="0.25">
      <c r="A819" s="10" t="str">
        <f>IF('1_geral'!$D$52="","",'1_geral'!$A$52)</f>
        <v/>
      </c>
      <c r="B819" s="48" t="str">
        <f>IF('1_geral'!$G$52="","",'1_geral'!$G$52)</f>
        <v/>
      </c>
      <c r="C819" s="48" t="str">
        <f>IF('1_geral'!$D$52="","",'1_geral'!$D$52)</f>
        <v/>
      </c>
      <c r="D819" s="35" t="str">
        <f>IF(C819="","",1/'3_pessoal'!C$52)</f>
        <v/>
      </c>
      <c r="E819" s="11">
        <f>IF(C819="",0,'3_pessoal'!CA$52)</f>
        <v>0</v>
      </c>
      <c r="F819" s="108">
        <f>IF(C819="",0,'3_pessoal'!CC$52)</f>
        <v>0</v>
      </c>
      <c r="G819" s="11">
        <f t="shared" si="379"/>
        <v>0</v>
      </c>
      <c r="I819" s="11">
        <f t="shared" si="404"/>
        <v>0</v>
      </c>
      <c r="J819" s="112">
        <f t="shared" si="405"/>
        <v>0</v>
      </c>
      <c r="L819" s="11">
        <f t="shared" si="380"/>
        <v>0</v>
      </c>
      <c r="M819" s="108">
        <f t="shared" si="381"/>
        <v>0</v>
      </c>
      <c r="O819" s="11">
        <f t="shared" si="382"/>
        <v>0</v>
      </c>
      <c r="P819" s="108">
        <f t="shared" si="383"/>
        <v>0</v>
      </c>
      <c r="R819" s="11">
        <f t="shared" si="384"/>
        <v>0</v>
      </c>
      <c r="S819" s="108">
        <f t="shared" si="385"/>
        <v>0</v>
      </c>
      <c r="U819" s="11">
        <f t="shared" si="386"/>
        <v>0</v>
      </c>
      <c r="V819" s="108">
        <f t="shared" si="387"/>
        <v>0</v>
      </c>
      <c r="X819" s="11">
        <f t="shared" si="388"/>
        <v>0</v>
      </c>
      <c r="Y819" s="108">
        <f t="shared" si="389"/>
        <v>0</v>
      </c>
      <c r="AA819" s="11">
        <f t="shared" si="390"/>
        <v>0</v>
      </c>
      <c r="AB819" s="108">
        <f t="shared" si="391"/>
        <v>0</v>
      </c>
      <c r="AD819" s="11">
        <f t="shared" si="392"/>
        <v>0</v>
      </c>
      <c r="AE819" s="108">
        <f t="shared" si="393"/>
        <v>0</v>
      </c>
      <c r="AG819" s="11">
        <f t="shared" si="394"/>
        <v>0</v>
      </c>
      <c r="AH819" s="108">
        <f t="shared" si="395"/>
        <v>0</v>
      </c>
      <c r="AJ819" s="11">
        <f t="shared" si="396"/>
        <v>0</v>
      </c>
      <c r="AK819" s="108">
        <f t="shared" si="397"/>
        <v>0</v>
      </c>
      <c r="AM819" s="11">
        <f t="shared" si="398"/>
        <v>0</v>
      </c>
      <c r="AN819" s="108">
        <f t="shared" si="399"/>
        <v>0</v>
      </c>
      <c r="AP819" s="11">
        <f t="shared" si="400"/>
        <v>0</v>
      </c>
      <c r="AQ819" s="108">
        <f t="shared" si="401"/>
        <v>0</v>
      </c>
      <c r="AS819" s="11">
        <f t="shared" si="402"/>
        <v>0</v>
      </c>
      <c r="AT819" s="108">
        <f t="shared" si="403"/>
        <v>0</v>
      </c>
      <c r="AU819" s="158" t="str">
        <f>IF(C819="","",VLOOKUP(B819,apoio!P:S,4,0))</f>
        <v/>
      </c>
    </row>
    <row r="820" spans="1:47" ht="15" customHeight="1" x14ac:dyDescent="0.25">
      <c r="A820" s="7" t="str">
        <f>IF('1_geral'!$D$53="","",'1_geral'!$A$53)</f>
        <v/>
      </c>
      <c r="B820" s="49" t="str">
        <f>IF('1_geral'!$G$53="","",'1_geral'!$G$53)</f>
        <v/>
      </c>
      <c r="C820" s="49" t="str">
        <f>IF('1_geral'!$D$53="","",'1_geral'!$D$53)</f>
        <v/>
      </c>
      <c r="D820" s="35" t="str">
        <f>IF(C820="","",1/'3_pessoal'!C$53)</f>
        <v/>
      </c>
      <c r="E820" s="12">
        <f>IF(C820="",0,'3_pessoal'!CA$53)</f>
        <v>0</v>
      </c>
      <c r="F820" s="33">
        <f>IF(C820="",0,'3_pessoal'!CC$53)</f>
        <v>0</v>
      </c>
      <c r="G820" s="12">
        <f t="shared" si="379"/>
        <v>0</v>
      </c>
      <c r="I820" s="12">
        <f t="shared" si="404"/>
        <v>0</v>
      </c>
      <c r="J820" s="12">
        <f t="shared" si="405"/>
        <v>0</v>
      </c>
      <c r="L820" s="12">
        <f t="shared" si="380"/>
        <v>0</v>
      </c>
      <c r="M820" s="33">
        <f t="shared" si="381"/>
        <v>0</v>
      </c>
      <c r="O820" s="12">
        <f t="shared" si="382"/>
        <v>0</v>
      </c>
      <c r="P820" s="33">
        <f t="shared" si="383"/>
        <v>0</v>
      </c>
      <c r="R820" s="12">
        <f t="shared" si="384"/>
        <v>0</v>
      </c>
      <c r="S820" s="33">
        <f t="shared" si="385"/>
        <v>0</v>
      </c>
      <c r="U820" s="12">
        <f t="shared" si="386"/>
        <v>0</v>
      </c>
      <c r="V820" s="33">
        <f t="shared" si="387"/>
        <v>0</v>
      </c>
      <c r="X820" s="12">
        <f t="shared" si="388"/>
        <v>0</v>
      </c>
      <c r="Y820" s="33">
        <f t="shared" si="389"/>
        <v>0</v>
      </c>
      <c r="AA820" s="12">
        <f t="shared" si="390"/>
        <v>0</v>
      </c>
      <c r="AB820" s="33">
        <f t="shared" si="391"/>
        <v>0</v>
      </c>
      <c r="AD820" s="12">
        <f t="shared" si="392"/>
        <v>0</v>
      </c>
      <c r="AE820" s="33">
        <f t="shared" si="393"/>
        <v>0</v>
      </c>
      <c r="AG820" s="12">
        <f t="shared" si="394"/>
        <v>0</v>
      </c>
      <c r="AH820" s="33">
        <f t="shared" si="395"/>
        <v>0</v>
      </c>
      <c r="AJ820" s="12">
        <f t="shared" si="396"/>
        <v>0</v>
      </c>
      <c r="AK820" s="33">
        <f t="shared" si="397"/>
        <v>0</v>
      </c>
      <c r="AM820" s="12">
        <f t="shared" si="398"/>
        <v>0</v>
      </c>
      <c r="AN820" s="33">
        <f t="shared" si="399"/>
        <v>0</v>
      </c>
      <c r="AP820" s="12">
        <f t="shared" si="400"/>
        <v>0</v>
      </c>
      <c r="AQ820" s="33">
        <f t="shared" si="401"/>
        <v>0</v>
      </c>
      <c r="AS820" s="12">
        <f t="shared" si="402"/>
        <v>0</v>
      </c>
      <c r="AT820" s="33">
        <f t="shared" si="403"/>
        <v>0</v>
      </c>
      <c r="AU820" s="158" t="str">
        <f>IF(C820="","",VLOOKUP(B820,apoio!P:S,4,0))</f>
        <v/>
      </c>
    </row>
    <row r="821" spans="1:47" ht="15" customHeight="1" x14ac:dyDescent="0.25">
      <c r="A821" s="10" t="str">
        <f>IF('1_geral'!$D$54="","",'1_geral'!$A$54)</f>
        <v/>
      </c>
      <c r="B821" s="48" t="str">
        <f>IF('1_geral'!$G$54="","",'1_geral'!$G$54)</f>
        <v/>
      </c>
      <c r="C821" s="48" t="str">
        <f>IF('1_geral'!$D$54="","",'1_geral'!$D$54)</f>
        <v/>
      </c>
      <c r="D821" s="35" t="str">
        <f>IF(C821="","",1/'3_pessoal'!C$54)</f>
        <v/>
      </c>
      <c r="E821" s="11">
        <f>IF(C821="",0,'3_pessoal'!CA$54)</f>
        <v>0</v>
      </c>
      <c r="F821" s="108">
        <f>IF(C821="",0,'3_pessoal'!CC$54)</f>
        <v>0</v>
      </c>
      <c r="G821" s="11">
        <f t="shared" si="379"/>
        <v>0</v>
      </c>
      <c r="I821" s="11">
        <f t="shared" si="404"/>
        <v>0</v>
      </c>
      <c r="J821" s="112">
        <f t="shared" si="405"/>
        <v>0</v>
      </c>
      <c r="L821" s="11">
        <f t="shared" si="380"/>
        <v>0</v>
      </c>
      <c r="M821" s="108">
        <f t="shared" si="381"/>
        <v>0</v>
      </c>
      <c r="O821" s="11">
        <f t="shared" si="382"/>
        <v>0</v>
      </c>
      <c r="P821" s="108">
        <f t="shared" si="383"/>
        <v>0</v>
      </c>
      <c r="R821" s="11">
        <f t="shared" si="384"/>
        <v>0</v>
      </c>
      <c r="S821" s="108">
        <f t="shared" si="385"/>
        <v>0</v>
      </c>
      <c r="U821" s="11">
        <f t="shared" si="386"/>
        <v>0</v>
      </c>
      <c r="V821" s="108">
        <f t="shared" si="387"/>
        <v>0</v>
      </c>
      <c r="X821" s="11">
        <f t="shared" si="388"/>
        <v>0</v>
      </c>
      <c r="Y821" s="108">
        <f t="shared" si="389"/>
        <v>0</v>
      </c>
      <c r="AA821" s="11">
        <f t="shared" si="390"/>
        <v>0</v>
      </c>
      <c r="AB821" s="108">
        <f t="shared" si="391"/>
        <v>0</v>
      </c>
      <c r="AD821" s="11">
        <f t="shared" si="392"/>
        <v>0</v>
      </c>
      <c r="AE821" s="108">
        <f t="shared" si="393"/>
        <v>0</v>
      </c>
      <c r="AG821" s="11">
        <f t="shared" si="394"/>
        <v>0</v>
      </c>
      <c r="AH821" s="108">
        <f t="shared" si="395"/>
        <v>0</v>
      </c>
      <c r="AJ821" s="11">
        <f t="shared" si="396"/>
        <v>0</v>
      </c>
      <c r="AK821" s="108">
        <f t="shared" si="397"/>
        <v>0</v>
      </c>
      <c r="AM821" s="11">
        <f t="shared" si="398"/>
        <v>0</v>
      </c>
      <c r="AN821" s="108">
        <f t="shared" si="399"/>
        <v>0</v>
      </c>
      <c r="AP821" s="11">
        <f t="shared" si="400"/>
        <v>0</v>
      </c>
      <c r="AQ821" s="108">
        <f t="shared" si="401"/>
        <v>0</v>
      </c>
      <c r="AS821" s="11">
        <f t="shared" si="402"/>
        <v>0</v>
      </c>
      <c r="AT821" s="108">
        <f t="shared" si="403"/>
        <v>0</v>
      </c>
      <c r="AU821" s="158" t="str">
        <f>IF(C821="","",VLOOKUP(B821,apoio!P:S,4,0))</f>
        <v/>
      </c>
    </row>
    <row r="822" spans="1:47" ht="15" customHeight="1" x14ac:dyDescent="0.25">
      <c r="A822" s="7" t="str">
        <f>IF('1_geral'!$D$55="","",'1_geral'!$A$55)</f>
        <v/>
      </c>
      <c r="B822" s="49" t="str">
        <f>IF('1_geral'!$G$55="","",'1_geral'!$G$55)</f>
        <v/>
      </c>
      <c r="C822" s="49" t="str">
        <f>IF('1_geral'!$D$55="","",'1_geral'!$D$55)</f>
        <v/>
      </c>
      <c r="D822" s="35" t="str">
        <f>IF(C822="","",1/'3_pessoal'!C$55)</f>
        <v/>
      </c>
      <c r="E822" s="12">
        <f>IF(C822="",0,'3_pessoal'!CA$55)</f>
        <v>0</v>
      </c>
      <c r="F822" s="33">
        <f>IF(C822="",0,'3_pessoal'!CC$55)</f>
        <v>0</v>
      </c>
      <c r="G822" s="12">
        <f t="shared" si="379"/>
        <v>0</v>
      </c>
      <c r="I822" s="12">
        <f t="shared" si="404"/>
        <v>0</v>
      </c>
      <c r="J822" s="12">
        <f t="shared" si="405"/>
        <v>0</v>
      </c>
      <c r="L822" s="12">
        <f t="shared" si="380"/>
        <v>0</v>
      </c>
      <c r="M822" s="33">
        <f t="shared" si="381"/>
        <v>0</v>
      </c>
      <c r="O822" s="12">
        <f t="shared" si="382"/>
        <v>0</v>
      </c>
      <c r="P822" s="33">
        <f t="shared" si="383"/>
        <v>0</v>
      </c>
      <c r="R822" s="12">
        <f t="shared" si="384"/>
        <v>0</v>
      </c>
      <c r="S822" s="33">
        <f t="shared" si="385"/>
        <v>0</v>
      </c>
      <c r="U822" s="12">
        <f t="shared" si="386"/>
        <v>0</v>
      </c>
      <c r="V822" s="33">
        <f t="shared" si="387"/>
        <v>0</v>
      </c>
      <c r="X822" s="12">
        <f t="shared" si="388"/>
        <v>0</v>
      </c>
      <c r="Y822" s="33">
        <f t="shared" si="389"/>
        <v>0</v>
      </c>
      <c r="AA822" s="12">
        <f t="shared" si="390"/>
        <v>0</v>
      </c>
      <c r="AB822" s="33">
        <f t="shared" si="391"/>
        <v>0</v>
      </c>
      <c r="AD822" s="12">
        <f t="shared" si="392"/>
        <v>0</v>
      </c>
      <c r="AE822" s="33">
        <f t="shared" si="393"/>
        <v>0</v>
      </c>
      <c r="AG822" s="12">
        <f t="shared" si="394"/>
        <v>0</v>
      </c>
      <c r="AH822" s="33">
        <f t="shared" si="395"/>
        <v>0</v>
      </c>
      <c r="AJ822" s="12">
        <f t="shared" si="396"/>
        <v>0</v>
      </c>
      <c r="AK822" s="33">
        <f t="shared" si="397"/>
        <v>0</v>
      </c>
      <c r="AM822" s="12">
        <f t="shared" si="398"/>
        <v>0</v>
      </c>
      <c r="AN822" s="33">
        <f t="shared" si="399"/>
        <v>0</v>
      </c>
      <c r="AP822" s="12">
        <f t="shared" si="400"/>
        <v>0</v>
      </c>
      <c r="AQ822" s="33">
        <f t="shared" si="401"/>
        <v>0</v>
      </c>
      <c r="AS822" s="12">
        <f t="shared" si="402"/>
        <v>0</v>
      </c>
      <c r="AT822" s="33">
        <f t="shared" si="403"/>
        <v>0</v>
      </c>
      <c r="AU822" s="158" t="str">
        <f>IF(C822="","",VLOOKUP(B822,apoio!P:S,4,0))</f>
        <v/>
      </c>
    </row>
    <row r="823" spans="1:47" ht="15" customHeight="1" x14ac:dyDescent="0.25">
      <c r="A823" s="10" t="str">
        <f>IF('1_geral'!$D$56="","",'1_geral'!$A$56)</f>
        <v/>
      </c>
      <c r="B823" s="48" t="str">
        <f>IF('1_geral'!$G$56="","",'1_geral'!$G$56)</f>
        <v/>
      </c>
      <c r="C823" s="48" t="str">
        <f>IF('1_geral'!$D$56="","",'1_geral'!$D$56)</f>
        <v/>
      </c>
      <c r="D823" s="35" t="str">
        <f>IF(C823="","",1/'3_pessoal'!C$56)</f>
        <v/>
      </c>
      <c r="E823" s="11">
        <f>IF(C823="",0,'3_pessoal'!CA$56)</f>
        <v>0</v>
      </c>
      <c r="F823" s="108">
        <f>IF(C823="",0,'3_pessoal'!CC$56)</f>
        <v>0</v>
      </c>
      <c r="G823" s="11">
        <f t="shared" si="379"/>
        <v>0</v>
      </c>
      <c r="I823" s="11">
        <f t="shared" si="404"/>
        <v>0</v>
      </c>
      <c r="J823" s="112">
        <f t="shared" si="405"/>
        <v>0</v>
      </c>
      <c r="L823" s="11">
        <f t="shared" si="380"/>
        <v>0</v>
      </c>
      <c r="M823" s="108">
        <f t="shared" si="381"/>
        <v>0</v>
      </c>
      <c r="O823" s="11">
        <f t="shared" si="382"/>
        <v>0</v>
      </c>
      <c r="P823" s="108">
        <f t="shared" si="383"/>
        <v>0</v>
      </c>
      <c r="R823" s="11">
        <f t="shared" si="384"/>
        <v>0</v>
      </c>
      <c r="S823" s="108">
        <f t="shared" si="385"/>
        <v>0</v>
      </c>
      <c r="U823" s="11">
        <f t="shared" si="386"/>
        <v>0</v>
      </c>
      <c r="V823" s="108">
        <f t="shared" si="387"/>
        <v>0</v>
      </c>
      <c r="X823" s="11">
        <f t="shared" si="388"/>
        <v>0</v>
      </c>
      <c r="Y823" s="108">
        <f t="shared" si="389"/>
        <v>0</v>
      </c>
      <c r="AA823" s="11">
        <f t="shared" si="390"/>
        <v>0</v>
      </c>
      <c r="AB823" s="108">
        <f t="shared" si="391"/>
        <v>0</v>
      </c>
      <c r="AD823" s="11">
        <f t="shared" si="392"/>
        <v>0</v>
      </c>
      <c r="AE823" s="108">
        <f t="shared" si="393"/>
        <v>0</v>
      </c>
      <c r="AG823" s="11">
        <f t="shared" si="394"/>
        <v>0</v>
      </c>
      <c r="AH823" s="108">
        <f t="shared" si="395"/>
        <v>0</v>
      </c>
      <c r="AJ823" s="11">
        <f t="shared" si="396"/>
        <v>0</v>
      </c>
      <c r="AK823" s="108">
        <f t="shared" si="397"/>
        <v>0</v>
      </c>
      <c r="AM823" s="11">
        <f t="shared" si="398"/>
        <v>0</v>
      </c>
      <c r="AN823" s="108">
        <f t="shared" si="399"/>
        <v>0</v>
      </c>
      <c r="AP823" s="11">
        <f t="shared" si="400"/>
        <v>0</v>
      </c>
      <c r="AQ823" s="108">
        <f t="shared" si="401"/>
        <v>0</v>
      </c>
      <c r="AS823" s="11">
        <f t="shared" si="402"/>
        <v>0</v>
      </c>
      <c r="AT823" s="108">
        <f t="shared" si="403"/>
        <v>0</v>
      </c>
      <c r="AU823" s="158" t="str">
        <f>IF(C823="","",VLOOKUP(B823,apoio!P:S,4,0))</f>
        <v/>
      </c>
    </row>
    <row r="824" spans="1:47" ht="15" customHeight="1" x14ac:dyDescent="0.25">
      <c r="A824" s="7" t="str">
        <f>IF('1_geral'!$D$57="","",'1_geral'!$A$57)</f>
        <v/>
      </c>
      <c r="B824" s="49" t="str">
        <f>IF('1_geral'!$G$57="","",'1_geral'!$G$57)</f>
        <v/>
      </c>
      <c r="C824" s="49" t="str">
        <f>IF('1_geral'!$D$57="","",'1_geral'!$D$57)</f>
        <v/>
      </c>
      <c r="D824" s="35" t="str">
        <f>IF(C824="","",1/'3_pessoal'!C$57)</f>
        <v/>
      </c>
      <c r="E824" s="12">
        <f>IF(C824="",0,'3_pessoal'!CA$57)</f>
        <v>0</v>
      </c>
      <c r="F824" s="33">
        <f>IF(C824="",0,'3_pessoal'!CC$57)</f>
        <v>0</v>
      </c>
      <c r="G824" s="12">
        <f t="shared" si="379"/>
        <v>0</v>
      </c>
      <c r="I824" s="12">
        <f t="shared" si="404"/>
        <v>0</v>
      </c>
      <c r="J824" s="12">
        <f t="shared" si="405"/>
        <v>0</v>
      </c>
      <c r="L824" s="12">
        <f t="shared" si="380"/>
        <v>0</v>
      </c>
      <c r="M824" s="33">
        <f t="shared" si="381"/>
        <v>0</v>
      </c>
      <c r="O824" s="12">
        <f t="shared" si="382"/>
        <v>0</v>
      </c>
      <c r="P824" s="33">
        <f t="shared" si="383"/>
        <v>0</v>
      </c>
      <c r="R824" s="12">
        <f t="shared" si="384"/>
        <v>0</v>
      </c>
      <c r="S824" s="33">
        <f t="shared" si="385"/>
        <v>0</v>
      </c>
      <c r="U824" s="12">
        <f t="shared" si="386"/>
        <v>0</v>
      </c>
      <c r="V824" s="33">
        <f t="shared" si="387"/>
        <v>0</v>
      </c>
      <c r="X824" s="12">
        <f t="shared" si="388"/>
        <v>0</v>
      </c>
      <c r="Y824" s="33">
        <f t="shared" si="389"/>
        <v>0</v>
      </c>
      <c r="AA824" s="12">
        <f t="shared" si="390"/>
        <v>0</v>
      </c>
      <c r="AB824" s="33">
        <f t="shared" si="391"/>
        <v>0</v>
      </c>
      <c r="AD824" s="12">
        <f t="shared" si="392"/>
        <v>0</v>
      </c>
      <c r="AE824" s="33">
        <f t="shared" si="393"/>
        <v>0</v>
      </c>
      <c r="AG824" s="12">
        <f t="shared" si="394"/>
        <v>0</v>
      </c>
      <c r="AH824" s="33">
        <f t="shared" si="395"/>
        <v>0</v>
      </c>
      <c r="AJ824" s="12">
        <f t="shared" si="396"/>
        <v>0</v>
      </c>
      <c r="AK824" s="33">
        <f t="shared" si="397"/>
        <v>0</v>
      </c>
      <c r="AM824" s="12">
        <f t="shared" si="398"/>
        <v>0</v>
      </c>
      <c r="AN824" s="33">
        <f t="shared" si="399"/>
        <v>0</v>
      </c>
      <c r="AP824" s="12">
        <f t="shared" si="400"/>
        <v>0</v>
      </c>
      <c r="AQ824" s="33">
        <f t="shared" si="401"/>
        <v>0</v>
      </c>
      <c r="AS824" s="12">
        <f t="shared" si="402"/>
        <v>0</v>
      </c>
      <c r="AT824" s="33">
        <f t="shared" si="403"/>
        <v>0</v>
      </c>
      <c r="AU824" s="158" t="str">
        <f>IF(C824="","",VLOOKUP(B824,apoio!P:S,4,0))</f>
        <v/>
      </c>
    </row>
    <row r="825" spans="1:47" ht="15" customHeight="1" x14ac:dyDescent="0.25">
      <c r="A825" s="10" t="str">
        <f>IF('1_geral'!$D$58="","",'1_geral'!$A$58)</f>
        <v/>
      </c>
      <c r="B825" s="48" t="str">
        <f>IF('1_geral'!$G$58="","",'1_geral'!$G$58)</f>
        <v/>
      </c>
      <c r="C825" s="48" t="str">
        <f>IF('1_geral'!$D$58="","",'1_geral'!$D$58)</f>
        <v/>
      </c>
      <c r="D825" s="35" t="str">
        <f>IF(C825="","",1/'3_pessoal'!C$58)</f>
        <v/>
      </c>
      <c r="E825" s="11">
        <f>IF(C825="",0,'3_pessoal'!CA$58)</f>
        <v>0</v>
      </c>
      <c r="F825" s="108">
        <f>IF(C825="",0,'3_pessoal'!CC$58)</f>
        <v>0</v>
      </c>
      <c r="G825" s="11">
        <f t="shared" si="379"/>
        <v>0</v>
      </c>
      <c r="I825" s="11">
        <f t="shared" si="404"/>
        <v>0</v>
      </c>
      <c r="J825" s="112">
        <f t="shared" si="405"/>
        <v>0</v>
      </c>
      <c r="L825" s="11">
        <f t="shared" si="380"/>
        <v>0</v>
      </c>
      <c r="M825" s="108">
        <f t="shared" si="381"/>
        <v>0</v>
      </c>
      <c r="O825" s="11">
        <f t="shared" si="382"/>
        <v>0</v>
      </c>
      <c r="P825" s="108">
        <f t="shared" si="383"/>
        <v>0</v>
      </c>
      <c r="R825" s="11">
        <f t="shared" si="384"/>
        <v>0</v>
      </c>
      <c r="S825" s="108">
        <f t="shared" si="385"/>
        <v>0</v>
      </c>
      <c r="U825" s="11">
        <f t="shared" si="386"/>
        <v>0</v>
      </c>
      <c r="V825" s="108">
        <f t="shared" si="387"/>
        <v>0</v>
      </c>
      <c r="X825" s="11">
        <f t="shared" si="388"/>
        <v>0</v>
      </c>
      <c r="Y825" s="108">
        <f t="shared" si="389"/>
        <v>0</v>
      </c>
      <c r="AA825" s="11">
        <f t="shared" si="390"/>
        <v>0</v>
      </c>
      <c r="AB825" s="108">
        <f t="shared" si="391"/>
        <v>0</v>
      </c>
      <c r="AD825" s="11">
        <f t="shared" si="392"/>
        <v>0</v>
      </c>
      <c r="AE825" s="108">
        <f t="shared" si="393"/>
        <v>0</v>
      </c>
      <c r="AG825" s="11">
        <f t="shared" si="394"/>
        <v>0</v>
      </c>
      <c r="AH825" s="108">
        <f t="shared" si="395"/>
        <v>0</v>
      </c>
      <c r="AJ825" s="11">
        <f t="shared" si="396"/>
        <v>0</v>
      </c>
      <c r="AK825" s="108">
        <f t="shared" si="397"/>
        <v>0</v>
      </c>
      <c r="AM825" s="11">
        <f t="shared" si="398"/>
        <v>0</v>
      </c>
      <c r="AN825" s="108">
        <f t="shared" si="399"/>
        <v>0</v>
      </c>
      <c r="AP825" s="11">
        <f t="shared" si="400"/>
        <v>0</v>
      </c>
      <c r="AQ825" s="108">
        <f t="shared" si="401"/>
        <v>0</v>
      </c>
      <c r="AS825" s="11">
        <f t="shared" si="402"/>
        <v>0</v>
      </c>
      <c r="AT825" s="108">
        <f t="shared" si="403"/>
        <v>0</v>
      </c>
      <c r="AU825" s="158" t="str">
        <f>IF(C825="","",VLOOKUP(B825,apoio!P:S,4,0))</f>
        <v/>
      </c>
    </row>
    <row r="826" spans="1:47" ht="15" customHeight="1" x14ac:dyDescent="0.25">
      <c r="A826" s="47" t="str">
        <f>IF('1_geral'!$D$59="","",'1_geral'!$A$59)</f>
        <v/>
      </c>
      <c r="B826" s="50" t="str">
        <f>IF('1_geral'!$G$59="","",'1_geral'!$G$59)</f>
        <v/>
      </c>
      <c r="C826" s="50" t="str">
        <f>IF('1_geral'!$D$59="","",'1_geral'!$D$59)</f>
        <v/>
      </c>
      <c r="D826" s="138" t="str">
        <f>IF(C826="","",1/'3_pessoal'!C$59)</f>
        <v/>
      </c>
      <c r="E826" s="13">
        <f>IF(C826="",0,'3_pessoal'!CA$59)</f>
        <v>0</v>
      </c>
      <c r="F826" s="34">
        <f>IF(C826="",0,'3_pessoal'!CC$59)</f>
        <v>0</v>
      </c>
      <c r="G826" s="13">
        <f t="shared" si="379"/>
        <v>0</v>
      </c>
      <c r="H826" s="4"/>
      <c r="I826" s="13">
        <f t="shared" si="404"/>
        <v>0</v>
      </c>
      <c r="J826" s="13">
        <f t="shared" si="405"/>
        <v>0</v>
      </c>
      <c r="K826" s="4"/>
      <c r="L826" s="13">
        <f t="shared" si="380"/>
        <v>0</v>
      </c>
      <c r="M826" s="34">
        <f t="shared" si="381"/>
        <v>0</v>
      </c>
      <c r="N826" s="492"/>
      <c r="O826" s="13">
        <f t="shared" si="382"/>
        <v>0</v>
      </c>
      <c r="P826" s="34">
        <f t="shared" si="383"/>
        <v>0</v>
      </c>
      <c r="Q826" s="492"/>
      <c r="R826" s="13">
        <f t="shared" si="384"/>
        <v>0</v>
      </c>
      <c r="S826" s="34">
        <f t="shared" si="385"/>
        <v>0</v>
      </c>
      <c r="T826" s="492"/>
      <c r="U826" s="13">
        <f t="shared" si="386"/>
        <v>0</v>
      </c>
      <c r="V826" s="34">
        <f t="shared" si="387"/>
        <v>0</v>
      </c>
      <c r="W826" s="492"/>
      <c r="X826" s="13">
        <f t="shared" si="388"/>
        <v>0</v>
      </c>
      <c r="Y826" s="34">
        <f t="shared" si="389"/>
        <v>0</v>
      </c>
      <c r="Z826" s="492"/>
      <c r="AA826" s="13">
        <f t="shared" si="390"/>
        <v>0</v>
      </c>
      <c r="AB826" s="34">
        <f t="shared" si="391"/>
        <v>0</v>
      </c>
      <c r="AC826" s="492"/>
      <c r="AD826" s="13">
        <f t="shared" si="392"/>
        <v>0</v>
      </c>
      <c r="AE826" s="34">
        <f t="shared" si="393"/>
        <v>0</v>
      </c>
      <c r="AF826" s="492"/>
      <c r="AG826" s="13">
        <f t="shared" si="394"/>
        <v>0</v>
      </c>
      <c r="AH826" s="34">
        <f t="shared" si="395"/>
        <v>0</v>
      </c>
      <c r="AI826" s="492"/>
      <c r="AJ826" s="13">
        <f t="shared" si="396"/>
        <v>0</v>
      </c>
      <c r="AK826" s="34">
        <f t="shared" si="397"/>
        <v>0</v>
      </c>
      <c r="AL826" s="492"/>
      <c r="AM826" s="13">
        <f t="shared" si="398"/>
        <v>0</v>
      </c>
      <c r="AN826" s="34">
        <f t="shared" si="399"/>
        <v>0</v>
      </c>
      <c r="AO826" s="492"/>
      <c r="AP826" s="13">
        <f t="shared" si="400"/>
        <v>0</v>
      </c>
      <c r="AQ826" s="34">
        <f t="shared" si="401"/>
        <v>0</v>
      </c>
      <c r="AR826" s="492"/>
      <c r="AS826" s="13">
        <f t="shared" si="402"/>
        <v>0</v>
      </c>
      <c r="AT826" s="34">
        <f t="shared" si="403"/>
        <v>0</v>
      </c>
      <c r="AU826" s="158" t="str">
        <f>IF(C826="","",VLOOKUP(B826,apoio!P:S,4,0))</f>
        <v/>
      </c>
    </row>
    <row r="827" spans="1:47" ht="15" customHeight="1" x14ac:dyDescent="0.25">
      <c r="A827" s="8"/>
      <c r="B827" s="162" t="s">
        <v>68</v>
      </c>
      <c r="C827" s="163" t="str">
        <f>'3_pessoal'!CE1</f>
        <v/>
      </c>
      <c r="E827" s="113"/>
      <c r="F827" s="113"/>
      <c r="G827" s="113"/>
    </row>
    <row r="828" spans="1:47" ht="15" customHeight="1" x14ac:dyDescent="0.25">
      <c r="B828" s="3" t="s">
        <v>1644</v>
      </c>
      <c r="C828" s="8" t="str">
        <f>'3_pessoal'!CE2</f>
        <v>Nome Sobrenome</v>
      </c>
      <c r="D828" s="6"/>
      <c r="E828" s="113"/>
      <c r="F828" s="113"/>
      <c r="G828" s="113"/>
      <c r="I828" s="159" t="str">
        <f>I833</f>
        <v>Disponível</v>
      </c>
      <c r="J828" s="160">
        <f>IFERROR(ABS((J831-J832)/J831),0)</f>
        <v>0</v>
      </c>
      <c r="L828" s="105" t="str">
        <f>L833</f>
        <v>Disponível</v>
      </c>
      <c r="M828" s="157">
        <f>IFERROR(ABS((M831-M832)/M831),0)</f>
        <v>0</v>
      </c>
      <c r="O828" s="105" t="str">
        <f>O833</f>
        <v>Disponível</v>
      </c>
      <c r="P828" s="157">
        <f>IFERROR(ABS((P831-P832)/P831),0)</f>
        <v>0</v>
      </c>
      <c r="R828" s="105" t="str">
        <f>R833</f>
        <v>Disponível</v>
      </c>
      <c r="S828" s="157">
        <f>IFERROR(ABS((S831-S832)/S831),0)</f>
        <v>0</v>
      </c>
      <c r="U828" s="105" t="str">
        <f>U833</f>
        <v>Disponível</v>
      </c>
      <c r="V828" s="157">
        <f>IFERROR(ABS((V831-V832)/V831),0)</f>
        <v>0</v>
      </c>
      <c r="X828" s="105" t="str">
        <f>X833</f>
        <v>Disponível</v>
      </c>
      <c r="Y828" s="157">
        <f>IFERROR(ABS((Y831-Y832)/Y831),0)</f>
        <v>0</v>
      </c>
      <c r="AA828" s="105" t="str">
        <f>AA833</f>
        <v>Disponível</v>
      </c>
      <c r="AB828" s="157">
        <f>IFERROR(ABS((AB831-AB832)/AB831),0)</f>
        <v>0</v>
      </c>
      <c r="AD828" s="105" t="str">
        <f>AD833</f>
        <v>Disponível</v>
      </c>
      <c r="AE828" s="157">
        <f>IFERROR(ABS((AE831-AE832)/AE831),0)</f>
        <v>0</v>
      </c>
      <c r="AG828" s="105" t="str">
        <f>AG833</f>
        <v>Disponível</v>
      </c>
      <c r="AH828" s="157">
        <f>IFERROR(ABS((AH831-AH832)/AH831),0)</f>
        <v>0</v>
      </c>
      <c r="AJ828" s="105" t="str">
        <f>AJ833</f>
        <v>Disponível</v>
      </c>
      <c r="AK828" s="157">
        <f>IFERROR(ABS((AK831-AK832)/AK831),0)</f>
        <v>0</v>
      </c>
      <c r="AM828" s="105" t="str">
        <f>AM833</f>
        <v>Disponível</v>
      </c>
      <c r="AN828" s="157">
        <f>IFERROR(ABS((AN831-AN832)/AN831),0)</f>
        <v>0</v>
      </c>
      <c r="AP828" s="105" t="str">
        <f>AP833</f>
        <v>Disponível</v>
      </c>
      <c r="AQ828" s="157">
        <f>IFERROR(ABS((AQ831-AQ832)/AQ831),0)</f>
        <v>0</v>
      </c>
      <c r="AS828" s="105" t="str">
        <f>AS833</f>
        <v>Disponível</v>
      </c>
      <c r="AT828" s="157">
        <f>IFERROR(ABS((AT831-AT832)/AT831),0)</f>
        <v>0</v>
      </c>
    </row>
    <row r="829" spans="1:47" ht="15" customHeight="1" x14ac:dyDescent="0.25">
      <c r="B829" s="3" t="s">
        <v>1645</v>
      </c>
      <c r="C829" s="8" t="str">
        <f>'1_geral'!$D$2</f>
        <v/>
      </c>
      <c r="E829" s="647"/>
      <c r="F829" s="647"/>
      <c r="G829" s="647"/>
      <c r="I829" s="35"/>
      <c r="J829" s="35" t="e">
        <f>(J831-J832)/J831</f>
        <v>#DIV/0!</v>
      </c>
      <c r="K829" s="35"/>
      <c r="L829" s="165"/>
      <c r="M829" s="165" t="e">
        <f>(M831-M832)/M831</f>
        <v>#DIV/0!</v>
      </c>
      <c r="N829" s="165"/>
      <c r="O829" s="165"/>
      <c r="P829" s="165" t="e">
        <f>(P831-P832)/P831</f>
        <v>#DIV/0!</v>
      </c>
      <c r="Q829" s="165"/>
      <c r="R829" s="165"/>
      <c r="S829" s="165" t="e">
        <f>(S831-S832)/S831</f>
        <v>#DIV/0!</v>
      </c>
      <c r="T829" s="165"/>
      <c r="U829" s="165"/>
      <c r="V829" s="165" t="e">
        <f>(V831-V832)/V831</f>
        <v>#DIV/0!</v>
      </c>
      <c r="W829" s="165"/>
      <c r="X829" s="165"/>
      <c r="Y829" s="165" t="e">
        <f>(Y831-Y832)/Y831</f>
        <v>#DIV/0!</v>
      </c>
      <c r="Z829" s="165"/>
      <c r="AA829" s="165"/>
      <c r="AB829" s="165" t="e">
        <f>(AB831-AB832)/AB831</f>
        <v>#DIV/0!</v>
      </c>
      <c r="AC829" s="165"/>
      <c r="AD829" s="165"/>
      <c r="AE829" s="165" t="e">
        <f>(AE831-AE832)/AE831</f>
        <v>#DIV/0!</v>
      </c>
      <c r="AF829" s="165"/>
      <c r="AG829" s="165"/>
      <c r="AH829" s="165" t="e">
        <f>(AH831-AH832)/AH831</f>
        <v>#DIV/0!</v>
      </c>
      <c r="AI829" s="165"/>
      <c r="AJ829" s="165"/>
      <c r="AK829" s="165" t="e">
        <f>(AK831-AK832)/AK831</f>
        <v>#DIV/0!</v>
      </c>
      <c r="AL829" s="165"/>
      <c r="AM829" s="165"/>
      <c r="AN829" s="165" t="e">
        <f>(AN831-AN832)/AN831</f>
        <v>#DIV/0!</v>
      </c>
      <c r="AO829" s="165"/>
      <c r="AP829" s="165"/>
      <c r="AQ829" s="165" t="e">
        <f>(AQ831-AQ832)/AQ831</f>
        <v>#DIV/0!</v>
      </c>
      <c r="AR829" s="165"/>
      <c r="AS829" s="165"/>
      <c r="AT829" s="165" t="e">
        <f>(AT831-AT832)/AT831</f>
        <v>#DIV/0!</v>
      </c>
    </row>
    <row r="830" spans="1:47" ht="15" customHeight="1" x14ac:dyDescent="0.25">
      <c r="B830" s="3" t="s">
        <v>1646</v>
      </c>
      <c r="C830" s="6">
        <f>'1_geral'!$D$4</f>
        <v>0</v>
      </c>
      <c r="D830" s="9"/>
      <c r="E830" s="31"/>
      <c r="F830" s="31"/>
      <c r="G830" s="31"/>
      <c r="I830" s="648" t="s">
        <v>1647</v>
      </c>
      <c r="J830" s="648"/>
      <c r="L830" s="526" t="s">
        <v>125</v>
      </c>
      <c r="M830" s="526"/>
      <c r="O830" s="526" t="s">
        <v>143</v>
      </c>
      <c r="P830" s="526"/>
      <c r="R830" s="526" t="s">
        <v>126</v>
      </c>
      <c r="S830" s="526"/>
      <c r="U830" s="526" t="s">
        <v>144</v>
      </c>
      <c r="V830" s="526"/>
      <c r="X830" s="526" t="s">
        <v>145</v>
      </c>
      <c r="Y830" s="526"/>
      <c r="AA830" s="526" t="s">
        <v>127</v>
      </c>
      <c r="AB830" s="526"/>
      <c r="AD830" s="526" t="s">
        <v>128</v>
      </c>
      <c r="AE830" s="526"/>
      <c r="AG830" s="526" t="s">
        <v>146</v>
      </c>
      <c r="AH830" s="526"/>
      <c r="AJ830" s="526" t="s">
        <v>147</v>
      </c>
      <c r="AK830" s="526"/>
      <c r="AM830" s="526" t="s">
        <v>148</v>
      </c>
      <c r="AN830" s="526"/>
      <c r="AP830" s="526" t="s">
        <v>129</v>
      </c>
      <c r="AQ830" s="526"/>
      <c r="AS830" s="526" t="s">
        <v>149</v>
      </c>
      <c r="AT830" s="526"/>
    </row>
    <row r="831" spans="1:47" ht="15" customHeight="1" x14ac:dyDescent="0.25">
      <c r="E831" s="32"/>
      <c r="F831" s="32"/>
      <c r="G831" s="32"/>
      <c r="I831" s="105" t="s">
        <v>77</v>
      </c>
      <c r="J831" s="106">
        <f>SUM(M831,P831,S831,V831,Y831,AB831,AE831,AH831,AK831,AN831,AQ831,AT831)</f>
        <v>0</v>
      </c>
      <c r="L831" s="105" t="s">
        <v>77</v>
      </c>
      <c r="M831" s="106">
        <f>IF('3_pessoal'!$CF$3="Carga Horária",0,'3_pessoal'!$CF$3)</f>
        <v>0</v>
      </c>
      <c r="O831" s="105" t="s">
        <v>77</v>
      </c>
      <c r="P831" s="106">
        <f>M831</f>
        <v>0</v>
      </c>
      <c r="R831" s="105" t="s">
        <v>77</v>
      </c>
      <c r="S831" s="106">
        <f>M831</f>
        <v>0</v>
      </c>
      <c r="U831" s="105" t="s">
        <v>77</v>
      </c>
      <c r="V831" s="106">
        <f>M831</f>
        <v>0</v>
      </c>
      <c r="X831" s="105" t="s">
        <v>77</v>
      </c>
      <c r="Y831" s="106">
        <f>M831</f>
        <v>0</v>
      </c>
      <c r="AA831" s="105" t="s">
        <v>77</v>
      </c>
      <c r="AB831" s="106">
        <f>M831</f>
        <v>0</v>
      </c>
      <c r="AD831" s="105" t="s">
        <v>77</v>
      </c>
      <c r="AE831" s="106">
        <f>M831</f>
        <v>0</v>
      </c>
      <c r="AG831" s="105" t="s">
        <v>77</v>
      </c>
      <c r="AH831" s="106">
        <f>M831</f>
        <v>0</v>
      </c>
      <c r="AJ831" s="105" t="s">
        <v>77</v>
      </c>
      <c r="AK831" s="106">
        <f>M831</f>
        <v>0</v>
      </c>
      <c r="AM831" s="105" t="s">
        <v>77</v>
      </c>
      <c r="AN831" s="106">
        <f>M831</f>
        <v>0</v>
      </c>
      <c r="AP831" s="105" t="s">
        <v>77</v>
      </c>
      <c r="AQ831" s="106">
        <f>M831</f>
        <v>0</v>
      </c>
      <c r="AS831" s="105" t="s">
        <v>77</v>
      </c>
      <c r="AT831" s="106">
        <f>M831</f>
        <v>0</v>
      </c>
    </row>
    <row r="832" spans="1:47" ht="15" customHeight="1" x14ac:dyDescent="0.25">
      <c r="A832" s="523" t="s">
        <v>68</v>
      </c>
      <c r="B832" s="526" t="s">
        <v>2</v>
      </c>
      <c r="C832" s="526" t="s">
        <v>3</v>
      </c>
      <c r="E832" s="526" t="s">
        <v>241</v>
      </c>
      <c r="F832" s="526"/>
      <c r="G832" s="526"/>
      <c r="I832" s="105" t="s">
        <v>245</v>
      </c>
      <c r="J832" s="106">
        <f>SUM(L836:AT885)</f>
        <v>0</v>
      </c>
      <c r="L832" s="105" t="s">
        <v>245</v>
      </c>
      <c r="M832" s="106">
        <f>SUM(L836:M885)</f>
        <v>0</v>
      </c>
      <c r="O832" s="105" t="s">
        <v>245</v>
      </c>
      <c r="P832" s="106">
        <f>SUM(O836:P885)</f>
        <v>0</v>
      </c>
      <c r="R832" s="105" t="s">
        <v>245</v>
      </c>
      <c r="S832" s="106">
        <f>SUM(R836:S885)</f>
        <v>0</v>
      </c>
      <c r="U832" s="105" t="s">
        <v>245</v>
      </c>
      <c r="V832" s="106">
        <f>SUM(U836:V885)</f>
        <v>0</v>
      </c>
      <c r="X832" s="105" t="s">
        <v>245</v>
      </c>
      <c r="Y832" s="106">
        <f>SUM(X836:Y885)</f>
        <v>0</v>
      </c>
      <c r="AA832" s="105" t="s">
        <v>245</v>
      </c>
      <c r="AB832" s="106">
        <f>SUM(AA836:AB885)</f>
        <v>0</v>
      </c>
      <c r="AD832" s="105" t="s">
        <v>245</v>
      </c>
      <c r="AE832" s="106">
        <f>SUM(AD836:AE885)</f>
        <v>0</v>
      </c>
      <c r="AG832" s="105" t="s">
        <v>245</v>
      </c>
      <c r="AH832" s="106">
        <f>SUM(AG836:AH885)</f>
        <v>0</v>
      </c>
      <c r="AJ832" s="105" t="s">
        <v>245</v>
      </c>
      <c r="AK832" s="106">
        <f>SUM(AJ836:AK885)</f>
        <v>0</v>
      </c>
      <c r="AM832" s="105" t="s">
        <v>245</v>
      </c>
      <c r="AN832" s="106">
        <f>SUM(AM836:AN885)</f>
        <v>0</v>
      </c>
      <c r="AP832" s="105" t="s">
        <v>245</v>
      </c>
      <c r="AQ832" s="106">
        <f>SUM(AP836:AQ885)</f>
        <v>0</v>
      </c>
      <c r="AS832" s="105" t="s">
        <v>245</v>
      </c>
      <c r="AT832" s="106">
        <f>SUM(AS836:AT885)</f>
        <v>0</v>
      </c>
    </row>
    <row r="833" spans="1:47" ht="15" customHeight="1" x14ac:dyDescent="0.25">
      <c r="A833" s="524"/>
      <c r="B833" s="526"/>
      <c r="C833" s="526"/>
      <c r="E833" s="643" t="str">
        <f>CONCATENATE(parametros!$C$3," (min)")</f>
        <v>Presencial (min)</v>
      </c>
      <c r="F833" s="644" t="str">
        <f>CONCATENATE(parametros!$M$3," (min)")</f>
        <v>Teletrabalho (min)</v>
      </c>
      <c r="G833" s="645" t="s">
        <v>242</v>
      </c>
      <c r="I833" s="105" t="str">
        <f>IF(J832&gt;J831,"Excesso","Disponível")</f>
        <v>Disponível</v>
      </c>
      <c r="J833" s="106">
        <f>ABS(J831-J832)</f>
        <v>0</v>
      </c>
      <c r="L833" s="105" t="str">
        <f>IF(M832&gt;M831,"Excesso","Disponível")</f>
        <v>Disponível</v>
      </c>
      <c r="M833" s="106">
        <f>ABS(M831*11/12-SUM(L836:M885))</f>
        <v>0</v>
      </c>
      <c r="O833" s="105" t="str">
        <f>IF(P832&gt;P831,"Excesso","Disponível")</f>
        <v>Disponível</v>
      </c>
      <c r="P833" s="106">
        <f>ABS(P831*11/12-SUM(O836:P885))</f>
        <v>0</v>
      </c>
      <c r="R833" s="105" t="str">
        <f>IF(S832&gt;S831,"Excesso","Disponível")</f>
        <v>Disponível</v>
      </c>
      <c r="S833" s="106">
        <f>ABS(S831*11/12-SUM(R836:S885))</f>
        <v>0</v>
      </c>
      <c r="U833" s="105" t="str">
        <f>IF(V832&gt;V831,"Excesso","Disponível")</f>
        <v>Disponível</v>
      </c>
      <c r="V833" s="106">
        <f>ABS(V831*11/12-SUM(U836:V885))</f>
        <v>0</v>
      </c>
      <c r="X833" s="105" t="str">
        <f>IF(Y832&gt;Y831,"Excesso","Disponível")</f>
        <v>Disponível</v>
      </c>
      <c r="Y833" s="106">
        <f>ABS(Y831*11/12-SUM(X836:Y885))</f>
        <v>0</v>
      </c>
      <c r="AA833" s="105" t="str">
        <f>IF(AB832&gt;AB831,"Excesso","Disponível")</f>
        <v>Disponível</v>
      </c>
      <c r="AB833" s="106">
        <f>ABS(AB831*11/12-SUM(AA836:AB885))</f>
        <v>0</v>
      </c>
      <c r="AD833" s="105" t="str">
        <f>IF(AE832&gt;AE831,"Excesso","Disponível")</f>
        <v>Disponível</v>
      </c>
      <c r="AE833" s="106">
        <f>ABS(AE831*11/12-SUM(AD836:AE885))</f>
        <v>0</v>
      </c>
      <c r="AG833" s="105" t="str">
        <f>IF(AH832&gt;AH831,"Excesso","Disponível")</f>
        <v>Disponível</v>
      </c>
      <c r="AH833" s="106">
        <f>ABS(AH831*11/12-SUM(AG836:AH885))</f>
        <v>0</v>
      </c>
      <c r="AJ833" s="105" t="str">
        <f>IF(AK832&gt;AK831,"Excesso","Disponível")</f>
        <v>Disponível</v>
      </c>
      <c r="AK833" s="106">
        <f>ABS(AK831*11/12-SUM(AJ836:AK885))</f>
        <v>0</v>
      </c>
      <c r="AM833" s="105" t="str">
        <f>IF(AN832&gt;AN831,"Excesso","Disponível")</f>
        <v>Disponível</v>
      </c>
      <c r="AN833" s="106">
        <f>ABS(AN831*11/12-SUM(AM836:AN885))</f>
        <v>0</v>
      </c>
      <c r="AP833" s="105" t="str">
        <f>IF(AQ832&gt;AQ831,"Excesso","Disponível")</f>
        <v>Disponível</v>
      </c>
      <c r="AQ833" s="106">
        <f>ABS(AQ831*11/12-SUM(AP836:AQ885))</f>
        <v>0</v>
      </c>
      <c r="AS833" s="105" t="str">
        <f>IF(AT832&gt;AT831,"Excesso","Disponível")</f>
        <v>Disponível</v>
      </c>
      <c r="AT833" s="106">
        <f>ABS(AT831*11/12-SUM(AS836:AT885))</f>
        <v>0</v>
      </c>
    </row>
    <row r="834" spans="1:47" ht="15" customHeight="1" x14ac:dyDescent="0.25">
      <c r="A834" s="524"/>
      <c r="B834" s="526"/>
      <c r="C834" s="526"/>
      <c r="E834" s="643"/>
      <c r="F834" s="644"/>
      <c r="G834" s="646"/>
      <c r="I834" s="161">
        <f>IFERROR(SUM(I836:I885)/(SUM(I836:I885)+SUM(J836:J885)),0)</f>
        <v>0</v>
      </c>
      <c r="J834" s="161">
        <f>IFERROR(SUM(J836:J885)/(SUM(I836:I885)+SUM(J836:J885)),0)</f>
        <v>0</v>
      </c>
      <c r="L834" s="110">
        <f>IFERROR(SUM(L836:L885)/(SUM(L836:L885)+SUM(M836:M885)),0)</f>
        <v>0</v>
      </c>
      <c r="M834" s="111">
        <f>IFERROR(SUM(M836:M885)/(SUM(L836:L885)+SUM(M836:M885)),0)</f>
        <v>0</v>
      </c>
      <c r="O834" s="110">
        <f>IFERROR(SUM(O836:O885)/(SUM(O836:O885)+SUM(P836:P885)),0)</f>
        <v>0</v>
      </c>
      <c r="P834" s="111">
        <f>IFERROR(SUM(P836:P885)/(SUM(O836:O885)+SUM(P836:P885)),0)</f>
        <v>0</v>
      </c>
      <c r="R834" s="110">
        <f>IFERROR(SUM(R836:R885)/(SUM(R836:R885)+SUM(S836:S885)),0)</f>
        <v>0</v>
      </c>
      <c r="S834" s="111">
        <f>IFERROR(SUM(S836:S885)/(SUM(R836:R885)+SUM(S836:S885)),0)</f>
        <v>0</v>
      </c>
      <c r="U834" s="110">
        <f>IFERROR(SUM(U836:U885)/(SUM(U836:U885)+SUM(V836:V885)),0)</f>
        <v>0</v>
      </c>
      <c r="V834" s="111">
        <f>IFERROR(SUM(V836:V885)/(SUM(U836:U885)+SUM(V836:V885)),0)</f>
        <v>0</v>
      </c>
      <c r="X834" s="110">
        <f>IFERROR(SUM(X836:X885)/(SUM(X836:X885)+SUM(Y836:Y885)),0)</f>
        <v>0</v>
      </c>
      <c r="Y834" s="111">
        <f>IFERROR(SUM(Y836:Y885)/(SUM(X836:X885)+SUM(Y836:Y885)),0)</f>
        <v>0</v>
      </c>
      <c r="AA834" s="110">
        <f>IFERROR(SUM(AA836:AA885)/(SUM(AA836:AA885)+SUM(AB836:AB885)),0)</f>
        <v>0</v>
      </c>
      <c r="AB834" s="111">
        <f>IFERROR(SUM(AB836:AB885)/(SUM(AA836:AA885)+SUM(AB836:AB885)),0)</f>
        <v>0</v>
      </c>
      <c r="AD834" s="110">
        <f>IFERROR(SUM(AD836:AD885)/(SUM(AD836:AD885)+SUM(AE836:AE885)),0)</f>
        <v>0</v>
      </c>
      <c r="AE834" s="111">
        <f>IFERROR(SUM(AE836:AE885)/(SUM(AD836:AD885)+SUM(AE836:AE885)),0)</f>
        <v>0</v>
      </c>
      <c r="AG834" s="110">
        <f>IFERROR(SUM(AG836:AG885)/(SUM(AG836:AG885)+SUM(AH836:AH885)),0)</f>
        <v>0</v>
      </c>
      <c r="AH834" s="111">
        <f>IFERROR(SUM(AH836:AH885)/(SUM(AG836:AG885)+SUM(AH836:AH885)),0)</f>
        <v>0</v>
      </c>
      <c r="AJ834" s="110">
        <f>IFERROR(SUM(AJ836:AJ885)/(SUM(AJ836:AJ885)+SUM(AK836:AK885)),0)</f>
        <v>0</v>
      </c>
      <c r="AK834" s="111">
        <f>IFERROR(SUM(AK836:AK885)/(SUM(AJ836:AJ885)+SUM(AK836:AK885)),0)</f>
        <v>0</v>
      </c>
      <c r="AM834" s="110">
        <f>IFERROR(SUM(AM836:AM885)/(SUM(AM836:AM885)+SUM(AN836:AN885)),0)</f>
        <v>0</v>
      </c>
      <c r="AN834" s="111">
        <f>IFERROR(SUM(AN836:AN885)/(SUM(AM836:AM885)+SUM(AN836:AN885)),0)</f>
        <v>0</v>
      </c>
      <c r="AP834" s="110">
        <f>IFERROR(SUM(AP836:AP885)/(SUM(AP836:AP885)+SUM(AQ836:AQ885)),0)</f>
        <v>0</v>
      </c>
      <c r="AQ834" s="111">
        <f>IFERROR(SUM(AQ836:AQ885)/(SUM(AP836:AP885)+SUM(AQ836:AQ885)),0)</f>
        <v>0</v>
      </c>
      <c r="AS834" s="110">
        <f>IFERROR(SUM(AS836:AS885)/(SUM(AS836:AS885)+SUM(AT836:AT885)),0)</f>
        <v>0</v>
      </c>
      <c r="AT834" s="111">
        <f>IFERROR(SUM(AT836:AT885)/(SUM(AS836:AS885)+SUM(AT836:AT885)),0)</f>
        <v>0</v>
      </c>
    </row>
    <row r="835" spans="1:47" ht="15" customHeight="1" x14ac:dyDescent="0.25">
      <c r="A835" s="525"/>
      <c r="B835" s="526"/>
      <c r="C835" s="526"/>
      <c r="E835" s="643"/>
      <c r="F835" s="644"/>
      <c r="G835" s="646"/>
      <c r="I835" s="36">
        <f>parametros!C832</f>
        <v>0</v>
      </c>
      <c r="J835" s="77">
        <f>parametros!M832</f>
        <v>0</v>
      </c>
      <c r="K835" s="1"/>
      <c r="L835" s="109" t="str">
        <f>parametros!$C$3</f>
        <v>Presencial</v>
      </c>
      <c r="M835" s="77" t="str">
        <f>parametros!$M$3</f>
        <v>Teletrabalho</v>
      </c>
      <c r="N835" s="1"/>
      <c r="O835" s="109" t="str">
        <f>parametros!$C$3</f>
        <v>Presencial</v>
      </c>
      <c r="P835" s="77" t="str">
        <f>parametros!$M$3</f>
        <v>Teletrabalho</v>
      </c>
      <c r="Q835" s="1"/>
      <c r="R835" s="109" t="str">
        <f>parametros!$C$3</f>
        <v>Presencial</v>
      </c>
      <c r="S835" s="77" t="str">
        <f>parametros!$M$3</f>
        <v>Teletrabalho</v>
      </c>
      <c r="T835" s="1"/>
      <c r="U835" s="109" t="str">
        <f>parametros!$C$3</f>
        <v>Presencial</v>
      </c>
      <c r="V835" s="77" t="str">
        <f>parametros!$M$3</f>
        <v>Teletrabalho</v>
      </c>
      <c r="W835" s="1"/>
      <c r="X835" s="109" t="str">
        <f>parametros!$C$3</f>
        <v>Presencial</v>
      </c>
      <c r="Y835" s="77" t="str">
        <f>parametros!$M$3</f>
        <v>Teletrabalho</v>
      </c>
      <c r="Z835" s="1"/>
      <c r="AA835" s="109" t="str">
        <f>parametros!$C$3</f>
        <v>Presencial</v>
      </c>
      <c r="AB835" s="77" t="str">
        <f>parametros!$M$3</f>
        <v>Teletrabalho</v>
      </c>
      <c r="AC835" s="1"/>
      <c r="AD835" s="109" t="str">
        <f>parametros!$C$3</f>
        <v>Presencial</v>
      </c>
      <c r="AE835" s="77" t="str">
        <f>parametros!$M$3</f>
        <v>Teletrabalho</v>
      </c>
      <c r="AF835" s="1"/>
      <c r="AG835" s="109" t="str">
        <f>parametros!$C$3</f>
        <v>Presencial</v>
      </c>
      <c r="AH835" s="77" t="str">
        <f>parametros!$M$3</f>
        <v>Teletrabalho</v>
      </c>
      <c r="AI835" s="1"/>
      <c r="AJ835" s="109" t="str">
        <f>parametros!$C$3</f>
        <v>Presencial</v>
      </c>
      <c r="AK835" s="77" t="str">
        <f>parametros!$M$3</f>
        <v>Teletrabalho</v>
      </c>
      <c r="AL835" s="1"/>
      <c r="AM835" s="109" t="str">
        <f>parametros!$C$3</f>
        <v>Presencial</v>
      </c>
      <c r="AN835" s="77" t="str">
        <f>parametros!$M$3</f>
        <v>Teletrabalho</v>
      </c>
      <c r="AO835" s="1"/>
      <c r="AP835" s="109" t="str">
        <f>parametros!$C$3</f>
        <v>Presencial</v>
      </c>
      <c r="AQ835" s="77" t="str">
        <f>parametros!$M$3</f>
        <v>Teletrabalho</v>
      </c>
      <c r="AR835" s="1"/>
      <c r="AS835" s="109" t="str">
        <f>parametros!$C$3</f>
        <v>Presencial</v>
      </c>
      <c r="AT835" s="77" t="str">
        <f>parametros!$M$3</f>
        <v>Teletrabalho</v>
      </c>
    </row>
    <row r="836" spans="1:47" ht="15" customHeight="1" x14ac:dyDescent="0.25">
      <c r="A836" s="10" t="str">
        <f>IF('1_geral'!$D$10="","",'1_geral'!$A$10)</f>
        <v/>
      </c>
      <c r="B836" s="48" t="str">
        <f>IF('1_geral'!$G$10="","",'1_geral'!$G$10)</f>
        <v/>
      </c>
      <c r="C836" s="48" t="str">
        <f>IF('1_geral'!$D$10="","",'1_geral'!$D$10)</f>
        <v/>
      </c>
      <c r="D836" s="35" t="str">
        <f>IF(C836="","",1/'3_pessoal'!C$10)</f>
        <v/>
      </c>
      <c r="E836" s="11">
        <f>IF(C836="",0,'3_pessoal'!CF$10)</f>
        <v>0</v>
      </c>
      <c r="F836" s="107">
        <f>IF(C836="",0,'3_pessoal'!CH$10)</f>
        <v>0</v>
      </c>
      <c r="G836" s="11">
        <f>IF(C836="",0,SUM(E836,F836))</f>
        <v>0</v>
      </c>
      <c r="I836" s="11">
        <f t="shared" ref="I836:I867" si="406">IF(C836="",0,SUM(L836,O836,R836,U836,X836,AA836,AD836,AG836,AJ836,AM836,AP836,AS836))</f>
        <v>0</v>
      </c>
      <c r="J836" s="112">
        <f t="shared" ref="J836:J867" si="407">IF(C836="",0,SUM(M836,P836,S836,V836,Y836,AB836,AE836,AH836,AK836,AN836,AQ836,AT836))</f>
        <v>0</v>
      </c>
      <c r="L836" s="11">
        <f>IFERROR(IF($E836="",0,$D836*IF($AU836="22d",$E836,IF($AU836="4w",$E836,IF($AU836="2w",$E836,IF($AU836="1m",$E836,IF($AU836="1b",$E836/6,IF($AU836="1t",$E836/4,IF($AU836="1q",$E836/3,IF($AU836="1s",$E836/2,IF($AU836="1a",$E836,IF($AU836="b1",$E836/2,IF($AU836="q1",$E836/3,IF($AU836="t1",$E836/4,IF($AU836="s1",$E836/6,IF($AU836="1b1",$E836/2,0))))))))))))))),0)</f>
        <v>0</v>
      </c>
      <c r="M836" s="107">
        <f>IFERROR(IF($F836="",0,$D836*IF($AU836="22d",$F836,IF($AU836="4w",$F836,IF($AU836="2w",$F836,IF($AU836="1m",$F836,IF($AU836="1b",VF836/6,IF($AU836="1t",$F836/4,IF($AU836="1q",$F836/3,IF($AU836="1s",$F836/2,IF($AU836="1a",$F836,IF($AU836="b1",$F836/2,IF($AU836="q1",$F836/3,IF($AU836="t1",$F836/4,IF($AU836="s1",$F836/6,IF($AU836="1b1",$F836/2,0))))))))))))))),0)</f>
        <v>0</v>
      </c>
      <c r="O836" s="11">
        <f>IFERROR(IF($E836="",0,$D836*IF($AU836="22d",$E836,IF($AU836="4w",$E836,IF($AU836="2w",$E836,IF($AU836="1m",$E836,IF($AU836="2b",$E836/6,IF($AU836="2t",$E836/4,IF($AU836="2q",$E836/3,IF($AU836="2s",$E836/2,IF($AU836="2a",$E836,IF($AU836="b1",$E836/2,IF($AU836="q1",$E836/3,IF($AU836="t1",$E836/4,IF($AU836="s1",$E836/6,IF($AU836="2b2",$E836/2,0))))))))))))))),0)</f>
        <v>0</v>
      </c>
      <c r="P836" s="107">
        <f>IFERROR(IF($F836="",0,$D836*IF($AU836="22d",$F836,IF($AU836="4w",$F836,IF($AU836="2w",$F836,IF($AU836="1m",$F836,IF($AU836="2b",$F836/6,IF($AU836="2t",$F836/4,IF($AU836="2q",$F836/3,IF($AU836="2s",$F836/2,IF($AU836="2a",$F836,IF($AU836="b1",$F836/2,IF($AU836="q1",$F836/3,IF($AU836="t1",$F836/4,IF($AU836="s1",$F836/6,IF($AU836="2b2",$F836/2,0))))))))))))))),0)</f>
        <v>0</v>
      </c>
      <c r="R836" s="11">
        <f>IFERROR(IF($E836="",0,$D836*IF($AU836="22d",$E836,IF($AU836="4w",$E836,IF($AU836="2w",$E836,IF($AU836="1m",$E836,IF($AU836="1b",$E836/6,IF($AU836="3t",$E836/4,IF($AU836="3q",$E836/3,IF($AU836="3s",$E836/2,IF($AU836="3a",$E836,IF($AU836="b2",$E836/2,IF($AU836="q1",$E836/3,IF($AU836="t1",$E836/4,IF($AU836="s1",$E836/6,IF($AU836="2b2",$E836/2,0))))))))))))))),0)</f>
        <v>0</v>
      </c>
      <c r="S836" s="107">
        <f>IFERROR(IF($F836="",0,$D836*IF($AU836="22d",$F836,IF($AU836="4w",$F836,IF($AU836="2w",$F836,IF($AU836="1m",$F836,IF($AU836="1b",$F836/6,IF($AU836="3t",$F836/4,IF($AU836="3q",$F836/3,IF($AU836="3s",$F836/2,IF($AU836="3a",$F836,IF($AU836="b2",$F836/2,IF($AU836="q1",$F836/3,IF($AU836="t1",$F836/4,IF($AU836="s1",$F836/6,IF($AU836="2b2",$F836/2,0))))))))))))))),0)</f>
        <v>0</v>
      </c>
      <c r="U836" s="11">
        <f>IFERROR(IF($E836="",0,$D836*IF($AU836="22d",$E836,IF($AU836="4w",$E836,IF($AU836="2w",$E836,IF($AU836="1m",$E836,IF($AU836="2b",$E836/6,IF($AU836="1t",$E836/4,IF($AU836="4q",$E836/3,IF($AU836="4s",$E836/2,IF($AU836="4a",$E836,IF($AU836="b2",$E836/2,IF($AU836="q1",$E836/3,IF($AU836="t2",$E836/4,IF($AU836="s1",$E836/6,IF($AU836="3b3",$E836/2,0))))))))))))))),0)</f>
        <v>0</v>
      </c>
      <c r="V836" s="107">
        <f>IFERROR(IF($F836="",0,$D836*IF($AU836="22d",$F836,IF($AU836="4w",$F836,IF($AU836="2w",$F836,IF($AU836="1m",$F836,IF($AU836="2b",$F836/6,IF($AU836="1t",$F836/4,IF($AU836="4q",$F836/3,IF($AU836="4s",$F836/2,IF($AU836="4a",$F836,IF($AU836="b2",$F836/2,IF($AU836="q1",$F836/3,IF($AU836="t2",$F836/4,IF($AU836="s1",$F836/6,IF($AU836="3b3",$F836/2,0))))))))))))))),0)</f>
        <v>0</v>
      </c>
      <c r="X836" s="11">
        <f>IFERROR(IF($E836="",0,$D836*IF($AU836="22d",$E836,IF($AU836="4w",$E836,IF($AU836="2w",$E836,IF($AU836="1m",$E836,IF($AU836="1b",$E836/6,IF($AU836="2t",$E836/4,IF($AU836="1q",$E836/3,IF($AU836="5s",$E836/2,IF($AU836="5a",$E836,IF($AU836="b3",$E836/2,IF($AU836="q2",$E836/3,IF($AU836="t2",$E836/4,IF($AU836="s1",$E836/6,IF($AU836="3b3",$E836/2,0))))))))))))))),0)</f>
        <v>0</v>
      </c>
      <c r="Y836" s="107">
        <f>IFERROR(IF($F836="",0,$D836*IF($AU836="22d",$F836,IF($AU836="4w",$F836,IF($AU836="2w",$F836,IF($AU836="1m",$F836,IF($AU836="1b",$F836/6,IF($AU836="2t",$F836/4,IF($AU836="1q",$F836/3,IF($AU836="5s",$F836/2,IF($AU836="5a",$F836,IF($AU836="b3",$F836/2,IF($AU836="q2",$F836/3,IF($AU836="t2",$F836/4,IF($AU836="s1",$F836/6,IF($AU836="3b3",$F836/2,0))))))))))))))),0)</f>
        <v>0</v>
      </c>
      <c r="AA836" s="11">
        <f>IFERROR(IF($E836="",0,$D836*IF($AU836="22d",$E836,IF($AU836="4w",$E836,IF($AU836="2w",$E836,IF($AU836="1m",$E836,IF($AU836="2b",$E836/6,IF($AU836="3t",$E836/4,IF($AU836="2q",$E836/3,IF($AU836="6s",$E836/2,IF($AU836="6a",$E836,IF($AU836="b3",$E836/2,IF($AU836="q2",$E836/3,IF($AU836="t2",$E836/4,IF($AU836="s1",$E836/6,IF($AU836="4b4",$E836/2,0))))))))))))))),0)</f>
        <v>0</v>
      </c>
      <c r="AB836" s="107">
        <f>IFERROR(IF($F836="",0,$D836*IF($AU836="22d",$F836,IF($AU836="4w",$F836,IF($AU836="2w",$F836,IF($AU836="1m",$F836,IF($AU836="2b",$F836/6,IF($AU836="3t",$F836/4,IF($AU836="2q",$F836/3,IF($AU836="6s",$F836/2,IF($AU836="6a",$F836,IF($AU836="b3",$F836/2,IF($AU836="q2",$F836/3,IF($AU836="t2",$F836/4,IF($AU836="s1",$F836/6,IF($AU836="4b4",$F836/2,0))))))))))))))),0)</f>
        <v>0</v>
      </c>
      <c r="AD836" s="11">
        <f>IFERROR(IF($E836="",0,$D836*IF($AU836="22d",$E836,IF($AU836="4w",$E836,IF($AU836="2w",$E836,IF($AU836="1m",$E836,IF($AU836="1b",$E836/6,IF($AU836="1t",$E836/4,IF($AU836="3q",$E836/3,IF($AU836="1s",$E836/2,IF($AU836="7a",$E836,IF($AU836="b3",$E836/2,IF($AU836="q2",$E836/3,IF($AU836="t3",$E836/4,IF($AU836="s2",$E836/6,IF($AU836="4b4",$E836/2,0))))))))))))))),0)</f>
        <v>0</v>
      </c>
      <c r="AE836" s="107">
        <f>IFERROR(IF($F836="",0,$D836*IF($AU836="22d",$F836,IF($AU836="4w",$F836,IF($AU836="2w",$F836,IF($AU836="1m",$F836,IF($AU836="1b",$F836/6,IF($AU836="1t",$F836/4,IF($AU836="3q",$F836/3,IF($AU836="1s",$F836/2,IF($AU836="7a",$F836,IF($AU836="b3",$F836/2,IF($AU836="q2",$F836/3,IF($AU836="t3",$F836/4,IF($AU836="s2",$F836/6,IF($AU836="4b4",$F836/2,0))))))))))))))),0)</f>
        <v>0</v>
      </c>
      <c r="AG836" s="11">
        <f>IFERROR(IF($E836="",0,$D836*IF($AU836="22d",$E836,IF($AU836="4w",$E836,IF($AU836="2w",$E836,IF($AU836="1m",$E836,IF($AU836="2b",$E836/6,IF($AU836="2t",$E836/4,IF($AU836="4q",$E836/3,IF($AU836="2s",$E836/2,IF($AU836="8a",$E836,IF($AU836="b4",$E836/2,IF($AU836="q2",$E836/3,IF($AU836="t3",$E836/4,IF($AU836="s2",$E836/6,IF($AU836="5b5",$E836/2,0))))))))))))))),0)</f>
        <v>0</v>
      </c>
      <c r="AH836" s="107">
        <f>IFERROR(IF($F836="",0,$D836*IF($AU836="22d",$F836,IF($AU836="4w",$F836,IF($AU836="2w",$F836,IF($AU836="1m",$F836,IF($AU836="2b",$F836/6,IF($AU836="2t",$F836/4,IF($AU836="4q",$F836/3,IF($AU836="2s",$F836/2,IF($AU836="8a",$F836,IF($AU836="b4",$F836/2,IF($AU836="q2",$F836/3,IF($AU836="t3",$F836/4,IF($AU836="s2",$F836/6,IF($AU836="5b5",$F836/2,0))))))))))))))),0)</f>
        <v>0</v>
      </c>
      <c r="AJ836" s="11">
        <f>IFERROR(IF($E836="",0,$D836*IF($AU836="22d",$E836,IF($AU836="4w",$E836,IF($AU836="2w",$E836,IF($AU836="1m",$E836,IF($AU836="1b",$E836/6,IF($AU836="3t",$E836/4,IF($AU836="1q",$E836/3,IF($AU836="3s",$E836/2,IF($AU836="9a",$E836,IF($AU836="b5",$E836/2,IF($AU836="q3",$E836/3,IF($AU836="t3",$E836/4,IF($AU836="s2",$E836/6,IF($AU836="5b5",$E836/2,0))))))))))))))),0)</f>
        <v>0</v>
      </c>
      <c r="AK836" s="107">
        <f>IFERROR(IF($F836="",0,$D836*IF($AU836="22d",$F836,IF($AU836="4w",$F836,IF($AU836="2w",$F836,IF($AU836="1m",$F836,IF($AU836="1b",$F836/6,IF($AU836="3t",$F836/4,IF($AU836="1q",$F836/3,IF($AU836="3s",$F836/2,IF($AU836="9a",$F836,IF($AU836="b5",$F836/2,IF($AU836="q3",$F836/3,IF($AU836="t3",$F836/4,IF($AU836="s2",$F836/6,IF($AU836="5b5",$F836/2,0))))))))))))))),0)</f>
        <v>0</v>
      </c>
      <c r="AM836" s="11">
        <f>IFERROR(IF($E836="",0,$D836*IF($AU836="22d",$E836,IF($AU836="4w",$E836,IF($AU836="2w",$E836,IF($AU836="1m",$E836,IF($AU836="2b",$E836/6,IF($AU836="1t",$E836/4,IF($AU836="2q",$E836/3,IF($AU836="4s",$E836/2,IF($AU836="10a",$E836,IF($AU836="b5",$E836/2,IF($AU836="q3",$E836/3,IF($AU836="t4",$E836/4,IF($AU836="s2",$E836/6,IF($AU836="6b6",$E836/2,0))))))))))))))),0)</f>
        <v>0</v>
      </c>
      <c r="AN836" s="107">
        <f>IFERROR(IF($F836="",0,$D836*IF($AU836="22d",$F836,IF($AU836="4w",$F836,IF($AU836="2w",$F836,IF($AU836="1m",$F836,IF($AU836="2b",$F836/6,IF($AU836="1t",$F836/4,IF($AU836="2q",$F836/3,IF($AU836="4s",$F836/2,IF($AU836="10a",$F836,IF($AU836="b5",$F836/2,IF($AU836="q3",$F836/3,IF($AU836="t4",$F836/4,IF($AU836="s2",$F836/6,IF($AU836="6b6",$F836/2,0))))))))))))))),0)</f>
        <v>0</v>
      </c>
      <c r="AP836" s="11">
        <f>IFERROR(IF($E836="",0,$D836*IF($AU836="22d",$E836,IF($AU836="4w",$E836,IF($AU836="2w",$E836,IF($AU836="1m",$E836,IF($AU836="1b",$E836/6,IF($AU836="2t",$E836/4,IF($AU836="3q",$E836/3,IF($AU836="5s",$E836/2,IF($AU836="11a",$E836,IF($AU836="b6",$E836/2,IF($AU836="q3",$E836/3,IF($AU836="t4",$E836/4,IF($AU836="s2",$E836/6,IF($AU836="6b6",$E836/2,0))))))))))))))),0)</f>
        <v>0</v>
      </c>
      <c r="AQ836" s="107">
        <f>IFERROR(IF($F836="",0,$D836*IF($AU836="22d",$F836,IF($AU836="4w",$F836,IF($AU836="2w",$F836,IF($AU836="1m",$F836,IF($AU836="1b",$F836/6,IF($AU836="2t",$F836/4,IF($AU836="3q",$F836/3,IF($AU836="5s",$F836/2,IF($AU836="11a",$F836,IF($AU836="b6",$F836/2,IF($AU836="q3",$F836/3,IF($AU836="t4",$F836/4,IF($AU836="s2",$F836/6,IF($AU836="6b6",$F836/2,0))))))))))))))),0)</f>
        <v>0</v>
      </c>
      <c r="AS836" s="11">
        <f>IFERROR(IF($E836="",0,$D836*IF($AU836="22d",$E836,IF($AU836="4w",$E836,IF($AU836="2w",$E836,IF($AU836="1m",$E836,IF($AU836="2b",$E836/6,IF($AU836="3t",$E836/4,IF($AU836="4q",$E836/3,IF($AU836="6s",$E836/2,IF($AU836="12a",$E836,IF($AU836="b6",$E836/2,IF($AU836="q3",$E836/3,IF($AU836="t4",$E836/4,IF($AU836="s2",$E836/6,IF($AU836="1b1",$E836/2,0))))))))))))))),0)</f>
        <v>0</v>
      </c>
      <c r="AT836" s="107">
        <f>IFERROR(IF($F836="",0,$D836*IF($AU836="22d",$F836,IF($AU836="4w",$F836,IF($AU836="2w",$F836,IF($AU836="1m",$F836,IF($AU836="2b",$F836/6,IF($AU836="3t",$F836/4,IF($AU836="4q",$F836/3,IF($AU836="6s",$F836/2,IF($AU836="12a",$F836,IF($AU836="b6",$F836/2,IF($AU836="q3",$F836/3,IF($AU836="t4",$F836/4,IF($AU836="s2",$F836/6,IF($AU836="1b1",$F836/2,0))))))))))))))),0)</f>
        <v>0</v>
      </c>
      <c r="AU836" s="158" t="str">
        <f>IF(C836="","",VLOOKUP(B836,apoio!P:S,4,0))</f>
        <v/>
      </c>
    </row>
    <row r="837" spans="1:47" ht="15" customHeight="1" x14ac:dyDescent="0.25">
      <c r="A837" s="7" t="str">
        <f>IF('1_geral'!$D$11="","",'1_geral'!$A$11)</f>
        <v/>
      </c>
      <c r="B837" s="49" t="str">
        <f>IF('1_geral'!$G$11="","",'1_geral'!$G$11)</f>
        <v/>
      </c>
      <c r="C837" s="49" t="str">
        <f>IF('1_geral'!$D$11="","",'1_geral'!$D$11)</f>
        <v/>
      </c>
      <c r="D837" s="35" t="str">
        <f>IF(C837="","",1/'3_pessoal'!C$11)</f>
        <v/>
      </c>
      <c r="E837" s="12">
        <f>IF(C837="",0,'3_pessoal'!CF$11)</f>
        <v>0</v>
      </c>
      <c r="F837" s="33">
        <f>IF(C837="",0,'3_pessoal'!CH$11)</f>
        <v>0</v>
      </c>
      <c r="G837" s="12">
        <f t="shared" ref="G837:G885" si="408">IF(C837="",0,SUM(E837,F837))</f>
        <v>0</v>
      </c>
      <c r="I837" s="12">
        <f t="shared" si="406"/>
        <v>0</v>
      </c>
      <c r="J837" s="12">
        <f t="shared" si="407"/>
        <v>0</v>
      </c>
      <c r="L837" s="12">
        <f t="shared" ref="L837:L885" si="409">IFERROR(IF($E837="",0,$D837*IF($AU837="22d",$E837,IF($AU837="4w",$E837,IF($AU837="2w",$E837,IF($AU837="1m",$E837,IF($AU837="1b",$E837/6,IF($AU837="1t",$E837/4,IF($AU837="1q",$E837/3,IF($AU837="1s",$E837/2,IF($AU837="1a",$E837,IF($AU837="b1",$E837/2,IF($AU837="q1",$E837/3,IF($AU837="t1",$E837/4,IF($AU837="s1",$E837/6,IF($AU837="1b1",$E837/2,0))))))))))))))),0)</f>
        <v>0</v>
      </c>
      <c r="M837" s="33">
        <f t="shared" ref="M837:M885" si="410">IFERROR(IF($F837="",0,$D837*IF($AU837="22d",$F837,IF($AU837="4w",$F837,IF($AU837="2w",$F837,IF($AU837="1m",$F837,IF($AU837="1b",VF837/6,IF($AU837="1t",$F837/4,IF($AU837="1q",$F837/3,IF($AU837="1s",$F837/2,IF($AU837="1a",$F837,IF($AU837="b1",$F837/2,IF($AU837="q1",$F837/3,IF($AU837="t1",$F837/4,IF($AU837="s1",$F837/6,IF($AU837="1b1",$F837/2,0))))))))))))))),0)</f>
        <v>0</v>
      </c>
      <c r="O837" s="12">
        <f t="shared" ref="O837:O885" si="411">IFERROR(IF($E837="",0,$D837*IF($AU837="22d",$E837,IF($AU837="4w",$E837,IF($AU837="2w",$E837,IF($AU837="1m",$E837,IF($AU837="2b",$E837/6,IF($AU837="2t",$E837/4,IF($AU837="2q",$E837/3,IF($AU837="2s",$E837/2,IF($AU837="2a",$E837,IF($AU837="b1",$E837/2,IF($AU837="q1",$E837/3,IF($AU837="t1",$E837/4,IF($AU837="s1",$E837/6,IF($AU837="2b2",$E837/2,0))))))))))))))),0)</f>
        <v>0</v>
      </c>
      <c r="P837" s="33">
        <f t="shared" ref="P837:P885" si="412">IFERROR(IF($F837="",0,$D837*IF($AU837="22d",$F837,IF($AU837="4w",$F837,IF($AU837="2w",$F837,IF($AU837="1m",$F837,IF($AU837="2b",$F837/6,IF($AU837="2t",$F837/4,IF($AU837="2q",$F837/3,IF($AU837="2s",$F837/2,IF($AU837="2a",$F837,IF($AU837="b1",$F837/2,IF($AU837="q1",$F837/3,IF($AU837="t1",$F837/4,IF($AU837="s1",$F837/6,IF($AU837="2b2",$F837/2,0))))))))))))))),0)</f>
        <v>0</v>
      </c>
      <c r="R837" s="12">
        <f t="shared" ref="R837:R885" si="413">IFERROR(IF($E837="",0,$D837*IF($AU837="22d",$E837,IF($AU837="4w",$E837,IF($AU837="2w",$E837,IF($AU837="1m",$E837,IF($AU837="1b",$E837/6,IF($AU837="3t",$E837/4,IF($AU837="3q",$E837/3,IF($AU837="3s",$E837/2,IF($AU837="3a",$E837,IF($AU837="b2",$E837/2,IF($AU837="q1",$E837/3,IF($AU837="t1",$E837/4,IF($AU837="s1",$E837/6,IF($AU837="2b2",$E837/2,0))))))))))))))),0)</f>
        <v>0</v>
      </c>
      <c r="S837" s="33">
        <f t="shared" ref="S837:S885" si="414">IFERROR(IF($F837="",0,$D837*IF($AU837="22d",$F837,IF($AU837="4w",$F837,IF($AU837="2w",$F837,IF($AU837="1m",$F837,IF($AU837="1b",$F837/6,IF($AU837="3t",$F837/4,IF($AU837="3q",$F837/3,IF($AU837="3s",$F837/2,IF($AU837="3a",$F837,IF($AU837="b2",$F837/2,IF($AU837="q1",$F837/3,IF($AU837="t1",$F837/4,IF($AU837="s1",$F837/6,IF($AU837="2b2",$F837/2,0))))))))))))))),0)</f>
        <v>0</v>
      </c>
      <c r="U837" s="12">
        <f t="shared" ref="U837:U885" si="415">IFERROR(IF($E837="",0,$D837*IF($AU837="22d",$E837,IF($AU837="4w",$E837,IF($AU837="2w",$E837,IF($AU837="1m",$E837,IF($AU837="2b",$E837/6,IF($AU837="1t",$E837/4,IF($AU837="4q",$E837/3,IF($AU837="4s",$E837/2,IF($AU837="4a",$E837,IF($AU837="b2",$E837/2,IF($AU837="q1",$E837/3,IF($AU837="t2",$E837/4,IF($AU837="s1",$E837/6,IF($AU837="3b3",$E837/2,0))))))))))))))),0)</f>
        <v>0</v>
      </c>
      <c r="V837" s="33">
        <f t="shared" ref="V837:V885" si="416">IFERROR(IF($F837="",0,$D837*IF($AU837="22d",$F837,IF($AU837="4w",$F837,IF($AU837="2w",$F837,IF($AU837="1m",$F837,IF($AU837="2b",$F837/6,IF($AU837="1t",$F837/4,IF($AU837="4q",$F837/3,IF($AU837="4s",$F837/2,IF($AU837="4a",$F837,IF($AU837="b2",$F837/2,IF($AU837="q1",$F837/3,IF($AU837="t2",$F837/4,IF($AU837="s1",$F837/6,IF($AU837="3b3",$F837/2,0))))))))))))))),0)</f>
        <v>0</v>
      </c>
      <c r="X837" s="12">
        <f t="shared" ref="X837:X885" si="417">IFERROR(IF($E837="",0,$D837*IF($AU837="22d",$E837,IF($AU837="4w",$E837,IF($AU837="2w",$E837,IF($AU837="1m",$E837,IF($AU837="1b",$E837/6,IF($AU837="2t",$E837/4,IF($AU837="1q",$E837/3,IF($AU837="5s",$E837/2,IF($AU837="5a",$E837,IF($AU837="b3",$E837/2,IF($AU837="q2",$E837/3,IF($AU837="t2",$E837/4,IF($AU837="s1",$E837/6,IF($AU837="3b3",$E837/2,0))))))))))))))),0)</f>
        <v>0</v>
      </c>
      <c r="Y837" s="33">
        <f t="shared" ref="Y837:Y885" si="418">IFERROR(IF($F837="",0,$D837*IF($AU837="22d",$F837,IF($AU837="4w",$F837,IF($AU837="2w",$F837,IF($AU837="1m",$F837,IF($AU837="1b",$F837/6,IF($AU837="2t",$F837/4,IF($AU837="1q",$F837/3,IF($AU837="5s",$F837/2,IF($AU837="5a",$F837,IF($AU837="b3",$F837/2,IF($AU837="q2",$F837/3,IF($AU837="t2",$F837/4,IF($AU837="s1",$F837/6,IF($AU837="3b3",$F837/2,0))))))))))))))),0)</f>
        <v>0</v>
      </c>
      <c r="AA837" s="12">
        <f t="shared" ref="AA837:AA885" si="419">IFERROR(IF($E837="",0,$D837*IF($AU837="22d",$E837,IF($AU837="4w",$E837,IF($AU837="2w",$E837,IF($AU837="1m",$E837,IF($AU837="2b",$E837/6,IF($AU837="3t",$E837/4,IF($AU837="2q",$E837/3,IF($AU837="6s",$E837/2,IF($AU837="6a",$E837,IF($AU837="b3",$E837/2,IF($AU837="q2",$E837/3,IF($AU837="t2",$E837/4,IF($AU837="s1",$E837/6,IF($AU837="4b4",$E837/2,0))))))))))))))),0)</f>
        <v>0</v>
      </c>
      <c r="AB837" s="33">
        <f t="shared" ref="AB837:AB885" si="420">IFERROR(IF($F837="",0,$D837*IF($AU837="22d",$F837,IF($AU837="4w",$F837,IF($AU837="2w",$F837,IF($AU837="1m",$F837,IF($AU837="2b",$F837/6,IF($AU837="3t",$F837/4,IF($AU837="2q",$F837/3,IF($AU837="6s",$F837/2,IF($AU837="6a",$F837,IF($AU837="b3",$F837/2,IF($AU837="q2",$F837/3,IF($AU837="t2",$F837/4,IF($AU837="s1",$F837/6,IF($AU837="4b4",$F837/2,0))))))))))))))),0)</f>
        <v>0</v>
      </c>
      <c r="AD837" s="12">
        <f t="shared" ref="AD837:AD885" si="421">IFERROR(IF($E837="",0,$D837*IF($AU837="22d",$E837,IF($AU837="4w",$E837,IF($AU837="2w",$E837,IF($AU837="1m",$E837,IF($AU837="1b",$E837/6,IF($AU837="1t",$E837/4,IF($AU837="3q",$E837/3,IF($AU837="1s",$E837/2,IF($AU837="7a",$E837,IF($AU837="b3",$E837/2,IF($AU837="q2",$E837/3,IF($AU837="t3",$E837/4,IF($AU837="s2",$E837/6,IF($AU837="4b4",$E837/2,0))))))))))))))),0)</f>
        <v>0</v>
      </c>
      <c r="AE837" s="33">
        <f t="shared" ref="AE837:AE885" si="422">IFERROR(IF($F837="",0,$D837*IF($AU837="22d",$F837,IF($AU837="4w",$F837,IF($AU837="2w",$F837,IF($AU837="1m",$F837,IF($AU837="1b",$F837/6,IF($AU837="1t",$F837/4,IF($AU837="3q",$F837/3,IF($AU837="1s",$F837/2,IF($AU837="7a",$F837,IF($AU837="b3",$F837/2,IF($AU837="q2",$F837/3,IF($AU837="t3",$F837/4,IF($AU837="s2",$F837/6,IF($AU837="4b4",$F837/2,0))))))))))))))),0)</f>
        <v>0</v>
      </c>
      <c r="AG837" s="12">
        <f t="shared" ref="AG837:AG885" si="423">IFERROR(IF($E837="",0,$D837*IF($AU837="22d",$E837,IF($AU837="4w",$E837,IF($AU837="2w",$E837,IF($AU837="1m",$E837,IF($AU837="2b",$E837/6,IF($AU837="2t",$E837/4,IF($AU837="4q",$E837/3,IF($AU837="2s",$E837/2,IF($AU837="8a",$E837,IF($AU837="b4",$E837/2,IF($AU837="q2",$E837/3,IF($AU837="t3",$E837/4,IF($AU837="s2",$E837/6,IF($AU837="5b5",$E837/2,0))))))))))))))),0)</f>
        <v>0</v>
      </c>
      <c r="AH837" s="33">
        <f t="shared" ref="AH837:AH885" si="424">IFERROR(IF($F837="",0,$D837*IF($AU837="22d",$F837,IF($AU837="4w",$F837,IF($AU837="2w",$F837,IF($AU837="1m",$F837,IF($AU837="2b",$F837/6,IF($AU837="2t",$F837/4,IF($AU837="4q",$F837/3,IF($AU837="2s",$F837/2,IF($AU837="8a",$F837,IF($AU837="b4",$F837/2,IF($AU837="q2",$F837/3,IF($AU837="t3",$F837/4,IF($AU837="s2",$F837/6,IF($AU837="5b5",$F837/2,0))))))))))))))),0)</f>
        <v>0</v>
      </c>
      <c r="AJ837" s="12">
        <f t="shared" ref="AJ837:AJ885" si="425">IFERROR(IF($E837="",0,$D837*IF($AU837="22d",$E837,IF($AU837="4w",$E837,IF($AU837="2w",$E837,IF($AU837="1m",$E837,IF($AU837="1b",$E837/6,IF($AU837="3t",$E837/4,IF($AU837="1q",$E837/3,IF($AU837="3s",$E837/2,IF($AU837="9a",$E837,IF($AU837="b5",$E837/2,IF($AU837="q3",$E837/3,IF($AU837="t3",$E837/4,IF($AU837="s2",$E837/6,IF($AU837="5b5",$E837/2,0))))))))))))))),0)</f>
        <v>0</v>
      </c>
      <c r="AK837" s="33">
        <f t="shared" ref="AK837:AK885" si="426">IFERROR(IF($F837="",0,$D837*IF($AU837="22d",$F837,IF($AU837="4w",$F837,IF($AU837="2w",$F837,IF($AU837="1m",$F837,IF($AU837="1b",$F837/6,IF($AU837="3t",$F837/4,IF($AU837="1q",$F837/3,IF($AU837="3s",$F837/2,IF($AU837="9a",$F837,IF($AU837="b5",$F837/2,IF($AU837="q3",$F837/3,IF($AU837="t3",$F837/4,IF($AU837="s2",$F837/6,IF($AU837="5b5",$F837/2,0))))))))))))))),0)</f>
        <v>0</v>
      </c>
      <c r="AM837" s="12">
        <f t="shared" ref="AM837:AM885" si="427">IFERROR(IF($E837="",0,$D837*IF($AU837="22d",$E837,IF($AU837="4w",$E837,IF($AU837="2w",$E837,IF($AU837="1m",$E837,IF($AU837="2b",$E837/6,IF($AU837="1t",$E837/4,IF($AU837="2q",$E837/3,IF($AU837="4s",$E837/2,IF($AU837="10a",$E837,IF($AU837="b5",$E837/2,IF($AU837="q3",$E837/3,IF($AU837="t4",$E837/4,IF($AU837="s2",$E837/6,IF($AU837="6b6",$E837/2,0))))))))))))))),0)</f>
        <v>0</v>
      </c>
      <c r="AN837" s="33">
        <f t="shared" ref="AN837:AN885" si="428">IFERROR(IF($F837="",0,$D837*IF($AU837="22d",$F837,IF($AU837="4w",$F837,IF($AU837="2w",$F837,IF($AU837="1m",$F837,IF($AU837="2b",$F837/6,IF($AU837="1t",$F837/4,IF($AU837="2q",$F837/3,IF($AU837="4s",$F837/2,IF($AU837="10a",$F837,IF($AU837="b5",$F837/2,IF($AU837="q3",$F837/3,IF($AU837="t4",$F837/4,IF($AU837="s2",$F837/6,IF($AU837="6b6",$F837/2,0))))))))))))))),0)</f>
        <v>0</v>
      </c>
      <c r="AP837" s="12">
        <f t="shared" ref="AP837:AP885" si="429">IFERROR(IF($E837="",0,$D837*IF($AU837="22d",$E837,IF($AU837="4w",$E837,IF($AU837="2w",$E837,IF($AU837="1m",$E837,IF($AU837="1b",$E837/6,IF($AU837="2t",$E837/4,IF($AU837="3q",$E837/3,IF($AU837="5s",$E837/2,IF($AU837="11a",$E837,IF($AU837="b6",$E837/2,IF($AU837="q3",$E837/3,IF($AU837="t4",$E837/4,IF($AU837="s2",$E837/6,IF($AU837="6b6",$E837/2,0))))))))))))))),0)</f>
        <v>0</v>
      </c>
      <c r="AQ837" s="33">
        <f t="shared" ref="AQ837:AQ885" si="430">IFERROR(IF($F837="",0,$D837*IF($AU837="22d",$F837,IF($AU837="4w",$F837,IF($AU837="2w",$F837,IF($AU837="1m",$F837,IF($AU837="1b",$F837/6,IF($AU837="2t",$F837/4,IF($AU837="3q",$F837/3,IF($AU837="5s",$F837/2,IF($AU837="11a",$F837,IF($AU837="b6",$F837/2,IF($AU837="q3",$F837/3,IF($AU837="t4",$F837/4,IF($AU837="s2",$F837/6,IF($AU837="6b6",$F837/2,0))))))))))))))),0)</f>
        <v>0</v>
      </c>
      <c r="AS837" s="12">
        <f t="shared" ref="AS837:AS885" si="431">IFERROR(IF($E837="",0,$D837*IF($AU837="22d",$E837,IF($AU837="4w",$E837,IF($AU837="2w",$E837,IF($AU837="1m",$E837,IF($AU837="2b",$E837/6,IF($AU837="3t",$E837/4,IF($AU837="4q",$E837/3,IF($AU837="6s",$E837/2,IF($AU837="12a",$E837,IF($AU837="b6",$E837/2,IF($AU837="q3",$E837/3,IF($AU837="t4",$E837/4,IF($AU837="s2",$E837/6,IF($AU837="1b1",$E837/2,0))))))))))))))),0)</f>
        <v>0</v>
      </c>
      <c r="AT837" s="33">
        <f t="shared" ref="AT837:AT885" si="432">IFERROR(IF($F837="",0,$D837*IF($AU837="22d",$F837,IF($AU837="4w",$F837,IF($AU837="2w",$F837,IF($AU837="1m",$F837,IF($AU837="2b",$F837/6,IF($AU837="3t",$F837/4,IF($AU837="4q",$F837/3,IF($AU837="6s",$F837/2,IF($AU837="12a",$F837,IF($AU837="b6",$F837/2,IF($AU837="q3",$F837/3,IF($AU837="t4",$F837/4,IF($AU837="s2",$F837/6,IF($AU837="1b1",$F837/2,0))))))))))))))),0)</f>
        <v>0</v>
      </c>
      <c r="AU837" s="158" t="str">
        <f>IF(C837="","",VLOOKUP(B837,apoio!P:S,4,0))</f>
        <v/>
      </c>
    </row>
    <row r="838" spans="1:47" ht="15" customHeight="1" x14ac:dyDescent="0.25">
      <c r="A838" s="10" t="str">
        <f>IF('1_geral'!$D$12="","",'1_geral'!$A$12)</f>
        <v/>
      </c>
      <c r="B838" s="48" t="str">
        <f>IF('1_geral'!$G$12="","",'1_geral'!$G$12)</f>
        <v/>
      </c>
      <c r="C838" s="48" t="str">
        <f>IF('1_geral'!$D$12="","",'1_geral'!$D$12)</f>
        <v/>
      </c>
      <c r="D838" s="35" t="str">
        <f>IF(C838="","",1/'3_pessoal'!C$12)</f>
        <v/>
      </c>
      <c r="E838" s="11">
        <f>IF(C838="",0,'3_pessoal'!CF$12)</f>
        <v>0</v>
      </c>
      <c r="F838" s="108">
        <f>IF(C838="",0,'3_pessoal'!CH$12)</f>
        <v>0</v>
      </c>
      <c r="G838" s="11">
        <f t="shared" si="408"/>
        <v>0</v>
      </c>
      <c r="I838" s="11">
        <f t="shared" si="406"/>
        <v>0</v>
      </c>
      <c r="J838" s="112">
        <f t="shared" si="407"/>
        <v>0</v>
      </c>
      <c r="L838" s="11">
        <f t="shared" si="409"/>
        <v>0</v>
      </c>
      <c r="M838" s="108">
        <f t="shared" si="410"/>
        <v>0</v>
      </c>
      <c r="O838" s="11">
        <f t="shared" si="411"/>
        <v>0</v>
      </c>
      <c r="P838" s="108">
        <f t="shared" si="412"/>
        <v>0</v>
      </c>
      <c r="R838" s="11">
        <f t="shared" si="413"/>
        <v>0</v>
      </c>
      <c r="S838" s="108">
        <f t="shared" si="414"/>
        <v>0</v>
      </c>
      <c r="U838" s="11">
        <f t="shared" si="415"/>
        <v>0</v>
      </c>
      <c r="V838" s="108">
        <f t="shared" si="416"/>
        <v>0</v>
      </c>
      <c r="X838" s="11">
        <f t="shared" si="417"/>
        <v>0</v>
      </c>
      <c r="Y838" s="108">
        <f t="shared" si="418"/>
        <v>0</v>
      </c>
      <c r="AA838" s="11">
        <f t="shared" si="419"/>
        <v>0</v>
      </c>
      <c r="AB838" s="108">
        <f t="shared" si="420"/>
        <v>0</v>
      </c>
      <c r="AD838" s="11">
        <f t="shared" si="421"/>
        <v>0</v>
      </c>
      <c r="AE838" s="108">
        <f t="shared" si="422"/>
        <v>0</v>
      </c>
      <c r="AG838" s="11">
        <f t="shared" si="423"/>
        <v>0</v>
      </c>
      <c r="AH838" s="108">
        <f t="shared" si="424"/>
        <v>0</v>
      </c>
      <c r="AJ838" s="11">
        <f t="shared" si="425"/>
        <v>0</v>
      </c>
      <c r="AK838" s="108">
        <f t="shared" si="426"/>
        <v>0</v>
      </c>
      <c r="AM838" s="11">
        <f t="shared" si="427"/>
        <v>0</v>
      </c>
      <c r="AN838" s="108">
        <f t="shared" si="428"/>
        <v>0</v>
      </c>
      <c r="AP838" s="11">
        <f t="shared" si="429"/>
        <v>0</v>
      </c>
      <c r="AQ838" s="108">
        <f t="shared" si="430"/>
        <v>0</v>
      </c>
      <c r="AS838" s="11">
        <f t="shared" si="431"/>
        <v>0</v>
      </c>
      <c r="AT838" s="108">
        <f t="shared" si="432"/>
        <v>0</v>
      </c>
      <c r="AU838" s="158" t="str">
        <f>IF(C838="","",VLOOKUP(B838,apoio!P:S,4,0))</f>
        <v/>
      </c>
    </row>
    <row r="839" spans="1:47" ht="15" customHeight="1" x14ac:dyDescent="0.25">
      <c r="A839" s="7" t="str">
        <f>IF('1_geral'!$D$13="","",'1_geral'!$A$13)</f>
        <v/>
      </c>
      <c r="B839" s="49" t="str">
        <f>IF('1_geral'!$G$13="","",'1_geral'!$G$13)</f>
        <v/>
      </c>
      <c r="C839" s="49" t="str">
        <f>IF('1_geral'!$D$13="","",'1_geral'!$D$13)</f>
        <v/>
      </c>
      <c r="D839" s="35" t="str">
        <f>IF(C839="","",1/'3_pessoal'!C$13)</f>
        <v/>
      </c>
      <c r="E839" s="12">
        <f>IF(C839="",0,'3_pessoal'!CF$13)</f>
        <v>0</v>
      </c>
      <c r="F839" s="33">
        <f>IF(C839="",0,'3_pessoal'!CH$13)</f>
        <v>0</v>
      </c>
      <c r="G839" s="12">
        <f t="shared" si="408"/>
        <v>0</v>
      </c>
      <c r="I839" s="12">
        <f t="shared" si="406"/>
        <v>0</v>
      </c>
      <c r="J839" s="12">
        <f t="shared" si="407"/>
        <v>0</v>
      </c>
      <c r="L839" s="12">
        <f t="shared" si="409"/>
        <v>0</v>
      </c>
      <c r="M839" s="33">
        <f t="shared" si="410"/>
        <v>0</v>
      </c>
      <c r="O839" s="12">
        <f t="shared" si="411"/>
        <v>0</v>
      </c>
      <c r="P839" s="33">
        <f t="shared" si="412"/>
        <v>0</v>
      </c>
      <c r="R839" s="12">
        <f t="shared" si="413"/>
        <v>0</v>
      </c>
      <c r="S839" s="33">
        <f t="shared" si="414"/>
        <v>0</v>
      </c>
      <c r="U839" s="12">
        <f t="shared" si="415"/>
        <v>0</v>
      </c>
      <c r="V839" s="33">
        <f t="shared" si="416"/>
        <v>0</v>
      </c>
      <c r="X839" s="12">
        <f t="shared" si="417"/>
        <v>0</v>
      </c>
      <c r="Y839" s="33">
        <f t="shared" si="418"/>
        <v>0</v>
      </c>
      <c r="AA839" s="12">
        <f t="shared" si="419"/>
        <v>0</v>
      </c>
      <c r="AB839" s="33">
        <f t="shared" si="420"/>
        <v>0</v>
      </c>
      <c r="AD839" s="12">
        <f t="shared" si="421"/>
        <v>0</v>
      </c>
      <c r="AE839" s="33">
        <f t="shared" si="422"/>
        <v>0</v>
      </c>
      <c r="AG839" s="12">
        <f t="shared" si="423"/>
        <v>0</v>
      </c>
      <c r="AH839" s="33">
        <f t="shared" si="424"/>
        <v>0</v>
      </c>
      <c r="AJ839" s="12">
        <f t="shared" si="425"/>
        <v>0</v>
      </c>
      <c r="AK839" s="33">
        <f t="shared" si="426"/>
        <v>0</v>
      </c>
      <c r="AM839" s="12">
        <f t="shared" si="427"/>
        <v>0</v>
      </c>
      <c r="AN839" s="33">
        <f t="shared" si="428"/>
        <v>0</v>
      </c>
      <c r="AP839" s="12">
        <f t="shared" si="429"/>
        <v>0</v>
      </c>
      <c r="AQ839" s="33">
        <f t="shared" si="430"/>
        <v>0</v>
      </c>
      <c r="AS839" s="12">
        <f t="shared" si="431"/>
        <v>0</v>
      </c>
      <c r="AT839" s="33">
        <f t="shared" si="432"/>
        <v>0</v>
      </c>
      <c r="AU839" s="158" t="str">
        <f>IF(C839="","",VLOOKUP(B839,apoio!P:S,4,0))</f>
        <v/>
      </c>
    </row>
    <row r="840" spans="1:47" ht="15" customHeight="1" x14ac:dyDescent="0.25">
      <c r="A840" s="10" t="str">
        <f>IF('1_geral'!$D$14="","",'1_geral'!$A$14)</f>
        <v/>
      </c>
      <c r="B840" s="48" t="str">
        <f>IF('1_geral'!$G$14="","",'1_geral'!$G$14)</f>
        <v/>
      </c>
      <c r="C840" s="48" t="str">
        <f>IF('1_geral'!$D$14="","",'1_geral'!$D$14)</f>
        <v/>
      </c>
      <c r="D840" s="35" t="str">
        <f>IF(C840="","",1/'3_pessoal'!C$14)</f>
        <v/>
      </c>
      <c r="E840" s="11">
        <f>IF(C840="",0,'3_pessoal'!CF$14)</f>
        <v>0</v>
      </c>
      <c r="F840" s="108">
        <f>IF(C840="",0,'3_pessoal'!CH$14)</f>
        <v>0</v>
      </c>
      <c r="G840" s="11">
        <f t="shared" si="408"/>
        <v>0</v>
      </c>
      <c r="I840" s="11">
        <f t="shared" si="406"/>
        <v>0</v>
      </c>
      <c r="J840" s="112">
        <f t="shared" si="407"/>
        <v>0</v>
      </c>
      <c r="L840" s="11">
        <f t="shared" si="409"/>
        <v>0</v>
      </c>
      <c r="M840" s="108">
        <f t="shared" si="410"/>
        <v>0</v>
      </c>
      <c r="O840" s="11">
        <f t="shared" si="411"/>
        <v>0</v>
      </c>
      <c r="P840" s="108">
        <f t="shared" si="412"/>
        <v>0</v>
      </c>
      <c r="R840" s="11">
        <f t="shared" si="413"/>
        <v>0</v>
      </c>
      <c r="S840" s="108">
        <f t="shared" si="414"/>
        <v>0</v>
      </c>
      <c r="U840" s="11">
        <f t="shared" si="415"/>
        <v>0</v>
      </c>
      <c r="V840" s="108">
        <f t="shared" si="416"/>
        <v>0</v>
      </c>
      <c r="X840" s="11">
        <f t="shared" si="417"/>
        <v>0</v>
      </c>
      <c r="Y840" s="108">
        <f t="shared" si="418"/>
        <v>0</v>
      </c>
      <c r="AA840" s="11">
        <f t="shared" si="419"/>
        <v>0</v>
      </c>
      <c r="AB840" s="108">
        <f t="shared" si="420"/>
        <v>0</v>
      </c>
      <c r="AD840" s="11">
        <f t="shared" si="421"/>
        <v>0</v>
      </c>
      <c r="AE840" s="108">
        <f t="shared" si="422"/>
        <v>0</v>
      </c>
      <c r="AG840" s="11">
        <f t="shared" si="423"/>
        <v>0</v>
      </c>
      <c r="AH840" s="108">
        <f t="shared" si="424"/>
        <v>0</v>
      </c>
      <c r="AJ840" s="11">
        <f t="shared" si="425"/>
        <v>0</v>
      </c>
      <c r="AK840" s="108">
        <f t="shared" si="426"/>
        <v>0</v>
      </c>
      <c r="AM840" s="11">
        <f t="shared" si="427"/>
        <v>0</v>
      </c>
      <c r="AN840" s="108">
        <f t="shared" si="428"/>
        <v>0</v>
      </c>
      <c r="AP840" s="11">
        <f t="shared" si="429"/>
        <v>0</v>
      </c>
      <c r="AQ840" s="108">
        <f t="shared" si="430"/>
        <v>0</v>
      </c>
      <c r="AS840" s="11">
        <f t="shared" si="431"/>
        <v>0</v>
      </c>
      <c r="AT840" s="108">
        <f t="shared" si="432"/>
        <v>0</v>
      </c>
      <c r="AU840" s="158" t="str">
        <f>IF(C840="","",VLOOKUP(B840,apoio!P:S,4,0))</f>
        <v/>
      </c>
    </row>
    <row r="841" spans="1:47" ht="15" customHeight="1" x14ac:dyDescent="0.25">
      <c r="A841" s="7" t="str">
        <f>IF('1_geral'!$D$15="","",'1_geral'!$A$15)</f>
        <v/>
      </c>
      <c r="B841" s="49" t="str">
        <f>IF('1_geral'!$G$15="","",'1_geral'!$G$15)</f>
        <v/>
      </c>
      <c r="C841" s="49" t="str">
        <f>IF('1_geral'!$D$15="","",'1_geral'!$D$15)</f>
        <v/>
      </c>
      <c r="D841" s="35" t="str">
        <f>IF(C841="","",1/'3_pessoal'!C$15)</f>
        <v/>
      </c>
      <c r="E841" s="12">
        <f>IF(C841="",0,'3_pessoal'!CF$15)</f>
        <v>0</v>
      </c>
      <c r="F841" s="33">
        <f>IF(C841="",0,'3_pessoal'!CH$15)</f>
        <v>0</v>
      </c>
      <c r="G841" s="12">
        <f t="shared" si="408"/>
        <v>0</v>
      </c>
      <c r="I841" s="12">
        <f t="shared" si="406"/>
        <v>0</v>
      </c>
      <c r="J841" s="12">
        <f t="shared" si="407"/>
        <v>0</v>
      </c>
      <c r="L841" s="12">
        <f t="shared" si="409"/>
        <v>0</v>
      </c>
      <c r="M841" s="33">
        <f t="shared" si="410"/>
        <v>0</v>
      </c>
      <c r="O841" s="12">
        <f t="shared" si="411"/>
        <v>0</v>
      </c>
      <c r="P841" s="33">
        <f t="shared" si="412"/>
        <v>0</v>
      </c>
      <c r="R841" s="12">
        <f t="shared" si="413"/>
        <v>0</v>
      </c>
      <c r="S841" s="33">
        <f t="shared" si="414"/>
        <v>0</v>
      </c>
      <c r="U841" s="12">
        <f t="shared" si="415"/>
        <v>0</v>
      </c>
      <c r="V841" s="33">
        <f t="shared" si="416"/>
        <v>0</v>
      </c>
      <c r="X841" s="12">
        <f t="shared" si="417"/>
        <v>0</v>
      </c>
      <c r="Y841" s="33">
        <f t="shared" si="418"/>
        <v>0</v>
      </c>
      <c r="AA841" s="12">
        <f t="shared" si="419"/>
        <v>0</v>
      </c>
      <c r="AB841" s="33">
        <f t="shared" si="420"/>
        <v>0</v>
      </c>
      <c r="AD841" s="12">
        <f t="shared" si="421"/>
        <v>0</v>
      </c>
      <c r="AE841" s="33">
        <f t="shared" si="422"/>
        <v>0</v>
      </c>
      <c r="AG841" s="12">
        <f t="shared" si="423"/>
        <v>0</v>
      </c>
      <c r="AH841" s="33">
        <f t="shared" si="424"/>
        <v>0</v>
      </c>
      <c r="AJ841" s="12">
        <f t="shared" si="425"/>
        <v>0</v>
      </c>
      <c r="AK841" s="33">
        <f t="shared" si="426"/>
        <v>0</v>
      </c>
      <c r="AM841" s="12">
        <f t="shared" si="427"/>
        <v>0</v>
      </c>
      <c r="AN841" s="33">
        <f t="shared" si="428"/>
        <v>0</v>
      </c>
      <c r="AP841" s="12">
        <f t="shared" si="429"/>
        <v>0</v>
      </c>
      <c r="AQ841" s="33">
        <f t="shared" si="430"/>
        <v>0</v>
      </c>
      <c r="AS841" s="12">
        <f t="shared" si="431"/>
        <v>0</v>
      </c>
      <c r="AT841" s="33">
        <f t="shared" si="432"/>
        <v>0</v>
      </c>
      <c r="AU841" s="158" t="str">
        <f>IF(C841="","",VLOOKUP(B841,apoio!P:S,4,0))</f>
        <v/>
      </c>
    </row>
    <row r="842" spans="1:47" ht="15" customHeight="1" x14ac:dyDescent="0.25">
      <c r="A842" s="10" t="str">
        <f>IF('1_geral'!$D$16="","",'1_geral'!$A$16)</f>
        <v/>
      </c>
      <c r="B842" s="48" t="str">
        <f>IF('1_geral'!$G$16="","",'1_geral'!$G$16)</f>
        <v/>
      </c>
      <c r="C842" s="48" t="str">
        <f>IF('1_geral'!$D$16="","",'1_geral'!$D$16)</f>
        <v/>
      </c>
      <c r="D842" s="35" t="str">
        <f>IF(C842="","",1/'3_pessoal'!C$16)</f>
        <v/>
      </c>
      <c r="E842" s="11">
        <f>IF(C842="",0,'3_pessoal'!CF$16)</f>
        <v>0</v>
      </c>
      <c r="F842" s="108">
        <f>IF(C842="",0,'3_pessoal'!CH$16)</f>
        <v>0</v>
      </c>
      <c r="G842" s="11">
        <f t="shared" si="408"/>
        <v>0</v>
      </c>
      <c r="I842" s="11">
        <f t="shared" si="406"/>
        <v>0</v>
      </c>
      <c r="J842" s="112">
        <f t="shared" si="407"/>
        <v>0</v>
      </c>
      <c r="L842" s="11">
        <f t="shared" si="409"/>
        <v>0</v>
      </c>
      <c r="M842" s="108">
        <f t="shared" si="410"/>
        <v>0</v>
      </c>
      <c r="O842" s="11">
        <f t="shared" si="411"/>
        <v>0</v>
      </c>
      <c r="P842" s="108">
        <f t="shared" si="412"/>
        <v>0</v>
      </c>
      <c r="R842" s="11">
        <f t="shared" si="413"/>
        <v>0</v>
      </c>
      <c r="S842" s="108">
        <f t="shared" si="414"/>
        <v>0</v>
      </c>
      <c r="U842" s="11">
        <f t="shared" si="415"/>
        <v>0</v>
      </c>
      <c r="V842" s="108">
        <f t="shared" si="416"/>
        <v>0</v>
      </c>
      <c r="X842" s="11">
        <f t="shared" si="417"/>
        <v>0</v>
      </c>
      <c r="Y842" s="108">
        <f t="shared" si="418"/>
        <v>0</v>
      </c>
      <c r="AA842" s="11">
        <f t="shared" si="419"/>
        <v>0</v>
      </c>
      <c r="AB842" s="108">
        <f t="shared" si="420"/>
        <v>0</v>
      </c>
      <c r="AD842" s="11">
        <f t="shared" si="421"/>
        <v>0</v>
      </c>
      <c r="AE842" s="108">
        <f t="shared" si="422"/>
        <v>0</v>
      </c>
      <c r="AG842" s="11">
        <f t="shared" si="423"/>
        <v>0</v>
      </c>
      <c r="AH842" s="108">
        <f t="shared" si="424"/>
        <v>0</v>
      </c>
      <c r="AJ842" s="11">
        <f t="shared" si="425"/>
        <v>0</v>
      </c>
      <c r="AK842" s="108">
        <f t="shared" si="426"/>
        <v>0</v>
      </c>
      <c r="AM842" s="11">
        <f t="shared" si="427"/>
        <v>0</v>
      </c>
      <c r="AN842" s="108">
        <f t="shared" si="428"/>
        <v>0</v>
      </c>
      <c r="AP842" s="11">
        <f t="shared" si="429"/>
        <v>0</v>
      </c>
      <c r="AQ842" s="108">
        <f t="shared" si="430"/>
        <v>0</v>
      </c>
      <c r="AS842" s="11">
        <f t="shared" si="431"/>
        <v>0</v>
      </c>
      <c r="AT842" s="108">
        <f t="shared" si="432"/>
        <v>0</v>
      </c>
      <c r="AU842" s="158" t="str">
        <f>IF(C842="","",VLOOKUP(B842,apoio!P:S,4,0))</f>
        <v/>
      </c>
    </row>
    <row r="843" spans="1:47" ht="15" customHeight="1" x14ac:dyDescent="0.25">
      <c r="A843" s="7" t="str">
        <f>IF('1_geral'!$D$17="","",'1_geral'!$A$17)</f>
        <v/>
      </c>
      <c r="B843" s="49" t="str">
        <f>IF('1_geral'!$G$17="","",'1_geral'!$G$17)</f>
        <v/>
      </c>
      <c r="C843" s="49" t="str">
        <f>IF('1_geral'!$D$17="","",'1_geral'!$D$17)</f>
        <v/>
      </c>
      <c r="D843" s="35" t="str">
        <f>IF(C843="","",1/'3_pessoal'!C$17)</f>
        <v/>
      </c>
      <c r="E843" s="12">
        <f>IF(C843="",0,'3_pessoal'!CF$17)</f>
        <v>0</v>
      </c>
      <c r="F843" s="33">
        <f>IF(C843="",0,'3_pessoal'!CH$17)</f>
        <v>0</v>
      </c>
      <c r="G843" s="12">
        <f t="shared" si="408"/>
        <v>0</v>
      </c>
      <c r="I843" s="12">
        <f t="shared" si="406"/>
        <v>0</v>
      </c>
      <c r="J843" s="12">
        <f t="shared" si="407"/>
        <v>0</v>
      </c>
      <c r="L843" s="12">
        <f t="shared" si="409"/>
        <v>0</v>
      </c>
      <c r="M843" s="33">
        <f t="shared" si="410"/>
        <v>0</v>
      </c>
      <c r="O843" s="12">
        <f t="shared" si="411"/>
        <v>0</v>
      </c>
      <c r="P843" s="33">
        <f t="shared" si="412"/>
        <v>0</v>
      </c>
      <c r="R843" s="12">
        <f t="shared" si="413"/>
        <v>0</v>
      </c>
      <c r="S843" s="33">
        <f t="shared" si="414"/>
        <v>0</v>
      </c>
      <c r="U843" s="12">
        <f t="shared" si="415"/>
        <v>0</v>
      </c>
      <c r="V843" s="33">
        <f t="shared" si="416"/>
        <v>0</v>
      </c>
      <c r="X843" s="12">
        <f t="shared" si="417"/>
        <v>0</v>
      </c>
      <c r="Y843" s="33">
        <f t="shared" si="418"/>
        <v>0</v>
      </c>
      <c r="AA843" s="12">
        <f t="shared" si="419"/>
        <v>0</v>
      </c>
      <c r="AB843" s="33">
        <f t="shared" si="420"/>
        <v>0</v>
      </c>
      <c r="AD843" s="12">
        <f t="shared" si="421"/>
        <v>0</v>
      </c>
      <c r="AE843" s="33">
        <f t="shared" si="422"/>
        <v>0</v>
      </c>
      <c r="AG843" s="12">
        <f t="shared" si="423"/>
        <v>0</v>
      </c>
      <c r="AH843" s="33">
        <f t="shared" si="424"/>
        <v>0</v>
      </c>
      <c r="AJ843" s="12">
        <f t="shared" si="425"/>
        <v>0</v>
      </c>
      <c r="AK843" s="33">
        <f t="shared" si="426"/>
        <v>0</v>
      </c>
      <c r="AM843" s="12">
        <f t="shared" si="427"/>
        <v>0</v>
      </c>
      <c r="AN843" s="33">
        <f t="shared" si="428"/>
        <v>0</v>
      </c>
      <c r="AP843" s="12">
        <f t="shared" si="429"/>
        <v>0</v>
      </c>
      <c r="AQ843" s="33">
        <f t="shared" si="430"/>
        <v>0</v>
      </c>
      <c r="AS843" s="12">
        <f t="shared" si="431"/>
        <v>0</v>
      </c>
      <c r="AT843" s="33">
        <f t="shared" si="432"/>
        <v>0</v>
      </c>
      <c r="AU843" s="158" t="str">
        <f>IF(C843="","",VLOOKUP(B843,apoio!P:S,4,0))</f>
        <v/>
      </c>
    </row>
    <row r="844" spans="1:47" ht="15" customHeight="1" x14ac:dyDescent="0.25">
      <c r="A844" s="10" t="str">
        <f>IF('1_geral'!$D$18="","",'1_geral'!$A$18)</f>
        <v/>
      </c>
      <c r="B844" s="48" t="str">
        <f>IF('1_geral'!$G$18="","",'1_geral'!$G$18)</f>
        <v/>
      </c>
      <c r="C844" s="48" t="str">
        <f>IF('1_geral'!$D$18="","",'1_geral'!$D$18)</f>
        <v/>
      </c>
      <c r="D844" s="35" t="str">
        <f>IF(C844="","",1/'3_pessoal'!C$18)</f>
        <v/>
      </c>
      <c r="E844" s="11">
        <f>IF(C844="",0,'3_pessoal'!CF$18)</f>
        <v>0</v>
      </c>
      <c r="F844" s="108">
        <f>IF(C844="",0,'3_pessoal'!CH$18)</f>
        <v>0</v>
      </c>
      <c r="G844" s="11">
        <f t="shared" si="408"/>
        <v>0</v>
      </c>
      <c r="I844" s="11">
        <f t="shared" si="406"/>
        <v>0</v>
      </c>
      <c r="J844" s="112">
        <f t="shared" si="407"/>
        <v>0</v>
      </c>
      <c r="L844" s="11">
        <f t="shared" si="409"/>
        <v>0</v>
      </c>
      <c r="M844" s="108">
        <f t="shared" si="410"/>
        <v>0</v>
      </c>
      <c r="O844" s="11">
        <f t="shared" si="411"/>
        <v>0</v>
      </c>
      <c r="P844" s="108">
        <f t="shared" si="412"/>
        <v>0</v>
      </c>
      <c r="R844" s="11">
        <f t="shared" si="413"/>
        <v>0</v>
      </c>
      <c r="S844" s="108">
        <f t="shared" si="414"/>
        <v>0</v>
      </c>
      <c r="U844" s="11">
        <f t="shared" si="415"/>
        <v>0</v>
      </c>
      <c r="V844" s="108">
        <f t="shared" si="416"/>
        <v>0</v>
      </c>
      <c r="X844" s="11">
        <f t="shared" si="417"/>
        <v>0</v>
      </c>
      <c r="Y844" s="108">
        <f t="shared" si="418"/>
        <v>0</v>
      </c>
      <c r="AA844" s="11">
        <f t="shared" si="419"/>
        <v>0</v>
      </c>
      <c r="AB844" s="108">
        <f t="shared" si="420"/>
        <v>0</v>
      </c>
      <c r="AD844" s="11">
        <f t="shared" si="421"/>
        <v>0</v>
      </c>
      <c r="AE844" s="108">
        <f t="shared" si="422"/>
        <v>0</v>
      </c>
      <c r="AG844" s="11">
        <f t="shared" si="423"/>
        <v>0</v>
      </c>
      <c r="AH844" s="108">
        <f t="shared" si="424"/>
        <v>0</v>
      </c>
      <c r="AJ844" s="11">
        <f t="shared" si="425"/>
        <v>0</v>
      </c>
      <c r="AK844" s="108">
        <f t="shared" si="426"/>
        <v>0</v>
      </c>
      <c r="AM844" s="11">
        <f t="shared" si="427"/>
        <v>0</v>
      </c>
      <c r="AN844" s="108">
        <f t="shared" si="428"/>
        <v>0</v>
      </c>
      <c r="AP844" s="11">
        <f t="shared" si="429"/>
        <v>0</v>
      </c>
      <c r="AQ844" s="108">
        <f t="shared" si="430"/>
        <v>0</v>
      </c>
      <c r="AS844" s="11">
        <f t="shared" si="431"/>
        <v>0</v>
      </c>
      <c r="AT844" s="108">
        <f t="shared" si="432"/>
        <v>0</v>
      </c>
      <c r="AU844" s="158" t="str">
        <f>IF(C844="","",VLOOKUP(B844,apoio!P:S,4,0))</f>
        <v/>
      </c>
    </row>
    <row r="845" spans="1:47" ht="15" customHeight="1" x14ac:dyDescent="0.25">
      <c r="A845" s="7" t="str">
        <f>IF('1_geral'!$D$19="","",'1_geral'!$A$19)</f>
        <v/>
      </c>
      <c r="B845" s="49" t="str">
        <f>IF('1_geral'!$G$19="","",'1_geral'!$G$19)</f>
        <v/>
      </c>
      <c r="C845" s="49" t="str">
        <f>IF('1_geral'!$D$19="","",'1_geral'!$D$19)</f>
        <v/>
      </c>
      <c r="D845" s="35" t="str">
        <f>IF(C845="","",1/'3_pessoal'!C$19)</f>
        <v/>
      </c>
      <c r="E845" s="12">
        <f>IF(C845="",0,'3_pessoal'!CF$19)</f>
        <v>0</v>
      </c>
      <c r="F845" s="33">
        <f>IF(C845="",0,'3_pessoal'!CH$19)</f>
        <v>0</v>
      </c>
      <c r="G845" s="12">
        <f t="shared" si="408"/>
        <v>0</v>
      </c>
      <c r="I845" s="12">
        <f t="shared" si="406"/>
        <v>0</v>
      </c>
      <c r="J845" s="12">
        <f t="shared" si="407"/>
        <v>0</v>
      </c>
      <c r="L845" s="12">
        <f t="shared" si="409"/>
        <v>0</v>
      </c>
      <c r="M845" s="33">
        <f t="shared" si="410"/>
        <v>0</v>
      </c>
      <c r="O845" s="12">
        <f t="shared" si="411"/>
        <v>0</v>
      </c>
      <c r="P845" s="33">
        <f t="shared" si="412"/>
        <v>0</v>
      </c>
      <c r="R845" s="12">
        <f t="shared" si="413"/>
        <v>0</v>
      </c>
      <c r="S845" s="33">
        <f t="shared" si="414"/>
        <v>0</v>
      </c>
      <c r="U845" s="12">
        <f t="shared" si="415"/>
        <v>0</v>
      </c>
      <c r="V845" s="33">
        <f t="shared" si="416"/>
        <v>0</v>
      </c>
      <c r="X845" s="12">
        <f t="shared" si="417"/>
        <v>0</v>
      </c>
      <c r="Y845" s="33">
        <f t="shared" si="418"/>
        <v>0</v>
      </c>
      <c r="AA845" s="12">
        <f t="shared" si="419"/>
        <v>0</v>
      </c>
      <c r="AB845" s="33">
        <f t="shared" si="420"/>
        <v>0</v>
      </c>
      <c r="AD845" s="12">
        <f t="shared" si="421"/>
        <v>0</v>
      </c>
      <c r="AE845" s="33">
        <f t="shared" si="422"/>
        <v>0</v>
      </c>
      <c r="AG845" s="12">
        <f t="shared" si="423"/>
        <v>0</v>
      </c>
      <c r="AH845" s="33">
        <f t="shared" si="424"/>
        <v>0</v>
      </c>
      <c r="AJ845" s="12">
        <f t="shared" si="425"/>
        <v>0</v>
      </c>
      <c r="AK845" s="33">
        <f t="shared" si="426"/>
        <v>0</v>
      </c>
      <c r="AM845" s="12">
        <f t="shared" si="427"/>
        <v>0</v>
      </c>
      <c r="AN845" s="33">
        <f t="shared" si="428"/>
        <v>0</v>
      </c>
      <c r="AP845" s="12">
        <f t="shared" si="429"/>
        <v>0</v>
      </c>
      <c r="AQ845" s="33">
        <f t="shared" si="430"/>
        <v>0</v>
      </c>
      <c r="AS845" s="12">
        <f t="shared" si="431"/>
        <v>0</v>
      </c>
      <c r="AT845" s="33">
        <f t="shared" si="432"/>
        <v>0</v>
      </c>
      <c r="AU845" s="158" t="str">
        <f>IF(C845="","",VLOOKUP(B845,apoio!P:S,4,0))</f>
        <v/>
      </c>
    </row>
    <row r="846" spans="1:47" ht="15" customHeight="1" x14ac:dyDescent="0.25">
      <c r="A846" s="10" t="str">
        <f>IF('1_geral'!$D$20="","",'1_geral'!$A$20)</f>
        <v/>
      </c>
      <c r="B846" s="48" t="str">
        <f>IF('1_geral'!$G$20="","",'1_geral'!$G$20)</f>
        <v/>
      </c>
      <c r="C846" s="48" t="str">
        <f>IF('1_geral'!$D$20="","",'1_geral'!$D$20)</f>
        <v/>
      </c>
      <c r="D846" s="35" t="str">
        <f>IF(C846="","",1/'3_pessoal'!C$20)</f>
        <v/>
      </c>
      <c r="E846" s="11">
        <f>IF(C846="",0,'3_pessoal'!CF$20)</f>
        <v>0</v>
      </c>
      <c r="F846" s="108">
        <f>IF(C846="",0,'3_pessoal'!CH$20)</f>
        <v>0</v>
      </c>
      <c r="G846" s="11">
        <f t="shared" si="408"/>
        <v>0</v>
      </c>
      <c r="I846" s="11">
        <f t="shared" si="406"/>
        <v>0</v>
      </c>
      <c r="J846" s="112">
        <f t="shared" si="407"/>
        <v>0</v>
      </c>
      <c r="L846" s="11">
        <f t="shared" si="409"/>
        <v>0</v>
      </c>
      <c r="M846" s="108">
        <f t="shared" si="410"/>
        <v>0</v>
      </c>
      <c r="O846" s="11">
        <f t="shared" si="411"/>
        <v>0</v>
      </c>
      <c r="P846" s="108">
        <f t="shared" si="412"/>
        <v>0</v>
      </c>
      <c r="R846" s="11">
        <f t="shared" si="413"/>
        <v>0</v>
      </c>
      <c r="S846" s="108">
        <f t="shared" si="414"/>
        <v>0</v>
      </c>
      <c r="U846" s="11">
        <f t="shared" si="415"/>
        <v>0</v>
      </c>
      <c r="V846" s="108">
        <f t="shared" si="416"/>
        <v>0</v>
      </c>
      <c r="X846" s="11">
        <f t="shared" si="417"/>
        <v>0</v>
      </c>
      <c r="Y846" s="108">
        <f t="shared" si="418"/>
        <v>0</v>
      </c>
      <c r="AA846" s="11">
        <f t="shared" si="419"/>
        <v>0</v>
      </c>
      <c r="AB846" s="108">
        <f t="shared" si="420"/>
        <v>0</v>
      </c>
      <c r="AD846" s="11">
        <f t="shared" si="421"/>
        <v>0</v>
      </c>
      <c r="AE846" s="108">
        <f t="shared" si="422"/>
        <v>0</v>
      </c>
      <c r="AG846" s="11">
        <f t="shared" si="423"/>
        <v>0</v>
      </c>
      <c r="AH846" s="108">
        <f t="shared" si="424"/>
        <v>0</v>
      </c>
      <c r="AJ846" s="11">
        <f t="shared" si="425"/>
        <v>0</v>
      </c>
      <c r="AK846" s="108">
        <f t="shared" si="426"/>
        <v>0</v>
      </c>
      <c r="AM846" s="11">
        <f t="shared" si="427"/>
        <v>0</v>
      </c>
      <c r="AN846" s="108">
        <f t="shared" si="428"/>
        <v>0</v>
      </c>
      <c r="AP846" s="11">
        <f t="shared" si="429"/>
        <v>0</v>
      </c>
      <c r="AQ846" s="108">
        <f t="shared" si="430"/>
        <v>0</v>
      </c>
      <c r="AS846" s="11">
        <f t="shared" si="431"/>
        <v>0</v>
      </c>
      <c r="AT846" s="108">
        <f t="shared" si="432"/>
        <v>0</v>
      </c>
      <c r="AU846" s="158" t="str">
        <f>IF(C846="","",VLOOKUP(B846,apoio!P:S,4,0))</f>
        <v/>
      </c>
    </row>
    <row r="847" spans="1:47" ht="15" customHeight="1" x14ac:dyDescent="0.25">
      <c r="A847" s="7" t="str">
        <f>IF('1_geral'!$D$21="","",'1_geral'!$A$21)</f>
        <v/>
      </c>
      <c r="B847" s="49" t="str">
        <f>IF('1_geral'!$G$21="","",'1_geral'!$G$21)</f>
        <v/>
      </c>
      <c r="C847" s="49" t="str">
        <f>IF('1_geral'!$D$21="","",'1_geral'!$D$21)</f>
        <v/>
      </c>
      <c r="D847" s="35" t="str">
        <f>IF(C847="","",1/'3_pessoal'!C$21)</f>
        <v/>
      </c>
      <c r="E847" s="12">
        <f>IF(C847="",0,'3_pessoal'!CF$21)</f>
        <v>0</v>
      </c>
      <c r="F847" s="33">
        <f>IF(C847="",0,'3_pessoal'!CH$21)</f>
        <v>0</v>
      </c>
      <c r="G847" s="12">
        <f t="shared" si="408"/>
        <v>0</v>
      </c>
      <c r="I847" s="12">
        <f t="shared" si="406"/>
        <v>0</v>
      </c>
      <c r="J847" s="12">
        <f t="shared" si="407"/>
        <v>0</v>
      </c>
      <c r="L847" s="12">
        <f t="shared" si="409"/>
        <v>0</v>
      </c>
      <c r="M847" s="33">
        <f t="shared" si="410"/>
        <v>0</v>
      </c>
      <c r="O847" s="12">
        <f t="shared" si="411"/>
        <v>0</v>
      </c>
      <c r="P847" s="33">
        <f t="shared" si="412"/>
        <v>0</v>
      </c>
      <c r="R847" s="12">
        <f t="shared" si="413"/>
        <v>0</v>
      </c>
      <c r="S847" s="33">
        <f t="shared" si="414"/>
        <v>0</v>
      </c>
      <c r="U847" s="12">
        <f t="shared" si="415"/>
        <v>0</v>
      </c>
      <c r="V847" s="33">
        <f t="shared" si="416"/>
        <v>0</v>
      </c>
      <c r="X847" s="12">
        <f t="shared" si="417"/>
        <v>0</v>
      </c>
      <c r="Y847" s="33">
        <f t="shared" si="418"/>
        <v>0</v>
      </c>
      <c r="AA847" s="12">
        <f t="shared" si="419"/>
        <v>0</v>
      </c>
      <c r="AB847" s="33">
        <f t="shared" si="420"/>
        <v>0</v>
      </c>
      <c r="AD847" s="12">
        <f t="shared" si="421"/>
        <v>0</v>
      </c>
      <c r="AE847" s="33">
        <f t="shared" si="422"/>
        <v>0</v>
      </c>
      <c r="AG847" s="12">
        <f t="shared" si="423"/>
        <v>0</v>
      </c>
      <c r="AH847" s="33">
        <f t="shared" si="424"/>
        <v>0</v>
      </c>
      <c r="AJ847" s="12">
        <f t="shared" si="425"/>
        <v>0</v>
      </c>
      <c r="AK847" s="33">
        <f t="shared" si="426"/>
        <v>0</v>
      </c>
      <c r="AM847" s="12">
        <f t="shared" si="427"/>
        <v>0</v>
      </c>
      <c r="AN847" s="33">
        <f t="shared" si="428"/>
        <v>0</v>
      </c>
      <c r="AP847" s="12">
        <f t="shared" si="429"/>
        <v>0</v>
      </c>
      <c r="AQ847" s="33">
        <f t="shared" si="430"/>
        <v>0</v>
      </c>
      <c r="AS847" s="12">
        <f t="shared" si="431"/>
        <v>0</v>
      </c>
      <c r="AT847" s="33">
        <f t="shared" si="432"/>
        <v>0</v>
      </c>
      <c r="AU847" s="158" t="str">
        <f>IF(C847="","",VLOOKUP(B847,apoio!P:S,4,0))</f>
        <v/>
      </c>
    </row>
    <row r="848" spans="1:47" ht="15" customHeight="1" x14ac:dyDescent="0.25">
      <c r="A848" s="10" t="str">
        <f>IF('1_geral'!$D$22="","",'1_geral'!$A$22)</f>
        <v/>
      </c>
      <c r="B848" s="48" t="str">
        <f>IF('1_geral'!$G$22="","",'1_geral'!$G$22)</f>
        <v/>
      </c>
      <c r="C848" s="48" t="str">
        <f>IF('1_geral'!$D$22="","",'1_geral'!$D$22)</f>
        <v/>
      </c>
      <c r="D848" s="35" t="str">
        <f>IF(C848="","",1/'3_pessoal'!C$22)</f>
        <v/>
      </c>
      <c r="E848" s="11">
        <f>IF(C848="",0,'3_pessoal'!CF$22)</f>
        <v>0</v>
      </c>
      <c r="F848" s="108">
        <f>IF(C848="",0,'3_pessoal'!CH$22)</f>
        <v>0</v>
      </c>
      <c r="G848" s="11">
        <f t="shared" si="408"/>
        <v>0</v>
      </c>
      <c r="I848" s="11">
        <f t="shared" si="406"/>
        <v>0</v>
      </c>
      <c r="J848" s="112">
        <f t="shared" si="407"/>
        <v>0</v>
      </c>
      <c r="L848" s="11">
        <f t="shared" si="409"/>
        <v>0</v>
      </c>
      <c r="M848" s="108">
        <f t="shared" si="410"/>
        <v>0</v>
      </c>
      <c r="O848" s="11">
        <f t="shared" si="411"/>
        <v>0</v>
      </c>
      <c r="P848" s="108">
        <f t="shared" si="412"/>
        <v>0</v>
      </c>
      <c r="R848" s="11">
        <f t="shared" si="413"/>
        <v>0</v>
      </c>
      <c r="S848" s="108">
        <f t="shared" si="414"/>
        <v>0</v>
      </c>
      <c r="U848" s="11">
        <f t="shared" si="415"/>
        <v>0</v>
      </c>
      <c r="V848" s="108">
        <f t="shared" si="416"/>
        <v>0</v>
      </c>
      <c r="X848" s="11">
        <f t="shared" si="417"/>
        <v>0</v>
      </c>
      <c r="Y848" s="108">
        <f t="shared" si="418"/>
        <v>0</v>
      </c>
      <c r="AA848" s="11">
        <f t="shared" si="419"/>
        <v>0</v>
      </c>
      <c r="AB848" s="108">
        <f t="shared" si="420"/>
        <v>0</v>
      </c>
      <c r="AD848" s="11">
        <f t="shared" si="421"/>
        <v>0</v>
      </c>
      <c r="AE848" s="108">
        <f t="shared" si="422"/>
        <v>0</v>
      </c>
      <c r="AG848" s="11">
        <f t="shared" si="423"/>
        <v>0</v>
      </c>
      <c r="AH848" s="108">
        <f t="shared" si="424"/>
        <v>0</v>
      </c>
      <c r="AJ848" s="11">
        <f t="shared" si="425"/>
        <v>0</v>
      </c>
      <c r="AK848" s="108">
        <f t="shared" si="426"/>
        <v>0</v>
      </c>
      <c r="AM848" s="11">
        <f t="shared" si="427"/>
        <v>0</v>
      </c>
      <c r="AN848" s="108">
        <f t="shared" si="428"/>
        <v>0</v>
      </c>
      <c r="AP848" s="11">
        <f t="shared" si="429"/>
        <v>0</v>
      </c>
      <c r="AQ848" s="108">
        <f t="shared" si="430"/>
        <v>0</v>
      </c>
      <c r="AS848" s="11">
        <f t="shared" si="431"/>
        <v>0</v>
      </c>
      <c r="AT848" s="108">
        <f t="shared" si="432"/>
        <v>0</v>
      </c>
      <c r="AU848" s="158" t="str">
        <f>IF(C848="","",VLOOKUP(B848,apoio!P:S,4,0))</f>
        <v/>
      </c>
    </row>
    <row r="849" spans="1:47" ht="15" customHeight="1" x14ac:dyDescent="0.25">
      <c r="A849" s="7" t="str">
        <f>IF('1_geral'!$D$23="","",'1_geral'!$A$23)</f>
        <v/>
      </c>
      <c r="B849" s="49" t="str">
        <f>IF('1_geral'!$G$23="","",'1_geral'!$G$23)</f>
        <v/>
      </c>
      <c r="C849" s="49" t="str">
        <f>IF('1_geral'!$D$23="","",'1_geral'!$D$23)</f>
        <v/>
      </c>
      <c r="D849" s="35" t="str">
        <f>IF(C849="","",1/'3_pessoal'!C$23)</f>
        <v/>
      </c>
      <c r="E849" s="12">
        <f>IF(C849="",0,'3_pessoal'!CF$23)</f>
        <v>0</v>
      </c>
      <c r="F849" s="33">
        <f>IF(C849="",0,'3_pessoal'!CH$23)</f>
        <v>0</v>
      </c>
      <c r="G849" s="12">
        <f t="shared" si="408"/>
        <v>0</v>
      </c>
      <c r="I849" s="12">
        <f t="shared" si="406"/>
        <v>0</v>
      </c>
      <c r="J849" s="12">
        <f t="shared" si="407"/>
        <v>0</v>
      </c>
      <c r="L849" s="12">
        <f t="shared" si="409"/>
        <v>0</v>
      </c>
      <c r="M849" s="33">
        <f t="shared" si="410"/>
        <v>0</v>
      </c>
      <c r="O849" s="12">
        <f t="shared" si="411"/>
        <v>0</v>
      </c>
      <c r="P849" s="33">
        <f t="shared" si="412"/>
        <v>0</v>
      </c>
      <c r="R849" s="12">
        <f t="shared" si="413"/>
        <v>0</v>
      </c>
      <c r="S849" s="33">
        <f t="shared" si="414"/>
        <v>0</v>
      </c>
      <c r="U849" s="12">
        <f t="shared" si="415"/>
        <v>0</v>
      </c>
      <c r="V849" s="33">
        <f t="shared" si="416"/>
        <v>0</v>
      </c>
      <c r="X849" s="12">
        <f t="shared" si="417"/>
        <v>0</v>
      </c>
      <c r="Y849" s="33">
        <f t="shared" si="418"/>
        <v>0</v>
      </c>
      <c r="AA849" s="12">
        <f t="shared" si="419"/>
        <v>0</v>
      </c>
      <c r="AB849" s="33">
        <f t="shared" si="420"/>
        <v>0</v>
      </c>
      <c r="AD849" s="12">
        <f t="shared" si="421"/>
        <v>0</v>
      </c>
      <c r="AE849" s="33">
        <f t="shared" si="422"/>
        <v>0</v>
      </c>
      <c r="AG849" s="12">
        <f t="shared" si="423"/>
        <v>0</v>
      </c>
      <c r="AH849" s="33">
        <f t="shared" si="424"/>
        <v>0</v>
      </c>
      <c r="AJ849" s="12">
        <f t="shared" si="425"/>
        <v>0</v>
      </c>
      <c r="AK849" s="33">
        <f t="shared" si="426"/>
        <v>0</v>
      </c>
      <c r="AM849" s="12">
        <f t="shared" si="427"/>
        <v>0</v>
      </c>
      <c r="AN849" s="33">
        <f t="shared" si="428"/>
        <v>0</v>
      </c>
      <c r="AP849" s="12">
        <f t="shared" si="429"/>
        <v>0</v>
      </c>
      <c r="AQ849" s="33">
        <f t="shared" si="430"/>
        <v>0</v>
      </c>
      <c r="AS849" s="12">
        <f t="shared" si="431"/>
        <v>0</v>
      </c>
      <c r="AT849" s="33">
        <f t="shared" si="432"/>
        <v>0</v>
      </c>
      <c r="AU849" s="158" t="str">
        <f>IF(C849="","",VLOOKUP(B849,apoio!P:S,4,0))</f>
        <v/>
      </c>
    </row>
    <row r="850" spans="1:47" ht="15" customHeight="1" x14ac:dyDescent="0.25">
      <c r="A850" s="10" t="str">
        <f>IF('1_geral'!$D$24="","",'1_geral'!$A$24)</f>
        <v/>
      </c>
      <c r="B850" s="48" t="str">
        <f>IF('1_geral'!$G$24="","",'1_geral'!$G$24)</f>
        <v/>
      </c>
      <c r="C850" s="48" t="str">
        <f>IF('1_geral'!$D$24="","",'1_geral'!$D$24)</f>
        <v/>
      </c>
      <c r="D850" s="35" t="str">
        <f>IF(C850="","",1/'3_pessoal'!C$24)</f>
        <v/>
      </c>
      <c r="E850" s="11">
        <f>IF(C850="",0,'3_pessoal'!CF$24)</f>
        <v>0</v>
      </c>
      <c r="F850" s="108">
        <f>IF(C850="",0,'3_pessoal'!CH$24)</f>
        <v>0</v>
      </c>
      <c r="G850" s="11">
        <f t="shared" si="408"/>
        <v>0</v>
      </c>
      <c r="I850" s="11">
        <f t="shared" si="406"/>
        <v>0</v>
      </c>
      <c r="J850" s="112">
        <f t="shared" si="407"/>
        <v>0</v>
      </c>
      <c r="L850" s="11">
        <f t="shared" si="409"/>
        <v>0</v>
      </c>
      <c r="M850" s="108">
        <f t="shared" si="410"/>
        <v>0</v>
      </c>
      <c r="O850" s="11">
        <f t="shared" si="411"/>
        <v>0</v>
      </c>
      <c r="P850" s="108">
        <f t="shared" si="412"/>
        <v>0</v>
      </c>
      <c r="R850" s="11">
        <f t="shared" si="413"/>
        <v>0</v>
      </c>
      <c r="S850" s="108">
        <f t="shared" si="414"/>
        <v>0</v>
      </c>
      <c r="U850" s="11">
        <f t="shared" si="415"/>
        <v>0</v>
      </c>
      <c r="V850" s="108">
        <f t="shared" si="416"/>
        <v>0</v>
      </c>
      <c r="X850" s="11">
        <f t="shared" si="417"/>
        <v>0</v>
      </c>
      <c r="Y850" s="108">
        <f t="shared" si="418"/>
        <v>0</v>
      </c>
      <c r="AA850" s="11">
        <f t="shared" si="419"/>
        <v>0</v>
      </c>
      <c r="AB850" s="108">
        <f t="shared" si="420"/>
        <v>0</v>
      </c>
      <c r="AD850" s="11">
        <f t="shared" si="421"/>
        <v>0</v>
      </c>
      <c r="AE850" s="108">
        <f t="shared" si="422"/>
        <v>0</v>
      </c>
      <c r="AG850" s="11">
        <f t="shared" si="423"/>
        <v>0</v>
      </c>
      <c r="AH850" s="108">
        <f t="shared" si="424"/>
        <v>0</v>
      </c>
      <c r="AJ850" s="11">
        <f t="shared" si="425"/>
        <v>0</v>
      </c>
      <c r="AK850" s="108">
        <f t="shared" si="426"/>
        <v>0</v>
      </c>
      <c r="AM850" s="11">
        <f t="shared" si="427"/>
        <v>0</v>
      </c>
      <c r="AN850" s="108">
        <f t="shared" si="428"/>
        <v>0</v>
      </c>
      <c r="AP850" s="11">
        <f t="shared" si="429"/>
        <v>0</v>
      </c>
      <c r="AQ850" s="108">
        <f t="shared" si="430"/>
        <v>0</v>
      </c>
      <c r="AS850" s="11">
        <f t="shared" si="431"/>
        <v>0</v>
      </c>
      <c r="AT850" s="108">
        <f t="shared" si="432"/>
        <v>0</v>
      </c>
      <c r="AU850" s="158" t="str">
        <f>IF(C850="","",VLOOKUP(B850,apoio!P:S,4,0))</f>
        <v/>
      </c>
    </row>
    <row r="851" spans="1:47" ht="15" customHeight="1" x14ac:dyDescent="0.25">
      <c r="A851" s="7" t="str">
        <f>IF('1_geral'!$D$25="","",'1_geral'!$A$25)</f>
        <v/>
      </c>
      <c r="B851" s="49" t="str">
        <f>IF('1_geral'!$G$25="","",'1_geral'!$G$25)</f>
        <v/>
      </c>
      <c r="C851" s="49" t="str">
        <f>IF('1_geral'!$D$25="","",'1_geral'!$D$25)</f>
        <v/>
      </c>
      <c r="D851" s="35" t="str">
        <f>IF(C851="","",1/'3_pessoal'!C$25)</f>
        <v/>
      </c>
      <c r="E851" s="12">
        <f>IF(C851="",0,'3_pessoal'!CF$25)</f>
        <v>0</v>
      </c>
      <c r="F851" s="33">
        <f>IF(C851="",0,'3_pessoal'!CH$25)</f>
        <v>0</v>
      </c>
      <c r="G851" s="12">
        <f t="shared" si="408"/>
        <v>0</v>
      </c>
      <c r="I851" s="12">
        <f t="shared" si="406"/>
        <v>0</v>
      </c>
      <c r="J851" s="12">
        <f t="shared" si="407"/>
        <v>0</v>
      </c>
      <c r="L851" s="12">
        <f t="shared" si="409"/>
        <v>0</v>
      </c>
      <c r="M851" s="33">
        <f t="shared" si="410"/>
        <v>0</v>
      </c>
      <c r="O851" s="12">
        <f t="shared" si="411"/>
        <v>0</v>
      </c>
      <c r="P851" s="33">
        <f t="shared" si="412"/>
        <v>0</v>
      </c>
      <c r="R851" s="12">
        <f t="shared" si="413"/>
        <v>0</v>
      </c>
      <c r="S851" s="33">
        <f t="shared" si="414"/>
        <v>0</v>
      </c>
      <c r="U851" s="12">
        <f t="shared" si="415"/>
        <v>0</v>
      </c>
      <c r="V851" s="33">
        <f t="shared" si="416"/>
        <v>0</v>
      </c>
      <c r="X851" s="12">
        <f t="shared" si="417"/>
        <v>0</v>
      </c>
      <c r="Y851" s="33">
        <f t="shared" si="418"/>
        <v>0</v>
      </c>
      <c r="AA851" s="12">
        <f t="shared" si="419"/>
        <v>0</v>
      </c>
      <c r="AB851" s="33">
        <f t="shared" si="420"/>
        <v>0</v>
      </c>
      <c r="AD851" s="12">
        <f t="shared" si="421"/>
        <v>0</v>
      </c>
      <c r="AE851" s="33">
        <f t="shared" si="422"/>
        <v>0</v>
      </c>
      <c r="AG851" s="12">
        <f t="shared" si="423"/>
        <v>0</v>
      </c>
      <c r="AH851" s="33">
        <f t="shared" si="424"/>
        <v>0</v>
      </c>
      <c r="AJ851" s="12">
        <f t="shared" si="425"/>
        <v>0</v>
      </c>
      <c r="AK851" s="33">
        <f t="shared" si="426"/>
        <v>0</v>
      </c>
      <c r="AM851" s="12">
        <f t="shared" si="427"/>
        <v>0</v>
      </c>
      <c r="AN851" s="33">
        <f t="shared" si="428"/>
        <v>0</v>
      </c>
      <c r="AP851" s="12">
        <f t="shared" si="429"/>
        <v>0</v>
      </c>
      <c r="AQ851" s="33">
        <f t="shared" si="430"/>
        <v>0</v>
      </c>
      <c r="AS851" s="12">
        <f t="shared" si="431"/>
        <v>0</v>
      </c>
      <c r="AT851" s="33">
        <f t="shared" si="432"/>
        <v>0</v>
      </c>
      <c r="AU851" s="158" t="str">
        <f>IF(C851="","",VLOOKUP(B851,apoio!P:S,4,0))</f>
        <v/>
      </c>
    </row>
    <row r="852" spans="1:47" ht="15" customHeight="1" x14ac:dyDescent="0.25">
      <c r="A852" s="10" t="str">
        <f>IF('1_geral'!$D$26="","",'1_geral'!$A$26)</f>
        <v/>
      </c>
      <c r="B852" s="48" t="str">
        <f>IF('1_geral'!$G$26="","",'1_geral'!$G$26)</f>
        <v/>
      </c>
      <c r="C852" s="48" t="str">
        <f>IF('1_geral'!$D$26="","",'1_geral'!$D$26)</f>
        <v/>
      </c>
      <c r="D852" s="35" t="str">
        <f>IF(C852="","",1/'3_pessoal'!C$26)</f>
        <v/>
      </c>
      <c r="E852" s="11">
        <f>IF(C852="",0,'3_pessoal'!CF$26)</f>
        <v>0</v>
      </c>
      <c r="F852" s="108">
        <f>IF(C852="",0,'3_pessoal'!CH$26)</f>
        <v>0</v>
      </c>
      <c r="G852" s="11">
        <f t="shared" si="408"/>
        <v>0</v>
      </c>
      <c r="I852" s="11">
        <f t="shared" si="406"/>
        <v>0</v>
      </c>
      <c r="J852" s="112">
        <f t="shared" si="407"/>
        <v>0</v>
      </c>
      <c r="L852" s="11">
        <f t="shared" si="409"/>
        <v>0</v>
      </c>
      <c r="M852" s="108">
        <f t="shared" si="410"/>
        <v>0</v>
      </c>
      <c r="O852" s="11">
        <f t="shared" si="411"/>
        <v>0</v>
      </c>
      <c r="P852" s="108">
        <f t="shared" si="412"/>
        <v>0</v>
      </c>
      <c r="R852" s="11">
        <f t="shared" si="413"/>
        <v>0</v>
      </c>
      <c r="S852" s="108">
        <f t="shared" si="414"/>
        <v>0</v>
      </c>
      <c r="U852" s="11">
        <f t="shared" si="415"/>
        <v>0</v>
      </c>
      <c r="V852" s="108">
        <f t="shared" si="416"/>
        <v>0</v>
      </c>
      <c r="X852" s="11">
        <f t="shared" si="417"/>
        <v>0</v>
      </c>
      <c r="Y852" s="108">
        <f t="shared" si="418"/>
        <v>0</v>
      </c>
      <c r="AA852" s="11">
        <f t="shared" si="419"/>
        <v>0</v>
      </c>
      <c r="AB852" s="108">
        <f t="shared" si="420"/>
        <v>0</v>
      </c>
      <c r="AD852" s="11">
        <f t="shared" si="421"/>
        <v>0</v>
      </c>
      <c r="AE852" s="108">
        <f t="shared" si="422"/>
        <v>0</v>
      </c>
      <c r="AG852" s="11">
        <f t="shared" si="423"/>
        <v>0</v>
      </c>
      <c r="AH852" s="108">
        <f t="shared" si="424"/>
        <v>0</v>
      </c>
      <c r="AJ852" s="11">
        <f t="shared" si="425"/>
        <v>0</v>
      </c>
      <c r="AK852" s="108">
        <f t="shared" si="426"/>
        <v>0</v>
      </c>
      <c r="AM852" s="11">
        <f t="shared" si="427"/>
        <v>0</v>
      </c>
      <c r="AN852" s="108">
        <f t="shared" si="428"/>
        <v>0</v>
      </c>
      <c r="AP852" s="11">
        <f t="shared" si="429"/>
        <v>0</v>
      </c>
      <c r="AQ852" s="108">
        <f t="shared" si="430"/>
        <v>0</v>
      </c>
      <c r="AS852" s="11">
        <f t="shared" si="431"/>
        <v>0</v>
      </c>
      <c r="AT852" s="108">
        <f t="shared" si="432"/>
        <v>0</v>
      </c>
      <c r="AU852" s="158" t="str">
        <f>IF(C852="","",VLOOKUP(B852,apoio!P:S,4,0))</f>
        <v/>
      </c>
    </row>
    <row r="853" spans="1:47" ht="15" customHeight="1" x14ac:dyDescent="0.25">
      <c r="A853" s="7" t="str">
        <f>IF('1_geral'!$D$27="","",'1_geral'!$A$27)</f>
        <v/>
      </c>
      <c r="B853" s="49" t="str">
        <f>IF('1_geral'!$G$27="","",'1_geral'!$G$27)</f>
        <v/>
      </c>
      <c r="C853" s="49" t="str">
        <f>IF('1_geral'!$D$27="","",'1_geral'!$D$27)</f>
        <v/>
      </c>
      <c r="D853" s="35" t="str">
        <f>IF(C853="","",1/'3_pessoal'!C$27)</f>
        <v/>
      </c>
      <c r="E853" s="12">
        <f>IF(C853="",0,'3_pessoal'!CF$27)</f>
        <v>0</v>
      </c>
      <c r="F853" s="33">
        <f>IF(C853="",0,'3_pessoal'!CH$27)</f>
        <v>0</v>
      </c>
      <c r="G853" s="12">
        <f t="shared" si="408"/>
        <v>0</v>
      </c>
      <c r="I853" s="12">
        <f t="shared" si="406"/>
        <v>0</v>
      </c>
      <c r="J853" s="12">
        <f t="shared" si="407"/>
        <v>0</v>
      </c>
      <c r="L853" s="12">
        <f t="shared" si="409"/>
        <v>0</v>
      </c>
      <c r="M853" s="33">
        <f t="shared" si="410"/>
        <v>0</v>
      </c>
      <c r="O853" s="12">
        <f t="shared" si="411"/>
        <v>0</v>
      </c>
      <c r="P853" s="33">
        <f t="shared" si="412"/>
        <v>0</v>
      </c>
      <c r="R853" s="12">
        <f t="shared" si="413"/>
        <v>0</v>
      </c>
      <c r="S853" s="33">
        <f t="shared" si="414"/>
        <v>0</v>
      </c>
      <c r="U853" s="12">
        <f t="shared" si="415"/>
        <v>0</v>
      </c>
      <c r="V853" s="33">
        <f t="shared" si="416"/>
        <v>0</v>
      </c>
      <c r="X853" s="12">
        <f t="shared" si="417"/>
        <v>0</v>
      </c>
      <c r="Y853" s="33">
        <f t="shared" si="418"/>
        <v>0</v>
      </c>
      <c r="AA853" s="12">
        <f t="shared" si="419"/>
        <v>0</v>
      </c>
      <c r="AB853" s="33">
        <f t="shared" si="420"/>
        <v>0</v>
      </c>
      <c r="AD853" s="12">
        <f t="shared" si="421"/>
        <v>0</v>
      </c>
      <c r="AE853" s="33">
        <f t="shared" si="422"/>
        <v>0</v>
      </c>
      <c r="AG853" s="12">
        <f t="shared" si="423"/>
        <v>0</v>
      </c>
      <c r="AH853" s="33">
        <f t="shared" si="424"/>
        <v>0</v>
      </c>
      <c r="AJ853" s="12">
        <f t="shared" si="425"/>
        <v>0</v>
      </c>
      <c r="AK853" s="33">
        <f t="shared" si="426"/>
        <v>0</v>
      </c>
      <c r="AM853" s="12">
        <f t="shared" si="427"/>
        <v>0</v>
      </c>
      <c r="AN853" s="33">
        <f t="shared" si="428"/>
        <v>0</v>
      </c>
      <c r="AP853" s="12">
        <f t="shared" si="429"/>
        <v>0</v>
      </c>
      <c r="AQ853" s="33">
        <f t="shared" si="430"/>
        <v>0</v>
      </c>
      <c r="AS853" s="12">
        <f t="shared" si="431"/>
        <v>0</v>
      </c>
      <c r="AT853" s="33">
        <f t="shared" si="432"/>
        <v>0</v>
      </c>
      <c r="AU853" s="158" t="str">
        <f>IF(C853="","",VLOOKUP(B853,apoio!P:S,4,0))</f>
        <v/>
      </c>
    </row>
    <row r="854" spans="1:47" ht="15" customHeight="1" x14ac:dyDescent="0.25">
      <c r="A854" s="10" t="str">
        <f>IF('1_geral'!$D$28="","",'1_geral'!$A$28)</f>
        <v/>
      </c>
      <c r="B854" s="48" t="str">
        <f>IF('1_geral'!$G$28="","",'1_geral'!$G$28)</f>
        <v/>
      </c>
      <c r="C854" s="48" t="str">
        <f>IF('1_geral'!$D$28="","",'1_geral'!$D$28)</f>
        <v/>
      </c>
      <c r="D854" s="35" t="str">
        <f>IF(C854="","",1/'3_pessoal'!C$28)</f>
        <v/>
      </c>
      <c r="E854" s="11">
        <f>IF(C854="",0,'3_pessoal'!CF$28)</f>
        <v>0</v>
      </c>
      <c r="F854" s="108">
        <f>IF(C854="",0,'3_pessoal'!CH$28)</f>
        <v>0</v>
      </c>
      <c r="G854" s="11">
        <f t="shared" si="408"/>
        <v>0</v>
      </c>
      <c r="I854" s="11">
        <f t="shared" si="406"/>
        <v>0</v>
      </c>
      <c r="J854" s="112">
        <f t="shared" si="407"/>
        <v>0</v>
      </c>
      <c r="L854" s="11">
        <f t="shared" si="409"/>
        <v>0</v>
      </c>
      <c r="M854" s="108">
        <f t="shared" si="410"/>
        <v>0</v>
      </c>
      <c r="O854" s="11">
        <f t="shared" si="411"/>
        <v>0</v>
      </c>
      <c r="P854" s="108">
        <f t="shared" si="412"/>
        <v>0</v>
      </c>
      <c r="R854" s="11">
        <f t="shared" si="413"/>
        <v>0</v>
      </c>
      <c r="S854" s="108">
        <f t="shared" si="414"/>
        <v>0</v>
      </c>
      <c r="U854" s="11">
        <f t="shared" si="415"/>
        <v>0</v>
      </c>
      <c r="V854" s="108">
        <f t="shared" si="416"/>
        <v>0</v>
      </c>
      <c r="X854" s="11">
        <f t="shared" si="417"/>
        <v>0</v>
      </c>
      <c r="Y854" s="108">
        <f t="shared" si="418"/>
        <v>0</v>
      </c>
      <c r="AA854" s="11">
        <f t="shared" si="419"/>
        <v>0</v>
      </c>
      <c r="AB854" s="108">
        <f t="shared" si="420"/>
        <v>0</v>
      </c>
      <c r="AD854" s="11">
        <f t="shared" si="421"/>
        <v>0</v>
      </c>
      <c r="AE854" s="108">
        <f t="shared" si="422"/>
        <v>0</v>
      </c>
      <c r="AG854" s="11">
        <f t="shared" si="423"/>
        <v>0</v>
      </c>
      <c r="AH854" s="108">
        <f t="shared" si="424"/>
        <v>0</v>
      </c>
      <c r="AJ854" s="11">
        <f t="shared" si="425"/>
        <v>0</v>
      </c>
      <c r="AK854" s="108">
        <f t="shared" si="426"/>
        <v>0</v>
      </c>
      <c r="AM854" s="11">
        <f t="shared" si="427"/>
        <v>0</v>
      </c>
      <c r="AN854" s="108">
        <f t="shared" si="428"/>
        <v>0</v>
      </c>
      <c r="AP854" s="11">
        <f t="shared" si="429"/>
        <v>0</v>
      </c>
      <c r="AQ854" s="108">
        <f t="shared" si="430"/>
        <v>0</v>
      </c>
      <c r="AS854" s="11">
        <f t="shared" si="431"/>
        <v>0</v>
      </c>
      <c r="AT854" s="108">
        <f t="shared" si="432"/>
        <v>0</v>
      </c>
      <c r="AU854" s="158" t="str">
        <f>IF(C854="","",VLOOKUP(B854,apoio!P:S,4,0))</f>
        <v/>
      </c>
    </row>
    <row r="855" spans="1:47" ht="15" customHeight="1" x14ac:dyDescent="0.25">
      <c r="A855" s="7" t="str">
        <f>IF('1_geral'!$D$29="","",'1_geral'!$A$29)</f>
        <v/>
      </c>
      <c r="B855" s="49" t="str">
        <f>IF('1_geral'!$G$29="","",'1_geral'!$G$29)</f>
        <v/>
      </c>
      <c r="C855" s="49" t="str">
        <f>IF('1_geral'!$D$29="","",'1_geral'!$D$29)</f>
        <v/>
      </c>
      <c r="D855" s="35" t="str">
        <f>IF(C855="","",1/'3_pessoal'!C$29)</f>
        <v/>
      </c>
      <c r="E855" s="12">
        <f>IF(C855="",0,'3_pessoal'!CF$29)</f>
        <v>0</v>
      </c>
      <c r="F855" s="33">
        <f>IF(C855="",0,'3_pessoal'!CH$29)</f>
        <v>0</v>
      </c>
      <c r="G855" s="12">
        <f t="shared" si="408"/>
        <v>0</v>
      </c>
      <c r="I855" s="12">
        <f t="shared" si="406"/>
        <v>0</v>
      </c>
      <c r="J855" s="12">
        <f t="shared" si="407"/>
        <v>0</v>
      </c>
      <c r="L855" s="12">
        <f t="shared" si="409"/>
        <v>0</v>
      </c>
      <c r="M855" s="33">
        <f t="shared" si="410"/>
        <v>0</v>
      </c>
      <c r="O855" s="12">
        <f t="shared" si="411"/>
        <v>0</v>
      </c>
      <c r="P855" s="33">
        <f t="shared" si="412"/>
        <v>0</v>
      </c>
      <c r="R855" s="12">
        <f t="shared" si="413"/>
        <v>0</v>
      </c>
      <c r="S855" s="33">
        <f t="shared" si="414"/>
        <v>0</v>
      </c>
      <c r="U855" s="12">
        <f t="shared" si="415"/>
        <v>0</v>
      </c>
      <c r="V855" s="33">
        <f t="shared" si="416"/>
        <v>0</v>
      </c>
      <c r="X855" s="12">
        <f t="shared" si="417"/>
        <v>0</v>
      </c>
      <c r="Y855" s="33">
        <f t="shared" si="418"/>
        <v>0</v>
      </c>
      <c r="AA855" s="12">
        <f t="shared" si="419"/>
        <v>0</v>
      </c>
      <c r="AB855" s="33">
        <f t="shared" si="420"/>
        <v>0</v>
      </c>
      <c r="AD855" s="12">
        <f t="shared" si="421"/>
        <v>0</v>
      </c>
      <c r="AE855" s="33">
        <f t="shared" si="422"/>
        <v>0</v>
      </c>
      <c r="AG855" s="12">
        <f t="shared" si="423"/>
        <v>0</v>
      </c>
      <c r="AH855" s="33">
        <f t="shared" si="424"/>
        <v>0</v>
      </c>
      <c r="AJ855" s="12">
        <f t="shared" si="425"/>
        <v>0</v>
      </c>
      <c r="AK855" s="33">
        <f t="shared" si="426"/>
        <v>0</v>
      </c>
      <c r="AM855" s="12">
        <f t="shared" si="427"/>
        <v>0</v>
      </c>
      <c r="AN855" s="33">
        <f t="shared" si="428"/>
        <v>0</v>
      </c>
      <c r="AP855" s="12">
        <f t="shared" si="429"/>
        <v>0</v>
      </c>
      <c r="AQ855" s="33">
        <f t="shared" si="430"/>
        <v>0</v>
      </c>
      <c r="AS855" s="12">
        <f t="shared" si="431"/>
        <v>0</v>
      </c>
      <c r="AT855" s="33">
        <f t="shared" si="432"/>
        <v>0</v>
      </c>
      <c r="AU855" s="158" t="str">
        <f>IF(C855="","",VLOOKUP(B855,apoio!P:S,4,0))</f>
        <v/>
      </c>
    </row>
    <row r="856" spans="1:47" ht="15" customHeight="1" x14ac:dyDescent="0.25">
      <c r="A856" s="10" t="str">
        <f>IF('1_geral'!$D$30="","",'1_geral'!$A$30)</f>
        <v/>
      </c>
      <c r="B856" s="48" t="str">
        <f>IF('1_geral'!$G$30="","",'1_geral'!$G$30)</f>
        <v/>
      </c>
      <c r="C856" s="48" t="str">
        <f>IF('1_geral'!$D$30="","",'1_geral'!$D$30)</f>
        <v/>
      </c>
      <c r="D856" s="35" t="str">
        <f>IF(C856="","",1/'3_pessoal'!C$30)</f>
        <v/>
      </c>
      <c r="E856" s="11">
        <f>IF(C856="",0,'3_pessoal'!CF$30)</f>
        <v>0</v>
      </c>
      <c r="F856" s="108">
        <f>IF(C856="",0,'3_pessoal'!CH$30)</f>
        <v>0</v>
      </c>
      <c r="G856" s="11">
        <f t="shared" si="408"/>
        <v>0</v>
      </c>
      <c r="I856" s="11">
        <f t="shared" si="406"/>
        <v>0</v>
      </c>
      <c r="J856" s="112">
        <f t="shared" si="407"/>
        <v>0</v>
      </c>
      <c r="L856" s="11">
        <f t="shared" si="409"/>
        <v>0</v>
      </c>
      <c r="M856" s="108">
        <f t="shared" si="410"/>
        <v>0</v>
      </c>
      <c r="O856" s="11">
        <f t="shared" si="411"/>
        <v>0</v>
      </c>
      <c r="P856" s="108">
        <f t="shared" si="412"/>
        <v>0</v>
      </c>
      <c r="R856" s="11">
        <f t="shared" si="413"/>
        <v>0</v>
      </c>
      <c r="S856" s="108">
        <f t="shared" si="414"/>
        <v>0</v>
      </c>
      <c r="U856" s="11">
        <f t="shared" si="415"/>
        <v>0</v>
      </c>
      <c r="V856" s="108">
        <f t="shared" si="416"/>
        <v>0</v>
      </c>
      <c r="X856" s="11">
        <f t="shared" si="417"/>
        <v>0</v>
      </c>
      <c r="Y856" s="108">
        <f t="shared" si="418"/>
        <v>0</v>
      </c>
      <c r="AA856" s="11">
        <f t="shared" si="419"/>
        <v>0</v>
      </c>
      <c r="AB856" s="108">
        <f t="shared" si="420"/>
        <v>0</v>
      </c>
      <c r="AD856" s="11">
        <f t="shared" si="421"/>
        <v>0</v>
      </c>
      <c r="AE856" s="108">
        <f t="shared" si="422"/>
        <v>0</v>
      </c>
      <c r="AG856" s="11">
        <f t="shared" si="423"/>
        <v>0</v>
      </c>
      <c r="AH856" s="108">
        <f t="shared" si="424"/>
        <v>0</v>
      </c>
      <c r="AJ856" s="11">
        <f t="shared" si="425"/>
        <v>0</v>
      </c>
      <c r="AK856" s="108">
        <f t="shared" si="426"/>
        <v>0</v>
      </c>
      <c r="AM856" s="11">
        <f t="shared" si="427"/>
        <v>0</v>
      </c>
      <c r="AN856" s="108">
        <f t="shared" si="428"/>
        <v>0</v>
      </c>
      <c r="AP856" s="11">
        <f t="shared" si="429"/>
        <v>0</v>
      </c>
      <c r="AQ856" s="108">
        <f t="shared" si="430"/>
        <v>0</v>
      </c>
      <c r="AS856" s="11">
        <f t="shared" si="431"/>
        <v>0</v>
      </c>
      <c r="AT856" s="108">
        <f t="shared" si="432"/>
        <v>0</v>
      </c>
      <c r="AU856" s="158" t="str">
        <f>IF(C856="","",VLOOKUP(B856,apoio!P:S,4,0))</f>
        <v/>
      </c>
    </row>
    <row r="857" spans="1:47" ht="15" customHeight="1" x14ac:dyDescent="0.25">
      <c r="A857" s="7" t="str">
        <f>IF('1_geral'!$D$31="","",'1_geral'!$A$31)</f>
        <v/>
      </c>
      <c r="B857" s="49" t="str">
        <f>IF('1_geral'!$G$31="","",'1_geral'!$G$31)</f>
        <v/>
      </c>
      <c r="C857" s="49" t="str">
        <f>IF('1_geral'!$D$31="","",'1_geral'!$D$31)</f>
        <v/>
      </c>
      <c r="D857" s="35" t="str">
        <f>IF(C857="","",1/'3_pessoal'!C$31)</f>
        <v/>
      </c>
      <c r="E857" s="12">
        <f>IF(C857="",0,'3_pessoal'!CF$31)</f>
        <v>0</v>
      </c>
      <c r="F857" s="33">
        <f>IF(C857="",0,'3_pessoal'!CH$31)</f>
        <v>0</v>
      </c>
      <c r="G857" s="12">
        <f t="shared" si="408"/>
        <v>0</v>
      </c>
      <c r="I857" s="12">
        <f t="shared" si="406"/>
        <v>0</v>
      </c>
      <c r="J857" s="12">
        <f t="shared" si="407"/>
        <v>0</v>
      </c>
      <c r="L857" s="12">
        <f t="shared" si="409"/>
        <v>0</v>
      </c>
      <c r="M857" s="33">
        <f t="shared" si="410"/>
        <v>0</v>
      </c>
      <c r="O857" s="12">
        <f t="shared" si="411"/>
        <v>0</v>
      </c>
      <c r="P857" s="33">
        <f t="shared" si="412"/>
        <v>0</v>
      </c>
      <c r="R857" s="12">
        <f t="shared" si="413"/>
        <v>0</v>
      </c>
      <c r="S857" s="33">
        <f t="shared" si="414"/>
        <v>0</v>
      </c>
      <c r="U857" s="12">
        <f t="shared" si="415"/>
        <v>0</v>
      </c>
      <c r="V857" s="33">
        <f t="shared" si="416"/>
        <v>0</v>
      </c>
      <c r="X857" s="12">
        <f t="shared" si="417"/>
        <v>0</v>
      </c>
      <c r="Y857" s="33">
        <f t="shared" si="418"/>
        <v>0</v>
      </c>
      <c r="AA857" s="12">
        <f t="shared" si="419"/>
        <v>0</v>
      </c>
      <c r="AB857" s="33">
        <f t="shared" si="420"/>
        <v>0</v>
      </c>
      <c r="AD857" s="12">
        <f t="shared" si="421"/>
        <v>0</v>
      </c>
      <c r="AE857" s="33">
        <f t="shared" si="422"/>
        <v>0</v>
      </c>
      <c r="AG857" s="12">
        <f t="shared" si="423"/>
        <v>0</v>
      </c>
      <c r="AH857" s="33">
        <f t="shared" si="424"/>
        <v>0</v>
      </c>
      <c r="AJ857" s="12">
        <f t="shared" si="425"/>
        <v>0</v>
      </c>
      <c r="AK857" s="33">
        <f t="shared" si="426"/>
        <v>0</v>
      </c>
      <c r="AM857" s="12">
        <f t="shared" si="427"/>
        <v>0</v>
      </c>
      <c r="AN857" s="33">
        <f t="shared" si="428"/>
        <v>0</v>
      </c>
      <c r="AP857" s="12">
        <f t="shared" si="429"/>
        <v>0</v>
      </c>
      <c r="AQ857" s="33">
        <f t="shared" si="430"/>
        <v>0</v>
      </c>
      <c r="AS857" s="12">
        <f t="shared" si="431"/>
        <v>0</v>
      </c>
      <c r="AT857" s="33">
        <f t="shared" si="432"/>
        <v>0</v>
      </c>
      <c r="AU857" s="158" t="str">
        <f>IF(C857="","",VLOOKUP(B857,apoio!P:S,4,0))</f>
        <v/>
      </c>
    </row>
    <row r="858" spans="1:47" ht="15" customHeight="1" x14ac:dyDescent="0.25">
      <c r="A858" s="10" t="str">
        <f>IF('1_geral'!$D$32="","",'1_geral'!$A$32)</f>
        <v/>
      </c>
      <c r="B858" s="48" t="str">
        <f>IF('1_geral'!$G$32="","",'1_geral'!$G$32)</f>
        <v/>
      </c>
      <c r="C858" s="48" t="str">
        <f>IF('1_geral'!$D$32="","",'1_geral'!$D$32)</f>
        <v/>
      </c>
      <c r="D858" s="35" t="str">
        <f>IF(C858="","",1/'3_pessoal'!C$32)</f>
        <v/>
      </c>
      <c r="E858" s="11">
        <f>IF(C858="",0,'3_pessoal'!CF$32)</f>
        <v>0</v>
      </c>
      <c r="F858" s="108">
        <f>IF(C858="",0,'3_pessoal'!CH$32)</f>
        <v>0</v>
      </c>
      <c r="G858" s="11">
        <f t="shared" si="408"/>
        <v>0</v>
      </c>
      <c r="I858" s="11">
        <f t="shared" si="406"/>
        <v>0</v>
      </c>
      <c r="J858" s="112">
        <f t="shared" si="407"/>
        <v>0</v>
      </c>
      <c r="L858" s="11">
        <f t="shared" si="409"/>
        <v>0</v>
      </c>
      <c r="M858" s="108">
        <f t="shared" si="410"/>
        <v>0</v>
      </c>
      <c r="O858" s="11">
        <f t="shared" si="411"/>
        <v>0</v>
      </c>
      <c r="P858" s="108">
        <f t="shared" si="412"/>
        <v>0</v>
      </c>
      <c r="R858" s="11">
        <f t="shared" si="413"/>
        <v>0</v>
      </c>
      <c r="S858" s="108">
        <f t="shared" si="414"/>
        <v>0</v>
      </c>
      <c r="U858" s="11">
        <f t="shared" si="415"/>
        <v>0</v>
      </c>
      <c r="V858" s="108">
        <f t="shared" si="416"/>
        <v>0</v>
      </c>
      <c r="X858" s="11">
        <f t="shared" si="417"/>
        <v>0</v>
      </c>
      <c r="Y858" s="108">
        <f t="shared" si="418"/>
        <v>0</v>
      </c>
      <c r="AA858" s="11">
        <f t="shared" si="419"/>
        <v>0</v>
      </c>
      <c r="AB858" s="108">
        <f t="shared" si="420"/>
        <v>0</v>
      </c>
      <c r="AD858" s="11">
        <f t="shared" si="421"/>
        <v>0</v>
      </c>
      <c r="AE858" s="108">
        <f t="shared" si="422"/>
        <v>0</v>
      </c>
      <c r="AG858" s="11">
        <f t="shared" si="423"/>
        <v>0</v>
      </c>
      <c r="AH858" s="108">
        <f t="shared" si="424"/>
        <v>0</v>
      </c>
      <c r="AJ858" s="11">
        <f t="shared" si="425"/>
        <v>0</v>
      </c>
      <c r="AK858" s="108">
        <f t="shared" si="426"/>
        <v>0</v>
      </c>
      <c r="AM858" s="11">
        <f t="shared" si="427"/>
        <v>0</v>
      </c>
      <c r="AN858" s="108">
        <f t="shared" si="428"/>
        <v>0</v>
      </c>
      <c r="AP858" s="11">
        <f t="shared" si="429"/>
        <v>0</v>
      </c>
      <c r="AQ858" s="108">
        <f t="shared" si="430"/>
        <v>0</v>
      </c>
      <c r="AS858" s="11">
        <f t="shared" si="431"/>
        <v>0</v>
      </c>
      <c r="AT858" s="108">
        <f t="shared" si="432"/>
        <v>0</v>
      </c>
      <c r="AU858" s="158" t="str">
        <f>IF(C858="","",VLOOKUP(B858,apoio!P:S,4,0))</f>
        <v/>
      </c>
    </row>
    <row r="859" spans="1:47" ht="15" customHeight="1" x14ac:dyDescent="0.25">
      <c r="A859" s="7" t="str">
        <f>IF('1_geral'!$D$33="","",'1_geral'!$A$33)</f>
        <v/>
      </c>
      <c r="B859" s="49" t="str">
        <f>IF('1_geral'!$G$33="","",'1_geral'!$G$33)</f>
        <v/>
      </c>
      <c r="C859" s="49" t="str">
        <f>IF('1_geral'!$D$33="","",'1_geral'!$D$33)</f>
        <v/>
      </c>
      <c r="D859" s="35" t="str">
        <f>IF(C859="","",1/'3_pessoal'!C$33)</f>
        <v/>
      </c>
      <c r="E859" s="12">
        <f>IF(C859="",0,'3_pessoal'!CF$33)</f>
        <v>0</v>
      </c>
      <c r="F859" s="33">
        <f>IF(C859="",0,'3_pessoal'!CH$33)</f>
        <v>0</v>
      </c>
      <c r="G859" s="12">
        <f t="shared" si="408"/>
        <v>0</v>
      </c>
      <c r="I859" s="12">
        <f t="shared" si="406"/>
        <v>0</v>
      </c>
      <c r="J859" s="12">
        <f t="shared" si="407"/>
        <v>0</v>
      </c>
      <c r="L859" s="12">
        <f t="shared" si="409"/>
        <v>0</v>
      </c>
      <c r="M859" s="33">
        <f t="shared" si="410"/>
        <v>0</v>
      </c>
      <c r="O859" s="12">
        <f t="shared" si="411"/>
        <v>0</v>
      </c>
      <c r="P859" s="33">
        <f t="shared" si="412"/>
        <v>0</v>
      </c>
      <c r="R859" s="12">
        <f t="shared" si="413"/>
        <v>0</v>
      </c>
      <c r="S859" s="33">
        <f t="shared" si="414"/>
        <v>0</v>
      </c>
      <c r="U859" s="12">
        <f t="shared" si="415"/>
        <v>0</v>
      </c>
      <c r="V859" s="33">
        <f t="shared" si="416"/>
        <v>0</v>
      </c>
      <c r="X859" s="12">
        <f t="shared" si="417"/>
        <v>0</v>
      </c>
      <c r="Y859" s="33">
        <f t="shared" si="418"/>
        <v>0</v>
      </c>
      <c r="AA859" s="12">
        <f t="shared" si="419"/>
        <v>0</v>
      </c>
      <c r="AB859" s="33">
        <f t="shared" si="420"/>
        <v>0</v>
      </c>
      <c r="AD859" s="12">
        <f t="shared" si="421"/>
        <v>0</v>
      </c>
      <c r="AE859" s="33">
        <f t="shared" si="422"/>
        <v>0</v>
      </c>
      <c r="AG859" s="12">
        <f t="shared" si="423"/>
        <v>0</v>
      </c>
      <c r="AH859" s="33">
        <f t="shared" si="424"/>
        <v>0</v>
      </c>
      <c r="AJ859" s="12">
        <f t="shared" si="425"/>
        <v>0</v>
      </c>
      <c r="AK859" s="33">
        <f t="shared" si="426"/>
        <v>0</v>
      </c>
      <c r="AM859" s="12">
        <f t="shared" si="427"/>
        <v>0</v>
      </c>
      <c r="AN859" s="33">
        <f t="shared" si="428"/>
        <v>0</v>
      </c>
      <c r="AP859" s="12">
        <f t="shared" si="429"/>
        <v>0</v>
      </c>
      <c r="AQ859" s="33">
        <f t="shared" si="430"/>
        <v>0</v>
      </c>
      <c r="AS859" s="12">
        <f t="shared" si="431"/>
        <v>0</v>
      </c>
      <c r="AT859" s="33">
        <f t="shared" si="432"/>
        <v>0</v>
      </c>
      <c r="AU859" s="158" t="str">
        <f>IF(C859="","",VLOOKUP(B859,apoio!P:S,4,0))</f>
        <v/>
      </c>
    </row>
    <row r="860" spans="1:47" ht="15" customHeight="1" x14ac:dyDescent="0.25">
      <c r="A860" s="10" t="str">
        <f>IF('1_geral'!$D$34="","",'1_geral'!$A$34)</f>
        <v/>
      </c>
      <c r="B860" s="48" t="str">
        <f>IF('1_geral'!$G$34="","",'1_geral'!$G$34)</f>
        <v/>
      </c>
      <c r="C860" s="48" t="str">
        <f>IF('1_geral'!$D$34="","",'1_geral'!$D$34)</f>
        <v/>
      </c>
      <c r="D860" s="35" t="str">
        <f>IF(C860="","",1/'3_pessoal'!C$34)</f>
        <v/>
      </c>
      <c r="E860" s="11">
        <f>IF(C860="",0,'3_pessoal'!CF$34)</f>
        <v>0</v>
      </c>
      <c r="F860" s="108">
        <f>IF(C860="",0,'3_pessoal'!CH$34)</f>
        <v>0</v>
      </c>
      <c r="G860" s="11">
        <f t="shared" si="408"/>
        <v>0</v>
      </c>
      <c r="I860" s="11">
        <f t="shared" si="406"/>
        <v>0</v>
      </c>
      <c r="J860" s="112">
        <f t="shared" si="407"/>
        <v>0</v>
      </c>
      <c r="L860" s="11">
        <f t="shared" si="409"/>
        <v>0</v>
      </c>
      <c r="M860" s="108">
        <f t="shared" si="410"/>
        <v>0</v>
      </c>
      <c r="O860" s="11">
        <f t="shared" si="411"/>
        <v>0</v>
      </c>
      <c r="P860" s="108">
        <f t="shared" si="412"/>
        <v>0</v>
      </c>
      <c r="R860" s="11">
        <f t="shared" si="413"/>
        <v>0</v>
      </c>
      <c r="S860" s="108">
        <f t="shared" si="414"/>
        <v>0</v>
      </c>
      <c r="U860" s="11">
        <f t="shared" si="415"/>
        <v>0</v>
      </c>
      <c r="V860" s="108">
        <f t="shared" si="416"/>
        <v>0</v>
      </c>
      <c r="X860" s="11">
        <f t="shared" si="417"/>
        <v>0</v>
      </c>
      <c r="Y860" s="108">
        <f t="shared" si="418"/>
        <v>0</v>
      </c>
      <c r="AA860" s="11">
        <f t="shared" si="419"/>
        <v>0</v>
      </c>
      <c r="AB860" s="108">
        <f t="shared" si="420"/>
        <v>0</v>
      </c>
      <c r="AD860" s="11">
        <f t="shared" si="421"/>
        <v>0</v>
      </c>
      <c r="AE860" s="108">
        <f t="shared" si="422"/>
        <v>0</v>
      </c>
      <c r="AG860" s="11">
        <f t="shared" si="423"/>
        <v>0</v>
      </c>
      <c r="AH860" s="108">
        <f t="shared" si="424"/>
        <v>0</v>
      </c>
      <c r="AJ860" s="11">
        <f t="shared" si="425"/>
        <v>0</v>
      </c>
      <c r="AK860" s="108">
        <f t="shared" si="426"/>
        <v>0</v>
      </c>
      <c r="AM860" s="11">
        <f t="shared" si="427"/>
        <v>0</v>
      </c>
      <c r="AN860" s="108">
        <f t="shared" si="428"/>
        <v>0</v>
      </c>
      <c r="AP860" s="11">
        <f t="shared" si="429"/>
        <v>0</v>
      </c>
      <c r="AQ860" s="108">
        <f t="shared" si="430"/>
        <v>0</v>
      </c>
      <c r="AS860" s="11">
        <f t="shared" si="431"/>
        <v>0</v>
      </c>
      <c r="AT860" s="108">
        <f t="shared" si="432"/>
        <v>0</v>
      </c>
      <c r="AU860" s="158" t="str">
        <f>IF(C860="","",VLOOKUP(B860,apoio!P:S,4,0))</f>
        <v/>
      </c>
    </row>
    <row r="861" spans="1:47" ht="15" customHeight="1" x14ac:dyDescent="0.25">
      <c r="A861" s="7" t="str">
        <f>IF('1_geral'!$D$35="","",'1_geral'!$A$35)</f>
        <v/>
      </c>
      <c r="B861" s="49" t="str">
        <f>IF('1_geral'!$G$35="","",'1_geral'!$G$35)</f>
        <v/>
      </c>
      <c r="C861" s="49" t="str">
        <f>IF('1_geral'!$D$35="","",'1_geral'!$D$35)</f>
        <v/>
      </c>
      <c r="D861" s="35" t="str">
        <f>IF(C861="","",1/'3_pessoal'!C$35)</f>
        <v/>
      </c>
      <c r="E861" s="12">
        <f>IF(C861="",0,'3_pessoal'!CF$35)</f>
        <v>0</v>
      </c>
      <c r="F861" s="33">
        <f>IF(C861="",0,'3_pessoal'!CH$35)</f>
        <v>0</v>
      </c>
      <c r="G861" s="12">
        <f t="shared" si="408"/>
        <v>0</v>
      </c>
      <c r="I861" s="12">
        <f t="shared" si="406"/>
        <v>0</v>
      </c>
      <c r="J861" s="12">
        <f t="shared" si="407"/>
        <v>0</v>
      </c>
      <c r="L861" s="12">
        <f t="shared" si="409"/>
        <v>0</v>
      </c>
      <c r="M861" s="33">
        <f t="shared" si="410"/>
        <v>0</v>
      </c>
      <c r="O861" s="12">
        <f t="shared" si="411"/>
        <v>0</v>
      </c>
      <c r="P861" s="33">
        <f t="shared" si="412"/>
        <v>0</v>
      </c>
      <c r="R861" s="12">
        <f t="shared" si="413"/>
        <v>0</v>
      </c>
      <c r="S861" s="33">
        <f t="shared" si="414"/>
        <v>0</v>
      </c>
      <c r="U861" s="12">
        <f t="shared" si="415"/>
        <v>0</v>
      </c>
      <c r="V861" s="33">
        <f t="shared" si="416"/>
        <v>0</v>
      </c>
      <c r="X861" s="12">
        <f t="shared" si="417"/>
        <v>0</v>
      </c>
      <c r="Y861" s="33">
        <f t="shared" si="418"/>
        <v>0</v>
      </c>
      <c r="AA861" s="12">
        <f t="shared" si="419"/>
        <v>0</v>
      </c>
      <c r="AB861" s="33">
        <f t="shared" si="420"/>
        <v>0</v>
      </c>
      <c r="AD861" s="12">
        <f t="shared" si="421"/>
        <v>0</v>
      </c>
      <c r="AE861" s="33">
        <f t="shared" si="422"/>
        <v>0</v>
      </c>
      <c r="AG861" s="12">
        <f t="shared" si="423"/>
        <v>0</v>
      </c>
      <c r="AH861" s="33">
        <f t="shared" si="424"/>
        <v>0</v>
      </c>
      <c r="AJ861" s="12">
        <f t="shared" si="425"/>
        <v>0</v>
      </c>
      <c r="AK861" s="33">
        <f t="shared" si="426"/>
        <v>0</v>
      </c>
      <c r="AM861" s="12">
        <f t="shared" si="427"/>
        <v>0</v>
      </c>
      <c r="AN861" s="33">
        <f t="shared" si="428"/>
        <v>0</v>
      </c>
      <c r="AP861" s="12">
        <f t="shared" si="429"/>
        <v>0</v>
      </c>
      <c r="AQ861" s="33">
        <f t="shared" si="430"/>
        <v>0</v>
      </c>
      <c r="AS861" s="12">
        <f t="shared" si="431"/>
        <v>0</v>
      </c>
      <c r="AT861" s="33">
        <f t="shared" si="432"/>
        <v>0</v>
      </c>
      <c r="AU861" s="158" t="str">
        <f>IF(C861="","",VLOOKUP(B861,apoio!P:S,4,0))</f>
        <v/>
      </c>
    </row>
    <row r="862" spans="1:47" ht="15" customHeight="1" x14ac:dyDescent="0.25">
      <c r="A862" s="10" t="str">
        <f>IF('1_geral'!$D$36="","",'1_geral'!$A$36)</f>
        <v/>
      </c>
      <c r="B862" s="48" t="str">
        <f>IF('1_geral'!$G$36="","",'1_geral'!$G$36)</f>
        <v/>
      </c>
      <c r="C862" s="48" t="str">
        <f>IF('1_geral'!$D$36="","",'1_geral'!$D$36)</f>
        <v/>
      </c>
      <c r="D862" s="35" t="str">
        <f>IF(C862="","",1/'3_pessoal'!C$36)</f>
        <v/>
      </c>
      <c r="E862" s="11">
        <f>IF(C862="",0,'3_pessoal'!CF$36)</f>
        <v>0</v>
      </c>
      <c r="F862" s="108">
        <f>IF(C862="",0,'3_pessoal'!CH$36)</f>
        <v>0</v>
      </c>
      <c r="G862" s="11">
        <f t="shared" si="408"/>
        <v>0</v>
      </c>
      <c r="I862" s="11">
        <f t="shared" si="406"/>
        <v>0</v>
      </c>
      <c r="J862" s="112">
        <f t="shared" si="407"/>
        <v>0</v>
      </c>
      <c r="L862" s="11">
        <f t="shared" si="409"/>
        <v>0</v>
      </c>
      <c r="M862" s="108">
        <f t="shared" si="410"/>
        <v>0</v>
      </c>
      <c r="O862" s="11">
        <f t="shared" si="411"/>
        <v>0</v>
      </c>
      <c r="P862" s="108">
        <f t="shared" si="412"/>
        <v>0</v>
      </c>
      <c r="R862" s="11">
        <f t="shared" si="413"/>
        <v>0</v>
      </c>
      <c r="S862" s="108">
        <f t="shared" si="414"/>
        <v>0</v>
      </c>
      <c r="U862" s="11">
        <f t="shared" si="415"/>
        <v>0</v>
      </c>
      <c r="V862" s="108">
        <f t="shared" si="416"/>
        <v>0</v>
      </c>
      <c r="X862" s="11">
        <f t="shared" si="417"/>
        <v>0</v>
      </c>
      <c r="Y862" s="108">
        <f t="shared" si="418"/>
        <v>0</v>
      </c>
      <c r="AA862" s="11">
        <f t="shared" si="419"/>
        <v>0</v>
      </c>
      <c r="AB862" s="108">
        <f t="shared" si="420"/>
        <v>0</v>
      </c>
      <c r="AD862" s="11">
        <f t="shared" si="421"/>
        <v>0</v>
      </c>
      <c r="AE862" s="108">
        <f t="shared" si="422"/>
        <v>0</v>
      </c>
      <c r="AG862" s="11">
        <f t="shared" si="423"/>
        <v>0</v>
      </c>
      <c r="AH862" s="108">
        <f t="shared" si="424"/>
        <v>0</v>
      </c>
      <c r="AJ862" s="11">
        <f t="shared" si="425"/>
        <v>0</v>
      </c>
      <c r="AK862" s="108">
        <f t="shared" si="426"/>
        <v>0</v>
      </c>
      <c r="AM862" s="11">
        <f t="shared" si="427"/>
        <v>0</v>
      </c>
      <c r="AN862" s="108">
        <f t="shared" si="428"/>
        <v>0</v>
      </c>
      <c r="AP862" s="11">
        <f t="shared" si="429"/>
        <v>0</v>
      </c>
      <c r="AQ862" s="108">
        <f t="shared" si="430"/>
        <v>0</v>
      </c>
      <c r="AS862" s="11">
        <f t="shared" si="431"/>
        <v>0</v>
      </c>
      <c r="AT862" s="108">
        <f t="shared" si="432"/>
        <v>0</v>
      </c>
      <c r="AU862" s="158" t="str">
        <f>IF(C862="","",VLOOKUP(B862,apoio!P:S,4,0))</f>
        <v/>
      </c>
    </row>
    <row r="863" spans="1:47" ht="15" customHeight="1" x14ac:dyDescent="0.25">
      <c r="A863" s="7" t="str">
        <f>IF('1_geral'!$D$37="","",'1_geral'!$A$37)</f>
        <v/>
      </c>
      <c r="B863" s="49" t="str">
        <f>IF('1_geral'!$G$37="","",'1_geral'!$G$37)</f>
        <v/>
      </c>
      <c r="C863" s="49" t="str">
        <f>IF('1_geral'!$D$37="","",'1_geral'!$D$37)</f>
        <v/>
      </c>
      <c r="D863" s="35" t="str">
        <f>IF(C863="","",1/'3_pessoal'!C$37)</f>
        <v/>
      </c>
      <c r="E863" s="12">
        <f>IF(C863="",0,'3_pessoal'!CF$37)</f>
        <v>0</v>
      </c>
      <c r="F863" s="33">
        <f>IF(C863="",0,'3_pessoal'!CH$37)</f>
        <v>0</v>
      </c>
      <c r="G863" s="12">
        <f t="shared" si="408"/>
        <v>0</v>
      </c>
      <c r="I863" s="12">
        <f t="shared" si="406"/>
        <v>0</v>
      </c>
      <c r="J863" s="12">
        <f t="shared" si="407"/>
        <v>0</v>
      </c>
      <c r="L863" s="12">
        <f t="shared" si="409"/>
        <v>0</v>
      </c>
      <c r="M863" s="33">
        <f t="shared" si="410"/>
        <v>0</v>
      </c>
      <c r="O863" s="12">
        <f t="shared" si="411"/>
        <v>0</v>
      </c>
      <c r="P863" s="33">
        <f t="shared" si="412"/>
        <v>0</v>
      </c>
      <c r="R863" s="12">
        <f t="shared" si="413"/>
        <v>0</v>
      </c>
      <c r="S863" s="33">
        <f t="shared" si="414"/>
        <v>0</v>
      </c>
      <c r="U863" s="12">
        <f t="shared" si="415"/>
        <v>0</v>
      </c>
      <c r="V863" s="33">
        <f t="shared" si="416"/>
        <v>0</v>
      </c>
      <c r="X863" s="12">
        <f t="shared" si="417"/>
        <v>0</v>
      </c>
      <c r="Y863" s="33">
        <f t="shared" si="418"/>
        <v>0</v>
      </c>
      <c r="AA863" s="12">
        <f t="shared" si="419"/>
        <v>0</v>
      </c>
      <c r="AB863" s="33">
        <f t="shared" si="420"/>
        <v>0</v>
      </c>
      <c r="AD863" s="12">
        <f t="shared" si="421"/>
        <v>0</v>
      </c>
      <c r="AE863" s="33">
        <f t="shared" si="422"/>
        <v>0</v>
      </c>
      <c r="AG863" s="12">
        <f t="shared" si="423"/>
        <v>0</v>
      </c>
      <c r="AH863" s="33">
        <f t="shared" si="424"/>
        <v>0</v>
      </c>
      <c r="AJ863" s="12">
        <f t="shared" si="425"/>
        <v>0</v>
      </c>
      <c r="AK863" s="33">
        <f t="shared" si="426"/>
        <v>0</v>
      </c>
      <c r="AM863" s="12">
        <f t="shared" si="427"/>
        <v>0</v>
      </c>
      <c r="AN863" s="33">
        <f t="shared" si="428"/>
        <v>0</v>
      </c>
      <c r="AP863" s="12">
        <f t="shared" si="429"/>
        <v>0</v>
      </c>
      <c r="AQ863" s="33">
        <f t="shared" si="430"/>
        <v>0</v>
      </c>
      <c r="AS863" s="12">
        <f t="shared" si="431"/>
        <v>0</v>
      </c>
      <c r="AT863" s="33">
        <f t="shared" si="432"/>
        <v>0</v>
      </c>
      <c r="AU863" s="158" t="str">
        <f>IF(C863="","",VLOOKUP(B863,apoio!P:S,4,0))</f>
        <v/>
      </c>
    </row>
    <row r="864" spans="1:47" ht="15" customHeight="1" x14ac:dyDescent="0.25">
      <c r="A864" s="10" t="str">
        <f>IF('1_geral'!$D$38="","",'1_geral'!$A$38)</f>
        <v/>
      </c>
      <c r="B864" s="48" t="str">
        <f>IF('1_geral'!$G$38="","",'1_geral'!$G$38)</f>
        <v/>
      </c>
      <c r="C864" s="48" t="str">
        <f>IF('1_geral'!$D$38="","",'1_geral'!$D$38)</f>
        <v/>
      </c>
      <c r="D864" s="35" t="str">
        <f>IF(C864="","",1/'3_pessoal'!C$38)</f>
        <v/>
      </c>
      <c r="E864" s="11">
        <f>IF(C864="",0,'3_pessoal'!CF$38)</f>
        <v>0</v>
      </c>
      <c r="F864" s="108">
        <f>IF(C864="",0,'3_pessoal'!CH$38)</f>
        <v>0</v>
      </c>
      <c r="G864" s="11">
        <f t="shared" si="408"/>
        <v>0</v>
      </c>
      <c r="I864" s="11">
        <f t="shared" si="406"/>
        <v>0</v>
      </c>
      <c r="J864" s="112">
        <f t="shared" si="407"/>
        <v>0</v>
      </c>
      <c r="L864" s="11">
        <f t="shared" si="409"/>
        <v>0</v>
      </c>
      <c r="M864" s="108">
        <f t="shared" si="410"/>
        <v>0</v>
      </c>
      <c r="O864" s="11">
        <f t="shared" si="411"/>
        <v>0</v>
      </c>
      <c r="P864" s="108">
        <f t="shared" si="412"/>
        <v>0</v>
      </c>
      <c r="R864" s="11">
        <f t="shared" si="413"/>
        <v>0</v>
      </c>
      <c r="S864" s="108">
        <f t="shared" si="414"/>
        <v>0</v>
      </c>
      <c r="U864" s="11">
        <f t="shared" si="415"/>
        <v>0</v>
      </c>
      <c r="V864" s="108">
        <f t="shared" si="416"/>
        <v>0</v>
      </c>
      <c r="X864" s="11">
        <f t="shared" si="417"/>
        <v>0</v>
      </c>
      <c r="Y864" s="108">
        <f t="shared" si="418"/>
        <v>0</v>
      </c>
      <c r="AA864" s="11">
        <f t="shared" si="419"/>
        <v>0</v>
      </c>
      <c r="AB864" s="108">
        <f t="shared" si="420"/>
        <v>0</v>
      </c>
      <c r="AD864" s="11">
        <f t="shared" si="421"/>
        <v>0</v>
      </c>
      <c r="AE864" s="108">
        <f t="shared" si="422"/>
        <v>0</v>
      </c>
      <c r="AG864" s="11">
        <f t="shared" si="423"/>
        <v>0</v>
      </c>
      <c r="AH864" s="108">
        <f t="shared" si="424"/>
        <v>0</v>
      </c>
      <c r="AJ864" s="11">
        <f t="shared" si="425"/>
        <v>0</v>
      </c>
      <c r="AK864" s="108">
        <f t="shared" si="426"/>
        <v>0</v>
      </c>
      <c r="AM864" s="11">
        <f t="shared" si="427"/>
        <v>0</v>
      </c>
      <c r="AN864" s="108">
        <f t="shared" si="428"/>
        <v>0</v>
      </c>
      <c r="AP864" s="11">
        <f t="shared" si="429"/>
        <v>0</v>
      </c>
      <c r="AQ864" s="108">
        <f t="shared" si="430"/>
        <v>0</v>
      </c>
      <c r="AS864" s="11">
        <f t="shared" si="431"/>
        <v>0</v>
      </c>
      <c r="AT864" s="108">
        <f t="shared" si="432"/>
        <v>0</v>
      </c>
      <c r="AU864" s="158" t="str">
        <f>IF(C864="","",VLOOKUP(B864,apoio!P:S,4,0))</f>
        <v/>
      </c>
    </row>
    <row r="865" spans="1:47" ht="15" customHeight="1" x14ac:dyDescent="0.25">
      <c r="A865" s="7" t="str">
        <f>IF('1_geral'!$D$39="","",'1_geral'!$A$39)</f>
        <v/>
      </c>
      <c r="B865" s="49" t="str">
        <f>IF('1_geral'!$G$39="","",'1_geral'!$G$39)</f>
        <v/>
      </c>
      <c r="C865" s="49" t="str">
        <f>IF('1_geral'!$D$39="","",'1_geral'!$D$39)</f>
        <v/>
      </c>
      <c r="D865" s="35" t="str">
        <f>IF(C865="","",1/'3_pessoal'!C$39)</f>
        <v/>
      </c>
      <c r="E865" s="12">
        <f>IF(C865="",0,'3_pessoal'!CF$39)</f>
        <v>0</v>
      </c>
      <c r="F865" s="33">
        <f>IF(C865="",0,'3_pessoal'!CH$39)</f>
        <v>0</v>
      </c>
      <c r="G865" s="12">
        <f t="shared" si="408"/>
        <v>0</v>
      </c>
      <c r="I865" s="12">
        <f t="shared" si="406"/>
        <v>0</v>
      </c>
      <c r="J865" s="12">
        <f t="shared" si="407"/>
        <v>0</v>
      </c>
      <c r="L865" s="12">
        <f t="shared" si="409"/>
        <v>0</v>
      </c>
      <c r="M865" s="33">
        <f t="shared" si="410"/>
        <v>0</v>
      </c>
      <c r="O865" s="12">
        <f t="shared" si="411"/>
        <v>0</v>
      </c>
      <c r="P865" s="33">
        <f t="shared" si="412"/>
        <v>0</v>
      </c>
      <c r="R865" s="12">
        <f t="shared" si="413"/>
        <v>0</v>
      </c>
      <c r="S865" s="33">
        <f t="shared" si="414"/>
        <v>0</v>
      </c>
      <c r="U865" s="12">
        <f t="shared" si="415"/>
        <v>0</v>
      </c>
      <c r="V865" s="33">
        <f t="shared" si="416"/>
        <v>0</v>
      </c>
      <c r="X865" s="12">
        <f t="shared" si="417"/>
        <v>0</v>
      </c>
      <c r="Y865" s="33">
        <f t="shared" si="418"/>
        <v>0</v>
      </c>
      <c r="AA865" s="12">
        <f t="shared" si="419"/>
        <v>0</v>
      </c>
      <c r="AB865" s="33">
        <f t="shared" si="420"/>
        <v>0</v>
      </c>
      <c r="AD865" s="12">
        <f t="shared" si="421"/>
        <v>0</v>
      </c>
      <c r="AE865" s="33">
        <f t="shared" si="422"/>
        <v>0</v>
      </c>
      <c r="AG865" s="12">
        <f t="shared" si="423"/>
        <v>0</v>
      </c>
      <c r="AH865" s="33">
        <f t="shared" si="424"/>
        <v>0</v>
      </c>
      <c r="AJ865" s="12">
        <f t="shared" si="425"/>
        <v>0</v>
      </c>
      <c r="AK865" s="33">
        <f t="shared" si="426"/>
        <v>0</v>
      </c>
      <c r="AM865" s="12">
        <f t="shared" si="427"/>
        <v>0</v>
      </c>
      <c r="AN865" s="33">
        <f t="shared" si="428"/>
        <v>0</v>
      </c>
      <c r="AP865" s="12">
        <f t="shared" si="429"/>
        <v>0</v>
      </c>
      <c r="AQ865" s="33">
        <f t="shared" si="430"/>
        <v>0</v>
      </c>
      <c r="AS865" s="12">
        <f t="shared" si="431"/>
        <v>0</v>
      </c>
      <c r="AT865" s="33">
        <f t="shared" si="432"/>
        <v>0</v>
      </c>
      <c r="AU865" s="158" t="str">
        <f>IF(C865="","",VLOOKUP(B865,apoio!P:S,4,0))</f>
        <v/>
      </c>
    </row>
    <row r="866" spans="1:47" ht="15" customHeight="1" x14ac:dyDescent="0.25">
      <c r="A866" s="10" t="str">
        <f>IF('1_geral'!$D$40="","",'1_geral'!$A$40)</f>
        <v/>
      </c>
      <c r="B866" s="48" t="str">
        <f>IF('1_geral'!$G$40="","",'1_geral'!$G$40)</f>
        <v/>
      </c>
      <c r="C866" s="48" t="str">
        <f>IF('1_geral'!$D$40="","",'1_geral'!$D$40)</f>
        <v/>
      </c>
      <c r="D866" s="35" t="str">
        <f>IF(C866="","",1/'3_pessoal'!C$40)</f>
        <v/>
      </c>
      <c r="E866" s="11">
        <f>IF(C866="",0,'3_pessoal'!CF$40)</f>
        <v>0</v>
      </c>
      <c r="F866" s="108">
        <f>IF(C866="",0,'3_pessoal'!CH$40)</f>
        <v>0</v>
      </c>
      <c r="G866" s="11">
        <f t="shared" si="408"/>
        <v>0</v>
      </c>
      <c r="I866" s="11">
        <f t="shared" si="406"/>
        <v>0</v>
      </c>
      <c r="J866" s="112">
        <f t="shared" si="407"/>
        <v>0</v>
      </c>
      <c r="L866" s="11">
        <f t="shared" si="409"/>
        <v>0</v>
      </c>
      <c r="M866" s="108">
        <f t="shared" si="410"/>
        <v>0</v>
      </c>
      <c r="O866" s="11">
        <f t="shared" si="411"/>
        <v>0</v>
      </c>
      <c r="P866" s="108">
        <f t="shared" si="412"/>
        <v>0</v>
      </c>
      <c r="R866" s="11">
        <f t="shared" si="413"/>
        <v>0</v>
      </c>
      <c r="S866" s="108">
        <f t="shared" si="414"/>
        <v>0</v>
      </c>
      <c r="U866" s="11">
        <f t="shared" si="415"/>
        <v>0</v>
      </c>
      <c r="V866" s="108">
        <f t="shared" si="416"/>
        <v>0</v>
      </c>
      <c r="X866" s="11">
        <f t="shared" si="417"/>
        <v>0</v>
      </c>
      <c r="Y866" s="108">
        <f t="shared" si="418"/>
        <v>0</v>
      </c>
      <c r="AA866" s="11">
        <f t="shared" si="419"/>
        <v>0</v>
      </c>
      <c r="AB866" s="108">
        <f t="shared" si="420"/>
        <v>0</v>
      </c>
      <c r="AD866" s="11">
        <f t="shared" si="421"/>
        <v>0</v>
      </c>
      <c r="AE866" s="108">
        <f t="shared" si="422"/>
        <v>0</v>
      </c>
      <c r="AG866" s="11">
        <f t="shared" si="423"/>
        <v>0</v>
      </c>
      <c r="AH866" s="108">
        <f t="shared" si="424"/>
        <v>0</v>
      </c>
      <c r="AJ866" s="11">
        <f t="shared" si="425"/>
        <v>0</v>
      </c>
      <c r="AK866" s="108">
        <f t="shared" si="426"/>
        <v>0</v>
      </c>
      <c r="AM866" s="11">
        <f t="shared" si="427"/>
        <v>0</v>
      </c>
      <c r="AN866" s="108">
        <f t="shared" si="428"/>
        <v>0</v>
      </c>
      <c r="AP866" s="11">
        <f t="shared" si="429"/>
        <v>0</v>
      </c>
      <c r="AQ866" s="108">
        <f t="shared" si="430"/>
        <v>0</v>
      </c>
      <c r="AS866" s="11">
        <f t="shared" si="431"/>
        <v>0</v>
      </c>
      <c r="AT866" s="108">
        <f t="shared" si="432"/>
        <v>0</v>
      </c>
      <c r="AU866" s="158" t="str">
        <f>IF(C866="","",VLOOKUP(B866,apoio!P:S,4,0))</f>
        <v/>
      </c>
    </row>
    <row r="867" spans="1:47" ht="15" customHeight="1" x14ac:dyDescent="0.25">
      <c r="A867" s="7" t="str">
        <f>IF('1_geral'!$D$41="","",'1_geral'!$A$41)</f>
        <v/>
      </c>
      <c r="B867" s="49" t="str">
        <f>IF('1_geral'!$G$41="","",'1_geral'!$G$41)</f>
        <v/>
      </c>
      <c r="C867" s="49" t="str">
        <f>IF('1_geral'!$D$41="","",'1_geral'!$D$41)</f>
        <v/>
      </c>
      <c r="D867" s="35" t="str">
        <f>IF(C867="","",1/'3_pessoal'!C$41)</f>
        <v/>
      </c>
      <c r="E867" s="12">
        <f>IF(C867="",0,'3_pessoal'!CF$41)</f>
        <v>0</v>
      </c>
      <c r="F867" s="33">
        <f>IF(C867="",0,'3_pessoal'!CH$41)</f>
        <v>0</v>
      </c>
      <c r="G867" s="12">
        <f t="shared" si="408"/>
        <v>0</v>
      </c>
      <c r="I867" s="12">
        <f t="shared" si="406"/>
        <v>0</v>
      </c>
      <c r="J867" s="12">
        <f t="shared" si="407"/>
        <v>0</v>
      </c>
      <c r="L867" s="12">
        <f t="shared" si="409"/>
        <v>0</v>
      </c>
      <c r="M867" s="33">
        <f t="shared" si="410"/>
        <v>0</v>
      </c>
      <c r="O867" s="12">
        <f t="shared" si="411"/>
        <v>0</v>
      </c>
      <c r="P867" s="33">
        <f t="shared" si="412"/>
        <v>0</v>
      </c>
      <c r="R867" s="12">
        <f t="shared" si="413"/>
        <v>0</v>
      </c>
      <c r="S867" s="33">
        <f t="shared" si="414"/>
        <v>0</v>
      </c>
      <c r="U867" s="12">
        <f t="shared" si="415"/>
        <v>0</v>
      </c>
      <c r="V867" s="33">
        <f t="shared" si="416"/>
        <v>0</v>
      </c>
      <c r="X867" s="12">
        <f t="shared" si="417"/>
        <v>0</v>
      </c>
      <c r="Y867" s="33">
        <f t="shared" si="418"/>
        <v>0</v>
      </c>
      <c r="AA867" s="12">
        <f t="shared" si="419"/>
        <v>0</v>
      </c>
      <c r="AB867" s="33">
        <f t="shared" si="420"/>
        <v>0</v>
      </c>
      <c r="AD867" s="12">
        <f t="shared" si="421"/>
        <v>0</v>
      </c>
      <c r="AE867" s="33">
        <f t="shared" si="422"/>
        <v>0</v>
      </c>
      <c r="AG867" s="12">
        <f t="shared" si="423"/>
        <v>0</v>
      </c>
      <c r="AH867" s="33">
        <f t="shared" si="424"/>
        <v>0</v>
      </c>
      <c r="AJ867" s="12">
        <f t="shared" si="425"/>
        <v>0</v>
      </c>
      <c r="AK867" s="33">
        <f t="shared" si="426"/>
        <v>0</v>
      </c>
      <c r="AM867" s="12">
        <f t="shared" si="427"/>
        <v>0</v>
      </c>
      <c r="AN867" s="33">
        <f t="shared" si="428"/>
        <v>0</v>
      </c>
      <c r="AP867" s="12">
        <f t="shared" si="429"/>
        <v>0</v>
      </c>
      <c r="AQ867" s="33">
        <f t="shared" si="430"/>
        <v>0</v>
      </c>
      <c r="AS867" s="12">
        <f t="shared" si="431"/>
        <v>0</v>
      </c>
      <c r="AT867" s="33">
        <f t="shared" si="432"/>
        <v>0</v>
      </c>
      <c r="AU867" s="158" t="str">
        <f>IF(C867="","",VLOOKUP(B867,apoio!P:S,4,0))</f>
        <v/>
      </c>
    </row>
    <row r="868" spans="1:47" ht="15" customHeight="1" x14ac:dyDescent="0.25">
      <c r="A868" s="10" t="str">
        <f>IF('1_geral'!$D$42="","",'1_geral'!$A$42)</f>
        <v/>
      </c>
      <c r="B868" s="48" t="str">
        <f>IF('1_geral'!$G$42="","",'1_geral'!$G$42)</f>
        <v/>
      </c>
      <c r="C868" s="48" t="str">
        <f>IF('1_geral'!$D$42="","",'1_geral'!$D$42)</f>
        <v/>
      </c>
      <c r="D868" s="35" t="str">
        <f>IF(C868="","",1/'3_pessoal'!C$42)</f>
        <v/>
      </c>
      <c r="E868" s="11">
        <f>IF(C868="",0,'3_pessoal'!CF$42)</f>
        <v>0</v>
      </c>
      <c r="F868" s="108">
        <f>IF(C868="",0,'3_pessoal'!CH$42)</f>
        <v>0</v>
      </c>
      <c r="G868" s="11">
        <f t="shared" si="408"/>
        <v>0</v>
      </c>
      <c r="I868" s="11">
        <f t="shared" ref="I868:I885" si="433">IF(C868="",0,SUM(L868,O868,R868,U868,X868,AA868,AD868,AG868,AJ868,AM868,AP868,AS868))</f>
        <v>0</v>
      </c>
      <c r="J868" s="112">
        <f t="shared" ref="J868:J885" si="434">IF(C868="",0,SUM(M868,P868,S868,V868,Y868,AB868,AE868,AH868,AK868,AN868,AQ868,AT868))</f>
        <v>0</v>
      </c>
      <c r="L868" s="11">
        <f t="shared" si="409"/>
        <v>0</v>
      </c>
      <c r="M868" s="108">
        <f t="shared" si="410"/>
        <v>0</v>
      </c>
      <c r="O868" s="11">
        <f t="shared" si="411"/>
        <v>0</v>
      </c>
      <c r="P868" s="108">
        <f t="shared" si="412"/>
        <v>0</v>
      </c>
      <c r="R868" s="11">
        <f t="shared" si="413"/>
        <v>0</v>
      </c>
      <c r="S868" s="108">
        <f t="shared" si="414"/>
        <v>0</v>
      </c>
      <c r="U868" s="11">
        <f t="shared" si="415"/>
        <v>0</v>
      </c>
      <c r="V868" s="108">
        <f t="shared" si="416"/>
        <v>0</v>
      </c>
      <c r="X868" s="11">
        <f t="shared" si="417"/>
        <v>0</v>
      </c>
      <c r="Y868" s="108">
        <f t="shared" si="418"/>
        <v>0</v>
      </c>
      <c r="AA868" s="11">
        <f t="shared" si="419"/>
        <v>0</v>
      </c>
      <c r="AB868" s="108">
        <f t="shared" si="420"/>
        <v>0</v>
      </c>
      <c r="AD868" s="11">
        <f t="shared" si="421"/>
        <v>0</v>
      </c>
      <c r="AE868" s="108">
        <f t="shared" si="422"/>
        <v>0</v>
      </c>
      <c r="AG868" s="11">
        <f t="shared" si="423"/>
        <v>0</v>
      </c>
      <c r="AH868" s="108">
        <f t="shared" si="424"/>
        <v>0</v>
      </c>
      <c r="AJ868" s="11">
        <f t="shared" si="425"/>
        <v>0</v>
      </c>
      <c r="AK868" s="108">
        <f t="shared" si="426"/>
        <v>0</v>
      </c>
      <c r="AM868" s="11">
        <f t="shared" si="427"/>
        <v>0</v>
      </c>
      <c r="AN868" s="108">
        <f t="shared" si="428"/>
        <v>0</v>
      </c>
      <c r="AP868" s="11">
        <f t="shared" si="429"/>
        <v>0</v>
      </c>
      <c r="AQ868" s="108">
        <f t="shared" si="430"/>
        <v>0</v>
      </c>
      <c r="AS868" s="11">
        <f t="shared" si="431"/>
        <v>0</v>
      </c>
      <c r="AT868" s="108">
        <f t="shared" si="432"/>
        <v>0</v>
      </c>
      <c r="AU868" s="158" t="str">
        <f>IF(C868="","",VLOOKUP(B868,apoio!P:S,4,0))</f>
        <v/>
      </c>
    </row>
    <row r="869" spans="1:47" ht="15" customHeight="1" x14ac:dyDescent="0.25">
      <c r="A869" s="7" t="str">
        <f>IF('1_geral'!$D$43="","",'1_geral'!$A$43)</f>
        <v/>
      </c>
      <c r="B869" s="49" t="str">
        <f>IF('1_geral'!$G$43="","",'1_geral'!$G$43)</f>
        <v/>
      </c>
      <c r="C869" s="49" t="str">
        <f>IF('1_geral'!$D$43="","",'1_geral'!$D$43)</f>
        <v/>
      </c>
      <c r="D869" s="35" t="str">
        <f>IF(C869="","",1/'3_pessoal'!C$43)</f>
        <v/>
      </c>
      <c r="E869" s="12">
        <f>IF(C869="",0,'3_pessoal'!CF$43)</f>
        <v>0</v>
      </c>
      <c r="F869" s="33">
        <f>IF(C869="",0,'3_pessoal'!CH$43)</f>
        <v>0</v>
      </c>
      <c r="G869" s="12">
        <f t="shared" si="408"/>
        <v>0</v>
      </c>
      <c r="I869" s="12">
        <f t="shared" si="433"/>
        <v>0</v>
      </c>
      <c r="J869" s="12">
        <f t="shared" si="434"/>
        <v>0</v>
      </c>
      <c r="L869" s="12">
        <f t="shared" si="409"/>
        <v>0</v>
      </c>
      <c r="M869" s="33">
        <f t="shared" si="410"/>
        <v>0</v>
      </c>
      <c r="O869" s="12">
        <f t="shared" si="411"/>
        <v>0</v>
      </c>
      <c r="P869" s="33">
        <f t="shared" si="412"/>
        <v>0</v>
      </c>
      <c r="R869" s="12">
        <f t="shared" si="413"/>
        <v>0</v>
      </c>
      <c r="S869" s="33">
        <f t="shared" si="414"/>
        <v>0</v>
      </c>
      <c r="U869" s="12">
        <f t="shared" si="415"/>
        <v>0</v>
      </c>
      <c r="V869" s="33">
        <f t="shared" si="416"/>
        <v>0</v>
      </c>
      <c r="X869" s="12">
        <f t="shared" si="417"/>
        <v>0</v>
      </c>
      <c r="Y869" s="33">
        <f t="shared" si="418"/>
        <v>0</v>
      </c>
      <c r="AA869" s="12">
        <f t="shared" si="419"/>
        <v>0</v>
      </c>
      <c r="AB869" s="33">
        <f t="shared" si="420"/>
        <v>0</v>
      </c>
      <c r="AD869" s="12">
        <f t="shared" si="421"/>
        <v>0</v>
      </c>
      <c r="AE869" s="33">
        <f t="shared" si="422"/>
        <v>0</v>
      </c>
      <c r="AG869" s="12">
        <f t="shared" si="423"/>
        <v>0</v>
      </c>
      <c r="AH869" s="33">
        <f t="shared" si="424"/>
        <v>0</v>
      </c>
      <c r="AJ869" s="12">
        <f t="shared" si="425"/>
        <v>0</v>
      </c>
      <c r="AK869" s="33">
        <f t="shared" si="426"/>
        <v>0</v>
      </c>
      <c r="AM869" s="12">
        <f t="shared" si="427"/>
        <v>0</v>
      </c>
      <c r="AN869" s="33">
        <f t="shared" si="428"/>
        <v>0</v>
      </c>
      <c r="AP869" s="12">
        <f t="shared" si="429"/>
        <v>0</v>
      </c>
      <c r="AQ869" s="33">
        <f t="shared" si="430"/>
        <v>0</v>
      </c>
      <c r="AS869" s="12">
        <f t="shared" si="431"/>
        <v>0</v>
      </c>
      <c r="AT869" s="33">
        <f t="shared" si="432"/>
        <v>0</v>
      </c>
      <c r="AU869" s="158" t="str">
        <f>IF(C869="","",VLOOKUP(B869,apoio!P:S,4,0))</f>
        <v/>
      </c>
    </row>
    <row r="870" spans="1:47" ht="15" customHeight="1" x14ac:dyDescent="0.25">
      <c r="A870" s="10" t="str">
        <f>IF('1_geral'!$D$44="","",'1_geral'!$A$44)</f>
        <v/>
      </c>
      <c r="B870" s="48" t="str">
        <f>IF('1_geral'!$G$44="","",'1_geral'!$G$44)</f>
        <v/>
      </c>
      <c r="C870" s="48" t="str">
        <f>IF('1_geral'!$D$44="","",'1_geral'!$D$44)</f>
        <v/>
      </c>
      <c r="D870" s="35" t="str">
        <f>IF(C870="","",1/'3_pessoal'!C$44)</f>
        <v/>
      </c>
      <c r="E870" s="11">
        <f>IF(C870="",0,'3_pessoal'!CF$44)</f>
        <v>0</v>
      </c>
      <c r="F870" s="108">
        <f>IF(C870="",0,'3_pessoal'!CH$44)</f>
        <v>0</v>
      </c>
      <c r="G870" s="11">
        <f t="shared" si="408"/>
        <v>0</v>
      </c>
      <c r="I870" s="11">
        <f t="shared" si="433"/>
        <v>0</v>
      </c>
      <c r="J870" s="112">
        <f t="shared" si="434"/>
        <v>0</v>
      </c>
      <c r="L870" s="11">
        <f t="shared" si="409"/>
        <v>0</v>
      </c>
      <c r="M870" s="108">
        <f t="shared" si="410"/>
        <v>0</v>
      </c>
      <c r="O870" s="11">
        <f t="shared" si="411"/>
        <v>0</v>
      </c>
      <c r="P870" s="108">
        <f t="shared" si="412"/>
        <v>0</v>
      </c>
      <c r="R870" s="11">
        <f t="shared" si="413"/>
        <v>0</v>
      </c>
      <c r="S870" s="108">
        <f t="shared" si="414"/>
        <v>0</v>
      </c>
      <c r="U870" s="11">
        <f t="shared" si="415"/>
        <v>0</v>
      </c>
      <c r="V870" s="108">
        <f t="shared" si="416"/>
        <v>0</v>
      </c>
      <c r="X870" s="11">
        <f t="shared" si="417"/>
        <v>0</v>
      </c>
      <c r="Y870" s="108">
        <f t="shared" si="418"/>
        <v>0</v>
      </c>
      <c r="AA870" s="11">
        <f t="shared" si="419"/>
        <v>0</v>
      </c>
      <c r="AB870" s="108">
        <f t="shared" si="420"/>
        <v>0</v>
      </c>
      <c r="AD870" s="11">
        <f t="shared" si="421"/>
        <v>0</v>
      </c>
      <c r="AE870" s="108">
        <f t="shared" si="422"/>
        <v>0</v>
      </c>
      <c r="AG870" s="11">
        <f t="shared" si="423"/>
        <v>0</v>
      </c>
      <c r="AH870" s="108">
        <f t="shared" si="424"/>
        <v>0</v>
      </c>
      <c r="AJ870" s="11">
        <f t="shared" si="425"/>
        <v>0</v>
      </c>
      <c r="AK870" s="108">
        <f t="shared" si="426"/>
        <v>0</v>
      </c>
      <c r="AM870" s="11">
        <f t="shared" si="427"/>
        <v>0</v>
      </c>
      <c r="AN870" s="108">
        <f t="shared" si="428"/>
        <v>0</v>
      </c>
      <c r="AP870" s="11">
        <f t="shared" si="429"/>
        <v>0</v>
      </c>
      <c r="AQ870" s="108">
        <f t="shared" si="430"/>
        <v>0</v>
      </c>
      <c r="AS870" s="11">
        <f t="shared" si="431"/>
        <v>0</v>
      </c>
      <c r="AT870" s="108">
        <f t="shared" si="432"/>
        <v>0</v>
      </c>
      <c r="AU870" s="158" t="str">
        <f>IF(C870="","",VLOOKUP(B870,apoio!P:S,4,0))</f>
        <v/>
      </c>
    </row>
    <row r="871" spans="1:47" ht="15" customHeight="1" x14ac:dyDescent="0.25">
      <c r="A871" s="7" t="str">
        <f>IF('1_geral'!$D$45="","",'1_geral'!$A$45)</f>
        <v/>
      </c>
      <c r="B871" s="49" t="str">
        <f>IF('1_geral'!$G$45="","",'1_geral'!$G$45)</f>
        <v/>
      </c>
      <c r="C871" s="49" t="str">
        <f>IF('1_geral'!$D$45="","",'1_geral'!$D$45)</f>
        <v/>
      </c>
      <c r="D871" s="35" t="str">
        <f>IF(C871="","",1/'3_pessoal'!C$45)</f>
        <v/>
      </c>
      <c r="E871" s="12">
        <f>IF(C871="",0,'3_pessoal'!CF$45)</f>
        <v>0</v>
      </c>
      <c r="F871" s="33">
        <f>IF(C871="",0,'3_pessoal'!CH$45)</f>
        <v>0</v>
      </c>
      <c r="G871" s="12">
        <f t="shared" si="408"/>
        <v>0</v>
      </c>
      <c r="I871" s="12">
        <f t="shared" si="433"/>
        <v>0</v>
      </c>
      <c r="J871" s="12">
        <f t="shared" si="434"/>
        <v>0</v>
      </c>
      <c r="L871" s="12">
        <f t="shared" si="409"/>
        <v>0</v>
      </c>
      <c r="M871" s="33">
        <f t="shared" si="410"/>
        <v>0</v>
      </c>
      <c r="O871" s="12">
        <f t="shared" si="411"/>
        <v>0</v>
      </c>
      <c r="P871" s="33">
        <f t="shared" si="412"/>
        <v>0</v>
      </c>
      <c r="R871" s="12">
        <f t="shared" si="413"/>
        <v>0</v>
      </c>
      <c r="S871" s="33">
        <f t="shared" si="414"/>
        <v>0</v>
      </c>
      <c r="U871" s="12">
        <f t="shared" si="415"/>
        <v>0</v>
      </c>
      <c r="V871" s="33">
        <f t="shared" si="416"/>
        <v>0</v>
      </c>
      <c r="X871" s="12">
        <f t="shared" si="417"/>
        <v>0</v>
      </c>
      <c r="Y871" s="33">
        <f t="shared" si="418"/>
        <v>0</v>
      </c>
      <c r="AA871" s="12">
        <f t="shared" si="419"/>
        <v>0</v>
      </c>
      <c r="AB871" s="33">
        <f t="shared" si="420"/>
        <v>0</v>
      </c>
      <c r="AD871" s="12">
        <f t="shared" si="421"/>
        <v>0</v>
      </c>
      <c r="AE871" s="33">
        <f t="shared" si="422"/>
        <v>0</v>
      </c>
      <c r="AG871" s="12">
        <f t="shared" si="423"/>
        <v>0</v>
      </c>
      <c r="AH871" s="33">
        <f t="shared" si="424"/>
        <v>0</v>
      </c>
      <c r="AJ871" s="12">
        <f t="shared" si="425"/>
        <v>0</v>
      </c>
      <c r="AK871" s="33">
        <f t="shared" si="426"/>
        <v>0</v>
      </c>
      <c r="AM871" s="12">
        <f t="shared" si="427"/>
        <v>0</v>
      </c>
      <c r="AN871" s="33">
        <f t="shared" si="428"/>
        <v>0</v>
      </c>
      <c r="AP871" s="12">
        <f t="shared" si="429"/>
        <v>0</v>
      </c>
      <c r="AQ871" s="33">
        <f t="shared" si="430"/>
        <v>0</v>
      </c>
      <c r="AS871" s="12">
        <f t="shared" si="431"/>
        <v>0</v>
      </c>
      <c r="AT871" s="33">
        <f t="shared" si="432"/>
        <v>0</v>
      </c>
      <c r="AU871" s="158" t="str">
        <f>IF(C871="","",VLOOKUP(B871,apoio!P:S,4,0))</f>
        <v/>
      </c>
    </row>
    <row r="872" spans="1:47" ht="15" customHeight="1" x14ac:dyDescent="0.25">
      <c r="A872" s="10" t="str">
        <f>IF('1_geral'!$D$46="","",'1_geral'!$A$46)</f>
        <v/>
      </c>
      <c r="B872" s="48" t="str">
        <f>IF('1_geral'!$G$46="","",'1_geral'!$G$46)</f>
        <v/>
      </c>
      <c r="C872" s="48" t="str">
        <f>IF('1_geral'!$D$46="","",'1_geral'!$D$46)</f>
        <v/>
      </c>
      <c r="D872" s="35" t="str">
        <f>IF(C872="","",1/'3_pessoal'!C$46)</f>
        <v/>
      </c>
      <c r="E872" s="11">
        <f>IF(C872="",0,'3_pessoal'!CF$46)</f>
        <v>0</v>
      </c>
      <c r="F872" s="108">
        <f>IF(C872="",0,'3_pessoal'!CH$46)</f>
        <v>0</v>
      </c>
      <c r="G872" s="11">
        <f t="shared" si="408"/>
        <v>0</v>
      </c>
      <c r="I872" s="11">
        <f t="shared" si="433"/>
        <v>0</v>
      </c>
      <c r="J872" s="112">
        <f t="shared" si="434"/>
        <v>0</v>
      </c>
      <c r="L872" s="11">
        <f t="shared" si="409"/>
        <v>0</v>
      </c>
      <c r="M872" s="108">
        <f t="shared" si="410"/>
        <v>0</v>
      </c>
      <c r="O872" s="11">
        <f t="shared" si="411"/>
        <v>0</v>
      </c>
      <c r="P872" s="108">
        <f t="shared" si="412"/>
        <v>0</v>
      </c>
      <c r="R872" s="11">
        <f t="shared" si="413"/>
        <v>0</v>
      </c>
      <c r="S872" s="108">
        <f t="shared" si="414"/>
        <v>0</v>
      </c>
      <c r="U872" s="11">
        <f t="shared" si="415"/>
        <v>0</v>
      </c>
      <c r="V872" s="108">
        <f t="shared" si="416"/>
        <v>0</v>
      </c>
      <c r="X872" s="11">
        <f t="shared" si="417"/>
        <v>0</v>
      </c>
      <c r="Y872" s="108">
        <f t="shared" si="418"/>
        <v>0</v>
      </c>
      <c r="AA872" s="11">
        <f t="shared" si="419"/>
        <v>0</v>
      </c>
      <c r="AB872" s="108">
        <f t="shared" si="420"/>
        <v>0</v>
      </c>
      <c r="AD872" s="11">
        <f t="shared" si="421"/>
        <v>0</v>
      </c>
      <c r="AE872" s="108">
        <f t="shared" si="422"/>
        <v>0</v>
      </c>
      <c r="AG872" s="11">
        <f t="shared" si="423"/>
        <v>0</v>
      </c>
      <c r="AH872" s="108">
        <f t="shared" si="424"/>
        <v>0</v>
      </c>
      <c r="AJ872" s="11">
        <f t="shared" si="425"/>
        <v>0</v>
      </c>
      <c r="AK872" s="108">
        <f t="shared" si="426"/>
        <v>0</v>
      </c>
      <c r="AM872" s="11">
        <f t="shared" si="427"/>
        <v>0</v>
      </c>
      <c r="AN872" s="108">
        <f t="shared" si="428"/>
        <v>0</v>
      </c>
      <c r="AP872" s="11">
        <f t="shared" si="429"/>
        <v>0</v>
      </c>
      <c r="AQ872" s="108">
        <f t="shared" si="430"/>
        <v>0</v>
      </c>
      <c r="AS872" s="11">
        <f t="shared" si="431"/>
        <v>0</v>
      </c>
      <c r="AT872" s="108">
        <f t="shared" si="432"/>
        <v>0</v>
      </c>
      <c r="AU872" s="158" t="str">
        <f>IF(C872="","",VLOOKUP(B872,apoio!P:S,4,0))</f>
        <v/>
      </c>
    </row>
    <row r="873" spans="1:47" ht="15" customHeight="1" x14ac:dyDescent="0.25">
      <c r="A873" s="7" t="str">
        <f>IF('1_geral'!$D$47="","",'1_geral'!$A$47)</f>
        <v/>
      </c>
      <c r="B873" s="49" t="str">
        <f>IF('1_geral'!$G$47="","",'1_geral'!$G$47)</f>
        <v/>
      </c>
      <c r="C873" s="49" t="str">
        <f>IF('1_geral'!$D$47="","",'1_geral'!$D$47)</f>
        <v/>
      </c>
      <c r="D873" s="35" t="str">
        <f>IF(C873="","",1/'3_pessoal'!C$47)</f>
        <v/>
      </c>
      <c r="E873" s="12">
        <f>IF(C873="",0,'3_pessoal'!CF$47)</f>
        <v>0</v>
      </c>
      <c r="F873" s="33">
        <f>IF(C873="",0,'3_pessoal'!CH$47)</f>
        <v>0</v>
      </c>
      <c r="G873" s="12">
        <f t="shared" si="408"/>
        <v>0</v>
      </c>
      <c r="I873" s="12">
        <f t="shared" si="433"/>
        <v>0</v>
      </c>
      <c r="J873" s="12">
        <f t="shared" si="434"/>
        <v>0</v>
      </c>
      <c r="L873" s="12">
        <f t="shared" si="409"/>
        <v>0</v>
      </c>
      <c r="M873" s="33">
        <f t="shared" si="410"/>
        <v>0</v>
      </c>
      <c r="O873" s="12">
        <f t="shared" si="411"/>
        <v>0</v>
      </c>
      <c r="P873" s="33">
        <f t="shared" si="412"/>
        <v>0</v>
      </c>
      <c r="R873" s="12">
        <f t="shared" si="413"/>
        <v>0</v>
      </c>
      <c r="S873" s="33">
        <f t="shared" si="414"/>
        <v>0</v>
      </c>
      <c r="U873" s="12">
        <f t="shared" si="415"/>
        <v>0</v>
      </c>
      <c r="V873" s="33">
        <f t="shared" si="416"/>
        <v>0</v>
      </c>
      <c r="X873" s="12">
        <f t="shared" si="417"/>
        <v>0</v>
      </c>
      <c r="Y873" s="33">
        <f t="shared" si="418"/>
        <v>0</v>
      </c>
      <c r="AA873" s="12">
        <f t="shared" si="419"/>
        <v>0</v>
      </c>
      <c r="AB873" s="33">
        <f t="shared" si="420"/>
        <v>0</v>
      </c>
      <c r="AD873" s="12">
        <f t="shared" si="421"/>
        <v>0</v>
      </c>
      <c r="AE873" s="33">
        <f t="shared" si="422"/>
        <v>0</v>
      </c>
      <c r="AG873" s="12">
        <f t="shared" si="423"/>
        <v>0</v>
      </c>
      <c r="AH873" s="33">
        <f t="shared" si="424"/>
        <v>0</v>
      </c>
      <c r="AJ873" s="12">
        <f t="shared" si="425"/>
        <v>0</v>
      </c>
      <c r="AK873" s="33">
        <f t="shared" si="426"/>
        <v>0</v>
      </c>
      <c r="AM873" s="12">
        <f t="shared" si="427"/>
        <v>0</v>
      </c>
      <c r="AN873" s="33">
        <f t="shared" si="428"/>
        <v>0</v>
      </c>
      <c r="AP873" s="12">
        <f t="shared" si="429"/>
        <v>0</v>
      </c>
      <c r="AQ873" s="33">
        <f t="shared" si="430"/>
        <v>0</v>
      </c>
      <c r="AS873" s="12">
        <f t="shared" si="431"/>
        <v>0</v>
      </c>
      <c r="AT873" s="33">
        <f t="shared" si="432"/>
        <v>0</v>
      </c>
      <c r="AU873" s="158" t="str">
        <f>IF(C873="","",VLOOKUP(B873,apoio!P:S,4,0))</f>
        <v/>
      </c>
    </row>
    <row r="874" spans="1:47" ht="15" customHeight="1" x14ac:dyDescent="0.25">
      <c r="A874" s="10" t="str">
        <f>IF('1_geral'!$D$48="","",'1_geral'!$A$48)</f>
        <v/>
      </c>
      <c r="B874" s="48" t="str">
        <f>IF('1_geral'!$G$48="","",'1_geral'!$G$48)</f>
        <v/>
      </c>
      <c r="C874" s="48" t="str">
        <f>IF('1_geral'!$D$48="","",'1_geral'!$D$48)</f>
        <v/>
      </c>
      <c r="D874" s="35" t="str">
        <f>IF(C874="","",1/'3_pessoal'!C$48)</f>
        <v/>
      </c>
      <c r="E874" s="11">
        <f>IF(C874="",0,'3_pessoal'!CF$48)</f>
        <v>0</v>
      </c>
      <c r="F874" s="108">
        <f>IF(C874="",0,'3_pessoal'!CH$48)</f>
        <v>0</v>
      </c>
      <c r="G874" s="11">
        <f t="shared" si="408"/>
        <v>0</v>
      </c>
      <c r="I874" s="11">
        <f t="shared" si="433"/>
        <v>0</v>
      </c>
      <c r="J874" s="112">
        <f t="shared" si="434"/>
        <v>0</v>
      </c>
      <c r="L874" s="11">
        <f t="shared" si="409"/>
        <v>0</v>
      </c>
      <c r="M874" s="108">
        <f t="shared" si="410"/>
        <v>0</v>
      </c>
      <c r="O874" s="11">
        <f t="shared" si="411"/>
        <v>0</v>
      </c>
      <c r="P874" s="108">
        <f t="shared" si="412"/>
        <v>0</v>
      </c>
      <c r="R874" s="11">
        <f t="shared" si="413"/>
        <v>0</v>
      </c>
      <c r="S874" s="108">
        <f t="shared" si="414"/>
        <v>0</v>
      </c>
      <c r="U874" s="11">
        <f t="shared" si="415"/>
        <v>0</v>
      </c>
      <c r="V874" s="108">
        <f t="shared" si="416"/>
        <v>0</v>
      </c>
      <c r="X874" s="11">
        <f t="shared" si="417"/>
        <v>0</v>
      </c>
      <c r="Y874" s="108">
        <f t="shared" si="418"/>
        <v>0</v>
      </c>
      <c r="AA874" s="11">
        <f t="shared" si="419"/>
        <v>0</v>
      </c>
      <c r="AB874" s="108">
        <f t="shared" si="420"/>
        <v>0</v>
      </c>
      <c r="AD874" s="11">
        <f t="shared" si="421"/>
        <v>0</v>
      </c>
      <c r="AE874" s="108">
        <f t="shared" si="422"/>
        <v>0</v>
      </c>
      <c r="AG874" s="11">
        <f t="shared" si="423"/>
        <v>0</v>
      </c>
      <c r="AH874" s="108">
        <f t="shared" si="424"/>
        <v>0</v>
      </c>
      <c r="AJ874" s="11">
        <f t="shared" si="425"/>
        <v>0</v>
      </c>
      <c r="AK874" s="108">
        <f t="shared" si="426"/>
        <v>0</v>
      </c>
      <c r="AM874" s="11">
        <f t="shared" si="427"/>
        <v>0</v>
      </c>
      <c r="AN874" s="108">
        <f t="shared" si="428"/>
        <v>0</v>
      </c>
      <c r="AP874" s="11">
        <f t="shared" si="429"/>
        <v>0</v>
      </c>
      <c r="AQ874" s="108">
        <f t="shared" si="430"/>
        <v>0</v>
      </c>
      <c r="AS874" s="11">
        <f t="shared" si="431"/>
        <v>0</v>
      </c>
      <c r="AT874" s="108">
        <f t="shared" si="432"/>
        <v>0</v>
      </c>
      <c r="AU874" s="158" t="str">
        <f>IF(C874="","",VLOOKUP(B874,apoio!P:S,4,0))</f>
        <v/>
      </c>
    </row>
    <row r="875" spans="1:47" ht="15" customHeight="1" x14ac:dyDescent="0.25">
      <c r="A875" s="7" t="str">
        <f>IF('1_geral'!$D$49="","",'1_geral'!$A$49)</f>
        <v/>
      </c>
      <c r="B875" s="49" t="str">
        <f>IF('1_geral'!$G$49="","",'1_geral'!$G$49)</f>
        <v/>
      </c>
      <c r="C875" s="49" t="str">
        <f>IF('1_geral'!$D$49="","",'1_geral'!$D$49)</f>
        <v/>
      </c>
      <c r="D875" s="35" t="str">
        <f>IF(C875="","",1/'3_pessoal'!C$49)</f>
        <v/>
      </c>
      <c r="E875" s="12">
        <f>IF(C875="",0,'3_pessoal'!CF$49)</f>
        <v>0</v>
      </c>
      <c r="F875" s="33">
        <f>IF(C875="",0,'3_pessoal'!CH$49)</f>
        <v>0</v>
      </c>
      <c r="G875" s="12">
        <f t="shared" si="408"/>
        <v>0</v>
      </c>
      <c r="I875" s="12">
        <f t="shared" si="433"/>
        <v>0</v>
      </c>
      <c r="J875" s="12">
        <f t="shared" si="434"/>
        <v>0</v>
      </c>
      <c r="L875" s="12">
        <f t="shared" si="409"/>
        <v>0</v>
      </c>
      <c r="M875" s="33">
        <f t="shared" si="410"/>
        <v>0</v>
      </c>
      <c r="O875" s="12">
        <f t="shared" si="411"/>
        <v>0</v>
      </c>
      <c r="P875" s="33">
        <f t="shared" si="412"/>
        <v>0</v>
      </c>
      <c r="R875" s="12">
        <f t="shared" si="413"/>
        <v>0</v>
      </c>
      <c r="S875" s="33">
        <f t="shared" si="414"/>
        <v>0</v>
      </c>
      <c r="U875" s="12">
        <f t="shared" si="415"/>
        <v>0</v>
      </c>
      <c r="V875" s="33">
        <f t="shared" si="416"/>
        <v>0</v>
      </c>
      <c r="X875" s="12">
        <f t="shared" si="417"/>
        <v>0</v>
      </c>
      <c r="Y875" s="33">
        <f t="shared" si="418"/>
        <v>0</v>
      </c>
      <c r="AA875" s="12">
        <f t="shared" si="419"/>
        <v>0</v>
      </c>
      <c r="AB875" s="33">
        <f t="shared" si="420"/>
        <v>0</v>
      </c>
      <c r="AD875" s="12">
        <f t="shared" si="421"/>
        <v>0</v>
      </c>
      <c r="AE875" s="33">
        <f t="shared" si="422"/>
        <v>0</v>
      </c>
      <c r="AG875" s="12">
        <f t="shared" si="423"/>
        <v>0</v>
      </c>
      <c r="AH875" s="33">
        <f t="shared" si="424"/>
        <v>0</v>
      </c>
      <c r="AJ875" s="12">
        <f t="shared" si="425"/>
        <v>0</v>
      </c>
      <c r="AK875" s="33">
        <f t="shared" si="426"/>
        <v>0</v>
      </c>
      <c r="AM875" s="12">
        <f t="shared" si="427"/>
        <v>0</v>
      </c>
      <c r="AN875" s="33">
        <f t="shared" si="428"/>
        <v>0</v>
      </c>
      <c r="AP875" s="12">
        <f t="shared" si="429"/>
        <v>0</v>
      </c>
      <c r="AQ875" s="33">
        <f t="shared" si="430"/>
        <v>0</v>
      </c>
      <c r="AS875" s="12">
        <f t="shared" si="431"/>
        <v>0</v>
      </c>
      <c r="AT875" s="33">
        <f t="shared" si="432"/>
        <v>0</v>
      </c>
      <c r="AU875" s="158" t="str">
        <f>IF(C875="","",VLOOKUP(B875,apoio!P:S,4,0))</f>
        <v/>
      </c>
    </row>
    <row r="876" spans="1:47" ht="15" customHeight="1" x14ac:dyDescent="0.25">
      <c r="A876" s="10" t="str">
        <f>IF('1_geral'!$D$50="","",'1_geral'!$A$50)</f>
        <v/>
      </c>
      <c r="B876" s="48" t="str">
        <f>IF('1_geral'!$G$50="","",'1_geral'!$G$50)</f>
        <v/>
      </c>
      <c r="C876" s="48" t="str">
        <f>IF('1_geral'!$D$50="","",'1_geral'!$D$50)</f>
        <v/>
      </c>
      <c r="D876" s="35" t="str">
        <f>IF(C876="","",1/'3_pessoal'!C$50)</f>
        <v/>
      </c>
      <c r="E876" s="11">
        <f>IF(C876="",0,'3_pessoal'!CF$50)</f>
        <v>0</v>
      </c>
      <c r="F876" s="108">
        <f>IF(C876="",0,'3_pessoal'!CH$50)</f>
        <v>0</v>
      </c>
      <c r="G876" s="11">
        <f t="shared" si="408"/>
        <v>0</v>
      </c>
      <c r="I876" s="11">
        <f t="shared" si="433"/>
        <v>0</v>
      </c>
      <c r="J876" s="112">
        <f t="shared" si="434"/>
        <v>0</v>
      </c>
      <c r="L876" s="11">
        <f t="shared" si="409"/>
        <v>0</v>
      </c>
      <c r="M876" s="108">
        <f t="shared" si="410"/>
        <v>0</v>
      </c>
      <c r="O876" s="11">
        <f t="shared" si="411"/>
        <v>0</v>
      </c>
      <c r="P876" s="108">
        <f t="shared" si="412"/>
        <v>0</v>
      </c>
      <c r="R876" s="11">
        <f t="shared" si="413"/>
        <v>0</v>
      </c>
      <c r="S876" s="108">
        <f t="shared" si="414"/>
        <v>0</v>
      </c>
      <c r="U876" s="11">
        <f t="shared" si="415"/>
        <v>0</v>
      </c>
      <c r="V876" s="108">
        <f t="shared" si="416"/>
        <v>0</v>
      </c>
      <c r="X876" s="11">
        <f t="shared" si="417"/>
        <v>0</v>
      </c>
      <c r="Y876" s="108">
        <f t="shared" si="418"/>
        <v>0</v>
      </c>
      <c r="AA876" s="11">
        <f t="shared" si="419"/>
        <v>0</v>
      </c>
      <c r="AB876" s="108">
        <f t="shared" si="420"/>
        <v>0</v>
      </c>
      <c r="AD876" s="11">
        <f t="shared" si="421"/>
        <v>0</v>
      </c>
      <c r="AE876" s="108">
        <f t="shared" si="422"/>
        <v>0</v>
      </c>
      <c r="AG876" s="11">
        <f t="shared" si="423"/>
        <v>0</v>
      </c>
      <c r="AH876" s="108">
        <f t="shared" si="424"/>
        <v>0</v>
      </c>
      <c r="AJ876" s="11">
        <f t="shared" si="425"/>
        <v>0</v>
      </c>
      <c r="AK876" s="108">
        <f t="shared" si="426"/>
        <v>0</v>
      </c>
      <c r="AM876" s="11">
        <f t="shared" si="427"/>
        <v>0</v>
      </c>
      <c r="AN876" s="108">
        <f t="shared" si="428"/>
        <v>0</v>
      </c>
      <c r="AP876" s="11">
        <f t="shared" si="429"/>
        <v>0</v>
      </c>
      <c r="AQ876" s="108">
        <f t="shared" si="430"/>
        <v>0</v>
      </c>
      <c r="AS876" s="11">
        <f t="shared" si="431"/>
        <v>0</v>
      </c>
      <c r="AT876" s="108">
        <f t="shared" si="432"/>
        <v>0</v>
      </c>
      <c r="AU876" s="158" t="str">
        <f>IF(C876="","",VLOOKUP(B876,apoio!P:S,4,0))</f>
        <v/>
      </c>
    </row>
    <row r="877" spans="1:47" ht="15" customHeight="1" x14ac:dyDescent="0.25">
      <c r="A877" s="7" t="str">
        <f>IF('1_geral'!$D$51="","",'1_geral'!$A$51)</f>
        <v/>
      </c>
      <c r="B877" s="49" t="str">
        <f>IF('1_geral'!$G$51="","",'1_geral'!$G$51)</f>
        <v/>
      </c>
      <c r="C877" s="49" t="str">
        <f>IF('1_geral'!$D$51="","",'1_geral'!$D$51)</f>
        <v/>
      </c>
      <c r="D877" s="35" t="str">
        <f>IF(C877="","",1/'3_pessoal'!C$51)</f>
        <v/>
      </c>
      <c r="E877" s="12">
        <f>IF(C877="",0,'3_pessoal'!CF$51)</f>
        <v>0</v>
      </c>
      <c r="F877" s="33">
        <f>IF(C877="",0,'3_pessoal'!CH$51)</f>
        <v>0</v>
      </c>
      <c r="G877" s="12">
        <f t="shared" si="408"/>
        <v>0</v>
      </c>
      <c r="I877" s="12">
        <f t="shared" si="433"/>
        <v>0</v>
      </c>
      <c r="J877" s="12">
        <f t="shared" si="434"/>
        <v>0</v>
      </c>
      <c r="L877" s="12">
        <f t="shared" si="409"/>
        <v>0</v>
      </c>
      <c r="M877" s="33">
        <f t="shared" si="410"/>
        <v>0</v>
      </c>
      <c r="O877" s="12">
        <f t="shared" si="411"/>
        <v>0</v>
      </c>
      <c r="P877" s="33">
        <f t="shared" si="412"/>
        <v>0</v>
      </c>
      <c r="R877" s="12">
        <f t="shared" si="413"/>
        <v>0</v>
      </c>
      <c r="S877" s="33">
        <f t="shared" si="414"/>
        <v>0</v>
      </c>
      <c r="U877" s="12">
        <f t="shared" si="415"/>
        <v>0</v>
      </c>
      <c r="V877" s="33">
        <f t="shared" si="416"/>
        <v>0</v>
      </c>
      <c r="X877" s="12">
        <f t="shared" si="417"/>
        <v>0</v>
      </c>
      <c r="Y877" s="33">
        <f t="shared" si="418"/>
        <v>0</v>
      </c>
      <c r="AA877" s="12">
        <f t="shared" si="419"/>
        <v>0</v>
      </c>
      <c r="AB877" s="33">
        <f t="shared" si="420"/>
        <v>0</v>
      </c>
      <c r="AD877" s="12">
        <f t="shared" si="421"/>
        <v>0</v>
      </c>
      <c r="AE877" s="33">
        <f t="shared" si="422"/>
        <v>0</v>
      </c>
      <c r="AG877" s="12">
        <f t="shared" si="423"/>
        <v>0</v>
      </c>
      <c r="AH877" s="33">
        <f t="shared" si="424"/>
        <v>0</v>
      </c>
      <c r="AJ877" s="12">
        <f t="shared" si="425"/>
        <v>0</v>
      </c>
      <c r="AK877" s="33">
        <f t="shared" si="426"/>
        <v>0</v>
      </c>
      <c r="AM877" s="12">
        <f t="shared" si="427"/>
        <v>0</v>
      </c>
      <c r="AN877" s="33">
        <f t="shared" si="428"/>
        <v>0</v>
      </c>
      <c r="AP877" s="12">
        <f t="shared" si="429"/>
        <v>0</v>
      </c>
      <c r="AQ877" s="33">
        <f t="shared" si="430"/>
        <v>0</v>
      </c>
      <c r="AS877" s="12">
        <f t="shared" si="431"/>
        <v>0</v>
      </c>
      <c r="AT877" s="33">
        <f t="shared" si="432"/>
        <v>0</v>
      </c>
      <c r="AU877" s="158" t="str">
        <f>IF(C877="","",VLOOKUP(B877,apoio!P:S,4,0))</f>
        <v/>
      </c>
    </row>
    <row r="878" spans="1:47" ht="15" customHeight="1" x14ac:dyDescent="0.25">
      <c r="A878" s="10" t="str">
        <f>IF('1_geral'!$D$52="","",'1_geral'!$A$52)</f>
        <v/>
      </c>
      <c r="B878" s="48" t="str">
        <f>IF('1_geral'!$G$52="","",'1_geral'!$G$52)</f>
        <v/>
      </c>
      <c r="C878" s="48" t="str">
        <f>IF('1_geral'!$D$52="","",'1_geral'!$D$52)</f>
        <v/>
      </c>
      <c r="D878" s="35" t="str">
        <f>IF(C878="","",1/'3_pessoal'!C$52)</f>
        <v/>
      </c>
      <c r="E878" s="11">
        <f>IF(C878="",0,'3_pessoal'!CF$52)</f>
        <v>0</v>
      </c>
      <c r="F878" s="108">
        <f>IF(C878="",0,'3_pessoal'!CH$52)</f>
        <v>0</v>
      </c>
      <c r="G878" s="11">
        <f t="shared" si="408"/>
        <v>0</v>
      </c>
      <c r="I878" s="11">
        <f t="shared" si="433"/>
        <v>0</v>
      </c>
      <c r="J878" s="112">
        <f t="shared" si="434"/>
        <v>0</v>
      </c>
      <c r="L878" s="11">
        <f t="shared" si="409"/>
        <v>0</v>
      </c>
      <c r="M878" s="108">
        <f t="shared" si="410"/>
        <v>0</v>
      </c>
      <c r="O878" s="11">
        <f t="shared" si="411"/>
        <v>0</v>
      </c>
      <c r="P878" s="108">
        <f t="shared" si="412"/>
        <v>0</v>
      </c>
      <c r="R878" s="11">
        <f t="shared" si="413"/>
        <v>0</v>
      </c>
      <c r="S878" s="108">
        <f t="shared" si="414"/>
        <v>0</v>
      </c>
      <c r="U878" s="11">
        <f t="shared" si="415"/>
        <v>0</v>
      </c>
      <c r="V878" s="108">
        <f t="shared" si="416"/>
        <v>0</v>
      </c>
      <c r="X878" s="11">
        <f t="shared" si="417"/>
        <v>0</v>
      </c>
      <c r="Y878" s="108">
        <f t="shared" si="418"/>
        <v>0</v>
      </c>
      <c r="AA878" s="11">
        <f t="shared" si="419"/>
        <v>0</v>
      </c>
      <c r="AB878" s="108">
        <f t="shared" si="420"/>
        <v>0</v>
      </c>
      <c r="AD878" s="11">
        <f t="shared" si="421"/>
        <v>0</v>
      </c>
      <c r="AE878" s="108">
        <f t="shared" si="422"/>
        <v>0</v>
      </c>
      <c r="AG878" s="11">
        <f t="shared" si="423"/>
        <v>0</v>
      </c>
      <c r="AH878" s="108">
        <f t="shared" si="424"/>
        <v>0</v>
      </c>
      <c r="AJ878" s="11">
        <f t="shared" si="425"/>
        <v>0</v>
      </c>
      <c r="AK878" s="108">
        <f t="shared" si="426"/>
        <v>0</v>
      </c>
      <c r="AM878" s="11">
        <f t="shared" si="427"/>
        <v>0</v>
      </c>
      <c r="AN878" s="108">
        <f t="shared" si="428"/>
        <v>0</v>
      </c>
      <c r="AP878" s="11">
        <f t="shared" si="429"/>
        <v>0</v>
      </c>
      <c r="AQ878" s="108">
        <f t="shared" si="430"/>
        <v>0</v>
      </c>
      <c r="AS878" s="11">
        <f t="shared" si="431"/>
        <v>0</v>
      </c>
      <c r="AT878" s="108">
        <f t="shared" si="432"/>
        <v>0</v>
      </c>
      <c r="AU878" s="158" t="str">
        <f>IF(C878="","",VLOOKUP(B878,apoio!P:S,4,0))</f>
        <v/>
      </c>
    </row>
    <row r="879" spans="1:47" ht="15" customHeight="1" x14ac:dyDescent="0.25">
      <c r="A879" s="7" t="str">
        <f>IF('1_geral'!$D$53="","",'1_geral'!$A$53)</f>
        <v/>
      </c>
      <c r="B879" s="49" t="str">
        <f>IF('1_geral'!$G$53="","",'1_geral'!$G$53)</f>
        <v/>
      </c>
      <c r="C879" s="49" t="str">
        <f>IF('1_geral'!$D$53="","",'1_geral'!$D$53)</f>
        <v/>
      </c>
      <c r="D879" s="35" t="str">
        <f>IF(C879="","",1/'3_pessoal'!C$53)</f>
        <v/>
      </c>
      <c r="E879" s="12">
        <f>IF(C879="",0,'3_pessoal'!CF$53)</f>
        <v>0</v>
      </c>
      <c r="F879" s="33">
        <f>IF(C879="",0,'3_pessoal'!CH$53)</f>
        <v>0</v>
      </c>
      <c r="G879" s="12">
        <f t="shared" si="408"/>
        <v>0</v>
      </c>
      <c r="I879" s="12">
        <f t="shared" si="433"/>
        <v>0</v>
      </c>
      <c r="J879" s="12">
        <f t="shared" si="434"/>
        <v>0</v>
      </c>
      <c r="L879" s="12">
        <f t="shared" si="409"/>
        <v>0</v>
      </c>
      <c r="M879" s="33">
        <f t="shared" si="410"/>
        <v>0</v>
      </c>
      <c r="O879" s="12">
        <f t="shared" si="411"/>
        <v>0</v>
      </c>
      <c r="P879" s="33">
        <f t="shared" si="412"/>
        <v>0</v>
      </c>
      <c r="R879" s="12">
        <f t="shared" si="413"/>
        <v>0</v>
      </c>
      <c r="S879" s="33">
        <f t="shared" si="414"/>
        <v>0</v>
      </c>
      <c r="U879" s="12">
        <f t="shared" si="415"/>
        <v>0</v>
      </c>
      <c r="V879" s="33">
        <f t="shared" si="416"/>
        <v>0</v>
      </c>
      <c r="X879" s="12">
        <f t="shared" si="417"/>
        <v>0</v>
      </c>
      <c r="Y879" s="33">
        <f t="shared" si="418"/>
        <v>0</v>
      </c>
      <c r="AA879" s="12">
        <f t="shared" si="419"/>
        <v>0</v>
      </c>
      <c r="AB879" s="33">
        <f t="shared" si="420"/>
        <v>0</v>
      </c>
      <c r="AD879" s="12">
        <f t="shared" si="421"/>
        <v>0</v>
      </c>
      <c r="AE879" s="33">
        <f t="shared" si="422"/>
        <v>0</v>
      </c>
      <c r="AG879" s="12">
        <f t="shared" si="423"/>
        <v>0</v>
      </c>
      <c r="AH879" s="33">
        <f t="shared" si="424"/>
        <v>0</v>
      </c>
      <c r="AJ879" s="12">
        <f t="shared" si="425"/>
        <v>0</v>
      </c>
      <c r="AK879" s="33">
        <f t="shared" si="426"/>
        <v>0</v>
      </c>
      <c r="AM879" s="12">
        <f t="shared" si="427"/>
        <v>0</v>
      </c>
      <c r="AN879" s="33">
        <f t="shared" si="428"/>
        <v>0</v>
      </c>
      <c r="AP879" s="12">
        <f t="shared" si="429"/>
        <v>0</v>
      </c>
      <c r="AQ879" s="33">
        <f t="shared" si="430"/>
        <v>0</v>
      </c>
      <c r="AS879" s="12">
        <f t="shared" si="431"/>
        <v>0</v>
      </c>
      <c r="AT879" s="33">
        <f t="shared" si="432"/>
        <v>0</v>
      </c>
      <c r="AU879" s="158" t="str">
        <f>IF(C879="","",VLOOKUP(B879,apoio!P:S,4,0))</f>
        <v/>
      </c>
    </row>
    <row r="880" spans="1:47" ht="15" customHeight="1" x14ac:dyDescent="0.25">
      <c r="A880" s="10" t="str">
        <f>IF('1_geral'!$D$54="","",'1_geral'!$A$54)</f>
        <v/>
      </c>
      <c r="B880" s="48" t="str">
        <f>IF('1_geral'!$G$54="","",'1_geral'!$G$54)</f>
        <v/>
      </c>
      <c r="C880" s="48" t="str">
        <f>IF('1_geral'!$D$54="","",'1_geral'!$D$54)</f>
        <v/>
      </c>
      <c r="D880" s="35" t="str">
        <f>IF(C880="","",1/'3_pessoal'!C$54)</f>
        <v/>
      </c>
      <c r="E880" s="11">
        <f>IF(C880="",0,'3_pessoal'!CF$54)</f>
        <v>0</v>
      </c>
      <c r="F880" s="108">
        <f>IF(C880="",0,'3_pessoal'!CH$54)</f>
        <v>0</v>
      </c>
      <c r="G880" s="11">
        <f t="shared" si="408"/>
        <v>0</v>
      </c>
      <c r="I880" s="11">
        <f t="shared" si="433"/>
        <v>0</v>
      </c>
      <c r="J880" s="112">
        <f t="shared" si="434"/>
        <v>0</v>
      </c>
      <c r="L880" s="11">
        <f t="shared" si="409"/>
        <v>0</v>
      </c>
      <c r="M880" s="108">
        <f t="shared" si="410"/>
        <v>0</v>
      </c>
      <c r="O880" s="11">
        <f t="shared" si="411"/>
        <v>0</v>
      </c>
      <c r="P880" s="108">
        <f t="shared" si="412"/>
        <v>0</v>
      </c>
      <c r="R880" s="11">
        <f t="shared" si="413"/>
        <v>0</v>
      </c>
      <c r="S880" s="108">
        <f t="shared" si="414"/>
        <v>0</v>
      </c>
      <c r="U880" s="11">
        <f t="shared" si="415"/>
        <v>0</v>
      </c>
      <c r="V880" s="108">
        <f t="shared" si="416"/>
        <v>0</v>
      </c>
      <c r="X880" s="11">
        <f t="shared" si="417"/>
        <v>0</v>
      </c>
      <c r="Y880" s="108">
        <f t="shared" si="418"/>
        <v>0</v>
      </c>
      <c r="AA880" s="11">
        <f t="shared" si="419"/>
        <v>0</v>
      </c>
      <c r="AB880" s="108">
        <f t="shared" si="420"/>
        <v>0</v>
      </c>
      <c r="AD880" s="11">
        <f t="shared" si="421"/>
        <v>0</v>
      </c>
      <c r="AE880" s="108">
        <f t="shared" si="422"/>
        <v>0</v>
      </c>
      <c r="AG880" s="11">
        <f t="shared" si="423"/>
        <v>0</v>
      </c>
      <c r="AH880" s="108">
        <f t="shared" si="424"/>
        <v>0</v>
      </c>
      <c r="AJ880" s="11">
        <f t="shared" si="425"/>
        <v>0</v>
      </c>
      <c r="AK880" s="108">
        <f t="shared" si="426"/>
        <v>0</v>
      </c>
      <c r="AM880" s="11">
        <f t="shared" si="427"/>
        <v>0</v>
      </c>
      <c r="AN880" s="108">
        <f t="shared" si="428"/>
        <v>0</v>
      </c>
      <c r="AP880" s="11">
        <f t="shared" si="429"/>
        <v>0</v>
      </c>
      <c r="AQ880" s="108">
        <f t="shared" si="430"/>
        <v>0</v>
      </c>
      <c r="AS880" s="11">
        <f t="shared" si="431"/>
        <v>0</v>
      </c>
      <c r="AT880" s="108">
        <f t="shared" si="432"/>
        <v>0</v>
      </c>
      <c r="AU880" s="158" t="str">
        <f>IF(C880="","",VLOOKUP(B880,apoio!P:S,4,0))</f>
        <v/>
      </c>
    </row>
    <row r="881" spans="1:47" ht="15" customHeight="1" x14ac:dyDescent="0.25">
      <c r="A881" s="7" t="str">
        <f>IF('1_geral'!$D$55="","",'1_geral'!$A$55)</f>
        <v/>
      </c>
      <c r="B881" s="49" t="str">
        <f>IF('1_geral'!$G$55="","",'1_geral'!$G$55)</f>
        <v/>
      </c>
      <c r="C881" s="49" t="str">
        <f>IF('1_geral'!$D$55="","",'1_geral'!$D$55)</f>
        <v/>
      </c>
      <c r="D881" s="35" t="str">
        <f>IF(C881="","",1/'3_pessoal'!C$55)</f>
        <v/>
      </c>
      <c r="E881" s="12">
        <f>IF(C881="",0,'3_pessoal'!CF$55)</f>
        <v>0</v>
      </c>
      <c r="F881" s="33">
        <f>IF(C881="",0,'3_pessoal'!CH$55)</f>
        <v>0</v>
      </c>
      <c r="G881" s="12">
        <f t="shared" si="408"/>
        <v>0</v>
      </c>
      <c r="I881" s="12">
        <f t="shared" si="433"/>
        <v>0</v>
      </c>
      <c r="J881" s="12">
        <f t="shared" si="434"/>
        <v>0</v>
      </c>
      <c r="L881" s="12">
        <f t="shared" si="409"/>
        <v>0</v>
      </c>
      <c r="M881" s="33">
        <f t="shared" si="410"/>
        <v>0</v>
      </c>
      <c r="O881" s="12">
        <f t="shared" si="411"/>
        <v>0</v>
      </c>
      <c r="P881" s="33">
        <f t="shared" si="412"/>
        <v>0</v>
      </c>
      <c r="R881" s="12">
        <f t="shared" si="413"/>
        <v>0</v>
      </c>
      <c r="S881" s="33">
        <f t="shared" si="414"/>
        <v>0</v>
      </c>
      <c r="U881" s="12">
        <f t="shared" si="415"/>
        <v>0</v>
      </c>
      <c r="V881" s="33">
        <f t="shared" si="416"/>
        <v>0</v>
      </c>
      <c r="X881" s="12">
        <f t="shared" si="417"/>
        <v>0</v>
      </c>
      <c r="Y881" s="33">
        <f t="shared" si="418"/>
        <v>0</v>
      </c>
      <c r="AA881" s="12">
        <f t="shared" si="419"/>
        <v>0</v>
      </c>
      <c r="AB881" s="33">
        <f t="shared" si="420"/>
        <v>0</v>
      </c>
      <c r="AD881" s="12">
        <f t="shared" si="421"/>
        <v>0</v>
      </c>
      <c r="AE881" s="33">
        <f t="shared" si="422"/>
        <v>0</v>
      </c>
      <c r="AG881" s="12">
        <f t="shared" si="423"/>
        <v>0</v>
      </c>
      <c r="AH881" s="33">
        <f t="shared" si="424"/>
        <v>0</v>
      </c>
      <c r="AJ881" s="12">
        <f t="shared" si="425"/>
        <v>0</v>
      </c>
      <c r="AK881" s="33">
        <f t="shared" si="426"/>
        <v>0</v>
      </c>
      <c r="AM881" s="12">
        <f t="shared" si="427"/>
        <v>0</v>
      </c>
      <c r="AN881" s="33">
        <f t="shared" si="428"/>
        <v>0</v>
      </c>
      <c r="AP881" s="12">
        <f t="shared" si="429"/>
        <v>0</v>
      </c>
      <c r="AQ881" s="33">
        <f t="shared" si="430"/>
        <v>0</v>
      </c>
      <c r="AS881" s="12">
        <f t="shared" si="431"/>
        <v>0</v>
      </c>
      <c r="AT881" s="33">
        <f t="shared" si="432"/>
        <v>0</v>
      </c>
      <c r="AU881" s="158" t="str">
        <f>IF(C881="","",VLOOKUP(B881,apoio!P:S,4,0))</f>
        <v/>
      </c>
    </row>
    <row r="882" spans="1:47" ht="15" customHeight="1" x14ac:dyDescent="0.25">
      <c r="A882" s="10" t="str">
        <f>IF('1_geral'!$D$56="","",'1_geral'!$A$56)</f>
        <v/>
      </c>
      <c r="B882" s="48" t="str">
        <f>IF('1_geral'!$G$56="","",'1_geral'!$G$56)</f>
        <v/>
      </c>
      <c r="C882" s="48" t="str">
        <f>IF('1_geral'!$D$56="","",'1_geral'!$D$56)</f>
        <v/>
      </c>
      <c r="D882" s="35" t="str">
        <f>IF(C882="","",1/'3_pessoal'!C$56)</f>
        <v/>
      </c>
      <c r="E882" s="11">
        <f>IF(C882="",0,'3_pessoal'!CF$56)</f>
        <v>0</v>
      </c>
      <c r="F882" s="108">
        <f>IF(C882="",0,'3_pessoal'!CH$56)</f>
        <v>0</v>
      </c>
      <c r="G882" s="11">
        <f t="shared" si="408"/>
        <v>0</v>
      </c>
      <c r="I882" s="11">
        <f t="shared" si="433"/>
        <v>0</v>
      </c>
      <c r="J882" s="112">
        <f t="shared" si="434"/>
        <v>0</v>
      </c>
      <c r="L882" s="11">
        <f t="shared" si="409"/>
        <v>0</v>
      </c>
      <c r="M882" s="108">
        <f t="shared" si="410"/>
        <v>0</v>
      </c>
      <c r="O882" s="11">
        <f t="shared" si="411"/>
        <v>0</v>
      </c>
      <c r="P882" s="108">
        <f t="shared" si="412"/>
        <v>0</v>
      </c>
      <c r="R882" s="11">
        <f t="shared" si="413"/>
        <v>0</v>
      </c>
      <c r="S882" s="108">
        <f t="shared" si="414"/>
        <v>0</v>
      </c>
      <c r="U882" s="11">
        <f t="shared" si="415"/>
        <v>0</v>
      </c>
      <c r="V882" s="108">
        <f t="shared" si="416"/>
        <v>0</v>
      </c>
      <c r="X882" s="11">
        <f t="shared" si="417"/>
        <v>0</v>
      </c>
      <c r="Y882" s="108">
        <f t="shared" si="418"/>
        <v>0</v>
      </c>
      <c r="AA882" s="11">
        <f t="shared" si="419"/>
        <v>0</v>
      </c>
      <c r="AB882" s="108">
        <f t="shared" si="420"/>
        <v>0</v>
      </c>
      <c r="AD882" s="11">
        <f t="shared" si="421"/>
        <v>0</v>
      </c>
      <c r="AE882" s="108">
        <f t="shared" si="422"/>
        <v>0</v>
      </c>
      <c r="AG882" s="11">
        <f t="shared" si="423"/>
        <v>0</v>
      </c>
      <c r="AH882" s="108">
        <f t="shared" si="424"/>
        <v>0</v>
      </c>
      <c r="AJ882" s="11">
        <f t="shared" si="425"/>
        <v>0</v>
      </c>
      <c r="AK882" s="108">
        <f t="shared" si="426"/>
        <v>0</v>
      </c>
      <c r="AM882" s="11">
        <f t="shared" si="427"/>
        <v>0</v>
      </c>
      <c r="AN882" s="108">
        <f t="shared" si="428"/>
        <v>0</v>
      </c>
      <c r="AP882" s="11">
        <f t="shared" si="429"/>
        <v>0</v>
      </c>
      <c r="AQ882" s="108">
        <f t="shared" si="430"/>
        <v>0</v>
      </c>
      <c r="AS882" s="11">
        <f t="shared" si="431"/>
        <v>0</v>
      </c>
      <c r="AT882" s="108">
        <f t="shared" si="432"/>
        <v>0</v>
      </c>
      <c r="AU882" s="158" t="str">
        <f>IF(C882="","",VLOOKUP(B882,apoio!P:S,4,0))</f>
        <v/>
      </c>
    </row>
    <row r="883" spans="1:47" ht="15" customHeight="1" x14ac:dyDescent="0.25">
      <c r="A883" s="7" t="str">
        <f>IF('1_geral'!$D$57="","",'1_geral'!$A$57)</f>
        <v/>
      </c>
      <c r="B883" s="49" t="str">
        <f>IF('1_geral'!$G$57="","",'1_geral'!$G$57)</f>
        <v/>
      </c>
      <c r="C883" s="49" t="str">
        <f>IF('1_geral'!$D$57="","",'1_geral'!$D$57)</f>
        <v/>
      </c>
      <c r="D883" s="35" t="str">
        <f>IF(C883="","",1/'3_pessoal'!C$57)</f>
        <v/>
      </c>
      <c r="E883" s="12">
        <f>IF(C883="",0,'3_pessoal'!CF$57)</f>
        <v>0</v>
      </c>
      <c r="F883" s="33">
        <f>IF(C883="",0,'3_pessoal'!CH$57)</f>
        <v>0</v>
      </c>
      <c r="G883" s="12">
        <f t="shared" si="408"/>
        <v>0</v>
      </c>
      <c r="I883" s="12">
        <f t="shared" si="433"/>
        <v>0</v>
      </c>
      <c r="J883" s="12">
        <f t="shared" si="434"/>
        <v>0</v>
      </c>
      <c r="L883" s="12">
        <f t="shared" si="409"/>
        <v>0</v>
      </c>
      <c r="M883" s="33">
        <f t="shared" si="410"/>
        <v>0</v>
      </c>
      <c r="O883" s="12">
        <f t="shared" si="411"/>
        <v>0</v>
      </c>
      <c r="P883" s="33">
        <f t="shared" si="412"/>
        <v>0</v>
      </c>
      <c r="R883" s="12">
        <f t="shared" si="413"/>
        <v>0</v>
      </c>
      <c r="S883" s="33">
        <f t="shared" si="414"/>
        <v>0</v>
      </c>
      <c r="U883" s="12">
        <f t="shared" si="415"/>
        <v>0</v>
      </c>
      <c r="V883" s="33">
        <f t="shared" si="416"/>
        <v>0</v>
      </c>
      <c r="X883" s="12">
        <f t="shared" si="417"/>
        <v>0</v>
      </c>
      <c r="Y883" s="33">
        <f t="shared" si="418"/>
        <v>0</v>
      </c>
      <c r="AA883" s="12">
        <f t="shared" si="419"/>
        <v>0</v>
      </c>
      <c r="AB883" s="33">
        <f t="shared" si="420"/>
        <v>0</v>
      </c>
      <c r="AD883" s="12">
        <f t="shared" si="421"/>
        <v>0</v>
      </c>
      <c r="AE883" s="33">
        <f t="shared" si="422"/>
        <v>0</v>
      </c>
      <c r="AG883" s="12">
        <f t="shared" si="423"/>
        <v>0</v>
      </c>
      <c r="AH883" s="33">
        <f t="shared" si="424"/>
        <v>0</v>
      </c>
      <c r="AJ883" s="12">
        <f t="shared" si="425"/>
        <v>0</v>
      </c>
      <c r="AK883" s="33">
        <f t="shared" si="426"/>
        <v>0</v>
      </c>
      <c r="AM883" s="12">
        <f t="shared" si="427"/>
        <v>0</v>
      </c>
      <c r="AN883" s="33">
        <f t="shared" si="428"/>
        <v>0</v>
      </c>
      <c r="AP883" s="12">
        <f t="shared" si="429"/>
        <v>0</v>
      </c>
      <c r="AQ883" s="33">
        <f t="shared" si="430"/>
        <v>0</v>
      </c>
      <c r="AS883" s="12">
        <f t="shared" si="431"/>
        <v>0</v>
      </c>
      <c r="AT883" s="33">
        <f t="shared" si="432"/>
        <v>0</v>
      </c>
      <c r="AU883" s="158" t="str">
        <f>IF(C883="","",VLOOKUP(B883,apoio!P:S,4,0))</f>
        <v/>
      </c>
    </row>
    <row r="884" spans="1:47" ht="15" customHeight="1" x14ac:dyDescent="0.25">
      <c r="A884" s="10" t="str">
        <f>IF('1_geral'!$D$58="","",'1_geral'!$A$58)</f>
        <v/>
      </c>
      <c r="B884" s="48" t="str">
        <f>IF('1_geral'!$G$58="","",'1_geral'!$G$58)</f>
        <v/>
      </c>
      <c r="C884" s="48" t="str">
        <f>IF('1_geral'!$D$58="","",'1_geral'!$D$58)</f>
        <v/>
      </c>
      <c r="D884" s="35" t="str">
        <f>IF(C884="","",1/'3_pessoal'!C$58)</f>
        <v/>
      </c>
      <c r="E884" s="11">
        <f>IF(C884="",0,'3_pessoal'!CF$58)</f>
        <v>0</v>
      </c>
      <c r="F884" s="108">
        <f>IF(C884="",0,'3_pessoal'!CH$58)</f>
        <v>0</v>
      </c>
      <c r="G884" s="11">
        <f t="shared" si="408"/>
        <v>0</v>
      </c>
      <c r="I884" s="11">
        <f t="shared" si="433"/>
        <v>0</v>
      </c>
      <c r="J884" s="112">
        <f t="shared" si="434"/>
        <v>0</v>
      </c>
      <c r="L884" s="11">
        <f t="shared" si="409"/>
        <v>0</v>
      </c>
      <c r="M884" s="108">
        <f t="shared" si="410"/>
        <v>0</v>
      </c>
      <c r="O884" s="11">
        <f t="shared" si="411"/>
        <v>0</v>
      </c>
      <c r="P884" s="108">
        <f t="shared" si="412"/>
        <v>0</v>
      </c>
      <c r="R884" s="11">
        <f t="shared" si="413"/>
        <v>0</v>
      </c>
      <c r="S884" s="108">
        <f t="shared" si="414"/>
        <v>0</v>
      </c>
      <c r="U884" s="11">
        <f t="shared" si="415"/>
        <v>0</v>
      </c>
      <c r="V884" s="108">
        <f t="shared" si="416"/>
        <v>0</v>
      </c>
      <c r="X884" s="11">
        <f t="shared" si="417"/>
        <v>0</v>
      </c>
      <c r="Y884" s="108">
        <f t="shared" si="418"/>
        <v>0</v>
      </c>
      <c r="AA884" s="11">
        <f t="shared" si="419"/>
        <v>0</v>
      </c>
      <c r="AB884" s="108">
        <f t="shared" si="420"/>
        <v>0</v>
      </c>
      <c r="AD884" s="11">
        <f t="shared" si="421"/>
        <v>0</v>
      </c>
      <c r="AE884" s="108">
        <f t="shared" si="422"/>
        <v>0</v>
      </c>
      <c r="AG884" s="11">
        <f t="shared" si="423"/>
        <v>0</v>
      </c>
      <c r="AH884" s="108">
        <f t="shared" si="424"/>
        <v>0</v>
      </c>
      <c r="AJ884" s="11">
        <f t="shared" si="425"/>
        <v>0</v>
      </c>
      <c r="AK884" s="108">
        <f t="shared" si="426"/>
        <v>0</v>
      </c>
      <c r="AM884" s="11">
        <f t="shared" si="427"/>
        <v>0</v>
      </c>
      <c r="AN884" s="108">
        <f t="shared" si="428"/>
        <v>0</v>
      </c>
      <c r="AP884" s="11">
        <f t="shared" si="429"/>
        <v>0</v>
      </c>
      <c r="AQ884" s="108">
        <f t="shared" si="430"/>
        <v>0</v>
      </c>
      <c r="AS884" s="11">
        <f t="shared" si="431"/>
        <v>0</v>
      </c>
      <c r="AT884" s="108">
        <f t="shared" si="432"/>
        <v>0</v>
      </c>
      <c r="AU884" s="158" t="str">
        <f>IF(C884="","",VLOOKUP(B884,apoio!P:S,4,0))</f>
        <v/>
      </c>
    </row>
    <row r="885" spans="1:47" ht="15" customHeight="1" x14ac:dyDescent="0.25">
      <c r="A885" s="47" t="str">
        <f>IF('1_geral'!$D$59="","",'1_geral'!$A$59)</f>
        <v/>
      </c>
      <c r="B885" s="50" t="str">
        <f>IF('1_geral'!$G$59="","",'1_geral'!$G$59)</f>
        <v/>
      </c>
      <c r="C885" s="50" t="str">
        <f>IF('1_geral'!$D$59="","",'1_geral'!$D$59)</f>
        <v/>
      </c>
      <c r="D885" s="138" t="str">
        <f>IF(C885="","",1/'3_pessoal'!C$59)</f>
        <v/>
      </c>
      <c r="E885" s="13">
        <f>IF(C885="",0,'3_pessoal'!CF$59)</f>
        <v>0</v>
      </c>
      <c r="F885" s="34">
        <f>IF(C885="",0,'3_pessoal'!CH$59)</f>
        <v>0</v>
      </c>
      <c r="G885" s="13">
        <f t="shared" si="408"/>
        <v>0</v>
      </c>
      <c r="H885" s="4"/>
      <c r="I885" s="13">
        <f t="shared" si="433"/>
        <v>0</v>
      </c>
      <c r="J885" s="13">
        <f t="shared" si="434"/>
        <v>0</v>
      </c>
      <c r="K885" s="4"/>
      <c r="L885" s="13">
        <f t="shared" si="409"/>
        <v>0</v>
      </c>
      <c r="M885" s="34">
        <f t="shared" si="410"/>
        <v>0</v>
      </c>
      <c r="N885" s="492"/>
      <c r="O885" s="13">
        <f t="shared" si="411"/>
        <v>0</v>
      </c>
      <c r="P885" s="34">
        <f t="shared" si="412"/>
        <v>0</v>
      </c>
      <c r="Q885" s="492"/>
      <c r="R885" s="13">
        <f t="shared" si="413"/>
        <v>0</v>
      </c>
      <c r="S885" s="34">
        <f t="shared" si="414"/>
        <v>0</v>
      </c>
      <c r="T885" s="492"/>
      <c r="U885" s="13">
        <f t="shared" si="415"/>
        <v>0</v>
      </c>
      <c r="V885" s="34">
        <f t="shared" si="416"/>
        <v>0</v>
      </c>
      <c r="W885" s="492"/>
      <c r="X885" s="13">
        <f t="shared" si="417"/>
        <v>0</v>
      </c>
      <c r="Y885" s="34">
        <f t="shared" si="418"/>
        <v>0</v>
      </c>
      <c r="Z885" s="492"/>
      <c r="AA885" s="13">
        <f t="shared" si="419"/>
        <v>0</v>
      </c>
      <c r="AB885" s="34">
        <f t="shared" si="420"/>
        <v>0</v>
      </c>
      <c r="AC885" s="492"/>
      <c r="AD885" s="13">
        <f t="shared" si="421"/>
        <v>0</v>
      </c>
      <c r="AE885" s="34">
        <f t="shared" si="422"/>
        <v>0</v>
      </c>
      <c r="AF885" s="492"/>
      <c r="AG885" s="13">
        <f t="shared" si="423"/>
        <v>0</v>
      </c>
      <c r="AH885" s="34">
        <f t="shared" si="424"/>
        <v>0</v>
      </c>
      <c r="AI885" s="492"/>
      <c r="AJ885" s="13">
        <f t="shared" si="425"/>
        <v>0</v>
      </c>
      <c r="AK885" s="34">
        <f t="shared" si="426"/>
        <v>0</v>
      </c>
      <c r="AL885" s="492"/>
      <c r="AM885" s="13">
        <f t="shared" si="427"/>
        <v>0</v>
      </c>
      <c r="AN885" s="34">
        <f t="shared" si="428"/>
        <v>0</v>
      </c>
      <c r="AO885" s="492"/>
      <c r="AP885" s="13">
        <f t="shared" si="429"/>
        <v>0</v>
      </c>
      <c r="AQ885" s="34">
        <f t="shared" si="430"/>
        <v>0</v>
      </c>
      <c r="AR885" s="492"/>
      <c r="AS885" s="13">
        <f t="shared" si="431"/>
        <v>0</v>
      </c>
      <c r="AT885" s="34">
        <f t="shared" si="432"/>
        <v>0</v>
      </c>
      <c r="AU885" s="158" t="str">
        <f>IF(C885="","",VLOOKUP(B885,apoio!P:S,4,0))</f>
        <v/>
      </c>
    </row>
    <row r="886" spans="1:47" ht="15" customHeight="1" x14ac:dyDescent="0.25">
      <c r="A886" s="8"/>
      <c r="B886" s="162" t="s">
        <v>68</v>
      </c>
      <c r="C886" s="163" t="str">
        <f>'3_pessoal'!CJ1</f>
        <v/>
      </c>
      <c r="E886" s="113"/>
      <c r="F886" s="113"/>
      <c r="G886" s="113"/>
    </row>
    <row r="887" spans="1:47" ht="15" customHeight="1" x14ac:dyDescent="0.25">
      <c r="B887" s="3" t="s">
        <v>1644</v>
      </c>
      <c r="C887" s="8" t="str">
        <f>'3_pessoal'!CJ2</f>
        <v>Nome Sobrenome</v>
      </c>
      <c r="D887" s="6"/>
      <c r="E887" s="113"/>
      <c r="F887" s="113"/>
      <c r="G887" s="113"/>
      <c r="I887" s="159" t="str">
        <f>I892</f>
        <v>Disponível</v>
      </c>
      <c r="J887" s="160">
        <f>IFERROR(ABS((J890-J891)/J890),0)</f>
        <v>0</v>
      </c>
      <c r="L887" s="105" t="str">
        <f>L892</f>
        <v>Disponível</v>
      </c>
      <c r="M887" s="157">
        <f>IFERROR(ABS((M890-M891)/M890),0)</f>
        <v>0</v>
      </c>
      <c r="O887" s="105" t="str">
        <f>O892</f>
        <v>Disponível</v>
      </c>
      <c r="P887" s="157">
        <f>IFERROR(ABS((P890-P891)/P890),0)</f>
        <v>0</v>
      </c>
      <c r="R887" s="105" t="str">
        <f>R892</f>
        <v>Disponível</v>
      </c>
      <c r="S887" s="157">
        <f>IFERROR(ABS((S890-S891)/S890),0)</f>
        <v>0</v>
      </c>
      <c r="U887" s="105" t="str">
        <f>U892</f>
        <v>Disponível</v>
      </c>
      <c r="V887" s="157">
        <f>IFERROR(ABS((V890-V891)/V890),0)</f>
        <v>0</v>
      </c>
      <c r="X887" s="105" t="str">
        <f>X892</f>
        <v>Disponível</v>
      </c>
      <c r="Y887" s="157">
        <f>IFERROR(ABS((Y890-Y891)/Y890),0)</f>
        <v>0</v>
      </c>
      <c r="AA887" s="105" t="str">
        <f>AA892</f>
        <v>Disponível</v>
      </c>
      <c r="AB887" s="157">
        <f>IFERROR(ABS((AB890-AB891)/AB890),0)</f>
        <v>0</v>
      </c>
      <c r="AD887" s="105" t="str">
        <f>AD892</f>
        <v>Disponível</v>
      </c>
      <c r="AE887" s="157">
        <f>IFERROR(ABS((AE890-AE891)/AE890),0)</f>
        <v>0</v>
      </c>
      <c r="AG887" s="105" t="str">
        <f>AG892</f>
        <v>Disponível</v>
      </c>
      <c r="AH887" s="157">
        <f>IFERROR(ABS((AH890-AH891)/AH890),0)</f>
        <v>0</v>
      </c>
      <c r="AJ887" s="105" t="str">
        <f>AJ892</f>
        <v>Disponível</v>
      </c>
      <c r="AK887" s="157">
        <f>IFERROR(ABS((AK890-AK891)/AK890),0)</f>
        <v>0</v>
      </c>
      <c r="AM887" s="105" t="str">
        <f>AM892</f>
        <v>Disponível</v>
      </c>
      <c r="AN887" s="157">
        <f>IFERROR(ABS((AN890-AN891)/AN890),0)</f>
        <v>0</v>
      </c>
      <c r="AP887" s="105" t="str">
        <f>AP892</f>
        <v>Disponível</v>
      </c>
      <c r="AQ887" s="157">
        <f>IFERROR(ABS((AQ890-AQ891)/AQ890),0)</f>
        <v>0</v>
      </c>
      <c r="AS887" s="105" t="str">
        <f>AS892</f>
        <v>Disponível</v>
      </c>
      <c r="AT887" s="157">
        <f>IFERROR(ABS((AT890-AT891)/AT890),0)</f>
        <v>0</v>
      </c>
    </row>
    <row r="888" spans="1:47" ht="15" customHeight="1" x14ac:dyDescent="0.25">
      <c r="B888" s="3" t="s">
        <v>1645</v>
      </c>
      <c r="C888" s="8" t="str">
        <f>'1_geral'!$D$2</f>
        <v/>
      </c>
      <c r="E888" s="647"/>
      <c r="F888" s="647"/>
      <c r="G888" s="647"/>
      <c r="I888" s="35"/>
      <c r="J888" s="35" t="e">
        <f>(J890-J891)/J890</f>
        <v>#DIV/0!</v>
      </c>
      <c r="K888" s="35"/>
      <c r="L888" s="165"/>
      <c r="M888" s="165" t="e">
        <f>(M890-M891)/M890</f>
        <v>#DIV/0!</v>
      </c>
      <c r="N888" s="165"/>
      <c r="O888" s="165"/>
      <c r="P888" s="165" t="e">
        <f>(P890-P891)/P890</f>
        <v>#DIV/0!</v>
      </c>
      <c r="Q888" s="165"/>
      <c r="R888" s="165"/>
      <c r="S888" s="165" t="e">
        <f>(S890-S891)/S890</f>
        <v>#DIV/0!</v>
      </c>
      <c r="T888" s="165"/>
      <c r="U888" s="165"/>
      <c r="V888" s="165" t="e">
        <f>(V890-V891)/V890</f>
        <v>#DIV/0!</v>
      </c>
      <c r="W888" s="165"/>
      <c r="X888" s="165"/>
      <c r="Y888" s="165" t="e">
        <f>(Y890-Y891)/Y890</f>
        <v>#DIV/0!</v>
      </c>
      <c r="Z888" s="165"/>
      <c r="AA888" s="165"/>
      <c r="AB888" s="165" t="e">
        <f>(AB890-AB891)/AB890</f>
        <v>#DIV/0!</v>
      </c>
      <c r="AC888" s="165"/>
      <c r="AD888" s="165"/>
      <c r="AE888" s="165" t="e">
        <f>(AE890-AE891)/AE890</f>
        <v>#DIV/0!</v>
      </c>
      <c r="AF888" s="165"/>
      <c r="AG888" s="165"/>
      <c r="AH888" s="165" t="e">
        <f>(AH890-AH891)/AH890</f>
        <v>#DIV/0!</v>
      </c>
      <c r="AI888" s="165"/>
      <c r="AJ888" s="165"/>
      <c r="AK888" s="165" t="e">
        <f>(AK890-AK891)/AK890</f>
        <v>#DIV/0!</v>
      </c>
      <c r="AL888" s="165"/>
      <c r="AM888" s="165"/>
      <c r="AN888" s="165" t="e">
        <f>(AN890-AN891)/AN890</f>
        <v>#DIV/0!</v>
      </c>
      <c r="AO888" s="165"/>
      <c r="AP888" s="165"/>
      <c r="AQ888" s="165" t="e">
        <f>(AQ890-AQ891)/AQ890</f>
        <v>#DIV/0!</v>
      </c>
      <c r="AR888" s="165"/>
      <c r="AS888" s="165"/>
      <c r="AT888" s="165" t="e">
        <f>(AT890-AT891)/AT890</f>
        <v>#DIV/0!</v>
      </c>
    </row>
    <row r="889" spans="1:47" ht="15" customHeight="1" x14ac:dyDescent="0.25">
      <c r="B889" s="3" t="s">
        <v>1646</v>
      </c>
      <c r="C889" s="6">
        <f>'1_geral'!$D$4</f>
        <v>0</v>
      </c>
      <c r="D889" s="9"/>
      <c r="E889" s="31"/>
      <c r="F889" s="31"/>
      <c r="G889" s="31"/>
      <c r="I889" s="648" t="s">
        <v>1647</v>
      </c>
      <c r="J889" s="648"/>
      <c r="L889" s="526" t="s">
        <v>125</v>
      </c>
      <c r="M889" s="526"/>
      <c r="O889" s="526" t="s">
        <v>143</v>
      </c>
      <c r="P889" s="526"/>
      <c r="R889" s="526" t="s">
        <v>126</v>
      </c>
      <c r="S889" s="526"/>
      <c r="U889" s="526" t="s">
        <v>144</v>
      </c>
      <c r="V889" s="526"/>
      <c r="X889" s="526" t="s">
        <v>145</v>
      </c>
      <c r="Y889" s="526"/>
      <c r="AA889" s="526" t="s">
        <v>127</v>
      </c>
      <c r="AB889" s="526"/>
      <c r="AD889" s="526" t="s">
        <v>128</v>
      </c>
      <c r="AE889" s="526"/>
      <c r="AG889" s="526" t="s">
        <v>146</v>
      </c>
      <c r="AH889" s="526"/>
      <c r="AJ889" s="526" t="s">
        <v>147</v>
      </c>
      <c r="AK889" s="526"/>
      <c r="AM889" s="526" t="s">
        <v>148</v>
      </c>
      <c r="AN889" s="526"/>
      <c r="AP889" s="526" t="s">
        <v>129</v>
      </c>
      <c r="AQ889" s="526"/>
      <c r="AS889" s="526" t="s">
        <v>149</v>
      </c>
      <c r="AT889" s="526"/>
    </row>
    <row r="890" spans="1:47" ht="15" customHeight="1" x14ac:dyDescent="0.25">
      <c r="E890" s="32"/>
      <c r="F890" s="32"/>
      <c r="G890" s="32"/>
      <c r="I890" s="105" t="s">
        <v>77</v>
      </c>
      <c r="J890" s="106">
        <f>SUM(M890,P890,S890,V890,Y890,AB890,AE890,AH890,AK890,AN890,AQ890,AT890)</f>
        <v>0</v>
      </c>
      <c r="L890" s="105" t="s">
        <v>77</v>
      </c>
      <c r="M890" s="106">
        <f>IF('3_pessoal'!$CK$3="Carga Horária",0,'3_pessoal'!$CK$3)</f>
        <v>0</v>
      </c>
      <c r="O890" s="105" t="s">
        <v>77</v>
      </c>
      <c r="P890" s="106">
        <f>M890</f>
        <v>0</v>
      </c>
      <c r="R890" s="105" t="s">
        <v>77</v>
      </c>
      <c r="S890" s="106">
        <f>M890</f>
        <v>0</v>
      </c>
      <c r="U890" s="105" t="s">
        <v>77</v>
      </c>
      <c r="V890" s="106">
        <f>M890</f>
        <v>0</v>
      </c>
      <c r="X890" s="105" t="s">
        <v>77</v>
      </c>
      <c r="Y890" s="106">
        <f>M890</f>
        <v>0</v>
      </c>
      <c r="AA890" s="105" t="s">
        <v>77</v>
      </c>
      <c r="AB890" s="106">
        <f>M890</f>
        <v>0</v>
      </c>
      <c r="AD890" s="105" t="s">
        <v>77</v>
      </c>
      <c r="AE890" s="106">
        <f>M890</f>
        <v>0</v>
      </c>
      <c r="AG890" s="105" t="s">
        <v>77</v>
      </c>
      <c r="AH890" s="106">
        <f>M890</f>
        <v>0</v>
      </c>
      <c r="AJ890" s="105" t="s">
        <v>77</v>
      </c>
      <c r="AK890" s="106">
        <f>M890</f>
        <v>0</v>
      </c>
      <c r="AM890" s="105" t="s">
        <v>77</v>
      </c>
      <c r="AN890" s="106">
        <f>M890</f>
        <v>0</v>
      </c>
      <c r="AP890" s="105" t="s">
        <v>77</v>
      </c>
      <c r="AQ890" s="106">
        <f>M890</f>
        <v>0</v>
      </c>
      <c r="AS890" s="105" t="s">
        <v>77</v>
      </c>
      <c r="AT890" s="106">
        <f>M890</f>
        <v>0</v>
      </c>
    </row>
    <row r="891" spans="1:47" ht="15" customHeight="1" x14ac:dyDescent="0.25">
      <c r="A891" s="523" t="s">
        <v>68</v>
      </c>
      <c r="B891" s="526" t="s">
        <v>2</v>
      </c>
      <c r="C891" s="526" t="s">
        <v>3</v>
      </c>
      <c r="E891" s="526" t="s">
        <v>241</v>
      </c>
      <c r="F891" s="526"/>
      <c r="G891" s="526"/>
      <c r="I891" s="105" t="s">
        <v>245</v>
      </c>
      <c r="J891" s="106">
        <f>SUM(L895:AT944)</f>
        <v>0</v>
      </c>
      <c r="L891" s="105" t="s">
        <v>245</v>
      </c>
      <c r="M891" s="106">
        <f>SUM(L895:M944)</f>
        <v>0</v>
      </c>
      <c r="O891" s="105" t="s">
        <v>245</v>
      </c>
      <c r="P891" s="106">
        <f>SUM(O895:P944)</f>
        <v>0</v>
      </c>
      <c r="R891" s="105" t="s">
        <v>245</v>
      </c>
      <c r="S891" s="106">
        <f>SUM(R895:S944)</f>
        <v>0</v>
      </c>
      <c r="U891" s="105" t="s">
        <v>245</v>
      </c>
      <c r="V891" s="106">
        <f>SUM(U895:V944)</f>
        <v>0</v>
      </c>
      <c r="X891" s="105" t="s">
        <v>245</v>
      </c>
      <c r="Y891" s="106">
        <f>SUM(X895:Y944)</f>
        <v>0</v>
      </c>
      <c r="AA891" s="105" t="s">
        <v>245</v>
      </c>
      <c r="AB891" s="106">
        <f>SUM(AA895:AB944)</f>
        <v>0</v>
      </c>
      <c r="AD891" s="105" t="s">
        <v>245</v>
      </c>
      <c r="AE891" s="106">
        <f>SUM(AD895:AE944)</f>
        <v>0</v>
      </c>
      <c r="AG891" s="105" t="s">
        <v>245</v>
      </c>
      <c r="AH891" s="106">
        <f>SUM(AG895:AH944)</f>
        <v>0</v>
      </c>
      <c r="AJ891" s="105" t="s">
        <v>245</v>
      </c>
      <c r="AK891" s="106">
        <f>SUM(AJ895:AK944)</f>
        <v>0</v>
      </c>
      <c r="AM891" s="105" t="s">
        <v>245</v>
      </c>
      <c r="AN891" s="106">
        <f>SUM(AM895:AN944)</f>
        <v>0</v>
      </c>
      <c r="AP891" s="105" t="s">
        <v>245</v>
      </c>
      <c r="AQ891" s="106">
        <f>SUM(AP895:AQ944)</f>
        <v>0</v>
      </c>
      <c r="AS891" s="105" t="s">
        <v>245</v>
      </c>
      <c r="AT891" s="106">
        <f>SUM(AS895:AT944)</f>
        <v>0</v>
      </c>
    </row>
    <row r="892" spans="1:47" ht="15" customHeight="1" x14ac:dyDescent="0.25">
      <c r="A892" s="524"/>
      <c r="B892" s="526"/>
      <c r="C892" s="526"/>
      <c r="E892" s="643" t="str">
        <f>CONCATENATE(parametros!$C$3," (min)")</f>
        <v>Presencial (min)</v>
      </c>
      <c r="F892" s="644" t="str">
        <f>CONCATENATE(parametros!$M$3," (min)")</f>
        <v>Teletrabalho (min)</v>
      </c>
      <c r="G892" s="645" t="s">
        <v>242</v>
      </c>
      <c r="I892" s="105" t="str">
        <f>IF(J891&gt;J890,"Excesso","Disponível")</f>
        <v>Disponível</v>
      </c>
      <c r="J892" s="106">
        <f>ABS(J890-J891)</f>
        <v>0</v>
      </c>
      <c r="L892" s="105" t="str">
        <f>IF(M891&gt;M890,"Excesso","Disponível")</f>
        <v>Disponível</v>
      </c>
      <c r="M892" s="106">
        <f>ABS(M890*11/12-SUM(L895:M944))</f>
        <v>0</v>
      </c>
      <c r="O892" s="105" t="str">
        <f>IF(P891&gt;P890,"Excesso","Disponível")</f>
        <v>Disponível</v>
      </c>
      <c r="P892" s="106">
        <f>ABS(P890*11/12-SUM(O895:P944))</f>
        <v>0</v>
      </c>
      <c r="R892" s="105" t="str">
        <f>IF(S891&gt;S890,"Excesso","Disponível")</f>
        <v>Disponível</v>
      </c>
      <c r="S892" s="106">
        <f>ABS(S890*11/12-SUM(R895:S944))</f>
        <v>0</v>
      </c>
      <c r="U892" s="105" t="str">
        <f>IF(V891&gt;V890,"Excesso","Disponível")</f>
        <v>Disponível</v>
      </c>
      <c r="V892" s="106">
        <f>ABS(V890*11/12-SUM(U895:V944))</f>
        <v>0</v>
      </c>
      <c r="X892" s="105" t="str">
        <f>IF(Y891&gt;Y890,"Excesso","Disponível")</f>
        <v>Disponível</v>
      </c>
      <c r="Y892" s="106">
        <f>ABS(Y890*11/12-SUM(X895:Y944))</f>
        <v>0</v>
      </c>
      <c r="AA892" s="105" t="str">
        <f>IF(AB891&gt;AB890,"Excesso","Disponível")</f>
        <v>Disponível</v>
      </c>
      <c r="AB892" s="106">
        <f>ABS(AB890*11/12-SUM(AA895:AB944))</f>
        <v>0</v>
      </c>
      <c r="AD892" s="105" t="str">
        <f>IF(AE891&gt;AE890,"Excesso","Disponível")</f>
        <v>Disponível</v>
      </c>
      <c r="AE892" s="106">
        <f>ABS(AE890*11/12-SUM(AD895:AE944))</f>
        <v>0</v>
      </c>
      <c r="AG892" s="105" t="str">
        <f>IF(AH891&gt;AH890,"Excesso","Disponível")</f>
        <v>Disponível</v>
      </c>
      <c r="AH892" s="106">
        <f>ABS(AH890*11/12-SUM(AG895:AH944))</f>
        <v>0</v>
      </c>
      <c r="AJ892" s="105" t="str">
        <f>IF(AK891&gt;AK890,"Excesso","Disponível")</f>
        <v>Disponível</v>
      </c>
      <c r="AK892" s="106">
        <f>ABS(AK890*11/12-SUM(AJ895:AK944))</f>
        <v>0</v>
      </c>
      <c r="AM892" s="105" t="str">
        <f>IF(AN891&gt;AN890,"Excesso","Disponível")</f>
        <v>Disponível</v>
      </c>
      <c r="AN892" s="106">
        <f>ABS(AN890*11/12-SUM(AM895:AN944))</f>
        <v>0</v>
      </c>
      <c r="AP892" s="105" t="str">
        <f>IF(AQ891&gt;AQ890,"Excesso","Disponível")</f>
        <v>Disponível</v>
      </c>
      <c r="AQ892" s="106">
        <f>ABS(AQ890*11/12-SUM(AP895:AQ944))</f>
        <v>0</v>
      </c>
      <c r="AS892" s="105" t="str">
        <f>IF(AT891&gt;AT890,"Excesso","Disponível")</f>
        <v>Disponível</v>
      </c>
      <c r="AT892" s="106">
        <f>ABS(AT890*11/12-SUM(AS895:AT944))</f>
        <v>0</v>
      </c>
    </row>
    <row r="893" spans="1:47" ht="15" customHeight="1" x14ac:dyDescent="0.25">
      <c r="A893" s="524"/>
      <c r="B893" s="526"/>
      <c r="C893" s="526"/>
      <c r="E893" s="643"/>
      <c r="F893" s="644"/>
      <c r="G893" s="646"/>
      <c r="I893" s="161">
        <f>IFERROR(SUM(I895:I944)/(SUM(I895:I944)+SUM(J895:J944)),0)</f>
        <v>0</v>
      </c>
      <c r="J893" s="161">
        <f>IFERROR(SUM(J895:J944)/(SUM(I895:I944)+SUM(J895:J944)),0)</f>
        <v>0</v>
      </c>
      <c r="L893" s="110">
        <f>IFERROR(SUM(L895:L944)/(SUM(L895:L944)+SUM(M895:M944)),0)</f>
        <v>0</v>
      </c>
      <c r="M893" s="111">
        <f>IFERROR(SUM(M895:M944)/(SUM(L895:L944)+SUM(M895:M944)),0)</f>
        <v>0</v>
      </c>
      <c r="O893" s="110">
        <f>IFERROR(SUM(O895:O944)/(SUM(O895:O944)+SUM(P895:P944)),0)</f>
        <v>0</v>
      </c>
      <c r="P893" s="111">
        <f>IFERROR(SUM(P895:P944)/(SUM(O895:O944)+SUM(P895:P944)),0)</f>
        <v>0</v>
      </c>
      <c r="R893" s="110">
        <f>IFERROR(SUM(R895:R944)/(SUM(R895:R944)+SUM(S895:S944)),0)</f>
        <v>0</v>
      </c>
      <c r="S893" s="111">
        <f>IFERROR(SUM(S895:S944)/(SUM(R895:R944)+SUM(S895:S944)),0)</f>
        <v>0</v>
      </c>
      <c r="U893" s="110">
        <f>IFERROR(SUM(U895:U944)/(SUM(U895:U944)+SUM(V895:V944)),0)</f>
        <v>0</v>
      </c>
      <c r="V893" s="111">
        <f>IFERROR(SUM(V895:V944)/(SUM(U895:U944)+SUM(V895:V944)),0)</f>
        <v>0</v>
      </c>
      <c r="X893" s="110">
        <f>IFERROR(SUM(X895:X944)/(SUM(X895:X944)+SUM(Y895:Y944)),0)</f>
        <v>0</v>
      </c>
      <c r="Y893" s="111">
        <f>IFERROR(SUM(Y895:Y944)/(SUM(X895:X944)+SUM(Y895:Y944)),0)</f>
        <v>0</v>
      </c>
      <c r="AA893" s="110">
        <f>IFERROR(SUM(AA895:AA944)/(SUM(AA895:AA944)+SUM(AB895:AB944)),0)</f>
        <v>0</v>
      </c>
      <c r="AB893" s="111">
        <f>IFERROR(SUM(AB895:AB944)/(SUM(AA895:AA944)+SUM(AB895:AB944)),0)</f>
        <v>0</v>
      </c>
      <c r="AD893" s="110">
        <f>IFERROR(SUM(AD895:AD944)/(SUM(AD895:AD944)+SUM(AE895:AE944)),0)</f>
        <v>0</v>
      </c>
      <c r="AE893" s="111">
        <f>IFERROR(SUM(AE895:AE944)/(SUM(AD895:AD944)+SUM(AE895:AE944)),0)</f>
        <v>0</v>
      </c>
      <c r="AG893" s="110">
        <f>IFERROR(SUM(AG895:AG944)/(SUM(AG895:AG944)+SUM(AH895:AH944)),0)</f>
        <v>0</v>
      </c>
      <c r="AH893" s="111">
        <f>IFERROR(SUM(AH895:AH944)/(SUM(AG895:AG944)+SUM(AH895:AH944)),0)</f>
        <v>0</v>
      </c>
      <c r="AJ893" s="110">
        <f>IFERROR(SUM(AJ895:AJ944)/(SUM(AJ895:AJ944)+SUM(AK895:AK944)),0)</f>
        <v>0</v>
      </c>
      <c r="AK893" s="111">
        <f>IFERROR(SUM(AK895:AK944)/(SUM(AJ895:AJ944)+SUM(AK895:AK944)),0)</f>
        <v>0</v>
      </c>
      <c r="AM893" s="110">
        <f>IFERROR(SUM(AM895:AM944)/(SUM(AM895:AM944)+SUM(AN895:AN944)),0)</f>
        <v>0</v>
      </c>
      <c r="AN893" s="111">
        <f>IFERROR(SUM(AN895:AN944)/(SUM(AM895:AM944)+SUM(AN895:AN944)),0)</f>
        <v>0</v>
      </c>
      <c r="AP893" s="110">
        <f>IFERROR(SUM(AP895:AP944)/(SUM(AP895:AP944)+SUM(AQ895:AQ944)),0)</f>
        <v>0</v>
      </c>
      <c r="AQ893" s="111">
        <f>IFERROR(SUM(AQ895:AQ944)/(SUM(AP895:AP944)+SUM(AQ895:AQ944)),0)</f>
        <v>0</v>
      </c>
      <c r="AS893" s="110">
        <f>IFERROR(SUM(AS895:AS944)/(SUM(AS895:AS944)+SUM(AT895:AT944)),0)</f>
        <v>0</v>
      </c>
      <c r="AT893" s="111">
        <f>IFERROR(SUM(AT895:AT944)/(SUM(AS895:AS944)+SUM(AT895:AT944)),0)</f>
        <v>0</v>
      </c>
    </row>
    <row r="894" spans="1:47" ht="15" customHeight="1" x14ac:dyDescent="0.25">
      <c r="A894" s="525"/>
      <c r="B894" s="526"/>
      <c r="C894" s="526"/>
      <c r="E894" s="643"/>
      <c r="F894" s="644"/>
      <c r="G894" s="646"/>
      <c r="I894" s="36">
        <f>parametros!C891</f>
        <v>0</v>
      </c>
      <c r="J894" s="77">
        <f>parametros!M891</f>
        <v>0</v>
      </c>
      <c r="K894" s="1"/>
      <c r="L894" s="109" t="str">
        <f>parametros!$C$3</f>
        <v>Presencial</v>
      </c>
      <c r="M894" s="77" t="str">
        <f>parametros!$M$3</f>
        <v>Teletrabalho</v>
      </c>
      <c r="N894" s="1"/>
      <c r="O894" s="109" t="str">
        <f>parametros!$C$3</f>
        <v>Presencial</v>
      </c>
      <c r="P894" s="77" t="str">
        <f>parametros!$M$3</f>
        <v>Teletrabalho</v>
      </c>
      <c r="Q894" s="1"/>
      <c r="R894" s="109" t="str">
        <f>parametros!$C$3</f>
        <v>Presencial</v>
      </c>
      <c r="S894" s="77" t="str">
        <f>parametros!$M$3</f>
        <v>Teletrabalho</v>
      </c>
      <c r="T894" s="1"/>
      <c r="U894" s="109" t="str">
        <f>parametros!$C$3</f>
        <v>Presencial</v>
      </c>
      <c r="V894" s="77" t="str">
        <f>parametros!$M$3</f>
        <v>Teletrabalho</v>
      </c>
      <c r="W894" s="1"/>
      <c r="X894" s="109" t="str">
        <f>parametros!$C$3</f>
        <v>Presencial</v>
      </c>
      <c r="Y894" s="77" t="str">
        <f>parametros!$M$3</f>
        <v>Teletrabalho</v>
      </c>
      <c r="Z894" s="1"/>
      <c r="AA894" s="109" t="str">
        <f>parametros!$C$3</f>
        <v>Presencial</v>
      </c>
      <c r="AB894" s="77" t="str">
        <f>parametros!$M$3</f>
        <v>Teletrabalho</v>
      </c>
      <c r="AC894" s="1"/>
      <c r="AD894" s="109" t="str">
        <f>parametros!$C$3</f>
        <v>Presencial</v>
      </c>
      <c r="AE894" s="77" t="str">
        <f>parametros!$M$3</f>
        <v>Teletrabalho</v>
      </c>
      <c r="AF894" s="1"/>
      <c r="AG894" s="109" t="str">
        <f>parametros!$C$3</f>
        <v>Presencial</v>
      </c>
      <c r="AH894" s="77" t="str">
        <f>parametros!$M$3</f>
        <v>Teletrabalho</v>
      </c>
      <c r="AI894" s="1"/>
      <c r="AJ894" s="109" t="str">
        <f>parametros!$C$3</f>
        <v>Presencial</v>
      </c>
      <c r="AK894" s="77" t="str">
        <f>parametros!$M$3</f>
        <v>Teletrabalho</v>
      </c>
      <c r="AL894" s="1"/>
      <c r="AM894" s="109" t="str">
        <f>parametros!$C$3</f>
        <v>Presencial</v>
      </c>
      <c r="AN894" s="77" t="str">
        <f>parametros!$M$3</f>
        <v>Teletrabalho</v>
      </c>
      <c r="AO894" s="1"/>
      <c r="AP894" s="109" t="str">
        <f>parametros!$C$3</f>
        <v>Presencial</v>
      </c>
      <c r="AQ894" s="77" t="str">
        <f>parametros!$M$3</f>
        <v>Teletrabalho</v>
      </c>
      <c r="AR894" s="1"/>
      <c r="AS894" s="109" t="str">
        <f>parametros!$C$3</f>
        <v>Presencial</v>
      </c>
      <c r="AT894" s="77" t="str">
        <f>parametros!$M$3</f>
        <v>Teletrabalho</v>
      </c>
    </row>
    <row r="895" spans="1:47" ht="15" customHeight="1" x14ac:dyDescent="0.25">
      <c r="A895" s="10" t="str">
        <f>IF('1_geral'!$D$10="","",'1_geral'!$A$10)</f>
        <v/>
      </c>
      <c r="B895" s="48" t="str">
        <f>IF('1_geral'!$G$10="","",'1_geral'!$G$10)</f>
        <v/>
      </c>
      <c r="C895" s="48" t="str">
        <f>IF('1_geral'!$D$10="","",'1_geral'!$D$10)</f>
        <v/>
      </c>
      <c r="D895" s="35" t="str">
        <f>IF(C895="","",1/'3_pessoal'!C$10)</f>
        <v/>
      </c>
      <c r="E895" s="11">
        <f>IF(C895="",0,'3_pessoal'!CK$10)</f>
        <v>0</v>
      </c>
      <c r="F895" s="107">
        <f>IF(C895="",0,'3_pessoal'!CM$10)</f>
        <v>0</v>
      </c>
      <c r="G895" s="11">
        <f>IF(C895="",0,SUM(E895,F895))</f>
        <v>0</v>
      </c>
      <c r="I895" s="11">
        <f t="shared" ref="I895:I926" si="435">IF(C895="",0,SUM(L895,O895,R895,U895,X895,AA895,AD895,AG895,AJ895,AM895,AP895,AS895))</f>
        <v>0</v>
      </c>
      <c r="J895" s="112">
        <f t="shared" ref="J895:J926" si="436">IF(C895="",0,SUM(M895,P895,S895,V895,Y895,AB895,AE895,AH895,AK895,AN895,AQ895,AT895))</f>
        <v>0</v>
      </c>
      <c r="L895" s="11">
        <f>IFERROR(IF($E895="",0,$D895*IF($AU895="22d",$E895,IF($AU895="4w",$E895,IF($AU895="2w",$E895,IF($AU895="1m",$E895,IF($AU895="1b",$E895/6,IF($AU895="1t",$E895/4,IF($AU895="1q",$E895/3,IF($AU895="1s",$E895/2,IF($AU895="1a",$E895,IF($AU895="b1",$E895/2,IF($AU895="q1",$E895/3,IF($AU895="t1",$E895/4,IF($AU895="s1",$E895/6,IF($AU895="1b1",$E895/2,0))))))))))))))),0)</f>
        <v>0</v>
      </c>
      <c r="M895" s="107">
        <f>IFERROR(IF($F895="",0,$D895*IF($AU895="22d",$F895,IF($AU895="4w",$F895,IF($AU895="2w",$F895,IF($AU895="1m",$F895,IF($AU895="1b",VF895/6,IF($AU895="1t",$F895/4,IF($AU895="1q",$F895/3,IF($AU895="1s",$F895/2,IF($AU895="1a",$F895,IF($AU895="b1",$F895/2,IF($AU895="q1",$F895/3,IF($AU895="t1",$F895/4,IF($AU895="s1",$F895/6,IF($AU895="1b1",$F895/2,0))))))))))))))),0)</f>
        <v>0</v>
      </c>
      <c r="O895" s="11">
        <f>IFERROR(IF($E895="",0,$D895*IF($AU895="22d",$E895,IF($AU895="4w",$E895,IF($AU895="2w",$E895,IF($AU895="1m",$E895,IF($AU895="2b",$E895/6,IF($AU895="2t",$E895/4,IF($AU895="2q",$E895/3,IF($AU895="2s",$E895/2,IF($AU895="2a",$E895,IF($AU895="b1",$E895/2,IF($AU895="q1",$E895/3,IF($AU895="t1",$E895/4,IF($AU895="s1",$E895/6,IF($AU895="2b2",$E895/2,0))))))))))))))),0)</f>
        <v>0</v>
      </c>
      <c r="P895" s="107">
        <f>IFERROR(IF($F895="",0,$D895*IF($AU895="22d",$F895,IF($AU895="4w",$F895,IF($AU895="2w",$F895,IF($AU895="1m",$F895,IF($AU895="2b",$F895/6,IF($AU895="2t",$F895/4,IF($AU895="2q",$F895/3,IF($AU895="2s",$F895/2,IF($AU895="2a",$F895,IF($AU895="b1",$F895/2,IF($AU895="q1",$F895/3,IF($AU895="t1",$F895/4,IF($AU895="s1",$F895/6,IF($AU895="2b2",$F895/2,0))))))))))))))),0)</f>
        <v>0</v>
      </c>
      <c r="R895" s="11">
        <f>IFERROR(IF($E895="",0,$D895*IF($AU895="22d",$E895,IF($AU895="4w",$E895,IF($AU895="2w",$E895,IF($AU895="1m",$E895,IF($AU895="1b",$E895/6,IF($AU895="3t",$E895/4,IF($AU895="3q",$E895/3,IF($AU895="3s",$E895/2,IF($AU895="3a",$E895,IF($AU895="b2",$E895/2,IF($AU895="q1",$E895/3,IF($AU895="t1",$E895/4,IF($AU895="s1",$E895/6,IF($AU895="2b2",$E895/2,0))))))))))))))),0)</f>
        <v>0</v>
      </c>
      <c r="S895" s="107">
        <f>IFERROR(IF($F895="",0,$D895*IF($AU895="22d",$F895,IF($AU895="4w",$F895,IF($AU895="2w",$F895,IF($AU895="1m",$F895,IF($AU895="1b",$F895/6,IF($AU895="3t",$F895/4,IF($AU895="3q",$F895/3,IF($AU895="3s",$F895/2,IF($AU895="3a",$F895,IF($AU895="b2",$F895/2,IF($AU895="q1",$F895/3,IF($AU895="t1",$F895/4,IF($AU895="s1",$F895/6,IF($AU895="2b2",$F895/2,0))))))))))))))),0)</f>
        <v>0</v>
      </c>
      <c r="U895" s="11">
        <f>IFERROR(IF($E895="",0,$D895*IF($AU895="22d",$E895,IF($AU895="4w",$E895,IF($AU895="2w",$E895,IF($AU895="1m",$E895,IF($AU895="2b",$E895/6,IF($AU895="1t",$E895/4,IF($AU895="4q",$E895/3,IF($AU895="4s",$E895/2,IF($AU895="4a",$E895,IF($AU895="b2",$E895/2,IF($AU895="q1",$E895/3,IF($AU895="t2",$E895/4,IF($AU895="s1",$E895/6,IF($AU895="3b3",$E895/2,0))))))))))))))),0)</f>
        <v>0</v>
      </c>
      <c r="V895" s="107">
        <f>IFERROR(IF($F895="",0,$D895*IF($AU895="22d",$F895,IF($AU895="4w",$F895,IF($AU895="2w",$F895,IF($AU895="1m",$F895,IF($AU895="2b",$F895/6,IF($AU895="1t",$F895/4,IF($AU895="4q",$F895/3,IF($AU895="4s",$F895/2,IF($AU895="4a",$F895,IF($AU895="b2",$F895/2,IF($AU895="q1",$F895/3,IF($AU895="t2",$F895/4,IF($AU895="s1",$F895/6,IF($AU895="3b3",$F895/2,0))))))))))))))),0)</f>
        <v>0</v>
      </c>
      <c r="X895" s="11">
        <f>IFERROR(IF($E895="",0,$D895*IF($AU895="22d",$E895,IF($AU895="4w",$E895,IF($AU895="2w",$E895,IF($AU895="1m",$E895,IF($AU895="1b",$E895/6,IF($AU895="2t",$E895/4,IF($AU895="1q",$E895/3,IF($AU895="5s",$E895/2,IF($AU895="5a",$E895,IF($AU895="b3",$E895/2,IF($AU895="q2",$E895/3,IF($AU895="t2",$E895/4,IF($AU895="s1",$E895/6,IF($AU895="3b3",$E895/2,0))))))))))))))),0)</f>
        <v>0</v>
      </c>
      <c r="Y895" s="107">
        <f>IFERROR(IF($F895="",0,$D895*IF($AU895="22d",$F895,IF($AU895="4w",$F895,IF($AU895="2w",$F895,IF($AU895="1m",$F895,IF($AU895="1b",$F895/6,IF($AU895="2t",$F895/4,IF($AU895="1q",$F895/3,IF($AU895="5s",$F895/2,IF($AU895="5a",$F895,IF($AU895="b3",$F895/2,IF($AU895="q2",$F895/3,IF($AU895="t2",$F895/4,IF($AU895="s1",$F895/6,IF($AU895="3b3",$F895/2,0))))))))))))))),0)</f>
        <v>0</v>
      </c>
      <c r="AA895" s="11">
        <f>IFERROR(IF($E895="",0,$D895*IF($AU895="22d",$E895,IF($AU895="4w",$E895,IF($AU895="2w",$E895,IF($AU895="1m",$E895,IF($AU895="2b",$E895/6,IF($AU895="3t",$E895/4,IF($AU895="2q",$E895/3,IF($AU895="6s",$E895/2,IF($AU895="6a",$E895,IF($AU895="b3",$E895/2,IF($AU895="q2",$E895/3,IF($AU895="t2",$E895/4,IF($AU895="s1",$E895/6,IF($AU895="4b4",$E895/2,0))))))))))))))),0)</f>
        <v>0</v>
      </c>
      <c r="AB895" s="107">
        <f>IFERROR(IF($F895="",0,$D895*IF($AU895="22d",$F895,IF($AU895="4w",$F895,IF($AU895="2w",$F895,IF($AU895="1m",$F895,IF($AU895="2b",$F895/6,IF($AU895="3t",$F895/4,IF($AU895="2q",$F895/3,IF($AU895="6s",$F895/2,IF($AU895="6a",$F895,IF($AU895="b3",$F895/2,IF($AU895="q2",$F895/3,IF($AU895="t2",$F895/4,IF($AU895="s1",$F895/6,IF($AU895="4b4",$F895/2,0))))))))))))))),0)</f>
        <v>0</v>
      </c>
      <c r="AD895" s="11">
        <f>IFERROR(IF($E895="",0,$D895*IF($AU895="22d",$E895,IF($AU895="4w",$E895,IF($AU895="2w",$E895,IF($AU895="1m",$E895,IF($AU895="1b",$E895/6,IF($AU895="1t",$E895/4,IF($AU895="3q",$E895/3,IF($AU895="1s",$E895/2,IF($AU895="7a",$E895,IF($AU895="b3",$E895/2,IF($AU895="q2",$E895/3,IF($AU895="t3",$E895/4,IF($AU895="s2",$E895/6,IF($AU895="4b4",$E895/2,0))))))))))))))),0)</f>
        <v>0</v>
      </c>
      <c r="AE895" s="107">
        <f>IFERROR(IF($F895="",0,$D895*IF($AU895="22d",$F895,IF($AU895="4w",$F895,IF($AU895="2w",$F895,IF($AU895="1m",$F895,IF($AU895="1b",$F895/6,IF($AU895="1t",$F895/4,IF($AU895="3q",$F895/3,IF($AU895="1s",$F895/2,IF($AU895="7a",$F895,IF($AU895="b3",$F895/2,IF($AU895="q2",$F895/3,IF($AU895="t3",$F895/4,IF($AU895="s2",$F895/6,IF($AU895="4b4",$F895/2,0))))))))))))))),0)</f>
        <v>0</v>
      </c>
      <c r="AG895" s="11">
        <f>IFERROR(IF($E895="",0,$D895*IF($AU895="22d",$E895,IF($AU895="4w",$E895,IF($AU895="2w",$E895,IF($AU895="1m",$E895,IF($AU895="2b",$E895/6,IF($AU895="2t",$E895/4,IF($AU895="4q",$E895/3,IF($AU895="2s",$E895/2,IF($AU895="8a",$E895,IF($AU895="b4",$E895/2,IF($AU895="q2",$E895/3,IF($AU895="t3",$E895/4,IF($AU895="s2",$E895/6,IF($AU895="5b5",$E895/2,0))))))))))))))),0)</f>
        <v>0</v>
      </c>
      <c r="AH895" s="107">
        <f>IFERROR(IF($F895="",0,$D895*IF($AU895="22d",$F895,IF($AU895="4w",$F895,IF($AU895="2w",$F895,IF($AU895="1m",$F895,IF($AU895="2b",$F895/6,IF($AU895="2t",$F895/4,IF($AU895="4q",$F895/3,IF($AU895="2s",$F895/2,IF($AU895="8a",$F895,IF($AU895="b4",$F895/2,IF($AU895="q2",$F895/3,IF($AU895="t3",$F895/4,IF($AU895="s2",$F895/6,IF($AU895="5b5",$F895/2,0))))))))))))))),0)</f>
        <v>0</v>
      </c>
      <c r="AJ895" s="11">
        <f>IFERROR(IF($E895="",0,$D895*IF($AU895="22d",$E895,IF($AU895="4w",$E895,IF($AU895="2w",$E895,IF($AU895="1m",$E895,IF($AU895="1b",$E895/6,IF($AU895="3t",$E895/4,IF($AU895="1q",$E895/3,IF($AU895="3s",$E895/2,IF($AU895="9a",$E895,IF($AU895="b5",$E895/2,IF($AU895="q3",$E895/3,IF($AU895="t3",$E895/4,IF($AU895="s2",$E895/6,IF($AU895="5b5",$E895/2,0))))))))))))))),0)</f>
        <v>0</v>
      </c>
      <c r="AK895" s="107">
        <f>IFERROR(IF($F895="",0,$D895*IF($AU895="22d",$F895,IF($AU895="4w",$F895,IF($AU895="2w",$F895,IF($AU895="1m",$F895,IF($AU895="1b",$F895/6,IF($AU895="3t",$F895/4,IF($AU895="1q",$F895/3,IF($AU895="3s",$F895/2,IF($AU895="9a",$F895,IF($AU895="b5",$F895/2,IF($AU895="q3",$F895/3,IF($AU895="t3",$F895/4,IF($AU895="s2",$F895/6,IF($AU895="5b5",$F895/2,0))))))))))))))),0)</f>
        <v>0</v>
      </c>
      <c r="AM895" s="11">
        <f>IFERROR(IF($E895="",0,$D895*IF($AU895="22d",$E895,IF($AU895="4w",$E895,IF($AU895="2w",$E895,IF($AU895="1m",$E895,IF($AU895="2b",$E895/6,IF($AU895="1t",$E895/4,IF($AU895="2q",$E895/3,IF($AU895="4s",$E895/2,IF($AU895="10a",$E895,IF($AU895="b5",$E895/2,IF($AU895="q3",$E895/3,IF($AU895="t4",$E895/4,IF($AU895="s2",$E895/6,IF($AU895="6b6",$E895/2,0))))))))))))))),0)</f>
        <v>0</v>
      </c>
      <c r="AN895" s="107">
        <f>IFERROR(IF($F895="",0,$D895*IF($AU895="22d",$F895,IF($AU895="4w",$F895,IF($AU895="2w",$F895,IF($AU895="1m",$F895,IF($AU895="2b",$F895/6,IF($AU895="1t",$F895/4,IF($AU895="2q",$F895/3,IF($AU895="4s",$F895/2,IF($AU895="10a",$F895,IF($AU895="b5",$F895/2,IF($AU895="q3",$F895/3,IF($AU895="t4",$F895/4,IF($AU895="s2",$F895/6,IF($AU895="6b6",$F895/2,0))))))))))))))),0)</f>
        <v>0</v>
      </c>
      <c r="AP895" s="11">
        <f>IFERROR(IF($E895="",0,$D895*IF($AU895="22d",$E895,IF($AU895="4w",$E895,IF($AU895="2w",$E895,IF($AU895="1m",$E895,IF($AU895="1b",$E895/6,IF($AU895="2t",$E895/4,IF($AU895="3q",$E895/3,IF($AU895="5s",$E895/2,IF($AU895="11a",$E895,IF($AU895="b6",$E895/2,IF($AU895="q3",$E895/3,IF($AU895="t4",$E895/4,IF($AU895="s2",$E895/6,IF($AU895="6b6",$E895/2,0))))))))))))))),0)</f>
        <v>0</v>
      </c>
      <c r="AQ895" s="107">
        <f>IFERROR(IF($F895="",0,$D895*IF($AU895="22d",$F895,IF($AU895="4w",$F895,IF($AU895="2w",$F895,IF($AU895="1m",$F895,IF($AU895="1b",$F895/6,IF($AU895="2t",$F895/4,IF($AU895="3q",$F895/3,IF($AU895="5s",$F895/2,IF($AU895="11a",$F895,IF($AU895="b6",$F895/2,IF($AU895="q3",$F895/3,IF($AU895="t4",$F895/4,IF($AU895="s2",$F895/6,IF($AU895="6b6",$F895/2,0))))))))))))))),0)</f>
        <v>0</v>
      </c>
      <c r="AS895" s="11">
        <f>IFERROR(IF($E895="",0,$D895*IF($AU895="22d",$E895,IF($AU895="4w",$E895,IF($AU895="2w",$E895,IF($AU895="1m",$E895,IF($AU895="2b",$E895/6,IF($AU895="3t",$E895/4,IF($AU895="4q",$E895/3,IF($AU895="6s",$E895/2,IF($AU895="12a",$E895,IF($AU895="b6",$E895/2,IF($AU895="q3",$E895/3,IF($AU895="t4",$E895/4,IF($AU895="s2",$E895/6,IF($AU895="1b1",$E895/2,0))))))))))))))),0)</f>
        <v>0</v>
      </c>
      <c r="AT895" s="107">
        <f>IFERROR(IF($F895="",0,$D895*IF($AU895="22d",$F895,IF($AU895="4w",$F895,IF($AU895="2w",$F895,IF($AU895="1m",$F895,IF($AU895="2b",$F895/6,IF($AU895="3t",$F895/4,IF($AU895="4q",$F895/3,IF($AU895="6s",$F895/2,IF($AU895="12a",$F895,IF($AU895="b6",$F895/2,IF($AU895="q3",$F895/3,IF($AU895="t4",$F895/4,IF($AU895="s2",$F895/6,IF($AU895="1b1",$F895/2,0))))))))))))))),0)</f>
        <v>0</v>
      </c>
      <c r="AU895" s="158" t="str">
        <f>IF(C895="","",VLOOKUP(B895,apoio!P:S,4,0))</f>
        <v/>
      </c>
    </row>
    <row r="896" spans="1:47" ht="15" customHeight="1" x14ac:dyDescent="0.25">
      <c r="A896" s="7" t="str">
        <f>IF('1_geral'!$D$11="","",'1_geral'!$A$11)</f>
        <v/>
      </c>
      <c r="B896" s="49" t="str">
        <f>IF('1_geral'!$G$11="","",'1_geral'!$G$11)</f>
        <v/>
      </c>
      <c r="C896" s="49" t="str">
        <f>IF('1_geral'!$D$11="","",'1_geral'!$D$11)</f>
        <v/>
      </c>
      <c r="D896" s="35" t="str">
        <f>IF(C896="","",1/'3_pessoal'!C$11)</f>
        <v/>
      </c>
      <c r="E896" s="12">
        <f>IF(C896="",0,'3_pessoal'!CK$11)</f>
        <v>0</v>
      </c>
      <c r="F896" s="33">
        <f>IF(C896="",0,'3_pessoal'!CM$11)</f>
        <v>0</v>
      </c>
      <c r="G896" s="12">
        <f t="shared" ref="G896:G944" si="437">IF(C896="",0,SUM(E896,F896))</f>
        <v>0</v>
      </c>
      <c r="I896" s="12">
        <f t="shared" si="435"/>
        <v>0</v>
      </c>
      <c r="J896" s="12">
        <f t="shared" si="436"/>
        <v>0</v>
      </c>
      <c r="L896" s="12">
        <f t="shared" ref="L896:L944" si="438">IFERROR(IF($E896="",0,$D896*IF($AU896="22d",$E896,IF($AU896="4w",$E896,IF($AU896="2w",$E896,IF($AU896="1m",$E896,IF($AU896="1b",$E896/6,IF($AU896="1t",$E896/4,IF($AU896="1q",$E896/3,IF($AU896="1s",$E896/2,IF($AU896="1a",$E896,IF($AU896="b1",$E896/2,IF($AU896="q1",$E896/3,IF($AU896="t1",$E896/4,IF($AU896="s1",$E896/6,IF($AU896="1b1",$E896/2,0))))))))))))))),0)</f>
        <v>0</v>
      </c>
      <c r="M896" s="33">
        <f t="shared" ref="M896:M944" si="439">IFERROR(IF($F896="",0,$D896*IF($AU896="22d",$F896,IF($AU896="4w",$F896,IF($AU896="2w",$F896,IF($AU896="1m",$F896,IF($AU896="1b",VF896/6,IF($AU896="1t",$F896/4,IF($AU896="1q",$F896/3,IF($AU896="1s",$F896/2,IF($AU896="1a",$F896,IF($AU896="b1",$F896/2,IF($AU896="q1",$F896/3,IF($AU896="t1",$F896/4,IF($AU896="s1",$F896/6,IF($AU896="1b1",$F896/2,0))))))))))))))),0)</f>
        <v>0</v>
      </c>
      <c r="O896" s="12">
        <f t="shared" ref="O896:O944" si="440">IFERROR(IF($E896="",0,$D896*IF($AU896="22d",$E896,IF($AU896="4w",$E896,IF($AU896="2w",$E896,IF($AU896="1m",$E896,IF($AU896="2b",$E896/6,IF($AU896="2t",$E896/4,IF($AU896="2q",$E896/3,IF($AU896="2s",$E896/2,IF($AU896="2a",$E896,IF($AU896="b1",$E896/2,IF($AU896="q1",$E896/3,IF($AU896="t1",$E896/4,IF($AU896="s1",$E896/6,IF($AU896="2b2",$E896/2,0))))))))))))))),0)</f>
        <v>0</v>
      </c>
      <c r="P896" s="33">
        <f t="shared" ref="P896:P944" si="441">IFERROR(IF($F896="",0,$D896*IF($AU896="22d",$F896,IF($AU896="4w",$F896,IF($AU896="2w",$F896,IF($AU896="1m",$F896,IF($AU896="2b",$F896/6,IF($AU896="2t",$F896/4,IF($AU896="2q",$F896/3,IF($AU896="2s",$F896/2,IF($AU896="2a",$F896,IF($AU896="b1",$F896/2,IF($AU896="q1",$F896/3,IF($AU896="t1",$F896/4,IF($AU896="s1",$F896/6,IF($AU896="2b2",$F896/2,0))))))))))))))),0)</f>
        <v>0</v>
      </c>
      <c r="R896" s="12">
        <f t="shared" ref="R896:R944" si="442">IFERROR(IF($E896="",0,$D896*IF($AU896="22d",$E896,IF($AU896="4w",$E896,IF($AU896="2w",$E896,IF($AU896="1m",$E896,IF($AU896="1b",$E896/6,IF($AU896="3t",$E896/4,IF($AU896="3q",$E896/3,IF($AU896="3s",$E896/2,IF($AU896="3a",$E896,IF($AU896="b2",$E896/2,IF($AU896="q1",$E896/3,IF($AU896="t1",$E896/4,IF($AU896="s1",$E896/6,IF($AU896="2b2",$E896/2,0))))))))))))))),0)</f>
        <v>0</v>
      </c>
      <c r="S896" s="33">
        <f t="shared" ref="S896:S944" si="443">IFERROR(IF($F896="",0,$D896*IF($AU896="22d",$F896,IF($AU896="4w",$F896,IF($AU896="2w",$F896,IF($AU896="1m",$F896,IF($AU896="1b",$F896/6,IF($AU896="3t",$F896/4,IF($AU896="3q",$F896/3,IF($AU896="3s",$F896/2,IF($AU896="3a",$F896,IF($AU896="b2",$F896/2,IF($AU896="q1",$F896/3,IF($AU896="t1",$F896/4,IF($AU896="s1",$F896/6,IF($AU896="2b2",$F896/2,0))))))))))))))),0)</f>
        <v>0</v>
      </c>
      <c r="U896" s="12">
        <f t="shared" ref="U896:U944" si="444">IFERROR(IF($E896="",0,$D896*IF($AU896="22d",$E896,IF($AU896="4w",$E896,IF($AU896="2w",$E896,IF($AU896="1m",$E896,IF($AU896="2b",$E896/6,IF($AU896="1t",$E896/4,IF($AU896="4q",$E896/3,IF($AU896="4s",$E896/2,IF($AU896="4a",$E896,IF($AU896="b2",$E896/2,IF($AU896="q1",$E896/3,IF($AU896="t2",$E896/4,IF($AU896="s1",$E896/6,IF($AU896="3b3",$E896/2,0))))))))))))))),0)</f>
        <v>0</v>
      </c>
      <c r="V896" s="33">
        <f t="shared" ref="V896:V944" si="445">IFERROR(IF($F896="",0,$D896*IF($AU896="22d",$F896,IF($AU896="4w",$F896,IF($AU896="2w",$F896,IF($AU896="1m",$F896,IF($AU896="2b",$F896/6,IF($AU896="1t",$F896/4,IF($AU896="4q",$F896/3,IF($AU896="4s",$F896/2,IF($AU896="4a",$F896,IF($AU896="b2",$F896/2,IF($AU896="q1",$F896/3,IF($AU896="t2",$F896/4,IF($AU896="s1",$F896/6,IF($AU896="3b3",$F896/2,0))))))))))))))),0)</f>
        <v>0</v>
      </c>
      <c r="X896" s="12">
        <f t="shared" ref="X896:X944" si="446">IFERROR(IF($E896="",0,$D896*IF($AU896="22d",$E896,IF($AU896="4w",$E896,IF($AU896="2w",$E896,IF($AU896="1m",$E896,IF($AU896="1b",$E896/6,IF($AU896="2t",$E896/4,IF($AU896="1q",$E896/3,IF($AU896="5s",$E896/2,IF($AU896="5a",$E896,IF($AU896="b3",$E896/2,IF($AU896="q2",$E896/3,IF($AU896="t2",$E896/4,IF($AU896="s1",$E896/6,IF($AU896="3b3",$E896/2,0))))))))))))))),0)</f>
        <v>0</v>
      </c>
      <c r="Y896" s="33">
        <f t="shared" ref="Y896:Y944" si="447">IFERROR(IF($F896="",0,$D896*IF($AU896="22d",$F896,IF($AU896="4w",$F896,IF($AU896="2w",$F896,IF($AU896="1m",$F896,IF($AU896="1b",$F896/6,IF($AU896="2t",$F896/4,IF($AU896="1q",$F896/3,IF($AU896="5s",$F896/2,IF($AU896="5a",$F896,IF($AU896="b3",$F896/2,IF($AU896="q2",$F896/3,IF($AU896="t2",$F896/4,IF($AU896="s1",$F896/6,IF($AU896="3b3",$F896/2,0))))))))))))))),0)</f>
        <v>0</v>
      </c>
      <c r="AA896" s="12">
        <f t="shared" ref="AA896:AA944" si="448">IFERROR(IF($E896="",0,$D896*IF($AU896="22d",$E896,IF($AU896="4w",$E896,IF($AU896="2w",$E896,IF($AU896="1m",$E896,IF($AU896="2b",$E896/6,IF($AU896="3t",$E896/4,IF($AU896="2q",$E896/3,IF($AU896="6s",$E896/2,IF($AU896="6a",$E896,IF($AU896="b3",$E896/2,IF($AU896="q2",$E896/3,IF($AU896="t2",$E896/4,IF($AU896="s1",$E896/6,IF($AU896="4b4",$E896/2,0))))))))))))))),0)</f>
        <v>0</v>
      </c>
      <c r="AB896" s="33">
        <f t="shared" ref="AB896:AB944" si="449">IFERROR(IF($F896="",0,$D896*IF($AU896="22d",$F896,IF($AU896="4w",$F896,IF($AU896="2w",$F896,IF($AU896="1m",$F896,IF($AU896="2b",$F896/6,IF($AU896="3t",$F896/4,IF($AU896="2q",$F896/3,IF($AU896="6s",$F896/2,IF($AU896="6a",$F896,IF($AU896="b3",$F896/2,IF($AU896="q2",$F896/3,IF($AU896="t2",$F896/4,IF($AU896="s1",$F896/6,IF($AU896="4b4",$F896/2,0))))))))))))))),0)</f>
        <v>0</v>
      </c>
      <c r="AD896" s="12">
        <f t="shared" ref="AD896:AD944" si="450">IFERROR(IF($E896="",0,$D896*IF($AU896="22d",$E896,IF($AU896="4w",$E896,IF($AU896="2w",$E896,IF($AU896="1m",$E896,IF($AU896="1b",$E896/6,IF($AU896="1t",$E896/4,IF($AU896="3q",$E896/3,IF($AU896="1s",$E896/2,IF($AU896="7a",$E896,IF($AU896="b3",$E896/2,IF($AU896="q2",$E896/3,IF($AU896="t3",$E896/4,IF($AU896="s2",$E896/6,IF($AU896="4b4",$E896/2,0))))))))))))))),0)</f>
        <v>0</v>
      </c>
      <c r="AE896" s="33">
        <f t="shared" ref="AE896:AE944" si="451">IFERROR(IF($F896="",0,$D896*IF($AU896="22d",$F896,IF($AU896="4w",$F896,IF($AU896="2w",$F896,IF($AU896="1m",$F896,IF($AU896="1b",$F896/6,IF($AU896="1t",$F896/4,IF($AU896="3q",$F896/3,IF($AU896="1s",$F896/2,IF($AU896="7a",$F896,IF($AU896="b3",$F896/2,IF($AU896="q2",$F896/3,IF($AU896="t3",$F896/4,IF($AU896="s2",$F896/6,IF($AU896="4b4",$F896/2,0))))))))))))))),0)</f>
        <v>0</v>
      </c>
      <c r="AG896" s="12">
        <f t="shared" ref="AG896:AG944" si="452">IFERROR(IF($E896="",0,$D896*IF($AU896="22d",$E896,IF($AU896="4w",$E896,IF($AU896="2w",$E896,IF($AU896="1m",$E896,IF($AU896="2b",$E896/6,IF($AU896="2t",$E896/4,IF($AU896="4q",$E896/3,IF($AU896="2s",$E896/2,IF($AU896="8a",$E896,IF($AU896="b4",$E896/2,IF($AU896="q2",$E896/3,IF($AU896="t3",$E896/4,IF($AU896="s2",$E896/6,IF($AU896="5b5",$E896/2,0))))))))))))))),0)</f>
        <v>0</v>
      </c>
      <c r="AH896" s="33">
        <f t="shared" ref="AH896:AH944" si="453">IFERROR(IF($F896="",0,$D896*IF($AU896="22d",$F896,IF($AU896="4w",$F896,IF($AU896="2w",$F896,IF($AU896="1m",$F896,IF($AU896="2b",$F896/6,IF($AU896="2t",$F896/4,IF($AU896="4q",$F896/3,IF($AU896="2s",$F896/2,IF($AU896="8a",$F896,IF($AU896="b4",$F896/2,IF($AU896="q2",$F896/3,IF($AU896="t3",$F896/4,IF($AU896="s2",$F896/6,IF($AU896="5b5",$F896/2,0))))))))))))))),0)</f>
        <v>0</v>
      </c>
      <c r="AJ896" s="12">
        <f t="shared" ref="AJ896:AJ944" si="454">IFERROR(IF($E896="",0,$D896*IF($AU896="22d",$E896,IF($AU896="4w",$E896,IF($AU896="2w",$E896,IF($AU896="1m",$E896,IF($AU896="1b",$E896/6,IF($AU896="3t",$E896/4,IF($AU896="1q",$E896/3,IF($AU896="3s",$E896/2,IF($AU896="9a",$E896,IF($AU896="b5",$E896/2,IF($AU896="q3",$E896/3,IF($AU896="t3",$E896/4,IF($AU896="s2",$E896/6,IF($AU896="5b5",$E896/2,0))))))))))))))),0)</f>
        <v>0</v>
      </c>
      <c r="AK896" s="33">
        <f t="shared" ref="AK896:AK944" si="455">IFERROR(IF($F896="",0,$D896*IF($AU896="22d",$F896,IF($AU896="4w",$F896,IF($AU896="2w",$F896,IF($AU896="1m",$F896,IF($AU896="1b",$F896/6,IF($AU896="3t",$F896/4,IF($AU896="1q",$F896/3,IF($AU896="3s",$F896/2,IF($AU896="9a",$F896,IF($AU896="b5",$F896/2,IF($AU896="q3",$F896/3,IF($AU896="t3",$F896/4,IF($AU896="s2",$F896/6,IF($AU896="5b5",$F896/2,0))))))))))))))),0)</f>
        <v>0</v>
      </c>
      <c r="AM896" s="12">
        <f t="shared" ref="AM896:AM944" si="456">IFERROR(IF($E896="",0,$D896*IF($AU896="22d",$E896,IF($AU896="4w",$E896,IF($AU896="2w",$E896,IF($AU896="1m",$E896,IF($AU896="2b",$E896/6,IF($AU896="1t",$E896/4,IF($AU896="2q",$E896/3,IF($AU896="4s",$E896/2,IF($AU896="10a",$E896,IF($AU896="b5",$E896/2,IF($AU896="q3",$E896/3,IF($AU896="t4",$E896/4,IF($AU896="s2",$E896/6,IF($AU896="6b6",$E896/2,0))))))))))))))),0)</f>
        <v>0</v>
      </c>
      <c r="AN896" s="33">
        <f t="shared" ref="AN896:AN944" si="457">IFERROR(IF($F896="",0,$D896*IF($AU896="22d",$F896,IF($AU896="4w",$F896,IF($AU896="2w",$F896,IF($AU896="1m",$F896,IF($AU896="2b",$F896/6,IF($AU896="1t",$F896/4,IF($AU896="2q",$F896/3,IF($AU896="4s",$F896/2,IF($AU896="10a",$F896,IF($AU896="b5",$F896/2,IF($AU896="q3",$F896/3,IF($AU896="t4",$F896/4,IF($AU896="s2",$F896/6,IF($AU896="6b6",$F896/2,0))))))))))))))),0)</f>
        <v>0</v>
      </c>
      <c r="AP896" s="12">
        <f t="shared" ref="AP896:AP944" si="458">IFERROR(IF($E896="",0,$D896*IF($AU896="22d",$E896,IF($AU896="4w",$E896,IF($AU896="2w",$E896,IF($AU896="1m",$E896,IF($AU896="1b",$E896/6,IF($AU896="2t",$E896/4,IF($AU896="3q",$E896/3,IF($AU896="5s",$E896/2,IF($AU896="11a",$E896,IF($AU896="b6",$E896/2,IF($AU896="q3",$E896/3,IF($AU896="t4",$E896/4,IF($AU896="s2",$E896/6,IF($AU896="6b6",$E896/2,0))))))))))))))),0)</f>
        <v>0</v>
      </c>
      <c r="AQ896" s="33">
        <f t="shared" ref="AQ896:AQ944" si="459">IFERROR(IF($F896="",0,$D896*IF($AU896="22d",$F896,IF($AU896="4w",$F896,IF($AU896="2w",$F896,IF($AU896="1m",$F896,IF($AU896="1b",$F896/6,IF($AU896="2t",$F896/4,IF($AU896="3q",$F896/3,IF($AU896="5s",$F896/2,IF($AU896="11a",$F896,IF($AU896="b6",$F896/2,IF($AU896="q3",$F896/3,IF($AU896="t4",$F896/4,IF($AU896="s2",$F896/6,IF($AU896="6b6",$F896/2,0))))))))))))))),0)</f>
        <v>0</v>
      </c>
      <c r="AS896" s="12">
        <f t="shared" ref="AS896:AS944" si="460">IFERROR(IF($E896="",0,$D896*IF($AU896="22d",$E896,IF($AU896="4w",$E896,IF($AU896="2w",$E896,IF($AU896="1m",$E896,IF($AU896="2b",$E896/6,IF($AU896="3t",$E896/4,IF($AU896="4q",$E896/3,IF($AU896="6s",$E896/2,IF($AU896="12a",$E896,IF($AU896="b6",$E896/2,IF($AU896="q3",$E896/3,IF($AU896="t4",$E896/4,IF($AU896="s2",$E896/6,IF($AU896="1b1",$E896/2,0))))))))))))))),0)</f>
        <v>0</v>
      </c>
      <c r="AT896" s="33">
        <f t="shared" ref="AT896:AT944" si="461">IFERROR(IF($F896="",0,$D896*IF($AU896="22d",$F896,IF($AU896="4w",$F896,IF($AU896="2w",$F896,IF($AU896="1m",$F896,IF($AU896="2b",$F896/6,IF($AU896="3t",$F896/4,IF($AU896="4q",$F896/3,IF($AU896="6s",$F896/2,IF($AU896="12a",$F896,IF($AU896="b6",$F896/2,IF($AU896="q3",$F896/3,IF($AU896="t4",$F896/4,IF($AU896="s2",$F896/6,IF($AU896="1b1",$F896/2,0))))))))))))))),0)</f>
        <v>0</v>
      </c>
      <c r="AU896" s="158" t="str">
        <f>IF(C896="","",VLOOKUP(B896,apoio!P:S,4,0))</f>
        <v/>
      </c>
    </row>
    <row r="897" spans="1:47" ht="15" customHeight="1" x14ac:dyDescent="0.25">
      <c r="A897" s="10" t="str">
        <f>IF('1_geral'!$D$12="","",'1_geral'!$A$12)</f>
        <v/>
      </c>
      <c r="B897" s="48" t="str">
        <f>IF('1_geral'!$G$12="","",'1_geral'!$G$12)</f>
        <v/>
      </c>
      <c r="C897" s="48" t="str">
        <f>IF('1_geral'!$D$12="","",'1_geral'!$D$12)</f>
        <v/>
      </c>
      <c r="D897" s="35" t="str">
        <f>IF(C897="","",1/'3_pessoal'!C$12)</f>
        <v/>
      </c>
      <c r="E897" s="11">
        <f>IF(C897="",0,'3_pessoal'!CK$12)</f>
        <v>0</v>
      </c>
      <c r="F897" s="108">
        <f>IF(C897="",0,'3_pessoal'!CM$12)</f>
        <v>0</v>
      </c>
      <c r="G897" s="11">
        <f t="shared" si="437"/>
        <v>0</v>
      </c>
      <c r="I897" s="11">
        <f t="shared" si="435"/>
        <v>0</v>
      </c>
      <c r="J897" s="112">
        <f t="shared" si="436"/>
        <v>0</v>
      </c>
      <c r="L897" s="11">
        <f t="shared" si="438"/>
        <v>0</v>
      </c>
      <c r="M897" s="108">
        <f t="shared" si="439"/>
        <v>0</v>
      </c>
      <c r="O897" s="11">
        <f t="shared" si="440"/>
        <v>0</v>
      </c>
      <c r="P897" s="108">
        <f t="shared" si="441"/>
        <v>0</v>
      </c>
      <c r="R897" s="11">
        <f t="shared" si="442"/>
        <v>0</v>
      </c>
      <c r="S897" s="108">
        <f t="shared" si="443"/>
        <v>0</v>
      </c>
      <c r="U897" s="11">
        <f t="shared" si="444"/>
        <v>0</v>
      </c>
      <c r="V897" s="108">
        <f t="shared" si="445"/>
        <v>0</v>
      </c>
      <c r="X897" s="11">
        <f t="shared" si="446"/>
        <v>0</v>
      </c>
      <c r="Y897" s="108">
        <f t="shared" si="447"/>
        <v>0</v>
      </c>
      <c r="AA897" s="11">
        <f t="shared" si="448"/>
        <v>0</v>
      </c>
      <c r="AB897" s="108">
        <f t="shared" si="449"/>
        <v>0</v>
      </c>
      <c r="AD897" s="11">
        <f t="shared" si="450"/>
        <v>0</v>
      </c>
      <c r="AE897" s="108">
        <f t="shared" si="451"/>
        <v>0</v>
      </c>
      <c r="AG897" s="11">
        <f t="shared" si="452"/>
        <v>0</v>
      </c>
      <c r="AH897" s="108">
        <f t="shared" si="453"/>
        <v>0</v>
      </c>
      <c r="AJ897" s="11">
        <f t="shared" si="454"/>
        <v>0</v>
      </c>
      <c r="AK897" s="108">
        <f t="shared" si="455"/>
        <v>0</v>
      </c>
      <c r="AM897" s="11">
        <f t="shared" si="456"/>
        <v>0</v>
      </c>
      <c r="AN897" s="108">
        <f t="shared" si="457"/>
        <v>0</v>
      </c>
      <c r="AP897" s="11">
        <f t="shared" si="458"/>
        <v>0</v>
      </c>
      <c r="AQ897" s="108">
        <f t="shared" si="459"/>
        <v>0</v>
      </c>
      <c r="AS897" s="11">
        <f t="shared" si="460"/>
        <v>0</v>
      </c>
      <c r="AT897" s="108">
        <f t="shared" si="461"/>
        <v>0</v>
      </c>
      <c r="AU897" s="158" t="str">
        <f>IF(C897="","",VLOOKUP(B897,apoio!P:S,4,0))</f>
        <v/>
      </c>
    </row>
    <row r="898" spans="1:47" ht="15" customHeight="1" x14ac:dyDescent="0.25">
      <c r="A898" s="7" t="str">
        <f>IF('1_geral'!$D$13="","",'1_geral'!$A$13)</f>
        <v/>
      </c>
      <c r="B898" s="49" t="str">
        <f>IF('1_geral'!$G$13="","",'1_geral'!$G$13)</f>
        <v/>
      </c>
      <c r="C898" s="49" t="str">
        <f>IF('1_geral'!$D$13="","",'1_geral'!$D$13)</f>
        <v/>
      </c>
      <c r="D898" s="35" t="str">
        <f>IF(C898="","",1/'3_pessoal'!C$13)</f>
        <v/>
      </c>
      <c r="E898" s="12">
        <f>IF(C898="",0,'3_pessoal'!CK$13)</f>
        <v>0</v>
      </c>
      <c r="F898" s="33">
        <f>IF(C898="",0,'3_pessoal'!CM$13)</f>
        <v>0</v>
      </c>
      <c r="G898" s="12">
        <f t="shared" si="437"/>
        <v>0</v>
      </c>
      <c r="I898" s="12">
        <f t="shared" si="435"/>
        <v>0</v>
      </c>
      <c r="J898" s="12">
        <f t="shared" si="436"/>
        <v>0</v>
      </c>
      <c r="L898" s="12">
        <f t="shared" si="438"/>
        <v>0</v>
      </c>
      <c r="M898" s="33">
        <f t="shared" si="439"/>
        <v>0</v>
      </c>
      <c r="O898" s="12">
        <f t="shared" si="440"/>
        <v>0</v>
      </c>
      <c r="P898" s="33">
        <f t="shared" si="441"/>
        <v>0</v>
      </c>
      <c r="R898" s="12">
        <f t="shared" si="442"/>
        <v>0</v>
      </c>
      <c r="S898" s="33">
        <f t="shared" si="443"/>
        <v>0</v>
      </c>
      <c r="U898" s="12">
        <f t="shared" si="444"/>
        <v>0</v>
      </c>
      <c r="V898" s="33">
        <f t="shared" si="445"/>
        <v>0</v>
      </c>
      <c r="X898" s="12">
        <f t="shared" si="446"/>
        <v>0</v>
      </c>
      <c r="Y898" s="33">
        <f t="shared" si="447"/>
        <v>0</v>
      </c>
      <c r="AA898" s="12">
        <f t="shared" si="448"/>
        <v>0</v>
      </c>
      <c r="AB898" s="33">
        <f t="shared" si="449"/>
        <v>0</v>
      </c>
      <c r="AD898" s="12">
        <f t="shared" si="450"/>
        <v>0</v>
      </c>
      <c r="AE898" s="33">
        <f t="shared" si="451"/>
        <v>0</v>
      </c>
      <c r="AG898" s="12">
        <f t="shared" si="452"/>
        <v>0</v>
      </c>
      <c r="AH898" s="33">
        <f t="shared" si="453"/>
        <v>0</v>
      </c>
      <c r="AJ898" s="12">
        <f t="shared" si="454"/>
        <v>0</v>
      </c>
      <c r="AK898" s="33">
        <f t="shared" si="455"/>
        <v>0</v>
      </c>
      <c r="AM898" s="12">
        <f t="shared" si="456"/>
        <v>0</v>
      </c>
      <c r="AN898" s="33">
        <f t="shared" si="457"/>
        <v>0</v>
      </c>
      <c r="AP898" s="12">
        <f t="shared" si="458"/>
        <v>0</v>
      </c>
      <c r="AQ898" s="33">
        <f t="shared" si="459"/>
        <v>0</v>
      </c>
      <c r="AS898" s="12">
        <f t="shared" si="460"/>
        <v>0</v>
      </c>
      <c r="AT898" s="33">
        <f t="shared" si="461"/>
        <v>0</v>
      </c>
      <c r="AU898" s="158" t="str">
        <f>IF(C898="","",VLOOKUP(B898,apoio!P:S,4,0))</f>
        <v/>
      </c>
    </row>
    <row r="899" spans="1:47" ht="15" customHeight="1" x14ac:dyDescent="0.25">
      <c r="A899" s="10" t="str">
        <f>IF('1_geral'!$D$14="","",'1_geral'!$A$14)</f>
        <v/>
      </c>
      <c r="B899" s="48" t="str">
        <f>IF('1_geral'!$G$14="","",'1_geral'!$G$14)</f>
        <v/>
      </c>
      <c r="C899" s="48" t="str">
        <f>IF('1_geral'!$D$14="","",'1_geral'!$D$14)</f>
        <v/>
      </c>
      <c r="D899" s="35" t="str">
        <f>IF(C899="","",1/'3_pessoal'!C$14)</f>
        <v/>
      </c>
      <c r="E899" s="11">
        <f>IF(C899="",0,'3_pessoal'!CK$14)</f>
        <v>0</v>
      </c>
      <c r="F899" s="108">
        <f>IF(C899="",0,'3_pessoal'!CM$14)</f>
        <v>0</v>
      </c>
      <c r="G899" s="11">
        <f t="shared" si="437"/>
        <v>0</v>
      </c>
      <c r="I899" s="11">
        <f t="shared" si="435"/>
        <v>0</v>
      </c>
      <c r="J899" s="112">
        <f t="shared" si="436"/>
        <v>0</v>
      </c>
      <c r="L899" s="11">
        <f t="shared" si="438"/>
        <v>0</v>
      </c>
      <c r="M899" s="108">
        <f t="shared" si="439"/>
        <v>0</v>
      </c>
      <c r="O899" s="11">
        <f t="shared" si="440"/>
        <v>0</v>
      </c>
      <c r="P899" s="108">
        <f t="shared" si="441"/>
        <v>0</v>
      </c>
      <c r="R899" s="11">
        <f t="shared" si="442"/>
        <v>0</v>
      </c>
      <c r="S899" s="108">
        <f t="shared" si="443"/>
        <v>0</v>
      </c>
      <c r="U899" s="11">
        <f t="shared" si="444"/>
        <v>0</v>
      </c>
      <c r="V899" s="108">
        <f t="shared" si="445"/>
        <v>0</v>
      </c>
      <c r="X899" s="11">
        <f t="shared" si="446"/>
        <v>0</v>
      </c>
      <c r="Y899" s="108">
        <f t="shared" si="447"/>
        <v>0</v>
      </c>
      <c r="AA899" s="11">
        <f t="shared" si="448"/>
        <v>0</v>
      </c>
      <c r="AB899" s="108">
        <f t="shared" si="449"/>
        <v>0</v>
      </c>
      <c r="AD899" s="11">
        <f t="shared" si="450"/>
        <v>0</v>
      </c>
      <c r="AE899" s="108">
        <f t="shared" si="451"/>
        <v>0</v>
      </c>
      <c r="AG899" s="11">
        <f t="shared" si="452"/>
        <v>0</v>
      </c>
      <c r="AH899" s="108">
        <f t="shared" si="453"/>
        <v>0</v>
      </c>
      <c r="AJ899" s="11">
        <f t="shared" si="454"/>
        <v>0</v>
      </c>
      <c r="AK899" s="108">
        <f t="shared" si="455"/>
        <v>0</v>
      </c>
      <c r="AM899" s="11">
        <f t="shared" si="456"/>
        <v>0</v>
      </c>
      <c r="AN899" s="108">
        <f t="shared" si="457"/>
        <v>0</v>
      </c>
      <c r="AP899" s="11">
        <f t="shared" si="458"/>
        <v>0</v>
      </c>
      <c r="AQ899" s="108">
        <f t="shared" si="459"/>
        <v>0</v>
      </c>
      <c r="AS899" s="11">
        <f t="shared" si="460"/>
        <v>0</v>
      </c>
      <c r="AT899" s="108">
        <f t="shared" si="461"/>
        <v>0</v>
      </c>
      <c r="AU899" s="158" t="str">
        <f>IF(C899="","",VLOOKUP(B899,apoio!P:S,4,0))</f>
        <v/>
      </c>
    </row>
    <row r="900" spans="1:47" ht="15" customHeight="1" x14ac:dyDescent="0.25">
      <c r="A900" s="7" t="str">
        <f>IF('1_geral'!$D$15="","",'1_geral'!$A$15)</f>
        <v/>
      </c>
      <c r="B900" s="49" t="str">
        <f>IF('1_geral'!$G$15="","",'1_geral'!$G$15)</f>
        <v/>
      </c>
      <c r="C900" s="49" t="str">
        <f>IF('1_geral'!$D$15="","",'1_geral'!$D$15)</f>
        <v/>
      </c>
      <c r="D900" s="35" t="str">
        <f>IF(C900="","",1/'3_pessoal'!C$15)</f>
        <v/>
      </c>
      <c r="E900" s="12">
        <f>IF(C900="",0,'3_pessoal'!CK$15)</f>
        <v>0</v>
      </c>
      <c r="F900" s="33">
        <f>IF(C900="",0,'3_pessoal'!CM$15)</f>
        <v>0</v>
      </c>
      <c r="G900" s="12">
        <f t="shared" si="437"/>
        <v>0</v>
      </c>
      <c r="I900" s="12">
        <f t="shared" si="435"/>
        <v>0</v>
      </c>
      <c r="J900" s="12">
        <f t="shared" si="436"/>
        <v>0</v>
      </c>
      <c r="L900" s="12">
        <f t="shared" si="438"/>
        <v>0</v>
      </c>
      <c r="M900" s="33">
        <f t="shared" si="439"/>
        <v>0</v>
      </c>
      <c r="O900" s="12">
        <f t="shared" si="440"/>
        <v>0</v>
      </c>
      <c r="P900" s="33">
        <f t="shared" si="441"/>
        <v>0</v>
      </c>
      <c r="R900" s="12">
        <f t="shared" si="442"/>
        <v>0</v>
      </c>
      <c r="S900" s="33">
        <f t="shared" si="443"/>
        <v>0</v>
      </c>
      <c r="U900" s="12">
        <f t="shared" si="444"/>
        <v>0</v>
      </c>
      <c r="V900" s="33">
        <f t="shared" si="445"/>
        <v>0</v>
      </c>
      <c r="X900" s="12">
        <f t="shared" si="446"/>
        <v>0</v>
      </c>
      <c r="Y900" s="33">
        <f t="shared" si="447"/>
        <v>0</v>
      </c>
      <c r="AA900" s="12">
        <f t="shared" si="448"/>
        <v>0</v>
      </c>
      <c r="AB900" s="33">
        <f t="shared" si="449"/>
        <v>0</v>
      </c>
      <c r="AD900" s="12">
        <f t="shared" si="450"/>
        <v>0</v>
      </c>
      <c r="AE900" s="33">
        <f t="shared" si="451"/>
        <v>0</v>
      </c>
      <c r="AG900" s="12">
        <f t="shared" si="452"/>
        <v>0</v>
      </c>
      <c r="AH900" s="33">
        <f t="shared" si="453"/>
        <v>0</v>
      </c>
      <c r="AJ900" s="12">
        <f t="shared" si="454"/>
        <v>0</v>
      </c>
      <c r="AK900" s="33">
        <f t="shared" si="455"/>
        <v>0</v>
      </c>
      <c r="AM900" s="12">
        <f t="shared" si="456"/>
        <v>0</v>
      </c>
      <c r="AN900" s="33">
        <f t="shared" si="457"/>
        <v>0</v>
      </c>
      <c r="AP900" s="12">
        <f t="shared" si="458"/>
        <v>0</v>
      </c>
      <c r="AQ900" s="33">
        <f t="shared" si="459"/>
        <v>0</v>
      </c>
      <c r="AS900" s="12">
        <f t="shared" si="460"/>
        <v>0</v>
      </c>
      <c r="AT900" s="33">
        <f t="shared" si="461"/>
        <v>0</v>
      </c>
      <c r="AU900" s="158" t="str">
        <f>IF(C900="","",VLOOKUP(B900,apoio!P:S,4,0))</f>
        <v/>
      </c>
    </row>
    <row r="901" spans="1:47" ht="15" customHeight="1" x14ac:dyDescent="0.25">
      <c r="A901" s="10" t="str">
        <f>IF('1_geral'!$D$16="","",'1_geral'!$A$16)</f>
        <v/>
      </c>
      <c r="B901" s="48" t="str">
        <f>IF('1_geral'!$G$16="","",'1_geral'!$G$16)</f>
        <v/>
      </c>
      <c r="C901" s="48" t="str">
        <f>IF('1_geral'!$D$16="","",'1_geral'!$D$16)</f>
        <v/>
      </c>
      <c r="D901" s="35" t="str">
        <f>IF(C901="","",1/'3_pessoal'!C$16)</f>
        <v/>
      </c>
      <c r="E901" s="11">
        <f>IF(C901="",0,'3_pessoal'!CK$16)</f>
        <v>0</v>
      </c>
      <c r="F901" s="108">
        <f>IF(C901="",0,'3_pessoal'!CM$16)</f>
        <v>0</v>
      </c>
      <c r="G901" s="11">
        <f t="shared" si="437"/>
        <v>0</v>
      </c>
      <c r="I901" s="11">
        <f t="shared" si="435"/>
        <v>0</v>
      </c>
      <c r="J901" s="112">
        <f t="shared" si="436"/>
        <v>0</v>
      </c>
      <c r="L901" s="11">
        <f t="shared" si="438"/>
        <v>0</v>
      </c>
      <c r="M901" s="108">
        <f t="shared" si="439"/>
        <v>0</v>
      </c>
      <c r="O901" s="11">
        <f t="shared" si="440"/>
        <v>0</v>
      </c>
      <c r="P901" s="108">
        <f t="shared" si="441"/>
        <v>0</v>
      </c>
      <c r="R901" s="11">
        <f t="shared" si="442"/>
        <v>0</v>
      </c>
      <c r="S901" s="108">
        <f t="shared" si="443"/>
        <v>0</v>
      </c>
      <c r="U901" s="11">
        <f t="shared" si="444"/>
        <v>0</v>
      </c>
      <c r="V901" s="108">
        <f t="shared" si="445"/>
        <v>0</v>
      </c>
      <c r="X901" s="11">
        <f t="shared" si="446"/>
        <v>0</v>
      </c>
      <c r="Y901" s="108">
        <f t="shared" si="447"/>
        <v>0</v>
      </c>
      <c r="AA901" s="11">
        <f t="shared" si="448"/>
        <v>0</v>
      </c>
      <c r="AB901" s="108">
        <f t="shared" si="449"/>
        <v>0</v>
      </c>
      <c r="AD901" s="11">
        <f t="shared" si="450"/>
        <v>0</v>
      </c>
      <c r="AE901" s="108">
        <f t="shared" si="451"/>
        <v>0</v>
      </c>
      <c r="AG901" s="11">
        <f t="shared" si="452"/>
        <v>0</v>
      </c>
      <c r="AH901" s="108">
        <f t="shared" si="453"/>
        <v>0</v>
      </c>
      <c r="AJ901" s="11">
        <f t="shared" si="454"/>
        <v>0</v>
      </c>
      <c r="AK901" s="108">
        <f t="shared" si="455"/>
        <v>0</v>
      </c>
      <c r="AM901" s="11">
        <f t="shared" si="456"/>
        <v>0</v>
      </c>
      <c r="AN901" s="108">
        <f t="shared" si="457"/>
        <v>0</v>
      </c>
      <c r="AP901" s="11">
        <f t="shared" si="458"/>
        <v>0</v>
      </c>
      <c r="AQ901" s="108">
        <f t="shared" si="459"/>
        <v>0</v>
      </c>
      <c r="AS901" s="11">
        <f t="shared" si="460"/>
        <v>0</v>
      </c>
      <c r="AT901" s="108">
        <f t="shared" si="461"/>
        <v>0</v>
      </c>
      <c r="AU901" s="158" t="str">
        <f>IF(C901="","",VLOOKUP(B901,apoio!P:S,4,0))</f>
        <v/>
      </c>
    </row>
    <row r="902" spans="1:47" ht="15" customHeight="1" x14ac:dyDescent="0.25">
      <c r="A902" s="7" t="str">
        <f>IF('1_geral'!$D$17="","",'1_geral'!$A$17)</f>
        <v/>
      </c>
      <c r="B902" s="49" t="str">
        <f>IF('1_geral'!$G$17="","",'1_geral'!$G$17)</f>
        <v/>
      </c>
      <c r="C902" s="49" t="str">
        <f>IF('1_geral'!$D$17="","",'1_geral'!$D$17)</f>
        <v/>
      </c>
      <c r="D902" s="35" t="str">
        <f>IF(C902="","",1/'3_pessoal'!C$17)</f>
        <v/>
      </c>
      <c r="E902" s="12">
        <f>IF(C902="",0,'3_pessoal'!CK$17)</f>
        <v>0</v>
      </c>
      <c r="F902" s="33">
        <f>IF(C902="",0,'3_pessoal'!CM$17)</f>
        <v>0</v>
      </c>
      <c r="G902" s="12">
        <f t="shared" si="437"/>
        <v>0</v>
      </c>
      <c r="I902" s="12">
        <f t="shared" si="435"/>
        <v>0</v>
      </c>
      <c r="J902" s="12">
        <f t="shared" si="436"/>
        <v>0</v>
      </c>
      <c r="L902" s="12">
        <f t="shared" si="438"/>
        <v>0</v>
      </c>
      <c r="M902" s="33">
        <f t="shared" si="439"/>
        <v>0</v>
      </c>
      <c r="O902" s="12">
        <f t="shared" si="440"/>
        <v>0</v>
      </c>
      <c r="P902" s="33">
        <f t="shared" si="441"/>
        <v>0</v>
      </c>
      <c r="R902" s="12">
        <f t="shared" si="442"/>
        <v>0</v>
      </c>
      <c r="S902" s="33">
        <f t="shared" si="443"/>
        <v>0</v>
      </c>
      <c r="U902" s="12">
        <f t="shared" si="444"/>
        <v>0</v>
      </c>
      <c r="V902" s="33">
        <f t="shared" si="445"/>
        <v>0</v>
      </c>
      <c r="X902" s="12">
        <f t="shared" si="446"/>
        <v>0</v>
      </c>
      <c r="Y902" s="33">
        <f t="shared" si="447"/>
        <v>0</v>
      </c>
      <c r="AA902" s="12">
        <f t="shared" si="448"/>
        <v>0</v>
      </c>
      <c r="AB902" s="33">
        <f t="shared" si="449"/>
        <v>0</v>
      </c>
      <c r="AD902" s="12">
        <f t="shared" si="450"/>
        <v>0</v>
      </c>
      <c r="AE902" s="33">
        <f t="shared" si="451"/>
        <v>0</v>
      </c>
      <c r="AG902" s="12">
        <f t="shared" si="452"/>
        <v>0</v>
      </c>
      <c r="AH902" s="33">
        <f t="shared" si="453"/>
        <v>0</v>
      </c>
      <c r="AJ902" s="12">
        <f t="shared" si="454"/>
        <v>0</v>
      </c>
      <c r="AK902" s="33">
        <f t="shared" si="455"/>
        <v>0</v>
      </c>
      <c r="AM902" s="12">
        <f t="shared" si="456"/>
        <v>0</v>
      </c>
      <c r="AN902" s="33">
        <f t="shared" si="457"/>
        <v>0</v>
      </c>
      <c r="AP902" s="12">
        <f t="shared" si="458"/>
        <v>0</v>
      </c>
      <c r="AQ902" s="33">
        <f t="shared" si="459"/>
        <v>0</v>
      </c>
      <c r="AS902" s="12">
        <f t="shared" si="460"/>
        <v>0</v>
      </c>
      <c r="AT902" s="33">
        <f t="shared" si="461"/>
        <v>0</v>
      </c>
      <c r="AU902" s="158" t="str">
        <f>IF(C902="","",VLOOKUP(B902,apoio!P:S,4,0))</f>
        <v/>
      </c>
    </row>
    <row r="903" spans="1:47" ht="15" customHeight="1" x14ac:dyDescent="0.25">
      <c r="A903" s="10" t="str">
        <f>IF('1_geral'!$D$18="","",'1_geral'!$A$18)</f>
        <v/>
      </c>
      <c r="B903" s="48" t="str">
        <f>IF('1_geral'!$G$18="","",'1_geral'!$G$18)</f>
        <v/>
      </c>
      <c r="C903" s="48" t="str">
        <f>IF('1_geral'!$D$18="","",'1_geral'!$D$18)</f>
        <v/>
      </c>
      <c r="D903" s="35" t="str">
        <f>IF(C903="","",1/'3_pessoal'!C$18)</f>
        <v/>
      </c>
      <c r="E903" s="11">
        <f>IF(C903="",0,'3_pessoal'!CK$18)</f>
        <v>0</v>
      </c>
      <c r="F903" s="108">
        <f>IF(C903="",0,'3_pessoal'!CM$18)</f>
        <v>0</v>
      </c>
      <c r="G903" s="11">
        <f t="shared" si="437"/>
        <v>0</v>
      </c>
      <c r="I903" s="11">
        <f t="shared" si="435"/>
        <v>0</v>
      </c>
      <c r="J903" s="112">
        <f t="shared" si="436"/>
        <v>0</v>
      </c>
      <c r="L903" s="11">
        <f t="shared" si="438"/>
        <v>0</v>
      </c>
      <c r="M903" s="108">
        <f t="shared" si="439"/>
        <v>0</v>
      </c>
      <c r="O903" s="11">
        <f t="shared" si="440"/>
        <v>0</v>
      </c>
      <c r="P903" s="108">
        <f t="shared" si="441"/>
        <v>0</v>
      </c>
      <c r="R903" s="11">
        <f t="shared" si="442"/>
        <v>0</v>
      </c>
      <c r="S903" s="108">
        <f t="shared" si="443"/>
        <v>0</v>
      </c>
      <c r="U903" s="11">
        <f t="shared" si="444"/>
        <v>0</v>
      </c>
      <c r="V903" s="108">
        <f t="shared" si="445"/>
        <v>0</v>
      </c>
      <c r="X903" s="11">
        <f t="shared" si="446"/>
        <v>0</v>
      </c>
      <c r="Y903" s="108">
        <f t="shared" si="447"/>
        <v>0</v>
      </c>
      <c r="AA903" s="11">
        <f t="shared" si="448"/>
        <v>0</v>
      </c>
      <c r="AB903" s="108">
        <f t="shared" si="449"/>
        <v>0</v>
      </c>
      <c r="AD903" s="11">
        <f t="shared" si="450"/>
        <v>0</v>
      </c>
      <c r="AE903" s="108">
        <f t="shared" si="451"/>
        <v>0</v>
      </c>
      <c r="AG903" s="11">
        <f t="shared" si="452"/>
        <v>0</v>
      </c>
      <c r="AH903" s="108">
        <f t="shared" si="453"/>
        <v>0</v>
      </c>
      <c r="AJ903" s="11">
        <f t="shared" si="454"/>
        <v>0</v>
      </c>
      <c r="AK903" s="108">
        <f t="shared" si="455"/>
        <v>0</v>
      </c>
      <c r="AM903" s="11">
        <f t="shared" si="456"/>
        <v>0</v>
      </c>
      <c r="AN903" s="108">
        <f t="shared" si="457"/>
        <v>0</v>
      </c>
      <c r="AP903" s="11">
        <f t="shared" si="458"/>
        <v>0</v>
      </c>
      <c r="AQ903" s="108">
        <f t="shared" si="459"/>
        <v>0</v>
      </c>
      <c r="AS903" s="11">
        <f t="shared" si="460"/>
        <v>0</v>
      </c>
      <c r="AT903" s="108">
        <f t="shared" si="461"/>
        <v>0</v>
      </c>
      <c r="AU903" s="158" t="str">
        <f>IF(C903="","",VLOOKUP(B903,apoio!P:S,4,0))</f>
        <v/>
      </c>
    </row>
    <row r="904" spans="1:47" ht="15" customHeight="1" x14ac:dyDescent="0.25">
      <c r="A904" s="7" t="str">
        <f>IF('1_geral'!$D$19="","",'1_geral'!$A$19)</f>
        <v/>
      </c>
      <c r="B904" s="49" t="str">
        <f>IF('1_geral'!$G$19="","",'1_geral'!$G$19)</f>
        <v/>
      </c>
      <c r="C904" s="49" t="str">
        <f>IF('1_geral'!$D$19="","",'1_geral'!$D$19)</f>
        <v/>
      </c>
      <c r="D904" s="35" t="str">
        <f>IF(C904="","",1/'3_pessoal'!C$19)</f>
        <v/>
      </c>
      <c r="E904" s="12">
        <f>IF(C904="",0,'3_pessoal'!CK$19)</f>
        <v>0</v>
      </c>
      <c r="F904" s="33">
        <f>IF(C904="",0,'3_pessoal'!CM$19)</f>
        <v>0</v>
      </c>
      <c r="G904" s="12">
        <f t="shared" si="437"/>
        <v>0</v>
      </c>
      <c r="I904" s="12">
        <f t="shared" si="435"/>
        <v>0</v>
      </c>
      <c r="J904" s="12">
        <f t="shared" si="436"/>
        <v>0</v>
      </c>
      <c r="L904" s="12">
        <f t="shared" si="438"/>
        <v>0</v>
      </c>
      <c r="M904" s="33">
        <f t="shared" si="439"/>
        <v>0</v>
      </c>
      <c r="O904" s="12">
        <f t="shared" si="440"/>
        <v>0</v>
      </c>
      <c r="P904" s="33">
        <f t="shared" si="441"/>
        <v>0</v>
      </c>
      <c r="R904" s="12">
        <f t="shared" si="442"/>
        <v>0</v>
      </c>
      <c r="S904" s="33">
        <f t="shared" si="443"/>
        <v>0</v>
      </c>
      <c r="U904" s="12">
        <f t="shared" si="444"/>
        <v>0</v>
      </c>
      <c r="V904" s="33">
        <f t="shared" si="445"/>
        <v>0</v>
      </c>
      <c r="X904" s="12">
        <f t="shared" si="446"/>
        <v>0</v>
      </c>
      <c r="Y904" s="33">
        <f t="shared" si="447"/>
        <v>0</v>
      </c>
      <c r="AA904" s="12">
        <f t="shared" si="448"/>
        <v>0</v>
      </c>
      <c r="AB904" s="33">
        <f t="shared" si="449"/>
        <v>0</v>
      </c>
      <c r="AD904" s="12">
        <f t="shared" si="450"/>
        <v>0</v>
      </c>
      <c r="AE904" s="33">
        <f t="shared" si="451"/>
        <v>0</v>
      </c>
      <c r="AG904" s="12">
        <f t="shared" si="452"/>
        <v>0</v>
      </c>
      <c r="AH904" s="33">
        <f t="shared" si="453"/>
        <v>0</v>
      </c>
      <c r="AJ904" s="12">
        <f t="shared" si="454"/>
        <v>0</v>
      </c>
      <c r="AK904" s="33">
        <f t="shared" si="455"/>
        <v>0</v>
      </c>
      <c r="AM904" s="12">
        <f t="shared" si="456"/>
        <v>0</v>
      </c>
      <c r="AN904" s="33">
        <f t="shared" si="457"/>
        <v>0</v>
      </c>
      <c r="AP904" s="12">
        <f t="shared" si="458"/>
        <v>0</v>
      </c>
      <c r="AQ904" s="33">
        <f t="shared" si="459"/>
        <v>0</v>
      </c>
      <c r="AS904" s="12">
        <f t="shared" si="460"/>
        <v>0</v>
      </c>
      <c r="AT904" s="33">
        <f t="shared" si="461"/>
        <v>0</v>
      </c>
      <c r="AU904" s="158" t="str">
        <f>IF(C904="","",VLOOKUP(B904,apoio!P:S,4,0))</f>
        <v/>
      </c>
    </row>
    <row r="905" spans="1:47" ht="15" customHeight="1" x14ac:dyDescent="0.25">
      <c r="A905" s="10" t="str">
        <f>IF('1_geral'!$D$20="","",'1_geral'!$A$20)</f>
        <v/>
      </c>
      <c r="B905" s="48" t="str">
        <f>IF('1_geral'!$G$20="","",'1_geral'!$G$20)</f>
        <v/>
      </c>
      <c r="C905" s="48" t="str">
        <f>IF('1_geral'!$D$20="","",'1_geral'!$D$20)</f>
        <v/>
      </c>
      <c r="D905" s="35" t="str">
        <f>IF(C905="","",1/'3_pessoal'!C$20)</f>
        <v/>
      </c>
      <c r="E905" s="11">
        <f>IF(C905="",0,'3_pessoal'!CK$20)</f>
        <v>0</v>
      </c>
      <c r="F905" s="108">
        <f>IF(C905="",0,'3_pessoal'!CM$20)</f>
        <v>0</v>
      </c>
      <c r="G905" s="11">
        <f t="shared" si="437"/>
        <v>0</v>
      </c>
      <c r="I905" s="11">
        <f t="shared" si="435"/>
        <v>0</v>
      </c>
      <c r="J905" s="112">
        <f t="shared" si="436"/>
        <v>0</v>
      </c>
      <c r="L905" s="11">
        <f t="shared" si="438"/>
        <v>0</v>
      </c>
      <c r="M905" s="108">
        <f t="shared" si="439"/>
        <v>0</v>
      </c>
      <c r="O905" s="11">
        <f t="shared" si="440"/>
        <v>0</v>
      </c>
      <c r="P905" s="108">
        <f t="shared" si="441"/>
        <v>0</v>
      </c>
      <c r="R905" s="11">
        <f t="shared" si="442"/>
        <v>0</v>
      </c>
      <c r="S905" s="108">
        <f t="shared" si="443"/>
        <v>0</v>
      </c>
      <c r="U905" s="11">
        <f t="shared" si="444"/>
        <v>0</v>
      </c>
      <c r="V905" s="108">
        <f t="shared" si="445"/>
        <v>0</v>
      </c>
      <c r="X905" s="11">
        <f t="shared" si="446"/>
        <v>0</v>
      </c>
      <c r="Y905" s="108">
        <f t="shared" si="447"/>
        <v>0</v>
      </c>
      <c r="AA905" s="11">
        <f t="shared" si="448"/>
        <v>0</v>
      </c>
      <c r="AB905" s="108">
        <f t="shared" si="449"/>
        <v>0</v>
      </c>
      <c r="AD905" s="11">
        <f t="shared" si="450"/>
        <v>0</v>
      </c>
      <c r="AE905" s="108">
        <f t="shared" si="451"/>
        <v>0</v>
      </c>
      <c r="AG905" s="11">
        <f t="shared" si="452"/>
        <v>0</v>
      </c>
      <c r="AH905" s="108">
        <f t="shared" si="453"/>
        <v>0</v>
      </c>
      <c r="AJ905" s="11">
        <f t="shared" si="454"/>
        <v>0</v>
      </c>
      <c r="AK905" s="108">
        <f t="shared" si="455"/>
        <v>0</v>
      </c>
      <c r="AM905" s="11">
        <f t="shared" si="456"/>
        <v>0</v>
      </c>
      <c r="AN905" s="108">
        <f t="shared" si="457"/>
        <v>0</v>
      </c>
      <c r="AP905" s="11">
        <f t="shared" si="458"/>
        <v>0</v>
      </c>
      <c r="AQ905" s="108">
        <f t="shared" si="459"/>
        <v>0</v>
      </c>
      <c r="AS905" s="11">
        <f t="shared" si="460"/>
        <v>0</v>
      </c>
      <c r="AT905" s="108">
        <f t="shared" si="461"/>
        <v>0</v>
      </c>
      <c r="AU905" s="158" t="str">
        <f>IF(C905="","",VLOOKUP(B905,apoio!P:S,4,0))</f>
        <v/>
      </c>
    </row>
    <row r="906" spans="1:47" ht="15" customHeight="1" x14ac:dyDescent="0.25">
      <c r="A906" s="7" t="str">
        <f>IF('1_geral'!$D$21="","",'1_geral'!$A$21)</f>
        <v/>
      </c>
      <c r="B906" s="49" t="str">
        <f>IF('1_geral'!$G$21="","",'1_geral'!$G$21)</f>
        <v/>
      </c>
      <c r="C906" s="49" t="str">
        <f>IF('1_geral'!$D$21="","",'1_geral'!$D$21)</f>
        <v/>
      </c>
      <c r="D906" s="35" t="str">
        <f>IF(C906="","",1/'3_pessoal'!C$21)</f>
        <v/>
      </c>
      <c r="E906" s="12">
        <f>IF(C906="",0,'3_pessoal'!CK$21)</f>
        <v>0</v>
      </c>
      <c r="F906" s="33">
        <f>IF(C906="",0,'3_pessoal'!CM$21)</f>
        <v>0</v>
      </c>
      <c r="G906" s="12">
        <f t="shared" si="437"/>
        <v>0</v>
      </c>
      <c r="I906" s="12">
        <f t="shared" si="435"/>
        <v>0</v>
      </c>
      <c r="J906" s="12">
        <f t="shared" si="436"/>
        <v>0</v>
      </c>
      <c r="L906" s="12">
        <f t="shared" si="438"/>
        <v>0</v>
      </c>
      <c r="M906" s="33">
        <f t="shared" si="439"/>
        <v>0</v>
      </c>
      <c r="O906" s="12">
        <f t="shared" si="440"/>
        <v>0</v>
      </c>
      <c r="P906" s="33">
        <f t="shared" si="441"/>
        <v>0</v>
      </c>
      <c r="R906" s="12">
        <f t="shared" si="442"/>
        <v>0</v>
      </c>
      <c r="S906" s="33">
        <f t="shared" si="443"/>
        <v>0</v>
      </c>
      <c r="U906" s="12">
        <f t="shared" si="444"/>
        <v>0</v>
      </c>
      <c r="V906" s="33">
        <f t="shared" si="445"/>
        <v>0</v>
      </c>
      <c r="X906" s="12">
        <f t="shared" si="446"/>
        <v>0</v>
      </c>
      <c r="Y906" s="33">
        <f t="shared" si="447"/>
        <v>0</v>
      </c>
      <c r="AA906" s="12">
        <f t="shared" si="448"/>
        <v>0</v>
      </c>
      <c r="AB906" s="33">
        <f t="shared" si="449"/>
        <v>0</v>
      </c>
      <c r="AD906" s="12">
        <f t="shared" si="450"/>
        <v>0</v>
      </c>
      <c r="AE906" s="33">
        <f t="shared" si="451"/>
        <v>0</v>
      </c>
      <c r="AG906" s="12">
        <f t="shared" si="452"/>
        <v>0</v>
      </c>
      <c r="AH906" s="33">
        <f t="shared" si="453"/>
        <v>0</v>
      </c>
      <c r="AJ906" s="12">
        <f t="shared" si="454"/>
        <v>0</v>
      </c>
      <c r="AK906" s="33">
        <f t="shared" si="455"/>
        <v>0</v>
      </c>
      <c r="AM906" s="12">
        <f t="shared" si="456"/>
        <v>0</v>
      </c>
      <c r="AN906" s="33">
        <f t="shared" si="457"/>
        <v>0</v>
      </c>
      <c r="AP906" s="12">
        <f t="shared" si="458"/>
        <v>0</v>
      </c>
      <c r="AQ906" s="33">
        <f t="shared" si="459"/>
        <v>0</v>
      </c>
      <c r="AS906" s="12">
        <f t="shared" si="460"/>
        <v>0</v>
      </c>
      <c r="AT906" s="33">
        <f t="shared" si="461"/>
        <v>0</v>
      </c>
      <c r="AU906" s="158" t="str">
        <f>IF(C906="","",VLOOKUP(B906,apoio!P:S,4,0))</f>
        <v/>
      </c>
    </row>
    <row r="907" spans="1:47" ht="15" customHeight="1" x14ac:dyDescent="0.25">
      <c r="A907" s="10" t="str">
        <f>IF('1_geral'!$D$22="","",'1_geral'!$A$22)</f>
        <v/>
      </c>
      <c r="B907" s="48" t="str">
        <f>IF('1_geral'!$G$22="","",'1_geral'!$G$22)</f>
        <v/>
      </c>
      <c r="C907" s="48" t="str">
        <f>IF('1_geral'!$D$22="","",'1_geral'!$D$22)</f>
        <v/>
      </c>
      <c r="D907" s="35" t="str">
        <f>IF(C907="","",1/'3_pessoal'!C$22)</f>
        <v/>
      </c>
      <c r="E907" s="11">
        <f>IF(C907="",0,'3_pessoal'!CK$22)</f>
        <v>0</v>
      </c>
      <c r="F907" s="108">
        <f>IF(C907="",0,'3_pessoal'!CM$22)</f>
        <v>0</v>
      </c>
      <c r="G907" s="11">
        <f t="shared" si="437"/>
        <v>0</v>
      </c>
      <c r="I907" s="11">
        <f t="shared" si="435"/>
        <v>0</v>
      </c>
      <c r="J907" s="112">
        <f t="shared" si="436"/>
        <v>0</v>
      </c>
      <c r="L907" s="11">
        <f t="shared" si="438"/>
        <v>0</v>
      </c>
      <c r="M907" s="108">
        <f t="shared" si="439"/>
        <v>0</v>
      </c>
      <c r="O907" s="11">
        <f t="shared" si="440"/>
        <v>0</v>
      </c>
      <c r="P907" s="108">
        <f t="shared" si="441"/>
        <v>0</v>
      </c>
      <c r="R907" s="11">
        <f t="shared" si="442"/>
        <v>0</v>
      </c>
      <c r="S907" s="108">
        <f t="shared" si="443"/>
        <v>0</v>
      </c>
      <c r="U907" s="11">
        <f t="shared" si="444"/>
        <v>0</v>
      </c>
      <c r="V907" s="108">
        <f t="shared" si="445"/>
        <v>0</v>
      </c>
      <c r="X907" s="11">
        <f t="shared" si="446"/>
        <v>0</v>
      </c>
      <c r="Y907" s="108">
        <f t="shared" si="447"/>
        <v>0</v>
      </c>
      <c r="AA907" s="11">
        <f t="shared" si="448"/>
        <v>0</v>
      </c>
      <c r="AB907" s="108">
        <f t="shared" si="449"/>
        <v>0</v>
      </c>
      <c r="AD907" s="11">
        <f t="shared" si="450"/>
        <v>0</v>
      </c>
      <c r="AE907" s="108">
        <f t="shared" si="451"/>
        <v>0</v>
      </c>
      <c r="AG907" s="11">
        <f t="shared" si="452"/>
        <v>0</v>
      </c>
      <c r="AH907" s="108">
        <f t="shared" si="453"/>
        <v>0</v>
      </c>
      <c r="AJ907" s="11">
        <f t="shared" si="454"/>
        <v>0</v>
      </c>
      <c r="AK907" s="108">
        <f t="shared" si="455"/>
        <v>0</v>
      </c>
      <c r="AM907" s="11">
        <f t="shared" si="456"/>
        <v>0</v>
      </c>
      <c r="AN907" s="108">
        <f t="shared" si="457"/>
        <v>0</v>
      </c>
      <c r="AP907" s="11">
        <f t="shared" si="458"/>
        <v>0</v>
      </c>
      <c r="AQ907" s="108">
        <f t="shared" si="459"/>
        <v>0</v>
      </c>
      <c r="AS907" s="11">
        <f t="shared" si="460"/>
        <v>0</v>
      </c>
      <c r="AT907" s="108">
        <f t="shared" si="461"/>
        <v>0</v>
      </c>
      <c r="AU907" s="158" t="str">
        <f>IF(C907="","",VLOOKUP(B907,apoio!P:S,4,0))</f>
        <v/>
      </c>
    </row>
    <row r="908" spans="1:47" ht="15" customHeight="1" x14ac:dyDescent="0.25">
      <c r="A908" s="7" t="str">
        <f>IF('1_geral'!$D$23="","",'1_geral'!$A$23)</f>
        <v/>
      </c>
      <c r="B908" s="49" t="str">
        <f>IF('1_geral'!$G$23="","",'1_geral'!$G$23)</f>
        <v/>
      </c>
      <c r="C908" s="49" t="str">
        <f>IF('1_geral'!$D$23="","",'1_geral'!$D$23)</f>
        <v/>
      </c>
      <c r="D908" s="35" t="str">
        <f>IF(C908="","",1/'3_pessoal'!C$23)</f>
        <v/>
      </c>
      <c r="E908" s="12">
        <f>IF(C908="",0,'3_pessoal'!CK$23)</f>
        <v>0</v>
      </c>
      <c r="F908" s="33">
        <f>IF(C908="",0,'3_pessoal'!CM$23)</f>
        <v>0</v>
      </c>
      <c r="G908" s="12">
        <f t="shared" si="437"/>
        <v>0</v>
      </c>
      <c r="I908" s="12">
        <f t="shared" si="435"/>
        <v>0</v>
      </c>
      <c r="J908" s="12">
        <f t="shared" si="436"/>
        <v>0</v>
      </c>
      <c r="L908" s="12">
        <f t="shared" si="438"/>
        <v>0</v>
      </c>
      <c r="M908" s="33">
        <f t="shared" si="439"/>
        <v>0</v>
      </c>
      <c r="O908" s="12">
        <f t="shared" si="440"/>
        <v>0</v>
      </c>
      <c r="P908" s="33">
        <f t="shared" si="441"/>
        <v>0</v>
      </c>
      <c r="R908" s="12">
        <f t="shared" si="442"/>
        <v>0</v>
      </c>
      <c r="S908" s="33">
        <f t="shared" si="443"/>
        <v>0</v>
      </c>
      <c r="U908" s="12">
        <f t="shared" si="444"/>
        <v>0</v>
      </c>
      <c r="V908" s="33">
        <f t="shared" si="445"/>
        <v>0</v>
      </c>
      <c r="X908" s="12">
        <f t="shared" si="446"/>
        <v>0</v>
      </c>
      <c r="Y908" s="33">
        <f t="shared" si="447"/>
        <v>0</v>
      </c>
      <c r="AA908" s="12">
        <f t="shared" si="448"/>
        <v>0</v>
      </c>
      <c r="AB908" s="33">
        <f t="shared" si="449"/>
        <v>0</v>
      </c>
      <c r="AD908" s="12">
        <f t="shared" si="450"/>
        <v>0</v>
      </c>
      <c r="AE908" s="33">
        <f t="shared" si="451"/>
        <v>0</v>
      </c>
      <c r="AG908" s="12">
        <f t="shared" si="452"/>
        <v>0</v>
      </c>
      <c r="AH908" s="33">
        <f t="shared" si="453"/>
        <v>0</v>
      </c>
      <c r="AJ908" s="12">
        <f t="shared" si="454"/>
        <v>0</v>
      </c>
      <c r="AK908" s="33">
        <f t="shared" si="455"/>
        <v>0</v>
      </c>
      <c r="AM908" s="12">
        <f t="shared" si="456"/>
        <v>0</v>
      </c>
      <c r="AN908" s="33">
        <f t="shared" si="457"/>
        <v>0</v>
      </c>
      <c r="AP908" s="12">
        <f t="shared" si="458"/>
        <v>0</v>
      </c>
      <c r="AQ908" s="33">
        <f t="shared" si="459"/>
        <v>0</v>
      </c>
      <c r="AS908" s="12">
        <f t="shared" si="460"/>
        <v>0</v>
      </c>
      <c r="AT908" s="33">
        <f t="shared" si="461"/>
        <v>0</v>
      </c>
      <c r="AU908" s="158" t="str">
        <f>IF(C908="","",VLOOKUP(B908,apoio!P:S,4,0))</f>
        <v/>
      </c>
    </row>
    <row r="909" spans="1:47" ht="15" customHeight="1" x14ac:dyDescent="0.25">
      <c r="A909" s="10" t="str">
        <f>IF('1_geral'!$D$24="","",'1_geral'!$A$24)</f>
        <v/>
      </c>
      <c r="B909" s="48" t="str">
        <f>IF('1_geral'!$G$24="","",'1_geral'!$G$24)</f>
        <v/>
      </c>
      <c r="C909" s="48" t="str">
        <f>IF('1_geral'!$D$24="","",'1_geral'!$D$24)</f>
        <v/>
      </c>
      <c r="D909" s="35" t="str">
        <f>IF(C909="","",1/'3_pessoal'!C$24)</f>
        <v/>
      </c>
      <c r="E909" s="11">
        <f>IF(C909="",0,'3_pessoal'!CK$24)</f>
        <v>0</v>
      </c>
      <c r="F909" s="108">
        <f>IF(C909="",0,'3_pessoal'!CM$24)</f>
        <v>0</v>
      </c>
      <c r="G909" s="11">
        <f t="shared" si="437"/>
        <v>0</v>
      </c>
      <c r="I909" s="11">
        <f t="shared" si="435"/>
        <v>0</v>
      </c>
      <c r="J909" s="112">
        <f t="shared" si="436"/>
        <v>0</v>
      </c>
      <c r="L909" s="11">
        <f t="shared" si="438"/>
        <v>0</v>
      </c>
      <c r="M909" s="108">
        <f t="shared" si="439"/>
        <v>0</v>
      </c>
      <c r="O909" s="11">
        <f t="shared" si="440"/>
        <v>0</v>
      </c>
      <c r="P909" s="108">
        <f t="shared" si="441"/>
        <v>0</v>
      </c>
      <c r="R909" s="11">
        <f t="shared" si="442"/>
        <v>0</v>
      </c>
      <c r="S909" s="108">
        <f t="shared" si="443"/>
        <v>0</v>
      </c>
      <c r="U909" s="11">
        <f t="shared" si="444"/>
        <v>0</v>
      </c>
      <c r="V909" s="108">
        <f t="shared" si="445"/>
        <v>0</v>
      </c>
      <c r="X909" s="11">
        <f t="shared" si="446"/>
        <v>0</v>
      </c>
      <c r="Y909" s="108">
        <f t="shared" si="447"/>
        <v>0</v>
      </c>
      <c r="AA909" s="11">
        <f t="shared" si="448"/>
        <v>0</v>
      </c>
      <c r="AB909" s="108">
        <f t="shared" si="449"/>
        <v>0</v>
      </c>
      <c r="AD909" s="11">
        <f t="shared" si="450"/>
        <v>0</v>
      </c>
      <c r="AE909" s="108">
        <f t="shared" si="451"/>
        <v>0</v>
      </c>
      <c r="AG909" s="11">
        <f t="shared" si="452"/>
        <v>0</v>
      </c>
      <c r="AH909" s="108">
        <f t="shared" si="453"/>
        <v>0</v>
      </c>
      <c r="AJ909" s="11">
        <f t="shared" si="454"/>
        <v>0</v>
      </c>
      <c r="AK909" s="108">
        <f t="shared" si="455"/>
        <v>0</v>
      </c>
      <c r="AM909" s="11">
        <f t="shared" si="456"/>
        <v>0</v>
      </c>
      <c r="AN909" s="108">
        <f t="shared" si="457"/>
        <v>0</v>
      </c>
      <c r="AP909" s="11">
        <f t="shared" si="458"/>
        <v>0</v>
      </c>
      <c r="AQ909" s="108">
        <f t="shared" si="459"/>
        <v>0</v>
      </c>
      <c r="AS909" s="11">
        <f t="shared" si="460"/>
        <v>0</v>
      </c>
      <c r="AT909" s="108">
        <f t="shared" si="461"/>
        <v>0</v>
      </c>
      <c r="AU909" s="158" t="str">
        <f>IF(C909="","",VLOOKUP(B909,apoio!P:S,4,0))</f>
        <v/>
      </c>
    </row>
    <row r="910" spans="1:47" ht="15" customHeight="1" x14ac:dyDescent="0.25">
      <c r="A910" s="7" t="str">
        <f>IF('1_geral'!$D$25="","",'1_geral'!$A$25)</f>
        <v/>
      </c>
      <c r="B910" s="49" t="str">
        <f>IF('1_geral'!$G$25="","",'1_geral'!$G$25)</f>
        <v/>
      </c>
      <c r="C910" s="49" t="str">
        <f>IF('1_geral'!$D$25="","",'1_geral'!$D$25)</f>
        <v/>
      </c>
      <c r="D910" s="35" t="str">
        <f>IF(C910="","",1/'3_pessoal'!C$25)</f>
        <v/>
      </c>
      <c r="E910" s="12">
        <f>IF(C910="",0,'3_pessoal'!CK$25)</f>
        <v>0</v>
      </c>
      <c r="F910" s="33">
        <f>IF(C910="",0,'3_pessoal'!CM$25)</f>
        <v>0</v>
      </c>
      <c r="G910" s="12">
        <f t="shared" si="437"/>
        <v>0</v>
      </c>
      <c r="I910" s="12">
        <f t="shared" si="435"/>
        <v>0</v>
      </c>
      <c r="J910" s="12">
        <f t="shared" si="436"/>
        <v>0</v>
      </c>
      <c r="L910" s="12">
        <f t="shared" si="438"/>
        <v>0</v>
      </c>
      <c r="M910" s="33">
        <f t="shared" si="439"/>
        <v>0</v>
      </c>
      <c r="O910" s="12">
        <f t="shared" si="440"/>
        <v>0</v>
      </c>
      <c r="P910" s="33">
        <f t="shared" si="441"/>
        <v>0</v>
      </c>
      <c r="R910" s="12">
        <f t="shared" si="442"/>
        <v>0</v>
      </c>
      <c r="S910" s="33">
        <f t="shared" si="443"/>
        <v>0</v>
      </c>
      <c r="U910" s="12">
        <f t="shared" si="444"/>
        <v>0</v>
      </c>
      <c r="V910" s="33">
        <f t="shared" si="445"/>
        <v>0</v>
      </c>
      <c r="X910" s="12">
        <f t="shared" si="446"/>
        <v>0</v>
      </c>
      <c r="Y910" s="33">
        <f t="shared" si="447"/>
        <v>0</v>
      </c>
      <c r="AA910" s="12">
        <f t="shared" si="448"/>
        <v>0</v>
      </c>
      <c r="AB910" s="33">
        <f t="shared" si="449"/>
        <v>0</v>
      </c>
      <c r="AD910" s="12">
        <f t="shared" si="450"/>
        <v>0</v>
      </c>
      <c r="AE910" s="33">
        <f t="shared" si="451"/>
        <v>0</v>
      </c>
      <c r="AG910" s="12">
        <f t="shared" si="452"/>
        <v>0</v>
      </c>
      <c r="AH910" s="33">
        <f t="shared" si="453"/>
        <v>0</v>
      </c>
      <c r="AJ910" s="12">
        <f t="shared" si="454"/>
        <v>0</v>
      </c>
      <c r="AK910" s="33">
        <f t="shared" si="455"/>
        <v>0</v>
      </c>
      <c r="AM910" s="12">
        <f t="shared" si="456"/>
        <v>0</v>
      </c>
      <c r="AN910" s="33">
        <f t="shared" si="457"/>
        <v>0</v>
      </c>
      <c r="AP910" s="12">
        <f t="shared" si="458"/>
        <v>0</v>
      </c>
      <c r="AQ910" s="33">
        <f t="shared" si="459"/>
        <v>0</v>
      </c>
      <c r="AS910" s="12">
        <f t="shared" si="460"/>
        <v>0</v>
      </c>
      <c r="AT910" s="33">
        <f t="shared" si="461"/>
        <v>0</v>
      </c>
      <c r="AU910" s="158" t="str">
        <f>IF(C910="","",VLOOKUP(B910,apoio!P:S,4,0))</f>
        <v/>
      </c>
    </row>
    <row r="911" spans="1:47" ht="15" customHeight="1" x14ac:dyDescent="0.25">
      <c r="A911" s="10" t="str">
        <f>IF('1_geral'!$D$26="","",'1_geral'!$A$26)</f>
        <v/>
      </c>
      <c r="B911" s="48" t="str">
        <f>IF('1_geral'!$G$26="","",'1_geral'!$G$26)</f>
        <v/>
      </c>
      <c r="C911" s="48" t="str">
        <f>IF('1_geral'!$D$26="","",'1_geral'!$D$26)</f>
        <v/>
      </c>
      <c r="D911" s="35" t="str">
        <f>IF(C911="","",1/'3_pessoal'!C$26)</f>
        <v/>
      </c>
      <c r="E911" s="11">
        <f>IF(C911="",0,'3_pessoal'!CK$26)</f>
        <v>0</v>
      </c>
      <c r="F911" s="108">
        <f>IF(C911="",0,'3_pessoal'!CM$26)</f>
        <v>0</v>
      </c>
      <c r="G911" s="11">
        <f t="shared" si="437"/>
        <v>0</v>
      </c>
      <c r="I911" s="11">
        <f t="shared" si="435"/>
        <v>0</v>
      </c>
      <c r="J911" s="112">
        <f t="shared" si="436"/>
        <v>0</v>
      </c>
      <c r="L911" s="11">
        <f t="shared" si="438"/>
        <v>0</v>
      </c>
      <c r="M911" s="108">
        <f t="shared" si="439"/>
        <v>0</v>
      </c>
      <c r="O911" s="11">
        <f t="shared" si="440"/>
        <v>0</v>
      </c>
      <c r="P911" s="108">
        <f t="shared" si="441"/>
        <v>0</v>
      </c>
      <c r="R911" s="11">
        <f t="shared" si="442"/>
        <v>0</v>
      </c>
      <c r="S911" s="108">
        <f t="shared" si="443"/>
        <v>0</v>
      </c>
      <c r="U911" s="11">
        <f t="shared" si="444"/>
        <v>0</v>
      </c>
      <c r="V911" s="108">
        <f t="shared" si="445"/>
        <v>0</v>
      </c>
      <c r="X911" s="11">
        <f t="shared" si="446"/>
        <v>0</v>
      </c>
      <c r="Y911" s="108">
        <f t="shared" si="447"/>
        <v>0</v>
      </c>
      <c r="AA911" s="11">
        <f t="shared" si="448"/>
        <v>0</v>
      </c>
      <c r="AB911" s="108">
        <f t="shared" si="449"/>
        <v>0</v>
      </c>
      <c r="AD911" s="11">
        <f t="shared" si="450"/>
        <v>0</v>
      </c>
      <c r="AE911" s="108">
        <f t="shared" si="451"/>
        <v>0</v>
      </c>
      <c r="AG911" s="11">
        <f t="shared" si="452"/>
        <v>0</v>
      </c>
      <c r="AH911" s="108">
        <f t="shared" si="453"/>
        <v>0</v>
      </c>
      <c r="AJ911" s="11">
        <f t="shared" si="454"/>
        <v>0</v>
      </c>
      <c r="AK911" s="108">
        <f t="shared" si="455"/>
        <v>0</v>
      </c>
      <c r="AM911" s="11">
        <f t="shared" si="456"/>
        <v>0</v>
      </c>
      <c r="AN911" s="108">
        <f t="shared" si="457"/>
        <v>0</v>
      </c>
      <c r="AP911" s="11">
        <f t="shared" si="458"/>
        <v>0</v>
      </c>
      <c r="AQ911" s="108">
        <f t="shared" si="459"/>
        <v>0</v>
      </c>
      <c r="AS911" s="11">
        <f t="shared" si="460"/>
        <v>0</v>
      </c>
      <c r="AT911" s="108">
        <f t="shared" si="461"/>
        <v>0</v>
      </c>
      <c r="AU911" s="158" t="str">
        <f>IF(C911="","",VLOOKUP(B911,apoio!P:S,4,0))</f>
        <v/>
      </c>
    </row>
    <row r="912" spans="1:47" ht="15" customHeight="1" x14ac:dyDescent="0.25">
      <c r="A912" s="7" t="str">
        <f>IF('1_geral'!$D$27="","",'1_geral'!$A$27)</f>
        <v/>
      </c>
      <c r="B912" s="49" t="str">
        <f>IF('1_geral'!$G$27="","",'1_geral'!$G$27)</f>
        <v/>
      </c>
      <c r="C912" s="49" t="str">
        <f>IF('1_geral'!$D$27="","",'1_geral'!$D$27)</f>
        <v/>
      </c>
      <c r="D912" s="35" t="str">
        <f>IF(C912="","",1/'3_pessoal'!C$27)</f>
        <v/>
      </c>
      <c r="E912" s="12">
        <f>IF(C912="",0,'3_pessoal'!CK$27)</f>
        <v>0</v>
      </c>
      <c r="F912" s="33">
        <f>IF(C912="",0,'3_pessoal'!CM$27)</f>
        <v>0</v>
      </c>
      <c r="G912" s="12">
        <f t="shared" si="437"/>
        <v>0</v>
      </c>
      <c r="I912" s="12">
        <f t="shared" si="435"/>
        <v>0</v>
      </c>
      <c r="J912" s="12">
        <f t="shared" si="436"/>
        <v>0</v>
      </c>
      <c r="L912" s="12">
        <f t="shared" si="438"/>
        <v>0</v>
      </c>
      <c r="M912" s="33">
        <f t="shared" si="439"/>
        <v>0</v>
      </c>
      <c r="O912" s="12">
        <f t="shared" si="440"/>
        <v>0</v>
      </c>
      <c r="P912" s="33">
        <f t="shared" si="441"/>
        <v>0</v>
      </c>
      <c r="R912" s="12">
        <f t="shared" si="442"/>
        <v>0</v>
      </c>
      <c r="S912" s="33">
        <f t="shared" si="443"/>
        <v>0</v>
      </c>
      <c r="U912" s="12">
        <f t="shared" si="444"/>
        <v>0</v>
      </c>
      <c r="V912" s="33">
        <f t="shared" si="445"/>
        <v>0</v>
      </c>
      <c r="X912" s="12">
        <f t="shared" si="446"/>
        <v>0</v>
      </c>
      <c r="Y912" s="33">
        <f t="shared" si="447"/>
        <v>0</v>
      </c>
      <c r="AA912" s="12">
        <f t="shared" si="448"/>
        <v>0</v>
      </c>
      <c r="AB912" s="33">
        <f t="shared" si="449"/>
        <v>0</v>
      </c>
      <c r="AD912" s="12">
        <f t="shared" si="450"/>
        <v>0</v>
      </c>
      <c r="AE912" s="33">
        <f t="shared" si="451"/>
        <v>0</v>
      </c>
      <c r="AG912" s="12">
        <f t="shared" si="452"/>
        <v>0</v>
      </c>
      <c r="AH912" s="33">
        <f t="shared" si="453"/>
        <v>0</v>
      </c>
      <c r="AJ912" s="12">
        <f t="shared" si="454"/>
        <v>0</v>
      </c>
      <c r="AK912" s="33">
        <f t="shared" si="455"/>
        <v>0</v>
      </c>
      <c r="AM912" s="12">
        <f t="shared" si="456"/>
        <v>0</v>
      </c>
      <c r="AN912" s="33">
        <f t="shared" si="457"/>
        <v>0</v>
      </c>
      <c r="AP912" s="12">
        <f t="shared" si="458"/>
        <v>0</v>
      </c>
      <c r="AQ912" s="33">
        <f t="shared" si="459"/>
        <v>0</v>
      </c>
      <c r="AS912" s="12">
        <f t="shared" si="460"/>
        <v>0</v>
      </c>
      <c r="AT912" s="33">
        <f t="shared" si="461"/>
        <v>0</v>
      </c>
      <c r="AU912" s="158" t="str">
        <f>IF(C912="","",VLOOKUP(B912,apoio!P:S,4,0))</f>
        <v/>
      </c>
    </row>
    <row r="913" spans="1:47" ht="15" customHeight="1" x14ac:dyDescent="0.25">
      <c r="A913" s="10" t="str">
        <f>IF('1_geral'!$D$28="","",'1_geral'!$A$28)</f>
        <v/>
      </c>
      <c r="B913" s="48" t="str">
        <f>IF('1_geral'!$G$28="","",'1_geral'!$G$28)</f>
        <v/>
      </c>
      <c r="C913" s="48" t="str">
        <f>IF('1_geral'!$D$28="","",'1_geral'!$D$28)</f>
        <v/>
      </c>
      <c r="D913" s="35" t="str">
        <f>IF(C913="","",1/'3_pessoal'!C$28)</f>
        <v/>
      </c>
      <c r="E913" s="11">
        <f>IF(C913="",0,'3_pessoal'!CK$28)</f>
        <v>0</v>
      </c>
      <c r="F913" s="108">
        <f>IF(C913="",0,'3_pessoal'!CM$28)</f>
        <v>0</v>
      </c>
      <c r="G913" s="11">
        <f t="shared" si="437"/>
        <v>0</v>
      </c>
      <c r="I913" s="11">
        <f t="shared" si="435"/>
        <v>0</v>
      </c>
      <c r="J913" s="112">
        <f t="shared" si="436"/>
        <v>0</v>
      </c>
      <c r="L913" s="11">
        <f t="shared" si="438"/>
        <v>0</v>
      </c>
      <c r="M913" s="108">
        <f t="shared" si="439"/>
        <v>0</v>
      </c>
      <c r="O913" s="11">
        <f t="shared" si="440"/>
        <v>0</v>
      </c>
      <c r="P913" s="108">
        <f t="shared" si="441"/>
        <v>0</v>
      </c>
      <c r="R913" s="11">
        <f t="shared" si="442"/>
        <v>0</v>
      </c>
      <c r="S913" s="108">
        <f t="shared" si="443"/>
        <v>0</v>
      </c>
      <c r="U913" s="11">
        <f t="shared" si="444"/>
        <v>0</v>
      </c>
      <c r="V913" s="108">
        <f t="shared" si="445"/>
        <v>0</v>
      </c>
      <c r="X913" s="11">
        <f t="shared" si="446"/>
        <v>0</v>
      </c>
      <c r="Y913" s="108">
        <f t="shared" si="447"/>
        <v>0</v>
      </c>
      <c r="AA913" s="11">
        <f t="shared" si="448"/>
        <v>0</v>
      </c>
      <c r="AB913" s="108">
        <f t="shared" si="449"/>
        <v>0</v>
      </c>
      <c r="AD913" s="11">
        <f t="shared" si="450"/>
        <v>0</v>
      </c>
      <c r="AE913" s="108">
        <f t="shared" si="451"/>
        <v>0</v>
      </c>
      <c r="AG913" s="11">
        <f t="shared" si="452"/>
        <v>0</v>
      </c>
      <c r="AH913" s="108">
        <f t="shared" si="453"/>
        <v>0</v>
      </c>
      <c r="AJ913" s="11">
        <f t="shared" si="454"/>
        <v>0</v>
      </c>
      <c r="AK913" s="108">
        <f t="shared" si="455"/>
        <v>0</v>
      </c>
      <c r="AM913" s="11">
        <f t="shared" si="456"/>
        <v>0</v>
      </c>
      <c r="AN913" s="108">
        <f t="shared" si="457"/>
        <v>0</v>
      </c>
      <c r="AP913" s="11">
        <f t="shared" si="458"/>
        <v>0</v>
      </c>
      <c r="AQ913" s="108">
        <f t="shared" si="459"/>
        <v>0</v>
      </c>
      <c r="AS913" s="11">
        <f t="shared" si="460"/>
        <v>0</v>
      </c>
      <c r="AT913" s="108">
        <f t="shared" si="461"/>
        <v>0</v>
      </c>
      <c r="AU913" s="158" t="str">
        <f>IF(C913="","",VLOOKUP(B913,apoio!P:S,4,0))</f>
        <v/>
      </c>
    </row>
    <row r="914" spans="1:47" ht="15" customHeight="1" x14ac:dyDescent="0.25">
      <c r="A914" s="7" t="str">
        <f>IF('1_geral'!$D$29="","",'1_geral'!$A$29)</f>
        <v/>
      </c>
      <c r="B914" s="49" t="str">
        <f>IF('1_geral'!$G$29="","",'1_geral'!$G$29)</f>
        <v/>
      </c>
      <c r="C914" s="49" t="str">
        <f>IF('1_geral'!$D$29="","",'1_geral'!$D$29)</f>
        <v/>
      </c>
      <c r="D914" s="35" t="str">
        <f>IF(C914="","",1/'3_pessoal'!C$29)</f>
        <v/>
      </c>
      <c r="E914" s="12">
        <f>IF(C914="",0,'3_pessoal'!CK$29)</f>
        <v>0</v>
      </c>
      <c r="F914" s="33">
        <f>IF(C914="",0,'3_pessoal'!CM$29)</f>
        <v>0</v>
      </c>
      <c r="G914" s="12">
        <f t="shared" si="437"/>
        <v>0</v>
      </c>
      <c r="I914" s="12">
        <f t="shared" si="435"/>
        <v>0</v>
      </c>
      <c r="J914" s="12">
        <f t="shared" si="436"/>
        <v>0</v>
      </c>
      <c r="L914" s="12">
        <f t="shared" si="438"/>
        <v>0</v>
      </c>
      <c r="M914" s="33">
        <f t="shared" si="439"/>
        <v>0</v>
      </c>
      <c r="O914" s="12">
        <f t="shared" si="440"/>
        <v>0</v>
      </c>
      <c r="P914" s="33">
        <f t="shared" si="441"/>
        <v>0</v>
      </c>
      <c r="R914" s="12">
        <f t="shared" si="442"/>
        <v>0</v>
      </c>
      <c r="S914" s="33">
        <f t="shared" si="443"/>
        <v>0</v>
      </c>
      <c r="U914" s="12">
        <f t="shared" si="444"/>
        <v>0</v>
      </c>
      <c r="V914" s="33">
        <f t="shared" si="445"/>
        <v>0</v>
      </c>
      <c r="X914" s="12">
        <f t="shared" si="446"/>
        <v>0</v>
      </c>
      <c r="Y914" s="33">
        <f t="shared" si="447"/>
        <v>0</v>
      </c>
      <c r="AA914" s="12">
        <f t="shared" si="448"/>
        <v>0</v>
      </c>
      <c r="AB914" s="33">
        <f t="shared" si="449"/>
        <v>0</v>
      </c>
      <c r="AD914" s="12">
        <f t="shared" si="450"/>
        <v>0</v>
      </c>
      <c r="AE914" s="33">
        <f t="shared" si="451"/>
        <v>0</v>
      </c>
      <c r="AG914" s="12">
        <f t="shared" si="452"/>
        <v>0</v>
      </c>
      <c r="AH914" s="33">
        <f t="shared" si="453"/>
        <v>0</v>
      </c>
      <c r="AJ914" s="12">
        <f t="shared" si="454"/>
        <v>0</v>
      </c>
      <c r="AK914" s="33">
        <f t="shared" si="455"/>
        <v>0</v>
      </c>
      <c r="AM914" s="12">
        <f t="shared" si="456"/>
        <v>0</v>
      </c>
      <c r="AN914" s="33">
        <f t="shared" si="457"/>
        <v>0</v>
      </c>
      <c r="AP914" s="12">
        <f t="shared" si="458"/>
        <v>0</v>
      </c>
      <c r="AQ914" s="33">
        <f t="shared" si="459"/>
        <v>0</v>
      </c>
      <c r="AS914" s="12">
        <f t="shared" si="460"/>
        <v>0</v>
      </c>
      <c r="AT914" s="33">
        <f t="shared" si="461"/>
        <v>0</v>
      </c>
      <c r="AU914" s="158" t="str">
        <f>IF(C914="","",VLOOKUP(B914,apoio!P:S,4,0))</f>
        <v/>
      </c>
    </row>
    <row r="915" spans="1:47" ht="15" customHeight="1" x14ac:dyDescent="0.25">
      <c r="A915" s="10" t="str">
        <f>IF('1_geral'!$D$30="","",'1_geral'!$A$30)</f>
        <v/>
      </c>
      <c r="B915" s="48" t="str">
        <f>IF('1_geral'!$G$30="","",'1_geral'!$G$30)</f>
        <v/>
      </c>
      <c r="C915" s="48" t="str">
        <f>IF('1_geral'!$D$30="","",'1_geral'!$D$30)</f>
        <v/>
      </c>
      <c r="D915" s="35" t="str">
        <f>IF(C915="","",1/'3_pessoal'!C$30)</f>
        <v/>
      </c>
      <c r="E915" s="11">
        <f>IF(C915="",0,'3_pessoal'!CK$30)</f>
        <v>0</v>
      </c>
      <c r="F915" s="108">
        <f>IF(C915="",0,'3_pessoal'!CM$30)</f>
        <v>0</v>
      </c>
      <c r="G915" s="11">
        <f t="shared" si="437"/>
        <v>0</v>
      </c>
      <c r="I915" s="11">
        <f t="shared" si="435"/>
        <v>0</v>
      </c>
      <c r="J915" s="112">
        <f t="shared" si="436"/>
        <v>0</v>
      </c>
      <c r="L915" s="11">
        <f t="shared" si="438"/>
        <v>0</v>
      </c>
      <c r="M915" s="108">
        <f t="shared" si="439"/>
        <v>0</v>
      </c>
      <c r="O915" s="11">
        <f t="shared" si="440"/>
        <v>0</v>
      </c>
      <c r="P915" s="108">
        <f t="shared" si="441"/>
        <v>0</v>
      </c>
      <c r="R915" s="11">
        <f t="shared" si="442"/>
        <v>0</v>
      </c>
      <c r="S915" s="108">
        <f t="shared" si="443"/>
        <v>0</v>
      </c>
      <c r="U915" s="11">
        <f t="shared" si="444"/>
        <v>0</v>
      </c>
      <c r="V915" s="108">
        <f t="shared" si="445"/>
        <v>0</v>
      </c>
      <c r="X915" s="11">
        <f t="shared" si="446"/>
        <v>0</v>
      </c>
      <c r="Y915" s="108">
        <f t="shared" si="447"/>
        <v>0</v>
      </c>
      <c r="AA915" s="11">
        <f t="shared" si="448"/>
        <v>0</v>
      </c>
      <c r="AB915" s="108">
        <f t="shared" si="449"/>
        <v>0</v>
      </c>
      <c r="AD915" s="11">
        <f t="shared" si="450"/>
        <v>0</v>
      </c>
      <c r="AE915" s="108">
        <f t="shared" si="451"/>
        <v>0</v>
      </c>
      <c r="AG915" s="11">
        <f t="shared" si="452"/>
        <v>0</v>
      </c>
      <c r="AH915" s="108">
        <f t="shared" si="453"/>
        <v>0</v>
      </c>
      <c r="AJ915" s="11">
        <f t="shared" si="454"/>
        <v>0</v>
      </c>
      <c r="AK915" s="108">
        <f t="shared" si="455"/>
        <v>0</v>
      </c>
      <c r="AM915" s="11">
        <f t="shared" si="456"/>
        <v>0</v>
      </c>
      <c r="AN915" s="108">
        <f t="shared" si="457"/>
        <v>0</v>
      </c>
      <c r="AP915" s="11">
        <f t="shared" si="458"/>
        <v>0</v>
      </c>
      <c r="AQ915" s="108">
        <f t="shared" si="459"/>
        <v>0</v>
      </c>
      <c r="AS915" s="11">
        <f t="shared" si="460"/>
        <v>0</v>
      </c>
      <c r="AT915" s="108">
        <f t="shared" si="461"/>
        <v>0</v>
      </c>
      <c r="AU915" s="158" t="str">
        <f>IF(C915="","",VLOOKUP(B915,apoio!P:S,4,0))</f>
        <v/>
      </c>
    </row>
    <row r="916" spans="1:47" ht="15" customHeight="1" x14ac:dyDescent="0.25">
      <c r="A916" s="7" t="str">
        <f>IF('1_geral'!$D$31="","",'1_geral'!$A$31)</f>
        <v/>
      </c>
      <c r="B916" s="49" t="str">
        <f>IF('1_geral'!$G$31="","",'1_geral'!$G$31)</f>
        <v/>
      </c>
      <c r="C916" s="49" t="str">
        <f>IF('1_geral'!$D$31="","",'1_geral'!$D$31)</f>
        <v/>
      </c>
      <c r="D916" s="35" t="str">
        <f>IF(C916="","",1/'3_pessoal'!C$31)</f>
        <v/>
      </c>
      <c r="E916" s="12">
        <f>IF(C916="",0,'3_pessoal'!CK$31)</f>
        <v>0</v>
      </c>
      <c r="F916" s="33">
        <f>IF(C916="",0,'3_pessoal'!CM$31)</f>
        <v>0</v>
      </c>
      <c r="G916" s="12">
        <f t="shared" si="437"/>
        <v>0</v>
      </c>
      <c r="I916" s="12">
        <f t="shared" si="435"/>
        <v>0</v>
      </c>
      <c r="J916" s="12">
        <f t="shared" si="436"/>
        <v>0</v>
      </c>
      <c r="L916" s="12">
        <f t="shared" si="438"/>
        <v>0</v>
      </c>
      <c r="M916" s="33">
        <f t="shared" si="439"/>
        <v>0</v>
      </c>
      <c r="O916" s="12">
        <f t="shared" si="440"/>
        <v>0</v>
      </c>
      <c r="P916" s="33">
        <f t="shared" si="441"/>
        <v>0</v>
      </c>
      <c r="R916" s="12">
        <f t="shared" si="442"/>
        <v>0</v>
      </c>
      <c r="S916" s="33">
        <f t="shared" si="443"/>
        <v>0</v>
      </c>
      <c r="U916" s="12">
        <f t="shared" si="444"/>
        <v>0</v>
      </c>
      <c r="V916" s="33">
        <f t="shared" si="445"/>
        <v>0</v>
      </c>
      <c r="X916" s="12">
        <f t="shared" si="446"/>
        <v>0</v>
      </c>
      <c r="Y916" s="33">
        <f t="shared" si="447"/>
        <v>0</v>
      </c>
      <c r="AA916" s="12">
        <f t="shared" si="448"/>
        <v>0</v>
      </c>
      <c r="AB916" s="33">
        <f t="shared" si="449"/>
        <v>0</v>
      </c>
      <c r="AD916" s="12">
        <f t="shared" si="450"/>
        <v>0</v>
      </c>
      <c r="AE916" s="33">
        <f t="shared" si="451"/>
        <v>0</v>
      </c>
      <c r="AG916" s="12">
        <f t="shared" si="452"/>
        <v>0</v>
      </c>
      <c r="AH916" s="33">
        <f t="shared" si="453"/>
        <v>0</v>
      </c>
      <c r="AJ916" s="12">
        <f t="shared" si="454"/>
        <v>0</v>
      </c>
      <c r="AK916" s="33">
        <f t="shared" si="455"/>
        <v>0</v>
      </c>
      <c r="AM916" s="12">
        <f t="shared" si="456"/>
        <v>0</v>
      </c>
      <c r="AN916" s="33">
        <f t="shared" si="457"/>
        <v>0</v>
      </c>
      <c r="AP916" s="12">
        <f t="shared" si="458"/>
        <v>0</v>
      </c>
      <c r="AQ916" s="33">
        <f t="shared" si="459"/>
        <v>0</v>
      </c>
      <c r="AS916" s="12">
        <f t="shared" si="460"/>
        <v>0</v>
      </c>
      <c r="AT916" s="33">
        <f t="shared" si="461"/>
        <v>0</v>
      </c>
      <c r="AU916" s="158" t="str">
        <f>IF(C916="","",VLOOKUP(B916,apoio!P:S,4,0))</f>
        <v/>
      </c>
    </row>
    <row r="917" spans="1:47" ht="15" customHeight="1" x14ac:dyDescent="0.25">
      <c r="A917" s="10" t="str">
        <f>IF('1_geral'!$D$32="","",'1_geral'!$A$32)</f>
        <v/>
      </c>
      <c r="B917" s="48" t="str">
        <f>IF('1_geral'!$G$32="","",'1_geral'!$G$32)</f>
        <v/>
      </c>
      <c r="C917" s="48" t="str">
        <f>IF('1_geral'!$D$32="","",'1_geral'!$D$32)</f>
        <v/>
      </c>
      <c r="D917" s="35" t="str">
        <f>IF(C917="","",1/'3_pessoal'!C$32)</f>
        <v/>
      </c>
      <c r="E917" s="11">
        <f>IF(C917="",0,'3_pessoal'!CK$32)</f>
        <v>0</v>
      </c>
      <c r="F917" s="108">
        <f>IF(C917="",0,'3_pessoal'!CM$32)</f>
        <v>0</v>
      </c>
      <c r="G917" s="11">
        <f t="shared" si="437"/>
        <v>0</v>
      </c>
      <c r="I917" s="11">
        <f t="shared" si="435"/>
        <v>0</v>
      </c>
      <c r="J917" s="112">
        <f t="shared" si="436"/>
        <v>0</v>
      </c>
      <c r="L917" s="11">
        <f t="shared" si="438"/>
        <v>0</v>
      </c>
      <c r="M917" s="108">
        <f t="shared" si="439"/>
        <v>0</v>
      </c>
      <c r="O917" s="11">
        <f t="shared" si="440"/>
        <v>0</v>
      </c>
      <c r="P917" s="108">
        <f t="shared" si="441"/>
        <v>0</v>
      </c>
      <c r="R917" s="11">
        <f t="shared" si="442"/>
        <v>0</v>
      </c>
      <c r="S917" s="108">
        <f t="shared" si="443"/>
        <v>0</v>
      </c>
      <c r="U917" s="11">
        <f t="shared" si="444"/>
        <v>0</v>
      </c>
      <c r="V917" s="108">
        <f t="shared" si="445"/>
        <v>0</v>
      </c>
      <c r="X917" s="11">
        <f t="shared" si="446"/>
        <v>0</v>
      </c>
      <c r="Y917" s="108">
        <f t="shared" si="447"/>
        <v>0</v>
      </c>
      <c r="AA917" s="11">
        <f t="shared" si="448"/>
        <v>0</v>
      </c>
      <c r="AB917" s="108">
        <f t="shared" si="449"/>
        <v>0</v>
      </c>
      <c r="AD917" s="11">
        <f t="shared" si="450"/>
        <v>0</v>
      </c>
      <c r="AE917" s="108">
        <f t="shared" si="451"/>
        <v>0</v>
      </c>
      <c r="AG917" s="11">
        <f t="shared" si="452"/>
        <v>0</v>
      </c>
      <c r="AH917" s="108">
        <f t="shared" si="453"/>
        <v>0</v>
      </c>
      <c r="AJ917" s="11">
        <f t="shared" si="454"/>
        <v>0</v>
      </c>
      <c r="AK917" s="108">
        <f t="shared" si="455"/>
        <v>0</v>
      </c>
      <c r="AM917" s="11">
        <f t="shared" si="456"/>
        <v>0</v>
      </c>
      <c r="AN917" s="108">
        <f t="shared" si="457"/>
        <v>0</v>
      </c>
      <c r="AP917" s="11">
        <f t="shared" si="458"/>
        <v>0</v>
      </c>
      <c r="AQ917" s="108">
        <f t="shared" si="459"/>
        <v>0</v>
      </c>
      <c r="AS917" s="11">
        <f t="shared" si="460"/>
        <v>0</v>
      </c>
      <c r="AT917" s="108">
        <f t="shared" si="461"/>
        <v>0</v>
      </c>
      <c r="AU917" s="158" t="str">
        <f>IF(C917="","",VLOOKUP(B917,apoio!P:S,4,0))</f>
        <v/>
      </c>
    </row>
    <row r="918" spans="1:47" ht="15" customHeight="1" x14ac:dyDescent="0.25">
      <c r="A918" s="7" t="str">
        <f>IF('1_geral'!$D$33="","",'1_geral'!$A$33)</f>
        <v/>
      </c>
      <c r="B918" s="49" t="str">
        <f>IF('1_geral'!$G$33="","",'1_geral'!$G$33)</f>
        <v/>
      </c>
      <c r="C918" s="49" t="str">
        <f>IF('1_geral'!$D$33="","",'1_geral'!$D$33)</f>
        <v/>
      </c>
      <c r="D918" s="35" t="str">
        <f>IF(C918="","",1/'3_pessoal'!C$33)</f>
        <v/>
      </c>
      <c r="E918" s="12">
        <f>IF(C918="",0,'3_pessoal'!CK$33)</f>
        <v>0</v>
      </c>
      <c r="F918" s="33">
        <f>IF(C918="",0,'3_pessoal'!CM$33)</f>
        <v>0</v>
      </c>
      <c r="G918" s="12">
        <f t="shared" si="437"/>
        <v>0</v>
      </c>
      <c r="I918" s="12">
        <f t="shared" si="435"/>
        <v>0</v>
      </c>
      <c r="J918" s="12">
        <f t="shared" si="436"/>
        <v>0</v>
      </c>
      <c r="L918" s="12">
        <f t="shared" si="438"/>
        <v>0</v>
      </c>
      <c r="M918" s="33">
        <f t="shared" si="439"/>
        <v>0</v>
      </c>
      <c r="O918" s="12">
        <f t="shared" si="440"/>
        <v>0</v>
      </c>
      <c r="P918" s="33">
        <f t="shared" si="441"/>
        <v>0</v>
      </c>
      <c r="R918" s="12">
        <f t="shared" si="442"/>
        <v>0</v>
      </c>
      <c r="S918" s="33">
        <f t="shared" si="443"/>
        <v>0</v>
      </c>
      <c r="U918" s="12">
        <f t="shared" si="444"/>
        <v>0</v>
      </c>
      <c r="V918" s="33">
        <f t="shared" si="445"/>
        <v>0</v>
      </c>
      <c r="X918" s="12">
        <f t="shared" si="446"/>
        <v>0</v>
      </c>
      <c r="Y918" s="33">
        <f t="shared" si="447"/>
        <v>0</v>
      </c>
      <c r="AA918" s="12">
        <f t="shared" si="448"/>
        <v>0</v>
      </c>
      <c r="AB918" s="33">
        <f t="shared" si="449"/>
        <v>0</v>
      </c>
      <c r="AD918" s="12">
        <f t="shared" si="450"/>
        <v>0</v>
      </c>
      <c r="AE918" s="33">
        <f t="shared" si="451"/>
        <v>0</v>
      </c>
      <c r="AG918" s="12">
        <f t="shared" si="452"/>
        <v>0</v>
      </c>
      <c r="AH918" s="33">
        <f t="shared" si="453"/>
        <v>0</v>
      </c>
      <c r="AJ918" s="12">
        <f t="shared" si="454"/>
        <v>0</v>
      </c>
      <c r="AK918" s="33">
        <f t="shared" si="455"/>
        <v>0</v>
      </c>
      <c r="AM918" s="12">
        <f t="shared" si="456"/>
        <v>0</v>
      </c>
      <c r="AN918" s="33">
        <f t="shared" si="457"/>
        <v>0</v>
      </c>
      <c r="AP918" s="12">
        <f t="shared" si="458"/>
        <v>0</v>
      </c>
      <c r="AQ918" s="33">
        <f t="shared" si="459"/>
        <v>0</v>
      </c>
      <c r="AS918" s="12">
        <f t="shared" si="460"/>
        <v>0</v>
      </c>
      <c r="AT918" s="33">
        <f t="shared" si="461"/>
        <v>0</v>
      </c>
      <c r="AU918" s="158" t="str">
        <f>IF(C918="","",VLOOKUP(B918,apoio!P:S,4,0))</f>
        <v/>
      </c>
    </row>
    <row r="919" spans="1:47" ht="15" customHeight="1" x14ac:dyDescent="0.25">
      <c r="A919" s="10" t="str">
        <f>IF('1_geral'!$D$34="","",'1_geral'!$A$34)</f>
        <v/>
      </c>
      <c r="B919" s="48" t="str">
        <f>IF('1_geral'!$G$34="","",'1_geral'!$G$34)</f>
        <v/>
      </c>
      <c r="C919" s="48" t="str">
        <f>IF('1_geral'!$D$34="","",'1_geral'!$D$34)</f>
        <v/>
      </c>
      <c r="D919" s="35" t="str">
        <f>IF(C919="","",1/'3_pessoal'!C$34)</f>
        <v/>
      </c>
      <c r="E919" s="11">
        <f>IF(C919="",0,'3_pessoal'!CK$34)</f>
        <v>0</v>
      </c>
      <c r="F919" s="108">
        <f>IF(C919="",0,'3_pessoal'!CM$34)</f>
        <v>0</v>
      </c>
      <c r="G919" s="11">
        <f t="shared" si="437"/>
        <v>0</v>
      </c>
      <c r="I919" s="11">
        <f t="shared" si="435"/>
        <v>0</v>
      </c>
      <c r="J919" s="112">
        <f t="shared" si="436"/>
        <v>0</v>
      </c>
      <c r="L919" s="11">
        <f t="shared" si="438"/>
        <v>0</v>
      </c>
      <c r="M919" s="108">
        <f t="shared" si="439"/>
        <v>0</v>
      </c>
      <c r="O919" s="11">
        <f t="shared" si="440"/>
        <v>0</v>
      </c>
      <c r="P919" s="108">
        <f t="shared" si="441"/>
        <v>0</v>
      </c>
      <c r="R919" s="11">
        <f t="shared" si="442"/>
        <v>0</v>
      </c>
      <c r="S919" s="108">
        <f t="shared" si="443"/>
        <v>0</v>
      </c>
      <c r="U919" s="11">
        <f t="shared" si="444"/>
        <v>0</v>
      </c>
      <c r="V919" s="108">
        <f t="shared" si="445"/>
        <v>0</v>
      </c>
      <c r="X919" s="11">
        <f t="shared" si="446"/>
        <v>0</v>
      </c>
      <c r="Y919" s="108">
        <f t="shared" si="447"/>
        <v>0</v>
      </c>
      <c r="AA919" s="11">
        <f t="shared" si="448"/>
        <v>0</v>
      </c>
      <c r="AB919" s="108">
        <f t="shared" si="449"/>
        <v>0</v>
      </c>
      <c r="AD919" s="11">
        <f t="shared" si="450"/>
        <v>0</v>
      </c>
      <c r="AE919" s="108">
        <f t="shared" si="451"/>
        <v>0</v>
      </c>
      <c r="AG919" s="11">
        <f t="shared" si="452"/>
        <v>0</v>
      </c>
      <c r="AH919" s="108">
        <f t="shared" si="453"/>
        <v>0</v>
      </c>
      <c r="AJ919" s="11">
        <f t="shared" si="454"/>
        <v>0</v>
      </c>
      <c r="AK919" s="108">
        <f t="shared" si="455"/>
        <v>0</v>
      </c>
      <c r="AM919" s="11">
        <f t="shared" si="456"/>
        <v>0</v>
      </c>
      <c r="AN919" s="108">
        <f t="shared" si="457"/>
        <v>0</v>
      </c>
      <c r="AP919" s="11">
        <f t="shared" si="458"/>
        <v>0</v>
      </c>
      <c r="AQ919" s="108">
        <f t="shared" si="459"/>
        <v>0</v>
      </c>
      <c r="AS919" s="11">
        <f t="shared" si="460"/>
        <v>0</v>
      </c>
      <c r="AT919" s="108">
        <f t="shared" si="461"/>
        <v>0</v>
      </c>
      <c r="AU919" s="158" t="str">
        <f>IF(C919="","",VLOOKUP(B919,apoio!P:S,4,0))</f>
        <v/>
      </c>
    </row>
    <row r="920" spans="1:47" ht="15" customHeight="1" x14ac:dyDescent="0.25">
      <c r="A920" s="7" t="str">
        <f>IF('1_geral'!$D$35="","",'1_geral'!$A$35)</f>
        <v/>
      </c>
      <c r="B920" s="49" t="str">
        <f>IF('1_geral'!$G$35="","",'1_geral'!$G$35)</f>
        <v/>
      </c>
      <c r="C920" s="49" t="str">
        <f>IF('1_geral'!$D$35="","",'1_geral'!$D$35)</f>
        <v/>
      </c>
      <c r="D920" s="35" t="str">
        <f>IF(C920="","",1/'3_pessoal'!C$35)</f>
        <v/>
      </c>
      <c r="E920" s="12">
        <f>IF(C920="",0,'3_pessoal'!CK$35)</f>
        <v>0</v>
      </c>
      <c r="F920" s="33">
        <f>IF(C920="",0,'3_pessoal'!CM$35)</f>
        <v>0</v>
      </c>
      <c r="G920" s="12">
        <f t="shared" si="437"/>
        <v>0</v>
      </c>
      <c r="I920" s="12">
        <f t="shared" si="435"/>
        <v>0</v>
      </c>
      <c r="J920" s="12">
        <f t="shared" si="436"/>
        <v>0</v>
      </c>
      <c r="L920" s="12">
        <f t="shared" si="438"/>
        <v>0</v>
      </c>
      <c r="M920" s="33">
        <f t="shared" si="439"/>
        <v>0</v>
      </c>
      <c r="O920" s="12">
        <f t="shared" si="440"/>
        <v>0</v>
      </c>
      <c r="P920" s="33">
        <f t="shared" si="441"/>
        <v>0</v>
      </c>
      <c r="R920" s="12">
        <f t="shared" si="442"/>
        <v>0</v>
      </c>
      <c r="S920" s="33">
        <f t="shared" si="443"/>
        <v>0</v>
      </c>
      <c r="U920" s="12">
        <f t="shared" si="444"/>
        <v>0</v>
      </c>
      <c r="V920" s="33">
        <f t="shared" si="445"/>
        <v>0</v>
      </c>
      <c r="X920" s="12">
        <f t="shared" si="446"/>
        <v>0</v>
      </c>
      <c r="Y920" s="33">
        <f t="shared" si="447"/>
        <v>0</v>
      </c>
      <c r="AA920" s="12">
        <f t="shared" si="448"/>
        <v>0</v>
      </c>
      <c r="AB920" s="33">
        <f t="shared" si="449"/>
        <v>0</v>
      </c>
      <c r="AD920" s="12">
        <f t="shared" si="450"/>
        <v>0</v>
      </c>
      <c r="AE920" s="33">
        <f t="shared" si="451"/>
        <v>0</v>
      </c>
      <c r="AG920" s="12">
        <f t="shared" si="452"/>
        <v>0</v>
      </c>
      <c r="AH920" s="33">
        <f t="shared" si="453"/>
        <v>0</v>
      </c>
      <c r="AJ920" s="12">
        <f t="shared" si="454"/>
        <v>0</v>
      </c>
      <c r="AK920" s="33">
        <f t="shared" si="455"/>
        <v>0</v>
      </c>
      <c r="AM920" s="12">
        <f t="shared" si="456"/>
        <v>0</v>
      </c>
      <c r="AN920" s="33">
        <f t="shared" si="457"/>
        <v>0</v>
      </c>
      <c r="AP920" s="12">
        <f t="shared" si="458"/>
        <v>0</v>
      </c>
      <c r="AQ920" s="33">
        <f t="shared" si="459"/>
        <v>0</v>
      </c>
      <c r="AS920" s="12">
        <f t="shared" si="460"/>
        <v>0</v>
      </c>
      <c r="AT920" s="33">
        <f t="shared" si="461"/>
        <v>0</v>
      </c>
      <c r="AU920" s="158" t="str">
        <f>IF(C920="","",VLOOKUP(B920,apoio!P:S,4,0))</f>
        <v/>
      </c>
    </row>
    <row r="921" spans="1:47" ht="15" customHeight="1" x14ac:dyDescent="0.25">
      <c r="A921" s="10" t="str">
        <f>IF('1_geral'!$D$36="","",'1_geral'!$A$36)</f>
        <v/>
      </c>
      <c r="B921" s="48" t="str">
        <f>IF('1_geral'!$G$36="","",'1_geral'!$G$36)</f>
        <v/>
      </c>
      <c r="C921" s="48" t="str">
        <f>IF('1_geral'!$D$36="","",'1_geral'!$D$36)</f>
        <v/>
      </c>
      <c r="D921" s="35" t="str">
        <f>IF(C921="","",1/'3_pessoal'!C$36)</f>
        <v/>
      </c>
      <c r="E921" s="11">
        <f>IF(C921="",0,'3_pessoal'!CK$36)</f>
        <v>0</v>
      </c>
      <c r="F921" s="108">
        <f>IF(C921="",0,'3_pessoal'!CM$36)</f>
        <v>0</v>
      </c>
      <c r="G921" s="11">
        <f t="shared" si="437"/>
        <v>0</v>
      </c>
      <c r="I921" s="11">
        <f t="shared" si="435"/>
        <v>0</v>
      </c>
      <c r="J921" s="112">
        <f t="shared" si="436"/>
        <v>0</v>
      </c>
      <c r="L921" s="11">
        <f t="shared" si="438"/>
        <v>0</v>
      </c>
      <c r="M921" s="108">
        <f t="shared" si="439"/>
        <v>0</v>
      </c>
      <c r="O921" s="11">
        <f t="shared" si="440"/>
        <v>0</v>
      </c>
      <c r="P921" s="108">
        <f t="shared" si="441"/>
        <v>0</v>
      </c>
      <c r="R921" s="11">
        <f t="shared" si="442"/>
        <v>0</v>
      </c>
      <c r="S921" s="108">
        <f t="shared" si="443"/>
        <v>0</v>
      </c>
      <c r="U921" s="11">
        <f t="shared" si="444"/>
        <v>0</v>
      </c>
      <c r="V921" s="108">
        <f t="shared" si="445"/>
        <v>0</v>
      </c>
      <c r="X921" s="11">
        <f t="shared" si="446"/>
        <v>0</v>
      </c>
      <c r="Y921" s="108">
        <f t="shared" si="447"/>
        <v>0</v>
      </c>
      <c r="AA921" s="11">
        <f t="shared" si="448"/>
        <v>0</v>
      </c>
      <c r="AB921" s="108">
        <f t="shared" si="449"/>
        <v>0</v>
      </c>
      <c r="AD921" s="11">
        <f t="shared" si="450"/>
        <v>0</v>
      </c>
      <c r="AE921" s="108">
        <f t="shared" si="451"/>
        <v>0</v>
      </c>
      <c r="AG921" s="11">
        <f t="shared" si="452"/>
        <v>0</v>
      </c>
      <c r="AH921" s="108">
        <f t="shared" si="453"/>
        <v>0</v>
      </c>
      <c r="AJ921" s="11">
        <f t="shared" si="454"/>
        <v>0</v>
      </c>
      <c r="AK921" s="108">
        <f t="shared" si="455"/>
        <v>0</v>
      </c>
      <c r="AM921" s="11">
        <f t="shared" si="456"/>
        <v>0</v>
      </c>
      <c r="AN921" s="108">
        <f t="shared" si="457"/>
        <v>0</v>
      </c>
      <c r="AP921" s="11">
        <f t="shared" si="458"/>
        <v>0</v>
      </c>
      <c r="AQ921" s="108">
        <f t="shared" si="459"/>
        <v>0</v>
      </c>
      <c r="AS921" s="11">
        <f t="shared" si="460"/>
        <v>0</v>
      </c>
      <c r="AT921" s="108">
        <f t="shared" si="461"/>
        <v>0</v>
      </c>
      <c r="AU921" s="158" t="str">
        <f>IF(C921="","",VLOOKUP(B921,apoio!P:S,4,0))</f>
        <v/>
      </c>
    </row>
    <row r="922" spans="1:47" ht="15" customHeight="1" x14ac:dyDescent="0.25">
      <c r="A922" s="7" t="str">
        <f>IF('1_geral'!$D$37="","",'1_geral'!$A$37)</f>
        <v/>
      </c>
      <c r="B922" s="49" t="str">
        <f>IF('1_geral'!$G$37="","",'1_geral'!$G$37)</f>
        <v/>
      </c>
      <c r="C922" s="49" t="str">
        <f>IF('1_geral'!$D$37="","",'1_geral'!$D$37)</f>
        <v/>
      </c>
      <c r="D922" s="35" t="str">
        <f>IF(C922="","",1/'3_pessoal'!C$37)</f>
        <v/>
      </c>
      <c r="E922" s="12">
        <f>IF(C922="",0,'3_pessoal'!CK$37)</f>
        <v>0</v>
      </c>
      <c r="F922" s="33">
        <f>IF(C922="",0,'3_pessoal'!CM$37)</f>
        <v>0</v>
      </c>
      <c r="G922" s="12">
        <f t="shared" si="437"/>
        <v>0</v>
      </c>
      <c r="I922" s="12">
        <f t="shared" si="435"/>
        <v>0</v>
      </c>
      <c r="J922" s="12">
        <f t="shared" si="436"/>
        <v>0</v>
      </c>
      <c r="L922" s="12">
        <f t="shared" si="438"/>
        <v>0</v>
      </c>
      <c r="M922" s="33">
        <f t="shared" si="439"/>
        <v>0</v>
      </c>
      <c r="O922" s="12">
        <f t="shared" si="440"/>
        <v>0</v>
      </c>
      <c r="P922" s="33">
        <f t="shared" si="441"/>
        <v>0</v>
      </c>
      <c r="R922" s="12">
        <f t="shared" si="442"/>
        <v>0</v>
      </c>
      <c r="S922" s="33">
        <f t="shared" si="443"/>
        <v>0</v>
      </c>
      <c r="U922" s="12">
        <f t="shared" si="444"/>
        <v>0</v>
      </c>
      <c r="V922" s="33">
        <f t="shared" si="445"/>
        <v>0</v>
      </c>
      <c r="X922" s="12">
        <f t="shared" si="446"/>
        <v>0</v>
      </c>
      <c r="Y922" s="33">
        <f t="shared" si="447"/>
        <v>0</v>
      </c>
      <c r="AA922" s="12">
        <f t="shared" si="448"/>
        <v>0</v>
      </c>
      <c r="AB922" s="33">
        <f t="shared" si="449"/>
        <v>0</v>
      </c>
      <c r="AD922" s="12">
        <f t="shared" si="450"/>
        <v>0</v>
      </c>
      <c r="AE922" s="33">
        <f t="shared" si="451"/>
        <v>0</v>
      </c>
      <c r="AG922" s="12">
        <f t="shared" si="452"/>
        <v>0</v>
      </c>
      <c r="AH922" s="33">
        <f t="shared" si="453"/>
        <v>0</v>
      </c>
      <c r="AJ922" s="12">
        <f t="shared" si="454"/>
        <v>0</v>
      </c>
      <c r="AK922" s="33">
        <f t="shared" si="455"/>
        <v>0</v>
      </c>
      <c r="AM922" s="12">
        <f t="shared" si="456"/>
        <v>0</v>
      </c>
      <c r="AN922" s="33">
        <f t="shared" si="457"/>
        <v>0</v>
      </c>
      <c r="AP922" s="12">
        <f t="shared" si="458"/>
        <v>0</v>
      </c>
      <c r="AQ922" s="33">
        <f t="shared" si="459"/>
        <v>0</v>
      </c>
      <c r="AS922" s="12">
        <f t="shared" si="460"/>
        <v>0</v>
      </c>
      <c r="AT922" s="33">
        <f t="shared" si="461"/>
        <v>0</v>
      </c>
      <c r="AU922" s="158" t="str">
        <f>IF(C922="","",VLOOKUP(B922,apoio!P:S,4,0))</f>
        <v/>
      </c>
    </row>
    <row r="923" spans="1:47" ht="15" customHeight="1" x14ac:dyDescent="0.25">
      <c r="A923" s="10" t="str">
        <f>IF('1_geral'!$D$38="","",'1_geral'!$A$38)</f>
        <v/>
      </c>
      <c r="B923" s="48" t="str">
        <f>IF('1_geral'!$G$38="","",'1_geral'!$G$38)</f>
        <v/>
      </c>
      <c r="C923" s="48" t="str">
        <f>IF('1_geral'!$D$38="","",'1_geral'!$D$38)</f>
        <v/>
      </c>
      <c r="D923" s="35" t="str">
        <f>IF(C923="","",1/'3_pessoal'!C$38)</f>
        <v/>
      </c>
      <c r="E923" s="11">
        <f>IF(C923="",0,'3_pessoal'!CK$38)</f>
        <v>0</v>
      </c>
      <c r="F923" s="108">
        <f>IF(C923="",0,'3_pessoal'!CM$38)</f>
        <v>0</v>
      </c>
      <c r="G923" s="11">
        <f t="shared" si="437"/>
        <v>0</v>
      </c>
      <c r="I923" s="11">
        <f t="shared" si="435"/>
        <v>0</v>
      </c>
      <c r="J923" s="112">
        <f t="shared" si="436"/>
        <v>0</v>
      </c>
      <c r="L923" s="11">
        <f t="shared" si="438"/>
        <v>0</v>
      </c>
      <c r="M923" s="108">
        <f t="shared" si="439"/>
        <v>0</v>
      </c>
      <c r="O923" s="11">
        <f t="shared" si="440"/>
        <v>0</v>
      </c>
      <c r="P923" s="108">
        <f t="shared" si="441"/>
        <v>0</v>
      </c>
      <c r="R923" s="11">
        <f t="shared" si="442"/>
        <v>0</v>
      </c>
      <c r="S923" s="108">
        <f t="shared" si="443"/>
        <v>0</v>
      </c>
      <c r="U923" s="11">
        <f t="shared" si="444"/>
        <v>0</v>
      </c>
      <c r="V923" s="108">
        <f t="shared" si="445"/>
        <v>0</v>
      </c>
      <c r="X923" s="11">
        <f t="shared" si="446"/>
        <v>0</v>
      </c>
      <c r="Y923" s="108">
        <f t="shared" si="447"/>
        <v>0</v>
      </c>
      <c r="AA923" s="11">
        <f t="shared" si="448"/>
        <v>0</v>
      </c>
      <c r="AB923" s="108">
        <f t="shared" si="449"/>
        <v>0</v>
      </c>
      <c r="AD923" s="11">
        <f t="shared" si="450"/>
        <v>0</v>
      </c>
      <c r="AE923" s="108">
        <f t="shared" si="451"/>
        <v>0</v>
      </c>
      <c r="AG923" s="11">
        <f t="shared" si="452"/>
        <v>0</v>
      </c>
      <c r="AH923" s="108">
        <f t="shared" si="453"/>
        <v>0</v>
      </c>
      <c r="AJ923" s="11">
        <f t="shared" si="454"/>
        <v>0</v>
      </c>
      <c r="AK923" s="108">
        <f t="shared" si="455"/>
        <v>0</v>
      </c>
      <c r="AM923" s="11">
        <f t="shared" si="456"/>
        <v>0</v>
      </c>
      <c r="AN923" s="108">
        <f t="shared" si="457"/>
        <v>0</v>
      </c>
      <c r="AP923" s="11">
        <f t="shared" si="458"/>
        <v>0</v>
      </c>
      <c r="AQ923" s="108">
        <f t="shared" si="459"/>
        <v>0</v>
      </c>
      <c r="AS923" s="11">
        <f t="shared" si="460"/>
        <v>0</v>
      </c>
      <c r="AT923" s="108">
        <f t="shared" si="461"/>
        <v>0</v>
      </c>
      <c r="AU923" s="158" t="str">
        <f>IF(C923="","",VLOOKUP(B923,apoio!P:S,4,0))</f>
        <v/>
      </c>
    </row>
    <row r="924" spans="1:47" ht="15" customHeight="1" x14ac:dyDescent="0.25">
      <c r="A924" s="7" t="str">
        <f>IF('1_geral'!$D$39="","",'1_geral'!$A$39)</f>
        <v/>
      </c>
      <c r="B924" s="49" t="str">
        <f>IF('1_geral'!$G$39="","",'1_geral'!$G$39)</f>
        <v/>
      </c>
      <c r="C924" s="49" t="str">
        <f>IF('1_geral'!$D$39="","",'1_geral'!$D$39)</f>
        <v/>
      </c>
      <c r="D924" s="35" t="str">
        <f>IF(C924="","",1/'3_pessoal'!C$39)</f>
        <v/>
      </c>
      <c r="E924" s="12">
        <f>IF(C924="",0,'3_pessoal'!CK$39)</f>
        <v>0</v>
      </c>
      <c r="F924" s="33">
        <f>IF(C924="",0,'3_pessoal'!CM$39)</f>
        <v>0</v>
      </c>
      <c r="G924" s="12">
        <f t="shared" si="437"/>
        <v>0</v>
      </c>
      <c r="I924" s="12">
        <f t="shared" si="435"/>
        <v>0</v>
      </c>
      <c r="J924" s="12">
        <f t="shared" si="436"/>
        <v>0</v>
      </c>
      <c r="L924" s="12">
        <f t="shared" si="438"/>
        <v>0</v>
      </c>
      <c r="M924" s="33">
        <f t="shared" si="439"/>
        <v>0</v>
      </c>
      <c r="O924" s="12">
        <f t="shared" si="440"/>
        <v>0</v>
      </c>
      <c r="P924" s="33">
        <f t="shared" si="441"/>
        <v>0</v>
      </c>
      <c r="R924" s="12">
        <f t="shared" si="442"/>
        <v>0</v>
      </c>
      <c r="S924" s="33">
        <f t="shared" si="443"/>
        <v>0</v>
      </c>
      <c r="U924" s="12">
        <f t="shared" si="444"/>
        <v>0</v>
      </c>
      <c r="V924" s="33">
        <f t="shared" si="445"/>
        <v>0</v>
      </c>
      <c r="X924" s="12">
        <f t="shared" si="446"/>
        <v>0</v>
      </c>
      <c r="Y924" s="33">
        <f t="shared" si="447"/>
        <v>0</v>
      </c>
      <c r="AA924" s="12">
        <f t="shared" si="448"/>
        <v>0</v>
      </c>
      <c r="AB924" s="33">
        <f t="shared" si="449"/>
        <v>0</v>
      </c>
      <c r="AD924" s="12">
        <f t="shared" si="450"/>
        <v>0</v>
      </c>
      <c r="AE924" s="33">
        <f t="shared" si="451"/>
        <v>0</v>
      </c>
      <c r="AG924" s="12">
        <f t="shared" si="452"/>
        <v>0</v>
      </c>
      <c r="AH924" s="33">
        <f t="shared" si="453"/>
        <v>0</v>
      </c>
      <c r="AJ924" s="12">
        <f t="shared" si="454"/>
        <v>0</v>
      </c>
      <c r="AK924" s="33">
        <f t="shared" si="455"/>
        <v>0</v>
      </c>
      <c r="AM924" s="12">
        <f t="shared" si="456"/>
        <v>0</v>
      </c>
      <c r="AN924" s="33">
        <f t="shared" si="457"/>
        <v>0</v>
      </c>
      <c r="AP924" s="12">
        <f t="shared" si="458"/>
        <v>0</v>
      </c>
      <c r="AQ924" s="33">
        <f t="shared" si="459"/>
        <v>0</v>
      </c>
      <c r="AS924" s="12">
        <f t="shared" si="460"/>
        <v>0</v>
      </c>
      <c r="AT924" s="33">
        <f t="shared" si="461"/>
        <v>0</v>
      </c>
      <c r="AU924" s="158" t="str">
        <f>IF(C924="","",VLOOKUP(B924,apoio!P:S,4,0))</f>
        <v/>
      </c>
    </row>
    <row r="925" spans="1:47" ht="15" customHeight="1" x14ac:dyDescent="0.25">
      <c r="A925" s="10" t="str">
        <f>IF('1_geral'!$D$40="","",'1_geral'!$A$40)</f>
        <v/>
      </c>
      <c r="B925" s="48" t="str">
        <f>IF('1_geral'!$G$40="","",'1_geral'!$G$40)</f>
        <v/>
      </c>
      <c r="C925" s="48" t="str">
        <f>IF('1_geral'!$D$40="","",'1_geral'!$D$40)</f>
        <v/>
      </c>
      <c r="D925" s="35" t="str">
        <f>IF(C925="","",1/'3_pessoal'!C$40)</f>
        <v/>
      </c>
      <c r="E925" s="11">
        <f>IF(C925="",0,'3_pessoal'!CK$40)</f>
        <v>0</v>
      </c>
      <c r="F925" s="108">
        <f>IF(C925="",0,'3_pessoal'!CM$40)</f>
        <v>0</v>
      </c>
      <c r="G925" s="11">
        <f t="shared" si="437"/>
        <v>0</v>
      </c>
      <c r="I925" s="11">
        <f t="shared" si="435"/>
        <v>0</v>
      </c>
      <c r="J925" s="112">
        <f t="shared" si="436"/>
        <v>0</v>
      </c>
      <c r="L925" s="11">
        <f t="shared" si="438"/>
        <v>0</v>
      </c>
      <c r="M925" s="108">
        <f t="shared" si="439"/>
        <v>0</v>
      </c>
      <c r="O925" s="11">
        <f t="shared" si="440"/>
        <v>0</v>
      </c>
      <c r="P925" s="108">
        <f t="shared" si="441"/>
        <v>0</v>
      </c>
      <c r="R925" s="11">
        <f t="shared" si="442"/>
        <v>0</v>
      </c>
      <c r="S925" s="108">
        <f t="shared" si="443"/>
        <v>0</v>
      </c>
      <c r="U925" s="11">
        <f t="shared" si="444"/>
        <v>0</v>
      </c>
      <c r="V925" s="108">
        <f t="shared" si="445"/>
        <v>0</v>
      </c>
      <c r="X925" s="11">
        <f t="shared" si="446"/>
        <v>0</v>
      </c>
      <c r="Y925" s="108">
        <f t="shared" si="447"/>
        <v>0</v>
      </c>
      <c r="AA925" s="11">
        <f t="shared" si="448"/>
        <v>0</v>
      </c>
      <c r="AB925" s="108">
        <f t="shared" si="449"/>
        <v>0</v>
      </c>
      <c r="AD925" s="11">
        <f t="shared" si="450"/>
        <v>0</v>
      </c>
      <c r="AE925" s="108">
        <f t="shared" si="451"/>
        <v>0</v>
      </c>
      <c r="AG925" s="11">
        <f t="shared" si="452"/>
        <v>0</v>
      </c>
      <c r="AH925" s="108">
        <f t="shared" si="453"/>
        <v>0</v>
      </c>
      <c r="AJ925" s="11">
        <f t="shared" si="454"/>
        <v>0</v>
      </c>
      <c r="AK925" s="108">
        <f t="shared" si="455"/>
        <v>0</v>
      </c>
      <c r="AM925" s="11">
        <f t="shared" si="456"/>
        <v>0</v>
      </c>
      <c r="AN925" s="108">
        <f t="shared" si="457"/>
        <v>0</v>
      </c>
      <c r="AP925" s="11">
        <f t="shared" si="458"/>
        <v>0</v>
      </c>
      <c r="AQ925" s="108">
        <f t="shared" si="459"/>
        <v>0</v>
      </c>
      <c r="AS925" s="11">
        <f t="shared" si="460"/>
        <v>0</v>
      </c>
      <c r="AT925" s="108">
        <f t="shared" si="461"/>
        <v>0</v>
      </c>
      <c r="AU925" s="158" t="str">
        <f>IF(C925="","",VLOOKUP(B925,apoio!P:S,4,0))</f>
        <v/>
      </c>
    </row>
    <row r="926" spans="1:47" ht="15" customHeight="1" x14ac:dyDescent="0.25">
      <c r="A926" s="7" t="str">
        <f>IF('1_geral'!$D$41="","",'1_geral'!$A$41)</f>
        <v/>
      </c>
      <c r="B926" s="49" t="str">
        <f>IF('1_geral'!$G$41="","",'1_geral'!$G$41)</f>
        <v/>
      </c>
      <c r="C926" s="49" t="str">
        <f>IF('1_geral'!$D$41="","",'1_geral'!$D$41)</f>
        <v/>
      </c>
      <c r="D926" s="35" t="str">
        <f>IF(C926="","",1/'3_pessoal'!C$41)</f>
        <v/>
      </c>
      <c r="E926" s="12">
        <f>IF(C926="",0,'3_pessoal'!CK$41)</f>
        <v>0</v>
      </c>
      <c r="F926" s="33">
        <f>IF(C926="",0,'3_pessoal'!CM$41)</f>
        <v>0</v>
      </c>
      <c r="G926" s="12">
        <f t="shared" si="437"/>
        <v>0</v>
      </c>
      <c r="I926" s="12">
        <f t="shared" si="435"/>
        <v>0</v>
      </c>
      <c r="J926" s="12">
        <f t="shared" si="436"/>
        <v>0</v>
      </c>
      <c r="L926" s="12">
        <f t="shared" si="438"/>
        <v>0</v>
      </c>
      <c r="M926" s="33">
        <f t="shared" si="439"/>
        <v>0</v>
      </c>
      <c r="O926" s="12">
        <f t="shared" si="440"/>
        <v>0</v>
      </c>
      <c r="P926" s="33">
        <f t="shared" si="441"/>
        <v>0</v>
      </c>
      <c r="R926" s="12">
        <f t="shared" si="442"/>
        <v>0</v>
      </c>
      <c r="S926" s="33">
        <f t="shared" si="443"/>
        <v>0</v>
      </c>
      <c r="U926" s="12">
        <f t="shared" si="444"/>
        <v>0</v>
      </c>
      <c r="V926" s="33">
        <f t="shared" si="445"/>
        <v>0</v>
      </c>
      <c r="X926" s="12">
        <f t="shared" si="446"/>
        <v>0</v>
      </c>
      <c r="Y926" s="33">
        <f t="shared" si="447"/>
        <v>0</v>
      </c>
      <c r="AA926" s="12">
        <f t="shared" si="448"/>
        <v>0</v>
      </c>
      <c r="AB926" s="33">
        <f t="shared" si="449"/>
        <v>0</v>
      </c>
      <c r="AD926" s="12">
        <f t="shared" si="450"/>
        <v>0</v>
      </c>
      <c r="AE926" s="33">
        <f t="shared" si="451"/>
        <v>0</v>
      </c>
      <c r="AG926" s="12">
        <f t="shared" si="452"/>
        <v>0</v>
      </c>
      <c r="AH926" s="33">
        <f t="shared" si="453"/>
        <v>0</v>
      </c>
      <c r="AJ926" s="12">
        <f t="shared" si="454"/>
        <v>0</v>
      </c>
      <c r="AK926" s="33">
        <f t="shared" si="455"/>
        <v>0</v>
      </c>
      <c r="AM926" s="12">
        <f t="shared" si="456"/>
        <v>0</v>
      </c>
      <c r="AN926" s="33">
        <f t="shared" si="457"/>
        <v>0</v>
      </c>
      <c r="AP926" s="12">
        <f t="shared" si="458"/>
        <v>0</v>
      </c>
      <c r="AQ926" s="33">
        <f t="shared" si="459"/>
        <v>0</v>
      </c>
      <c r="AS926" s="12">
        <f t="shared" si="460"/>
        <v>0</v>
      </c>
      <c r="AT926" s="33">
        <f t="shared" si="461"/>
        <v>0</v>
      </c>
      <c r="AU926" s="158" t="str">
        <f>IF(C926="","",VLOOKUP(B926,apoio!P:S,4,0))</f>
        <v/>
      </c>
    </row>
    <row r="927" spans="1:47" ht="15" customHeight="1" x14ac:dyDescent="0.25">
      <c r="A927" s="10" t="str">
        <f>IF('1_geral'!$D$42="","",'1_geral'!$A$42)</f>
        <v/>
      </c>
      <c r="B927" s="48" t="str">
        <f>IF('1_geral'!$G$42="","",'1_geral'!$G$42)</f>
        <v/>
      </c>
      <c r="C927" s="48" t="str">
        <f>IF('1_geral'!$D$42="","",'1_geral'!$D$42)</f>
        <v/>
      </c>
      <c r="D927" s="35" t="str">
        <f>IF(C927="","",1/'3_pessoal'!C$42)</f>
        <v/>
      </c>
      <c r="E927" s="11">
        <f>IF(C927="",0,'3_pessoal'!CK$42)</f>
        <v>0</v>
      </c>
      <c r="F927" s="108">
        <f>IF(C927="",0,'3_pessoal'!CM$42)</f>
        <v>0</v>
      </c>
      <c r="G927" s="11">
        <f t="shared" si="437"/>
        <v>0</v>
      </c>
      <c r="I927" s="11">
        <f t="shared" ref="I927:I944" si="462">IF(C927="",0,SUM(L927,O927,R927,U927,X927,AA927,AD927,AG927,AJ927,AM927,AP927,AS927))</f>
        <v>0</v>
      </c>
      <c r="J927" s="112">
        <f t="shared" ref="J927:J944" si="463">IF(C927="",0,SUM(M927,P927,S927,V927,Y927,AB927,AE927,AH927,AK927,AN927,AQ927,AT927))</f>
        <v>0</v>
      </c>
      <c r="L927" s="11">
        <f t="shared" si="438"/>
        <v>0</v>
      </c>
      <c r="M927" s="108">
        <f t="shared" si="439"/>
        <v>0</v>
      </c>
      <c r="O927" s="11">
        <f t="shared" si="440"/>
        <v>0</v>
      </c>
      <c r="P927" s="108">
        <f t="shared" si="441"/>
        <v>0</v>
      </c>
      <c r="R927" s="11">
        <f t="shared" si="442"/>
        <v>0</v>
      </c>
      <c r="S927" s="108">
        <f t="shared" si="443"/>
        <v>0</v>
      </c>
      <c r="U927" s="11">
        <f t="shared" si="444"/>
        <v>0</v>
      </c>
      <c r="V927" s="108">
        <f t="shared" si="445"/>
        <v>0</v>
      </c>
      <c r="X927" s="11">
        <f t="shared" si="446"/>
        <v>0</v>
      </c>
      <c r="Y927" s="108">
        <f t="shared" si="447"/>
        <v>0</v>
      </c>
      <c r="AA927" s="11">
        <f t="shared" si="448"/>
        <v>0</v>
      </c>
      <c r="AB927" s="108">
        <f t="shared" si="449"/>
        <v>0</v>
      </c>
      <c r="AD927" s="11">
        <f t="shared" si="450"/>
        <v>0</v>
      </c>
      <c r="AE927" s="108">
        <f t="shared" si="451"/>
        <v>0</v>
      </c>
      <c r="AG927" s="11">
        <f t="shared" si="452"/>
        <v>0</v>
      </c>
      <c r="AH927" s="108">
        <f t="shared" si="453"/>
        <v>0</v>
      </c>
      <c r="AJ927" s="11">
        <f t="shared" si="454"/>
        <v>0</v>
      </c>
      <c r="AK927" s="108">
        <f t="shared" si="455"/>
        <v>0</v>
      </c>
      <c r="AM927" s="11">
        <f t="shared" si="456"/>
        <v>0</v>
      </c>
      <c r="AN927" s="108">
        <f t="shared" si="457"/>
        <v>0</v>
      </c>
      <c r="AP927" s="11">
        <f t="shared" si="458"/>
        <v>0</v>
      </c>
      <c r="AQ927" s="108">
        <f t="shared" si="459"/>
        <v>0</v>
      </c>
      <c r="AS927" s="11">
        <f t="shared" si="460"/>
        <v>0</v>
      </c>
      <c r="AT927" s="108">
        <f t="shared" si="461"/>
        <v>0</v>
      </c>
      <c r="AU927" s="158" t="str">
        <f>IF(C927="","",VLOOKUP(B927,apoio!P:S,4,0))</f>
        <v/>
      </c>
    </row>
    <row r="928" spans="1:47" ht="15" customHeight="1" x14ac:dyDescent="0.25">
      <c r="A928" s="7" t="str">
        <f>IF('1_geral'!$D$43="","",'1_geral'!$A$43)</f>
        <v/>
      </c>
      <c r="B928" s="49" t="str">
        <f>IF('1_geral'!$G$43="","",'1_geral'!$G$43)</f>
        <v/>
      </c>
      <c r="C928" s="49" t="str">
        <f>IF('1_geral'!$D$43="","",'1_geral'!$D$43)</f>
        <v/>
      </c>
      <c r="D928" s="35" t="str">
        <f>IF(C928="","",1/'3_pessoal'!C$43)</f>
        <v/>
      </c>
      <c r="E928" s="12">
        <f>IF(C928="",0,'3_pessoal'!CK$43)</f>
        <v>0</v>
      </c>
      <c r="F928" s="33">
        <f>IF(C928="",0,'3_pessoal'!CM$43)</f>
        <v>0</v>
      </c>
      <c r="G928" s="12">
        <f t="shared" si="437"/>
        <v>0</v>
      </c>
      <c r="I928" s="12">
        <f t="shared" si="462"/>
        <v>0</v>
      </c>
      <c r="J928" s="12">
        <f t="shared" si="463"/>
        <v>0</v>
      </c>
      <c r="L928" s="12">
        <f t="shared" si="438"/>
        <v>0</v>
      </c>
      <c r="M928" s="33">
        <f t="shared" si="439"/>
        <v>0</v>
      </c>
      <c r="O928" s="12">
        <f t="shared" si="440"/>
        <v>0</v>
      </c>
      <c r="P928" s="33">
        <f t="shared" si="441"/>
        <v>0</v>
      </c>
      <c r="R928" s="12">
        <f t="shared" si="442"/>
        <v>0</v>
      </c>
      <c r="S928" s="33">
        <f t="shared" si="443"/>
        <v>0</v>
      </c>
      <c r="U928" s="12">
        <f t="shared" si="444"/>
        <v>0</v>
      </c>
      <c r="V928" s="33">
        <f t="shared" si="445"/>
        <v>0</v>
      </c>
      <c r="X928" s="12">
        <f t="shared" si="446"/>
        <v>0</v>
      </c>
      <c r="Y928" s="33">
        <f t="shared" si="447"/>
        <v>0</v>
      </c>
      <c r="AA928" s="12">
        <f t="shared" si="448"/>
        <v>0</v>
      </c>
      <c r="AB928" s="33">
        <f t="shared" si="449"/>
        <v>0</v>
      </c>
      <c r="AD928" s="12">
        <f t="shared" si="450"/>
        <v>0</v>
      </c>
      <c r="AE928" s="33">
        <f t="shared" si="451"/>
        <v>0</v>
      </c>
      <c r="AG928" s="12">
        <f t="shared" si="452"/>
        <v>0</v>
      </c>
      <c r="AH928" s="33">
        <f t="shared" si="453"/>
        <v>0</v>
      </c>
      <c r="AJ928" s="12">
        <f t="shared" si="454"/>
        <v>0</v>
      </c>
      <c r="AK928" s="33">
        <f t="shared" si="455"/>
        <v>0</v>
      </c>
      <c r="AM928" s="12">
        <f t="shared" si="456"/>
        <v>0</v>
      </c>
      <c r="AN928" s="33">
        <f t="shared" si="457"/>
        <v>0</v>
      </c>
      <c r="AP928" s="12">
        <f t="shared" si="458"/>
        <v>0</v>
      </c>
      <c r="AQ928" s="33">
        <f t="shared" si="459"/>
        <v>0</v>
      </c>
      <c r="AS928" s="12">
        <f t="shared" si="460"/>
        <v>0</v>
      </c>
      <c r="AT928" s="33">
        <f t="shared" si="461"/>
        <v>0</v>
      </c>
      <c r="AU928" s="158" t="str">
        <f>IF(C928="","",VLOOKUP(B928,apoio!P:S,4,0))</f>
        <v/>
      </c>
    </row>
    <row r="929" spans="1:47" ht="15" customHeight="1" x14ac:dyDescent="0.25">
      <c r="A929" s="10" t="str">
        <f>IF('1_geral'!$D$44="","",'1_geral'!$A$44)</f>
        <v/>
      </c>
      <c r="B929" s="48" t="str">
        <f>IF('1_geral'!$G$44="","",'1_geral'!$G$44)</f>
        <v/>
      </c>
      <c r="C929" s="48" t="str">
        <f>IF('1_geral'!$D$44="","",'1_geral'!$D$44)</f>
        <v/>
      </c>
      <c r="D929" s="35" t="str">
        <f>IF(C929="","",1/'3_pessoal'!C$44)</f>
        <v/>
      </c>
      <c r="E929" s="11">
        <f>IF(C929="",0,'3_pessoal'!CK$44)</f>
        <v>0</v>
      </c>
      <c r="F929" s="108">
        <f>IF(C929="",0,'3_pessoal'!CM$44)</f>
        <v>0</v>
      </c>
      <c r="G929" s="11">
        <f t="shared" si="437"/>
        <v>0</v>
      </c>
      <c r="I929" s="11">
        <f t="shared" si="462"/>
        <v>0</v>
      </c>
      <c r="J929" s="112">
        <f t="shared" si="463"/>
        <v>0</v>
      </c>
      <c r="L929" s="11">
        <f t="shared" si="438"/>
        <v>0</v>
      </c>
      <c r="M929" s="108">
        <f t="shared" si="439"/>
        <v>0</v>
      </c>
      <c r="O929" s="11">
        <f t="shared" si="440"/>
        <v>0</v>
      </c>
      <c r="P929" s="108">
        <f t="shared" si="441"/>
        <v>0</v>
      </c>
      <c r="R929" s="11">
        <f t="shared" si="442"/>
        <v>0</v>
      </c>
      <c r="S929" s="108">
        <f t="shared" si="443"/>
        <v>0</v>
      </c>
      <c r="U929" s="11">
        <f t="shared" si="444"/>
        <v>0</v>
      </c>
      <c r="V929" s="108">
        <f t="shared" si="445"/>
        <v>0</v>
      </c>
      <c r="X929" s="11">
        <f t="shared" si="446"/>
        <v>0</v>
      </c>
      <c r="Y929" s="108">
        <f t="shared" si="447"/>
        <v>0</v>
      </c>
      <c r="AA929" s="11">
        <f t="shared" si="448"/>
        <v>0</v>
      </c>
      <c r="AB929" s="108">
        <f t="shared" si="449"/>
        <v>0</v>
      </c>
      <c r="AD929" s="11">
        <f t="shared" si="450"/>
        <v>0</v>
      </c>
      <c r="AE929" s="108">
        <f t="shared" si="451"/>
        <v>0</v>
      </c>
      <c r="AG929" s="11">
        <f t="shared" si="452"/>
        <v>0</v>
      </c>
      <c r="AH929" s="108">
        <f t="shared" si="453"/>
        <v>0</v>
      </c>
      <c r="AJ929" s="11">
        <f t="shared" si="454"/>
        <v>0</v>
      </c>
      <c r="AK929" s="108">
        <f t="shared" si="455"/>
        <v>0</v>
      </c>
      <c r="AM929" s="11">
        <f t="shared" si="456"/>
        <v>0</v>
      </c>
      <c r="AN929" s="108">
        <f t="shared" si="457"/>
        <v>0</v>
      </c>
      <c r="AP929" s="11">
        <f t="shared" si="458"/>
        <v>0</v>
      </c>
      <c r="AQ929" s="108">
        <f t="shared" si="459"/>
        <v>0</v>
      </c>
      <c r="AS929" s="11">
        <f t="shared" si="460"/>
        <v>0</v>
      </c>
      <c r="AT929" s="108">
        <f t="shared" si="461"/>
        <v>0</v>
      </c>
      <c r="AU929" s="158" t="str">
        <f>IF(C929="","",VLOOKUP(B929,apoio!P:S,4,0))</f>
        <v/>
      </c>
    </row>
    <row r="930" spans="1:47" ht="15" customHeight="1" x14ac:dyDescent="0.25">
      <c r="A930" s="7" t="str">
        <f>IF('1_geral'!$D$45="","",'1_geral'!$A$45)</f>
        <v/>
      </c>
      <c r="B930" s="49" t="str">
        <f>IF('1_geral'!$G$45="","",'1_geral'!$G$45)</f>
        <v/>
      </c>
      <c r="C930" s="49" t="str">
        <f>IF('1_geral'!$D$45="","",'1_geral'!$D$45)</f>
        <v/>
      </c>
      <c r="D930" s="35" t="str">
        <f>IF(C930="","",1/'3_pessoal'!C$45)</f>
        <v/>
      </c>
      <c r="E930" s="12">
        <f>IF(C930="",0,'3_pessoal'!CK$45)</f>
        <v>0</v>
      </c>
      <c r="F930" s="33">
        <f>IF(C930="",0,'3_pessoal'!CM$45)</f>
        <v>0</v>
      </c>
      <c r="G930" s="12">
        <f t="shared" si="437"/>
        <v>0</v>
      </c>
      <c r="I930" s="12">
        <f t="shared" si="462"/>
        <v>0</v>
      </c>
      <c r="J930" s="12">
        <f t="shared" si="463"/>
        <v>0</v>
      </c>
      <c r="L930" s="12">
        <f t="shared" si="438"/>
        <v>0</v>
      </c>
      <c r="M930" s="33">
        <f t="shared" si="439"/>
        <v>0</v>
      </c>
      <c r="O930" s="12">
        <f t="shared" si="440"/>
        <v>0</v>
      </c>
      <c r="P930" s="33">
        <f t="shared" si="441"/>
        <v>0</v>
      </c>
      <c r="R930" s="12">
        <f t="shared" si="442"/>
        <v>0</v>
      </c>
      <c r="S930" s="33">
        <f t="shared" si="443"/>
        <v>0</v>
      </c>
      <c r="U930" s="12">
        <f t="shared" si="444"/>
        <v>0</v>
      </c>
      <c r="V930" s="33">
        <f t="shared" si="445"/>
        <v>0</v>
      </c>
      <c r="X930" s="12">
        <f t="shared" si="446"/>
        <v>0</v>
      </c>
      <c r="Y930" s="33">
        <f t="shared" si="447"/>
        <v>0</v>
      </c>
      <c r="AA930" s="12">
        <f t="shared" si="448"/>
        <v>0</v>
      </c>
      <c r="AB930" s="33">
        <f t="shared" si="449"/>
        <v>0</v>
      </c>
      <c r="AD930" s="12">
        <f t="shared" si="450"/>
        <v>0</v>
      </c>
      <c r="AE930" s="33">
        <f t="shared" si="451"/>
        <v>0</v>
      </c>
      <c r="AG930" s="12">
        <f t="shared" si="452"/>
        <v>0</v>
      </c>
      <c r="AH930" s="33">
        <f t="shared" si="453"/>
        <v>0</v>
      </c>
      <c r="AJ930" s="12">
        <f t="shared" si="454"/>
        <v>0</v>
      </c>
      <c r="AK930" s="33">
        <f t="shared" si="455"/>
        <v>0</v>
      </c>
      <c r="AM930" s="12">
        <f t="shared" si="456"/>
        <v>0</v>
      </c>
      <c r="AN930" s="33">
        <f t="shared" si="457"/>
        <v>0</v>
      </c>
      <c r="AP930" s="12">
        <f t="shared" si="458"/>
        <v>0</v>
      </c>
      <c r="AQ930" s="33">
        <f t="shared" si="459"/>
        <v>0</v>
      </c>
      <c r="AS930" s="12">
        <f t="shared" si="460"/>
        <v>0</v>
      </c>
      <c r="AT930" s="33">
        <f t="shared" si="461"/>
        <v>0</v>
      </c>
      <c r="AU930" s="158" t="str">
        <f>IF(C930="","",VLOOKUP(B930,apoio!P:S,4,0))</f>
        <v/>
      </c>
    </row>
    <row r="931" spans="1:47" ht="15" customHeight="1" x14ac:dyDescent="0.25">
      <c r="A931" s="10" t="str">
        <f>IF('1_geral'!$D$46="","",'1_geral'!$A$46)</f>
        <v/>
      </c>
      <c r="B931" s="48" t="str">
        <f>IF('1_geral'!$G$46="","",'1_geral'!$G$46)</f>
        <v/>
      </c>
      <c r="C931" s="48" t="str">
        <f>IF('1_geral'!$D$46="","",'1_geral'!$D$46)</f>
        <v/>
      </c>
      <c r="D931" s="35" t="str">
        <f>IF(C931="","",1/'3_pessoal'!C$46)</f>
        <v/>
      </c>
      <c r="E931" s="11">
        <f>IF(C931="",0,'3_pessoal'!CK$46)</f>
        <v>0</v>
      </c>
      <c r="F931" s="108">
        <f>IF(C931="",0,'3_pessoal'!CM$46)</f>
        <v>0</v>
      </c>
      <c r="G931" s="11">
        <f t="shared" si="437"/>
        <v>0</v>
      </c>
      <c r="I931" s="11">
        <f t="shared" si="462"/>
        <v>0</v>
      </c>
      <c r="J931" s="112">
        <f t="shared" si="463"/>
        <v>0</v>
      </c>
      <c r="L931" s="11">
        <f t="shared" si="438"/>
        <v>0</v>
      </c>
      <c r="M931" s="108">
        <f t="shared" si="439"/>
        <v>0</v>
      </c>
      <c r="O931" s="11">
        <f t="shared" si="440"/>
        <v>0</v>
      </c>
      <c r="P931" s="108">
        <f t="shared" si="441"/>
        <v>0</v>
      </c>
      <c r="R931" s="11">
        <f t="shared" si="442"/>
        <v>0</v>
      </c>
      <c r="S931" s="108">
        <f t="shared" si="443"/>
        <v>0</v>
      </c>
      <c r="U931" s="11">
        <f t="shared" si="444"/>
        <v>0</v>
      </c>
      <c r="V931" s="108">
        <f t="shared" si="445"/>
        <v>0</v>
      </c>
      <c r="X931" s="11">
        <f t="shared" si="446"/>
        <v>0</v>
      </c>
      <c r="Y931" s="108">
        <f t="shared" si="447"/>
        <v>0</v>
      </c>
      <c r="AA931" s="11">
        <f t="shared" si="448"/>
        <v>0</v>
      </c>
      <c r="AB931" s="108">
        <f t="shared" si="449"/>
        <v>0</v>
      </c>
      <c r="AD931" s="11">
        <f t="shared" si="450"/>
        <v>0</v>
      </c>
      <c r="AE931" s="108">
        <f t="shared" si="451"/>
        <v>0</v>
      </c>
      <c r="AG931" s="11">
        <f t="shared" si="452"/>
        <v>0</v>
      </c>
      <c r="AH931" s="108">
        <f t="shared" si="453"/>
        <v>0</v>
      </c>
      <c r="AJ931" s="11">
        <f t="shared" si="454"/>
        <v>0</v>
      </c>
      <c r="AK931" s="108">
        <f t="shared" si="455"/>
        <v>0</v>
      </c>
      <c r="AM931" s="11">
        <f t="shared" si="456"/>
        <v>0</v>
      </c>
      <c r="AN931" s="108">
        <f t="shared" si="457"/>
        <v>0</v>
      </c>
      <c r="AP931" s="11">
        <f t="shared" si="458"/>
        <v>0</v>
      </c>
      <c r="AQ931" s="108">
        <f t="shared" si="459"/>
        <v>0</v>
      </c>
      <c r="AS931" s="11">
        <f t="shared" si="460"/>
        <v>0</v>
      </c>
      <c r="AT931" s="108">
        <f t="shared" si="461"/>
        <v>0</v>
      </c>
      <c r="AU931" s="158" t="str">
        <f>IF(C931="","",VLOOKUP(B931,apoio!P:S,4,0))</f>
        <v/>
      </c>
    </row>
    <row r="932" spans="1:47" ht="15" customHeight="1" x14ac:dyDescent="0.25">
      <c r="A932" s="7" t="str">
        <f>IF('1_geral'!$D$47="","",'1_geral'!$A$47)</f>
        <v/>
      </c>
      <c r="B932" s="49" t="str">
        <f>IF('1_geral'!$G$47="","",'1_geral'!$G$47)</f>
        <v/>
      </c>
      <c r="C932" s="49" t="str">
        <f>IF('1_geral'!$D$47="","",'1_geral'!$D$47)</f>
        <v/>
      </c>
      <c r="D932" s="35" t="str">
        <f>IF(C932="","",1/'3_pessoal'!C$47)</f>
        <v/>
      </c>
      <c r="E932" s="12">
        <f>IF(C932="",0,'3_pessoal'!CK$47)</f>
        <v>0</v>
      </c>
      <c r="F932" s="33">
        <f>IF(C932="",0,'3_pessoal'!CM$47)</f>
        <v>0</v>
      </c>
      <c r="G932" s="12">
        <f t="shared" si="437"/>
        <v>0</v>
      </c>
      <c r="I932" s="12">
        <f t="shared" si="462"/>
        <v>0</v>
      </c>
      <c r="J932" s="12">
        <f t="shared" si="463"/>
        <v>0</v>
      </c>
      <c r="L932" s="12">
        <f t="shared" si="438"/>
        <v>0</v>
      </c>
      <c r="M932" s="33">
        <f t="shared" si="439"/>
        <v>0</v>
      </c>
      <c r="O932" s="12">
        <f t="shared" si="440"/>
        <v>0</v>
      </c>
      <c r="P932" s="33">
        <f t="shared" si="441"/>
        <v>0</v>
      </c>
      <c r="R932" s="12">
        <f t="shared" si="442"/>
        <v>0</v>
      </c>
      <c r="S932" s="33">
        <f t="shared" si="443"/>
        <v>0</v>
      </c>
      <c r="U932" s="12">
        <f t="shared" si="444"/>
        <v>0</v>
      </c>
      <c r="V932" s="33">
        <f t="shared" si="445"/>
        <v>0</v>
      </c>
      <c r="X932" s="12">
        <f t="shared" si="446"/>
        <v>0</v>
      </c>
      <c r="Y932" s="33">
        <f t="shared" si="447"/>
        <v>0</v>
      </c>
      <c r="AA932" s="12">
        <f t="shared" si="448"/>
        <v>0</v>
      </c>
      <c r="AB932" s="33">
        <f t="shared" si="449"/>
        <v>0</v>
      </c>
      <c r="AD932" s="12">
        <f t="shared" si="450"/>
        <v>0</v>
      </c>
      <c r="AE932" s="33">
        <f t="shared" si="451"/>
        <v>0</v>
      </c>
      <c r="AG932" s="12">
        <f t="shared" si="452"/>
        <v>0</v>
      </c>
      <c r="AH932" s="33">
        <f t="shared" si="453"/>
        <v>0</v>
      </c>
      <c r="AJ932" s="12">
        <f t="shared" si="454"/>
        <v>0</v>
      </c>
      <c r="AK932" s="33">
        <f t="shared" si="455"/>
        <v>0</v>
      </c>
      <c r="AM932" s="12">
        <f t="shared" si="456"/>
        <v>0</v>
      </c>
      <c r="AN932" s="33">
        <f t="shared" si="457"/>
        <v>0</v>
      </c>
      <c r="AP932" s="12">
        <f t="shared" si="458"/>
        <v>0</v>
      </c>
      <c r="AQ932" s="33">
        <f t="shared" si="459"/>
        <v>0</v>
      </c>
      <c r="AS932" s="12">
        <f t="shared" si="460"/>
        <v>0</v>
      </c>
      <c r="AT932" s="33">
        <f t="shared" si="461"/>
        <v>0</v>
      </c>
      <c r="AU932" s="158" t="str">
        <f>IF(C932="","",VLOOKUP(B932,apoio!P:S,4,0))</f>
        <v/>
      </c>
    </row>
    <row r="933" spans="1:47" ht="15" customHeight="1" x14ac:dyDescent="0.25">
      <c r="A933" s="10" t="str">
        <f>IF('1_geral'!$D$48="","",'1_geral'!$A$48)</f>
        <v/>
      </c>
      <c r="B933" s="48" t="str">
        <f>IF('1_geral'!$G$48="","",'1_geral'!$G$48)</f>
        <v/>
      </c>
      <c r="C933" s="48" t="str">
        <f>IF('1_geral'!$D$48="","",'1_geral'!$D$48)</f>
        <v/>
      </c>
      <c r="D933" s="35" t="str">
        <f>IF(C933="","",1/'3_pessoal'!C$48)</f>
        <v/>
      </c>
      <c r="E933" s="11">
        <f>IF(C933="",0,'3_pessoal'!CK$48)</f>
        <v>0</v>
      </c>
      <c r="F933" s="108">
        <f>IF(C933="",0,'3_pessoal'!CM$48)</f>
        <v>0</v>
      </c>
      <c r="G933" s="11">
        <f t="shared" si="437"/>
        <v>0</v>
      </c>
      <c r="I933" s="11">
        <f t="shared" si="462"/>
        <v>0</v>
      </c>
      <c r="J933" s="112">
        <f t="shared" si="463"/>
        <v>0</v>
      </c>
      <c r="L933" s="11">
        <f t="shared" si="438"/>
        <v>0</v>
      </c>
      <c r="M933" s="108">
        <f t="shared" si="439"/>
        <v>0</v>
      </c>
      <c r="O933" s="11">
        <f t="shared" si="440"/>
        <v>0</v>
      </c>
      <c r="P933" s="108">
        <f t="shared" si="441"/>
        <v>0</v>
      </c>
      <c r="R933" s="11">
        <f t="shared" si="442"/>
        <v>0</v>
      </c>
      <c r="S933" s="108">
        <f t="shared" si="443"/>
        <v>0</v>
      </c>
      <c r="U933" s="11">
        <f t="shared" si="444"/>
        <v>0</v>
      </c>
      <c r="V933" s="108">
        <f t="shared" si="445"/>
        <v>0</v>
      </c>
      <c r="X933" s="11">
        <f t="shared" si="446"/>
        <v>0</v>
      </c>
      <c r="Y933" s="108">
        <f t="shared" si="447"/>
        <v>0</v>
      </c>
      <c r="AA933" s="11">
        <f t="shared" si="448"/>
        <v>0</v>
      </c>
      <c r="AB933" s="108">
        <f t="shared" si="449"/>
        <v>0</v>
      </c>
      <c r="AD933" s="11">
        <f t="shared" si="450"/>
        <v>0</v>
      </c>
      <c r="AE933" s="108">
        <f t="shared" si="451"/>
        <v>0</v>
      </c>
      <c r="AG933" s="11">
        <f t="shared" si="452"/>
        <v>0</v>
      </c>
      <c r="AH933" s="108">
        <f t="shared" si="453"/>
        <v>0</v>
      </c>
      <c r="AJ933" s="11">
        <f t="shared" si="454"/>
        <v>0</v>
      </c>
      <c r="AK933" s="108">
        <f t="shared" si="455"/>
        <v>0</v>
      </c>
      <c r="AM933" s="11">
        <f t="shared" si="456"/>
        <v>0</v>
      </c>
      <c r="AN933" s="108">
        <f t="shared" si="457"/>
        <v>0</v>
      </c>
      <c r="AP933" s="11">
        <f t="shared" si="458"/>
        <v>0</v>
      </c>
      <c r="AQ933" s="108">
        <f t="shared" si="459"/>
        <v>0</v>
      </c>
      <c r="AS933" s="11">
        <f t="shared" si="460"/>
        <v>0</v>
      </c>
      <c r="AT933" s="108">
        <f t="shared" si="461"/>
        <v>0</v>
      </c>
      <c r="AU933" s="158" t="str">
        <f>IF(C933="","",VLOOKUP(B933,apoio!P:S,4,0))</f>
        <v/>
      </c>
    </row>
    <row r="934" spans="1:47" ht="15" customHeight="1" x14ac:dyDescent="0.25">
      <c r="A934" s="7" t="str">
        <f>IF('1_geral'!$D$49="","",'1_geral'!$A$49)</f>
        <v/>
      </c>
      <c r="B934" s="49" t="str">
        <f>IF('1_geral'!$G$49="","",'1_geral'!$G$49)</f>
        <v/>
      </c>
      <c r="C934" s="49" t="str">
        <f>IF('1_geral'!$D$49="","",'1_geral'!$D$49)</f>
        <v/>
      </c>
      <c r="D934" s="35" t="str">
        <f>IF(C934="","",1/'3_pessoal'!C$49)</f>
        <v/>
      </c>
      <c r="E934" s="12">
        <f>IF(C934="",0,'3_pessoal'!CK$49)</f>
        <v>0</v>
      </c>
      <c r="F934" s="33">
        <f>IF(C934="",0,'3_pessoal'!CM$49)</f>
        <v>0</v>
      </c>
      <c r="G934" s="12">
        <f t="shared" si="437"/>
        <v>0</v>
      </c>
      <c r="I934" s="12">
        <f t="shared" si="462"/>
        <v>0</v>
      </c>
      <c r="J934" s="12">
        <f t="shared" si="463"/>
        <v>0</v>
      </c>
      <c r="L934" s="12">
        <f t="shared" si="438"/>
        <v>0</v>
      </c>
      <c r="M934" s="33">
        <f t="shared" si="439"/>
        <v>0</v>
      </c>
      <c r="O934" s="12">
        <f t="shared" si="440"/>
        <v>0</v>
      </c>
      <c r="P934" s="33">
        <f t="shared" si="441"/>
        <v>0</v>
      </c>
      <c r="R934" s="12">
        <f t="shared" si="442"/>
        <v>0</v>
      </c>
      <c r="S934" s="33">
        <f t="shared" si="443"/>
        <v>0</v>
      </c>
      <c r="U934" s="12">
        <f t="shared" si="444"/>
        <v>0</v>
      </c>
      <c r="V934" s="33">
        <f t="shared" si="445"/>
        <v>0</v>
      </c>
      <c r="X934" s="12">
        <f t="shared" si="446"/>
        <v>0</v>
      </c>
      <c r="Y934" s="33">
        <f t="shared" si="447"/>
        <v>0</v>
      </c>
      <c r="AA934" s="12">
        <f t="shared" si="448"/>
        <v>0</v>
      </c>
      <c r="AB934" s="33">
        <f t="shared" si="449"/>
        <v>0</v>
      </c>
      <c r="AD934" s="12">
        <f t="shared" si="450"/>
        <v>0</v>
      </c>
      <c r="AE934" s="33">
        <f t="shared" si="451"/>
        <v>0</v>
      </c>
      <c r="AG934" s="12">
        <f t="shared" si="452"/>
        <v>0</v>
      </c>
      <c r="AH934" s="33">
        <f t="shared" si="453"/>
        <v>0</v>
      </c>
      <c r="AJ934" s="12">
        <f t="shared" si="454"/>
        <v>0</v>
      </c>
      <c r="AK934" s="33">
        <f t="shared" si="455"/>
        <v>0</v>
      </c>
      <c r="AM934" s="12">
        <f t="shared" si="456"/>
        <v>0</v>
      </c>
      <c r="AN934" s="33">
        <f t="shared" si="457"/>
        <v>0</v>
      </c>
      <c r="AP934" s="12">
        <f t="shared" si="458"/>
        <v>0</v>
      </c>
      <c r="AQ934" s="33">
        <f t="shared" si="459"/>
        <v>0</v>
      </c>
      <c r="AS934" s="12">
        <f t="shared" si="460"/>
        <v>0</v>
      </c>
      <c r="AT934" s="33">
        <f t="shared" si="461"/>
        <v>0</v>
      </c>
      <c r="AU934" s="158" t="str">
        <f>IF(C934="","",VLOOKUP(B934,apoio!P:S,4,0))</f>
        <v/>
      </c>
    </row>
    <row r="935" spans="1:47" ht="15" customHeight="1" x14ac:dyDescent="0.25">
      <c r="A935" s="10" t="str">
        <f>IF('1_geral'!$D$50="","",'1_geral'!$A$50)</f>
        <v/>
      </c>
      <c r="B935" s="48" t="str">
        <f>IF('1_geral'!$G$50="","",'1_geral'!$G$50)</f>
        <v/>
      </c>
      <c r="C935" s="48" t="str">
        <f>IF('1_geral'!$D$50="","",'1_geral'!$D$50)</f>
        <v/>
      </c>
      <c r="D935" s="35" t="str">
        <f>IF(C935="","",1/'3_pessoal'!C$50)</f>
        <v/>
      </c>
      <c r="E935" s="11">
        <f>IF(C935="",0,'3_pessoal'!CK$50)</f>
        <v>0</v>
      </c>
      <c r="F935" s="108">
        <f>IF(C935="",0,'3_pessoal'!CM$50)</f>
        <v>0</v>
      </c>
      <c r="G935" s="11">
        <f t="shared" si="437"/>
        <v>0</v>
      </c>
      <c r="I935" s="11">
        <f t="shared" si="462"/>
        <v>0</v>
      </c>
      <c r="J935" s="112">
        <f t="shared" si="463"/>
        <v>0</v>
      </c>
      <c r="L935" s="11">
        <f t="shared" si="438"/>
        <v>0</v>
      </c>
      <c r="M935" s="108">
        <f t="shared" si="439"/>
        <v>0</v>
      </c>
      <c r="O935" s="11">
        <f t="shared" si="440"/>
        <v>0</v>
      </c>
      <c r="P935" s="108">
        <f t="shared" si="441"/>
        <v>0</v>
      </c>
      <c r="R935" s="11">
        <f t="shared" si="442"/>
        <v>0</v>
      </c>
      <c r="S935" s="108">
        <f t="shared" si="443"/>
        <v>0</v>
      </c>
      <c r="U935" s="11">
        <f t="shared" si="444"/>
        <v>0</v>
      </c>
      <c r="V935" s="108">
        <f t="shared" si="445"/>
        <v>0</v>
      </c>
      <c r="X935" s="11">
        <f t="shared" si="446"/>
        <v>0</v>
      </c>
      <c r="Y935" s="108">
        <f t="shared" si="447"/>
        <v>0</v>
      </c>
      <c r="AA935" s="11">
        <f t="shared" si="448"/>
        <v>0</v>
      </c>
      <c r="AB935" s="108">
        <f t="shared" si="449"/>
        <v>0</v>
      </c>
      <c r="AD935" s="11">
        <f t="shared" si="450"/>
        <v>0</v>
      </c>
      <c r="AE935" s="108">
        <f t="shared" si="451"/>
        <v>0</v>
      </c>
      <c r="AG935" s="11">
        <f t="shared" si="452"/>
        <v>0</v>
      </c>
      <c r="AH935" s="108">
        <f t="shared" si="453"/>
        <v>0</v>
      </c>
      <c r="AJ935" s="11">
        <f t="shared" si="454"/>
        <v>0</v>
      </c>
      <c r="AK935" s="108">
        <f t="shared" si="455"/>
        <v>0</v>
      </c>
      <c r="AM935" s="11">
        <f t="shared" si="456"/>
        <v>0</v>
      </c>
      <c r="AN935" s="108">
        <f t="shared" si="457"/>
        <v>0</v>
      </c>
      <c r="AP935" s="11">
        <f t="shared" si="458"/>
        <v>0</v>
      </c>
      <c r="AQ935" s="108">
        <f t="shared" si="459"/>
        <v>0</v>
      </c>
      <c r="AS935" s="11">
        <f t="shared" si="460"/>
        <v>0</v>
      </c>
      <c r="AT935" s="108">
        <f t="shared" si="461"/>
        <v>0</v>
      </c>
      <c r="AU935" s="158" t="str">
        <f>IF(C935="","",VLOOKUP(B935,apoio!P:S,4,0))</f>
        <v/>
      </c>
    </row>
    <row r="936" spans="1:47" ht="15" customHeight="1" x14ac:dyDescent="0.25">
      <c r="A936" s="7" t="str">
        <f>IF('1_geral'!$D$51="","",'1_geral'!$A$51)</f>
        <v/>
      </c>
      <c r="B936" s="49" t="str">
        <f>IF('1_geral'!$G$51="","",'1_geral'!$G$51)</f>
        <v/>
      </c>
      <c r="C936" s="49" t="str">
        <f>IF('1_geral'!$D$51="","",'1_geral'!$D$51)</f>
        <v/>
      </c>
      <c r="D936" s="35" t="str">
        <f>IF(C936="","",1/'3_pessoal'!C$51)</f>
        <v/>
      </c>
      <c r="E936" s="12">
        <f>IF(C936="",0,'3_pessoal'!CK$51)</f>
        <v>0</v>
      </c>
      <c r="F936" s="33">
        <f>IF(C936="",0,'3_pessoal'!CM$51)</f>
        <v>0</v>
      </c>
      <c r="G936" s="12">
        <f t="shared" si="437"/>
        <v>0</v>
      </c>
      <c r="I936" s="12">
        <f t="shared" si="462"/>
        <v>0</v>
      </c>
      <c r="J936" s="12">
        <f t="shared" si="463"/>
        <v>0</v>
      </c>
      <c r="L936" s="12">
        <f t="shared" si="438"/>
        <v>0</v>
      </c>
      <c r="M936" s="33">
        <f t="shared" si="439"/>
        <v>0</v>
      </c>
      <c r="O936" s="12">
        <f t="shared" si="440"/>
        <v>0</v>
      </c>
      <c r="P936" s="33">
        <f t="shared" si="441"/>
        <v>0</v>
      </c>
      <c r="R936" s="12">
        <f t="shared" si="442"/>
        <v>0</v>
      </c>
      <c r="S936" s="33">
        <f t="shared" si="443"/>
        <v>0</v>
      </c>
      <c r="U936" s="12">
        <f t="shared" si="444"/>
        <v>0</v>
      </c>
      <c r="V936" s="33">
        <f t="shared" si="445"/>
        <v>0</v>
      </c>
      <c r="X936" s="12">
        <f t="shared" si="446"/>
        <v>0</v>
      </c>
      <c r="Y936" s="33">
        <f t="shared" si="447"/>
        <v>0</v>
      </c>
      <c r="AA936" s="12">
        <f t="shared" si="448"/>
        <v>0</v>
      </c>
      <c r="AB936" s="33">
        <f t="shared" si="449"/>
        <v>0</v>
      </c>
      <c r="AD936" s="12">
        <f t="shared" si="450"/>
        <v>0</v>
      </c>
      <c r="AE936" s="33">
        <f t="shared" si="451"/>
        <v>0</v>
      </c>
      <c r="AG936" s="12">
        <f t="shared" si="452"/>
        <v>0</v>
      </c>
      <c r="AH936" s="33">
        <f t="shared" si="453"/>
        <v>0</v>
      </c>
      <c r="AJ936" s="12">
        <f t="shared" si="454"/>
        <v>0</v>
      </c>
      <c r="AK936" s="33">
        <f t="shared" si="455"/>
        <v>0</v>
      </c>
      <c r="AM936" s="12">
        <f t="shared" si="456"/>
        <v>0</v>
      </c>
      <c r="AN936" s="33">
        <f t="shared" si="457"/>
        <v>0</v>
      </c>
      <c r="AP936" s="12">
        <f t="shared" si="458"/>
        <v>0</v>
      </c>
      <c r="AQ936" s="33">
        <f t="shared" si="459"/>
        <v>0</v>
      </c>
      <c r="AS936" s="12">
        <f t="shared" si="460"/>
        <v>0</v>
      </c>
      <c r="AT936" s="33">
        <f t="shared" si="461"/>
        <v>0</v>
      </c>
      <c r="AU936" s="158" t="str">
        <f>IF(C936="","",VLOOKUP(B936,apoio!P:S,4,0))</f>
        <v/>
      </c>
    </row>
    <row r="937" spans="1:47" ht="15" customHeight="1" x14ac:dyDescent="0.25">
      <c r="A937" s="10" t="str">
        <f>IF('1_geral'!$D$52="","",'1_geral'!$A$52)</f>
        <v/>
      </c>
      <c r="B937" s="48" t="str">
        <f>IF('1_geral'!$G$52="","",'1_geral'!$G$52)</f>
        <v/>
      </c>
      <c r="C937" s="48" t="str">
        <f>IF('1_geral'!$D$52="","",'1_geral'!$D$52)</f>
        <v/>
      </c>
      <c r="D937" s="35" t="str">
        <f>IF(C937="","",1/'3_pessoal'!C$52)</f>
        <v/>
      </c>
      <c r="E937" s="11">
        <f>IF(C937="",0,'3_pessoal'!CK$52)</f>
        <v>0</v>
      </c>
      <c r="F937" s="108">
        <f>IF(C937="",0,'3_pessoal'!CM$52)</f>
        <v>0</v>
      </c>
      <c r="G937" s="11">
        <f t="shared" si="437"/>
        <v>0</v>
      </c>
      <c r="I937" s="11">
        <f t="shared" si="462"/>
        <v>0</v>
      </c>
      <c r="J937" s="112">
        <f t="shared" si="463"/>
        <v>0</v>
      </c>
      <c r="L937" s="11">
        <f t="shared" si="438"/>
        <v>0</v>
      </c>
      <c r="M937" s="108">
        <f t="shared" si="439"/>
        <v>0</v>
      </c>
      <c r="O937" s="11">
        <f t="shared" si="440"/>
        <v>0</v>
      </c>
      <c r="P937" s="108">
        <f t="shared" si="441"/>
        <v>0</v>
      </c>
      <c r="R937" s="11">
        <f t="shared" si="442"/>
        <v>0</v>
      </c>
      <c r="S937" s="108">
        <f t="shared" si="443"/>
        <v>0</v>
      </c>
      <c r="U937" s="11">
        <f t="shared" si="444"/>
        <v>0</v>
      </c>
      <c r="V937" s="108">
        <f t="shared" si="445"/>
        <v>0</v>
      </c>
      <c r="X937" s="11">
        <f t="shared" si="446"/>
        <v>0</v>
      </c>
      <c r="Y937" s="108">
        <f t="shared" si="447"/>
        <v>0</v>
      </c>
      <c r="AA937" s="11">
        <f t="shared" si="448"/>
        <v>0</v>
      </c>
      <c r="AB937" s="108">
        <f t="shared" si="449"/>
        <v>0</v>
      </c>
      <c r="AD937" s="11">
        <f t="shared" si="450"/>
        <v>0</v>
      </c>
      <c r="AE937" s="108">
        <f t="shared" si="451"/>
        <v>0</v>
      </c>
      <c r="AG937" s="11">
        <f t="shared" si="452"/>
        <v>0</v>
      </c>
      <c r="AH937" s="108">
        <f t="shared" si="453"/>
        <v>0</v>
      </c>
      <c r="AJ937" s="11">
        <f t="shared" si="454"/>
        <v>0</v>
      </c>
      <c r="AK937" s="108">
        <f t="shared" si="455"/>
        <v>0</v>
      </c>
      <c r="AM937" s="11">
        <f t="shared" si="456"/>
        <v>0</v>
      </c>
      <c r="AN937" s="108">
        <f t="shared" si="457"/>
        <v>0</v>
      </c>
      <c r="AP937" s="11">
        <f t="shared" si="458"/>
        <v>0</v>
      </c>
      <c r="AQ937" s="108">
        <f t="shared" si="459"/>
        <v>0</v>
      </c>
      <c r="AS937" s="11">
        <f t="shared" si="460"/>
        <v>0</v>
      </c>
      <c r="AT937" s="108">
        <f t="shared" si="461"/>
        <v>0</v>
      </c>
      <c r="AU937" s="158" t="str">
        <f>IF(C937="","",VLOOKUP(B937,apoio!P:S,4,0))</f>
        <v/>
      </c>
    </row>
    <row r="938" spans="1:47" ht="15" customHeight="1" x14ac:dyDescent="0.25">
      <c r="A938" s="7" t="str">
        <f>IF('1_geral'!$D$53="","",'1_geral'!$A$53)</f>
        <v/>
      </c>
      <c r="B938" s="49" t="str">
        <f>IF('1_geral'!$G$53="","",'1_geral'!$G$53)</f>
        <v/>
      </c>
      <c r="C938" s="49" t="str">
        <f>IF('1_geral'!$D$53="","",'1_geral'!$D$53)</f>
        <v/>
      </c>
      <c r="D938" s="35" t="str">
        <f>IF(C938="","",1/'3_pessoal'!C$53)</f>
        <v/>
      </c>
      <c r="E938" s="12">
        <f>IF(C938="",0,'3_pessoal'!CK$53)</f>
        <v>0</v>
      </c>
      <c r="F938" s="33">
        <f>IF(C938="",0,'3_pessoal'!CM$53)</f>
        <v>0</v>
      </c>
      <c r="G938" s="12">
        <f t="shared" si="437"/>
        <v>0</v>
      </c>
      <c r="I938" s="12">
        <f t="shared" si="462"/>
        <v>0</v>
      </c>
      <c r="J938" s="12">
        <f t="shared" si="463"/>
        <v>0</v>
      </c>
      <c r="L938" s="12">
        <f t="shared" si="438"/>
        <v>0</v>
      </c>
      <c r="M938" s="33">
        <f t="shared" si="439"/>
        <v>0</v>
      </c>
      <c r="O938" s="12">
        <f t="shared" si="440"/>
        <v>0</v>
      </c>
      <c r="P938" s="33">
        <f t="shared" si="441"/>
        <v>0</v>
      </c>
      <c r="R938" s="12">
        <f t="shared" si="442"/>
        <v>0</v>
      </c>
      <c r="S938" s="33">
        <f t="shared" si="443"/>
        <v>0</v>
      </c>
      <c r="U938" s="12">
        <f t="shared" si="444"/>
        <v>0</v>
      </c>
      <c r="V938" s="33">
        <f t="shared" si="445"/>
        <v>0</v>
      </c>
      <c r="X938" s="12">
        <f t="shared" si="446"/>
        <v>0</v>
      </c>
      <c r="Y938" s="33">
        <f t="shared" si="447"/>
        <v>0</v>
      </c>
      <c r="AA938" s="12">
        <f t="shared" si="448"/>
        <v>0</v>
      </c>
      <c r="AB938" s="33">
        <f t="shared" si="449"/>
        <v>0</v>
      </c>
      <c r="AD938" s="12">
        <f t="shared" si="450"/>
        <v>0</v>
      </c>
      <c r="AE938" s="33">
        <f t="shared" si="451"/>
        <v>0</v>
      </c>
      <c r="AG938" s="12">
        <f t="shared" si="452"/>
        <v>0</v>
      </c>
      <c r="AH938" s="33">
        <f t="shared" si="453"/>
        <v>0</v>
      </c>
      <c r="AJ938" s="12">
        <f t="shared" si="454"/>
        <v>0</v>
      </c>
      <c r="AK938" s="33">
        <f t="shared" si="455"/>
        <v>0</v>
      </c>
      <c r="AM938" s="12">
        <f t="shared" si="456"/>
        <v>0</v>
      </c>
      <c r="AN938" s="33">
        <f t="shared" si="457"/>
        <v>0</v>
      </c>
      <c r="AP938" s="12">
        <f t="shared" si="458"/>
        <v>0</v>
      </c>
      <c r="AQ938" s="33">
        <f t="shared" si="459"/>
        <v>0</v>
      </c>
      <c r="AS938" s="12">
        <f t="shared" si="460"/>
        <v>0</v>
      </c>
      <c r="AT938" s="33">
        <f t="shared" si="461"/>
        <v>0</v>
      </c>
      <c r="AU938" s="158" t="str">
        <f>IF(C938="","",VLOOKUP(B938,apoio!P:S,4,0))</f>
        <v/>
      </c>
    </row>
    <row r="939" spans="1:47" ht="15" customHeight="1" x14ac:dyDescent="0.25">
      <c r="A939" s="10" t="str">
        <f>IF('1_geral'!$D$54="","",'1_geral'!$A$54)</f>
        <v/>
      </c>
      <c r="B939" s="48" t="str">
        <f>IF('1_geral'!$G$54="","",'1_geral'!$G$54)</f>
        <v/>
      </c>
      <c r="C939" s="48" t="str">
        <f>IF('1_geral'!$D$54="","",'1_geral'!$D$54)</f>
        <v/>
      </c>
      <c r="D939" s="35" t="str">
        <f>IF(C939="","",1/'3_pessoal'!C$54)</f>
        <v/>
      </c>
      <c r="E939" s="11">
        <f>IF(C939="",0,'3_pessoal'!CK$54)</f>
        <v>0</v>
      </c>
      <c r="F939" s="108">
        <f>IF(C939="",0,'3_pessoal'!CM$54)</f>
        <v>0</v>
      </c>
      <c r="G939" s="11">
        <f t="shared" si="437"/>
        <v>0</v>
      </c>
      <c r="I939" s="11">
        <f t="shared" si="462"/>
        <v>0</v>
      </c>
      <c r="J939" s="112">
        <f t="shared" si="463"/>
        <v>0</v>
      </c>
      <c r="L939" s="11">
        <f t="shared" si="438"/>
        <v>0</v>
      </c>
      <c r="M939" s="108">
        <f t="shared" si="439"/>
        <v>0</v>
      </c>
      <c r="O939" s="11">
        <f t="shared" si="440"/>
        <v>0</v>
      </c>
      <c r="P939" s="108">
        <f t="shared" si="441"/>
        <v>0</v>
      </c>
      <c r="R939" s="11">
        <f t="shared" si="442"/>
        <v>0</v>
      </c>
      <c r="S939" s="108">
        <f t="shared" si="443"/>
        <v>0</v>
      </c>
      <c r="U939" s="11">
        <f t="shared" si="444"/>
        <v>0</v>
      </c>
      <c r="V939" s="108">
        <f t="shared" si="445"/>
        <v>0</v>
      </c>
      <c r="X939" s="11">
        <f t="shared" si="446"/>
        <v>0</v>
      </c>
      <c r="Y939" s="108">
        <f t="shared" si="447"/>
        <v>0</v>
      </c>
      <c r="AA939" s="11">
        <f t="shared" si="448"/>
        <v>0</v>
      </c>
      <c r="AB939" s="108">
        <f t="shared" si="449"/>
        <v>0</v>
      </c>
      <c r="AD939" s="11">
        <f t="shared" si="450"/>
        <v>0</v>
      </c>
      <c r="AE939" s="108">
        <f t="shared" si="451"/>
        <v>0</v>
      </c>
      <c r="AG939" s="11">
        <f t="shared" si="452"/>
        <v>0</v>
      </c>
      <c r="AH939" s="108">
        <f t="shared" si="453"/>
        <v>0</v>
      </c>
      <c r="AJ939" s="11">
        <f t="shared" si="454"/>
        <v>0</v>
      </c>
      <c r="AK939" s="108">
        <f t="shared" si="455"/>
        <v>0</v>
      </c>
      <c r="AM939" s="11">
        <f t="shared" si="456"/>
        <v>0</v>
      </c>
      <c r="AN939" s="108">
        <f t="shared" si="457"/>
        <v>0</v>
      </c>
      <c r="AP939" s="11">
        <f t="shared" si="458"/>
        <v>0</v>
      </c>
      <c r="AQ939" s="108">
        <f t="shared" si="459"/>
        <v>0</v>
      </c>
      <c r="AS939" s="11">
        <f t="shared" si="460"/>
        <v>0</v>
      </c>
      <c r="AT939" s="108">
        <f t="shared" si="461"/>
        <v>0</v>
      </c>
      <c r="AU939" s="158" t="str">
        <f>IF(C939="","",VLOOKUP(B939,apoio!P:S,4,0))</f>
        <v/>
      </c>
    </row>
    <row r="940" spans="1:47" ht="15" customHeight="1" x14ac:dyDescent="0.25">
      <c r="A940" s="7" t="str">
        <f>IF('1_geral'!$D$55="","",'1_geral'!$A$55)</f>
        <v/>
      </c>
      <c r="B940" s="49" t="str">
        <f>IF('1_geral'!$G$55="","",'1_geral'!$G$55)</f>
        <v/>
      </c>
      <c r="C940" s="49" t="str">
        <f>IF('1_geral'!$D$55="","",'1_geral'!$D$55)</f>
        <v/>
      </c>
      <c r="D940" s="35" t="str">
        <f>IF(C940="","",1/'3_pessoal'!C$55)</f>
        <v/>
      </c>
      <c r="E940" s="12">
        <f>IF(C940="",0,'3_pessoal'!CK$55)</f>
        <v>0</v>
      </c>
      <c r="F940" s="33">
        <f>IF(C940="",0,'3_pessoal'!CM$55)</f>
        <v>0</v>
      </c>
      <c r="G940" s="12">
        <f t="shared" si="437"/>
        <v>0</v>
      </c>
      <c r="I940" s="12">
        <f t="shared" si="462"/>
        <v>0</v>
      </c>
      <c r="J940" s="12">
        <f t="shared" si="463"/>
        <v>0</v>
      </c>
      <c r="L940" s="12">
        <f t="shared" si="438"/>
        <v>0</v>
      </c>
      <c r="M940" s="33">
        <f t="shared" si="439"/>
        <v>0</v>
      </c>
      <c r="O940" s="12">
        <f t="shared" si="440"/>
        <v>0</v>
      </c>
      <c r="P940" s="33">
        <f t="shared" si="441"/>
        <v>0</v>
      </c>
      <c r="R940" s="12">
        <f t="shared" si="442"/>
        <v>0</v>
      </c>
      <c r="S940" s="33">
        <f t="shared" si="443"/>
        <v>0</v>
      </c>
      <c r="U940" s="12">
        <f t="shared" si="444"/>
        <v>0</v>
      </c>
      <c r="V940" s="33">
        <f t="shared" si="445"/>
        <v>0</v>
      </c>
      <c r="X940" s="12">
        <f t="shared" si="446"/>
        <v>0</v>
      </c>
      <c r="Y940" s="33">
        <f t="shared" si="447"/>
        <v>0</v>
      </c>
      <c r="AA940" s="12">
        <f t="shared" si="448"/>
        <v>0</v>
      </c>
      <c r="AB940" s="33">
        <f t="shared" si="449"/>
        <v>0</v>
      </c>
      <c r="AD940" s="12">
        <f t="shared" si="450"/>
        <v>0</v>
      </c>
      <c r="AE940" s="33">
        <f t="shared" si="451"/>
        <v>0</v>
      </c>
      <c r="AG940" s="12">
        <f t="shared" si="452"/>
        <v>0</v>
      </c>
      <c r="AH940" s="33">
        <f t="shared" si="453"/>
        <v>0</v>
      </c>
      <c r="AJ940" s="12">
        <f t="shared" si="454"/>
        <v>0</v>
      </c>
      <c r="AK940" s="33">
        <f t="shared" si="455"/>
        <v>0</v>
      </c>
      <c r="AM940" s="12">
        <f t="shared" si="456"/>
        <v>0</v>
      </c>
      <c r="AN940" s="33">
        <f t="shared" si="457"/>
        <v>0</v>
      </c>
      <c r="AP940" s="12">
        <f t="shared" si="458"/>
        <v>0</v>
      </c>
      <c r="AQ940" s="33">
        <f t="shared" si="459"/>
        <v>0</v>
      </c>
      <c r="AS940" s="12">
        <f t="shared" si="460"/>
        <v>0</v>
      </c>
      <c r="AT940" s="33">
        <f t="shared" si="461"/>
        <v>0</v>
      </c>
      <c r="AU940" s="158" t="str">
        <f>IF(C940="","",VLOOKUP(B940,apoio!P:S,4,0))</f>
        <v/>
      </c>
    </row>
    <row r="941" spans="1:47" ht="15" customHeight="1" x14ac:dyDescent="0.25">
      <c r="A941" s="10" t="str">
        <f>IF('1_geral'!$D$56="","",'1_geral'!$A$56)</f>
        <v/>
      </c>
      <c r="B941" s="48" t="str">
        <f>IF('1_geral'!$G$56="","",'1_geral'!$G$56)</f>
        <v/>
      </c>
      <c r="C941" s="48" t="str">
        <f>IF('1_geral'!$D$56="","",'1_geral'!$D$56)</f>
        <v/>
      </c>
      <c r="D941" s="35" t="str">
        <f>IF(C941="","",1/'3_pessoal'!C$56)</f>
        <v/>
      </c>
      <c r="E941" s="11">
        <f>IF(C941="",0,'3_pessoal'!CK$56)</f>
        <v>0</v>
      </c>
      <c r="F941" s="108">
        <f>IF(C941="",0,'3_pessoal'!CM$56)</f>
        <v>0</v>
      </c>
      <c r="G941" s="11">
        <f t="shared" si="437"/>
        <v>0</v>
      </c>
      <c r="I941" s="11">
        <f t="shared" si="462"/>
        <v>0</v>
      </c>
      <c r="J941" s="112">
        <f t="shared" si="463"/>
        <v>0</v>
      </c>
      <c r="L941" s="11">
        <f t="shared" si="438"/>
        <v>0</v>
      </c>
      <c r="M941" s="108">
        <f t="shared" si="439"/>
        <v>0</v>
      </c>
      <c r="O941" s="11">
        <f t="shared" si="440"/>
        <v>0</v>
      </c>
      <c r="P941" s="108">
        <f t="shared" si="441"/>
        <v>0</v>
      </c>
      <c r="R941" s="11">
        <f t="shared" si="442"/>
        <v>0</v>
      </c>
      <c r="S941" s="108">
        <f t="shared" si="443"/>
        <v>0</v>
      </c>
      <c r="U941" s="11">
        <f t="shared" si="444"/>
        <v>0</v>
      </c>
      <c r="V941" s="108">
        <f t="shared" si="445"/>
        <v>0</v>
      </c>
      <c r="X941" s="11">
        <f t="shared" si="446"/>
        <v>0</v>
      </c>
      <c r="Y941" s="108">
        <f t="shared" si="447"/>
        <v>0</v>
      </c>
      <c r="AA941" s="11">
        <f t="shared" si="448"/>
        <v>0</v>
      </c>
      <c r="AB941" s="108">
        <f t="shared" si="449"/>
        <v>0</v>
      </c>
      <c r="AD941" s="11">
        <f t="shared" si="450"/>
        <v>0</v>
      </c>
      <c r="AE941" s="108">
        <f t="shared" si="451"/>
        <v>0</v>
      </c>
      <c r="AG941" s="11">
        <f t="shared" si="452"/>
        <v>0</v>
      </c>
      <c r="AH941" s="108">
        <f t="shared" si="453"/>
        <v>0</v>
      </c>
      <c r="AJ941" s="11">
        <f t="shared" si="454"/>
        <v>0</v>
      </c>
      <c r="AK941" s="108">
        <f t="shared" si="455"/>
        <v>0</v>
      </c>
      <c r="AM941" s="11">
        <f t="shared" si="456"/>
        <v>0</v>
      </c>
      <c r="AN941" s="108">
        <f t="shared" si="457"/>
        <v>0</v>
      </c>
      <c r="AP941" s="11">
        <f t="shared" si="458"/>
        <v>0</v>
      </c>
      <c r="AQ941" s="108">
        <f t="shared" si="459"/>
        <v>0</v>
      </c>
      <c r="AS941" s="11">
        <f t="shared" si="460"/>
        <v>0</v>
      </c>
      <c r="AT941" s="108">
        <f t="shared" si="461"/>
        <v>0</v>
      </c>
      <c r="AU941" s="158" t="str">
        <f>IF(C941="","",VLOOKUP(B941,apoio!P:S,4,0))</f>
        <v/>
      </c>
    </row>
    <row r="942" spans="1:47" ht="15" customHeight="1" x14ac:dyDescent="0.25">
      <c r="A942" s="7" t="str">
        <f>IF('1_geral'!$D$57="","",'1_geral'!$A$57)</f>
        <v/>
      </c>
      <c r="B942" s="49" t="str">
        <f>IF('1_geral'!$G$57="","",'1_geral'!$G$57)</f>
        <v/>
      </c>
      <c r="C942" s="49" t="str">
        <f>IF('1_geral'!$D$57="","",'1_geral'!$D$57)</f>
        <v/>
      </c>
      <c r="D942" s="35" t="str">
        <f>IF(C942="","",1/'3_pessoal'!C$57)</f>
        <v/>
      </c>
      <c r="E942" s="12">
        <f>IF(C942="",0,'3_pessoal'!CK$57)</f>
        <v>0</v>
      </c>
      <c r="F942" s="33">
        <f>IF(C942="",0,'3_pessoal'!CM$57)</f>
        <v>0</v>
      </c>
      <c r="G942" s="12">
        <f t="shared" si="437"/>
        <v>0</v>
      </c>
      <c r="I942" s="12">
        <f t="shared" si="462"/>
        <v>0</v>
      </c>
      <c r="J942" s="12">
        <f t="shared" si="463"/>
        <v>0</v>
      </c>
      <c r="L942" s="12">
        <f t="shared" si="438"/>
        <v>0</v>
      </c>
      <c r="M942" s="33">
        <f t="shared" si="439"/>
        <v>0</v>
      </c>
      <c r="O942" s="12">
        <f t="shared" si="440"/>
        <v>0</v>
      </c>
      <c r="P942" s="33">
        <f t="shared" si="441"/>
        <v>0</v>
      </c>
      <c r="R942" s="12">
        <f t="shared" si="442"/>
        <v>0</v>
      </c>
      <c r="S942" s="33">
        <f t="shared" si="443"/>
        <v>0</v>
      </c>
      <c r="U942" s="12">
        <f t="shared" si="444"/>
        <v>0</v>
      </c>
      <c r="V942" s="33">
        <f t="shared" si="445"/>
        <v>0</v>
      </c>
      <c r="X942" s="12">
        <f t="shared" si="446"/>
        <v>0</v>
      </c>
      <c r="Y942" s="33">
        <f t="shared" si="447"/>
        <v>0</v>
      </c>
      <c r="AA942" s="12">
        <f t="shared" si="448"/>
        <v>0</v>
      </c>
      <c r="AB942" s="33">
        <f t="shared" si="449"/>
        <v>0</v>
      </c>
      <c r="AD942" s="12">
        <f t="shared" si="450"/>
        <v>0</v>
      </c>
      <c r="AE942" s="33">
        <f t="shared" si="451"/>
        <v>0</v>
      </c>
      <c r="AG942" s="12">
        <f t="shared" si="452"/>
        <v>0</v>
      </c>
      <c r="AH942" s="33">
        <f t="shared" si="453"/>
        <v>0</v>
      </c>
      <c r="AJ942" s="12">
        <f t="shared" si="454"/>
        <v>0</v>
      </c>
      <c r="AK942" s="33">
        <f t="shared" si="455"/>
        <v>0</v>
      </c>
      <c r="AM942" s="12">
        <f t="shared" si="456"/>
        <v>0</v>
      </c>
      <c r="AN942" s="33">
        <f t="shared" si="457"/>
        <v>0</v>
      </c>
      <c r="AP942" s="12">
        <f t="shared" si="458"/>
        <v>0</v>
      </c>
      <c r="AQ942" s="33">
        <f t="shared" si="459"/>
        <v>0</v>
      </c>
      <c r="AS942" s="12">
        <f t="shared" si="460"/>
        <v>0</v>
      </c>
      <c r="AT942" s="33">
        <f t="shared" si="461"/>
        <v>0</v>
      </c>
      <c r="AU942" s="158" t="str">
        <f>IF(C942="","",VLOOKUP(B942,apoio!P:S,4,0))</f>
        <v/>
      </c>
    </row>
    <row r="943" spans="1:47" ht="15" customHeight="1" x14ac:dyDescent="0.25">
      <c r="A943" s="10" t="str">
        <f>IF('1_geral'!$D$58="","",'1_geral'!$A$58)</f>
        <v/>
      </c>
      <c r="B943" s="48" t="str">
        <f>IF('1_geral'!$G$58="","",'1_geral'!$G$58)</f>
        <v/>
      </c>
      <c r="C943" s="48" t="str">
        <f>IF('1_geral'!$D$58="","",'1_geral'!$D$58)</f>
        <v/>
      </c>
      <c r="D943" s="35" t="str">
        <f>IF(C943="","",1/'3_pessoal'!C$58)</f>
        <v/>
      </c>
      <c r="E943" s="11">
        <f>IF(C943="",0,'3_pessoal'!CK$58)</f>
        <v>0</v>
      </c>
      <c r="F943" s="108">
        <f>IF(C943="",0,'3_pessoal'!CM$58)</f>
        <v>0</v>
      </c>
      <c r="G943" s="11">
        <f t="shared" si="437"/>
        <v>0</v>
      </c>
      <c r="I943" s="11">
        <f t="shared" si="462"/>
        <v>0</v>
      </c>
      <c r="J943" s="112">
        <f t="shared" si="463"/>
        <v>0</v>
      </c>
      <c r="L943" s="11">
        <f t="shared" si="438"/>
        <v>0</v>
      </c>
      <c r="M943" s="108">
        <f t="shared" si="439"/>
        <v>0</v>
      </c>
      <c r="O943" s="11">
        <f t="shared" si="440"/>
        <v>0</v>
      </c>
      <c r="P943" s="108">
        <f t="shared" si="441"/>
        <v>0</v>
      </c>
      <c r="R943" s="11">
        <f t="shared" si="442"/>
        <v>0</v>
      </c>
      <c r="S943" s="108">
        <f t="shared" si="443"/>
        <v>0</v>
      </c>
      <c r="U943" s="11">
        <f t="shared" si="444"/>
        <v>0</v>
      </c>
      <c r="V943" s="108">
        <f t="shared" si="445"/>
        <v>0</v>
      </c>
      <c r="X943" s="11">
        <f t="shared" si="446"/>
        <v>0</v>
      </c>
      <c r="Y943" s="108">
        <f t="shared" si="447"/>
        <v>0</v>
      </c>
      <c r="AA943" s="11">
        <f t="shared" si="448"/>
        <v>0</v>
      </c>
      <c r="AB943" s="108">
        <f t="shared" si="449"/>
        <v>0</v>
      </c>
      <c r="AD943" s="11">
        <f t="shared" si="450"/>
        <v>0</v>
      </c>
      <c r="AE943" s="108">
        <f t="shared" si="451"/>
        <v>0</v>
      </c>
      <c r="AG943" s="11">
        <f t="shared" si="452"/>
        <v>0</v>
      </c>
      <c r="AH943" s="108">
        <f t="shared" si="453"/>
        <v>0</v>
      </c>
      <c r="AJ943" s="11">
        <f t="shared" si="454"/>
        <v>0</v>
      </c>
      <c r="AK943" s="108">
        <f t="shared" si="455"/>
        <v>0</v>
      </c>
      <c r="AM943" s="11">
        <f t="shared" si="456"/>
        <v>0</v>
      </c>
      <c r="AN943" s="108">
        <f t="shared" si="457"/>
        <v>0</v>
      </c>
      <c r="AP943" s="11">
        <f t="shared" si="458"/>
        <v>0</v>
      </c>
      <c r="AQ943" s="108">
        <f t="shared" si="459"/>
        <v>0</v>
      </c>
      <c r="AS943" s="11">
        <f t="shared" si="460"/>
        <v>0</v>
      </c>
      <c r="AT943" s="108">
        <f t="shared" si="461"/>
        <v>0</v>
      </c>
      <c r="AU943" s="158" t="str">
        <f>IF(C943="","",VLOOKUP(B943,apoio!P:S,4,0))</f>
        <v/>
      </c>
    </row>
    <row r="944" spans="1:47" ht="15" customHeight="1" x14ac:dyDescent="0.25">
      <c r="A944" s="47" t="str">
        <f>IF('1_geral'!$D$59="","",'1_geral'!$A$59)</f>
        <v/>
      </c>
      <c r="B944" s="50" t="str">
        <f>IF('1_geral'!$G$59="","",'1_geral'!$G$59)</f>
        <v/>
      </c>
      <c r="C944" s="50" t="str">
        <f>IF('1_geral'!$D$59="","",'1_geral'!$D$59)</f>
        <v/>
      </c>
      <c r="D944" s="138" t="str">
        <f>IF(C944="","",1/'3_pessoal'!C$59)</f>
        <v/>
      </c>
      <c r="E944" s="13">
        <f>IF(C944="",0,'3_pessoal'!CK$59)</f>
        <v>0</v>
      </c>
      <c r="F944" s="34">
        <f>IF(C944="",0,'3_pessoal'!CM$59)</f>
        <v>0</v>
      </c>
      <c r="G944" s="13">
        <f t="shared" si="437"/>
        <v>0</v>
      </c>
      <c r="H944" s="4"/>
      <c r="I944" s="13">
        <f t="shared" si="462"/>
        <v>0</v>
      </c>
      <c r="J944" s="13">
        <f t="shared" si="463"/>
        <v>0</v>
      </c>
      <c r="K944" s="4"/>
      <c r="L944" s="13">
        <f t="shared" si="438"/>
        <v>0</v>
      </c>
      <c r="M944" s="34">
        <f t="shared" si="439"/>
        <v>0</v>
      </c>
      <c r="N944" s="492"/>
      <c r="O944" s="13">
        <f t="shared" si="440"/>
        <v>0</v>
      </c>
      <c r="P944" s="34">
        <f t="shared" si="441"/>
        <v>0</v>
      </c>
      <c r="Q944" s="492"/>
      <c r="R944" s="13">
        <f t="shared" si="442"/>
        <v>0</v>
      </c>
      <c r="S944" s="34">
        <f t="shared" si="443"/>
        <v>0</v>
      </c>
      <c r="T944" s="492"/>
      <c r="U944" s="13">
        <f t="shared" si="444"/>
        <v>0</v>
      </c>
      <c r="V944" s="34">
        <f t="shared" si="445"/>
        <v>0</v>
      </c>
      <c r="W944" s="492"/>
      <c r="X944" s="13">
        <f t="shared" si="446"/>
        <v>0</v>
      </c>
      <c r="Y944" s="34">
        <f t="shared" si="447"/>
        <v>0</v>
      </c>
      <c r="Z944" s="492"/>
      <c r="AA944" s="13">
        <f t="shared" si="448"/>
        <v>0</v>
      </c>
      <c r="AB944" s="34">
        <f t="shared" si="449"/>
        <v>0</v>
      </c>
      <c r="AC944" s="492"/>
      <c r="AD944" s="13">
        <f t="shared" si="450"/>
        <v>0</v>
      </c>
      <c r="AE944" s="34">
        <f t="shared" si="451"/>
        <v>0</v>
      </c>
      <c r="AF944" s="492"/>
      <c r="AG944" s="13">
        <f t="shared" si="452"/>
        <v>0</v>
      </c>
      <c r="AH944" s="34">
        <f t="shared" si="453"/>
        <v>0</v>
      </c>
      <c r="AI944" s="492"/>
      <c r="AJ944" s="13">
        <f t="shared" si="454"/>
        <v>0</v>
      </c>
      <c r="AK944" s="34">
        <f t="shared" si="455"/>
        <v>0</v>
      </c>
      <c r="AL944" s="492"/>
      <c r="AM944" s="13">
        <f t="shared" si="456"/>
        <v>0</v>
      </c>
      <c r="AN944" s="34">
        <f t="shared" si="457"/>
        <v>0</v>
      </c>
      <c r="AO944" s="492"/>
      <c r="AP944" s="13">
        <f t="shared" si="458"/>
        <v>0</v>
      </c>
      <c r="AQ944" s="34">
        <f t="shared" si="459"/>
        <v>0</v>
      </c>
      <c r="AR944" s="492"/>
      <c r="AS944" s="13">
        <f t="shared" si="460"/>
        <v>0</v>
      </c>
      <c r="AT944" s="34">
        <f t="shared" si="461"/>
        <v>0</v>
      </c>
      <c r="AU944" s="158" t="str">
        <f>IF(C944="","",VLOOKUP(B944,apoio!P:S,4,0))</f>
        <v/>
      </c>
    </row>
    <row r="945" spans="1:47" ht="15" customHeight="1" x14ac:dyDescent="0.25">
      <c r="A945" s="8"/>
      <c r="B945" s="162" t="s">
        <v>68</v>
      </c>
      <c r="C945" s="163" t="str">
        <f>'3_pessoal'!CO1</f>
        <v/>
      </c>
      <c r="E945" s="113"/>
      <c r="F945" s="113"/>
      <c r="G945" s="113"/>
    </row>
    <row r="946" spans="1:47" ht="15" customHeight="1" x14ac:dyDescent="0.25">
      <c r="B946" s="3" t="s">
        <v>1644</v>
      </c>
      <c r="C946" s="8" t="str">
        <f>'3_pessoal'!CO2</f>
        <v>Nome Sobrenome</v>
      </c>
      <c r="D946" s="6"/>
      <c r="E946" s="113"/>
      <c r="F946" s="113"/>
      <c r="G946" s="113"/>
      <c r="I946" s="159" t="str">
        <f>I951</f>
        <v>Disponível</v>
      </c>
      <c r="J946" s="160">
        <f>IFERROR(ABS((J949-J950)/J949),0)</f>
        <v>0</v>
      </c>
      <c r="L946" s="105" t="str">
        <f>L951</f>
        <v>Disponível</v>
      </c>
      <c r="M946" s="157">
        <f>IFERROR(ABS((M949-M950)/M949),0)</f>
        <v>0</v>
      </c>
      <c r="O946" s="105" t="str">
        <f>O951</f>
        <v>Disponível</v>
      </c>
      <c r="P946" s="157">
        <f>IFERROR(ABS((P949-P950)/P949),0)</f>
        <v>0</v>
      </c>
      <c r="R946" s="105" t="str">
        <f>R951</f>
        <v>Disponível</v>
      </c>
      <c r="S946" s="157">
        <f>IFERROR(ABS((S949-S950)/S949),0)</f>
        <v>0</v>
      </c>
      <c r="U946" s="105" t="str">
        <f>U951</f>
        <v>Disponível</v>
      </c>
      <c r="V946" s="157">
        <f>IFERROR(ABS((V949-V950)/V949),0)</f>
        <v>0</v>
      </c>
      <c r="X946" s="105" t="str">
        <f>X951</f>
        <v>Disponível</v>
      </c>
      <c r="Y946" s="157">
        <f>IFERROR(ABS((Y949-Y950)/Y949),0)</f>
        <v>0</v>
      </c>
      <c r="AA946" s="105" t="str">
        <f>AA951</f>
        <v>Disponível</v>
      </c>
      <c r="AB946" s="157">
        <f>IFERROR(ABS((AB949-AB950)/AB949),0)</f>
        <v>0</v>
      </c>
      <c r="AD946" s="105" t="str">
        <f>AD951</f>
        <v>Disponível</v>
      </c>
      <c r="AE946" s="157">
        <f>IFERROR(ABS((AE949-AE950)/AE949),0)</f>
        <v>0</v>
      </c>
      <c r="AG946" s="105" t="str">
        <f>AG951</f>
        <v>Disponível</v>
      </c>
      <c r="AH946" s="157">
        <f>IFERROR(ABS((AH949-AH950)/AH949),0)</f>
        <v>0</v>
      </c>
      <c r="AJ946" s="105" t="str">
        <f>AJ951</f>
        <v>Disponível</v>
      </c>
      <c r="AK946" s="157">
        <f>IFERROR(ABS((AK949-AK950)/AK949),0)</f>
        <v>0</v>
      </c>
      <c r="AM946" s="105" t="str">
        <f>AM951</f>
        <v>Disponível</v>
      </c>
      <c r="AN946" s="157">
        <f>IFERROR(ABS((AN949-AN950)/AN949),0)</f>
        <v>0</v>
      </c>
      <c r="AP946" s="105" t="str">
        <f>AP951</f>
        <v>Disponível</v>
      </c>
      <c r="AQ946" s="157">
        <f>IFERROR(ABS((AQ949-AQ950)/AQ949),0)</f>
        <v>0</v>
      </c>
      <c r="AS946" s="105" t="str">
        <f>AS951</f>
        <v>Disponível</v>
      </c>
      <c r="AT946" s="157">
        <f>IFERROR(ABS((AT949-AT950)/AT949),0)</f>
        <v>0</v>
      </c>
    </row>
    <row r="947" spans="1:47" ht="15" customHeight="1" x14ac:dyDescent="0.25">
      <c r="B947" s="3" t="s">
        <v>1645</v>
      </c>
      <c r="C947" s="8" t="str">
        <f>'1_geral'!$D$2</f>
        <v/>
      </c>
      <c r="E947" s="647"/>
      <c r="F947" s="647"/>
      <c r="G947" s="647"/>
      <c r="I947" s="35"/>
      <c r="J947" s="35" t="e">
        <f>(J949-J950)/J949</f>
        <v>#DIV/0!</v>
      </c>
      <c r="K947" s="35"/>
      <c r="L947" s="165"/>
      <c r="M947" s="165" t="e">
        <f>(M949-M950)/M949</f>
        <v>#DIV/0!</v>
      </c>
      <c r="N947" s="165"/>
      <c r="O947" s="165"/>
      <c r="P947" s="165" t="e">
        <f>(P949-P950)/P949</f>
        <v>#DIV/0!</v>
      </c>
      <c r="Q947" s="165"/>
      <c r="R947" s="165"/>
      <c r="S947" s="165" t="e">
        <f>(S949-S950)/S949</f>
        <v>#DIV/0!</v>
      </c>
      <c r="T947" s="165"/>
      <c r="U947" s="165"/>
      <c r="V947" s="165" t="e">
        <f>(V949-V950)/V949</f>
        <v>#DIV/0!</v>
      </c>
      <c r="W947" s="165"/>
      <c r="X947" s="165"/>
      <c r="Y947" s="165" t="e">
        <f>(Y949-Y950)/Y949</f>
        <v>#DIV/0!</v>
      </c>
      <c r="Z947" s="165"/>
      <c r="AA947" s="165"/>
      <c r="AB947" s="165" t="e">
        <f>(AB949-AB950)/AB949</f>
        <v>#DIV/0!</v>
      </c>
      <c r="AC947" s="165"/>
      <c r="AD947" s="165"/>
      <c r="AE947" s="165" t="e">
        <f>(AE949-AE950)/AE949</f>
        <v>#DIV/0!</v>
      </c>
      <c r="AF947" s="165"/>
      <c r="AG947" s="165"/>
      <c r="AH947" s="165" t="e">
        <f>(AH949-AH950)/AH949</f>
        <v>#DIV/0!</v>
      </c>
      <c r="AI947" s="165"/>
      <c r="AJ947" s="165"/>
      <c r="AK947" s="165" t="e">
        <f>(AK949-AK950)/AK949</f>
        <v>#DIV/0!</v>
      </c>
      <c r="AL947" s="165"/>
      <c r="AM947" s="165"/>
      <c r="AN947" s="165" t="e">
        <f>(AN949-AN950)/AN949</f>
        <v>#DIV/0!</v>
      </c>
      <c r="AO947" s="165"/>
      <c r="AP947" s="165"/>
      <c r="AQ947" s="165" t="e">
        <f>(AQ949-AQ950)/AQ949</f>
        <v>#DIV/0!</v>
      </c>
      <c r="AR947" s="165"/>
      <c r="AS947" s="165"/>
      <c r="AT947" s="165" t="e">
        <f>(AT949-AT950)/AT949</f>
        <v>#DIV/0!</v>
      </c>
    </row>
    <row r="948" spans="1:47" ht="15" customHeight="1" x14ac:dyDescent="0.25">
      <c r="B948" s="3" t="s">
        <v>1646</v>
      </c>
      <c r="C948" s="6">
        <f>'1_geral'!$D$4</f>
        <v>0</v>
      </c>
      <c r="D948" s="9"/>
      <c r="E948" s="31"/>
      <c r="F948" s="31"/>
      <c r="G948" s="31"/>
      <c r="I948" s="648" t="s">
        <v>1647</v>
      </c>
      <c r="J948" s="648"/>
      <c r="L948" s="526" t="s">
        <v>125</v>
      </c>
      <c r="M948" s="526"/>
      <c r="O948" s="526" t="s">
        <v>143</v>
      </c>
      <c r="P948" s="526"/>
      <c r="R948" s="526" t="s">
        <v>126</v>
      </c>
      <c r="S948" s="526"/>
      <c r="U948" s="526" t="s">
        <v>144</v>
      </c>
      <c r="V948" s="526"/>
      <c r="X948" s="526" t="s">
        <v>145</v>
      </c>
      <c r="Y948" s="526"/>
      <c r="AA948" s="526" t="s">
        <v>127</v>
      </c>
      <c r="AB948" s="526"/>
      <c r="AD948" s="526" t="s">
        <v>128</v>
      </c>
      <c r="AE948" s="526"/>
      <c r="AG948" s="526" t="s">
        <v>146</v>
      </c>
      <c r="AH948" s="526"/>
      <c r="AJ948" s="526" t="s">
        <v>147</v>
      </c>
      <c r="AK948" s="526"/>
      <c r="AM948" s="526" t="s">
        <v>148</v>
      </c>
      <c r="AN948" s="526"/>
      <c r="AP948" s="526" t="s">
        <v>129</v>
      </c>
      <c r="AQ948" s="526"/>
      <c r="AS948" s="526" t="s">
        <v>149</v>
      </c>
      <c r="AT948" s="526"/>
    </row>
    <row r="949" spans="1:47" ht="15" customHeight="1" x14ac:dyDescent="0.25">
      <c r="E949" s="32"/>
      <c r="F949" s="32"/>
      <c r="G949" s="32"/>
      <c r="I949" s="105" t="s">
        <v>77</v>
      </c>
      <c r="J949" s="106">
        <f>SUM(M949,P949,S949,V949,Y949,AB949,AE949,AH949,AK949,AN949,AQ949,AT949)</f>
        <v>0</v>
      </c>
      <c r="L949" s="105" t="s">
        <v>77</v>
      </c>
      <c r="M949" s="106">
        <f>IF('3_pessoal'!$CP$3="Carga Horária",0,'3_pessoal'!$CP$3)</f>
        <v>0</v>
      </c>
      <c r="O949" s="105" t="s">
        <v>77</v>
      </c>
      <c r="P949" s="106">
        <f>M949</f>
        <v>0</v>
      </c>
      <c r="R949" s="105" t="s">
        <v>77</v>
      </c>
      <c r="S949" s="106">
        <f>M949</f>
        <v>0</v>
      </c>
      <c r="U949" s="105" t="s">
        <v>77</v>
      </c>
      <c r="V949" s="106">
        <f>M949</f>
        <v>0</v>
      </c>
      <c r="X949" s="105" t="s">
        <v>77</v>
      </c>
      <c r="Y949" s="106">
        <f>M949</f>
        <v>0</v>
      </c>
      <c r="AA949" s="105" t="s">
        <v>77</v>
      </c>
      <c r="AB949" s="106">
        <f>M949</f>
        <v>0</v>
      </c>
      <c r="AD949" s="105" t="s">
        <v>77</v>
      </c>
      <c r="AE949" s="106">
        <f>M949</f>
        <v>0</v>
      </c>
      <c r="AG949" s="105" t="s">
        <v>77</v>
      </c>
      <c r="AH949" s="106">
        <f>M949</f>
        <v>0</v>
      </c>
      <c r="AJ949" s="105" t="s">
        <v>77</v>
      </c>
      <c r="AK949" s="106">
        <f>M949</f>
        <v>0</v>
      </c>
      <c r="AM949" s="105" t="s">
        <v>77</v>
      </c>
      <c r="AN949" s="106">
        <f>M949</f>
        <v>0</v>
      </c>
      <c r="AP949" s="105" t="s">
        <v>77</v>
      </c>
      <c r="AQ949" s="106">
        <f>M949</f>
        <v>0</v>
      </c>
      <c r="AS949" s="105" t="s">
        <v>77</v>
      </c>
      <c r="AT949" s="106">
        <f>M949</f>
        <v>0</v>
      </c>
    </row>
    <row r="950" spans="1:47" ht="15" customHeight="1" x14ac:dyDescent="0.25">
      <c r="A950" s="523" t="s">
        <v>68</v>
      </c>
      <c r="B950" s="526" t="s">
        <v>2</v>
      </c>
      <c r="C950" s="526" t="s">
        <v>3</v>
      </c>
      <c r="E950" s="526" t="s">
        <v>241</v>
      </c>
      <c r="F950" s="526"/>
      <c r="G950" s="526"/>
      <c r="I950" s="105" t="s">
        <v>245</v>
      </c>
      <c r="J950" s="106">
        <f>SUM(L954:AT1003)</f>
        <v>0</v>
      </c>
      <c r="L950" s="105" t="s">
        <v>245</v>
      </c>
      <c r="M950" s="106">
        <f>SUM(L954:M1003)</f>
        <v>0</v>
      </c>
      <c r="O950" s="105" t="s">
        <v>245</v>
      </c>
      <c r="P950" s="106">
        <f>SUM(O954:P1003)</f>
        <v>0</v>
      </c>
      <c r="R950" s="105" t="s">
        <v>245</v>
      </c>
      <c r="S950" s="106">
        <f>SUM(R954:S1003)</f>
        <v>0</v>
      </c>
      <c r="U950" s="105" t="s">
        <v>245</v>
      </c>
      <c r="V950" s="106">
        <f>SUM(U954:V1003)</f>
        <v>0</v>
      </c>
      <c r="X950" s="105" t="s">
        <v>245</v>
      </c>
      <c r="Y950" s="106">
        <f>SUM(X954:Y1003)</f>
        <v>0</v>
      </c>
      <c r="AA950" s="105" t="s">
        <v>245</v>
      </c>
      <c r="AB950" s="106">
        <f>SUM(AA954:AB1003)</f>
        <v>0</v>
      </c>
      <c r="AD950" s="105" t="s">
        <v>245</v>
      </c>
      <c r="AE950" s="106">
        <f>SUM(AD954:AE1003)</f>
        <v>0</v>
      </c>
      <c r="AG950" s="105" t="s">
        <v>245</v>
      </c>
      <c r="AH950" s="106">
        <f>SUM(AG954:AH1003)</f>
        <v>0</v>
      </c>
      <c r="AJ950" s="105" t="s">
        <v>245</v>
      </c>
      <c r="AK950" s="106">
        <f>SUM(AJ954:AK1003)</f>
        <v>0</v>
      </c>
      <c r="AM950" s="105" t="s">
        <v>245</v>
      </c>
      <c r="AN950" s="106">
        <f>SUM(AM954:AN1003)</f>
        <v>0</v>
      </c>
      <c r="AP950" s="105" t="s">
        <v>245</v>
      </c>
      <c r="AQ950" s="106">
        <f>SUM(AP954:AQ1003)</f>
        <v>0</v>
      </c>
      <c r="AS950" s="105" t="s">
        <v>245</v>
      </c>
      <c r="AT950" s="106">
        <f>SUM(AS954:AT1003)</f>
        <v>0</v>
      </c>
    </row>
    <row r="951" spans="1:47" ht="15" customHeight="1" x14ac:dyDescent="0.25">
      <c r="A951" s="524"/>
      <c r="B951" s="526"/>
      <c r="C951" s="526"/>
      <c r="E951" s="643" t="str">
        <f>CONCATENATE(parametros!$C$3," (min)")</f>
        <v>Presencial (min)</v>
      </c>
      <c r="F951" s="644" t="str">
        <f>CONCATENATE(parametros!$M$3," (min)")</f>
        <v>Teletrabalho (min)</v>
      </c>
      <c r="G951" s="645" t="s">
        <v>242</v>
      </c>
      <c r="I951" s="105" t="str">
        <f>IF(J950&gt;J949,"Excesso","Disponível")</f>
        <v>Disponível</v>
      </c>
      <c r="J951" s="106">
        <f>ABS(J949-J950)</f>
        <v>0</v>
      </c>
      <c r="L951" s="105" t="str">
        <f>IF(M950&gt;M949,"Excesso","Disponível")</f>
        <v>Disponível</v>
      </c>
      <c r="M951" s="106">
        <f>ABS(M949*11/12-SUM(L954:M1003))</f>
        <v>0</v>
      </c>
      <c r="O951" s="105" t="str">
        <f>IF(P950&gt;P949,"Excesso","Disponível")</f>
        <v>Disponível</v>
      </c>
      <c r="P951" s="106">
        <f>ABS(P949*11/12-SUM(O954:P1003))</f>
        <v>0</v>
      </c>
      <c r="R951" s="105" t="str">
        <f>IF(S950&gt;S949,"Excesso","Disponível")</f>
        <v>Disponível</v>
      </c>
      <c r="S951" s="106">
        <f>ABS(S949*11/12-SUM(R954:S1003))</f>
        <v>0</v>
      </c>
      <c r="U951" s="105" t="str">
        <f>IF(V950&gt;V949,"Excesso","Disponível")</f>
        <v>Disponível</v>
      </c>
      <c r="V951" s="106">
        <f>ABS(V949*11/12-SUM(U954:V1003))</f>
        <v>0</v>
      </c>
      <c r="X951" s="105" t="str">
        <f>IF(Y950&gt;Y949,"Excesso","Disponível")</f>
        <v>Disponível</v>
      </c>
      <c r="Y951" s="106">
        <f>ABS(Y949*11/12-SUM(X954:Y1003))</f>
        <v>0</v>
      </c>
      <c r="AA951" s="105" t="str">
        <f>IF(AB950&gt;AB949,"Excesso","Disponível")</f>
        <v>Disponível</v>
      </c>
      <c r="AB951" s="106">
        <f>ABS(AB949*11/12-SUM(AA954:AB1003))</f>
        <v>0</v>
      </c>
      <c r="AD951" s="105" t="str">
        <f>IF(AE950&gt;AE949,"Excesso","Disponível")</f>
        <v>Disponível</v>
      </c>
      <c r="AE951" s="106">
        <f>ABS(AE949*11/12-SUM(AD954:AE1003))</f>
        <v>0</v>
      </c>
      <c r="AG951" s="105" t="str">
        <f>IF(AH950&gt;AH949,"Excesso","Disponível")</f>
        <v>Disponível</v>
      </c>
      <c r="AH951" s="106">
        <f>ABS(AH949*11/12-SUM(AG954:AH1003))</f>
        <v>0</v>
      </c>
      <c r="AJ951" s="105" t="str">
        <f>IF(AK950&gt;AK949,"Excesso","Disponível")</f>
        <v>Disponível</v>
      </c>
      <c r="AK951" s="106">
        <f>ABS(AK949*11/12-SUM(AJ954:AK1003))</f>
        <v>0</v>
      </c>
      <c r="AM951" s="105" t="str">
        <f>IF(AN950&gt;AN949,"Excesso","Disponível")</f>
        <v>Disponível</v>
      </c>
      <c r="AN951" s="106">
        <f>ABS(AN949*11/12-SUM(AM954:AN1003))</f>
        <v>0</v>
      </c>
      <c r="AP951" s="105" t="str">
        <f>IF(AQ950&gt;AQ949,"Excesso","Disponível")</f>
        <v>Disponível</v>
      </c>
      <c r="AQ951" s="106">
        <f>ABS(AQ949*11/12-SUM(AP954:AQ1003))</f>
        <v>0</v>
      </c>
      <c r="AS951" s="105" t="str">
        <f>IF(AT950&gt;AT949,"Excesso","Disponível")</f>
        <v>Disponível</v>
      </c>
      <c r="AT951" s="106">
        <f>ABS(AT949*11/12-SUM(AS954:AT1003))</f>
        <v>0</v>
      </c>
    </row>
    <row r="952" spans="1:47" ht="15" customHeight="1" x14ac:dyDescent="0.25">
      <c r="A952" s="524"/>
      <c r="B952" s="526"/>
      <c r="C952" s="526"/>
      <c r="E952" s="643"/>
      <c r="F952" s="644"/>
      <c r="G952" s="646"/>
      <c r="I952" s="161">
        <f>IFERROR(SUM(I954:I1003)/(SUM(I954:I1003)+SUM(J954:J1003)),0)</f>
        <v>0</v>
      </c>
      <c r="J952" s="161">
        <f>IFERROR(SUM(J954:J1003)/(SUM(I954:I1003)+SUM(J954:J1003)),0)</f>
        <v>0</v>
      </c>
      <c r="L952" s="110">
        <f>IFERROR(SUM(L954:L1003)/(SUM(L954:L1003)+SUM(M954:M1003)),0)</f>
        <v>0</v>
      </c>
      <c r="M952" s="111">
        <f>IFERROR(SUM(M954:M1003)/(SUM(L954:L1003)+SUM(M954:M1003)),0)</f>
        <v>0</v>
      </c>
      <c r="O952" s="110">
        <f>IFERROR(SUM(O954:O1003)/(SUM(O954:O1003)+SUM(P954:P1003)),0)</f>
        <v>0</v>
      </c>
      <c r="P952" s="111">
        <f>IFERROR(SUM(P954:P1003)/(SUM(O954:O1003)+SUM(P954:P1003)),0)</f>
        <v>0</v>
      </c>
      <c r="R952" s="110">
        <f>IFERROR(SUM(R954:R1003)/(SUM(R954:R1003)+SUM(S954:S1003)),0)</f>
        <v>0</v>
      </c>
      <c r="S952" s="111">
        <f>IFERROR(SUM(S954:S1003)/(SUM(R954:R1003)+SUM(S954:S1003)),0)</f>
        <v>0</v>
      </c>
      <c r="U952" s="110">
        <f>IFERROR(SUM(U954:U1003)/(SUM(U954:U1003)+SUM(V954:V1003)),0)</f>
        <v>0</v>
      </c>
      <c r="V952" s="111">
        <f>IFERROR(SUM(V954:V1003)/(SUM(U954:U1003)+SUM(V954:V1003)),0)</f>
        <v>0</v>
      </c>
      <c r="X952" s="110">
        <f>IFERROR(SUM(X954:X1003)/(SUM(X954:X1003)+SUM(Y954:Y1003)),0)</f>
        <v>0</v>
      </c>
      <c r="Y952" s="111">
        <f>IFERROR(SUM(Y954:Y1003)/(SUM(X954:X1003)+SUM(Y954:Y1003)),0)</f>
        <v>0</v>
      </c>
      <c r="AA952" s="110">
        <f>IFERROR(SUM(AA954:AA1003)/(SUM(AA954:AA1003)+SUM(AB954:AB1003)),0)</f>
        <v>0</v>
      </c>
      <c r="AB952" s="111">
        <f>IFERROR(SUM(AB954:AB1003)/(SUM(AA954:AA1003)+SUM(AB954:AB1003)),0)</f>
        <v>0</v>
      </c>
      <c r="AD952" s="110">
        <f>IFERROR(SUM(AD954:AD1003)/(SUM(AD954:AD1003)+SUM(AE954:AE1003)),0)</f>
        <v>0</v>
      </c>
      <c r="AE952" s="111">
        <f>IFERROR(SUM(AE954:AE1003)/(SUM(AD954:AD1003)+SUM(AE954:AE1003)),0)</f>
        <v>0</v>
      </c>
      <c r="AG952" s="110">
        <f>IFERROR(SUM(AG954:AG1003)/(SUM(AG954:AG1003)+SUM(AH954:AH1003)),0)</f>
        <v>0</v>
      </c>
      <c r="AH952" s="111">
        <f>IFERROR(SUM(AH954:AH1003)/(SUM(AG954:AG1003)+SUM(AH954:AH1003)),0)</f>
        <v>0</v>
      </c>
      <c r="AJ952" s="110">
        <f>IFERROR(SUM(AJ954:AJ1003)/(SUM(AJ954:AJ1003)+SUM(AK954:AK1003)),0)</f>
        <v>0</v>
      </c>
      <c r="AK952" s="111">
        <f>IFERROR(SUM(AK954:AK1003)/(SUM(AJ954:AJ1003)+SUM(AK954:AK1003)),0)</f>
        <v>0</v>
      </c>
      <c r="AM952" s="110">
        <f>IFERROR(SUM(AM954:AM1003)/(SUM(AM954:AM1003)+SUM(AN954:AN1003)),0)</f>
        <v>0</v>
      </c>
      <c r="AN952" s="111">
        <f>IFERROR(SUM(AN954:AN1003)/(SUM(AM954:AM1003)+SUM(AN954:AN1003)),0)</f>
        <v>0</v>
      </c>
      <c r="AP952" s="110">
        <f>IFERROR(SUM(AP954:AP1003)/(SUM(AP954:AP1003)+SUM(AQ954:AQ1003)),0)</f>
        <v>0</v>
      </c>
      <c r="AQ952" s="111">
        <f>IFERROR(SUM(AQ954:AQ1003)/(SUM(AP954:AP1003)+SUM(AQ954:AQ1003)),0)</f>
        <v>0</v>
      </c>
      <c r="AS952" s="110">
        <f>IFERROR(SUM(AS954:AS1003)/(SUM(AS954:AS1003)+SUM(AT954:AT1003)),0)</f>
        <v>0</v>
      </c>
      <c r="AT952" s="111">
        <f>IFERROR(SUM(AT954:AT1003)/(SUM(AS954:AS1003)+SUM(AT954:AT1003)),0)</f>
        <v>0</v>
      </c>
    </row>
    <row r="953" spans="1:47" ht="15" customHeight="1" x14ac:dyDescent="0.25">
      <c r="A953" s="525"/>
      <c r="B953" s="526"/>
      <c r="C953" s="526"/>
      <c r="E953" s="643"/>
      <c r="F953" s="644"/>
      <c r="G953" s="646"/>
      <c r="I953" s="36">
        <f>parametros!C950</f>
        <v>0</v>
      </c>
      <c r="J953" s="77">
        <f>parametros!M950</f>
        <v>0</v>
      </c>
      <c r="K953" s="1"/>
      <c r="L953" s="109" t="str">
        <f>parametros!$C$3</f>
        <v>Presencial</v>
      </c>
      <c r="M953" s="77" t="str">
        <f>parametros!$M$3</f>
        <v>Teletrabalho</v>
      </c>
      <c r="N953" s="1"/>
      <c r="O953" s="109" t="str">
        <f>parametros!$C$3</f>
        <v>Presencial</v>
      </c>
      <c r="P953" s="77" t="str">
        <f>parametros!$M$3</f>
        <v>Teletrabalho</v>
      </c>
      <c r="Q953" s="1"/>
      <c r="R953" s="109" t="str">
        <f>parametros!$C$3</f>
        <v>Presencial</v>
      </c>
      <c r="S953" s="77" t="str">
        <f>parametros!$M$3</f>
        <v>Teletrabalho</v>
      </c>
      <c r="T953" s="1"/>
      <c r="U953" s="109" t="str">
        <f>parametros!$C$3</f>
        <v>Presencial</v>
      </c>
      <c r="V953" s="77" t="str">
        <f>parametros!$M$3</f>
        <v>Teletrabalho</v>
      </c>
      <c r="W953" s="1"/>
      <c r="X953" s="109" t="str">
        <f>parametros!$C$3</f>
        <v>Presencial</v>
      </c>
      <c r="Y953" s="77" t="str">
        <f>parametros!$M$3</f>
        <v>Teletrabalho</v>
      </c>
      <c r="Z953" s="1"/>
      <c r="AA953" s="109" t="str">
        <f>parametros!$C$3</f>
        <v>Presencial</v>
      </c>
      <c r="AB953" s="77" t="str">
        <f>parametros!$M$3</f>
        <v>Teletrabalho</v>
      </c>
      <c r="AC953" s="1"/>
      <c r="AD953" s="109" t="str">
        <f>parametros!$C$3</f>
        <v>Presencial</v>
      </c>
      <c r="AE953" s="77" t="str">
        <f>parametros!$M$3</f>
        <v>Teletrabalho</v>
      </c>
      <c r="AF953" s="1"/>
      <c r="AG953" s="109" t="str">
        <f>parametros!$C$3</f>
        <v>Presencial</v>
      </c>
      <c r="AH953" s="77" t="str">
        <f>parametros!$M$3</f>
        <v>Teletrabalho</v>
      </c>
      <c r="AI953" s="1"/>
      <c r="AJ953" s="109" t="str">
        <f>parametros!$C$3</f>
        <v>Presencial</v>
      </c>
      <c r="AK953" s="77" t="str">
        <f>parametros!$M$3</f>
        <v>Teletrabalho</v>
      </c>
      <c r="AL953" s="1"/>
      <c r="AM953" s="109" t="str">
        <f>parametros!$C$3</f>
        <v>Presencial</v>
      </c>
      <c r="AN953" s="77" t="str">
        <f>parametros!$M$3</f>
        <v>Teletrabalho</v>
      </c>
      <c r="AO953" s="1"/>
      <c r="AP953" s="109" t="str">
        <f>parametros!$C$3</f>
        <v>Presencial</v>
      </c>
      <c r="AQ953" s="77" t="str">
        <f>parametros!$M$3</f>
        <v>Teletrabalho</v>
      </c>
      <c r="AR953" s="1"/>
      <c r="AS953" s="109" t="str">
        <f>parametros!$C$3</f>
        <v>Presencial</v>
      </c>
      <c r="AT953" s="77" t="str">
        <f>parametros!$M$3</f>
        <v>Teletrabalho</v>
      </c>
    </row>
    <row r="954" spans="1:47" ht="15" customHeight="1" x14ac:dyDescent="0.25">
      <c r="A954" s="10" t="str">
        <f>IF('1_geral'!$D$10="","",'1_geral'!$A$10)</f>
        <v/>
      </c>
      <c r="B954" s="48" t="str">
        <f>IF('1_geral'!$G$10="","",'1_geral'!$G$10)</f>
        <v/>
      </c>
      <c r="C954" s="48" t="str">
        <f>IF('1_geral'!$D$10="","",'1_geral'!$D$10)</f>
        <v/>
      </c>
      <c r="D954" s="35" t="str">
        <f>IF(C954="","",1/'3_pessoal'!C$10)</f>
        <v/>
      </c>
      <c r="E954" s="11">
        <f>IF(C954="",0,'3_pessoal'!CP$10)</f>
        <v>0</v>
      </c>
      <c r="F954" s="107">
        <f>IF(C954="",0,'3_pessoal'!CR$10)</f>
        <v>0</v>
      </c>
      <c r="G954" s="11">
        <f>IF(C954="",0,SUM(E954,F954))</f>
        <v>0</v>
      </c>
      <c r="I954" s="11">
        <f t="shared" ref="I954:I985" si="464">IF(C954="",0,SUM(L954,O954,R954,U954,X954,AA954,AD954,AG954,AJ954,AM954,AP954,AS954))</f>
        <v>0</v>
      </c>
      <c r="J954" s="112">
        <f t="shared" ref="J954:J985" si="465">IF(C954="",0,SUM(M954,P954,S954,V954,Y954,AB954,AE954,AH954,AK954,AN954,AQ954,AT954))</f>
        <v>0</v>
      </c>
      <c r="L954" s="11">
        <f>IFERROR(IF($E954="",0,$D954*IF($AU954="22d",$E954,IF($AU954="4w",$E954,IF($AU954="2w",$E954,IF($AU954="1m",$E954,IF($AU954="1b",$E954/6,IF($AU954="1t",$E954/4,IF($AU954="1q",$E954/3,IF($AU954="1s",$E954/2,IF($AU954="1a",$E954,IF($AU954="b1",$E954/2,IF($AU954="q1",$E954/3,IF($AU954="t1",$E954/4,IF($AU954="s1",$E954/6,IF($AU954="1b1",$E954/2,0))))))))))))))),0)</f>
        <v>0</v>
      </c>
      <c r="M954" s="107">
        <f>IFERROR(IF($F954="",0,$D954*IF($AU954="22d",$F954,IF($AU954="4w",$F954,IF($AU954="2w",$F954,IF($AU954="1m",$F954,IF($AU954="1b",VF954/6,IF($AU954="1t",$F954/4,IF($AU954="1q",$F954/3,IF($AU954="1s",$F954/2,IF($AU954="1a",$F954,IF($AU954="b1",$F954/2,IF($AU954="q1",$F954/3,IF($AU954="t1",$F954/4,IF($AU954="s1",$F954/6,IF($AU954="1b1",$F954/2,0))))))))))))))),0)</f>
        <v>0</v>
      </c>
      <c r="O954" s="11">
        <f>IFERROR(IF($E954="",0,$D954*IF($AU954="22d",$E954,IF($AU954="4w",$E954,IF($AU954="2w",$E954,IF($AU954="1m",$E954,IF($AU954="2b",$E954/6,IF($AU954="2t",$E954/4,IF($AU954="2q",$E954/3,IF($AU954="2s",$E954/2,IF($AU954="2a",$E954,IF($AU954="b1",$E954/2,IF($AU954="q1",$E954/3,IF($AU954="t1",$E954/4,IF($AU954="s1",$E954/6,IF($AU954="2b2",$E954/2,0))))))))))))))),0)</f>
        <v>0</v>
      </c>
      <c r="P954" s="107">
        <f>IFERROR(IF($F954="",0,$D954*IF($AU954="22d",$F954,IF($AU954="4w",$F954,IF($AU954="2w",$F954,IF($AU954="1m",$F954,IF($AU954="2b",$F954/6,IF($AU954="2t",$F954/4,IF($AU954="2q",$F954/3,IF($AU954="2s",$F954/2,IF($AU954="2a",$F954,IF($AU954="b1",$F954/2,IF($AU954="q1",$F954/3,IF($AU954="t1",$F954/4,IF($AU954="s1",$F954/6,IF($AU954="2b2",$F954/2,0))))))))))))))),0)</f>
        <v>0</v>
      </c>
      <c r="R954" s="11">
        <f>IFERROR(IF($E954="",0,$D954*IF($AU954="22d",$E954,IF($AU954="4w",$E954,IF($AU954="2w",$E954,IF($AU954="1m",$E954,IF($AU954="1b",$E954/6,IF($AU954="3t",$E954/4,IF($AU954="3q",$E954/3,IF($AU954="3s",$E954/2,IF($AU954="3a",$E954,IF($AU954="b2",$E954/2,IF($AU954="q1",$E954/3,IF($AU954="t1",$E954/4,IF($AU954="s1",$E954/6,IF($AU954="2b2",$E954/2,0))))))))))))))),0)</f>
        <v>0</v>
      </c>
      <c r="S954" s="107">
        <f>IFERROR(IF($F954="",0,$D954*IF($AU954="22d",$F954,IF($AU954="4w",$F954,IF($AU954="2w",$F954,IF($AU954="1m",$F954,IF($AU954="1b",$F954/6,IF($AU954="3t",$F954/4,IF($AU954="3q",$F954/3,IF($AU954="3s",$F954/2,IF($AU954="3a",$F954,IF($AU954="b2",$F954/2,IF($AU954="q1",$F954/3,IF($AU954="t1",$F954/4,IF($AU954="s1",$F954/6,IF($AU954="2b2",$F954/2,0))))))))))))))),0)</f>
        <v>0</v>
      </c>
      <c r="U954" s="11">
        <f>IFERROR(IF($E954="",0,$D954*IF($AU954="22d",$E954,IF($AU954="4w",$E954,IF($AU954="2w",$E954,IF($AU954="1m",$E954,IF($AU954="2b",$E954/6,IF($AU954="1t",$E954/4,IF($AU954="4q",$E954/3,IF($AU954="4s",$E954/2,IF($AU954="4a",$E954,IF($AU954="b2",$E954/2,IF($AU954="q1",$E954/3,IF($AU954="t2",$E954/4,IF($AU954="s1",$E954/6,IF($AU954="3b3",$E954/2,0))))))))))))))),0)</f>
        <v>0</v>
      </c>
      <c r="V954" s="107">
        <f>IFERROR(IF($F954="",0,$D954*IF($AU954="22d",$F954,IF($AU954="4w",$F954,IF($AU954="2w",$F954,IF($AU954="1m",$F954,IF($AU954="2b",$F954/6,IF($AU954="1t",$F954/4,IF($AU954="4q",$F954/3,IF($AU954="4s",$F954/2,IF($AU954="4a",$F954,IF($AU954="b2",$F954/2,IF($AU954="q1",$F954/3,IF($AU954="t2",$F954/4,IF($AU954="s1",$F954/6,IF($AU954="3b3",$F954/2,0))))))))))))))),0)</f>
        <v>0</v>
      </c>
      <c r="X954" s="11">
        <f>IFERROR(IF($E954="",0,$D954*IF($AU954="22d",$E954,IF($AU954="4w",$E954,IF($AU954="2w",$E954,IF($AU954="1m",$E954,IF($AU954="1b",$E954/6,IF($AU954="2t",$E954/4,IF($AU954="1q",$E954/3,IF($AU954="5s",$E954/2,IF($AU954="5a",$E954,IF($AU954="b3",$E954/2,IF($AU954="q2",$E954/3,IF($AU954="t2",$E954/4,IF($AU954="s1",$E954/6,IF($AU954="3b3",$E954/2,0))))))))))))))),0)</f>
        <v>0</v>
      </c>
      <c r="Y954" s="107">
        <f>IFERROR(IF($F954="",0,$D954*IF($AU954="22d",$F954,IF($AU954="4w",$F954,IF($AU954="2w",$F954,IF($AU954="1m",$F954,IF($AU954="1b",$F954/6,IF($AU954="2t",$F954/4,IF($AU954="1q",$F954/3,IF($AU954="5s",$F954/2,IF($AU954="5a",$F954,IF($AU954="b3",$F954/2,IF($AU954="q2",$F954/3,IF($AU954="t2",$F954/4,IF($AU954="s1",$F954/6,IF($AU954="3b3",$F954/2,0))))))))))))))),0)</f>
        <v>0</v>
      </c>
      <c r="AA954" s="11">
        <f>IFERROR(IF($E954="",0,$D954*IF($AU954="22d",$E954,IF($AU954="4w",$E954,IF($AU954="2w",$E954,IF($AU954="1m",$E954,IF($AU954="2b",$E954/6,IF($AU954="3t",$E954/4,IF($AU954="2q",$E954/3,IF($AU954="6s",$E954/2,IF($AU954="6a",$E954,IF($AU954="b3",$E954/2,IF($AU954="q2",$E954/3,IF($AU954="t2",$E954/4,IF($AU954="s1",$E954/6,IF($AU954="4b4",$E954/2,0))))))))))))))),0)</f>
        <v>0</v>
      </c>
      <c r="AB954" s="107">
        <f>IFERROR(IF($F954="",0,$D954*IF($AU954="22d",$F954,IF($AU954="4w",$F954,IF($AU954="2w",$F954,IF($AU954="1m",$F954,IF($AU954="2b",$F954/6,IF($AU954="3t",$F954/4,IF($AU954="2q",$F954/3,IF($AU954="6s",$F954/2,IF($AU954="6a",$F954,IF($AU954="b3",$F954/2,IF($AU954="q2",$F954/3,IF($AU954="t2",$F954/4,IF($AU954="s1",$F954/6,IF($AU954="4b4",$F954/2,0))))))))))))))),0)</f>
        <v>0</v>
      </c>
      <c r="AD954" s="11">
        <f>IFERROR(IF($E954="",0,$D954*IF($AU954="22d",$E954,IF($AU954="4w",$E954,IF($AU954="2w",$E954,IF($AU954="1m",$E954,IF($AU954="1b",$E954/6,IF($AU954="1t",$E954/4,IF($AU954="3q",$E954/3,IF($AU954="1s",$E954/2,IF($AU954="7a",$E954,IF($AU954="b3",$E954/2,IF($AU954="q2",$E954/3,IF($AU954="t3",$E954/4,IF($AU954="s2",$E954/6,IF($AU954="4b4",$E954/2,0))))))))))))))),0)</f>
        <v>0</v>
      </c>
      <c r="AE954" s="107">
        <f>IFERROR(IF($F954="",0,$D954*IF($AU954="22d",$F954,IF($AU954="4w",$F954,IF($AU954="2w",$F954,IF($AU954="1m",$F954,IF($AU954="1b",$F954/6,IF($AU954="1t",$F954/4,IF($AU954="3q",$F954/3,IF($AU954="1s",$F954/2,IF($AU954="7a",$F954,IF($AU954="b3",$F954/2,IF($AU954="q2",$F954/3,IF($AU954="t3",$F954/4,IF($AU954="s2",$F954/6,IF($AU954="4b4",$F954/2,0))))))))))))))),0)</f>
        <v>0</v>
      </c>
      <c r="AG954" s="11">
        <f>IFERROR(IF($E954="",0,$D954*IF($AU954="22d",$E954,IF($AU954="4w",$E954,IF($AU954="2w",$E954,IF($AU954="1m",$E954,IF($AU954="2b",$E954/6,IF($AU954="2t",$E954/4,IF($AU954="4q",$E954/3,IF($AU954="2s",$E954/2,IF($AU954="8a",$E954,IF($AU954="b4",$E954/2,IF($AU954="q2",$E954/3,IF($AU954="t3",$E954/4,IF($AU954="s2",$E954/6,IF($AU954="5b5",$E954/2,0))))))))))))))),0)</f>
        <v>0</v>
      </c>
      <c r="AH954" s="107">
        <f>IFERROR(IF($F954="",0,$D954*IF($AU954="22d",$F954,IF($AU954="4w",$F954,IF($AU954="2w",$F954,IF($AU954="1m",$F954,IF($AU954="2b",$F954/6,IF($AU954="2t",$F954/4,IF($AU954="4q",$F954/3,IF($AU954="2s",$F954/2,IF($AU954="8a",$F954,IF($AU954="b4",$F954/2,IF($AU954="q2",$F954/3,IF($AU954="t3",$F954/4,IF($AU954="s2",$F954/6,IF($AU954="5b5",$F954/2,0))))))))))))))),0)</f>
        <v>0</v>
      </c>
      <c r="AJ954" s="11">
        <f>IFERROR(IF($E954="",0,$D954*IF($AU954="22d",$E954,IF($AU954="4w",$E954,IF($AU954="2w",$E954,IF($AU954="1m",$E954,IF($AU954="1b",$E954/6,IF($AU954="3t",$E954/4,IF($AU954="1q",$E954/3,IF($AU954="3s",$E954/2,IF($AU954="9a",$E954,IF($AU954="b5",$E954/2,IF($AU954="q3",$E954/3,IF($AU954="t3",$E954/4,IF($AU954="s2",$E954/6,IF($AU954="5b5",$E954/2,0))))))))))))))),0)</f>
        <v>0</v>
      </c>
      <c r="AK954" s="107">
        <f>IFERROR(IF($F954="",0,$D954*IF($AU954="22d",$F954,IF($AU954="4w",$F954,IF($AU954="2w",$F954,IF($AU954="1m",$F954,IF($AU954="1b",$F954/6,IF($AU954="3t",$F954/4,IF($AU954="1q",$F954/3,IF($AU954="3s",$F954/2,IF($AU954="9a",$F954,IF($AU954="b5",$F954/2,IF($AU954="q3",$F954/3,IF($AU954="t3",$F954/4,IF($AU954="s2",$F954/6,IF($AU954="5b5",$F954/2,0))))))))))))))),0)</f>
        <v>0</v>
      </c>
      <c r="AM954" s="11">
        <f>IFERROR(IF($E954="",0,$D954*IF($AU954="22d",$E954,IF($AU954="4w",$E954,IF($AU954="2w",$E954,IF($AU954="1m",$E954,IF($AU954="2b",$E954/6,IF($AU954="1t",$E954/4,IF($AU954="2q",$E954/3,IF($AU954="4s",$E954/2,IF($AU954="10a",$E954,IF($AU954="b5",$E954/2,IF($AU954="q3",$E954/3,IF($AU954="t4",$E954/4,IF($AU954="s2",$E954/6,IF($AU954="6b6",$E954/2,0))))))))))))))),0)</f>
        <v>0</v>
      </c>
      <c r="AN954" s="107">
        <f>IFERROR(IF($F954="",0,$D954*IF($AU954="22d",$F954,IF($AU954="4w",$F954,IF($AU954="2w",$F954,IF($AU954="1m",$F954,IF($AU954="2b",$F954/6,IF($AU954="1t",$F954/4,IF($AU954="2q",$F954/3,IF($AU954="4s",$F954/2,IF($AU954="10a",$F954,IF($AU954="b5",$F954/2,IF($AU954="q3",$F954/3,IF($AU954="t4",$F954/4,IF($AU954="s2",$F954/6,IF($AU954="6b6",$F954/2,0))))))))))))))),0)</f>
        <v>0</v>
      </c>
      <c r="AP954" s="11">
        <f>IFERROR(IF($E954="",0,$D954*IF($AU954="22d",$E954,IF($AU954="4w",$E954,IF($AU954="2w",$E954,IF($AU954="1m",$E954,IF($AU954="1b",$E954/6,IF($AU954="2t",$E954/4,IF($AU954="3q",$E954/3,IF($AU954="5s",$E954/2,IF($AU954="11a",$E954,IF($AU954="b6",$E954/2,IF($AU954="q3",$E954/3,IF($AU954="t4",$E954/4,IF($AU954="s2",$E954/6,IF($AU954="6b6",$E954/2,0))))))))))))))),0)</f>
        <v>0</v>
      </c>
      <c r="AQ954" s="107">
        <f>IFERROR(IF($F954="",0,$D954*IF($AU954="22d",$F954,IF($AU954="4w",$F954,IF($AU954="2w",$F954,IF($AU954="1m",$F954,IF($AU954="1b",$F954/6,IF($AU954="2t",$F954/4,IF($AU954="3q",$F954/3,IF($AU954="5s",$F954/2,IF($AU954="11a",$F954,IF($AU954="b6",$F954/2,IF($AU954="q3",$F954/3,IF($AU954="t4",$F954/4,IF($AU954="s2",$F954/6,IF($AU954="6b6",$F954/2,0))))))))))))))),0)</f>
        <v>0</v>
      </c>
      <c r="AS954" s="11">
        <f>IFERROR(IF($E954="",0,$D954*IF($AU954="22d",$E954,IF($AU954="4w",$E954,IF($AU954="2w",$E954,IF($AU954="1m",$E954,IF($AU954="2b",$E954/6,IF($AU954="3t",$E954/4,IF($AU954="4q",$E954/3,IF($AU954="6s",$E954/2,IF($AU954="12a",$E954,IF($AU954="b6",$E954/2,IF($AU954="q3",$E954/3,IF($AU954="t4",$E954/4,IF($AU954="s2",$E954/6,IF($AU954="1b1",$E954/2,0))))))))))))))),0)</f>
        <v>0</v>
      </c>
      <c r="AT954" s="107">
        <f>IFERROR(IF($F954="",0,$D954*IF($AU954="22d",$F954,IF($AU954="4w",$F954,IF($AU954="2w",$F954,IF($AU954="1m",$F954,IF($AU954="2b",$F954/6,IF($AU954="3t",$F954/4,IF($AU954="4q",$F954/3,IF($AU954="6s",$F954/2,IF($AU954="12a",$F954,IF($AU954="b6",$F954/2,IF($AU954="q3",$F954/3,IF($AU954="t4",$F954/4,IF($AU954="s2",$F954/6,IF($AU954="1b1",$F954/2,0))))))))))))))),0)</f>
        <v>0</v>
      </c>
      <c r="AU954" s="158" t="str">
        <f>IF(C954="","",VLOOKUP(B954,apoio!P:S,4,0))</f>
        <v/>
      </c>
    </row>
    <row r="955" spans="1:47" ht="15" customHeight="1" x14ac:dyDescent="0.25">
      <c r="A955" s="7" t="str">
        <f>IF('1_geral'!$D$11="","",'1_geral'!$A$11)</f>
        <v/>
      </c>
      <c r="B955" s="49" t="str">
        <f>IF('1_geral'!$G$11="","",'1_geral'!$G$11)</f>
        <v/>
      </c>
      <c r="C955" s="49" t="str">
        <f>IF('1_geral'!$D$11="","",'1_geral'!$D$11)</f>
        <v/>
      </c>
      <c r="D955" s="35" t="str">
        <f>IF(C955="","",1/'3_pessoal'!C$11)</f>
        <v/>
      </c>
      <c r="E955" s="12">
        <f>IF(C955="",0,'3_pessoal'!CP$11)</f>
        <v>0</v>
      </c>
      <c r="F955" s="33">
        <f>IF(C955="",0,'3_pessoal'!CR$11)</f>
        <v>0</v>
      </c>
      <c r="G955" s="12">
        <f t="shared" ref="G955:G1003" si="466">IF(C955="",0,SUM(E955,F955))</f>
        <v>0</v>
      </c>
      <c r="I955" s="12">
        <f t="shared" si="464"/>
        <v>0</v>
      </c>
      <c r="J955" s="12">
        <f t="shared" si="465"/>
        <v>0</v>
      </c>
      <c r="L955" s="12">
        <f t="shared" ref="L955:L1003" si="467">IFERROR(IF($E955="",0,$D955*IF($AU955="22d",$E955,IF($AU955="4w",$E955,IF($AU955="2w",$E955,IF($AU955="1m",$E955,IF($AU955="1b",$E955/6,IF($AU955="1t",$E955/4,IF($AU955="1q",$E955/3,IF($AU955="1s",$E955/2,IF($AU955="1a",$E955,IF($AU955="b1",$E955/2,IF($AU955="q1",$E955/3,IF($AU955="t1",$E955/4,IF($AU955="s1",$E955/6,IF($AU955="1b1",$E955/2,0))))))))))))))),0)</f>
        <v>0</v>
      </c>
      <c r="M955" s="33">
        <f t="shared" ref="M955:M1003" si="468">IFERROR(IF($F955="",0,$D955*IF($AU955="22d",$F955,IF($AU955="4w",$F955,IF($AU955="2w",$F955,IF($AU955="1m",$F955,IF($AU955="1b",VF955/6,IF($AU955="1t",$F955/4,IF($AU955="1q",$F955/3,IF($AU955="1s",$F955/2,IF($AU955="1a",$F955,IF($AU955="b1",$F955/2,IF($AU955="q1",$F955/3,IF($AU955="t1",$F955/4,IF($AU955="s1",$F955/6,IF($AU955="1b1",$F955/2,0))))))))))))))),0)</f>
        <v>0</v>
      </c>
      <c r="O955" s="12">
        <f t="shared" ref="O955:O1003" si="469">IFERROR(IF($E955="",0,$D955*IF($AU955="22d",$E955,IF($AU955="4w",$E955,IF($AU955="2w",$E955,IF($AU955="1m",$E955,IF($AU955="2b",$E955/6,IF($AU955="2t",$E955/4,IF($AU955="2q",$E955/3,IF($AU955="2s",$E955/2,IF($AU955="2a",$E955,IF($AU955="b1",$E955/2,IF($AU955="q1",$E955/3,IF($AU955="t1",$E955/4,IF($AU955="s1",$E955/6,IF($AU955="2b2",$E955/2,0))))))))))))))),0)</f>
        <v>0</v>
      </c>
      <c r="P955" s="33">
        <f t="shared" ref="P955:P1003" si="470">IFERROR(IF($F955="",0,$D955*IF($AU955="22d",$F955,IF($AU955="4w",$F955,IF($AU955="2w",$F955,IF($AU955="1m",$F955,IF($AU955="2b",$F955/6,IF($AU955="2t",$F955/4,IF($AU955="2q",$F955/3,IF($AU955="2s",$F955/2,IF($AU955="2a",$F955,IF($AU955="b1",$F955/2,IF($AU955="q1",$F955/3,IF($AU955="t1",$F955/4,IF($AU955="s1",$F955/6,IF($AU955="2b2",$F955/2,0))))))))))))))),0)</f>
        <v>0</v>
      </c>
      <c r="R955" s="12">
        <f t="shared" ref="R955:R1003" si="471">IFERROR(IF($E955="",0,$D955*IF($AU955="22d",$E955,IF($AU955="4w",$E955,IF($AU955="2w",$E955,IF($AU955="1m",$E955,IF($AU955="1b",$E955/6,IF($AU955="3t",$E955/4,IF($AU955="3q",$E955/3,IF($AU955="3s",$E955/2,IF($AU955="3a",$E955,IF($AU955="b2",$E955/2,IF($AU955="q1",$E955/3,IF($AU955="t1",$E955/4,IF($AU955="s1",$E955/6,IF($AU955="2b2",$E955/2,0))))))))))))))),0)</f>
        <v>0</v>
      </c>
      <c r="S955" s="33">
        <f t="shared" ref="S955:S1003" si="472">IFERROR(IF($F955="",0,$D955*IF($AU955="22d",$F955,IF($AU955="4w",$F955,IF($AU955="2w",$F955,IF($AU955="1m",$F955,IF($AU955="1b",$F955/6,IF($AU955="3t",$F955/4,IF($AU955="3q",$F955/3,IF($AU955="3s",$F955/2,IF($AU955="3a",$F955,IF($AU955="b2",$F955/2,IF($AU955="q1",$F955/3,IF($AU955="t1",$F955/4,IF($AU955="s1",$F955/6,IF($AU955="2b2",$F955/2,0))))))))))))))),0)</f>
        <v>0</v>
      </c>
      <c r="U955" s="12">
        <f t="shared" ref="U955:U1003" si="473">IFERROR(IF($E955="",0,$D955*IF($AU955="22d",$E955,IF($AU955="4w",$E955,IF($AU955="2w",$E955,IF($AU955="1m",$E955,IF($AU955="2b",$E955/6,IF($AU955="1t",$E955/4,IF($AU955="4q",$E955/3,IF($AU955="4s",$E955/2,IF($AU955="4a",$E955,IF($AU955="b2",$E955/2,IF($AU955="q1",$E955/3,IF($AU955="t2",$E955/4,IF($AU955="s1",$E955/6,IF($AU955="3b3",$E955/2,0))))))))))))))),0)</f>
        <v>0</v>
      </c>
      <c r="V955" s="33">
        <f t="shared" ref="V955:V1003" si="474">IFERROR(IF($F955="",0,$D955*IF($AU955="22d",$F955,IF($AU955="4w",$F955,IF($AU955="2w",$F955,IF($AU955="1m",$F955,IF($AU955="2b",$F955/6,IF($AU955="1t",$F955/4,IF($AU955="4q",$F955/3,IF($AU955="4s",$F955/2,IF($AU955="4a",$F955,IF($AU955="b2",$F955/2,IF($AU955="q1",$F955/3,IF($AU955="t2",$F955/4,IF($AU955="s1",$F955/6,IF($AU955="3b3",$F955/2,0))))))))))))))),0)</f>
        <v>0</v>
      </c>
      <c r="X955" s="12">
        <f t="shared" ref="X955:X1003" si="475">IFERROR(IF($E955="",0,$D955*IF($AU955="22d",$E955,IF($AU955="4w",$E955,IF($AU955="2w",$E955,IF($AU955="1m",$E955,IF($AU955="1b",$E955/6,IF($AU955="2t",$E955/4,IF($AU955="1q",$E955/3,IF($AU955="5s",$E955/2,IF($AU955="5a",$E955,IF($AU955="b3",$E955/2,IF($AU955="q2",$E955/3,IF($AU955="t2",$E955/4,IF($AU955="s1",$E955/6,IF($AU955="3b3",$E955/2,0))))))))))))))),0)</f>
        <v>0</v>
      </c>
      <c r="Y955" s="33">
        <f t="shared" ref="Y955:Y1003" si="476">IFERROR(IF($F955="",0,$D955*IF($AU955="22d",$F955,IF($AU955="4w",$F955,IF($AU955="2w",$F955,IF($AU955="1m",$F955,IF($AU955="1b",$F955/6,IF($AU955="2t",$F955/4,IF($AU955="1q",$F955/3,IF($AU955="5s",$F955/2,IF($AU955="5a",$F955,IF($AU955="b3",$F955/2,IF($AU955="q2",$F955/3,IF($AU955="t2",$F955/4,IF($AU955="s1",$F955/6,IF($AU955="3b3",$F955/2,0))))))))))))))),0)</f>
        <v>0</v>
      </c>
      <c r="AA955" s="12">
        <f t="shared" ref="AA955:AA1003" si="477">IFERROR(IF($E955="",0,$D955*IF($AU955="22d",$E955,IF($AU955="4w",$E955,IF($AU955="2w",$E955,IF($AU955="1m",$E955,IF($AU955="2b",$E955/6,IF($AU955="3t",$E955/4,IF($AU955="2q",$E955/3,IF($AU955="6s",$E955/2,IF($AU955="6a",$E955,IF($AU955="b3",$E955/2,IF($AU955="q2",$E955/3,IF($AU955="t2",$E955/4,IF($AU955="s1",$E955/6,IF($AU955="4b4",$E955/2,0))))))))))))))),0)</f>
        <v>0</v>
      </c>
      <c r="AB955" s="33">
        <f t="shared" ref="AB955:AB1003" si="478">IFERROR(IF($F955="",0,$D955*IF($AU955="22d",$F955,IF($AU955="4w",$F955,IF($AU955="2w",$F955,IF($AU955="1m",$F955,IF($AU955="2b",$F955/6,IF($AU955="3t",$F955/4,IF($AU955="2q",$F955/3,IF($AU955="6s",$F955/2,IF($AU955="6a",$F955,IF($AU955="b3",$F955/2,IF($AU955="q2",$F955/3,IF($AU955="t2",$F955/4,IF($AU955="s1",$F955/6,IF($AU955="4b4",$F955/2,0))))))))))))))),0)</f>
        <v>0</v>
      </c>
      <c r="AD955" s="12">
        <f t="shared" ref="AD955:AD1003" si="479">IFERROR(IF($E955="",0,$D955*IF($AU955="22d",$E955,IF($AU955="4w",$E955,IF($AU955="2w",$E955,IF($AU955="1m",$E955,IF($AU955="1b",$E955/6,IF($AU955="1t",$E955/4,IF($AU955="3q",$E955/3,IF($AU955="1s",$E955/2,IF($AU955="7a",$E955,IF($AU955="b3",$E955/2,IF($AU955="q2",$E955/3,IF($AU955="t3",$E955/4,IF($AU955="s2",$E955/6,IF($AU955="4b4",$E955/2,0))))))))))))))),0)</f>
        <v>0</v>
      </c>
      <c r="AE955" s="33">
        <f t="shared" ref="AE955:AE1003" si="480">IFERROR(IF($F955="",0,$D955*IF($AU955="22d",$F955,IF($AU955="4w",$F955,IF($AU955="2w",$F955,IF($AU955="1m",$F955,IF($AU955="1b",$F955/6,IF($AU955="1t",$F955/4,IF($AU955="3q",$F955/3,IF($AU955="1s",$F955/2,IF($AU955="7a",$F955,IF($AU955="b3",$F955/2,IF($AU955="q2",$F955/3,IF($AU955="t3",$F955/4,IF($AU955="s2",$F955/6,IF($AU955="4b4",$F955/2,0))))))))))))))),0)</f>
        <v>0</v>
      </c>
      <c r="AG955" s="12">
        <f t="shared" ref="AG955:AG1003" si="481">IFERROR(IF($E955="",0,$D955*IF($AU955="22d",$E955,IF($AU955="4w",$E955,IF($AU955="2w",$E955,IF($AU955="1m",$E955,IF($AU955="2b",$E955/6,IF($AU955="2t",$E955/4,IF($AU955="4q",$E955/3,IF($AU955="2s",$E955/2,IF($AU955="8a",$E955,IF($AU955="b4",$E955/2,IF($AU955="q2",$E955/3,IF($AU955="t3",$E955/4,IF($AU955="s2",$E955/6,IF($AU955="5b5",$E955/2,0))))))))))))))),0)</f>
        <v>0</v>
      </c>
      <c r="AH955" s="33">
        <f t="shared" ref="AH955:AH1003" si="482">IFERROR(IF($F955="",0,$D955*IF($AU955="22d",$F955,IF($AU955="4w",$F955,IF($AU955="2w",$F955,IF($AU955="1m",$F955,IF($AU955="2b",$F955/6,IF($AU955="2t",$F955/4,IF($AU955="4q",$F955/3,IF($AU955="2s",$F955/2,IF($AU955="8a",$F955,IF($AU955="b4",$F955/2,IF($AU955="q2",$F955/3,IF($AU955="t3",$F955/4,IF($AU955="s2",$F955/6,IF($AU955="5b5",$F955/2,0))))))))))))))),0)</f>
        <v>0</v>
      </c>
      <c r="AJ955" s="12">
        <f t="shared" ref="AJ955:AJ1003" si="483">IFERROR(IF($E955="",0,$D955*IF($AU955="22d",$E955,IF($AU955="4w",$E955,IF($AU955="2w",$E955,IF($AU955="1m",$E955,IF($AU955="1b",$E955/6,IF($AU955="3t",$E955/4,IF($AU955="1q",$E955/3,IF($AU955="3s",$E955/2,IF($AU955="9a",$E955,IF($AU955="b5",$E955/2,IF($AU955="q3",$E955/3,IF($AU955="t3",$E955/4,IF($AU955="s2",$E955/6,IF($AU955="5b5",$E955/2,0))))))))))))))),0)</f>
        <v>0</v>
      </c>
      <c r="AK955" s="33">
        <f t="shared" ref="AK955:AK1003" si="484">IFERROR(IF($F955="",0,$D955*IF($AU955="22d",$F955,IF($AU955="4w",$F955,IF($AU955="2w",$F955,IF($AU955="1m",$F955,IF($AU955="1b",$F955/6,IF($AU955="3t",$F955/4,IF($AU955="1q",$F955/3,IF($AU955="3s",$F955/2,IF($AU955="9a",$F955,IF($AU955="b5",$F955/2,IF($AU955="q3",$F955/3,IF($AU955="t3",$F955/4,IF($AU955="s2",$F955/6,IF($AU955="5b5",$F955/2,0))))))))))))))),0)</f>
        <v>0</v>
      </c>
      <c r="AM955" s="12">
        <f t="shared" ref="AM955:AM1003" si="485">IFERROR(IF($E955="",0,$D955*IF($AU955="22d",$E955,IF($AU955="4w",$E955,IF($AU955="2w",$E955,IF($AU955="1m",$E955,IF($AU955="2b",$E955/6,IF($AU955="1t",$E955/4,IF($AU955="2q",$E955/3,IF($AU955="4s",$E955/2,IF($AU955="10a",$E955,IF($AU955="b5",$E955/2,IF($AU955="q3",$E955/3,IF($AU955="t4",$E955/4,IF($AU955="s2",$E955/6,IF($AU955="6b6",$E955/2,0))))))))))))))),0)</f>
        <v>0</v>
      </c>
      <c r="AN955" s="33">
        <f t="shared" ref="AN955:AN1003" si="486">IFERROR(IF($F955="",0,$D955*IF($AU955="22d",$F955,IF($AU955="4w",$F955,IF($AU955="2w",$F955,IF($AU955="1m",$F955,IF($AU955="2b",$F955/6,IF($AU955="1t",$F955/4,IF($AU955="2q",$F955/3,IF($AU955="4s",$F955/2,IF($AU955="10a",$F955,IF($AU955="b5",$F955/2,IF($AU955="q3",$F955/3,IF($AU955="t4",$F955/4,IF($AU955="s2",$F955/6,IF($AU955="6b6",$F955/2,0))))))))))))))),0)</f>
        <v>0</v>
      </c>
      <c r="AP955" s="12">
        <f t="shared" ref="AP955:AP1003" si="487">IFERROR(IF($E955="",0,$D955*IF($AU955="22d",$E955,IF($AU955="4w",$E955,IF($AU955="2w",$E955,IF($AU955="1m",$E955,IF($AU955="1b",$E955/6,IF($AU955="2t",$E955/4,IF($AU955="3q",$E955/3,IF($AU955="5s",$E955/2,IF($AU955="11a",$E955,IF($AU955="b6",$E955/2,IF($AU955="q3",$E955/3,IF($AU955="t4",$E955/4,IF($AU955="s2",$E955/6,IF($AU955="6b6",$E955/2,0))))))))))))))),0)</f>
        <v>0</v>
      </c>
      <c r="AQ955" s="33">
        <f t="shared" ref="AQ955:AQ1003" si="488">IFERROR(IF($F955="",0,$D955*IF($AU955="22d",$F955,IF($AU955="4w",$F955,IF($AU955="2w",$F955,IF($AU955="1m",$F955,IF($AU955="1b",$F955/6,IF($AU955="2t",$F955/4,IF($AU955="3q",$F955/3,IF($AU955="5s",$F955/2,IF($AU955="11a",$F955,IF($AU955="b6",$F955/2,IF($AU955="q3",$F955/3,IF($AU955="t4",$F955/4,IF($AU955="s2",$F955/6,IF($AU955="6b6",$F955/2,0))))))))))))))),0)</f>
        <v>0</v>
      </c>
      <c r="AS955" s="12">
        <f t="shared" ref="AS955:AS1003" si="489">IFERROR(IF($E955="",0,$D955*IF($AU955="22d",$E955,IF($AU955="4w",$E955,IF($AU955="2w",$E955,IF($AU955="1m",$E955,IF($AU955="2b",$E955/6,IF($AU955="3t",$E955/4,IF($AU955="4q",$E955/3,IF($AU955="6s",$E955/2,IF($AU955="12a",$E955,IF($AU955="b6",$E955/2,IF($AU955="q3",$E955/3,IF($AU955="t4",$E955/4,IF($AU955="s2",$E955/6,IF($AU955="1b1",$E955/2,0))))))))))))))),0)</f>
        <v>0</v>
      </c>
      <c r="AT955" s="33">
        <f t="shared" ref="AT955:AT1003" si="490">IFERROR(IF($F955="",0,$D955*IF($AU955="22d",$F955,IF($AU955="4w",$F955,IF($AU955="2w",$F955,IF($AU955="1m",$F955,IF($AU955="2b",$F955/6,IF($AU955="3t",$F955/4,IF($AU955="4q",$F955/3,IF($AU955="6s",$F955/2,IF($AU955="12a",$F955,IF($AU955="b6",$F955/2,IF($AU955="q3",$F955/3,IF($AU955="t4",$F955/4,IF($AU955="s2",$F955/6,IF($AU955="1b1",$F955/2,0))))))))))))))),0)</f>
        <v>0</v>
      </c>
      <c r="AU955" s="158" t="str">
        <f>IF(C955="","",VLOOKUP(B955,apoio!P:S,4,0))</f>
        <v/>
      </c>
    </row>
    <row r="956" spans="1:47" ht="15" customHeight="1" x14ac:dyDescent="0.25">
      <c r="A956" s="10" t="str">
        <f>IF('1_geral'!$D$12="","",'1_geral'!$A$12)</f>
        <v/>
      </c>
      <c r="B956" s="48" t="str">
        <f>IF('1_geral'!$G$12="","",'1_geral'!$G$12)</f>
        <v/>
      </c>
      <c r="C956" s="48" t="str">
        <f>IF('1_geral'!$D$12="","",'1_geral'!$D$12)</f>
        <v/>
      </c>
      <c r="D956" s="35" t="str">
        <f>IF(C956="","",1/'3_pessoal'!C$12)</f>
        <v/>
      </c>
      <c r="E956" s="11">
        <f>IF(C956="",0,'3_pessoal'!CP$12)</f>
        <v>0</v>
      </c>
      <c r="F956" s="108">
        <f>IF(C956="",0,'3_pessoal'!CR$12)</f>
        <v>0</v>
      </c>
      <c r="G956" s="11">
        <f t="shared" si="466"/>
        <v>0</v>
      </c>
      <c r="I956" s="11">
        <f t="shared" si="464"/>
        <v>0</v>
      </c>
      <c r="J956" s="112">
        <f t="shared" si="465"/>
        <v>0</v>
      </c>
      <c r="L956" s="11">
        <f t="shared" si="467"/>
        <v>0</v>
      </c>
      <c r="M956" s="108">
        <f t="shared" si="468"/>
        <v>0</v>
      </c>
      <c r="O956" s="11">
        <f t="shared" si="469"/>
        <v>0</v>
      </c>
      <c r="P956" s="108">
        <f t="shared" si="470"/>
        <v>0</v>
      </c>
      <c r="R956" s="11">
        <f t="shared" si="471"/>
        <v>0</v>
      </c>
      <c r="S956" s="108">
        <f t="shared" si="472"/>
        <v>0</v>
      </c>
      <c r="U956" s="11">
        <f t="shared" si="473"/>
        <v>0</v>
      </c>
      <c r="V956" s="108">
        <f t="shared" si="474"/>
        <v>0</v>
      </c>
      <c r="X956" s="11">
        <f t="shared" si="475"/>
        <v>0</v>
      </c>
      <c r="Y956" s="108">
        <f t="shared" si="476"/>
        <v>0</v>
      </c>
      <c r="AA956" s="11">
        <f t="shared" si="477"/>
        <v>0</v>
      </c>
      <c r="AB956" s="108">
        <f t="shared" si="478"/>
        <v>0</v>
      </c>
      <c r="AD956" s="11">
        <f t="shared" si="479"/>
        <v>0</v>
      </c>
      <c r="AE956" s="108">
        <f t="shared" si="480"/>
        <v>0</v>
      </c>
      <c r="AG956" s="11">
        <f t="shared" si="481"/>
        <v>0</v>
      </c>
      <c r="AH956" s="108">
        <f t="shared" si="482"/>
        <v>0</v>
      </c>
      <c r="AJ956" s="11">
        <f t="shared" si="483"/>
        <v>0</v>
      </c>
      <c r="AK956" s="108">
        <f t="shared" si="484"/>
        <v>0</v>
      </c>
      <c r="AM956" s="11">
        <f t="shared" si="485"/>
        <v>0</v>
      </c>
      <c r="AN956" s="108">
        <f t="shared" si="486"/>
        <v>0</v>
      </c>
      <c r="AP956" s="11">
        <f t="shared" si="487"/>
        <v>0</v>
      </c>
      <c r="AQ956" s="108">
        <f t="shared" si="488"/>
        <v>0</v>
      </c>
      <c r="AS956" s="11">
        <f t="shared" si="489"/>
        <v>0</v>
      </c>
      <c r="AT956" s="108">
        <f t="shared" si="490"/>
        <v>0</v>
      </c>
      <c r="AU956" s="158" t="str">
        <f>IF(C956="","",VLOOKUP(B956,apoio!P:S,4,0))</f>
        <v/>
      </c>
    </row>
    <row r="957" spans="1:47" ht="15" customHeight="1" x14ac:dyDescent="0.25">
      <c r="A957" s="7" t="str">
        <f>IF('1_geral'!$D$13="","",'1_geral'!$A$13)</f>
        <v/>
      </c>
      <c r="B957" s="49" t="str">
        <f>IF('1_geral'!$G$13="","",'1_geral'!$G$13)</f>
        <v/>
      </c>
      <c r="C957" s="49" t="str">
        <f>IF('1_geral'!$D$13="","",'1_geral'!$D$13)</f>
        <v/>
      </c>
      <c r="D957" s="35" t="str">
        <f>IF(C957="","",1/'3_pessoal'!C$13)</f>
        <v/>
      </c>
      <c r="E957" s="12">
        <f>IF(C957="",0,'3_pessoal'!CP$13)</f>
        <v>0</v>
      </c>
      <c r="F957" s="33">
        <f>IF(C957="",0,'3_pessoal'!CR$13)</f>
        <v>0</v>
      </c>
      <c r="G957" s="12">
        <f t="shared" si="466"/>
        <v>0</v>
      </c>
      <c r="I957" s="12">
        <f t="shared" si="464"/>
        <v>0</v>
      </c>
      <c r="J957" s="12">
        <f t="shared" si="465"/>
        <v>0</v>
      </c>
      <c r="L957" s="12">
        <f t="shared" si="467"/>
        <v>0</v>
      </c>
      <c r="M957" s="33">
        <f t="shared" si="468"/>
        <v>0</v>
      </c>
      <c r="O957" s="12">
        <f t="shared" si="469"/>
        <v>0</v>
      </c>
      <c r="P957" s="33">
        <f t="shared" si="470"/>
        <v>0</v>
      </c>
      <c r="R957" s="12">
        <f t="shared" si="471"/>
        <v>0</v>
      </c>
      <c r="S957" s="33">
        <f t="shared" si="472"/>
        <v>0</v>
      </c>
      <c r="U957" s="12">
        <f t="shared" si="473"/>
        <v>0</v>
      </c>
      <c r="V957" s="33">
        <f t="shared" si="474"/>
        <v>0</v>
      </c>
      <c r="X957" s="12">
        <f t="shared" si="475"/>
        <v>0</v>
      </c>
      <c r="Y957" s="33">
        <f t="shared" si="476"/>
        <v>0</v>
      </c>
      <c r="AA957" s="12">
        <f t="shared" si="477"/>
        <v>0</v>
      </c>
      <c r="AB957" s="33">
        <f t="shared" si="478"/>
        <v>0</v>
      </c>
      <c r="AD957" s="12">
        <f t="shared" si="479"/>
        <v>0</v>
      </c>
      <c r="AE957" s="33">
        <f t="shared" si="480"/>
        <v>0</v>
      </c>
      <c r="AG957" s="12">
        <f t="shared" si="481"/>
        <v>0</v>
      </c>
      <c r="AH957" s="33">
        <f t="shared" si="482"/>
        <v>0</v>
      </c>
      <c r="AJ957" s="12">
        <f t="shared" si="483"/>
        <v>0</v>
      </c>
      <c r="AK957" s="33">
        <f t="shared" si="484"/>
        <v>0</v>
      </c>
      <c r="AM957" s="12">
        <f t="shared" si="485"/>
        <v>0</v>
      </c>
      <c r="AN957" s="33">
        <f t="shared" si="486"/>
        <v>0</v>
      </c>
      <c r="AP957" s="12">
        <f t="shared" si="487"/>
        <v>0</v>
      </c>
      <c r="AQ957" s="33">
        <f t="shared" si="488"/>
        <v>0</v>
      </c>
      <c r="AS957" s="12">
        <f t="shared" si="489"/>
        <v>0</v>
      </c>
      <c r="AT957" s="33">
        <f t="shared" si="490"/>
        <v>0</v>
      </c>
      <c r="AU957" s="158" t="str">
        <f>IF(C957="","",VLOOKUP(B957,apoio!P:S,4,0))</f>
        <v/>
      </c>
    </row>
    <row r="958" spans="1:47" ht="15" customHeight="1" x14ac:dyDescent="0.25">
      <c r="A958" s="10" t="str">
        <f>IF('1_geral'!$D$14="","",'1_geral'!$A$14)</f>
        <v/>
      </c>
      <c r="B958" s="48" t="str">
        <f>IF('1_geral'!$G$14="","",'1_geral'!$G$14)</f>
        <v/>
      </c>
      <c r="C958" s="48" t="str">
        <f>IF('1_geral'!$D$14="","",'1_geral'!$D$14)</f>
        <v/>
      </c>
      <c r="D958" s="35" t="str">
        <f>IF(C958="","",1/'3_pessoal'!C$14)</f>
        <v/>
      </c>
      <c r="E958" s="11">
        <f>IF(C958="",0,'3_pessoal'!CP$14)</f>
        <v>0</v>
      </c>
      <c r="F958" s="108">
        <f>IF(C958="",0,'3_pessoal'!CR$14)</f>
        <v>0</v>
      </c>
      <c r="G958" s="11">
        <f t="shared" si="466"/>
        <v>0</v>
      </c>
      <c r="I958" s="11">
        <f t="shared" si="464"/>
        <v>0</v>
      </c>
      <c r="J958" s="112">
        <f t="shared" si="465"/>
        <v>0</v>
      </c>
      <c r="L958" s="11">
        <f t="shared" si="467"/>
        <v>0</v>
      </c>
      <c r="M958" s="108">
        <f t="shared" si="468"/>
        <v>0</v>
      </c>
      <c r="O958" s="11">
        <f t="shared" si="469"/>
        <v>0</v>
      </c>
      <c r="P958" s="108">
        <f t="shared" si="470"/>
        <v>0</v>
      </c>
      <c r="R958" s="11">
        <f t="shared" si="471"/>
        <v>0</v>
      </c>
      <c r="S958" s="108">
        <f t="shared" si="472"/>
        <v>0</v>
      </c>
      <c r="U958" s="11">
        <f t="shared" si="473"/>
        <v>0</v>
      </c>
      <c r="V958" s="108">
        <f t="shared" si="474"/>
        <v>0</v>
      </c>
      <c r="X958" s="11">
        <f t="shared" si="475"/>
        <v>0</v>
      </c>
      <c r="Y958" s="108">
        <f t="shared" si="476"/>
        <v>0</v>
      </c>
      <c r="AA958" s="11">
        <f t="shared" si="477"/>
        <v>0</v>
      </c>
      <c r="AB958" s="108">
        <f t="shared" si="478"/>
        <v>0</v>
      </c>
      <c r="AD958" s="11">
        <f t="shared" si="479"/>
        <v>0</v>
      </c>
      <c r="AE958" s="108">
        <f t="shared" si="480"/>
        <v>0</v>
      </c>
      <c r="AG958" s="11">
        <f t="shared" si="481"/>
        <v>0</v>
      </c>
      <c r="AH958" s="108">
        <f t="shared" si="482"/>
        <v>0</v>
      </c>
      <c r="AJ958" s="11">
        <f t="shared" si="483"/>
        <v>0</v>
      </c>
      <c r="AK958" s="108">
        <f t="shared" si="484"/>
        <v>0</v>
      </c>
      <c r="AM958" s="11">
        <f t="shared" si="485"/>
        <v>0</v>
      </c>
      <c r="AN958" s="108">
        <f t="shared" si="486"/>
        <v>0</v>
      </c>
      <c r="AP958" s="11">
        <f t="shared" si="487"/>
        <v>0</v>
      </c>
      <c r="AQ958" s="108">
        <f t="shared" si="488"/>
        <v>0</v>
      </c>
      <c r="AS958" s="11">
        <f t="shared" si="489"/>
        <v>0</v>
      </c>
      <c r="AT958" s="108">
        <f t="shared" si="490"/>
        <v>0</v>
      </c>
      <c r="AU958" s="158" t="str">
        <f>IF(C958="","",VLOOKUP(B958,apoio!P:S,4,0))</f>
        <v/>
      </c>
    </row>
    <row r="959" spans="1:47" ht="15" customHeight="1" x14ac:dyDescent="0.25">
      <c r="A959" s="7" t="str">
        <f>IF('1_geral'!$D$15="","",'1_geral'!$A$15)</f>
        <v/>
      </c>
      <c r="B959" s="49" t="str">
        <f>IF('1_geral'!$G$15="","",'1_geral'!$G$15)</f>
        <v/>
      </c>
      <c r="C959" s="49" t="str">
        <f>IF('1_geral'!$D$15="","",'1_geral'!$D$15)</f>
        <v/>
      </c>
      <c r="D959" s="35" t="str">
        <f>IF(C959="","",1/'3_pessoal'!C$15)</f>
        <v/>
      </c>
      <c r="E959" s="12">
        <f>IF(C959="",0,'3_pessoal'!CP$15)</f>
        <v>0</v>
      </c>
      <c r="F959" s="33">
        <f>IF(C959="",0,'3_pessoal'!CR$15)</f>
        <v>0</v>
      </c>
      <c r="G959" s="12">
        <f t="shared" si="466"/>
        <v>0</v>
      </c>
      <c r="I959" s="12">
        <f t="shared" si="464"/>
        <v>0</v>
      </c>
      <c r="J959" s="12">
        <f t="shared" si="465"/>
        <v>0</v>
      </c>
      <c r="L959" s="12">
        <f t="shared" si="467"/>
        <v>0</v>
      </c>
      <c r="M959" s="33">
        <f t="shared" si="468"/>
        <v>0</v>
      </c>
      <c r="O959" s="12">
        <f t="shared" si="469"/>
        <v>0</v>
      </c>
      <c r="P959" s="33">
        <f t="shared" si="470"/>
        <v>0</v>
      </c>
      <c r="R959" s="12">
        <f t="shared" si="471"/>
        <v>0</v>
      </c>
      <c r="S959" s="33">
        <f t="shared" si="472"/>
        <v>0</v>
      </c>
      <c r="U959" s="12">
        <f t="shared" si="473"/>
        <v>0</v>
      </c>
      <c r="V959" s="33">
        <f t="shared" si="474"/>
        <v>0</v>
      </c>
      <c r="X959" s="12">
        <f t="shared" si="475"/>
        <v>0</v>
      </c>
      <c r="Y959" s="33">
        <f t="shared" si="476"/>
        <v>0</v>
      </c>
      <c r="AA959" s="12">
        <f t="shared" si="477"/>
        <v>0</v>
      </c>
      <c r="AB959" s="33">
        <f t="shared" si="478"/>
        <v>0</v>
      </c>
      <c r="AD959" s="12">
        <f t="shared" si="479"/>
        <v>0</v>
      </c>
      <c r="AE959" s="33">
        <f t="shared" si="480"/>
        <v>0</v>
      </c>
      <c r="AG959" s="12">
        <f t="shared" si="481"/>
        <v>0</v>
      </c>
      <c r="AH959" s="33">
        <f t="shared" si="482"/>
        <v>0</v>
      </c>
      <c r="AJ959" s="12">
        <f t="shared" si="483"/>
        <v>0</v>
      </c>
      <c r="AK959" s="33">
        <f t="shared" si="484"/>
        <v>0</v>
      </c>
      <c r="AM959" s="12">
        <f t="shared" si="485"/>
        <v>0</v>
      </c>
      <c r="AN959" s="33">
        <f t="shared" si="486"/>
        <v>0</v>
      </c>
      <c r="AP959" s="12">
        <f t="shared" si="487"/>
        <v>0</v>
      </c>
      <c r="AQ959" s="33">
        <f t="shared" si="488"/>
        <v>0</v>
      </c>
      <c r="AS959" s="12">
        <f t="shared" si="489"/>
        <v>0</v>
      </c>
      <c r="AT959" s="33">
        <f t="shared" si="490"/>
        <v>0</v>
      </c>
      <c r="AU959" s="158" t="str">
        <f>IF(C959="","",VLOOKUP(B959,apoio!P:S,4,0))</f>
        <v/>
      </c>
    </row>
    <row r="960" spans="1:47" ht="15" customHeight="1" x14ac:dyDescent="0.25">
      <c r="A960" s="10" t="str">
        <f>IF('1_geral'!$D$16="","",'1_geral'!$A$16)</f>
        <v/>
      </c>
      <c r="B960" s="48" t="str">
        <f>IF('1_geral'!$G$16="","",'1_geral'!$G$16)</f>
        <v/>
      </c>
      <c r="C960" s="48" t="str">
        <f>IF('1_geral'!$D$16="","",'1_geral'!$D$16)</f>
        <v/>
      </c>
      <c r="D960" s="35" t="str">
        <f>IF(C960="","",1/'3_pessoal'!C$16)</f>
        <v/>
      </c>
      <c r="E960" s="11">
        <f>IF(C960="",0,'3_pessoal'!CP$16)</f>
        <v>0</v>
      </c>
      <c r="F960" s="108">
        <f>IF(C960="",0,'3_pessoal'!CR$16)</f>
        <v>0</v>
      </c>
      <c r="G960" s="11">
        <f t="shared" si="466"/>
        <v>0</v>
      </c>
      <c r="I960" s="11">
        <f t="shared" si="464"/>
        <v>0</v>
      </c>
      <c r="J960" s="112">
        <f t="shared" si="465"/>
        <v>0</v>
      </c>
      <c r="L960" s="11">
        <f t="shared" si="467"/>
        <v>0</v>
      </c>
      <c r="M960" s="108">
        <f t="shared" si="468"/>
        <v>0</v>
      </c>
      <c r="O960" s="11">
        <f t="shared" si="469"/>
        <v>0</v>
      </c>
      <c r="P960" s="108">
        <f t="shared" si="470"/>
        <v>0</v>
      </c>
      <c r="R960" s="11">
        <f t="shared" si="471"/>
        <v>0</v>
      </c>
      <c r="S960" s="108">
        <f t="shared" si="472"/>
        <v>0</v>
      </c>
      <c r="U960" s="11">
        <f t="shared" si="473"/>
        <v>0</v>
      </c>
      <c r="V960" s="108">
        <f t="shared" si="474"/>
        <v>0</v>
      </c>
      <c r="X960" s="11">
        <f t="shared" si="475"/>
        <v>0</v>
      </c>
      <c r="Y960" s="108">
        <f t="shared" si="476"/>
        <v>0</v>
      </c>
      <c r="AA960" s="11">
        <f t="shared" si="477"/>
        <v>0</v>
      </c>
      <c r="AB960" s="108">
        <f t="shared" si="478"/>
        <v>0</v>
      </c>
      <c r="AD960" s="11">
        <f t="shared" si="479"/>
        <v>0</v>
      </c>
      <c r="AE960" s="108">
        <f t="shared" si="480"/>
        <v>0</v>
      </c>
      <c r="AG960" s="11">
        <f t="shared" si="481"/>
        <v>0</v>
      </c>
      <c r="AH960" s="108">
        <f t="shared" si="482"/>
        <v>0</v>
      </c>
      <c r="AJ960" s="11">
        <f t="shared" si="483"/>
        <v>0</v>
      </c>
      <c r="AK960" s="108">
        <f t="shared" si="484"/>
        <v>0</v>
      </c>
      <c r="AM960" s="11">
        <f t="shared" si="485"/>
        <v>0</v>
      </c>
      <c r="AN960" s="108">
        <f t="shared" si="486"/>
        <v>0</v>
      </c>
      <c r="AP960" s="11">
        <f t="shared" si="487"/>
        <v>0</v>
      </c>
      <c r="AQ960" s="108">
        <f t="shared" si="488"/>
        <v>0</v>
      </c>
      <c r="AS960" s="11">
        <f t="shared" si="489"/>
        <v>0</v>
      </c>
      <c r="AT960" s="108">
        <f t="shared" si="490"/>
        <v>0</v>
      </c>
      <c r="AU960" s="158" t="str">
        <f>IF(C960="","",VLOOKUP(B960,apoio!P:S,4,0))</f>
        <v/>
      </c>
    </row>
    <row r="961" spans="1:47" ht="15" customHeight="1" x14ac:dyDescent="0.25">
      <c r="A961" s="7" t="str">
        <f>IF('1_geral'!$D$17="","",'1_geral'!$A$17)</f>
        <v/>
      </c>
      <c r="B961" s="49" t="str">
        <f>IF('1_geral'!$G$17="","",'1_geral'!$G$17)</f>
        <v/>
      </c>
      <c r="C961" s="49" t="str">
        <f>IF('1_geral'!$D$17="","",'1_geral'!$D$17)</f>
        <v/>
      </c>
      <c r="D961" s="35" t="str">
        <f>IF(C961="","",1/'3_pessoal'!C$17)</f>
        <v/>
      </c>
      <c r="E961" s="12">
        <f>IF(C961="",0,'3_pessoal'!CP$17)</f>
        <v>0</v>
      </c>
      <c r="F961" s="33">
        <f>IF(C961="",0,'3_pessoal'!CR$17)</f>
        <v>0</v>
      </c>
      <c r="G961" s="12">
        <f t="shared" si="466"/>
        <v>0</v>
      </c>
      <c r="I961" s="12">
        <f t="shared" si="464"/>
        <v>0</v>
      </c>
      <c r="J961" s="12">
        <f t="shared" si="465"/>
        <v>0</v>
      </c>
      <c r="L961" s="12">
        <f t="shared" si="467"/>
        <v>0</v>
      </c>
      <c r="M961" s="33">
        <f t="shared" si="468"/>
        <v>0</v>
      </c>
      <c r="O961" s="12">
        <f t="shared" si="469"/>
        <v>0</v>
      </c>
      <c r="P961" s="33">
        <f t="shared" si="470"/>
        <v>0</v>
      </c>
      <c r="R961" s="12">
        <f t="shared" si="471"/>
        <v>0</v>
      </c>
      <c r="S961" s="33">
        <f t="shared" si="472"/>
        <v>0</v>
      </c>
      <c r="U961" s="12">
        <f t="shared" si="473"/>
        <v>0</v>
      </c>
      <c r="V961" s="33">
        <f t="shared" si="474"/>
        <v>0</v>
      </c>
      <c r="X961" s="12">
        <f t="shared" si="475"/>
        <v>0</v>
      </c>
      <c r="Y961" s="33">
        <f t="shared" si="476"/>
        <v>0</v>
      </c>
      <c r="AA961" s="12">
        <f t="shared" si="477"/>
        <v>0</v>
      </c>
      <c r="AB961" s="33">
        <f t="shared" si="478"/>
        <v>0</v>
      </c>
      <c r="AD961" s="12">
        <f t="shared" si="479"/>
        <v>0</v>
      </c>
      <c r="AE961" s="33">
        <f t="shared" si="480"/>
        <v>0</v>
      </c>
      <c r="AG961" s="12">
        <f t="shared" si="481"/>
        <v>0</v>
      </c>
      <c r="AH961" s="33">
        <f t="shared" si="482"/>
        <v>0</v>
      </c>
      <c r="AJ961" s="12">
        <f t="shared" si="483"/>
        <v>0</v>
      </c>
      <c r="AK961" s="33">
        <f t="shared" si="484"/>
        <v>0</v>
      </c>
      <c r="AM961" s="12">
        <f t="shared" si="485"/>
        <v>0</v>
      </c>
      <c r="AN961" s="33">
        <f t="shared" si="486"/>
        <v>0</v>
      </c>
      <c r="AP961" s="12">
        <f t="shared" si="487"/>
        <v>0</v>
      </c>
      <c r="AQ961" s="33">
        <f t="shared" si="488"/>
        <v>0</v>
      </c>
      <c r="AS961" s="12">
        <f t="shared" si="489"/>
        <v>0</v>
      </c>
      <c r="AT961" s="33">
        <f t="shared" si="490"/>
        <v>0</v>
      </c>
      <c r="AU961" s="158" t="str">
        <f>IF(C961="","",VLOOKUP(B961,apoio!P:S,4,0))</f>
        <v/>
      </c>
    </row>
    <row r="962" spans="1:47" ht="15" customHeight="1" x14ac:dyDescent="0.25">
      <c r="A962" s="10" t="str">
        <f>IF('1_geral'!$D$18="","",'1_geral'!$A$18)</f>
        <v/>
      </c>
      <c r="B962" s="48" t="str">
        <f>IF('1_geral'!$G$18="","",'1_geral'!$G$18)</f>
        <v/>
      </c>
      <c r="C962" s="48" t="str">
        <f>IF('1_geral'!$D$18="","",'1_geral'!$D$18)</f>
        <v/>
      </c>
      <c r="D962" s="35" t="str">
        <f>IF(C962="","",1/'3_pessoal'!C$18)</f>
        <v/>
      </c>
      <c r="E962" s="11">
        <f>IF(C962="",0,'3_pessoal'!CP$18)</f>
        <v>0</v>
      </c>
      <c r="F962" s="108">
        <f>IF(C962="",0,'3_pessoal'!CR$18)</f>
        <v>0</v>
      </c>
      <c r="G962" s="11">
        <f t="shared" si="466"/>
        <v>0</v>
      </c>
      <c r="I962" s="11">
        <f t="shared" si="464"/>
        <v>0</v>
      </c>
      <c r="J962" s="112">
        <f t="shared" si="465"/>
        <v>0</v>
      </c>
      <c r="L962" s="11">
        <f t="shared" si="467"/>
        <v>0</v>
      </c>
      <c r="M962" s="108">
        <f t="shared" si="468"/>
        <v>0</v>
      </c>
      <c r="O962" s="11">
        <f t="shared" si="469"/>
        <v>0</v>
      </c>
      <c r="P962" s="108">
        <f t="shared" si="470"/>
        <v>0</v>
      </c>
      <c r="R962" s="11">
        <f t="shared" si="471"/>
        <v>0</v>
      </c>
      <c r="S962" s="108">
        <f t="shared" si="472"/>
        <v>0</v>
      </c>
      <c r="U962" s="11">
        <f t="shared" si="473"/>
        <v>0</v>
      </c>
      <c r="V962" s="108">
        <f t="shared" si="474"/>
        <v>0</v>
      </c>
      <c r="X962" s="11">
        <f t="shared" si="475"/>
        <v>0</v>
      </c>
      <c r="Y962" s="108">
        <f t="shared" si="476"/>
        <v>0</v>
      </c>
      <c r="AA962" s="11">
        <f t="shared" si="477"/>
        <v>0</v>
      </c>
      <c r="AB962" s="108">
        <f t="shared" si="478"/>
        <v>0</v>
      </c>
      <c r="AD962" s="11">
        <f t="shared" si="479"/>
        <v>0</v>
      </c>
      <c r="AE962" s="108">
        <f t="shared" si="480"/>
        <v>0</v>
      </c>
      <c r="AG962" s="11">
        <f t="shared" si="481"/>
        <v>0</v>
      </c>
      <c r="AH962" s="108">
        <f t="shared" si="482"/>
        <v>0</v>
      </c>
      <c r="AJ962" s="11">
        <f t="shared" si="483"/>
        <v>0</v>
      </c>
      <c r="AK962" s="108">
        <f t="shared" si="484"/>
        <v>0</v>
      </c>
      <c r="AM962" s="11">
        <f t="shared" si="485"/>
        <v>0</v>
      </c>
      <c r="AN962" s="108">
        <f t="shared" si="486"/>
        <v>0</v>
      </c>
      <c r="AP962" s="11">
        <f t="shared" si="487"/>
        <v>0</v>
      </c>
      <c r="AQ962" s="108">
        <f t="shared" si="488"/>
        <v>0</v>
      </c>
      <c r="AS962" s="11">
        <f t="shared" si="489"/>
        <v>0</v>
      </c>
      <c r="AT962" s="108">
        <f t="shared" si="490"/>
        <v>0</v>
      </c>
      <c r="AU962" s="158" t="str">
        <f>IF(C962="","",VLOOKUP(B962,apoio!P:S,4,0))</f>
        <v/>
      </c>
    </row>
    <row r="963" spans="1:47" ht="15" customHeight="1" x14ac:dyDescent="0.25">
      <c r="A963" s="7" t="str">
        <f>IF('1_geral'!$D$19="","",'1_geral'!$A$19)</f>
        <v/>
      </c>
      <c r="B963" s="49" t="str">
        <f>IF('1_geral'!$G$19="","",'1_geral'!$G$19)</f>
        <v/>
      </c>
      <c r="C963" s="49" t="str">
        <f>IF('1_geral'!$D$19="","",'1_geral'!$D$19)</f>
        <v/>
      </c>
      <c r="D963" s="35" t="str">
        <f>IF(C963="","",1/'3_pessoal'!C$19)</f>
        <v/>
      </c>
      <c r="E963" s="12">
        <f>IF(C963="",0,'3_pessoal'!CP$19)</f>
        <v>0</v>
      </c>
      <c r="F963" s="33">
        <f>IF(C963="",0,'3_pessoal'!CR$19)</f>
        <v>0</v>
      </c>
      <c r="G963" s="12">
        <f t="shared" si="466"/>
        <v>0</v>
      </c>
      <c r="I963" s="12">
        <f t="shared" si="464"/>
        <v>0</v>
      </c>
      <c r="J963" s="12">
        <f t="shared" si="465"/>
        <v>0</v>
      </c>
      <c r="L963" s="12">
        <f t="shared" si="467"/>
        <v>0</v>
      </c>
      <c r="M963" s="33">
        <f t="shared" si="468"/>
        <v>0</v>
      </c>
      <c r="O963" s="12">
        <f t="shared" si="469"/>
        <v>0</v>
      </c>
      <c r="P963" s="33">
        <f t="shared" si="470"/>
        <v>0</v>
      </c>
      <c r="R963" s="12">
        <f t="shared" si="471"/>
        <v>0</v>
      </c>
      <c r="S963" s="33">
        <f t="shared" si="472"/>
        <v>0</v>
      </c>
      <c r="U963" s="12">
        <f t="shared" si="473"/>
        <v>0</v>
      </c>
      <c r="V963" s="33">
        <f t="shared" si="474"/>
        <v>0</v>
      </c>
      <c r="X963" s="12">
        <f t="shared" si="475"/>
        <v>0</v>
      </c>
      <c r="Y963" s="33">
        <f t="shared" si="476"/>
        <v>0</v>
      </c>
      <c r="AA963" s="12">
        <f t="shared" si="477"/>
        <v>0</v>
      </c>
      <c r="AB963" s="33">
        <f t="shared" si="478"/>
        <v>0</v>
      </c>
      <c r="AD963" s="12">
        <f t="shared" si="479"/>
        <v>0</v>
      </c>
      <c r="AE963" s="33">
        <f t="shared" si="480"/>
        <v>0</v>
      </c>
      <c r="AG963" s="12">
        <f t="shared" si="481"/>
        <v>0</v>
      </c>
      <c r="AH963" s="33">
        <f t="shared" si="482"/>
        <v>0</v>
      </c>
      <c r="AJ963" s="12">
        <f t="shared" si="483"/>
        <v>0</v>
      </c>
      <c r="AK963" s="33">
        <f t="shared" si="484"/>
        <v>0</v>
      </c>
      <c r="AM963" s="12">
        <f t="shared" si="485"/>
        <v>0</v>
      </c>
      <c r="AN963" s="33">
        <f t="shared" si="486"/>
        <v>0</v>
      </c>
      <c r="AP963" s="12">
        <f t="shared" si="487"/>
        <v>0</v>
      </c>
      <c r="AQ963" s="33">
        <f t="shared" si="488"/>
        <v>0</v>
      </c>
      <c r="AS963" s="12">
        <f t="shared" si="489"/>
        <v>0</v>
      </c>
      <c r="AT963" s="33">
        <f t="shared" si="490"/>
        <v>0</v>
      </c>
      <c r="AU963" s="158" t="str">
        <f>IF(C963="","",VLOOKUP(B963,apoio!P:S,4,0))</f>
        <v/>
      </c>
    </row>
    <row r="964" spans="1:47" ht="15" customHeight="1" x14ac:dyDescent="0.25">
      <c r="A964" s="10" t="str">
        <f>IF('1_geral'!$D$20="","",'1_geral'!$A$20)</f>
        <v/>
      </c>
      <c r="B964" s="48" t="str">
        <f>IF('1_geral'!$G$20="","",'1_geral'!$G$20)</f>
        <v/>
      </c>
      <c r="C964" s="48" t="str">
        <f>IF('1_geral'!$D$20="","",'1_geral'!$D$20)</f>
        <v/>
      </c>
      <c r="D964" s="35" t="str">
        <f>IF(C964="","",1/'3_pessoal'!C$20)</f>
        <v/>
      </c>
      <c r="E964" s="11">
        <f>IF(C964="",0,'3_pessoal'!CP$20)</f>
        <v>0</v>
      </c>
      <c r="F964" s="108">
        <f>IF(C964="",0,'3_pessoal'!CR$20)</f>
        <v>0</v>
      </c>
      <c r="G964" s="11">
        <f t="shared" si="466"/>
        <v>0</v>
      </c>
      <c r="I964" s="11">
        <f t="shared" si="464"/>
        <v>0</v>
      </c>
      <c r="J964" s="112">
        <f t="shared" si="465"/>
        <v>0</v>
      </c>
      <c r="L964" s="11">
        <f t="shared" si="467"/>
        <v>0</v>
      </c>
      <c r="M964" s="108">
        <f t="shared" si="468"/>
        <v>0</v>
      </c>
      <c r="O964" s="11">
        <f t="shared" si="469"/>
        <v>0</v>
      </c>
      <c r="P964" s="108">
        <f t="shared" si="470"/>
        <v>0</v>
      </c>
      <c r="R964" s="11">
        <f t="shared" si="471"/>
        <v>0</v>
      </c>
      <c r="S964" s="108">
        <f t="shared" si="472"/>
        <v>0</v>
      </c>
      <c r="U964" s="11">
        <f t="shared" si="473"/>
        <v>0</v>
      </c>
      <c r="V964" s="108">
        <f t="shared" si="474"/>
        <v>0</v>
      </c>
      <c r="X964" s="11">
        <f t="shared" si="475"/>
        <v>0</v>
      </c>
      <c r="Y964" s="108">
        <f t="shared" si="476"/>
        <v>0</v>
      </c>
      <c r="AA964" s="11">
        <f t="shared" si="477"/>
        <v>0</v>
      </c>
      <c r="AB964" s="108">
        <f t="shared" si="478"/>
        <v>0</v>
      </c>
      <c r="AD964" s="11">
        <f t="shared" si="479"/>
        <v>0</v>
      </c>
      <c r="AE964" s="108">
        <f t="shared" si="480"/>
        <v>0</v>
      </c>
      <c r="AG964" s="11">
        <f t="shared" si="481"/>
        <v>0</v>
      </c>
      <c r="AH964" s="108">
        <f t="shared" si="482"/>
        <v>0</v>
      </c>
      <c r="AJ964" s="11">
        <f t="shared" si="483"/>
        <v>0</v>
      </c>
      <c r="AK964" s="108">
        <f t="shared" si="484"/>
        <v>0</v>
      </c>
      <c r="AM964" s="11">
        <f t="shared" si="485"/>
        <v>0</v>
      </c>
      <c r="AN964" s="108">
        <f t="shared" si="486"/>
        <v>0</v>
      </c>
      <c r="AP964" s="11">
        <f t="shared" si="487"/>
        <v>0</v>
      </c>
      <c r="AQ964" s="108">
        <f t="shared" si="488"/>
        <v>0</v>
      </c>
      <c r="AS964" s="11">
        <f t="shared" si="489"/>
        <v>0</v>
      </c>
      <c r="AT964" s="108">
        <f t="shared" si="490"/>
        <v>0</v>
      </c>
      <c r="AU964" s="158" t="str">
        <f>IF(C964="","",VLOOKUP(B964,apoio!P:S,4,0))</f>
        <v/>
      </c>
    </row>
    <row r="965" spans="1:47" ht="15" customHeight="1" x14ac:dyDescent="0.25">
      <c r="A965" s="7" t="str">
        <f>IF('1_geral'!$D$21="","",'1_geral'!$A$21)</f>
        <v/>
      </c>
      <c r="B965" s="49" t="str">
        <f>IF('1_geral'!$G$21="","",'1_geral'!$G$21)</f>
        <v/>
      </c>
      <c r="C965" s="49" t="str">
        <f>IF('1_geral'!$D$21="","",'1_geral'!$D$21)</f>
        <v/>
      </c>
      <c r="D965" s="35" t="str">
        <f>IF(C965="","",1/'3_pessoal'!C$21)</f>
        <v/>
      </c>
      <c r="E965" s="12">
        <f>IF(C965="",0,'3_pessoal'!CP$21)</f>
        <v>0</v>
      </c>
      <c r="F965" s="33">
        <f>IF(C965="",0,'3_pessoal'!CR$21)</f>
        <v>0</v>
      </c>
      <c r="G965" s="12">
        <f t="shared" si="466"/>
        <v>0</v>
      </c>
      <c r="I965" s="12">
        <f t="shared" si="464"/>
        <v>0</v>
      </c>
      <c r="J965" s="12">
        <f t="shared" si="465"/>
        <v>0</v>
      </c>
      <c r="L965" s="12">
        <f t="shared" si="467"/>
        <v>0</v>
      </c>
      <c r="M965" s="33">
        <f t="shared" si="468"/>
        <v>0</v>
      </c>
      <c r="O965" s="12">
        <f t="shared" si="469"/>
        <v>0</v>
      </c>
      <c r="P965" s="33">
        <f t="shared" si="470"/>
        <v>0</v>
      </c>
      <c r="R965" s="12">
        <f t="shared" si="471"/>
        <v>0</v>
      </c>
      <c r="S965" s="33">
        <f t="shared" si="472"/>
        <v>0</v>
      </c>
      <c r="U965" s="12">
        <f t="shared" si="473"/>
        <v>0</v>
      </c>
      <c r="V965" s="33">
        <f t="shared" si="474"/>
        <v>0</v>
      </c>
      <c r="X965" s="12">
        <f t="shared" si="475"/>
        <v>0</v>
      </c>
      <c r="Y965" s="33">
        <f t="shared" si="476"/>
        <v>0</v>
      </c>
      <c r="AA965" s="12">
        <f t="shared" si="477"/>
        <v>0</v>
      </c>
      <c r="AB965" s="33">
        <f t="shared" si="478"/>
        <v>0</v>
      </c>
      <c r="AD965" s="12">
        <f t="shared" si="479"/>
        <v>0</v>
      </c>
      <c r="AE965" s="33">
        <f t="shared" si="480"/>
        <v>0</v>
      </c>
      <c r="AG965" s="12">
        <f t="shared" si="481"/>
        <v>0</v>
      </c>
      <c r="AH965" s="33">
        <f t="shared" si="482"/>
        <v>0</v>
      </c>
      <c r="AJ965" s="12">
        <f t="shared" si="483"/>
        <v>0</v>
      </c>
      <c r="AK965" s="33">
        <f t="shared" si="484"/>
        <v>0</v>
      </c>
      <c r="AM965" s="12">
        <f t="shared" si="485"/>
        <v>0</v>
      </c>
      <c r="AN965" s="33">
        <f t="shared" si="486"/>
        <v>0</v>
      </c>
      <c r="AP965" s="12">
        <f t="shared" si="487"/>
        <v>0</v>
      </c>
      <c r="AQ965" s="33">
        <f t="shared" si="488"/>
        <v>0</v>
      </c>
      <c r="AS965" s="12">
        <f t="shared" si="489"/>
        <v>0</v>
      </c>
      <c r="AT965" s="33">
        <f t="shared" si="490"/>
        <v>0</v>
      </c>
      <c r="AU965" s="158" t="str">
        <f>IF(C965="","",VLOOKUP(B965,apoio!P:S,4,0))</f>
        <v/>
      </c>
    </row>
    <row r="966" spans="1:47" ht="15" customHeight="1" x14ac:dyDescent="0.25">
      <c r="A966" s="10" t="str">
        <f>IF('1_geral'!$D$22="","",'1_geral'!$A$22)</f>
        <v/>
      </c>
      <c r="B966" s="48" t="str">
        <f>IF('1_geral'!$G$22="","",'1_geral'!$G$22)</f>
        <v/>
      </c>
      <c r="C966" s="48" t="str">
        <f>IF('1_geral'!$D$22="","",'1_geral'!$D$22)</f>
        <v/>
      </c>
      <c r="D966" s="35" t="str">
        <f>IF(C966="","",1/'3_pessoal'!C$22)</f>
        <v/>
      </c>
      <c r="E966" s="11">
        <f>IF(C966="",0,'3_pessoal'!CP$22)</f>
        <v>0</v>
      </c>
      <c r="F966" s="108">
        <f>IF(C966="",0,'3_pessoal'!CR$22)</f>
        <v>0</v>
      </c>
      <c r="G966" s="11">
        <f t="shared" si="466"/>
        <v>0</v>
      </c>
      <c r="I966" s="11">
        <f t="shared" si="464"/>
        <v>0</v>
      </c>
      <c r="J966" s="112">
        <f t="shared" si="465"/>
        <v>0</v>
      </c>
      <c r="L966" s="11">
        <f t="shared" si="467"/>
        <v>0</v>
      </c>
      <c r="M966" s="108">
        <f t="shared" si="468"/>
        <v>0</v>
      </c>
      <c r="O966" s="11">
        <f t="shared" si="469"/>
        <v>0</v>
      </c>
      <c r="P966" s="108">
        <f t="shared" si="470"/>
        <v>0</v>
      </c>
      <c r="R966" s="11">
        <f t="shared" si="471"/>
        <v>0</v>
      </c>
      <c r="S966" s="108">
        <f t="shared" si="472"/>
        <v>0</v>
      </c>
      <c r="U966" s="11">
        <f t="shared" si="473"/>
        <v>0</v>
      </c>
      <c r="V966" s="108">
        <f t="shared" si="474"/>
        <v>0</v>
      </c>
      <c r="X966" s="11">
        <f t="shared" si="475"/>
        <v>0</v>
      </c>
      <c r="Y966" s="108">
        <f t="shared" si="476"/>
        <v>0</v>
      </c>
      <c r="AA966" s="11">
        <f t="shared" si="477"/>
        <v>0</v>
      </c>
      <c r="AB966" s="108">
        <f t="shared" si="478"/>
        <v>0</v>
      </c>
      <c r="AD966" s="11">
        <f t="shared" si="479"/>
        <v>0</v>
      </c>
      <c r="AE966" s="108">
        <f t="shared" si="480"/>
        <v>0</v>
      </c>
      <c r="AG966" s="11">
        <f t="shared" si="481"/>
        <v>0</v>
      </c>
      <c r="AH966" s="108">
        <f t="shared" si="482"/>
        <v>0</v>
      </c>
      <c r="AJ966" s="11">
        <f t="shared" si="483"/>
        <v>0</v>
      </c>
      <c r="AK966" s="108">
        <f t="shared" si="484"/>
        <v>0</v>
      </c>
      <c r="AM966" s="11">
        <f t="shared" si="485"/>
        <v>0</v>
      </c>
      <c r="AN966" s="108">
        <f t="shared" si="486"/>
        <v>0</v>
      </c>
      <c r="AP966" s="11">
        <f t="shared" si="487"/>
        <v>0</v>
      </c>
      <c r="AQ966" s="108">
        <f t="shared" si="488"/>
        <v>0</v>
      </c>
      <c r="AS966" s="11">
        <f t="shared" si="489"/>
        <v>0</v>
      </c>
      <c r="AT966" s="108">
        <f t="shared" si="490"/>
        <v>0</v>
      </c>
      <c r="AU966" s="158" t="str">
        <f>IF(C966="","",VLOOKUP(B966,apoio!P:S,4,0))</f>
        <v/>
      </c>
    </row>
    <row r="967" spans="1:47" ht="15" customHeight="1" x14ac:dyDescent="0.25">
      <c r="A967" s="7" t="str">
        <f>IF('1_geral'!$D$23="","",'1_geral'!$A$23)</f>
        <v/>
      </c>
      <c r="B967" s="49" t="str">
        <f>IF('1_geral'!$G$23="","",'1_geral'!$G$23)</f>
        <v/>
      </c>
      <c r="C967" s="49" t="str">
        <f>IF('1_geral'!$D$23="","",'1_geral'!$D$23)</f>
        <v/>
      </c>
      <c r="D967" s="35" t="str">
        <f>IF(C967="","",1/'3_pessoal'!C$23)</f>
        <v/>
      </c>
      <c r="E967" s="12">
        <f>IF(C967="",0,'3_pessoal'!CP$23)</f>
        <v>0</v>
      </c>
      <c r="F967" s="33">
        <f>IF(C967="",0,'3_pessoal'!CR$23)</f>
        <v>0</v>
      </c>
      <c r="G967" s="12">
        <f t="shared" si="466"/>
        <v>0</v>
      </c>
      <c r="I967" s="12">
        <f t="shared" si="464"/>
        <v>0</v>
      </c>
      <c r="J967" s="12">
        <f t="shared" si="465"/>
        <v>0</v>
      </c>
      <c r="L967" s="12">
        <f t="shared" si="467"/>
        <v>0</v>
      </c>
      <c r="M967" s="33">
        <f t="shared" si="468"/>
        <v>0</v>
      </c>
      <c r="O967" s="12">
        <f t="shared" si="469"/>
        <v>0</v>
      </c>
      <c r="P967" s="33">
        <f t="shared" si="470"/>
        <v>0</v>
      </c>
      <c r="R967" s="12">
        <f t="shared" si="471"/>
        <v>0</v>
      </c>
      <c r="S967" s="33">
        <f t="shared" si="472"/>
        <v>0</v>
      </c>
      <c r="U967" s="12">
        <f t="shared" si="473"/>
        <v>0</v>
      </c>
      <c r="V967" s="33">
        <f t="shared" si="474"/>
        <v>0</v>
      </c>
      <c r="X967" s="12">
        <f t="shared" si="475"/>
        <v>0</v>
      </c>
      <c r="Y967" s="33">
        <f t="shared" si="476"/>
        <v>0</v>
      </c>
      <c r="AA967" s="12">
        <f t="shared" si="477"/>
        <v>0</v>
      </c>
      <c r="AB967" s="33">
        <f t="shared" si="478"/>
        <v>0</v>
      </c>
      <c r="AD967" s="12">
        <f t="shared" si="479"/>
        <v>0</v>
      </c>
      <c r="AE967" s="33">
        <f t="shared" si="480"/>
        <v>0</v>
      </c>
      <c r="AG967" s="12">
        <f t="shared" si="481"/>
        <v>0</v>
      </c>
      <c r="AH967" s="33">
        <f t="shared" si="482"/>
        <v>0</v>
      </c>
      <c r="AJ967" s="12">
        <f t="shared" si="483"/>
        <v>0</v>
      </c>
      <c r="AK967" s="33">
        <f t="shared" si="484"/>
        <v>0</v>
      </c>
      <c r="AM967" s="12">
        <f t="shared" si="485"/>
        <v>0</v>
      </c>
      <c r="AN967" s="33">
        <f t="shared" si="486"/>
        <v>0</v>
      </c>
      <c r="AP967" s="12">
        <f t="shared" si="487"/>
        <v>0</v>
      </c>
      <c r="AQ967" s="33">
        <f t="shared" si="488"/>
        <v>0</v>
      </c>
      <c r="AS967" s="12">
        <f t="shared" si="489"/>
        <v>0</v>
      </c>
      <c r="AT967" s="33">
        <f t="shared" si="490"/>
        <v>0</v>
      </c>
      <c r="AU967" s="158" t="str">
        <f>IF(C967="","",VLOOKUP(B967,apoio!P:S,4,0))</f>
        <v/>
      </c>
    </row>
    <row r="968" spans="1:47" ht="15" customHeight="1" x14ac:dyDescent="0.25">
      <c r="A968" s="10" t="str">
        <f>IF('1_geral'!$D$24="","",'1_geral'!$A$24)</f>
        <v/>
      </c>
      <c r="B968" s="48" t="str">
        <f>IF('1_geral'!$G$24="","",'1_geral'!$G$24)</f>
        <v/>
      </c>
      <c r="C968" s="48" t="str">
        <f>IF('1_geral'!$D$24="","",'1_geral'!$D$24)</f>
        <v/>
      </c>
      <c r="D968" s="35" t="str">
        <f>IF(C968="","",1/'3_pessoal'!C$24)</f>
        <v/>
      </c>
      <c r="E968" s="11">
        <f>IF(C968="",0,'3_pessoal'!CP$24)</f>
        <v>0</v>
      </c>
      <c r="F968" s="108">
        <f>IF(C968="",0,'3_pessoal'!CR$24)</f>
        <v>0</v>
      </c>
      <c r="G968" s="11">
        <f t="shared" si="466"/>
        <v>0</v>
      </c>
      <c r="I968" s="11">
        <f t="shared" si="464"/>
        <v>0</v>
      </c>
      <c r="J968" s="112">
        <f t="shared" si="465"/>
        <v>0</v>
      </c>
      <c r="L968" s="11">
        <f t="shared" si="467"/>
        <v>0</v>
      </c>
      <c r="M968" s="108">
        <f t="shared" si="468"/>
        <v>0</v>
      </c>
      <c r="O968" s="11">
        <f t="shared" si="469"/>
        <v>0</v>
      </c>
      <c r="P968" s="108">
        <f t="shared" si="470"/>
        <v>0</v>
      </c>
      <c r="R968" s="11">
        <f t="shared" si="471"/>
        <v>0</v>
      </c>
      <c r="S968" s="108">
        <f t="shared" si="472"/>
        <v>0</v>
      </c>
      <c r="U968" s="11">
        <f t="shared" si="473"/>
        <v>0</v>
      </c>
      <c r="V968" s="108">
        <f t="shared" si="474"/>
        <v>0</v>
      </c>
      <c r="X968" s="11">
        <f t="shared" si="475"/>
        <v>0</v>
      </c>
      <c r="Y968" s="108">
        <f t="shared" si="476"/>
        <v>0</v>
      </c>
      <c r="AA968" s="11">
        <f t="shared" si="477"/>
        <v>0</v>
      </c>
      <c r="AB968" s="108">
        <f t="shared" si="478"/>
        <v>0</v>
      </c>
      <c r="AD968" s="11">
        <f t="shared" si="479"/>
        <v>0</v>
      </c>
      <c r="AE968" s="108">
        <f t="shared" si="480"/>
        <v>0</v>
      </c>
      <c r="AG968" s="11">
        <f t="shared" si="481"/>
        <v>0</v>
      </c>
      <c r="AH968" s="108">
        <f t="shared" si="482"/>
        <v>0</v>
      </c>
      <c r="AJ968" s="11">
        <f t="shared" si="483"/>
        <v>0</v>
      </c>
      <c r="AK968" s="108">
        <f t="shared" si="484"/>
        <v>0</v>
      </c>
      <c r="AM968" s="11">
        <f t="shared" si="485"/>
        <v>0</v>
      </c>
      <c r="AN968" s="108">
        <f t="shared" si="486"/>
        <v>0</v>
      </c>
      <c r="AP968" s="11">
        <f t="shared" si="487"/>
        <v>0</v>
      </c>
      <c r="AQ968" s="108">
        <f t="shared" si="488"/>
        <v>0</v>
      </c>
      <c r="AS968" s="11">
        <f t="shared" si="489"/>
        <v>0</v>
      </c>
      <c r="AT968" s="108">
        <f t="shared" si="490"/>
        <v>0</v>
      </c>
      <c r="AU968" s="158" t="str">
        <f>IF(C968="","",VLOOKUP(B968,apoio!P:S,4,0))</f>
        <v/>
      </c>
    </row>
    <row r="969" spans="1:47" ht="15" customHeight="1" x14ac:dyDescent="0.25">
      <c r="A969" s="7" t="str">
        <f>IF('1_geral'!$D$25="","",'1_geral'!$A$25)</f>
        <v/>
      </c>
      <c r="B969" s="49" t="str">
        <f>IF('1_geral'!$G$25="","",'1_geral'!$G$25)</f>
        <v/>
      </c>
      <c r="C969" s="49" t="str">
        <f>IF('1_geral'!$D$25="","",'1_geral'!$D$25)</f>
        <v/>
      </c>
      <c r="D969" s="35" t="str">
        <f>IF(C969="","",1/'3_pessoal'!C$25)</f>
        <v/>
      </c>
      <c r="E969" s="12">
        <f>IF(C969="",0,'3_pessoal'!CP$25)</f>
        <v>0</v>
      </c>
      <c r="F969" s="33">
        <f>IF(C969="",0,'3_pessoal'!CR$25)</f>
        <v>0</v>
      </c>
      <c r="G969" s="12">
        <f t="shared" si="466"/>
        <v>0</v>
      </c>
      <c r="I969" s="12">
        <f t="shared" si="464"/>
        <v>0</v>
      </c>
      <c r="J969" s="12">
        <f t="shared" si="465"/>
        <v>0</v>
      </c>
      <c r="L969" s="12">
        <f t="shared" si="467"/>
        <v>0</v>
      </c>
      <c r="M969" s="33">
        <f t="shared" si="468"/>
        <v>0</v>
      </c>
      <c r="O969" s="12">
        <f t="shared" si="469"/>
        <v>0</v>
      </c>
      <c r="P969" s="33">
        <f t="shared" si="470"/>
        <v>0</v>
      </c>
      <c r="R969" s="12">
        <f t="shared" si="471"/>
        <v>0</v>
      </c>
      <c r="S969" s="33">
        <f t="shared" si="472"/>
        <v>0</v>
      </c>
      <c r="U969" s="12">
        <f t="shared" si="473"/>
        <v>0</v>
      </c>
      <c r="V969" s="33">
        <f t="shared" si="474"/>
        <v>0</v>
      </c>
      <c r="X969" s="12">
        <f t="shared" si="475"/>
        <v>0</v>
      </c>
      <c r="Y969" s="33">
        <f t="shared" si="476"/>
        <v>0</v>
      </c>
      <c r="AA969" s="12">
        <f t="shared" si="477"/>
        <v>0</v>
      </c>
      <c r="AB969" s="33">
        <f t="shared" si="478"/>
        <v>0</v>
      </c>
      <c r="AD969" s="12">
        <f t="shared" si="479"/>
        <v>0</v>
      </c>
      <c r="AE969" s="33">
        <f t="shared" si="480"/>
        <v>0</v>
      </c>
      <c r="AG969" s="12">
        <f t="shared" si="481"/>
        <v>0</v>
      </c>
      <c r="AH969" s="33">
        <f t="shared" si="482"/>
        <v>0</v>
      </c>
      <c r="AJ969" s="12">
        <f t="shared" si="483"/>
        <v>0</v>
      </c>
      <c r="AK969" s="33">
        <f t="shared" si="484"/>
        <v>0</v>
      </c>
      <c r="AM969" s="12">
        <f t="shared" si="485"/>
        <v>0</v>
      </c>
      <c r="AN969" s="33">
        <f t="shared" si="486"/>
        <v>0</v>
      </c>
      <c r="AP969" s="12">
        <f t="shared" si="487"/>
        <v>0</v>
      </c>
      <c r="AQ969" s="33">
        <f t="shared" si="488"/>
        <v>0</v>
      </c>
      <c r="AS969" s="12">
        <f t="shared" si="489"/>
        <v>0</v>
      </c>
      <c r="AT969" s="33">
        <f t="shared" si="490"/>
        <v>0</v>
      </c>
      <c r="AU969" s="158" t="str">
        <f>IF(C969="","",VLOOKUP(B969,apoio!P:S,4,0))</f>
        <v/>
      </c>
    </row>
    <row r="970" spans="1:47" ht="15" customHeight="1" x14ac:dyDescent="0.25">
      <c r="A970" s="10" t="str">
        <f>IF('1_geral'!$D$26="","",'1_geral'!$A$26)</f>
        <v/>
      </c>
      <c r="B970" s="48" t="str">
        <f>IF('1_geral'!$G$26="","",'1_geral'!$G$26)</f>
        <v/>
      </c>
      <c r="C970" s="48" t="str">
        <f>IF('1_geral'!$D$26="","",'1_geral'!$D$26)</f>
        <v/>
      </c>
      <c r="D970" s="35" t="str">
        <f>IF(C970="","",1/'3_pessoal'!C$26)</f>
        <v/>
      </c>
      <c r="E970" s="11">
        <f>IF(C970="",0,'3_pessoal'!CP$26)</f>
        <v>0</v>
      </c>
      <c r="F970" s="108">
        <f>IF(C970="",0,'3_pessoal'!CR$26)</f>
        <v>0</v>
      </c>
      <c r="G970" s="11">
        <f t="shared" si="466"/>
        <v>0</v>
      </c>
      <c r="I970" s="11">
        <f t="shared" si="464"/>
        <v>0</v>
      </c>
      <c r="J970" s="112">
        <f t="shared" si="465"/>
        <v>0</v>
      </c>
      <c r="L970" s="11">
        <f t="shared" si="467"/>
        <v>0</v>
      </c>
      <c r="M970" s="108">
        <f t="shared" si="468"/>
        <v>0</v>
      </c>
      <c r="O970" s="11">
        <f t="shared" si="469"/>
        <v>0</v>
      </c>
      <c r="P970" s="108">
        <f t="shared" si="470"/>
        <v>0</v>
      </c>
      <c r="R970" s="11">
        <f t="shared" si="471"/>
        <v>0</v>
      </c>
      <c r="S970" s="108">
        <f t="shared" si="472"/>
        <v>0</v>
      </c>
      <c r="U970" s="11">
        <f t="shared" si="473"/>
        <v>0</v>
      </c>
      <c r="V970" s="108">
        <f t="shared" si="474"/>
        <v>0</v>
      </c>
      <c r="X970" s="11">
        <f t="shared" si="475"/>
        <v>0</v>
      </c>
      <c r="Y970" s="108">
        <f t="shared" si="476"/>
        <v>0</v>
      </c>
      <c r="AA970" s="11">
        <f t="shared" si="477"/>
        <v>0</v>
      </c>
      <c r="AB970" s="108">
        <f t="shared" si="478"/>
        <v>0</v>
      </c>
      <c r="AD970" s="11">
        <f t="shared" si="479"/>
        <v>0</v>
      </c>
      <c r="AE970" s="108">
        <f t="shared" si="480"/>
        <v>0</v>
      </c>
      <c r="AG970" s="11">
        <f t="shared" si="481"/>
        <v>0</v>
      </c>
      <c r="AH970" s="108">
        <f t="shared" si="482"/>
        <v>0</v>
      </c>
      <c r="AJ970" s="11">
        <f t="shared" si="483"/>
        <v>0</v>
      </c>
      <c r="AK970" s="108">
        <f t="shared" si="484"/>
        <v>0</v>
      </c>
      <c r="AM970" s="11">
        <f t="shared" si="485"/>
        <v>0</v>
      </c>
      <c r="AN970" s="108">
        <f t="shared" si="486"/>
        <v>0</v>
      </c>
      <c r="AP970" s="11">
        <f t="shared" si="487"/>
        <v>0</v>
      </c>
      <c r="AQ970" s="108">
        <f t="shared" si="488"/>
        <v>0</v>
      </c>
      <c r="AS970" s="11">
        <f t="shared" si="489"/>
        <v>0</v>
      </c>
      <c r="AT970" s="108">
        <f t="shared" si="490"/>
        <v>0</v>
      </c>
      <c r="AU970" s="158" t="str">
        <f>IF(C970="","",VLOOKUP(B970,apoio!P:S,4,0))</f>
        <v/>
      </c>
    </row>
    <row r="971" spans="1:47" ht="15" customHeight="1" x14ac:dyDescent="0.25">
      <c r="A971" s="7" t="str">
        <f>IF('1_geral'!$D$27="","",'1_geral'!$A$27)</f>
        <v/>
      </c>
      <c r="B971" s="49" t="str">
        <f>IF('1_geral'!$G$27="","",'1_geral'!$G$27)</f>
        <v/>
      </c>
      <c r="C971" s="49" t="str">
        <f>IF('1_geral'!$D$27="","",'1_geral'!$D$27)</f>
        <v/>
      </c>
      <c r="D971" s="35" t="str">
        <f>IF(C971="","",1/'3_pessoal'!C$27)</f>
        <v/>
      </c>
      <c r="E971" s="12">
        <f>IF(C971="",0,'3_pessoal'!CP$27)</f>
        <v>0</v>
      </c>
      <c r="F971" s="33">
        <f>IF(C971="",0,'3_pessoal'!CR$27)</f>
        <v>0</v>
      </c>
      <c r="G971" s="12">
        <f t="shared" si="466"/>
        <v>0</v>
      </c>
      <c r="I971" s="12">
        <f t="shared" si="464"/>
        <v>0</v>
      </c>
      <c r="J971" s="12">
        <f t="shared" si="465"/>
        <v>0</v>
      </c>
      <c r="L971" s="12">
        <f t="shared" si="467"/>
        <v>0</v>
      </c>
      <c r="M971" s="33">
        <f t="shared" si="468"/>
        <v>0</v>
      </c>
      <c r="O971" s="12">
        <f t="shared" si="469"/>
        <v>0</v>
      </c>
      <c r="P971" s="33">
        <f t="shared" si="470"/>
        <v>0</v>
      </c>
      <c r="R971" s="12">
        <f t="shared" si="471"/>
        <v>0</v>
      </c>
      <c r="S971" s="33">
        <f t="shared" si="472"/>
        <v>0</v>
      </c>
      <c r="U971" s="12">
        <f t="shared" si="473"/>
        <v>0</v>
      </c>
      <c r="V971" s="33">
        <f t="shared" si="474"/>
        <v>0</v>
      </c>
      <c r="X971" s="12">
        <f t="shared" si="475"/>
        <v>0</v>
      </c>
      <c r="Y971" s="33">
        <f t="shared" si="476"/>
        <v>0</v>
      </c>
      <c r="AA971" s="12">
        <f t="shared" si="477"/>
        <v>0</v>
      </c>
      <c r="AB971" s="33">
        <f t="shared" si="478"/>
        <v>0</v>
      </c>
      <c r="AD971" s="12">
        <f t="shared" si="479"/>
        <v>0</v>
      </c>
      <c r="AE971" s="33">
        <f t="shared" si="480"/>
        <v>0</v>
      </c>
      <c r="AG971" s="12">
        <f t="shared" si="481"/>
        <v>0</v>
      </c>
      <c r="AH971" s="33">
        <f t="shared" si="482"/>
        <v>0</v>
      </c>
      <c r="AJ971" s="12">
        <f t="shared" si="483"/>
        <v>0</v>
      </c>
      <c r="AK971" s="33">
        <f t="shared" si="484"/>
        <v>0</v>
      </c>
      <c r="AM971" s="12">
        <f t="shared" si="485"/>
        <v>0</v>
      </c>
      <c r="AN971" s="33">
        <f t="shared" si="486"/>
        <v>0</v>
      </c>
      <c r="AP971" s="12">
        <f t="shared" si="487"/>
        <v>0</v>
      </c>
      <c r="AQ971" s="33">
        <f t="shared" si="488"/>
        <v>0</v>
      </c>
      <c r="AS971" s="12">
        <f t="shared" si="489"/>
        <v>0</v>
      </c>
      <c r="AT971" s="33">
        <f t="shared" si="490"/>
        <v>0</v>
      </c>
      <c r="AU971" s="158" t="str">
        <f>IF(C971="","",VLOOKUP(B971,apoio!P:S,4,0))</f>
        <v/>
      </c>
    </row>
    <row r="972" spans="1:47" ht="15" customHeight="1" x14ac:dyDescent="0.25">
      <c r="A972" s="10" t="str">
        <f>IF('1_geral'!$D$28="","",'1_geral'!$A$28)</f>
        <v/>
      </c>
      <c r="B972" s="48" t="str">
        <f>IF('1_geral'!$G$28="","",'1_geral'!$G$28)</f>
        <v/>
      </c>
      <c r="C972" s="48" t="str">
        <f>IF('1_geral'!$D$28="","",'1_geral'!$D$28)</f>
        <v/>
      </c>
      <c r="D972" s="35" t="str">
        <f>IF(C972="","",1/'3_pessoal'!C$28)</f>
        <v/>
      </c>
      <c r="E972" s="11">
        <f>IF(C972="",0,'3_pessoal'!CP$28)</f>
        <v>0</v>
      </c>
      <c r="F972" s="108">
        <f>IF(C972="",0,'3_pessoal'!CR$28)</f>
        <v>0</v>
      </c>
      <c r="G972" s="11">
        <f t="shared" si="466"/>
        <v>0</v>
      </c>
      <c r="I972" s="11">
        <f t="shared" si="464"/>
        <v>0</v>
      </c>
      <c r="J972" s="112">
        <f t="shared" si="465"/>
        <v>0</v>
      </c>
      <c r="L972" s="11">
        <f t="shared" si="467"/>
        <v>0</v>
      </c>
      <c r="M972" s="108">
        <f t="shared" si="468"/>
        <v>0</v>
      </c>
      <c r="O972" s="11">
        <f t="shared" si="469"/>
        <v>0</v>
      </c>
      <c r="P972" s="108">
        <f t="shared" si="470"/>
        <v>0</v>
      </c>
      <c r="R972" s="11">
        <f t="shared" si="471"/>
        <v>0</v>
      </c>
      <c r="S972" s="108">
        <f t="shared" si="472"/>
        <v>0</v>
      </c>
      <c r="U972" s="11">
        <f t="shared" si="473"/>
        <v>0</v>
      </c>
      <c r="V972" s="108">
        <f t="shared" si="474"/>
        <v>0</v>
      </c>
      <c r="X972" s="11">
        <f t="shared" si="475"/>
        <v>0</v>
      </c>
      <c r="Y972" s="108">
        <f t="shared" si="476"/>
        <v>0</v>
      </c>
      <c r="AA972" s="11">
        <f t="shared" si="477"/>
        <v>0</v>
      </c>
      <c r="AB972" s="108">
        <f t="shared" si="478"/>
        <v>0</v>
      </c>
      <c r="AD972" s="11">
        <f t="shared" si="479"/>
        <v>0</v>
      </c>
      <c r="AE972" s="108">
        <f t="shared" si="480"/>
        <v>0</v>
      </c>
      <c r="AG972" s="11">
        <f t="shared" si="481"/>
        <v>0</v>
      </c>
      <c r="AH972" s="108">
        <f t="shared" si="482"/>
        <v>0</v>
      </c>
      <c r="AJ972" s="11">
        <f t="shared" si="483"/>
        <v>0</v>
      </c>
      <c r="AK972" s="108">
        <f t="shared" si="484"/>
        <v>0</v>
      </c>
      <c r="AM972" s="11">
        <f t="shared" si="485"/>
        <v>0</v>
      </c>
      <c r="AN972" s="108">
        <f t="shared" si="486"/>
        <v>0</v>
      </c>
      <c r="AP972" s="11">
        <f t="shared" si="487"/>
        <v>0</v>
      </c>
      <c r="AQ972" s="108">
        <f t="shared" si="488"/>
        <v>0</v>
      </c>
      <c r="AS972" s="11">
        <f t="shared" si="489"/>
        <v>0</v>
      </c>
      <c r="AT972" s="108">
        <f t="shared" si="490"/>
        <v>0</v>
      </c>
      <c r="AU972" s="158" t="str">
        <f>IF(C972="","",VLOOKUP(B972,apoio!P:S,4,0))</f>
        <v/>
      </c>
    </row>
    <row r="973" spans="1:47" ht="15" customHeight="1" x14ac:dyDescent="0.25">
      <c r="A973" s="7" t="str">
        <f>IF('1_geral'!$D$29="","",'1_geral'!$A$29)</f>
        <v/>
      </c>
      <c r="B973" s="49" t="str">
        <f>IF('1_geral'!$G$29="","",'1_geral'!$G$29)</f>
        <v/>
      </c>
      <c r="C973" s="49" t="str">
        <f>IF('1_geral'!$D$29="","",'1_geral'!$D$29)</f>
        <v/>
      </c>
      <c r="D973" s="35" t="str">
        <f>IF(C973="","",1/'3_pessoal'!C$29)</f>
        <v/>
      </c>
      <c r="E973" s="12">
        <f>IF(C973="",0,'3_pessoal'!CP$29)</f>
        <v>0</v>
      </c>
      <c r="F973" s="33">
        <f>IF(C973="",0,'3_pessoal'!CR$29)</f>
        <v>0</v>
      </c>
      <c r="G973" s="12">
        <f t="shared" si="466"/>
        <v>0</v>
      </c>
      <c r="I973" s="12">
        <f t="shared" si="464"/>
        <v>0</v>
      </c>
      <c r="J973" s="12">
        <f t="shared" si="465"/>
        <v>0</v>
      </c>
      <c r="L973" s="12">
        <f t="shared" si="467"/>
        <v>0</v>
      </c>
      <c r="M973" s="33">
        <f t="shared" si="468"/>
        <v>0</v>
      </c>
      <c r="O973" s="12">
        <f t="shared" si="469"/>
        <v>0</v>
      </c>
      <c r="P973" s="33">
        <f t="shared" si="470"/>
        <v>0</v>
      </c>
      <c r="R973" s="12">
        <f t="shared" si="471"/>
        <v>0</v>
      </c>
      <c r="S973" s="33">
        <f t="shared" si="472"/>
        <v>0</v>
      </c>
      <c r="U973" s="12">
        <f t="shared" si="473"/>
        <v>0</v>
      </c>
      <c r="V973" s="33">
        <f t="shared" si="474"/>
        <v>0</v>
      </c>
      <c r="X973" s="12">
        <f t="shared" si="475"/>
        <v>0</v>
      </c>
      <c r="Y973" s="33">
        <f t="shared" si="476"/>
        <v>0</v>
      </c>
      <c r="AA973" s="12">
        <f t="shared" si="477"/>
        <v>0</v>
      </c>
      <c r="AB973" s="33">
        <f t="shared" si="478"/>
        <v>0</v>
      </c>
      <c r="AD973" s="12">
        <f t="shared" si="479"/>
        <v>0</v>
      </c>
      <c r="AE973" s="33">
        <f t="shared" si="480"/>
        <v>0</v>
      </c>
      <c r="AG973" s="12">
        <f t="shared" si="481"/>
        <v>0</v>
      </c>
      <c r="AH973" s="33">
        <f t="shared" si="482"/>
        <v>0</v>
      </c>
      <c r="AJ973" s="12">
        <f t="shared" si="483"/>
        <v>0</v>
      </c>
      <c r="AK973" s="33">
        <f t="shared" si="484"/>
        <v>0</v>
      </c>
      <c r="AM973" s="12">
        <f t="shared" si="485"/>
        <v>0</v>
      </c>
      <c r="AN973" s="33">
        <f t="shared" si="486"/>
        <v>0</v>
      </c>
      <c r="AP973" s="12">
        <f t="shared" si="487"/>
        <v>0</v>
      </c>
      <c r="AQ973" s="33">
        <f t="shared" si="488"/>
        <v>0</v>
      </c>
      <c r="AS973" s="12">
        <f t="shared" si="489"/>
        <v>0</v>
      </c>
      <c r="AT973" s="33">
        <f t="shared" si="490"/>
        <v>0</v>
      </c>
      <c r="AU973" s="158" t="str">
        <f>IF(C973="","",VLOOKUP(B973,apoio!P:S,4,0))</f>
        <v/>
      </c>
    </row>
    <row r="974" spans="1:47" ht="15" customHeight="1" x14ac:dyDescent="0.25">
      <c r="A974" s="10" t="str">
        <f>IF('1_geral'!$D$30="","",'1_geral'!$A$30)</f>
        <v/>
      </c>
      <c r="B974" s="48" t="str">
        <f>IF('1_geral'!$G$30="","",'1_geral'!$G$30)</f>
        <v/>
      </c>
      <c r="C974" s="48" t="str">
        <f>IF('1_geral'!$D$30="","",'1_geral'!$D$30)</f>
        <v/>
      </c>
      <c r="D974" s="35" t="str">
        <f>IF(C974="","",1/'3_pessoal'!C$30)</f>
        <v/>
      </c>
      <c r="E974" s="11">
        <f>IF(C974="",0,'3_pessoal'!CP$30)</f>
        <v>0</v>
      </c>
      <c r="F974" s="108">
        <f>IF(C974="",0,'3_pessoal'!CR$30)</f>
        <v>0</v>
      </c>
      <c r="G974" s="11">
        <f t="shared" si="466"/>
        <v>0</v>
      </c>
      <c r="I974" s="11">
        <f t="shared" si="464"/>
        <v>0</v>
      </c>
      <c r="J974" s="112">
        <f t="shared" si="465"/>
        <v>0</v>
      </c>
      <c r="L974" s="11">
        <f t="shared" si="467"/>
        <v>0</v>
      </c>
      <c r="M974" s="108">
        <f t="shared" si="468"/>
        <v>0</v>
      </c>
      <c r="O974" s="11">
        <f t="shared" si="469"/>
        <v>0</v>
      </c>
      <c r="P974" s="108">
        <f t="shared" si="470"/>
        <v>0</v>
      </c>
      <c r="R974" s="11">
        <f t="shared" si="471"/>
        <v>0</v>
      </c>
      <c r="S974" s="108">
        <f t="shared" si="472"/>
        <v>0</v>
      </c>
      <c r="U974" s="11">
        <f t="shared" si="473"/>
        <v>0</v>
      </c>
      <c r="V974" s="108">
        <f t="shared" si="474"/>
        <v>0</v>
      </c>
      <c r="X974" s="11">
        <f t="shared" si="475"/>
        <v>0</v>
      </c>
      <c r="Y974" s="108">
        <f t="shared" si="476"/>
        <v>0</v>
      </c>
      <c r="AA974" s="11">
        <f t="shared" si="477"/>
        <v>0</v>
      </c>
      <c r="AB974" s="108">
        <f t="shared" si="478"/>
        <v>0</v>
      </c>
      <c r="AD974" s="11">
        <f t="shared" si="479"/>
        <v>0</v>
      </c>
      <c r="AE974" s="108">
        <f t="shared" si="480"/>
        <v>0</v>
      </c>
      <c r="AG974" s="11">
        <f t="shared" si="481"/>
        <v>0</v>
      </c>
      <c r="AH974" s="108">
        <f t="shared" si="482"/>
        <v>0</v>
      </c>
      <c r="AJ974" s="11">
        <f t="shared" si="483"/>
        <v>0</v>
      </c>
      <c r="AK974" s="108">
        <f t="shared" si="484"/>
        <v>0</v>
      </c>
      <c r="AM974" s="11">
        <f t="shared" si="485"/>
        <v>0</v>
      </c>
      <c r="AN974" s="108">
        <f t="shared" si="486"/>
        <v>0</v>
      </c>
      <c r="AP974" s="11">
        <f t="shared" si="487"/>
        <v>0</v>
      </c>
      <c r="AQ974" s="108">
        <f t="shared" si="488"/>
        <v>0</v>
      </c>
      <c r="AS974" s="11">
        <f t="shared" si="489"/>
        <v>0</v>
      </c>
      <c r="AT974" s="108">
        <f t="shared" si="490"/>
        <v>0</v>
      </c>
      <c r="AU974" s="158" t="str">
        <f>IF(C974="","",VLOOKUP(B974,apoio!P:S,4,0))</f>
        <v/>
      </c>
    </row>
    <row r="975" spans="1:47" ht="15" customHeight="1" x14ac:dyDescent="0.25">
      <c r="A975" s="7" t="str">
        <f>IF('1_geral'!$D$31="","",'1_geral'!$A$31)</f>
        <v/>
      </c>
      <c r="B975" s="49" t="str">
        <f>IF('1_geral'!$G$31="","",'1_geral'!$G$31)</f>
        <v/>
      </c>
      <c r="C975" s="49" t="str">
        <f>IF('1_geral'!$D$31="","",'1_geral'!$D$31)</f>
        <v/>
      </c>
      <c r="D975" s="35" t="str">
        <f>IF(C975="","",1/'3_pessoal'!C$31)</f>
        <v/>
      </c>
      <c r="E975" s="12">
        <f>IF(C975="",0,'3_pessoal'!CP$31)</f>
        <v>0</v>
      </c>
      <c r="F975" s="33">
        <f>IF(C975="",0,'3_pessoal'!CR$31)</f>
        <v>0</v>
      </c>
      <c r="G975" s="12">
        <f t="shared" si="466"/>
        <v>0</v>
      </c>
      <c r="I975" s="12">
        <f t="shared" si="464"/>
        <v>0</v>
      </c>
      <c r="J975" s="12">
        <f t="shared" si="465"/>
        <v>0</v>
      </c>
      <c r="L975" s="12">
        <f t="shared" si="467"/>
        <v>0</v>
      </c>
      <c r="M975" s="33">
        <f t="shared" si="468"/>
        <v>0</v>
      </c>
      <c r="O975" s="12">
        <f t="shared" si="469"/>
        <v>0</v>
      </c>
      <c r="P975" s="33">
        <f t="shared" si="470"/>
        <v>0</v>
      </c>
      <c r="R975" s="12">
        <f t="shared" si="471"/>
        <v>0</v>
      </c>
      <c r="S975" s="33">
        <f t="shared" si="472"/>
        <v>0</v>
      </c>
      <c r="U975" s="12">
        <f t="shared" si="473"/>
        <v>0</v>
      </c>
      <c r="V975" s="33">
        <f t="shared" si="474"/>
        <v>0</v>
      </c>
      <c r="X975" s="12">
        <f t="shared" si="475"/>
        <v>0</v>
      </c>
      <c r="Y975" s="33">
        <f t="shared" si="476"/>
        <v>0</v>
      </c>
      <c r="AA975" s="12">
        <f t="shared" si="477"/>
        <v>0</v>
      </c>
      <c r="AB975" s="33">
        <f t="shared" si="478"/>
        <v>0</v>
      </c>
      <c r="AD975" s="12">
        <f t="shared" si="479"/>
        <v>0</v>
      </c>
      <c r="AE975" s="33">
        <f t="shared" si="480"/>
        <v>0</v>
      </c>
      <c r="AG975" s="12">
        <f t="shared" si="481"/>
        <v>0</v>
      </c>
      <c r="AH975" s="33">
        <f t="shared" si="482"/>
        <v>0</v>
      </c>
      <c r="AJ975" s="12">
        <f t="shared" si="483"/>
        <v>0</v>
      </c>
      <c r="AK975" s="33">
        <f t="shared" si="484"/>
        <v>0</v>
      </c>
      <c r="AM975" s="12">
        <f t="shared" si="485"/>
        <v>0</v>
      </c>
      <c r="AN975" s="33">
        <f t="shared" si="486"/>
        <v>0</v>
      </c>
      <c r="AP975" s="12">
        <f t="shared" si="487"/>
        <v>0</v>
      </c>
      <c r="AQ975" s="33">
        <f t="shared" si="488"/>
        <v>0</v>
      </c>
      <c r="AS975" s="12">
        <f t="shared" si="489"/>
        <v>0</v>
      </c>
      <c r="AT975" s="33">
        <f t="shared" si="490"/>
        <v>0</v>
      </c>
      <c r="AU975" s="158" t="str">
        <f>IF(C975="","",VLOOKUP(B975,apoio!P:S,4,0))</f>
        <v/>
      </c>
    </row>
    <row r="976" spans="1:47" ht="15" customHeight="1" x14ac:dyDescent="0.25">
      <c r="A976" s="10" t="str">
        <f>IF('1_geral'!$D$32="","",'1_geral'!$A$32)</f>
        <v/>
      </c>
      <c r="B976" s="48" t="str">
        <f>IF('1_geral'!$G$32="","",'1_geral'!$G$32)</f>
        <v/>
      </c>
      <c r="C976" s="48" t="str">
        <f>IF('1_geral'!$D$32="","",'1_geral'!$D$32)</f>
        <v/>
      </c>
      <c r="D976" s="35" t="str">
        <f>IF(C976="","",1/'3_pessoal'!C$32)</f>
        <v/>
      </c>
      <c r="E976" s="11">
        <f>IF(C976="",0,'3_pessoal'!CP$32)</f>
        <v>0</v>
      </c>
      <c r="F976" s="108">
        <f>IF(C976="",0,'3_pessoal'!CR$32)</f>
        <v>0</v>
      </c>
      <c r="G976" s="11">
        <f t="shared" si="466"/>
        <v>0</v>
      </c>
      <c r="I976" s="11">
        <f t="shared" si="464"/>
        <v>0</v>
      </c>
      <c r="J976" s="112">
        <f t="shared" si="465"/>
        <v>0</v>
      </c>
      <c r="L976" s="11">
        <f t="shared" si="467"/>
        <v>0</v>
      </c>
      <c r="M976" s="108">
        <f t="shared" si="468"/>
        <v>0</v>
      </c>
      <c r="O976" s="11">
        <f t="shared" si="469"/>
        <v>0</v>
      </c>
      <c r="P976" s="108">
        <f t="shared" si="470"/>
        <v>0</v>
      </c>
      <c r="R976" s="11">
        <f t="shared" si="471"/>
        <v>0</v>
      </c>
      <c r="S976" s="108">
        <f t="shared" si="472"/>
        <v>0</v>
      </c>
      <c r="U976" s="11">
        <f t="shared" si="473"/>
        <v>0</v>
      </c>
      <c r="V976" s="108">
        <f t="shared" si="474"/>
        <v>0</v>
      </c>
      <c r="X976" s="11">
        <f t="shared" si="475"/>
        <v>0</v>
      </c>
      <c r="Y976" s="108">
        <f t="shared" si="476"/>
        <v>0</v>
      </c>
      <c r="AA976" s="11">
        <f t="shared" si="477"/>
        <v>0</v>
      </c>
      <c r="AB976" s="108">
        <f t="shared" si="478"/>
        <v>0</v>
      </c>
      <c r="AD976" s="11">
        <f t="shared" si="479"/>
        <v>0</v>
      </c>
      <c r="AE976" s="108">
        <f t="shared" si="480"/>
        <v>0</v>
      </c>
      <c r="AG976" s="11">
        <f t="shared" si="481"/>
        <v>0</v>
      </c>
      <c r="AH976" s="108">
        <f t="shared" si="482"/>
        <v>0</v>
      </c>
      <c r="AJ976" s="11">
        <f t="shared" si="483"/>
        <v>0</v>
      </c>
      <c r="AK976" s="108">
        <f t="shared" si="484"/>
        <v>0</v>
      </c>
      <c r="AM976" s="11">
        <f t="shared" si="485"/>
        <v>0</v>
      </c>
      <c r="AN976" s="108">
        <f t="shared" si="486"/>
        <v>0</v>
      </c>
      <c r="AP976" s="11">
        <f t="shared" si="487"/>
        <v>0</v>
      </c>
      <c r="AQ976" s="108">
        <f t="shared" si="488"/>
        <v>0</v>
      </c>
      <c r="AS976" s="11">
        <f t="shared" si="489"/>
        <v>0</v>
      </c>
      <c r="AT976" s="108">
        <f t="shared" si="490"/>
        <v>0</v>
      </c>
      <c r="AU976" s="158" t="str">
        <f>IF(C976="","",VLOOKUP(B976,apoio!P:S,4,0))</f>
        <v/>
      </c>
    </row>
    <row r="977" spans="1:47" ht="15" customHeight="1" x14ac:dyDescent="0.25">
      <c r="A977" s="7" t="str">
        <f>IF('1_geral'!$D$33="","",'1_geral'!$A$33)</f>
        <v/>
      </c>
      <c r="B977" s="49" t="str">
        <f>IF('1_geral'!$G$33="","",'1_geral'!$G$33)</f>
        <v/>
      </c>
      <c r="C977" s="49" t="str">
        <f>IF('1_geral'!$D$33="","",'1_geral'!$D$33)</f>
        <v/>
      </c>
      <c r="D977" s="35" t="str">
        <f>IF(C977="","",1/'3_pessoal'!C$33)</f>
        <v/>
      </c>
      <c r="E977" s="12">
        <f>IF(C977="",0,'3_pessoal'!CP$33)</f>
        <v>0</v>
      </c>
      <c r="F977" s="33">
        <f>IF(C977="",0,'3_pessoal'!CR$33)</f>
        <v>0</v>
      </c>
      <c r="G977" s="12">
        <f t="shared" si="466"/>
        <v>0</v>
      </c>
      <c r="I977" s="12">
        <f t="shared" si="464"/>
        <v>0</v>
      </c>
      <c r="J977" s="12">
        <f t="shared" si="465"/>
        <v>0</v>
      </c>
      <c r="L977" s="12">
        <f t="shared" si="467"/>
        <v>0</v>
      </c>
      <c r="M977" s="33">
        <f t="shared" si="468"/>
        <v>0</v>
      </c>
      <c r="O977" s="12">
        <f t="shared" si="469"/>
        <v>0</v>
      </c>
      <c r="P977" s="33">
        <f t="shared" si="470"/>
        <v>0</v>
      </c>
      <c r="R977" s="12">
        <f t="shared" si="471"/>
        <v>0</v>
      </c>
      <c r="S977" s="33">
        <f t="shared" si="472"/>
        <v>0</v>
      </c>
      <c r="U977" s="12">
        <f t="shared" si="473"/>
        <v>0</v>
      </c>
      <c r="V977" s="33">
        <f t="shared" si="474"/>
        <v>0</v>
      </c>
      <c r="X977" s="12">
        <f t="shared" si="475"/>
        <v>0</v>
      </c>
      <c r="Y977" s="33">
        <f t="shared" si="476"/>
        <v>0</v>
      </c>
      <c r="AA977" s="12">
        <f t="shared" si="477"/>
        <v>0</v>
      </c>
      <c r="AB977" s="33">
        <f t="shared" si="478"/>
        <v>0</v>
      </c>
      <c r="AD977" s="12">
        <f t="shared" si="479"/>
        <v>0</v>
      </c>
      <c r="AE977" s="33">
        <f t="shared" si="480"/>
        <v>0</v>
      </c>
      <c r="AG977" s="12">
        <f t="shared" si="481"/>
        <v>0</v>
      </c>
      <c r="AH977" s="33">
        <f t="shared" si="482"/>
        <v>0</v>
      </c>
      <c r="AJ977" s="12">
        <f t="shared" si="483"/>
        <v>0</v>
      </c>
      <c r="AK977" s="33">
        <f t="shared" si="484"/>
        <v>0</v>
      </c>
      <c r="AM977" s="12">
        <f t="shared" si="485"/>
        <v>0</v>
      </c>
      <c r="AN977" s="33">
        <f t="shared" si="486"/>
        <v>0</v>
      </c>
      <c r="AP977" s="12">
        <f t="shared" si="487"/>
        <v>0</v>
      </c>
      <c r="AQ977" s="33">
        <f t="shared" si="488"/>
        <v>0</v>
      </c>
      <c r="AS977" s="12">
        <f t="shared" si="489"/>
        <v>0</v>
      </c>
      <c r="AT977" s="33">
        <f t="shared" si="490"/>
        <v>0</v>
      </c>
      <c r="AU977" s="158" t="str">
        <f>IF(C977="","",VLOOKUP(B977,apoio!P:S,4,0))</f>
        <v/>
      </c>
    </row>
    <row r="978" spans="1:47" ht="15" customHeight="1" x14ac:dyDescent="0.25">
      <c r="A978" s="10" t="str">
        <f>IF('1_geral'!$D$34="","",'1_geral'!$A$34)</f>
        <v/>
      </c>
      <c r="B978" s="48" t="str">
        <f>IF('1_geral'!$G$34="","",'1_geral'!$G$34)</f>
        <v/>
      </c>
      <c r="C978" s="48" t="str">
        <f>IF('1_geral'!$D$34="","",'1_geral'!$D$34)</f>
        <v/>
      </c>
      <c r="D978" s="35" t="str">
        <f>IF(C978="","",1/'3_pessoal'!C$34)</f>
        <v/>
      </c>
      <c r="E978" s="11">
        <f>IF(C978="",0,'3_pessoal'!CP$34)</f>
        <v>0</v>
      </c>
      <c r="F978" s="108">
        <f>IF(C978="",0,'3_pessoal'!CR$34)</f>
        <v>0</v>
      </c>
      <c r="G978" s="11">
        <f t="shared" si="466"/>
        <v>0</v>
      </c>
      <c r="I978" s="11">
        <f t="shared" si="464"/>
        <v>0</v>
      </c>
      <c r="J978" s="112">
        <f t="shared" si="465"/>
        <v>0</v>
      </c>
      <c r="L978" s="11">
        <f t="shared" si="467"/>
        <v>0</v>
      </c>
      <c r="M978" s="108">
        <f t="shared" si="468"/>
        <v>0</v>
      </c>
      <c r="O978" s="11">
        <f t="shared" si="469"/>
        <v>0</v>
      </c>
      <c r="P978" s="108">
        <f t="shared" si="470"/>
        <v>0</v>
      </c>
      <c r="R978" s="11">
        <f t="shared" si="471"/>
        <v>0</v>
      </c>
      <c r="S978" s="108">
        <f t="shared" si="472"/>
        <v>0</v>
      </c>
      <c r="U978" s="11">
        <f t="shared" si="473"/>
        <v>0</v>
      </c>
      <c r="V978" s="108">
        <f t="shared" si="474"/>
        <v>0</v>
      </c>
      <c r="X978" s="11">
        <f t="shared" si="475"/>
        <v>0</v>
      </c>
      <c r="Y978" s="108">
        <f t="shared" si="476"/>
        <v>0</v>
      </c>
      <c r="AA978" s="11">
        <f t="shared" si="477"/>
        <v>0</v>
      </c>
      <c r="AB978" s="108">
        <f t="shared" si="478"/>
        <v>0</v>
      </c>
      <c r="AD978" s="11">
        <f t="shared" si="479"/>
        <v>0</v>
      </c>
      <c r="AE978" s="108">
        <f t="shared" si="480"/>
        <v>0</v>
      </c>
      <c r="AG978" s="11">
        <f t="shared" si="481"/>
        <v>0</v>
      </c>
      <c r="AH978" s="108">
        <f t="shared" si="482"/>
        <v>0</v>
      </c>
      <c r="AJ978" s="11">
        <f t="shared" si="483"/>
        <v>0</v>
      </c>
      <c r="AK978" s="108">
        <f t="shared" si="484"/>
        <v>0</v>
      </c>
      <c r="AM978" s="11">
        <f t="shared" si="485"/>
        <v>0</v>
      </c>
      <c r="AN978" s="108">
        <f t="shared" si="486"/>
        <v>0</v>
      </c>
      <c r="AP978" s="11">
        <f t="shared" si="487"/>
        <v>0</v>
      </c>
      <c r="AQ978" s="108">
        <f t="shared" si="488"/>
        <v>0</v>
      </c>
      <c r="AS978" s="11">
        <f t="shared" si="489"/>
        <v>0</v>
      </c>
      <c r="AT978" s="108">
        <f t="shared" si="490"/>
        <v>0</v>
      </c>
      <c r="AU978" s="158" t="str">
        <f>IF(C978="","",VLOOKUP(B978,apoio!P:S,4,0))</f>
        <v/>
      </c>
    </row>
    <row r="979" spans="1:47" ht="15" customHeight="1" x14ac:dyDescent="0.25">
      <c r="A979" s="7" t="str">
        <f>IF('1_geral'!$D$35="","",'1_geral'!$A$35)</f>
        <v/>
      </c>
      <c r="B979" s="49" t="str">
        <f>IF('1_geral'!$G$35="","",'1_geral'!$G$35)</f>
        <v/>
      </c>
      <c r="C979" s="49" t="str">
        <f>IF('1_geral'!$D$35="","",'1_geral'!$D$35)</f>
        <v/>
      </c>
      <c r="D979" s="35" t="str">
        <f>IF(C979="","",1/'3_pessoal'!C$35)</f>
        <v/>
      </c>
      <c r="E979" s="12">
        <f>IF(C979="",0,'3_pessoal'!CP$35)</f>
        <v>0</v>
      </c>
      <c r="F979" s="33">
        <f>IF(C979="",0,'3_pessoal'!CR$35)</f>
        <v>0</v>
      </c>
      <c r="G979" s="12">
        <f t="shared" si="466"/>
        <v>0</v>
      </c>
      <c r="I979" s="12">
        <f t="shared" si="464"/>
        <v>0</v>
      </c>
      <c r="J979" s="12">
        <f t="shared" si="465"/>
        <v>0</v>
      </c>
      <c r="L979" s="12">
        <f t="shared" si="467"/>
        <v>0</v>
      </c>
      <c r="M979" s="33">
        <f t="shared" si="468"/>
        <v>0</v>
      </c>
      <c r="O979" s="12">
        <f t="shared" si="469"/>
        <v>0</v>
      </c>
      <c r="P979" s="33">
        <f t="shared" si="470"/>
        <v>0</v>
      </c>
      <c r="R979" s="12">
        <f t="shared" si="471"/>
        <v>0</v>
      </c>
      <c r="S979" s="33">
        <f t="shared" si="472"/>
        <v>0</v>
      </c>
      <c r="U979" s="12">
        <f t="shared" si="473"/>
        <v>0</v>
      </c>
      <c r="V979" s="33">
        <f t="shared" si="474"/>
        <v>0</v>
      </c>
      <c r="X979" s="12">
        <f t="shared" si="475"/>
        <v>0</v>
      </c>
      <c r="Y979" s="33">
        <f t="shared" si="476"/>
        <v>0</v>
      </c>
      <c r="AA979" s="12">
        <f t="shared" si="477"/>
        <v>0</v>
      </c>
      <c r="AB979" s="33">
        <f t="shared" si="478"/>
        <v>0</v>
      </c>
      <c r="AD979" s="12">
        <f t="shared" si="479"/>
        <v>0</v>
      </c>
      <c r="AE979" s="33">
        <f t="shared" si="480"/>
        <v>0</v>
      </c>
      <c r="AG979" s="12">
        <f t="shared" si="481"/>
        <v>0</v>
      </c>
      <c r="AH979" s="33">
        <f t="shared" si="482"/>
        <v>0</v>
      </c>
      <c r="AJ979" s="12">
        <f t="shared" si="483"/>
        <v>0</v>
      </c>
      <c r="AK979" s="33">
        <f t="shared" si="484"/>
        <v>0</v>
      </c>
      <c r="AM979" s="12">
        <f t="shared" si="485"/>
        <v>0</v>
      </c>
      <c r="AN979" s="33">
        <f t="shared" si="486"/>
        <v>0</v>
      </c>
      <c r="AP979" s="12">
        <f t="shared" si="487"/>
        <v>0</v>
      </c>
      <c r="AQ979" s="33">
        <f t="shared" si="488"/>
        <v>0</v>
      </c>
      <c r="AS979" s="12">
        <f t="shared" si="489"/>
        <v>0</v>
      </c>
      <c r="AT979" s="33">
        <f t="shared" si="490"/>
        <v>0</v>
      </c>
      <c r="AU979" s="158" t="str">
        <f>IF(C979="","",VLOOKUP(B979,apoio!P:S,4,0))</f>
        <v/>
      </c>
    </row>
    <row r="980" spans="1:47" ht="15" customHeight="1" x14ac:dyDescent="0.25">
      <c r="A980" s="10" t="str">
        <f>IF('1_geral'!$D$36="","",'1_geral'!$A$36)</f>
        <v/>
      </c>
      <c r="B980" s="48" t="str">
        <f>IF('1_geral'!$G$36="","",'1_geral'!$G$36)</f>
        <v/>
      </c>
      <c r="C980" s="48" t="str">
        <f>IF('1_geral'!$D$36="","",'1_geral'!$D$36)</f>
        <v/>
      </c>
      <c r="D980" s="35" t="str">
        <f>IF(C980="","",1/'3_pessoal'!C$36)</f>
        <v/>
      </c>
      <c r="E980" s="11">
        <f>IF(C980="",0,'3_pessoal'!CP$36)</f>
        <v>0</v>
      </c>
      <c r="F980" s="108">
        <f>IF(C980="",0,'3_pessoal'!CR$36)</f>
        <v>0</v>
      </c>
      <c r="G980" s="11">
        <f t="shared" si="466"/>
        <v>0</v>
      </c>
      <c r="I980" s="11">
        <f t="shared" si="464"/>
        <v>0</v>
      </c>
      <c r="J980" s="112">
        <f t="shared" si="465"/>
        <v>0</v>
      </c>
      <c r="L980" s="11">
        <f t="shared" si="467"/>
        <v>0</v>
      </c>
      <c r="M980" s="108">
        <f t="shared" si="468"/>
        <v>0</v>
      </c>
      <c r="O980" s="11">
        <f t="shared" si="469"/>
        <v>0</v>
      </c>
      <c r="P980" s="108">
        <f t="shared" si="470"/>
        <v>0</v>
      </c>
      <c r="R980" s="11">
        <f t="shared" si="471"/>
        <v>0</v>
      </c>
      <c r="S980" s="108">
        <f t="shared" si="472"/>
        <v>0</v>
      </c>
      <c r="U980" s="11">
        <f t="shared" si="473"/>
        <v>0</v>
      </c>
      <c r="V980" s="108">
        <f t="shared" si="474"/>
        <v>0</v>
      </c>
      <c r="X980" s="11">
        <f t="shared" si="475"/>
        <v>0</v>
      </c>
      <c r="Y980" s="108">
        <f t="shared" si="476"/>
        <v>0</v>
      </c>
      <c r="AA980" s="11">
        <f t="shared" si="477"/>
        <v>0</v>
      </c>
      <c r="AB980" s="108">
        <f t="shared" si="478"/>
        <v>0</v>
      </c>
      <c r="AD980" s="11">
        <f t="shared" si="479"/>
        <v>0</v>
      </c>
      <c r="AE980" s="108">
        <f t="shared" si="480"/>
        <v>0</v>
      </c>
      <c r="AG980" s="11">
        <f t="shared" si="481"/>
        <v>0</v>
      </c>
      <c r="AH980" s="108">
        <f t="shared" si="482"/>
        <v>0</v>
      </c>
      <c r="AJ980" s="11">
        <f t="shared" si="483"/>
        <v>0</v>
      </c>
      <c r="AK980" s="108">
        <f t="shared" si="484"/>
        <v>0</v>
      </c>
      <c r="AM980" s="11">
        <f t="shared" si="485"/>
        <v>0</v>
      </c>
      <c r="AN980" s="108">
        <f t="shared" si="486"/>
        <v>0</v>
      </c>
      <c r="AP980" s="11">
        <f t="shared" si="487"/>
        <v>0</v>
      </c>
      <c r="AQ980" s="108">
        <f t="shared" si="488"/>
        <v>0</v>
      </c>
      <c r="AS980" s="11">
        <f t="shared" si="489"/>
        <v>0</v>
      </c>
      <c r="AT980" s="108">
        <f t="shared" si="490"/>
        <v>0</v>
      </c>
      <c r="AU980" s="158" t="str">
        <f>IF(C980="","",VLOOKUP(B980,apoio!P:S,4,0))</f>
        <v/>
      </c>
    </row>
    <row r="981" spans="1:47" ht="15" customHeight="1" x14ac:dyDescent="0.25">
      <c r="A981" s="7" t="str">
        <f>IF('1_geral'!$D$37="","",'1_geral'!$A$37)</f>
        <v/>
      </c>
      <c r="B981" s="49" t="str">
        <f>IF('1_geral'!$G$37="","",'1_geral'!$G$37)</f>
        <v/>
      </c>
      <c r="C981" s="49" t="str">
        <f>IF('1_geral'!$D$37="","",'1_geral'!$D$37)</f>
        <v/>
      </c>
      <c r="D981" s="35" t="str">
        <f>IF(C981="","",1/'3_pessoal'!C$37)</f>
        <v/>
      </c>
      <c r="E981" s="12">
        <f>IF(C981="",0,'3_pessoal'!CP$37)</f>
        <v>0</v>
      </c>
      <c r="F981" s="33">
        <f>IF(C981="",0,'3_pessoal'!CR$37)</f>
        <v>0</v>
      </c>
      <c r="G981" s="12">
        <f t="shared" si="466"/>
        <v>0</v>
      </c>
      <c r="I981" s="12">
        <f t="shared" si="464"/>
        <v>0</v>
      </c>
      <c r="J981" s="12">
        <f t="shared" si="465"/>
        <v>0</v>
      </c>
      <c r="L981" s="12">
        <f t="shared" si="467"/>
        <v>0</v>
      </c>
      <c r="M981" s="33">
        <f t="shared" si="468"/>
        <v>0</v>
      </c>
      <c r="O981" s="12">
        <f t="shared" si="469"/>
        <v>0</v>
      </c>
      <c r="P981" s="33">
        <f t="shared" si="470"/>
        <v>0</v>
      </c>
      <c r="R981" s="12">
        <f t="shared" si="471"/>
        <v>0</v>
      </c>
      <c r="S981" s="33">
        <f t="shared" si="472"/>
        <v>0</v>
      </c>
      <c r="U981" s="12">
        <f t="shared" si="473"/>
        <v>0</v>
      </c>
      <c r="V981" s="33">
        <f t="shared" si="474"/>
        <v>0</v>
      </c>
      <c r="X981" s="12">
        <f t="shared" si="475"/>
        <v>0</v>
      </c>
      <c r="Y981" s="33">
        <f t="shared" si="476"/>
        <v>0</v>
      </c>
      <c r="AA981" s="12">
        <f t="shared" si="477"/>
        <v>0</v>
      </c>
      <c r="AB981" s="33">
        <f t="shared" si="478"/>
        <v>0</v>
      </c>
      <c r="AD981" s="12">
        <f t="shared" si="479"/>
        <v>0</v>
      </c>
      <c r="AE981" s="33">
        <f t="shared" si="480"/>
        <v>0</v>
      </c>
      <c r="AG981" s="12">
        <f t="shared" si="481"/>
        <v>0</v>
      </c>
      <c r="AH981" s="33">
        <f t="shared" si="482"/>
        <v>0</v>
      </c>
      <c r="AJ981" s="12">
        <f t="shared" si="483"/>
        <v>0</v>
      </c>
      <c r="AK981" s="33">
        <f t="shared" si="484"/>
        <v>0</v>
      </c>
      <c r="AM981" s="12">
        <f t="shared" si="485"/>
        <v>0</v>
      </c>
      <c r="AN981" s="33">
        <f t="shared" si="486"/>
        <v>0</v>
      </c>
      <c r="AP981" s="12">
        <f t="shared" si="487"/>
        <v>0</v>
      </c>
      <c r="AQ981" s="33">
        <f t="shared" si="488"/>
        <v>0</v>
      </c>
      <c r="AS981" s="12">
        <f t="shared" si="489"/>
        <v>0</v>
      </c>
      <c r="AT981" s="33">
        <f t="shared" si="490"/>
        <v>0</v>
      </c>
      <c r="AU981" s="158" t="str">
        <f>IF(C981="","",VLOOKUP(B981,apoio!P:S,4,0))</f>
        <v/>
      </c>
    </row>
    <row r="982" spans="1:47" ht="15" customHeight="1" x14ac:dyDescent="0.25">
      <c r="A982" s="10" t="str">
        <f>IF('1_geral'!$D$38="","",'1_geral'!$A$38)</f>
        <v/>
      </c>
      <c r="B982" s="48" t="str">
        <f>IF('1_geral'!$G$38="","",'1_geral'!$G$38)</f>
        <v/>
      </c>
      <c r="C982" s="48" t="str">
        <f>IF('1_geral'!$D$38="","",'1_geral'!$D$38)</f>
        <v/>
      </c>
      <c r="D982" s="35" t="str">
        <f>IF(C982="","",1/'3_pessoal'!C$38)</f>
        <v/>
      </c>
      <c r="E982" s="11">
        <f>IF(C982="",0,'3_pessoal'!CP$38)</f>
        <v>0</v>
      </c>
      <c r="F982" s="108">
        <f>IF(C982="",0,'3_pessoal'!CR$38)</f>
        <v>0</v>
      </c>
      <c r="G982" s="11">
        <f t="shared" si="466"/>
        <v>0</v>
      </c>
      <c r="I982" s="11">
        <f t="shared" si="464"/>
        <v>0</v>
      </c>
      <c r="J982" s="112">
        <f t="shared" si="465"/>
        <v>0</v>
      </c>
      <c r="L982" s="11">
        <f t="shared" si="467"/>
        <v>0</v>
      </c>
      <c r="M982" s="108">
        <f t="shared" si="468"/>
        <v>0</v>
      </c>
      <c r="O982" s="11">
        <f t="shared" si="469"/>
        <v>0</v>
      </c>
      <c r="P982" s="108">
        <f t="shared" si="470"/>
        <v>0</v>
      </c>
      <c r="R982" s="11">
        <f t="shared" si="471"/>
        <v>0</v>
      </c>
      <c r="S982" s="108">
        <f t="shared" si="472"/>
        <v>0</v>
      </c>
      <c r="U982" s="11">
        <f t="shared" si="473"/>
        <v>0</v>
      </c>
      <c r="V982" s="108">
        <f t="shared" si="474"/>
        <v>0</v>
      </c>
      <c r="X982" s="11">
        <f t="shared" si="475"/>
        <v>0</v>
      </c>
      <c r="Y982" s="108">
        <f t="shared" si="476"/>
        <v>0</v>
      </c>
      <c r="AA982" s="11">
        <f t="shared" si="477"/>
        <v>0</v>
      </c>
      <c r="AB982" s="108">
        <f t="shared" si="478"/>
        <v>0</v>
      </c>
      <c r="AD982" s="11">
        <f t="shared" si="479"/>
        <v>0</v>
      </c>
      <c r="AE982" s="108">
        <f t="shared" si="480"/>
        <v>0</v>
      </c>
      <c r="AG982" s="11">
        <f t="shared" si="481"/>
        <v>0</v>
      </c>
      <c r="AH982" s="108">
        <f t="shared" si="482"/>
        <v>0</v>
      </c>
      <c r="AJ982" s="11">
        <f t="shared" si="483"/>
        <v>0</v>
      </c>
      <c r="AK982" s="108">
        <f t="shared" si="484"/>
        <v>0</v>
      </c>
      <c r="AM982" s="11">
        <f t="shared" si="485"/>
        <v>0</v>
      </c>
      <c r="AN982" s="108">
        <f t="shared" si="486"/>
        <v>0</v>
      </c>
      <c r="AP982" s="11">
        <f t="shared" si="487"/>
        <v>0</v>
      </c>
      <c r="AQ982" s="108">
        <f t="shared" si="488"/>
        <v>0</v>
      </c>
      <c r="AS982" s="11">
        <f t="shared" si="489"/>
        <v>0</v>
      </c>
      <c r="AT982" s="108">
        <f t="shared" si="490"/>
        <v>0</v>
      </c>
      <c r="AU982" s="158" t="str">
        <f>IF(C982="","",VLOOKUP(B982,apoio!P:S,4,0))</f>
        <v/>
      </c>
    </row>
    <row r="983" spans="1:47" ht="15" customHeight="1" x14ac:dyDescent="0.25">
      <c r="A983" s="7" t="str">
        <f>IF('1_geral'!$D$39="","",'1_geral'!$A$39)</f>
        <v/>
      </c>
      <c r="B983" s="49" t="str">
        <f>IF('1_geral'!$G$39="","",'1_geral'!$G$39)</f>
        <v/>
      </c>
      <c r="C983" s="49" t="str">
        <f>IF('1_geral'!$D$39="","",'1_geral'!$D$39)</f>
        <v/>
      </c>
      <c r="D983" s="35" t="str">
        <f>IF(C983="","",1/'3_pessoal'!C$39)</f>
        <v/>
      </c>
      <c r="E983" s="12">
        <f>IF(C983="",0,'3_pessoal'!CP$39)</f>
        <v>0</v>
      </c>
      <c r="F983" s="33">
        <f>IF(C983="",0,'3_pessoal'!CR$39)</f>
        <v>0</v>
      </c>
      <c r="G983" s="12">
        <f t="shared" si="466"/>
        <v>0</v>
      </c>
      <c r="I983" s="12">
        <f t="shared" si="464"/>
        <v>0</v>
      </c>
      <c r="J983" s="12">
        <f t="shared" si="465"/>
        <v>0</v>
      </c>
      <c r="L983" s="12">
        <f t="shared" si="467"/>
        <v>0</v>
      </c>
      <c r="M983" s="33">
        <f t="shared" si="468"/>
        <v>0</v>
      </c>
      <c r="O983" s="12">
        <f t="shared" si="469"/>
        <v>0</v>
      </c>
      <c r="P983" s="33">
        <f t="shared" si="470"/>
        <v>0</v>
      </c>
      <c r="R983" s="12">
        <f t="shared" si="471"/>
        <v>0</v>
      </c>
      <c r="S983" s="33">
        <f t="shared" si="472"/>
        <v>0</v>
      </c>
      <c r="U983" s="12">
        <f t="shared" si="473"/>
        <v>0</v>
      </c>
      <c r="V983" s="33">
        <f t="shared" si="474"/>
        <v>0</v>
      </c>
      <c r="X983" s="12">
        <f t="shared" si="475"/>
        <v>0</v>
      </c>
      <c r="Y983" s="33">
        <f t="shared" si="476"/>
        <v>0</v>
      </c>
      <c r="AA983" s="12">
        <f t="shared" si="477"/>
        <v>0</v>
      </c>
      <c r="AB983" s="33">
        <f t="shared" si="478"/>
        <v>0</v>
      </c>
      <c r="AD983" s="12">
        <f t="shared" si="479"/>
        <v>0</v>
      </c>
      <c r="AE983" s="33">
        <f t="shared" si="480"/>
        <v>0</v>
      </c>
      <c r="AG983" s="12">
        <f t="shared" si="481"/>
        <v>0</v>
      </c>
      <c r="AH983" s="33">
        <f t="shared" si="482"/>
        <v>0</v>
      </c>
      <c r="AJ983" s="12">
        <f t="shared" si="483"/>
        <v>0</v>
      </c>
      <c r="AK983" s="33">
        <f t="shared" si="484"/>
        <v>0</v>
      </c>
      <c r="AM983" s="12">
        <f t="shared" si="485"/>
        <v>0</v>
      </c>
      <c r="AN983" s="33">
        <f t="shared" si="486"/>
        <v>0</v>
      </c>
      <c r="AP983" s="12">
        <f t="shared" si="487"/>
        <v>0</v>
      </c>
      <c r="AQ983" s="33">
        <f t="shared" si="488"/>
        <v>0</v>
      </c>
      <c r="AS983" s="12">
        <f t="shared" si="489"/>
        <v>0</v>
      </c>
      <c r="AT983" s="33">
        <f t="shared" si="490"/>
        <v>0</v>
      </c>
      <c r="AU983" s="158" t="str">
        <f>IF(C983="","",VLOOKUP(B983,apoio!P:S,4,0))</f>
        <v/>
      </c>
    </row>
    <row r="984" spans="1:47" ht="15" customHeight="1" x14ac:dyDescent="0.25">
      <c r="A984" s="10" t="str">
        <f>IF('1_geral'!$D$40="","",'1_geral'!$A$40)</f>
        <v/>
      </c>
      <c r="B984" s="48" t="str">
        <f>IF('1_geral'!$G$40="","",'1_geral'!$G$40)</f>
        <v/>
      </c>
      <c r="C984" s="48" t="str">
        <f>IF('1_geral'!$D$40="","",'1_geral'!$D$40)</f>
        <v/>
      </c>
      <c r="D984" s="35" t="str">
        <f>IF(C984="","",1/'3_pessoal'!C$40)</f>
        <v/>
      </c>
      <c r="E984" s="11">
        <f>IF(C984="",0,'3_pessoal'!CP$40)</f>
        <v>0</v>
      </c>
      <c r="F984" s="108">
        <f>IF(C984="",0,'3_pessoal'!CR$40)</f>
        <v>0</v>
      </c>
      <c r="G984" s="11">
        <f t="shared" si="466"/>
        <v>0</v>
      </c>
      <c r="I984" s="11">
        <f t="shared" si="464"/>
        <v>0</v>
      </c>
      <c r="J984" s="112">
        <f t="shared" si="465"/>
        <v>0</v>
      </c>
      <c r="L984" s="11">
        <f t="shared" si="467"/>
        <v>0</v>
      </c>
      <c r="M984" s="108">
        <f t="shared" si="468"/>
        <v>0</v>
      </c>
      <c r="O984" s="11">
        <f t="shared" si="469"/>
        <v>0</v>
      </c>
      <c r="P984" s="108">
        <f t="shared" si="470"/>
        <v>0</v>
      </c>
      <c r="R984" s="11">
        <f t="shared" si="471"/>
        <v>0</v>
      </c>
      <c r="S984" s="108">
        <f t="shared" si="472"/>
        <v>0</v>
      </c>
      <c r="U984" s="11">
        <f t="shared" si="473"/>
        <v>0</v>
      </c>
      <c r="V984" s="108">
        <f t="shared" si="474"/>
        <v>0</v>
      </c>
      <c r="X984" s="11">
        <f t="shared" si="475"/>
        <v>0</v>
      </c>
      <c r="Y984" s="108">
        <f t="shared" si="476"/>
        <v>0</v>
      </c>
      <c r="AA984" s="11">
        <f t="shared" si="477"/>
        <v>0</v>
      </c>
      <c r="AB984" s="108">
        <f t="shared" si="478"/>
        <v>0</v>
      </c>
      <c r="AD984" s="11">
        <f t="shared" si="479"/>
        <v>0</v>
      </c>
      <c r="AE984" s="108">
        <f t="shared" si="480"/>
        <v>0</v>
      </c>
      <c r="AG984" s="11">
        <f t="shared" si="481"/>
        <v>0</v>
      </c>
      <c r="AH984" s="108">
        <f t="shared" si="482"/>
        <v>0</v>
      </c>
      <c r="AJ984" s="11">
        <f t="shared" si="483"/>
        <v>0</v>
      </c>
      <c r="AK984" s="108">
        <f t="shared" si="484"/>
        <v>0</v>
      </c>
      <c r="AM984" s="11">
        <f t="shared" si="485"/>
        <v>0</v>
      </c>
      <c r="AN984" s="108">
        <f t="shared" si="486"/>
        <v>0</v>
      </c>
      <c r="AP984" s="11">
        <f t="shared" si="487"/>
        <v>0</v>
      </c>
      <c r="AQ984" s="108">
        <f t="shared" si="488"/>
        <v>0</v>
      </c>
      <c r="AS984" s="11">
        <f t="shared" si="489"/>
        <v>0</v>
      </c>
      <c r="AT984" s="108">
        <f t="shared" si="490"/>
        <v>0</v>
      </c>
      <c r="AU984" s="158" t="str">
        <f>IF(C984="","",VLOOKUP(B984,apoio!P:S,4,0))</f>
        <v/>
      </c>
    </row>
    <row r="985" spans="1:47" ht="15" customHeight="1" x14ac:dyDescent="0.25">
      <c r="A985" s="7" t="str">
        <f>IF('1_geral'!$D$41="","",'1_geral'!$A$41)</f>
        <v/>
      </c>
      <c r="B985" s="49" t="str">
        <f>IF('1_geral'!$G$41="","",'1_geral'!$G$41)</f>
        <v/>
      </c>
      <c r="C985" s="49" t="str">
        <f>IF('1_geral'!$D$41="","",'1_geral'!$D$41)</f>
        <v/>
      </c>
      <c r="D985" s="35" t="str">
        <f>IF(C985="","",1/'3_pessoal'!C$41)</f>
        <v/>
      </c>
      <c r="E985" s="12">
        <f>IF(C985="",0,'3_pessoal'!CP$41)</f>
        <v>0</v>
      </c>
      <c r="F985" s="33">
        <f>IF(C985="",0,'3_pessoal'!CR$41)</f>
        <v>0</v>
      </c>
      <c r="G985" s="12">
        <f t="shared" si="466"/>
        <v>0</v>
      </c>
      <c r="I985" s="12">
        <f t="shared" si="464"/>
        <v>0</v>
      </c>
      <c r="J985" s="12">
        <f t="shared" si="465"/>
        <v>0</v>
      </c>
      <c r="L985" s="12">
        <f t="shared" si="467"/>
        <v>0</v>
      </c>
      <c r="M985" s="33">
        <f t="shared" si="468"/>
        <v>0</v>
      </c>
      <c r="O985" s="12">
        <f t="shared" si="469"/>
        <v>0</v>
      </c>
      <c r="P985" s="33">
        <f t="shared" si="470"/>
        <v>0</v>
      </c>
      <c r="R985" s="12">
        <f t="shared" si="471"/>
        <v>0</v>
      </c>
      <c r="S985" s="33">
        <f t="shared" si="472"/>
        <v>0</v>
      </c>
      <c r="U985" s="12">
        <f t="shared" si="473"/>
        <v>0</v>
      </c>
      <c r="V985" s="33">
        <f t="shared" si="474"/>
        <v>0</v>
      </c>
      <c r="X985" s="12">
        <f t="shared" si="475"/>
        <v>0</v>
      </c>
      <c r="Y985" s="33">
        <f t="shared" si="476"/>
        <v>0</v>
      </c>
      <c r="AA985" s="12">
        <f t="shared" si="477"/>
        <v>0</v>
      </c>
      <c r="AB985" s="33">
        <f t="shared" si="478"/>
        <v>0</v>
      </c>
      <c r="AD985" s="12">
        <f t="shared" si="479"/>
        <v>0</v>
      </c>
      <c r="AE985" s="33">
        <f t="shared" si="480"/>
        <v>0</v>
      </c>
      <c r="AG985" s="12">
        <f t="shared" si="481"/>
        <v>0</v>
      </c>
      <c r="AH985" s="33">
        <f t="shared" si="482"/>
        <v>0</v>
      </c>
      <c r="AJ985" s="12">
        <f t="shared" si="483"/>
        <v>0</v>
      </c>
      <c r="AK985" s="33">
        <f t="shared" si="484"/>
        <v>0</v>
      </c>
      <c r="AM985" s="12">
        <f t="shared" si="485"/>
        <v>0</v>
      </c>
      <c r="AN985" s="33">
        <f t="shared" si="486"/>
        <v>0</v>
      </c>
      <c r="AP985" s="12">
        <f t="shared" si="487"/>
        <v>0</v>
      </c>
      <c r="AQ985" s="33">
        <f t="shared" si="488"/>
        <v>0</v>
      </c>
      <c r="AS985" s="12">
        <f t="shared" si="489"/>
        <v>0</v>
      </c>
      <c r="AT985" s="33">
        <f t="shared" si="490"/>
        <v>0</v>
      </c>
      <c r="AU985" s="158" t="str">
        <f>IF(C985="","",VLOOKUP(B985,apoio!P:S,4,0))</f>
        <v/>
      </c>
    </row>
    <row r="986" spans="1:47" ht="15" customHeight="1" x14ac:dyDescent="0.25">
      <c r="A986" s="10" t="str">
        <f>IF('1_geral'!$D$42="","",'1_geral'!$A$42)</f>
        <v/>
      </c>
      <c r="B986" s="48" t="str">
        <f>IF('1_geral'!$G$42="","",'1_geral'!$G$42)</f>
        <v/>
      </c>
      <c r="C986" s="48" t="str">
        <f>IF('1_geral'!$D$42="","",'1_geral'!$D$42)</f>
        <v/>
      </c>
      <c r="D986" s="35" t="str">
        <f>IF(C986="","",1/'3_pessoal'!C$42)</f>
        <v/>
      </c>
      <c r="E986" s="11">
        <f>IF(C986="",0,'3_pessoal'!CP$42)</f>
        <v>0</v>
      </c>
      <c r="F986" s="108">
        <f>IF(C986="",0,'3_pessoal'!CR$42)</f>
        <v>0</v>
      </c>
      <c r="G986" s="11">
        <f t="shared" si="466"/>
        <v>0</v>
      </c>
      <c r="I986" s="11">
        <f t="shared" ref="I986:I1003" si="491">IF(C986="",0,SUM(L986,O986,R986,U986,X986,AA986,AD986,AG986,AJ986,AM986,AP986,AS986))</f>
        <v>0</v>
      </c>
      <c r="J986" s="112">
        <f t="shared" ref="J986:J1003" si="492">IF(C986="",0,SUM(M986,P986,S986,V986,Y986,AB986,AE986,AH986,AK986,AN986,AQ986,AT986))</f>
        <v>0</v>
      </c>
      <c r="L986" s="11">
        <f t="shared" si="467"/>
        <v>0</v>
      </c>
      <c r="M986" s="108">
        <f t="shared" si="468"/>
        <v>0</v>
      </c>
      <c r="O986" s="11">
        <f t="shared" si="469"/>
        <v>0</v>
      </c>
      <c r="P986" s="108">
        <f t="shared" si="470"/>
        <v>0</v>
      </c>
      <c r="R986" s="11">
        <f t="shared" si="471"/>
        <v>0</v>
      </c>
      <c r="S986" s="108">
        <f t="shared" si="472"/>
        <v>0</v>
      </c>
      <c r="U986" s="11">
        <f t="shared" si="473"/>
        <v>0</v>
      </c>
      <c r="V986" s="108">
        <f t="shared" si="474"/>
        <v>0</v>
      </c>
      <c r="X986" s="11">
        <f t="shared" si="475"/>
        <v>0</v>
      </c>
      <c r="Y986" s="108">
        <f t="shared" si="476"/>
        <v>0</v>
      </c>
      <c r="AA986" s="11">
        <f t="shared" si="477"/>
        <v>0</v>
      </c>
      <c r="AB986" s="108">
        <f t="shared" si="478"/>
        <v>0</v>
      </c>
      <c r="AD986" s="11">
        <f t="shared" si="479"/>
        <v>0</v>
      </c>
      <c r="AE986" s="108">
        <f t="shared" si="480"/>
        <v>0</v>
      </c>
      <c r="AG986" s="11">
        <f t="shared" si="481"/>
        <v>0</v>
      </c>
      <c r="AH986" s="108">
        <f t="shared" si="482"/>
        <v>0</v>
      </c>
      <c r="AJ986" s="11">
        <f t="shared" si="483"/>
        <v>0</v>
      </c>
      <c r="AK986" s="108">
        <f t="shared" si="484"/>
        <v>0</v>
      </c>
      <c r="AM986" s="11">
        <f t="shared" si="485"/>
        <v>0</v>
      </c>
      <c r="AN986" s="108">
        <f t="shared" si="486"/>
        <v>0</v>
      </c>
      <c r="AP986" s="11">
        <f t="shared" si="487"/>
        <v>0</v>
      </c>
      <c r="AQ986" s="108">
        <f t="shared" si="488"/>
        <v>0</v>
      </c>
      <c r="AS986" s="11">
        <f t="shared" si="489"/>
        <v>0</v>
      </c>
      <c r="AT986" s="108">
        <f t="shared" si="490"/>
        <v>0</v>
      </c>
      <c r="AU986" s="158" t="str">
        <f>IF(C986="","",VLOOKUP(B986,apoio!P:S,4,0))</f>
        <v/>
      </c>
    </row>
    <row r="987" spans="1:47" ht="15" customHeight="1" x14ac:dyDescent="0.25">
      <c r="A987" s="7" t="str">
        <f>IF('1_geral'!$D$43="","",'1_geral'!$A$43)</f>
        <v/>
      </c>
      <c r="B987" s="49" t="str">
        <f>IF('1_geral'!$G$43="","",'1_geral'!$G$43)</f>
        <v/>
      </c>
      <c r="C987" s="49" t="str">
        <f>IF('1_geral'!$D$43="","",'1_geral'!$D$43)</f>
        <v/>
      </c>
      <c r="D987" s="35" t="str">
        <f>IF(C987="","",1/'3_pessoal'!C$43)</f>
        <v/>
      </c>
      <c r="E987" s="12">
        <f>IF(C987="",0,'3_pessoal'!CP$43)</f>
        <v>0</v>
      </c>
      <c r="F987" s="33">
        <f>IF(C987="",0,'3_pessoal'!CR$43)</f>
        <v>0</v>
      </c>
      <c r="G987" s="12">
        <f t="shared" si="466"/>
        <v>0</v>
      </c>
      <c r="I987" s="12">
        <f t="shared" si="491"/>
        <v>0</v>
      </c>
      <c r="J987" s="12">
        <f t="shared" si="492"/>
        <v>0</v>
      </c>
      <c r="L987" s="12">
        <f t="shared" si="467"/>
        <v>0</v>
      </c>
      <c r="M987" s="33">
        <f t="shared" si="468"/>
        <v>0</v>
      </c>
      <c r="O987" s="12">
        <f t="shared" si="469"/>
        <v>0</v>
      </c>
      <c r="P987" s="33">
        <f t="shared" si="470"/>
        <v>0</v>
      </c>
      <c r="R987" s="12">
        <f t="shared" si="471"/>
        <v>0</v>
      </c>
      <c r="S987" s="33">
        <f t="shared" si="472"/>
        <v>0</v>
      </c>
      <c r="U987" s="12">
        <f t="shared" si="473"/>
        <v>0</v>
      </c>
      <c r="V987" s="33">
        <f t="shared" si="474"/>
        <v>0</v>
      </c>
      <c r="X987" s="12">
        <f t="shared" si="475"/>
        <v>0</v>
      </c>
      <c r="Y987" s="33">
        <f t="shared" si="476"/>
        <v>0</v>
      </c>
      <c r="AA987" s="12">
        <f t="shared" si="477"/>
        <v>0</v>
      </c>
      <c r="AB987" s="33">
        <f t="shared" si="478"/>
        <v>0</v>
      </c>
      <c r="AD987" s="12">
        <f t="shared" si="479"/>
        <v>0</v>
      </c>
      <c r="AE987" s="33">
        <f t="shared" si="480"/>
        <v>0</v>
      </c>
      <c r="AG987" s="12">
        <f t="shared" si="481"/>
        <v>0</v>
      </c>
      <c r="AH987" s="33">
        <f t="shared" si="482"/>
        <v>0</v>
      </c>
      <c r="AJ987" s="12">
        <f t="shared" si="483"/>
        <v>0</v>
      </c>
      <c r="AK987" s="33">
        <f t="shared" si="484"/>
        <v>0</v>
      </c>
      <c r="AM987" s="12">
        <f t="shared" si="485"/>
        <v>0</v>
      </c>
      <c r="AN987" s="33">
        <f t="shared" si="486"/>
        <v>0</v>
      </c>
      <c r="AP987" s="12">
        <f t="shared" si="487"/>
        <v>0</v>
      </c>
      <c r="AQ987" s="33">
        <f t="shared" si="488"/>
        <v>0</v>
      </c>
      <c r="AS987" s="12">
        <f t="shared" si="489"/>
        <v>0</v>
      </c>
      <c r="AT987" s="33">
        <f t="shared" si="490"/>
        <v>0</v>
      </c>
      <c r="AU987" s="158" t="str">
        <f>IF(C987="","",VLOOKUP(B987,apoio!P:S,4,0))</f>
        <v/>
      </c>
    </row>
    <row r="988" spans="1:47" ht="15" customHeight="1" x14ac:dyDescent="0.25">
      <c r="A988" s="10" t="str">
        <f>IF('1_geral'!$D$44="","",'1_geral'!$A$44)</f>
        <v/>
      </c>
      <c r="B988" s="48" t="str">
        <f>IF('1_geral'!$G$44="","",'1_geral'!$G$44)</f>
        <v/>
      </c>
      <c r="C988" s="48" t="str">
        <f>IF('1_geral'!$D$44="","",'1_geral'!$D$44)</f>
        <v/>
      </c>
      <c r="D988" s="35" t="str">
        <f>IF(C988="","",1/'3_pessoal'!C$44)</f>
        <v/>
      </c>
      <c r="E988" s="11">
        <f>IF(C988="",0,'3_pessoal'!CP$44)</f>
        <v>0</v>
      </c>
      <c r="F988" s="108">
        <f>IF(C988="",0,'3_pessoal'!CR$44)</f>
        <v>0</v>
      </c>
      <c r="G988" s="11">
        <f t="shared" si="466"/>
        <v>0</v>
      </c>
      <c r="I988" s="11">
        <f t="shared" si="491"/>
        <v>0</v>
      </c>
      <c r="J988" s="112">
        <f t="shared" si="492"/>
        <v>0</v>
      </c>
      <c r="L988" s="11">
        <f t="shared" si="467"/>
        <v>0</v>
      </c>
      <c r="M988" s="108">
        <f t="shared" si="468"/>
        <v>0</v>
      </c>
      <c r="O988" s="11">
        <f t="shared" si="469"/>
        <v>0</v>
      </c>
      <c r="P988" s="108">
        <f t="shared" si="470"/>
        <v>0</v>
      </c>
      <c r="R988" s="11">
        <f t="shared" si="471"/>
        <v>0</v>
      </c>
      <c r="S988" s="108">
        <f t="shared" si="472"/>
        <v>0</v>
      </c>
      <c r="U988" s="11">
        <f t="shared" si="473"/>
        <v>0</v>
      </c>
      <c r="V988" s="108">
        <f t="shared" si="474"/>
        <v>0</v>
      </c>
      <c r="X988" s="11">
        <f t="shared" si="475"/>
        <v>0</v>
      </c>
      <c r="Y988" s="108">
        <f t="shared" si="476"/>
        <v>0</v>
      </c>
      <c r="AA988" s="11">
        <f t="shared" si="477"/>
        <v>0</v>
      </c>
      <c r="AB988" s="108">
        <f t="shared" si="478"/>
        <v>0</v>
      </c>
      <c r="AD988" s="11">
        <f t="shared" si="479"/>
        <v>0</v>
      </c>
      <c r="AE988" s="108">
        <f t="shared" si="480"/>
        <v>0</v>
      </c>
      <c r="AG988" s="11">
        <f t="shared" si="481"/>
        <v>0</v>
      </c>
      <c r="AH988" s="108">
        <f t="shared" si="482"/>
        <v>0</v>
      </c>
      <c r="AJ988" s="11">
        <f t="shared" si="483"/>
        <v>0</v>
      </c>
      <c r="AK988" s="108">
        <f t="shared" si="484"/>
        <v>0</v>
      </c>
      <c r="AM988" s="11">
        <f t="shared" si="485"/>
        <v>0</v>
      </c>
      <c r="AN988" s="108">
        <f t="shared" si="486"/>
        <v>0</v>
      </c>
      <c r="AP988" s="11">
        <f t="shared" si="487"/>
        <v>0</v>
      </c>
      <c r="AQ988" s="108">
        <f t="shared" si="488"/>
        <v>0</v>
      </c>
      <c r="AS988" s="11">
        <f t="shared" si="489"/>
        <v>0</v>
      </c>
      <c r="AT988" s="108">
        <f t="shared" si="490"/>
        <v>0</v>
      </c>
      <c r="AU988" s="158" t="str">
        <f>IF(C988="","",VLOOKUP(B988,apoio!P:S,4,0))</f>
        <v/>
      </c>
    </row>
    <row r="989" spans="1:47" ht="15" customHeight="1" x14ac:dyDescent="0.25">
      <c r="A989" s="7" t="str">
        <f>IF('1_geral'!$D$45="","",'1_geral'!$A$45)</f>
        <v/>
      </c>
      <c r="B989" s="49" t="str">
        <f>IF('1_geral'!$G$45="","",'1_geral'!$G$45)</f>
        <v/>
      </c>
      <c r="C989" s="49" t="str">
        <f>IF('1_geral'!$D$45="","",'1_geral'!$D$45)</f>
        <v/>
      </c>
      <c r="D989" s="35" t="str">
        <f>IF(C989="","",1/'3_pessoal'!C$45)</f>
        <v/>
      </c>
      <c r="E989" s="12">
        <f>IF(C989="",0,'3_pessoal'!CP$45)</f>
        <v>0</v>
      </c>
      <c r="F989" s="33">
        <f>IF(C989="",0,'3_pessoal'!CR$45)</f>
        <v>0</v>
      </c>
      <c r="G989" s="12">
        <f t="shared" si="466"/>
        <v>0</v>
      </c>
      <c r="I989" s="12">
        <f t="shared" si="491"/>
        <v>0</v>
      </c>
      <c r="J989" s="12">
        <f t="shared" si="492"/>
        <v>0</v>
      </c>
      <c r="L989" s="12">
        <f t="shared" si="467"/>
        <v>0</v>
      </c>
      <c r="M989" s="33">
        <f t="shared" si="468"/>
        <v>0</v>
      </c>
      <c r="O989" s="12">
        <f t="shared" si="469"/>
        <v>0</v>
      </c>
      <c r="P989" s="33">
        <f t="shared" si="470"/>
        <v>0</v>
      </c>
      <c r="R989" s="12">
        <f t="shared" si="471"/>
        <v>0</v>
      </c>
      <c r="S989" s="33">
        <f t="shared" si="472"/>
        <v>0</v>
      </c>
      <c r="U989" s="12">
        <f t="shared" si="473"/>
        <v>0</v>
      </c>
      <c r="V989" s="33">
        <f t="shared" si="474"/>
        <v>0</v>
      </c>
      <c r="X989" s="12">
        <f t="shared" si="475"/>
        <v>0</v>
      </c>
      <c r="Y989" s="33">
        <f t="shared" si="476"/>
        <v>0</v>
      </c>
      <c r="AA989" s="12">
        <f t="shared" si="477"/>
        <v>0</v>
      </c>
      <c r="AB989" s="33">
        <f t="shared" si="478"/>
        <v>0</v>
      </c>
      <c r="AD989" s="12">
        <f t="shared" si="479"/>
        <v>0</v>
      </c>
      <c r="AE989" s="33">
        <f t="shared" si="480"/>
        <v>0</v>
      </c>
      <c r="AG989" s="12">
        <f t="shared" si="481"/>
        <v>0</v>
      </c>
      <c r="AH989" s="33">
        <f t="shared" si="482"/>
        <v>0</v>
      </c>
      <c r="AJ989" s="12">
        <f t="shared" si="483"/>
        <v>0</v>
      </c>
      <c r="AK989" s="33">
        <f t="shared" si="484"/>
        <v>0</v>
      </c>
      <c r="AM989" s="12">
        <f t="shared" si="485"/>
        <v>0</v>
      </c>
      <c r="AN989" s="33">
        <f t="shared" si="486"/>
        <v>0</v>
      </c>
      <c r="AP989" s="12">
        <f t="shared" si="487"/>
        <v>0</v>
      </c>
      <c r="AQ989" s="33">
        <f t="shared" si="488"/>
        <v>0</v>
      </c>
      <c r="AS989" s="12">
        <f t="shared" si="489"/>
        <v>0</v>
      </c>
      <c r="AT989" s="33">
        <f t="shared" si="490"/>
        <v>0</v>
      </c>
      <c r="AU989" s="158" t="str">
        <f>IF(C989="","",VLOOKUP(B989,apoio!P:S,4,0))</f>
        <v/>
      </c>
    </row>
    <row r="990" spans="1:47" ht="15" customHeight="1" x14ac:dyDescent="0.25">
      <c r="A990" s="10" t="str">
        <f>IF('1_geral'!$D$46="","",'1_geral'!$A$46)</f>
        <v/>
      </c>
      <c r="B990" s="48" t="str">
        <f>IF('1_geral'!$G$46="","",'1_geral'!$G$46)</f>
        <v/>
      </c>
      <c r="C990" s="48" t="str">
        <f>IF('1_geral'!$D$46="","",'1_geral'!$D$46)</f>
        <v/>
      </c>
      <c r="D990" s="35" t="str">
        <f>IF(C990="","",1/'3_pessoal'!C$46)</f>
        <v/>
      </c>
      <c r="E990" s="11">
        <f>IF(C990="",0,'3_pessoal'!CP$46)</f>
        <v>0</v>
      </c>
      <c r="F990" s="108">
        <f>IF(C990="",0,'3_pessoal'!CR$46)</f>
        <v>0</v>
      </c>
      <c r="G990" s="11">
        <f t="shared" si="466"/>
        <v>0</v>
      </c>
      <c r="I990" s="11">
        <f t="shared" si="491"/>
        <v>0</v>
      </c>
      <c r="J990" s="112">
        <f t="shared" si="492"/>
        <v>0</v>
      </c>
      <c r="L990" s="11">
        <f t="shared" si="467"/>
        <v>0</v>
      </c>
      <c r="M990" s="108">
        <f t="shared" si="468"/>
        <v>0</v>
      </c>
      <c r="O990" s="11">
        <f t="shared" si="469"/>
        <v>0</v>
      </c>
      <c r="P990" s="108">
        <f t="shared" si="470"/>
        <v>0</v>
      </c>
      <c r="R990" s="11">
        <f t="shared" si="471"/>
        <v>0</v>
      </c>
      <c r="S990" s="108">
        <f t="shared" si="472"/>
        <v>0</v>
      </c>
      <c r="U990" s="11">
        <f t="shared" si="473"/>
        <v>0</v>
      </c>
      <c r="V990" s="108">
        <f t="shared" si="474"/>
        <v>0</v>
      </c>
      <c r="X990" s="11">
        <f t="shared" si="475"/>
        <v>0</v>
      </c>
      <c r="Y990" s="108">
        <f t="shared" si="476"/>
        <v>0</v>
      </c>
      <c r="AA990" s="11">
        <f t="shared" si="477"/>
        <v>0</v>
      </c>
      <c r="AB990" s="108">
        <f t="shared" si="478"/>
        <v>0</v>
      </c>
      <c r="AD990" s="11">
        <f t="shared" si="479"/>
        <v>0</v>
      </c>
      <c r="AE990" s="108">
        <f t="shared" si="480"/>
        <v>0</v>
      </c>
      <c r="AG990" s="11">
        <f t="shared" si="481"/>
        <v>0</v>
      </c>
      <c r="AH990" s="108">
        <f t="shared" si="482"/>
        <v>0</v>
      </c>
      <c r="AJ990" s="11">
        <f t="shared" si="483"/>
        <v>0</v>
      </c>
      <c r="AK990" s="108">
        <f t="shared" si="484"/>
        <v>0</v>
      </c>
      <c r="AM990" s="11">
        <f t="shared" si="485"/>
        <v>0</v>
      </c>
      <c r="AN990" s="108">
        <f t="shared" si="486"/>
        <v>0</v>
      </c>
      <c r="AP990" s="11">
        <f t="shared" si="487"/>
        <v>0</v>
      </c>
      <c r="AQ990" s="108">
        <f t="shared" si="488"/>
        <v>0</v>
      </c>
      <c r="AS990" s="11">
        <f t="shared" si="489"/>
        <v>0</v>
      </c>
      <c r="AT990" s="108">
        <f t="shared" si="490"/>
        <v>0</v>
      </c>
      <c r="AU990" s="158" t="str">
        <f>IF(C990="","",VLOOKUP(B990,apoio!P:S,4,0))</f>
        <v/>
      </c>
    </row>
    <row r="991" spans="1:47" ht="15" customHeight="1" x14ac:dyDescent="0.25">
      <c r="A991" s="7" t="str">
        <f>IF('1_geral'!$D$47="","",'1_geral'!$A$47)</f>
        <v/>
      </c>
      <c r="B991" s="49" t="str">
        <f>IF('1_geral'!$G$47="","",'1_geral'!$G$47)</f>
        <v/>
      </c>
      <c r="C991" s="49" t="str">
        <f>IF('1_geral'!$D$47="","",'1_geral'!$D$47)</f>
        <v/>
      </c>
      <c r="D991" s="35" t="str">
        <f>IF(C991="","",1/'3_pessoal'!C$47)</f>
        <v/>
      </c>
      <c r="E991" s="12">
        <f>IF(C991="",0,'3_pessoal'!CP$47)</f>
        <v>0</v>
      </c>
      <c r="F991" s="33">
        <f>IF(C991="",0,'3_pessoal'!CR$47)</f>
        <v>0</v>
      </c>
      <c r="G991" s="12">
        <f t="shared" si="466"/>
        <v>0</v>
      </c>
      <c r="I991" s="12">
        <f t="shared" si="491"/>
        <v>0</v>
      </c>
      <c r="J991" s="12">
        <f t="shared" si="492"/>
        <v>0</v>
      </c>
      <c r="L991" s="12">
        <f t="shared" si="467"/>
        <v>0</v>
      </c>
      <c r="M991" s="33">
        <f t="shared" si="468"/>
        <v>0</v>
      </c>
      <c r="O991" s="12">
        <f t="shared" si="469"/>
        <v>0</v>
      </c>
      <c r="P991" s="33">
        <f t="shared" si="470"/>
        <v>0</v>
      </c>
      <c r="R991" s="12">
        <f t="shared" si="471"/>
        <v>0</v>
      </c>
      <c r="S991" s="33">
        <f t="shared" si="472"/>
        <v>0</v>
      </c>
      <c r="U991" s="12">
        <f t="shared" si="473"/>
        <v>0</v>
      </c>
      <c r="V991" s="33">
        <f t="shared" si="474"/>
        <v>0</v>
      </c>
      <c r="X991" s="12">
        <f t="shared" si="475"/>
        <v>0</v>
      </c>
      <c r="Y991" s="33">
        <f t="shared" si="476"/>
        <v>0</v>
      </c>
      <c r="AA991" s="12">
        <f t="shared" si="477"/>
        <v>0</v>
      </c>
      <c r="AB991" s="33">
        <f t="shared" si="478"/>
        <v>0</v>
      </c>
      <c r="AD991" s="12">
        <f t="shared" si="479"/>
        <v>0</v>
      </c>
      <c r="AE991" s="33">
        <f t="shared" si="480"/>
        <v>0</v>
      </c>
      <c r="AG991" s="12">
        <f t="shared" si="481"/>
        <v>0</v>
      </c>
      <c r="AH991" s="33">
        <f t="shared" si="482"/>
        <v>0</v>
      </c>
      <c r="AJ991" s="12">
        <f t="shared" si="483"/>
        <v>0</v>
      </c>
      <c r="AK991" s="33">
        <f t="shared" si="484"/>
        <v>0</v>
      </c>
      <c r="AM991" s="12">
        <f t="shared" si="485"/>
        <v>0</v>
      </c>
      <c r="AN991" s="33">
        <f t="shared" si="486"/>
        <v>0</v>
      </c>
      <c r="AP991" s="12">
        <f t="shared" si="487"/>
        <v>0</v>
      </c>
      <c r="AQ991" s="33">
        <f t="shared" si="488"/>
        <v>0</v>
      </c>
      <c r="AS991" s="12">
        <f t="shared" si="489"/>
        <v>0</v>
      </c>
      <c r="AT991" s="33">
        <f t="shared" si="490"/>
        <v>0</v>
      </c>
      <c r="AU991" s="158" t="str">
        <f>IF(C991="","",VLOOKUP(B991,apoio!P:S,4,0))</f>
        <v/>
      </c>
    </row>
    <row r="992" spans="1:47" ht="15" customHeight="1" x14ac:dyDescent="0.25">
      <c r="A992" s="10" t="str">
        <f>IF('1_geral'!$D$48="","",'1_geral'!$A$48)</f>
        <v/>
      </c>
      <c r="B992" s="48" t="str">
        <f>IF('1_geral'!$G$48="","",'1_geral'!$G$48)</f>
        <v/>
      </c>
      <c r="C992" s="48" t="str">
        <f>IF('1_geral'!$D$48="","",'1_geral'!$D$48)</f>
        <v/>
      </c>
      <c r="D992" s="35" t="str">
        <f>IF(C992="","",1/'3_pessoal'!C$48)</f>
        <v/>
      </c>
      <c r="E992" s="11">
        <f>IF(C992="",0,'3_pessoal'!CP$48)</f>
        <v>0</v>
      </c>
      <c r="F992" s="108">
        <f>IF(C992="",0,'3_pessoal'!CR$48)</f>
        <v>0</v>
      </c>
      <c r="G992" s="11">
        <f t="shared" si="466"/>
        <v>0</v>
      </c>
      <c r="I992" s="11">
        <f t="shared" si="491"/>
        <v>0</v>
      </c>
      <c r="J992" s="112">
        <f t="shared" si="492"/>
        <v>0</v>
      </c>
      <c r="L992" s="11">
        <f t="shared" si="467"/>
        <v>0</v>
      </c>
      <c r="M992" s="108">
        <f t="shared" si="468"/>
        <v>0</v>
      </c>
      <c r="O992" s="11">
        <f t="shared" si="469"/>
        <v>0</v>
      </c>
      <c r="P992" s="108">
        <f t="shared" si="470"/>
        <v>0</v>
      </c>
      <c r="R992" s="11">
        <f t="shared" si="471"/>
        <v>0</v>
      </c>
      <c r="S992" s="108">
        <f t="shared" si="472"/>
        <v>0</v>
      </c>
      <c r="U992" s="11">
        <f t="shared" si="473"/>
        <v>0</v>
      </c>
      <c r="V992" s="108">
        <f t="shared" si="474"/>
        <v>0</v>
      </c>
      <c r="X992" s="11">
        <f t="shared" si="475"/>
        <v>0</v>
      </c>
      <c r="Y992" s="108">
        <f t="shared" si="476"/>
        <v>0</v>
      </c>
      <c r="AA992" s="11">
        <f t="shared" si="477"/>
        <v>0</v>
      </c>
      <c r="AB992" s="108">
        <f t="shared" si="478"/>
        <v>0</v>
      </c>
      <c r="AD992" s="11">
        <f t="shared" si="479"/>
        <v>0</v>
      </c>
      <c r="AE992" s="108">
        <f t="shared" si="480"/>
        <v>0</v>
      </c>
      <c r="AG992" s="11">
        <f t="shared" si="481"/>
        <v>0</v>
      </c>
      <c r="AH992" s="108">
        <f t="shared" si="482"/>
        <v>0</v>
      </c>
      <c r="AJ992" s="11">
        <f t="shared" si="483"/>
        <v>0</v>
      </c>
      <c r="AK992" s="108">
        <f t="shared" si="484"/>
        <v>0</v>
      </c>
      <c r="AM992" s="11">
        <f t="shared" si="485"/>
        <v>0</v>
      </c>
      <c r="AN992" s="108">
        <f t="shared" si="486"/>
        <v>0</v>
      </c>
      <c r="AP992" s="11">
        <f t="shared" si="487"/>
        <v>0</v>
      </c>
      <c r="AQ992" s="108">
        <f t="shared" si="488"/>
        <v>0</v>
      </c>
      <c r="AS992" s="11">
        <f t="shared" si="489"/>
        <v>0</v>
      </c>
      <c r="AT992" s="108">
        <f t="shared" si="490"/>
        <v>0</v>
      </c>
      <c r="AU992" s="158" t="str">
        <f>IF(C992="","",VLOOKUP(B992,apoio!P:S,4,0))</f>
        <v/>
      </c>
    </row>
    <row r="993" spans="1:47" ht="15" customHeight="1" x14ac:dyDescent="0.25">
      <c r="A993" s="7" t="str">
        <f>IF('1_geral'!$D$49="","",'1_geral'!$A$49)</f>
        <v/>
      </c>
      <c r="B993" s="49" t="str">
        <f>IF('1_geral'!$G$49="","",'1_geral'!$G$49)</f>
        <v/>
      </c>
      <c r="C993" s="49" t="str">
        <f>IF('1_geral'!$D$49="","",'1_geral'!$D$49)</f>
        <v/>
      </c>
      <c r="D993" s="35" t="str">
        <f>IF(C993="","",1/'3_pessoal'!C$49)</f>
        <v/>
      </c>
      <c r="E993" s="12">
        <f>IF(C993="",0,'3_pessoal'!CP$49)</f>
        <v>0</v>
      </c>
      <c r="F993" s="33">
        <f>IF(C993="",0,'3_pessoal'!CR$49)</f>
        <v>0</v>
      </c>
      <c r="G993" s="12">
        <f t="shared" si="466"/>
        <v>0</v>
      </c>
      <c r="I993" s="12">
        <f t="shared" si="491"/>
        <v>0</v>
      </c>
      <c r="J993" s="12">
        <f t="shared" si="492"/>
        <v>0</v>
      </c>
      <c r="L993" s="12">
        <f t="shared" si="467"/>
        <v>0</v>
      </c>
      <c r="M993" s="33">
        <f t="shared" si="468"/>
        <v>0</v>
      </c>
      <c r="O993" s="12">
        <f t="shared" si="469"/>
        <v>0</v>
      </c>
      <c r="P993" s="33">
        <f t="shared" si="470"/>
        <v>0</v>
      </c>
      <c r="R993" s="12">
        <f t="shared" si="471"/>
        <v>0</v>
      </c>
      <c r="S993" s="33">
        <f t="shared" si="472"/>
        <v>0</v>
      </c>
      <c r="U993" s="12">
        <f t="shared" si="473"/>
        <v>0</v>
      </c>
      <c r="V993" s="33">
        <f t="shared" si="474"/>
        <v>0</v>
      </c>
      <c r="X993" s="12">
        <f t="shared" si="475"/>
        <v>0</v>
      </c>
      <c r="Y993" s="33">
        <f t="shared" si="476"/>
        <v>0</v>
      </c>
      <c r="AA993" s="12">
        <f t="shared" si="477"/>
        <v>0</v>
      </c>
      <c r="AB993" s="33">
        <f t="shared" si="478"/>
        <v>0</v>
      </c>
      <c r="AD993" s="12">
        <f t="shared" si="479"/>
        <v>0</v>
      </c>
      <c r="AE993" s="33">
        <f t="shared" si="480"/>
        <v>0</v>
      </c>
      <c r="AG993" s="12">
        <f t="shared" si="481"/>
        <v>0</v>
      </c>
      <c r="AH993" s="33">
        <f t="shared" si="482"/>
        <v>0</v>
      </c>
      <c r="AJ993" s="12">
        <f t="shared" si="483"/>
        <v>0</v>
      </c>
      <c r="AK993" s="33">
        <f t="shared" si="484"/>
        <v>0</v>
      </c>
      <c r="AM993" s="12">
        <f t="shared" si="485"/>
        <v>0</v>
      </c>
      <c r="AN993" s="33">
        <f t="shared" si="486"/>
        <v>0</v>
      </c>
      <c r="AP993" s="12">
        <f t="shared" si="487"/>
        <v>0</v>
      </c>
      <c r="AQ993" s="33">
        <f t="shared" si="488"/>
        <v>0</v>
      </c>
      <c r="AS993" s="12">
        <f t="shared" si="489"/>
        <v>0</v>
      </c>
      <c r="AT993" s="33">
        <f t="shared" si="490"/>
        <v>0</v>
      </c>
      <c r="AU993" s="158" t="str">
        <f>IF(C993="","",VLOOKUP(B993,apoio!P:S,4,0))</f>
        <v/>
      </c>
    </row>
    <row r="994" spans="1:47" ht="15" customHeight="1" x14ac:dyDescent="0.25">
      <c r="A994" s="10" t="str">
        <f>IF('1_geral'!$D$50="","",'1_geral'!$A$50)</f>
        <v/>
      </c>
      <c r="B994" s="48" t="str">
        <f>IF('1_geral'!$G$50="","",'1_geral'!$G$50)</f>
        <v/>
      </c>
      <c r="C994" s="48" t="str">
        <f>IF('1_geral'!$D$50="","",'1_geral'!$D$50)</f>
        <v/>
      </c>
      <c r="D994" s="35" t="str">
        <f>IF(C994="","",1/'3_pessoal'!C$50)</f>
        <v/>
      </c>
      <c r="E994" s="11">
        <f>IF(C994="",0,'3_pessoal'!CP$50)</f>
        <v>0</v>
      </c>
      <c r="F994" s="108">
        <f>IF(C994="",0,'3_pessoal'!CR$50)</f>
        <v>0</v>
      </c>
      <c r="G994" s="11">
        <f t="shared" si="466"/>
        <v>0</v>
      </c>
      <c r="I994" s="11">
        <f t="shared" si="491"/>
        <v>0</v>
      </c>
      <c r="J994" s="112">
        <f t="shared" si="492"/>
        <v>0</v>
      </c>
      <c r="L994" s="11">
        <f t="shared" si="467"/>
        <v>0</v>
      </c>
      <c r="M994" s="108">
        <f t="shared" si="468"/>
        <v>0</v>
      </c>
      <c r="O994" s="11">
        <f t="shared" si="469"/>
        <v>0</v>
      </c>
      <c r="P994" s="108">
        <f t="shared" si="470"/>
        <v>0</v>
      </c>
      <c r="R994" s="11">
        <f t="shared" si="471"/>
        <v>0</v>
      </c>
      <c r="S994" s="108">
        <f t="shared" si="472"/>
        <v>0</v>
      </c>
      <c r="U994" s="11">
        <f t="shared" si="473"/>
        <v>0</v>
      </c>
      <c r="V994" s="108">
        <f t="shared" si="474"/>
        <v>0</v>
      </c>
      <c r="X994" s="11">
        <f t="shared" si="475"/>
        <v>0</v>
      </c>
      <c r="Y994" s="108">
        <f t="shared" si="476"/>
        <v>0</v>
      </c>
      <c r="AA994" s="11">
        <f t="shared" si="477"/>
        <v>0</v>
      </c>
      <c r="AB994" s="108">
        <f t="shared" si="478"/>
        <v>0</v>
      </c>
      <c r="AD994" s="11">
        <f t="shared" si="479"/>
        <v>0</v>
      </c>
      <c r="AE994" s="108">
        <f t="shared" si="480"/>
        <v>0</v>
      </c>
      <c r="AG994" s="11">
        <f t="shared" si="481"/>
        <v>0</v>
      </c>
      <c r="AH994" s="108">
        <f t="shared" si="482"/>
        <v>0</v>
      </c>
      <c r="AJ994" s="11">
        <f t="shared" si="483"/>
        <v>0</v>
      </c>
      <c r="AK994" s="108">
        <f t="shared" si="484"/>
        <v>0</v>
      </c>
      <c r="AM994" s="11">
        <f t="shared" si="485"/>
        <v>0</v>
      </c>
      <c r="AN994" s="108">
        <f t="shared" si="486"/>
        <v>0</v>
      </c>
      <c r="AP994" s="11">
        <f t="shared" si="487"/>
        <v>0</v>
      </c>
      <c r="AQ994" s="108">
        <f t="shared" si="488"/>
        <v>0</v>
      </c>
      <c r="AS994" s="11">
        <f t="shared" si="489"/>
        <v>0</v>
      </c>
      <c r="AT994" s="108">
        <f t="shared" si="490"/>
        <v>0</v>
      </c>
      <c r="AU994" s="158" t="str">
        <f>IF(C994="","",VLOOKUP(B994,apoio!P:S,4,0))</f>
        <v/>
      </c>
    </row>
    <row r="995" spans="1:47" ht="15" customHeight="1" x14ac:dyDescent="0.25">
      <c r="A995" s="7" t="str">
        <f>IF('1_geral'!$D$51="","",'1_geral'!$A$51)</f>
        <v/>
      </c>
      <c r="B995" s="49" t="str">
        <f>IF('1_geral'!$G$51="","",'1_geral'!$G$51)</f>
        <v/>
      </c>
      <c r="C995" s="49" t="str">
        <f>IF('1_geral'!$D$51="","",'1_geral'!$D$51)</f>
        <v/>
      </c>
      <c r="D995" s="35" t="str">
        <f>IF(C995="","",1/'3_pessoal'!C$51)</f>
        <v/>
      </c>
      <c r="E995" s="12">
        <f>IF(C995="",0,'3_pessoal'!CP$51)</f>
        <v>0</v>
      </c>
      <c r="F995" s="33">
        <f>IF(C995="",0,'3_pessoal'!CR$51)</f>
        <v>0</v>
      </c>
      <c r="G995" s="12">
        <f t="shared" si="466"/>
        <v>0</v>
      </c>
      <c r="I995" s="12">
        <f t="shared" si="491"/>
        <v>0</v>
      </c>
      <c r="J995" s="12">
        <f t="shared" si="492"/>
        <v>0</v>
      </c>
      <c r="L995" s="12">
        <f t="shared" si="467"/>
        <v>0</v>
      </c>
      <c r="M995" s="33">
        <f t="shared" si="468"/>
        <v>0</v>
      </c>
      <c r="O995" s="12">
        <f t="shared" si="469"/>
        <v>0</v>
      </c>
      <c r="P995" s="33">
        <f t="shared" si="470"/>
        <v>0</v>
      </c>
      <c r="R995" s="12">
        <f t="shared" si="471"/>
        <v>0</v>
      </c>
      <c r="S995" s="33">
        <f t="shared" si="472"/>
        <v>0</v>
      </c>
      <c r="U995" s="12">
        <f t="shared" si="473"/>
        <v>0</v>
      </c>
      <c r="V995" s="33">
        <f t="shared" si="474"/>
        <v>0</v>
      </c>
      <c r="X995" s="12">
        <f t="shared" si="475"/>
        <v>0</v>
      </c>
      <c r="Y995" s="33">
        <f t="shared" si="476"/>
        <v>0</v>
      </c>
      <c r="AA995" s="12">
        <f t="shared" si="477"/>
        <v>0</v>
      </c>
      <c r="AB995" s="33">
        <f t="shared" si="478"/>
        <v>0</v>
      </c>
      <c r="AD995" s="12">
        <f t="shared" si="479"/>
        <v>0</v>
      </c>
      <c r="AE995" s="33">
        <f t="shared" si="480"/>
        <v>0</v>
      </c>
      <c r="AG995" s="12">
        <f t="shared" si="481"/>
        <v>0</v>
      </c>
      <c r="AH995" s="33">
        <f t="shared" si="482"/>
        <v>0</v>
      </c>
      <c r="AJ995" s="12">
        <f t="shared" si="483"/>
        <v>0</v>
      </c>
      <c r="AK995" s="33">
        <f t="shared" si="484"/>
        <v>0</v>
      </c>
      <c r="AM995" s="12">
        <f t="shared" si="485"/>
        <v>0</v>
      </c>
      <c r="AN995" s="33">
        <f t="shared" si="486"/>
        <v>0</v>
      </c>
      <c r="AP995" s="12">
        <f t="shared" si="487"/>
        <v>0</v>
      </c>
      <c r="AQ995" s="33">
        <f t="shared" si="488"/>
        <v>0</v>
      </c>
      <c r="AS995" s="12">
        <f t="shared" si="489"/>
        <v>0</v>
      </c>
      <c r="AT995" s="33">
        <f t="shared" si="490"/>
        <v>0</v>
      </c>
      <c r="AU995" s="158" t="str">
        <f>IF(C995="","",VLOOKUP(B995,apoio!P:S,4,0))</f>
        <v/>
      </c>
    </row>
    <row r="996" spans="1:47" ht="15" customHeight="1" x14ac:dyDescent="0.25">
      <c r="A996" s="10" t="str">
        <f>IF('1_geral'!$D$52="","",'1_geral'!$A$52)</f>
        <v/>
      </c>
      <c r="B996" s="48" t="str">
        <f>IF('1_geral'!$G$52="","",'1_geral'!$G$52)</f>
        <v/>
      </c>
      <c r="C996" s="48" t="str">
        <f>IF('1_geral'!$D$52="","",'1_geral'!$D$52)</f>
        <v/>
      </c>
      <c r="D996" s="35" t="str">
        <f>IF(C996="","",1/'3_pessoal'!C$52)</f>
        <v/>
      </c>
      <c r="E996" s="11">
        <f>IF(C996="",0,'3_pessoal'!CP$52)</f>
        <v>0</v>
      </c>
      <c r="F996" s="108">
        <f>IF(C996="",0,'3_pessoal'!CR$52)</f>
        <v>0</v>
      </c>
      <c r="G996" s="11">
        <f t="shared" si="466"/>
        <v>0</v>
      </c>
      <c r="I996" s="11">
        <f t="shared" si="491"/>
        <v>0</v>
      </c>
      <c r="J996" s="112">
        <f t="shared" si="492"/>
        <v>0</v>
      </c>
      <c r="L996" s="11">
        <f t="shared" si="467"/>
        <v>0</v>
      </c>
      <c r="M996" s="108">
        <f t="shared" si="468"/>
        <v>0</v>
      </c>
      <c r="O996" s="11">
        <f t="shared" si="469"/>
        <v>0</v>
      </c>
      <c r="P996" s="108">
        <f t="shared" si="470"/>
        <v>0</v>
      </c>
      <c r="R996" s="11">
        <f t="shared" si="471"/>
        <v>0</v>
      </c>
      <c r="S996" s="108">
        <f t="shared" si="472"/>
        <v>0</v>
      </c>
      <c r="U996" s="11">
        <f t="shared" si="473"/>
        <v>0</v>
      </c>
      <c r="V996" s="108">
        <f t="shared" si="474"/>
        <v>0</v>
      </c>
      <c r="X996" s="11">
        <f t="shared" si="475"/>
        <v>0</v>
      </c>
      <c r="Y996" s="108">
        <f t="shared" si="476"/>
        <v>0</v>
      </c>
      <c r="AA996" s="11">
        <f t="shared" si="477"/>
        <v>0</v>
      </c>
      <c r="AB996" s="108">
        <f t="shared" si="478"/>
        <v>0</v>
      </c>
      <c r="AD996" s="11">
        <f t="shared" si="479"/>
        <v>0</v>
      </c>
      <c r="AE996" s="108">
        <f t="shared" si="480"/>
        <v>0</v>
      </c>
      <c r="AG996" s="11">
        <f t="shared" si="481"/>
        <v>0</v>
      </c>
      <c r="AH996" s="108">
        <f t="shared" si="482"/>
        <v>0</v>
      </c>
      <c r="AJ996" s="11">
        <f t="shared" si="483"/>
        <v>0</v>
      </c>
      <c r="AK996" s="108">
        <f t="shared" si="484"/>
        <v>0</v>
      </c>
      <c r="AM996" s="11">
        <f t="shared" si="485"/>
        <v>0</v>
      </c>
      <c r="AN996" s="108">
        <f t="shared" si="486"/>
        <v>0</v>
      </c>
      <c r="AP996" s="11">
        <f t="shared" si="487"/>
        <v>0</v>
      </c>
      <c r="AQ996" s="108">
        <f t="shared" si="488"/>
        <v>0</v>
      </c>
      <c r="AS996" s="11">
        <f t="shared" si="489"/>
        <v>0</v>
      </c>
      <c r="AT996" s="108">
        <f t="shared" si="490"/>
        <v>0</v>
      </c>
      <c r="AU996" s="158" t="str">
        <f>IF(C996="","",VLOOKUP(B996,apoio!P:S,4,0))</f>
        <v/>
      </c>
    </row>
    <row r="997" spans="1:47" ht="15" customHeight="1" x14ac:dyDescent="0.25">
      <c r="A997" s="7" t="str">
        <f>IF('1_geral'!$D$53="","",'1_geral'!$A$53)</f>
        <v/>
      </c>
      <c r="B997" s="49" t="str">
        <f>IF('1_geral'!$G$53="","",'1_geral'!$G$53)</f>
        <v/>
      </c>
      <c r="C997" s="49" t="str">
        <f>IF('1_geral'!$D$53="","",'1_geral'!$D$53)</f>
        <v/>
      </c>
      <c r="D997" s="35" t="str">
        <f>IF(C997="","",1/'3_pessoal'!C$53)</f>
        <v/>
      </c>
      <c r="E997" s="12">
        <f>IF(C997="",0,'3_pessoal'!CP$53)</f>
        <v>0</v>
      </c>
      <c r="F997" s="33">
        <f>IF(C997="",0,'3_pessoal'!CR$53)</f>
        <v>0</v>
      </c>
      <c r="G997" s="12">
        <f t="shared" si="466"/>
        <v>0</v>
      </c>
      <c r="I997" s="12">
        <f t="shared" si="491"/>
        <v>0</v>
      </c>
      <c r="J997" s="12">
        <f t="shared" si="492"/>
        <v>0</v>
      </c>
      <c r="L997" s="12">
        <f t="shared" si="467"/>
        <v>0</v>
      </c>
      <c r="M997" s="33">
        <f t="shared" si="468"/>
        <v>0</v>
      </c>
      <c r="O997" s="12">
        <f t="shared" si="469"/>
        <v>0</v>
      </c>
      <c r="P997" s="33">
        <f t="shared" si="470"/>
        <v>0</v>
      </c>
      <c r="R997" s="12">
        <f t="shared" si="471"/>
        <v>0</v>
      </c>
      <c r="S997" s="33">
        <f t="shared" si="472"/>
        <v>0</v>
      </c>
      <c r="U997" s="12">
        <f t="shared" si="473"/>
        <v>0</v>
      </c>
      <c r="V997" s="33">
        <f t="shared" si="474"/>
        <v>0</v>
      </c>
      <c r="X997" s="12">
        <f t="shared" si="475"/>
        <v>0</v>
      </c>
      <c r="Y997" s="33">
        <f t="shared" si="476"/>
        <v>0</v>
      </c>
      <c r="AA997" s="12">
        <f t="shared" si="477"/>
        <v>0</v>
      </c>
      <c r="AB997" s="33">
        <f t="shared" si="478"/>
        <v>0</v>
      </c>
      <c r="AD997" s="12">
        <f t="shared" si="479"/>
        <v>0</v>
      </c>
      <c r="AE997" s="33">
        <f t="shared" si="480"/>
        <v>0</v>
      </c>
      <c r="AG997" s="12">
        <f t="shared" si="481"/>
        <v>0</v>
      </c>
      <c r="AH997" s="33">
        <f t="shared" si="482"/>
        <v>0</v>
      </c>
      <c r="AJ997" s="12">
        <f t="shared" si="483"/>
        <v>0</v>
      </c>
      <c r="AK997" s="33">
        <f t="shared" si="484"/>
        <v>0</v>
      </c>
      <c r="AM997" s="12">
        <f t="shared" si="485"/>
        <v>0</v>
      </c>
      <c r="AN997" s="33">
        <f t="shared" si="486"/>
        <v>0</v>
      </c>
      <c r="AP997" s="12">
        <f t="shared" si="487"/>
        <v>0</v>
      </c>
      <c r="AQ997" s="33">
        <f t="shared" si="488"/>
        <v>0</v>
      </c>
      <c r="AS997" s="12">
        <f t="shared" si="489"/>
        <v>0</v>
      </c>
      <c r="AT997" s="33">
        <f t="shared" si="490"/>
        <v>0</v>
      </c>
      <c r="AU997" s="158" t="str">
        <f>IF(C997="","",VLOOKUP(B997,apoio!P:S,4,0))</f>
        <v/>
      </c>
    </row>
    <row r="998" spans="1:47" ht="15" customHeight="1" x14ac:dyDescent="0.25">
      <c r="A998" s="10" t="str">
        <f>IF('1_geral'!$D$54="","",'1_geral'!$A$54)</f>
        <v/>
      </c>
      <c r="B998" s="48" t="str">
        <f>IF('1_geral'!$G$54="","",'1_geral'!$G$54)</f>
        <v/>
      </c>
      <c r="C998" s="48" t="str">
        <f>IF('1_geral'!$D$54="","",'1_geral'!$D$54)</f>
        <v/>
      </c>
      <c r="D998" s="35" t="str">
        <f>IF(C998="","",1/'3_pessoal'!C$54)</f>
        <v/>
      </c>
      <c r="E998" s="11">
        <f>IF(C998="",0,'3_pessoal'!CP$54)</f>
        <v>0</v>
      </c>
      <c r="F998" s="108">
        <f>IF(C998="",0,'3_pessoal'!CR$54)</f>
        <v>0</v>
      </c>
      <c r="G998" s="11">
        <f t="shared" si="466"/>
        <v>0</v>
      </c>
      <c r="I998" s="11">
        <f t="shared" si="491"/>
        <v>0</v>
      </c>
      <c r="J998" s="112">
        <f t="shared" si="492"/>
        <v>0</v>
      </c>
      <c r="L998" s="11">
        <f t="shared" si="467"/>
        <v>0</v>
      </c>
      <c r="M998" s="108">
        <f t="shared" si="468"/>
        <v>0</v>
      </c>
      <c r="O998" s="11">
        <f t="shared" si="469"/>
        <v>0</v>
      </c>
      <c r="P998" s="108">
        <f t="shared" si="470"/>
        <v>0</v>
      </c>
      <c r="R998" s="11">
        <f t="shared" si="471"/>
        <v>0</v>
      </c>
      <c r="S998" s="108">
        <f t="shared" si="472"/>
        <v>0</v>
      </c>
      <c r="U998" s="11">
        <f t="shared" si="473"/>
        <v>0</v>
      </c>
      <c r="V998" s="108">
        <f t="shared" si="474"/>
        <v>0</v>
      </c>
      <c r="X998" s="11">
        <f t="shared" si="475"/>
        <v>0</v>
      </c>
      <c r="Y998" s="108">
        <f t="shared" si="476"/>
        <v>0</v>
      </c>
      <c r="AA998" s="11">
        <f t="shared" si="477"/>
        <v>0</v>
      </c>
      <c r="AB998" s="108">
        <f t="shared" si="478"/>
        <v>0</v>
      </c>
      <c r="AD998" s="11">
        <f t="shared" si="479"/>
        <v>0</v>
      </c>
      <c r="AE998" s="108">
        <f t="shared" si="480"/>
        <v>0</v>
      </c>
      <c r="AG998" s="11">
        <f t="shared" si="481"/>
        <v>0</v>
      </c>
      <c r="AH998" s="108">
        <f t="shared" si="482"/>
        <v>0</v>
      </c>
      <c r="AJ998" s="11">
        <f t="shared" si="483"/>
        <v>0</v>
      </c>
      <c r="AK998" s="108">
        <f t="shared" si="484"/>
        <v>0</v>
      </c>
      <c r="AM998" s="11">
        <f t="shared" si="485"/>
        <v>0</v>
      </c>
      <c r="AN998" s="108">
        <f t="shared" si="486"/>
        <v>0</v>
      </c>
      <c r="AP998" s="11">
        <f t="shared" si="487"/>
        <v>0</v>
      </c>
      <c r="AQ998" s="108">
        <f t="shared" si="488"/>
        <v>0</v>
      </c>
      <c r="AS998" s="11">
        <f t="shared" si="489"/>
        <v>0</v>
      </c>
      <c r="AT998" s="108">
        <f t="shared" si="490"/>
        <v>0</v>
      </c>
      <c r="AU998" s="158" t="str">
        <f>IF(C998="","",VLOOKUP(B998,apoio!P:S,4,0))</f>
        <v/>
      </c>
    </row>
    <row r="999" spans="1:47" ht="15" customHeight="1" x14ac:dyDescent="0.25">
      <c r="A999" s="7" t="str">
        <f>IF('1_geral'!$D$55="","",'1_geral'!$A$55)</f>
        <v/>
      </c>
      <c r="B999" s="49" t="str">
        <f>IF('1_geral'!$G$55="","",'1_geral'!$G$55)</f>
        <v/>
      </c>
      <c r="C999" s="49" t="str">
        <f>IF('1_geral'!$D$55="","",'1_geral'!$D$55)</f>
        <v/>
      </c>
      <c r="D999" s="35" t="str">
        <f>IF(C999="","",1/'3_pessoal'!C$55)</f>
        <v/>
      </c>
      <c r="E999" s="12">
        <f>IF(C999="",0,'3_pessoal'!CP$55)</f>
        <v>0</v>
      </c>
      <c r="F999" s="33">
        <f>IF(C999="",0,'3_pessoal'!CR$55)</f>
        <v>0</v>
      </c>
      <c r="G999" s="12">
        <f t="shared" si="466"/>
        <v>0</v>
      </c>
      <c r="I999" s="12">
        <f t="shared" si="491"/>
        <v>0</v>
      </c>
      <c r="J999" s="12">
        <f t="shared" si="492"/>
        <v>0</v>
      </c>
      <c r="L999" s="12">
        <f t="shared" si="467"/>
        <v>0</v>
      </c>
      <c r="M999" s="33">
        <f t="shared" si="468"/>
        <v>0</v>
      </c>
      <c r="O999" s="12">
        <f t="shared" si="469"/>
        <v>0</v>
      </c>
      <c r="P999" s="33">
        <f t="shared" si="470"/>
        <v>0</v>
      </c>
      <c r="R999" s="12">
        <f t="shared" si="471"/>
        <v>0</v>
      </c>
      <c r="S999" s="33">
        <f t="shared" si="472"/>
        <v>0</v>
      </c>
      <c r="U999" s="12">
        <f t="shared" si="473"/>
        <v>0</v>
      </c>
      <c r="V999" s="33">
        <f t="shared" si="474"/>
        <v>0</v>
      </c>
      <c r="X999" s="12">
        <f t="shared" si="475"/>
        <v>0</v>
      </c>
      <c r="Y999" s="33">
        <f t="shared" si="476"/>
        <v>0</v>
      </c>
      <c r="AA999" s="12">
        <f t="shared" si="477"/>
        <v>0</v>
      </c>
      <c r="AB999" s="33">
        <f t="shared" si="478"/>
        <v>0</v>
      </c>
      <c r="AD999" s="12">
        <f t="shared" si="479"/>
        <v>0</v>
      </c>
      <c r="AE999" s="33">
        <f t="shared" si="480"/>
        <v>0</v>
      </c>
      <c r="AG999" s="12">
        <f t="shared" si="481"/>
        <v>0</v>
      </c>
      <c r="AH999" s="33">
        <f t="shared" si="482"/>
        <v>0</v>
      </c>
      <c r="AJ999" s="12">
        <f t="shared" si="483"/>
        <v>0</v>
      </c>
      <c r="AK999" s="33">
        <f t="shared" si="484"/>
        <v>0</v>
      </c>
      <c r="AM999" s="12">
        <f t="shared" si="485"/>
        <v>0</v>
      </c>
      <c r="AN999" s="33">
        <f t="shared" si="486"/>
        <v>0</v>
      </c>
      <c r="AP999" s="12">
        <f t="shared" si="487"/>
        <v>0</v>
      </c>
      <c r="AQ999" s="33">
        <f t="shared" si="488"/>
        <v>0</v>
      </c>
      <c r="AS999" s="12">
        <f t="shared" si="489"/>
        <v>0</v>
      </c>
      <c r="AT999" s="33">
        <f t="shared" si="490"/>
        <v>0</v>
      </c>
      <c r="AU999" s="158" t="str">
        <f>IF(C999="","",VLOOKUP(B999,apoio!P:S,4,0))</f>
        <v/>
      </c>
    </row>
    <row r="1000" spans="1:47" ht="15" customHeight="1" x14ac:dyDescent="0.25">
      <c r="A1000" s="10" t="str">
        <f>IF('1_geral'!$D$56="","",'1_geral'!$A$56)</f>
        <v/>
      </c>
      <c r="B1000" s="48" t="str">
        <f>IF('1_geral'!$G$56="","",'1_geral'!$G$56)</f>
        <v/>
      </c>
      <c r="C1000" s="48" t="str">
        <f>IF('1_geral'!$D$56="","",'1_geral'!$D$56)</f>
        <v/>
      </c>
      <c r="D1000" s="35" t="str">
        <f>IF(C1000="","",1/'3_pessoal'!C$56)</f>
        <v/>
      </c>
      <c r="E1000" s="11">
        <f>IF(C1000="",0,'3_pessoal'!CP$56)</f>
        <v>0</v>
      </c>
      <c r="F1000" s="108">
        <f>IF(C1000="",0,'3_pessoal'!CR$56)</f>
        <v>0</v>
      </c>
      <c r="G1000" s="11">
        <f t="shared" si="466"/>
        <v>0</v>
      </c>
      <c r="I1000" s="11">
        <f t="shared" si="491"/>
        <v>0</v>
      </c>
      <c r="J1000" s="112">
        <f t="shared" si="492"/>
        <v>0</v>
      </c>
      <c r="L1000" s="11">
        <f t="shared" si="467"/>
        <v>0</v>
      </c>
      <c r="M1000" s="108">
        <f t="shared" si="468"/>
        <v>0</v>
      </c>
      <c r="O1000" s="11">
        <f t="shared" si="469"/>
        <v>0</v>
      </c>
      <c r="P1000" s="108">
        <f t="shared" si="470"/>
        <v>0</v>
      </c>
      <c r="R1000" s="11">
        <f t="shared" si="471"/>
        <v>0</v>
      </c>
      <c r="S1000" s="108">
        <f t="shared" si="472"/>
        <v>0</v>
      </c>
      <c r="U1000" s="11">
        <f t="shared" si="473"/>
        <v>0</v>
      </c>
      <c r="V1000" s="108">
        <f t="shared" si="474"/>
        <v>0</v>
      </c>
      <c r="X1000" s="11">
        <f t="shared" si="475"/>
        <v>0</v>
      </c>
      <c r="Y1000" s="108">
        <f t="shared" si="476"/>
        <v>0</v>
      </c>
      <c r="AA1000" s="11">
        <f t="shared" si="477"/>
        <v>0</v>
      </c>
      <c r="AB1000" s="108">
        <f t="shared" si="478"/>
        <v>0</v>
      </c>
      <c r="AD1000" s="11">
        <f t="shared" si="479"/>
        <v>0</v>
      </c>
      <c r="AE1000" s="108">
        <f t="shared" si="480"/>
        <v>0</v>
      </c>
      <c r="AG1000" s="11">
        <f t="shared" si="481"/>
        <v>0</v>
      </c>
      <c r="AH1000" s="108">
        <f t="shared" si="482"/>
        <v>0</v>
      </c>
      <c r="AJ1000" s="11">
        <f t="shared" si="483"/>
        <v>0</v>
      </c>
      <c r="AK1000" s="108">
        <f t="shared" si="484"/>
        <v>0</v>
      </c>
      <c r="AM1000" s="11">
        <f t="shared" si="485"/>
        <v>0</v>
      </c>
      <c r="AN1000" s="108">
        <f t="shared" si="486"/>
        <v>0</v>
      </c>
      <c r="AP1000" s="11">
        <f t="shared" si="487"/>
        <v>0</v>
      </c>
      <c r="AQ1000" s="108">
        <f t="shared" si="488"/>
        <v>0</v>
      </c>
      <c r="AS1000" s="11">
        <f t="shared" si="489"/>
        <v>0</v>
      </c>
      <c r="AT1000" s="108">
        <f t="shared" si="490"/>
        <v>0</v>
      </c>
      <c r="AU1000" s="158" t="str">
        <f>IF(C1000="","",VLOOKUP(B1000,apoio!P:S,4,0))</f>
        <v/>
      </c>
    </row>
    <row r="1001" spans="1:47" ht="15" customHeight="1" x14ac:dyDescent="0.25">
      <c r="A1001" s="7" t="str">
        <f>IF('1_geral'!$D$57="","",'1_geral'!$A$57)</f>
        <v/>
      </c>
      <c r="B1001" s="49" t="str">
        <f>IF('1_geral'!$G$57="","",'1_geral'!$G$57)</f>
        <v/>
      </c>
      <c r="C1001" s="49" t="str">
        <f>IF('1_geral'!$D$57="","",'1_geral'!$D$57)</f>
        <v/>
      </c>
      <c r="D1001" s="35" t="str">
        <f>IF(C1001="","",1/'3_pessoal'!C$57)</f>
        <v/>
      </c>
      <c r="E1001" s="12">
        <f>IF(C1001="",0,'3_pessoal'!CP$57)</f>
        <v>0</v>
      </c>
      <c r="F1001" s="33">
        <f>IF(C1001="",0,'3_pessoal'!CR$57)</f>
        <v>0</v>
      </c>
      <c r="G1001" s="12">
        <f t="shared" si="466"/>
        <v>0</v>
      </c>
      <c r="I1001" s="12">
        <f t="shared" si="491"/>
        <v>0</v>
      </c>
      <c r="J1001" s="12">
        <f t="shared" si="492"/>
        <v>0</v>
      </c>
      <c r="L1001" s="12">
        <f t="shared" si="467"/>
        <v>0</v>
      </c>
      <c r="M1001" s="33">
        <f t="shared" si="468"/>
        <v>0</v>
      </c>
      <c r="O1001" s="12">
        <f t="shared" si="469"/>
        <v>0</v>
      </c>
      <c r="P1001" s="33">
        <f t="shared" si="470"/>
        <v>0</v>
      </c>
      <c r="R1001" s="12">
        <f t="shared" si="471"/>
        <v>0</v>
      </c>
      <c r="S1001" s="33">
        <f t="shared" si="472"/>
        <v>0</v>
      </c>
      <c r="U1001" s="12">
        <f t="shared" si="473"/>
        <v>0</v>
      </c>
      <c r="V1001" s="33">
        <f t="shared" si="474"/>
        <v>0</v>
      </c>
      <c r="X1001" s="12">
        <f t="shared" si="475"/>
        <v>0</v>
      </c>
      <c r="Y1001" s="33">
        <f t="shared" si="476"/>
        <v>0</v>
      </c>
      <c r="AA1001" s="12">
        <f t="shared" si="477"/>
        <v>0</v>
      </c>
      <c r="AB1001" s="33">
        <f t="shared" si="478"/>
        <v>0</v>
      </c>
      <c r="AD1001" s="12">
        <f t="shared" si="479"/>
        <v>0</v>
      </c>
      <c r="AE1001" s="33">
        <f t="shared" si="480"/>
        <v>0</v>
      </c>
      <c r="AG1001" s="12">
        <f t="shared" si="481"/>
        <v>0</v>
      </c>
      <c r="AH1001" s="33">
        <f t="shared" si="482"/>
        <v>0</v>
      </c>
      <c r="AJ1001" s="12">
        <f t="shared" si="483"/>
        <v>0</v>
      </c>
      <c r="AK1001" s="33">
        <f t="shared" si="484"/>
        <v>0</v>
      </c>
      <c r="AM1001" s="12">
        <f t="shared" si="485"/>
        <v>0</v>
      </c>
      <c r="AN1001" s="33">
        <f t="shared" si="486"/>
        <v>0</v>
      </c>
      <c r="AP1001" s="12">
        <f t="shared" si="487"/>
        <v>0</v>
      </c>
      <c r="AQ1001" s="33">
        <f t="shared" si="488"/>
        <v>0</v>
      </c>
      <c r="AS1001" s="12">
        <f t="shared" si="489"/>
        <v>0</v>
      </c>
      <c r="AT1001" s="33">
        <f t="shared" si="490"/>
        <v>0</v>
      </c>
      <c r="AU1001" s="158" t="str">
        <f>IF(C1001="","",VLOOKUP(B1001,apoio!P:S,4,0))</f>
        <v/>
      </c>
    </row>
    <row r="1002" spans="1:47" ht="15" customHeight="1" x14ac:dyDescent="0.25">
      <c r="A1002" s="10" t="str">
        <f>IF('1_geral'!$D$58="","",'1_geral'!$A$58)</f>
        <v/>
      </c>
      <c r="B1002" s="48" t="str">
        <f>IF('1_geral'!$G$58="","",'1_geral'!$G$58)</f>
        <v/>
      </c>
      <c r="C1002" s="48" t="str">
        <f>IF('1_geral'!$D$58="","",'1_geral'!$D$58)</f>
        <v/>
      </c>
      <c r="D1002" s="35" t="str">
        <f>IF(C1002="","",1/'3_pessoal'!C$58)</f>
        <v/>
      </c>
      <c r="E1002" s="11">
        <f>IF(C1002="",0,'3_pessoal'!CP$58)</f>
        <v>0</v>
      </c>
      <c r="F1002" s="108">
        <f>IF(C1002="",0,'3_pessoal'!CR$58)</f>
        <v>0</v>
      </c>
      <c r="G1002" s="11">
        <f t="shared" si="466"/>
        <v>0</v>
      </c>
      <c r="I1002" s="11">
        <f t="shared" si="491"/>
        <v>0</v>
      </c>
      <c r="J1002" s="112">
        <f t="shared" si="492"/>
        <v>0</v>
      </c>
      <c r="L1002" s="11">
        <f t="shared" si="467"/>
        <v>0</v>
      </c>
      <c r="M1002" s="108">
        <f t="shared" si="468"/>
        <v>0</v>
      </c>
      <c r="O1002" s="11">
        <f t="shared" si="469"/>
        <v>0</v>
      </c>
      <c r="P1002" s="108">
        <f t="shared" si="470"/>
        <v>0</v>
      </c>
      <c r="R1002" s="11">
        <f t="shared" si="471"/>
        <v>0</v>
      </c>
      <c r="S1002" s="108">
        <f t="shared" si="472"/>
        <v>0</v>
      </c>
      <c r="U1002" s="11">
        <f t="shared" si="473"/>
        <v>0</v>
      </c>
      <c r="V1002" s="108">
        <f t="shared" si="474"/>
        <v>0</v>
      </c>
      <c r="X1002" s="11">
        <f t="shared" si="475"/>
        <v>0</v>
      </c>
      <c r="Y1002" s="108">
        <f t="shared" si="476"/>
        <v>0</v>
      </c>
      <c r="AA1002" s="11">
        <f t="shared" si="477"/>
        <v>0</v>
      </c>
      <c r="AB1002" s="108">
        <f t="shared" si="478"/>
        <v>0</v>
      </c>
      <c r="AD1002" s="11">
        <f t="shared" si="479"/>
        <v>0</v>
      </c>
      <c r="AE1002" s="108">
        <f t="shared" si="480"/>
        <v>0</v>
      </c>
      <c r="AG1002" s="11">
        <f t="shared" si="481"/>
        <v>0</v>
      </c>
      <c r="AH1002" s="108">
        <f t="shared" si="482"/>
        <v>0</v>
      </c>
      <c r="AJ1002" s="11">
        <f t="shared" si="483"/>
        <v>0</v>
      </c>
      <c r="AK1002" s="108">
        <f t="shared" si="484"/>
        <v>0</v>
      </c>
      <c r="AM1002" s="11">
        <f t="shared" si="485"/>
        <v>0</v>
      </c>
      <c r="AN1002" s="108">
        <f t="shared" si="486"/>
        <v>0</v>
      </c>
      <c r="AP1002" s="11">
        <f t="shared" si="487"/>
        <v>0</v>
      </c>
      <c r="AQ1002" s="108">
        <f t="shared" si="488"/>
        <v>0</v>
      </c>
      <c r="AS1002" s="11">
        <f t="shared" si="489"/>
        <v>0</v>
      </c>
      <c r="AT1002" s="108">
        <f t="shared" si="490"/>
        <v>0</v>
      </c>
      <c r="AU1002" s="158" t="str">
        <f>IF(C1002="","",VLOOKUP(B1002,apoio!P:S,4,0))</f>
        <v/>
      </c>
    </row>
    <row r="1003" spans="1:47" ht="15" customHeight="1" x14ac:dyDescent="0.25">
      <c r="A1003" s="47" t="str">
        <f>IF('1_geral'!$D$59="","",'1_geral'!$A$59)</f>
        <v/>
      </c>
      <c r="B1003" s="50" t="str">
        <f>IF('1_geral'!$G$59="","",'1_geral'!$G$59)</f>
        <v/>
      </c>
      <c r="C1003" s="50" t="str">
        <f>IF('1_geral'!$D$59="","",'1_geral'!$D$59)</f>
        <v/>
      </c>
      <c r="D1003" s="138" t="str">
        <f>IF(C1003="","",1/'3_pessoal'!C$59)</f>
        <v/>
      </c>
      <c r="E1003" s="13">
        <f>IF(C1003="",0,'3_pessoal'!CP$59)</f>
        <v>0</v>
      </c>
      <c r="F1003" s="34">
        <f>IF(C1003="",0,'3_pessoal'!CR$59)</f>
        <v>0</v>
      </c>
      <c r="G1003" s="13">
        <f t="shared" si="466"/>
        <v>0</v>
      </c>
      <c r="H1003" s="4"/>
      <c r="I1003" s="13">
        <f t="shared" si="491"/>
        <v>0</v>
      </c>
      <c r="J1003" s="13">
        <f t="shared" si="492"/>
        <v>0</v>
      </c>
      <c r="K1003" s="4"/>
      <c r="L1003" s="13">
        <f t="shared" si="467"/>
        <v>0</v>
      </c>
      <c r="M1003" s="34">
        <f t="shared" si="468"/>
        <v>0</v>
      </c>
      <c r="N1003" s="492"/>
      <c r="O1003" s="13">
        <f t="shared" si="469"/>
        <v>0</v>
      </c>
      <c r="P1003" s="34">
        <f t="shared" si="470"/>
        <v>0</v>
      </c>
      <c r="Q1003" s="492"/>
      <c r="R1003" s="13">
        <f t="shared" si="471"/>
        <v>0</v>
      </c>
      <c r="S1003" s="34">
        <f t="shared" si="472"/>
        <v>0</v>
      </c>
      <c r="T1003" s="492"/>
      <c r="U1003" s="13">
        <f t="shared" si="473"/>
        <v>0</v>
      </c>
      <c r="V1003" s="34">
        <f t="shared" si="474"/>
        <v>0</v>
      </c>
      <c r="W1003" s="492"/>
      <c r="X1003" s="13">
        <f t="shared" si="475"/>
        <v>0</v>
      </c>
      <c r="Y1003" s="34">
        <f t="shared" si="476"/>
        <v>0</v>
      </c>
      <c r="Z1003" s="492"/>
      <c r="AA1003" s="13">
        <f t="shared" si="477"/>
        <v>0</v>
      </c>
      <c r="AB1003" s="34">
        <f t="shared" si="478"/>
        <v>0</v>
      </c>
      <c r="AC1003" s="492"/>
      <c r="AD1003" s="13">
        <f t="shared" si="479"/>
        <v>0</v>
      </c>
      <c r="AE1003" s="34">
        <f t="shared" si="480"/>
        <v>0</v>
      </c>
      <c r="AF1003" s="492"/>
      <c r="AG1003" s="13">
        <f t="shared" si="481"/>
        <v>0</v>
      </c>
      <c r="AH1003" s="34">
        <f t="shared" si="482"/>
        <v>0</v>
      </c>
      <c r="AI1003" s="492"/>
      <c r="AJ1003" s="13">
        <f t="shared" si="483"/>
        <v>0</v>
      </c>
      <c r="AK1003" s="34">
        <f t="shared" si="484"/>
        <v>0</v>
      </c>
      <c r="AL1003" s="492"/>
      <c r="AM1003" s="13">
        <f t="shared" si="485"/>
        <v>0</v>
      </c>
      <c r="AN1003" s="34">
        <f t="shared" si="486"/>
        <v>0</v>
      </c>
      <c r="AO1003" s="492"/>
      <c r="AP1003" s="13">
        <f t="shared" si="487"/>
        <v>0</v>
      </c>
      <c r="AQ1003" s="34">
        <f t="shared" si="488"/>
        <v>0</v>
      </c>
      <c r="AR1003" s="492"/>
      <c r="AS1003" s="13">
        <f t="shared" si="489"/>
        <v>0</v>
      </c>
      <c r="AT1003" s="34">
        <f t="shared" si="490"/>
        <v>0</v>
      </c>
      <c r="AU1003" s="158" t="str">
        <f>IF(C1003="","",VLOOKUP(B1003,apoio!P:S,4,0))</f>
        <v/>
      </c>
    </row>
    <row r="1004" spans="1:47" ht="15" customHeight="1" x14ac:dyDescent="0.25">
      <c r="A1004" s="8"/>
      <c r="B1004" s="162" t="s">
        <v>68</v>
      </c>
      <c r="C1004" s="163" t="str">
        <f>'3_pessoal'!CT1</f>
        <v/>
      </c>
      <c r="E1004" s="113"/>
      <c r="F1004" s="113"/>
      <c r="G1004" s="113"/>
    </row>
    <row r="1005" spans="1:47" ht="15" customHeight="1" x14ac:dyDescent="0.25">
      <c r="B1005" s="3" t="s">
        <v>1644</v>
      </c>
      <c r="C1005" s="8" t="str">
        <f>'3_pessoal'!CT2</f>
        <v>Nome Sobrenome</v>
      </c>
      <c r="D1005" s="6"/>
      <c r="E1005" s="113"/>
      <c r="F1005" s="113"/>
      <c r="G1005" s="113"/>
      <c r="I1005" s="159" t="str">
        <f>I1010</f>
        <v>Disponível</v>
      </c>
      <c r="J1005" s="160">
        <f>IFERROR(ABS((J1008-J1009)/J1008),0)</f>
        <v>0</v>
      </c>
      <c r="L1005" s="105" t="str">
        <f>L1010</f>
        <v>Disponível</v>
      </c>
      <c r="M1005" s="157">
        <f>IFERROR(ABS((M1008-M1009)/M1008),0)</f>
        <v>0</v>
      </c>
      <c r="O1005" s="105" t="str">
        <f>O1010</f>
        <v>Disponível</v>
      </c>
      <c r="P1005" s="157">
        <f>IFERROR(ABS((P1008-P1009)/P1008),0)</f>
        <v>0</v>
      </c>
      <c r="R1005" s="105" t="str">
        <f>R1010</f>
        <v>Disponível</v>
      </c>
      <c r="S1005" s="157">
        <f>IFERROR(ABS((S1008-S1009)/S1008),0)</f>
        <v>0</v>
      </c>
      <c r="U1005" s="105" t="str">
        <f>U1010</f>
        <v>Disponível</v>
      </c>
      <c r="V1005" s="157">
        <f>IFERROR(ABS((V1008-V1009)/V1008),0)</f>
        <v>0</v>
      </c>
      <c r="X1005" s="105" t="str">
        <f>X1010</f>
        <v>Disponível</v>
      </c>
      <c r="Y1005" s="157">
        <f>IFERROR(ABS((Y1008-Y1009)/Y1008),0)</f>
        <v>0</v>
      </c>
      <c r="AA1005" s="105" t="str">
        <f>AA1010</f>
        <v>Disponível</v>
      </c>
      <c r="AB1005" s="157">
        <f>IFERROR(ABS((AB1008-AB1009)/AB1008),0)</f>
        <v>0</v>
      </c>
      <c r="AD1005" s="105" t="str">
        <f>AD1010</f>
        <v>Disponível</v>
      </c>
      <c r="AE1005" s="157">
        <f>IFERROR(ABS((AE1008-AE1009)/AE1008),0)</f>
        <v>0</v>
      </c>
      <c r="AG1005" s="105" t="str">
        <f>AG1010</f>
        <v>Disponível</v>
      </c>
      <c r="AH1005" s="157">
        <f>IFERROR(ABS((AH1008-AH1009)/AH1008),0)</f>
        <v>0</v>
      </c>
      <c r="AJ1005" s="105" t="str">
        <f>AJ1010</f>
        <v>Disponível</v>
      </c>
      <c r="AK1005" s="157">
        <f>IFERROR(ABS((AK1008-AK1009)/AK1008),0)</f>
        <v>0</v>
      </c>
      <c r="AM1005" s="105" t="str">
        <f>AM1010</f>
        <v>Disponível</v>
      </c>
      <c r="AN1005" s="157">
        <f>IFERROR(ABS((AN1008-AN1009)/AN1008),0)</f>
        <v>0</v>
      </c>
      <c r="AP1005" s="105" t="str">
        <f>AP1010</f>
        <v>Disponível</v>
      </c>
      <c r="AQ1005" s="157">
        <f>IFERROR(ABS((AQ1008-AQ1009)/AQ1008),0)</f>
        <v>0</v>
      </c>
      <c r="AS1005" s="105" t="str">
        <f>AS1010</f>
        <v>Disponível</v>
      </c>
      <c r="AT1005" s="157">
        <f>IFERROR(ABS((AT1008-AT1009)/AT1008),0)</f>
        <v>0</v>
      </c>
    </row>
    <row r="1006" spans="1:47" ht="15" customHeight="1" x14ac:dyDescent="0.25">
      <c r="B1006" s="3" t="s">
        <v>1645</v>
      </c>
      <c r="C1006" s="8" t="str">
        <f>'1_geral'!$D$2</f>
        <v/>
      </c>
      <c r="E1006" s="647"/>
      <c r="F1006" s="647"/>
      <c r="G1006" s="647"/>
      <c r="I1006" s="35"/>
      <c r="J1006" s="35" t="e">
        <f>(J1008-J1009)/J1008</f>
        <v>#DIV/0!</v>
      </c>
      <c r="K1006" s="35"/>
      <c r="L1006" s="165"/>
      <c r="M1006" s="165" t="e">
        <f>(M1008-M1009)/M1008</f>
        <v>#DIV/0!</v>
      </c>
      <c r="N1006" s="165"/>
      <c r="O1006" s="165"/>
      <c r="P1006" s="165" t="e">
        <f>(P1008-P1009)/P1008</f>
        <v>#DIV/0!</v>
      </c>
      <c r="Q1006" s="165"/>
      <c r="R1006" s="165"/>
      <c r="S1006" s="165" t="e">
        <f>(S1008-S1009)/S1008</f>
        <v>#DIV/0!</v>
      </c>
      <c r="T1006" s="165"/>
      <c r="U1006" s="165"/>
      <c r="V1006" s="165" t="e">
        <f>(V1008-V1009)/V1008</f>
        <v>#DIV/0!</v>
      </c>
      <c r="W1006" s="165"/>
      <c r="X1006" s="165"/>
      <c r="Y1006" s="165" t="e">
        <f>(Y1008-Y1009)/Y1008</f>
        <v>#DIV/0!</v>
      </c>
      <c r="Z1006" s="165"/>
      <c r="AA1006" s="165"/>
      <c r="AB1006" s="165" t="e">
        <f>(AB1008-AB1009)/AB1008</f>
        <v>#DIV/0!</v>
      </c>
      <c r="AC1006" s="165"/>
      <c r="AD1006" s="165"/>
      <c r="AE1006" s="165" t="e">
        <f>(AE1008-AE1009)/AE1008</f>
        <v>#DIV/0!</v>
      </c>
      <c r="AF1006" s="165"/>
      <c r="AG1006" s="165"/>
      <c r="AH1006" s="165" t="e">
        <f>(AH1008-AH1009)/AH1008</f>
        <v>#DIV/0!</v>
      </c>
      <c r="AI1006" s="165"/>
      <c r="AJ1006" s="165"/>
      <c r="AK1006" s="165" t="e">
        <f>(AK1008-AK1009)/AK1008</f>
        <v>#DIV/0!</v>
      </c>
      <c r="AL1006" s="165"/>
      <c r="AM1006" s="165"/>
      <c r="AN1006" s="165" t="e">
        <f>(AN1008-AN1009)/AN1008</f>
        <v>#DIV/0!</v>
      </c>
      <c r="AO1006" s="165"/>
      <c r="AP1006" s="165"/>
      <c r="AQ1006" s="165" t="e">
        <f>(AQ1008-AQ1009)/AQ1008</f>
        <v>#DIV/0!</v>
      </c>
      <c r="AR1006" s="165"/>
      <c r="AS1006" s="165"/>
      <c r="AT1006" s="165" t="e">
        <f>(AT1008-AT1009)/AT1008</f>
        <v>#DIV/0!</v>
      </c>
    </row>
    <row r="1007" spans="1:47" ht="15" customHeight="1" x14ac:dyDescent="0.25">
      <c r="B1007" s="3" t="s">
        <v>1646</v>
      </c>
      <c r="C1007" s="6">
        <f>'1_geral'!$D$4</f>
        <v>0</v>
      </c>
      <c r="D1007" s="9"/>
      <c r="E1007" s="31"/>
      <c r="F1007" s="31"/>
      <c r="G1007" s="31"/>
      <c r="I1007" s="648" t="s">
        <v>1647</v>
      </c>
      <c r="J1007" s="648"/>
      <c r="L1007" s="526" t="s">
        <v>125</v>
      </c>
      <c r="M1007" s="526"/>
      <c r="O1007" s="526" t="s">
        <v>143</v>
      </c>
      <c r="P1007" s="526"/>
      <c r="R1007" s="526" t="s">
        <v>126</v>
      </c>
      <c r="S1007" s="526"/>
      <c r="U1007" s="526" t="s">
        <v>144</v>
      </c>
      <c r="V1007" s="526"/>
      <c r="X1007" s="526" t="s">
        <v>145</v>
      </c>
      <c r="Y1007" s="526"/>
      <c r="AA1007" s="526" t="s">
        <v>127</v>
      </c>
      <c r="AB1007" s="526"/>
      <c r="AD1007" s="526" t="s">
        <v>128</v>
      </c>
      <c r="AE1007" s="526"/>
      <c r="AG1007" s="526" t="s">
        <v>146</v>
      </c>
      <c r="AH1007" s="526"/>
      <c r="AJ1007" s="526" t="s">
        <v>147</v>
      </c>
      <c r="AK1007" s="526"/>
      <c r="AM1007" s="526" t="s">
        <v>148</v>
      </c>
      <c r="AN1007" s="526"/>
      <c r="AP1007" s="526" t="s">
        <v>129</v>
      </c>
      <c r="AQ1007" s="526"/>
      <c r="AS1007" s="526" t="s">
        <v>149</v>
      </c>
      <c r="AT1007" s="526"/>
    </row>
    <row r="1008" spans="1:47" ht="15" customHeight="1" x14ac:dyDescent="0.25">
      <c r="E1008" s="32"/>
      <c r="F1008" s="32"/>
      <c r="G1008" s="32"/>
      <c r="I1008" s="105" t="s">
        <v>77</v>
      </c>
      <c r="J1008" s="106">
        <f>SUM(M1008,P1008,S1008,V1008,Y1008,AB1008,AE1008,AH1008,AK1008,AN1008,AQ1008,AT1008)</f>
        <v>0</v>
      </c>
      <c r="L1008" s="105" t="s">
        <v>77</v>
      </c>
      <c r="M1008" s="106">
        <f>IF('3_pessoal'!$CU$3="Carga Horária",0,'3_pessoal'!$CU$3)</f>
        <v>0</v>
      </c>
      <c r="O1008" s="105" t="s">
        <v>77</v>
      </c>
      <c r="P1008" s="106">
        <f>M1008</f>
        <v>0</v>
      </c>
      <c r="R1008" s="105" t="s">
        <v>77</v>
      </c>
      <c r="S1008" s="106">
        <f>M1008</f>
        <v>0</v>
      </c>
      <c r="U1008" s="105" t="s">
        <v>77</v>
      </c>
      <c r="V1008" s="106">
        <f>M1008</f>
        <v>0</v>
      </c>
      <c r="X1008" s="105" t="s">
        <v>77</v>
      </c>
      <c r="Y1008" s="106">
        <f>M1008</f>
        <v>0</v>
      </c>
      <c r="AA1008" s="105" t="s">
        <v>77</v>
      </c>
      <c r="AB1008" s="106">
        <f>M1008</f>
        <v>0</v>
      </c>
      <c r="AD1008" s="105" t="s">
        <v>77</v>
      </c>
      <c r="AE1008" s="106">
        <f>M1008</f>
        <v>0</v>
      </c>
      <c r="AG1008" s="105" t="s">
        <v>77</v>
      </c>
      <c r="AH1008" s="106">
        <f>M1008</f>
        <v>0</v>
      </c>
      <c r="AJ1008" s="105" t="s">
        <v>77</v>
      </c>
      <c r="AK1008" s="106">
        <f>M1008</f>
        <v>0</v>
      </c>
      <c r="AM1008" s="105" t="s">
        <v>77</v>
      </c>
      <c r="AN1008" s="106">
        <f>M1008</f>
        <v>0</v>
      </c>
      <c r="AP1008" s="105" t="s">
        <v>77</v>
      </c>
      <c r="AQ1008" s="106">
        <f>M1008</f>
        <v>0</v>
      </c>
      <c r="AS1008" s="105" t="s">
        <v>77</v>
      </c>
      <c r="AT1008" s="106">
        <f>M1008</f>
        <v>0</v>
      </c>
    </row>
    <row r="1009" spans="1:47" ht="15" customHeight="1" x14ac:dyDescent="0.25">
      <c r="A1009" s="523" t="s">
        <v>68</v>
      </c>
      <c r="B1009" s="526" t="s">
        <v>2</v>
      </c>
      <c r="C1009" s="526" t="s">
        <v>3</v>
      </c>
      <c r="E1009" s="526" t="s">
        <v>241</v>
      </c>
      <c r="F1009" s="526"/>
      <c r="G1009" s="526"/>
      <c r="I1009" s="105" t="s">
        <v>245</v>
      </c>
      <c r="J1009" s="106">
        <f>SUM(L1013:AT1062)</f>
        <v>0</v>
      </c>
      <c r="L1009" s="105" t="s">
        <v>245</v>
      </c>
      <c r="M1009" s="106">
        <f>SUM(L1013:M1062)</f>
        <v>0</v>
      </c>
      <c r="O1009" s="105" t="s">
        <v>245</v>
      </c>
      <c r="P1009" s="106">
        <f>SUM(O1013:P1062)</f>
        <v>0</v>
      </c>
      <c r="R1009" s="105" t="s">
        <v>245</v>
      </c>
      <c r="S1009" s="106">
        <f>SUM(R1013:S1062)</f>
        <v>0</v>
      </c>
      <c r="U1009" s="105" t="s">
        <v>245</v>
      </c>
      <c r="V1009" s="106">
        <f>SUM(U1013:V1062)</f>
        <v>0</v>
      </c>
      <c r="X1009" s="105" t="s">
        <v>245</v>
      </c>
      <c r="Y1009" s="106">
        <f>SUM(X1013:Y1062)</f>
        <v>0</v>
      </c>
      <c r="AA1009" s="105" t="s">
        <v>245</v>
      </c>
      <c r="AB1009" s="106">
        <f>SUM(AA1013:AB1062)</f>
        <v>0</v>
      </c>
      <c r="AD1009" s="105" t="s">
        <v>245</v>
      </c>
      <c r="AE1009" s="106">
        <f>SUM(AD1013:AE1062)</f>
        <v>0</v>
      </c>
      <c r="AG1009" s="105" t="s">
        <v>245</v>
      </c>
      <c r="AH1009" s="106">
        <f>SUM(AG1013:AH1062)</f>
        <v>0</v>
      </c>
      <c r="AJ1009" s="105" t="s">
        <v>245</v>
      </c>
      <c r="AK1009" s="106">
        <f>SUM(AJ1013:AK1062)</f>
        <v>0</v>
      </c>
      <c r="AM1009" s="105" t="s">
        <v>245</v>
      </c>
      <c r="AN1009" s="106">
        <f>SUM(AM1013:AN1062)</f>
        <v>0</v>
      </c>
      <c r="AP1009" s="105" t="s">
        <v>245</v>
      </c>
      <c r="AQ1009" s="106">
        <f>SUM(AP1013:AQ1062)</f>
        <v>0</v>
      </c>
      <c r="AS1009" s="105" t="s">
        <v>245</v>
      </c>
      <c r="AT1009" s="106">
        <f>SUM(AS1013:AT1062)</f>
        <v>0</v>
      </c>
    </row>
    <row r="1010" spans="1:47" ht="15" customHeight="1" x14ac:dyDescent="0.25">
      <c r="A1010" s="524"/>
      <c r="B1010" s="526"/>
      <c r="C1010" s="526"/>
      <c r="E1010" s="643" t="str">
        <f>CONCATENATE(parametros!$C$3," (min)")</f>
        <v>Presencial (min)</v>
      </c>
      <c r="F1010" s="644" t="str">
        <f>CONCATENATE(parametros!$M$3," (min)")</f>
        <v>Teletrabalho (min)</v>
      </c>
      <c r="G1010" s="645" t="s">
        <v>242</v>
      </c>
      <c r="I1010" s="105" t="str">
        <f>IF(J1009&gt;J1008,"Excesso","Disponível")</f>
        <v>Disponível</v>
      </c>
      <c r="J1010" s="106">
        <f>ABS(J1008-J1009)</f>
        <v>0</v>
      </c>
      <c r="L1010" s="105" t="str">
        <f>IF(M1009&gt;M1008,"Excesso","Disponível")</f>
        <v>Disponível</v>
      </c>
      <c r="M1010" s="106">
        <f>ABS(M1008*11/12-SUM(L1013:M1062))</f>
        <v>0</v>
      </c>
      <c r="O1010" s="105" t="str">
        <f>IF(P1009&gt;P1008,"Excesso","Disponível")</f>
        <v>Disponível</v>
      </c>
      <c r="P1010" s="106">
        <f>ABS(P1008*11/12-SUM(O1013:P1062))</f>
        <v>0</v>
      </c>
      <c r="R1010" s="105" t="str">
        <f>IF(S1009&gt;S1008,"Excesso","Disponível")</f>
        <v>Disponível</v>
      </c>
      <c r="S1010" s="106">
        <f>ABS(S1008*11/12-SUM(R1013:S1062))</f>
        <v>0</v>
      </c>
      <c r="U1010" s="105" t="str">
        <f>IF(V1009&gt;V1008,"Excesso","Disponível")</f>
        <v>Disponível</v>
      </c>
      <c r="V1010" s="106">
        <f>ABS(V1008*11/12-SUM(U1013:V1062))</f>
        <v>0</v>
      </c>
      <c r="X1010" s="105" t="str">
        <f>IF(Y1009&gt;Y1008,"Excesso","Disponível")</f>
        <v>Disponível</v>
      </c>
      <c r="Y1010" s="106">
        <f>ABS(Y1008*11/12-SUM(X1013:Y1062))</f>
        <v>0</v>
      </c>
      <c r="AA1010" s="105" t="str">
        <f>IF(AB1009&gt;AB1008,"Excesso","Disponível")</f>
        <v>Disponível</v>
      </c>
      <c r="AB1010" s="106">
        <f>ABS(AB1008*11/12-SUM(AA1013:AB1062))</f>
        <v>0</v>
      </c>
      <c r="AD1010" s="105" t="str">
        <f>IF(AE1009&gt;AE1008,"Excesso","Disponível")</f>
        <v>Disponível</v>
      </c>
      <c r="AE1010" s="106">
        <f>ABS(AE1008*11/12-SUM(AD1013:AE1062))</f>
        <v>0</v>
      </c>
      <c r="AG1010" s="105" t="str">
        <f>IF(AH1009&gt;AH1008,"Excesso","Disponível")</f>
        <v>Disponível</v>
      </c>
      <c r="AH1010" s="106">
        <f>ABS(AH1008*11/12-SUM(AG1013:AH1062))</f>
        <v>0</v>
      </c>
      <c r="AJ1010" s="105" t="str">
        <f>IF(AK1009&gt;AK1008,"Excesso","Disponível")</f>
        <v>Disponível</v>
      </c>
      <c r="AK1010" s="106">
        <f>ABS(AK1008*11/12-SUM(AJ1013:AK1062))</f>
        <v>0</v>
      </c>
      <c r="AM1010" s="105" t="str">
        <f>IF(AN1009&gt;AN1008,"Excesso","Disponível")</f>
        <v>Disponível</v>
      </c>
      <c r="AN1010" s="106">
        <f>ABS(AN1008*11/12-SUM(AM1013:AN1062))</f>
        <v>0</v>
      </c>
      <c r="AP1010" s="105" t="str">
        <f>IF(AQ1009&gt;AQ1008,"Excesso","Disponível")</f>
        <v>Disponível</v>
      </c>
      <c r="AQ1010" s="106">
        <f>ABS(AQ1008*11/12-SUM(AP1013:AQ1062))</f>
        <v>0</v>
      </c>
      <c r="AS1010" s="105" t="str">
        <f>IF(AT1009&gt;AT1008,"Excesso","Disponível")</f>
        <v>Disponível</v>
      </c>
      <c r="AT1010" s="106">
        <f>ABS(AT1008*11/12-SUM(AS1013:AT1062))</f>
        <v>0</v>
      </c>
    </row>
    <row r="1011" spans="1:47" ht="15" customHeight="1" x14ac:dyDescent="0.25">
      <c r="A1011" s="524"/>
      <c r="B1011" s="526"/>
      <c r="C1011" s="526"/>
      <c r="E1011" s="643"/>
      <c r="F1011" s="644"/>
      <c r="G1011" s="646"/>
      <c r="I1011" s="161">
        <f>IFERROR(SUM(I1013:I1062)/(SUM(I1013:I1062)+SUM(J1013:J1062)),0)</f>
        <v>0</v>
      </c>
      <c r="J1011" s="161">
        <f>IFERROR(SUM(J1013:J1062)/(SUM(I1013:I1062)+SUM(J1013:J1062)),0)</f>
        <v>0</v>
      </c>
      <c r="L1011" s="110">
        <f>IFERROR(SUM(L1013:L1062)/(SUM(L1013:L1062)+SUM(M1013:M1062)),0)</f>
        <v>0</v>
      </c>
      <c r="M1011" s="111">
        <f>IFERROR(SUM(M1013:M1062)/(SUM(L1013:L1062)+SUM(M1013:M1062)),0)</f>
        <v>0</v>
      </c>
      <c r="O1011" s="110">
        <f>IFERROR(SUM(O1013:O1062)/(SUM(O1013:O1062)+SUM(P1013:P1062)),0)</f>
        <v>0</v>
      </c>
      <c r="P1011" s="111">
        <f>IFERROR(SUM(P1013:P1062)/(SUM(O1013:O1062)+SUM(P1013:P1062)),0)</f>
        <v>0</v>
      </c>
      <c r="R1011" s="110">
        <f>IFERROR(SUM(R1013:R1062)/(SUM(R1013:R1062)+SUM(S1013:S1062)),0)</f>
        <v>0</v>
      </c>
      <c r="S1011" s="111">
        <f>IFERROR(SUM(S1013:S1062)/(SUM(R1013:R1062)+SUM(S1013:S1062)),0)</f>
        <v>0</v>
      </c>
      <c r="U1011" s="110">
        <f>IFERROR(SUM(U1013:U1062)/(SUM(U1013:U1062)+SUM(V1013:V1062)),0)</f>
        <v>0</v>
      </c>
      <c r="V1011" s="111">
        <f>IFERROR(SUM(V1013:V1062)/(SUM(U1013:U1062)+SUM(V1013:V1062)),0)</f>
        <v>0</v>
      </c>
      <c r="X1011" s="110">
        <f>IFERROR(SUM(X1013:X1062)/(SUM(X1013:X1062)+SUM(Y1013:Y1062)),0)</f>
        <v>0</v>
      </c>
      <c r="Y1011" s="111">
        <f>IFERROR(SUM(Y1013:Y1062)/(SUM(X1013:X1062)+SUM(Y1013:Y1062)),0)</f>
        <v>0</v>
      </c>
      <c r="AA1011" s="110">
        <f>IFERROR(SUM(AA1013:AA1062)/(SUM(AA1013:AA1062)+SUM(AB1013:AB1062)),0)</f>
        <v>0</v>
      </c>
      <c r="AB1011" s="111">
        <f>IFERROR(SUM(AB1013:AB1062)/(SUM(AA1013:AA1062)+SUM(AB1013:AB1062)),0)</f>
        <v>0</v>
      </c>
      <c r="AD1011" s="110">
        <f>IFERROR(SUM(AD1013:AD1062)/(SUM(AD1013:AD1062)+SUM(AE1013:AE1062)),0)</f>
        <v>0</v>
      </c>
      <c r="AE1011" s="111">
        <f>IFERROR(SUM(AE1013:AE1062)/(SUM(AD1013:AD1062)+SUM(AE1013:AE1062)),0)</f>
        <v>0</v>
      </c>
      <c r="AG1011" s="110">
        <f>IFERROR(SUM(AG1013:AG1062)/(SUM(AG1013:AG1062)+SUM(AH1013:AH1062)),0)</f>
        <v>0</v>
      </c>
      <c r="AH1011" s="111">
        <f>IFERROR(SUM(AH1013:AH1062)/(SUM(AG1013:AG1062)+SUM(AH1013:AH1062)),0)</f>
        <v>0</v>
      </c>
      <c r="AJ1011" s="110">
        <f>IFERROR(SUM(AJ1013:AJ1062)/(SUM(AJ1013:AJ1062)+SUM(AK1013:AK1062)),0)</f>
        <v>0</v>
      </c>
      <c r="AK1011" s="111">
        <f>IFERROR(SUM(AK1013:AK1062)/(SUM(AJ1013:AJ1062)+SUM(AK1013:AK1062)),0)</f>
        <v>0</v>
      </c>
      <c r="AM1011" s="110">
        <f>IFERROR(SUM(AM1013:AM1062)/(SUM(AM1013:AM1062)+SUM(AN1013:AN1062)),0)</f>
        <v>0</v>
      </c>
      <c r="AN1011" s="111">
        <f>IFERROR(SUM(AN1013:AN1062)/(SUM(AM1013:AM1062)+SUM(AN1013:AN1062)),0)</f>
        <v>0</v>
      </c>
      <c r="AP1011" s="110">
        <f>IFERROR(SUM(AP1013:AP1062)/(SUM(AP1013:AP1062)+SUM(AQ1013:AQ1062)),0)</f>
        <v>0</v>
      </c>
      <c r="AQ1011" s="111">
        <f>IFERROR(SUM(AQ1013:AQ1062)/(SUM(AP1013:AP1062)+SUM(AQ1013:AQ1062)),0)</f>
        <v>0</v>
      </c>
      <c r="AS1011" s="110">
        <f>IFERROR(SUM(AS1013:AS1062)/(SUM(AS1013:AS1062)+SUM(AT1013:AT1062)),0)</f>
        <v>0</v>
      </c>
      <c r="AT1011" s="111">
        <f>IFERROR(SUM(AT1013:AT1062)/(SUM(AS1013:AS1062)+SUM(AT1013:AT1062)),0)</f>
        <v>0</v>
      </c>
    </row>
    <row r="1012" spans="1:47" ht="15" customHeight="1" x14ac:dyDescent="0.25">
      <c r="A1012" s="525"/>
      <c r="B1012" s="526"/>
      <c r="C1012" s="526"/>
      <c r="E1012" s="643"/>
      <c r="F1012" s="644"/>
      <c r="G1012" s="646"/>
      <c r="I1012" s="36">
        <f>parametros!C1009</f>
        <v>0</v>
      </c>
      <c r="J1012" s="77">
        <f>parametros!M1009</f>
        <v>0</v>
      </c>
      <c r="K1012" s="1"/>
      <c r="L1012" s="109" t="str">
        <f>parametros!$C$3</f>
        <v>Presencial</v>
      </c>
      <c r="M1012" s="77" t="str">
        <f>parametros!$M$3</f>
        <v>Teletrabalho</v>
      </c>
      <c r="N1012" s="1"/>
      <c r="O1012" s="109" t="str">
        <f>parametros!$C$3</f>
        <v>Presencial</v>
      </c>
      <c r="P1012" s="77" t="str">
        <f>parametros!$M$3</f>
        <v>Teletrabalho</v>
      </c>
      <c r="Q1012" s="1"/>
      <c r="R1012" s="109" t="str">
        <f>parametros!$C$3</f>
        <v>Presencial</v>
      </c>
      <c r="S1012" s="77" t="str">
        <f>parametros!$M$3</f>
        <v>Teletrabalho</v>
      </c>
      <c r="T1012" s="1"/>
      <c r="U1012" s="109" t="str">
        <f>parametros!$C$3</f>
        <v>Presencial</v>
      </c>
      <c r="V1012" s="77" t="str">
        <f>parametros!$M$3</f>
        <v>Teletrabalho</v>
      </c>
      <c r="W1012" s="1"/>
      <c r="X1012" s="109" t="str">
        <f>parametros!$C$3</f>
        <v>Presencial</v>
      </c>
      <c r="Y1012" s="77" t="str">
        <f>parametros!$M$3</f>
        <v>Teletrabalho</v>
      </c>
      <c r="Z1012" s="1"/>
      <c r="AA1012" s="109" t="str">
        <f>parametros!$C$3</f>
        <v>Presencial</v>
      </c>
      <c r="AB1012" s="77" t="str">
        <f>parametros!$M$3</f>
        <v>Teletrabalho</v>
      </c>
      <c r="AC1012" s="1"/>
      <c r="AD1012" s="109" t="str">
        <f>parametros!$C$3</f>
        <v>Presencial</v>
      </c>
      <c r="AE1012" s="77" t="str">
        <f>parametros!$M$3</f>
        <v>Teletrabalho</v>
      </c>
      <c r="AF1012" s="1"/>
      <c r="AG1012" s="109" t="str">
        <f>parametros!$C$3</f>
        <v>Presencial</v>
      </c>
      <c r="AH1012" s="77" t="str">
        <f>parametros!$M$3</f>
        <v>Teletrabalho</v>
      </c>
      <c r="AI1012" s="1"/>
      <c r="AJ1012" s="109" t="str">
        <f>parametros!$C$3</f>
        <v>Presencial</v>
      </c>
      <c r="AK1012" s="77" t="str">
        <f>parametros!$M$3</f>
        <v>Teletrabalho</v>
      </c>
      <c r="AL1012" s="1"/>
      <c r="AM1012" s="109" t="str">
        <f>parametros!$C$3</f>
        <v>Presencial</v>
      </c>
      <c r="AN1012" s="77" t="str">
        <f>parametros!$M$3</f>
        <v>Teletrabalho</v>
      </c>
      <c r="AO1012" s="1"/>
      <c r="AP1012" s="109" t="str">
        <f>parametros!$C$3</f>
        <v>Presencial</v>
      </c>
      <c r="AQ1012" s="77" t="str">
        <f>parametros!$M$3</f>
        <v>Teletrabalho</v>
      </c>
      <c r="AR1012" s="1"/>
      <c r="AS1012" s="109" t="str">
        <f>parametros!$C$3</f>
        <v>Presencial</v>
      </c>
      <c r="AT1012" s="77" t="str">
        <f>parametros!$M$3</f>
        <v>Teletrabalho</v>
      </c>
    </row>
    <row r="1013" spans="1:47" ht="15" customHeight="1" x14ac:dyDescent="0.25">
      <c r="A1013" s="10" t="str">
        <f>IF('1_geral'!$D$10="","",'1_geral'!$A$10)</f>
        <v/>
      </c>
      <c r="B1013" s="48" t="str">
        <f>IF('1_geral'!$G$10="","",'1_geral'!$G$10)</f>
        <v/>
      </c>
      <c r="C1013" s="48" t="str">
        <f>IF('1_geral'!$D$10="","",'1_geral'!$D$10)</f>
        <v/>
      </c>
      <c r="D1013" s="35" t="str">
        <f>IF(C1013="","",1/'3_pessoal'!C$10)</f>
        <v/>
      </c>
      <c r="E1013" s="11">
        <f>IF(C1013="",0,'3_pessoal'!CU$10)</f>
        <v>0</v>
      </c>
      <c r="F1013" s="107">
        <f>IF(C1013="",0,'3_pessoal'!CW$10)</f>
        <v>0</v>
      </c>
      <c r="G1013" s="11">
        <f>IF(C1013="",0,SUM(E1013,F1013))</f>
        <v>0</v>
      </c>
      <c r="I1013" s="11">
        <f t="shared" ref="I1013:I1044" si="493">IF(C1013="",0,SUM(L1013,O1013,R1013,U1013,X1013,AA1013,AD1013,AG1013,AJ1013,AM1013,AP1013,AS1013))</f>
        <v>0</v>
      </c>
      <c r="J1013" s="112">
        <f t="shared" ref="J1013:J1044" si="494">IF(C1013="",0,SUM(M1013,P1013,S1013,V1013,Y1013,AB1013,AE1013,AH1013,AK1013,AN1013,AQ1013,AT1013))</f>
        <v>0</v>
      </c>
      <c r="L1013" s="11">
        <f>IFERROR(IF($E1013="",0,$D1013*IF($AU1013="22d",$E1013,IF($AU1013="4w",$E1013,IF($AU1013="2w",$E1013,IF($AU1013="1m",$E1013,IF($AU1013="1b",$E1013/6,IF($AU1013="1t",$E1013/4,IF($AU1013="1q",$E1013/3,IF($AU1013="1s",$E1013/2,IF($AU1013="1a",$E1013,IF($AU1013="b1",$E1013/2,IF($AU1013="q1",$E1013/3,IF($AU1013="t1",$E1013/4,IF($AU1013="s1",$E1013/6,IF($AU1013="1b1",$E1013/2,0))))))))))))))),0)</f>
        <v>0</v>
      </c>
      <c r="M1013" s="107">
        <f>IFERROR(IF($F1013="",0,$D1013*IF($AU1013="22d",$F1013,IF($AU1013="4w",$F1013,IF($AU1013="2w",$F1013,IF($AU1013="1m",$F1013,IF($AU1013="1b",VF1013/6,IF($AU1013="1t",$F1013/4,IF($AU1013="1q",$F1013/3,IF($AU1013="1s",$F1013/2,IF($AU1013="1a",$F1013,IF($AU1013="b1",$F1013/2,IF($AU1013="q1",$F1013/3,IF($AU1013="t1",$F1013/4,IF($AU1013="s1",$F1013/6,IF($AU1013="1b1",$F1013/2,0))))))))))))))),0)</f>
        <v>0</v>
      </c>
      <c r="O1013" s="11">
        <f>IFERROR(IF($E1013="",0,$D1013*IF($AU1013="22d",$E1013,IF($AU1013="4w",$E1013,IF($AU1013="2w",$E1013,IF($AU1013="1m",$E1013,IF($AU1013="2b",$E1013/6,IF($AU1013="2t",$E1013/4,IF($AU1013="2q",$E1013/3,IF($AU1013="2s",$E1013/2,IF($AU1013="2a",$E1013,IF($AU1013="b1",$E1013/2,IF($AU1013="q1",$E1013/3,IF($AU1013="t1",$E1013/4,IF($AU1013="s1",$E1013/6,IF($AU1013="2b2",$E1013/2,0))))))))))))))),0)</f>
        <v>0</v>
      </c>
      <c r="P1013" s="107">
        <f>IFERROR(IF($F1013="",0,$D1013*IF($AU1013="22d",$F1013,IF($AU1013="4w",$F1013,IF($AU1013="2w",$F1013,IF($AU1013="1m",$F1013,IF($AU1013="2b",$F1013/6,IF($AU1013="2t",$F1013/4,IF($AU1013="2q",$F1013/3,IF($AU1013="2s",$F1013/2,IF($AU1013="2a",$F1013,IF($AU1013="b1",$F1013/2,IF($AU1013="q1",$F1013/3,IF($AU1013="t1",$F1013/4,IF($AU1013="s1",$F1013/6,IF($AU1013="2b2",$F1013/2,0))))))))))))))),0)</f>
        <v>0</v>
      </c>
      <c r="R1013" s="11">
        <f>IFERROR(IF($E1013="",0,$D1013*IF($AU1013="22d",$E1013,IF($AU1013="4w",$E1013,IF($AU1013="2w",$E1013,IF($AU1013="1m",$E1013,IF($AU1013="1b",$E1013/6,IF($AU1013="3t",$E1013/4,IF($AU1013="3q",$E1013/3,IF($AU1013="3s",$E1013/2,IF($AU1013="3a",$E1013,IF($AU1013="b2",$E1013/2,IF($AU1013="q1",$E1013/3,IF($AU1013="t1",$E1013/4,IF($AU1013="s1",$E1013/6,IF($AU1013="2b2",$E1013/2,0))))))))))))))),0)</f>
        <v>0</v>
      </c>
      <c r="S1013" s="107">
        <f>IFERROR(IF($F1013="",0,$D1013*IF($AU1013="22d",$F1013,IF($AU1013="4w",$F1013,IF($AU1013="2w",$F1013,IF($AU1013="1m",$F1013,IF($AU1013="1b",$F1013/6,IF($AU1013="3t",$F1013/4,IF($AU1013="3q",$F1013/3,IF($AU1013="3s",$F1013/2,IF($AU1013="3a",$F1013,IF($AU1013="b2",$F1013/2,IF($AU1013="q1",$F1013/3,IF($AU1013="t1",$F1013/4,IF($AU1013="s1",$F1013/6,IF($AU1013="2b2",$F1013/2,0))))))))))))))),0)</f>
        <v>0</v>
      </c>
      <c r="U1013" s="11">
        <f>IFERROR(IF($E1013="",0,$D1013*IF($AU1013="22d",$E1013,IF($AU1013="4w",$E1013,IF($AU1013="2w",$E1013,IF($AU1013="1m",$E1013,IF($AU1013="2b",$E1013/6,IF($AU1013="1t",$E1013/4,IF($AU1013="4q",$E1013/3,IF($AU1013="4s",$E1013/2,IF($AU1013="4a",$E1013,IF($AU1013="b2",$E1013/2,IF($AU1013="q1",$E1013/3,IF($AU1013="t2",$E1013/4,IF($AU1013="s1",$E1013/6,IF($AU1013="3b3",$E1013/2,0))))))))))))))),0)</f>
        <v>0</v>
      </c>
      <c r="V1013" s="107">
        <f>IFERROR(IF($F1013="",0,$D1013*IF($AU1013="22d",$F1013,IF($AU1013="4w",$F1013,IF($AU1013="2w",$F1013,IF($AU1013="1m",$F1013,IF($AU1013="2b",$F1013/6,IF($AU1013="1t",$F1013/4,IF($AU1013="4q",$F1013/3,IF($AU1013="4s",$F1013/2,IF($AU1013="4a",$F1013,IF($AU1013="b2",$F1013/2,IF($AU1013="q1",$F1013/3,IF($AU1013="t2",$F1013/4,IF($AU1013="s1",$F1013/6,IF($AU1013="3b3",$F1013/2,0))))))))))))))),0)</f>
        <v>0</v>
      </c>
      <c r="X1013" s="11">
        <f>IFERROR(IF($E1013="",0,$D1013*IF($AU1013="22d",$E1013,IF($AU1013="4w",$E1013,IF($AU1013="2w",$E1013,IF($AU1013="1m",$E1013,IF($AU1013="1b",$E1013/6,IF($AU1013="2t",$E1013/4,IF($AU1013="1q",$E1013/3,IF($AU1013="5s",$E1013/2,IF($AU1013="5a",$E1013,IF($AU1013="b3",$E1013/2,IF($AU1013="q2",$E1013/3,IF($AU1013="t2",$E1013/4,IF($AU1013="s1",$E1013/6,IF($AU1013="3b3",$E1013/2,0))))))))))))))),0)</f>
        <v>0</v>
      </c>
      <c r="Y1013" s="107">
        <f>IFERROR(IF($F1013="",0,$D1013*IF($AU1013="22d",$F1013,IF($AU1013="4w",$F1013,IF($AU1013="2w",$F1013,IF($AU1013="1m",$F1013,IF($AU1013="1b",$F1013/6,IF($AU1013="2t",$F1013/4,IF($AU1013="1q",$F1013/3,IF($AU1013="5s",$F1013/2,IF($AU1013="5a",$F1013,IF($AU1013="b3",$F1013/2,IF($AU1013="q2",$F1013/3,IF($AU1013="t2",$F1013/4,IF($AU1013="s1",$F1013/6,IF($AU1013="3b3",$F1013/2,0))))))))))))))),0)</f>
        <v>0</v>
      </c>
      <c r="AA1013" s="11">
        <f>IFERROR(IF($E1013="",0,$D1013*IF($AU1013="22d",$E1013,IF($AU1013="4w",$E1013,IF($AU1013="2w",$E1013,IF($AU1013="1m",$E1013,IF($AU1013="2b",$E1013/6,IF($AU1013="3t",$E1013/4,IF($AU1013="2q",$E1013/3,IF($AU1013="6s",$E1013/2,IF($AU1013="6a",$E1013,IF($AU1013="b3",$E1013/2,IF($AU1013="q2",$E1013/3,IF($AU1013="t2",$E1013/4,IF($AU1013="s1",$E1013/6,IF($AU1013="4b4",$E1013/2,0))))))))))))))),0)</f>
        <v>0</v>
      </c>
      <c r="AB1013" s="107">
        <f>IFERROR(IF($F1013="",0,$D1013*IF($AU1013="22d",$F1013,IF($AU1013="4w",$F1013,IF($AU1013="2w",$F1013,IF($AU1013="1m",$F1013,IF($AU1013="2b",$F1013/6,IF($AU1013="3t",$F1013/4,IF($AU1013="2q",$F1013/3,IF($AU1013="6s",$F1013/2,IF($AU1013="6a",$F1013,IF($AU1013="b3",$F1013/2,IF($AU1013="q2",$F1013/3,IF($AU1013="t2",$F1013/4,IF($AU1013="s1",$F1013/6,IF($AU1013="4b4",$F1013/2,0))))))))))))))),0)</f>
        <v>0</v>
      </c>
      <c r="AD1013" s="11">
        <f>IFERROR(IF($E1013="",0,$D1013*IF($AU1013="22d",$E1013,IF($AU1013="4w",$E1013,IF($AU1013="2w",$E1013,IF($AU1013="1m",$E1013,IF($AU1013="1b",$E1013/6,IF($AU1013="1t",$E1013/4,IF($AU1013="3q",$E1013/3,IF($AU1013="1s",$E1013/2,IF($AU1013="7a",$E1013,IF($AU1013="b3",$E1013/2,IF($AU1013="q2",$E1013/3,IF($AU1013="t3",$E1013/4,IF($AU1013="s2",$E1013/6,IF($AU1013="4b4",$E1013/2,0))))))))))))))),0)</f>
        <v>0</v>
      </c>
      <c r="AE1013" s="107">
        <f>IFERROR(IF($F1013="",0,$D1013*IF($AU1013="22d",$F1013,IF($AU1013="4w",$F1013,IF($AU1013="2w",$F1013,IF($AU1013="1m",$F1013,IF($AU1013="1b",$F1013/6,IF($AU1013="1t",$F1013/4,IF($AU1013="3q",$F1013/3,IF($AU1013="1s",$F1013/2,IF($AU1013="7a",$F1013,IF($AU1013="b3",$F1013/2,IF($AU1013="q2",$F1013/3,IF($AU1013="t3",$F1013/4,IF($AU1013="s2",$F1013/6,IF($AU1013="4b4",$F1013/2,0))))))))))))))),0)</f>
        <v>0</v>
      </c>
      <c r="AG1013" s="11">
        <f>IFERROR(IF($E1013="",0,$D1013*IF($AU1013="22d",$E1013,IF($AU1013="4w",$E1013,IF($AU1013="2w",$E1013,IF($AU1013="1m",$E1013,IF($AU1013="2b",$E1013/6,IF($AU1013="2t",$E1013/4,IF($AU1013="4q",$E1013/3,IF($AU1013="2s",$E1013/2,IF($AU1013="8a",$E1013,IF($AU1013="b4",$E1013/2,IF($AU1013="q2",$E1013/3,IF($AU1013="t3",$E1013/4,IF($AU1013="s2",$E1013/6,IF($AU1013="5b5",$E1013/2,0))))))))))))))),0)</f>
        <v>0</v>
      </c>
      <c r="AH1013" s="107">
        <f>IFERROR(IF($F1013="",0,$D1013*IF($AU1013="22d",$F1013,IF($AU1013="4w",$F1013,IF($AU1013="2w",$F1013,IF($AU1013="1m",$F1013,IF($AU1013="2b",$F1013/6,IF($AU1013="2t",$F1013/4,IF($AU1013="4q",$F1013/3,IF($AU1013="2s",$F1013/2,IF($AU1013="8a",$F1013,IF($AU1013="b4",$F1013/2,IF($AU1013="q2",$F1013/3,IF($AU1013="t3",$F1013/4,IF($AU1013="s2",$F1013/6,IF($AU1013="5b5",$F1013/2,0))))))))))))))),0)</f>
        <v>0</v>
      </c>
      <c r="AJ1013" s="11">
        <f>IFERROR(IF($E1013="",0,$D1013*IF($AU1013="22d",$E1013,IF($AU1013="4w",$E1013,IF($AU1013="2w",$E1013,IF($AU1013="1m",$E1013,IF($AU1013="1b",$E1013/6,IF($AU1013="3t",$E1013/4,IF($AU1013="1q",$E1013/3,IF($AU1013="3s",$E1013/2,IF($AU1013="9a",$E1013,IF($AU1013="b5",$E1013/2,IF($AU1013="q3",$E1013/3,IF($AU1013="t3",$E1013/4,IF($AU1013="s2",$E1013/6,IF($AU1013="5b5",$E1013/2,0))))))))))))))),0)</f>
        <v>0</v>
      </c>
      <c r="AK1013" s="107">
        <f>IFERROR(IF($F1013="",0,$D1013*IF($AU1013="22d",$F1013,IF($AU1013="4w",$F1013,IF($AU1013="2w",$F1013,IF($AU1013="1m",$F1013,IF($AU1013="1b",$F1013/6,IF($AU1013="3t",$F1013/4,IF($AU1013="1q",$F1013/3,IF($AU1013="3s",$F1013/2,IF($AU1013="9a",$F1013,IF($AU1013="b5",$F1013/2,IF($AU1013="q3",$F1013/3,IF($AU1013="t3",$F1013/4,IF($AU1013="s2",$F1013/6,IF($AU1013="5b5",$F1013/2,0))))))))))))))),0)</f>
        <v>0</v>
      </c>
      <c r="AM1013" s="11">
        <f>IFERROR(IF($E1013="",0,$D1013*IF($AU1013="22d",$E1013,IF($AU1013="4w",$E1013,IF($AU1013="2w",$E1013,IF($AU1013="1m",$E1013,IF($AU1013="2b",$E1013/6,IF($AU1013="1t",$E1013/4,IF($AU1013="2q",$E1013/3,IF($AU1013="4s",$E1013/2,IF($AU1013="10a",$E1013,IF($AU1013="b5",$E1013/2,IF($AU1013="q3",$E1013/3,IF($AU1013="t4",$E1013/4,IF($AU1013="s2",$E1013/6,IF($AU1013="6b6",$E1013/2,0))))))))))))))),0)</f>
        <v>0</v>
      </c>
      <c r="AN1013" s="107">
        <f>IFERROR(IF($F1013="",0,$D1013*IF($AU1013="22d",$F1013,IF($AU1013="4w",$F1013,IF($AU1013="2w",$F1013,IF($AU1013="1m",$F1013,IF($AU1013="2b",$F1013/6,IF($AU1013="1t",$F1013/4,IF($AU1013="2q",$F1013/3,IF($AU1013="4s",$F1013/2,IF($AU1013="10a",$F1013,IF($AU1013="b5",$F1013/2,IF($AU1013="q3",$F1013/3,IF($AU1013="t4",$F1013/4,IF($AU1013="s2",$F1013/6,IF($AU1013="6b6",$F1013/2,0))))))))))))))),0)</f>
        <v>0</v>
      </c>
      <c r="AP1013" s="11">
        <f>IFERROR(IF($E1013="",0,$D1013*IF($AU1013="22d",$E1013,IF($AU1013="4w",$E1013,IF($AU1013="2w",$E1013,IF($AU1013="1m",$E1013,IF($AU1013="1b",$E1013/6,IF($AU1013="2t",$E1013/4,IF($AU1013="3q",$E1013/3,IF($AU1013="5s",$E1013/2,IF($AU1013="11a",$E1013,IF($AU1013="b6",$E1013/2,IF($AU1013="q3",$E1013/3,IF($AU1013="t4",$E1013/4,IF($AU1013="s2",$E1013/6,IF($AU1013="6b6",$E1013/2,0))))))))))))))),0)</f>
        <v>0</v>
      </c>
      <c r="AQ1013" s="107">
        <f>IFERROR(IF($F1013="",0,$D1013*IF($AU1013="22d",$F1013,IF($AU1013="4w",$F1013,IF($AU1013="2w",$F1013,IF($AU1013="1m",$F1013,IF($AU1013="1b",$F1013/6,IF($AU1013="2t",$F1013/4,IF($AU1013="3q",$F1013/3,IF($AU1013="5s",$F1013/2,IF($AU1013="11a",$F1013,IF($AU1013="b6",$F1013/2,IF($AU1013="q3",$F1013/3,IF($AU1013="t4",$F1013/4,IF($AU1013="s2",$F1013/6,IF($AU1013="6b6",$F1013/2,0))))))))))))))),0)</f>
        <v>0</v>
      </c>
      <c r="AS1013" s="11">
        <f>IFERROR(IF($E1013="",0,$D1013*IF($AU1013="22d",$E1013,IF($AU1013="4w",$E1013,IF($AU1013="2w",$E1013,IF($AU1013="1m",$E1013,IF($AU1013="2b",$E1013/6,IF($AU1013="3t",$E1013/4,IF($AU1013="4q",$E1013/3,IF($AU1013="6s",$E1013/2,IF($AU1013="12a",$E1013,IF($AU1013="b6",$E1013/2,IF($AU1013="q3",$E1013/3,IF($AU1013="t4",$E1013/4,IF($AU1013="s2",$E1013/6,IF($AU1013="1b1",$E1013/2,0))))))))))))))),0)</f>
        <v>0</v>
      </c>
      <c r="AT1013" s="107">
        <f>IFERROR(IF($F1013="",0,$D1013*IF($AU1013="22d",$F1013,IF($AU1013="4w",$F1013,IF($AU1013="2w",$F1013,IF($AU1013="1m",$F1013,IF($AU1013="2b",$F1013/6,IF($AU1013="3t",$F1013/4,IF($AU1013="4q",$F1013/3,IF($AU1013="6s",$F1013/2,IF($AU1013="12a",$F1013,IF($AU1013="b6",$F1013/2,IF($AU1013="q3",$F1013/3,IF($AU1013="t4",$F1013/4,IF($AU1013="s2",$F1013/6,IF($AU1013="1b1",$F1013/2,0))))))))))))))),0)</f>
        <v>0</v>
      </c>
      <c r="AU1013" s="158" t="str">
        <f>IF(C1013="","",VLOOKUP(B1013,apoio!P:S,4,0))</f>
        <v/>
      </c>
    </row>
    <row r="1014" spans="1:47" ht="15" customHeight="1" x14ac:dyDescent="0.25">
      <c r="A1014" s="7" t="str">
        <f>IF('1_geral'!$D$11="","",'1_geral'!$A$11)</f>
        <v/>
      </c>
      <c r="B1014" s="49" t="str">
        <f>IF('1_geral'!$G$11="","",'1_geral'!$G$11)</f>
        <v/>
      </c>
      <c r="C1014" s="49" t="str">
        <f>IF('1_geral'!$D$11="","",'1_geral'!$D$11)</f>
        <v/>
      </c>
      <c r="D1014" s="35" t="str">
        <f>IF(C1014="","",1/'3_pessoal'!C$11)</f>
        <v/>
      </c>
      <c r="E1014" s="12">
        <f>IF(C1014="",0,'3_pessoal'!CU$11)</f>
        <v>0</v>
      </c>
      <c r="F1014" s="33">
        <f>IF(C1014="",0,'3_pessoal'!CW$11)</f>
        <v>0</v>
      </c>
      <c r="G1014" s="12">
        <f t="shared" ref="G1014:G1062" si="495">IF(C1014="",0,SUM(E1014,F1014))</f>
        <v>0</v>
      </c>
      <c r="I1014" s="12">
        <f t="shared" si="493"/>
        <v>0</v>
      </c>
      <c r="J1014" s="12">
        <f t="shared" si="494"/>
        <v>0</v>
      </c>
      <c r="L1014" s="12">
        <f t="shared" ref="L1014:L1062" si="496">IFERROR(IF($E1014="",0,$D1014*IF($AU1014="22d",$E1014,IF($AU1014="4w",$E1014,IF($AU1014="2w",$E1014,IF($AU1014="1m",$E1014,IF($AU1014="1b",$E1014/6,IF($AU1014="1t",$E1014/4,IF($AU1014="1q",$E1014/3,IF($AU1014="1s",$E1014/2,IF($AU1014="1a",$E1014,IF($AU1014="b1",$E1014/2,IF($AU1014="q1",$E1014/3,IF($AU1014="t1",$E1014/4,IF($AU1014="s1",$E1014/6,IF($AU1014="1b1",$E1014/2,0))))))))))))))),0)</f>
        <v>0</v>
      </c>
      <c r="M1014" s="33">
        <f t="shared" ref="M1014:M1062" si="497">IFERROR(IF($F1014="",0,$D1014*IF($AU1014="22d",$F1014,IF($AU1014="4w",$F1014,IF($AU1014="2w",$F1014,IF($AU1014="1m",$F1014,IF($AU1014="1b",VF1014/6,IF($AU1014="1t",$F1014/4,IF($AU1014="1q",$F1014/3,IF($AU1014="1s",$F1014/2,IF($AU1014="1a",$F1014,IF($AU1014="b1",$F1014/2,IF($AU1014="q1",$F1014/3,IF($AU1014="t1",$F1014/4,IF($AU1014="s1",$F1014/6,IF($AU1014="1b1",$F1014/2,0))))))))))))))),0)</f>
        <v>0</v>
      </c>
      <c r="O1014" s="12">
        <f t="shared" ref="O1014:O1062" si="498">IFERROR(IF($E1014="",0,$D1014*IF($AU1014="22d",$E1014,IF($AU1014="4w",$E1014,IF($AU1014="2w",$E1014,IF($AU1014="1m",$E1014,IF($AU1014="2b",$E1014/6,IF($AU1014="2t",$E1014/4,IF($AU1014="2q",$E1014/3,IF($AU1014="2s",$E1014/2,IF($AU1014="2a",$E1014,IF($AU1014="b1",$E1014/2,IF($AU1014="q1",$E1014/3,IF($AU1014="t1",$E1014/4,IF($AU1014="s1",$E1014/6,IF($AU1014="2b2",$E1014/2,0))))))))))))))),0)</f>
        <v>0</v>
      </c>
      <c r="P1014" s="33">
        <f t="shared" ref="P1014:P1062" si="499">IFERROR(IF($F1014="",0,$D1014*IF($AU1014="22d",$F1014,IF($AU1014="4w",$F1014,IF($AU1014="2w",$F1014,IF($AU1014="1m",$F1014,IF($AU1014="2b",$F1014/6,IF($AU1014="2t",$F1014/4,IF($AU1014="2q",$F1014/3,IF($AU1014="2s",$F1014/2,IF($AU1014="2a",$F1014,IF($AU1014="b1",$F1014/2,IF($AU1014="q1",$F1014/3,IF($AU1014="t1",$F1014/4,IF($AU1014="s1",$F1014/6,IF($AU1014="2b2",$F1014/2,0))))))))))))))),0)</f>
        <v>0</v>
      </c>
      <c r="R1014" s="12">
        <f t="shared" ref="R1014:R1062" si="500">IFERROR(IF($E1014="",0,$D1014*IF($AU1014="22d",$E1014,IF($AU1014="4w",$E1014,IF($AU1014="2w",$E1014,IF($AU1014="1m",$E1014,IF($AU1014="1b",$E1014/6,IF($AU1014="3t",$E1014/4,IF($AU1014="3q",$E1014/3,IF($AU1014="3s",$E1014/2,IF($AU1014="3a",$E1014,IF($AU1014="b2",$E1014/2,IF($AU1014="q1",$E1014/3,IF($AU1014="t1",$E1014/4,IF($AU1014="s1",$E1014/6,IF($AU1014="2b2",$E1014/2,0))))))))))))))),0)</f>
        <v>0</v>
      </c>
      <c r="S1014" s="33">
        <f t="shared" ref="S1014:S1062" si="501">IFERROR(IF($F1014="",0,$D1014*IF($AU1014="22d",$F1014,IF($AU1014="4w",$F1014,IF($AU1014="2w",$F1014,IF($AU1014="1m",$F1014,IF($AU1014="1b",$F1014/6,IF($AU1014="3t",$F1014/4,IF($AU1014="3q",$F1014/3,IF($AU1014="3s",$F1014/2,IF($AU1014="3a",$F1014,IF($AU1014="b2",$F1014/2,IF($AU1014="q1",$F1014/3,IF($AU1014="t1",$F1014/4,IF($AU1014="s1",$F1014/6,IF($AU1014="2b2",$F1014/2,0))))))))))))))),0)</f>
        <v>0</v>
      </c>
      <c r="U1014" s="12">
        <f t="shared" ref="U1014:U1062" si="502">IFERROR(IF($E1014="",0,$D1014*IF($AU1014="22d",$E1014,IF($AU1014="4w",$E1014,IF($AU1014="2w",$E1014,IF($AU1014="1m",$E1014,IF($AU1014="2b",$E1014/6,IF($AU1014="1t",$E1014/4,IF($AU1014="4q",$E1014/3,IF($AU1014="4s",$E1014/2,IF($AU1014="4a",$E1014,IF($AU1014="b2",$E1014/2,IF($AU1014="q1",$E1014/3,IF($AU1014="t2",$E1014/4,IF($AU1014="s1",$E1014/6,IF($AU1014="3b3",$E1014/2,0))))))))))))))),0)</f>
        <v>0</v>
      </c>
      <c r="V1014" s="33">
        <f t="shared" ref="V1014:V1062" si="503">IFERROR(IF($F1014="",0,$D1014*IF($AU1014="22d",$F1014,IF($AU1014="4w",$F1014,IF($AU1014="2w",$F1014,IF($AU1014="1m",$F1014,IF($AU1014="2b",$F1014/6,IF($AU1014="1t",$F1014/4,IF($AU1014="4q",$F1014/3,IF($AU1014="4s",$F1014/2,IF($AU1014="4a",$F1014,IF($AU1014="b2",$F1014/2,IF($AU1014="q1",$F1014/3,IF($AU1014="t2",$F1014/4,IF($AU1014="s1",$F1014/6,IF($AU1014="3b3",$F1014/2,0))))))))))))))),0)</f>
        <v>0</v>
      </c>
      <c r="X1014" s="12">
        <f t="shared" ref="X1014:X1062" si="504">IFERROR(IF($E1014="",0,$D1014*IF($AU1014="22d",$E1014,IF($AU1014="4w",$E1014,IF($AU1014="2w",$E1014,IF($AU1014="1m",$E1014,IF($AU1014="1b",$E1014/6,IF($AU1014="2t",$E1014/4,IF($AU1014="1q",$E1014/3,IF($AU1014="5s",$E1014/2,IF($AU1014="5a",$E1014,IF($AU1014="b3",$E1014/2,IF($AU1014="q2",$E1014/3,IF($AU1014="t2",$E1014/4,IF($AU1014="s1",$E1014/6,IF($AU1014="3b3",$E1014/2,0))))))))))))))),0)</f>
        <v>0</v>
      </c>
      <c r="Y1014" s="33">
        <f t="shared" ref="Y1014:Y1062" si="505">IFERROR(IF($F1014="",0,$D1014*IF($AU1014="22d",$F1014,IF($AU1014="4w",$F1014,IF($AU1014="2w",$F1014,IF($AU1014="1m",$F1014,IF($AU1014="1b",$F1014/6,IF($AU1014="2t",$F1014/4,IF($AU1014="1q",$F1014/3,IF($AU1014="5s",$F1014/2,IF($AU1014="5a",$F1014,IF($AU1014="b3",$F1014/2,IF($AU1014="q2",$F1014/3,IF($AU1014="t2",$F1014/4,IF($AU1014="s1",$F1014/6,IF($AU1014="3b3",$F1014/2,0))))))))))))))),0)</f>
        <v>0</v>
      </c>
      <c r="AA1014" s="12">
        <f t="shared" ref="AA1014:AA1062" si="506">IFERROR(IF($E1014="",0,$D1014*IF($AU1014="22d",$E1014,IF($AU1014="4w",$E1014,IF($AU1014="2w",$E1014,IF($AU1014="1m",$E1014,IF($AU1014="2b",$E1014/6,IF($AU1014="3t",$E1014/4,IF($AU1014="2q",$E1014/3,IF($AU1014="6s",$E1014/2,IF($AU1014="6a",$E1014,IF($AU1014="b3",$E1014/2,IF($AU1014="q2",$E1014/3,IF($AU1014="t2",$E1014/4,IF($AU1014="s1",$E1014/6,IF($AU1014="4b4",$E1014/2,0))))))))))))))),0)</f>
        <v>0</v>
      </c>
      <c r="AB1014" s="33">
        <f t="shared" ref="AB1014:AB1062" si="507">IFERROR(IF($F1014="",0,$D1014*IF($AU1014="22d",$F1014,IF($AU1014="4w",$F1014,IF($AU1014="2w",$F1014,IF($AU1014="1m",$F1014,IF($AU1014="2b",$F1014/6,IF($AU1014="3t",$F1014/4,IF($AU1014="2q",$F1014/3,IF($AU1014="6s",$F1014/2,IF($AU1014="6a",$F1014,IF($AU1014="b3",$F1014/2,IF($AU1014="q2",$F1014/3,IF($AU1014="t2",$F1014/4,IF($AU1014="s1",$F1014/6,IF($AU1014="4b4",$F1014/2,0))))))))))))))),0)</f>
        <v>0</v>
      </c>
      <c r="AD1014" s="12">
        <f t="shared" ref="AD1014:AD1062" si="508">IFERROR(IF($E1014="",0,$D1014*IF($AU1014="22d",$E1014,IF($AU1014="4w",$E1014,IF($AU1014="2w",$E1014,IF($AU1014="1m",$E1014,IF($AU1014="1b",$E1014/6,IF($AU1014="1t",$E1014/4,IF($AU1014="3q",$E1014/3,IF($AU1014="1s",$E1014/2,IF($AU1014="7a",$E1014,IF($AU1014="b3",$E1014/2,IF($AU1014="q2",$E1014/3,IF($AU1014="t3",$E1014/4,IF($AU1014="s2",$E1014/6,IF($AU1014="4b4",$E1014/2,0))))))))))))))),0)</f>
        <v>0</v>
      </c>
      <c r="AE1014" s="33">
        <f t="shared" ref="AE1014:AE1062" si="509">IFERROR(IF($F1014="",0,$D1014*IF($AU1014="22d",$F1014,IF($AU1014="4w",$F1014,IF($AU1014="2w",$F1014,IF($AU1014="1m",$F1014,IF($AU1014="1b",$F1014/6,IF($AU1014="1t",$F1014/4,IF($AU1014="3q",$F1014/3,IF($AU1014="1s",$F1014/2,IF($AU1014="7a",$F1014,IF($AU1014="b3",$F1014/2,IF($AU1014="q2",$F1014/3,IF($AU1014="t3",$F1014/4,IF($AU1014="s2",$F1014/6,IF($AU1014="4b4",$F1014/2,0))))))))))))))),0)</f>
        <v>0</v>
      </c>
      <c r="AG1014" s="12">
        <f t="shared" ref="AG1014:AG1062" si="510">IFERROR(IF($E1014="",0,$D1014*IF($AU1014="22d",$E1014,IF($AU1014="4w",$E1014,IF($AU1014="2w",$E1014,IF($AU1014="1m",$E1014,IF($AU1014="2b",$E1014/6,IF($AU1014="2t",$E1014/4,IF($AU1014="4q",$E1014/3,IF($AU1014="2s",$E1014/2,IF($AU1014="8a",$E1014,IF($AU1014="b4",$E1014/2,IF($AU1014="q2",$E1014/3,IF($AU1014="t3",$E1014/4,IF($AU1014="s2",$E1014/6,IF($AU1014="5b5",$E1014/2,0))))))))))))))),0)</f>
        <v>0</v>
      </c>
      <c r="AH1014" s="33">
        <f t="shared" ref="AH1014:AH1062" si="511">IFERROR(IF($F1014="",0,$D1014*IF($AU1014="22d",$F1014,IF($AU1014="4w",$F1014,IF($AU1014="2w",$F1014,IF($AU1014="1m",$F1014,IF($AU1014="2b",$F1014/6,IF($AU1014="2t",$F1014/4,IF($AU1014="4q",$F1014/3,IF($AU1014="2s",$F1014/2,IF($AU1014="8a",$F1014,IF($AU1014="b4",$F1014/2,IF($AU1014="q2",$F1014/3,IF($AU1014="t3",$F1014/4,IF($AU1014="s2",$F1014/6,IF($AU1014="5b5",$F1014/2,0))))))))))))))),0)</f>
        <v>0</v>
      </c>
      <c r="AJ1014" s="12">
        <f t="shared" ref="AJ1014:AJ1062" si="512">IFERROR(IF($E1014="",0,$D1014*IF($AU1014="22d",$E1014,IF($AU1014="4w",$E1014,IF($AU1014="2w",$E1014,IF($AU1014="1m",$E1014,IF($AU1014="1b",$E1014/6,IF($AU1014="3t",$E1014/4,IF($AU1014="1q",$E1014/3,IF($AU1014="3s",$E1014/2,IF($AU1014="9a",$E1014,IF($AU1014="b5",$E1014/2,IF($AU1014="q3",$E1014/3,IF($AU1014="t3",$E1014/4,IF($AU1014="s2",$E1014/6,IF($AU1014="5b5",$E1014/2,0))))))))))))))),0)</f>
        <v>0</v>
      </c>
      <c r="AK1014" s="33">
        <f t="shared" ref="AK1014:AK1062" si="513">IFERROR(IF($F1014="",0,$D1014*IF($AU1014="22d",$F1014,IF($AU1014="4w",$F1014,IF($AU1014="2w",$F1014,IF($AU1014="1m",$F1014,IF($AU1014="1b",$F1014/6,IF($AU1014="3t",$F1014/4,IF($AU1014="1q",$F1014/3,IF($AU1014="3s",$F1014/2,IF($AU1014="9a",$F1014,IF($AU1014="b5",$F1014/2,IF($AU1014="q3",$F1014/3,IF($AU1014="t3",$F1014/4,IF($AU1014="s2",$F1014/6,IF($AU1014="5b5",$F1014/2,0))))))))))))))),0)</f>
        <v>0</v>
      </c>
      <c r="AM1014" s="12">
        <f t="shared" ref="AM1014:AM1062" si="514">IFERROR(IF($E1014="",0,$D1014*IF($AU1014="22d",$E1014,IF($AU1014="4w",$E1014,IF($AU1014="2w",$E1014,IF($AU1014="1m",$E1014,IF($AU1014="2b",$E1014/6,IF($AU1014="1t",$E1014/4,IF($AU1014="2q",$E1014/3,IF($AU1014="4s",$E1014/2,IF($AU1014="10a",$E1014,IF($AU1014="b5",$E1014/2,IF($AU1014="q3",$E1014/3,IF($AU1014="t4",$E1014/4,IF($AU1014="s2",$E1014/6,IF($AU1014="6b6",$E1014/2,0))))))))))))))),0)</f>
        <v>0</v>
      </c>
      <c r="AN1014" s="33">
        <f t="shared" ref="AN1014:AN1062" si="515">IFERROR(IF($F1014="",0,$D1014*IF($AU1014="22d",$F1014,IF($AU1014="4w",$F1014,IF($AU1014="2w",$F1014,IF($AU1014="1m",$F1014,IF($AU1014="2b",$F1014/6,IF($AU1014="1t",$F1014/4,IF($AU1014="2q",$F1014/3,IF($AU1014="4s",$F1014/2,IF($AU1014="10a",$F1014,IF($AU1014="b5",$F1014/2,IF($AU1014="q3",$F1014/3,IF($AU1014="t4",$F1014/4,IF($AU1014="s2",$F1014/6,IF($AU1014="6b6",$F1014/2,0))))))))))))))),0)</f>
        <v>0</v>
      </c>
      <c r="AP1014" s="12">
        <f t="shared" ref="AP1014:AP1062" si="516">IFERROR(IF($E1014="",0,$D1014*IF($AU1014="22d",$E1014,IF($AU1014="4w",$E1014,IF($AU1014="2w",$E1014,IF($AU1014="1m",$E1014,IF($AU1014="1b",$E1014/6,IF($AU1014="2t",$E1014/4,IF($AU1014="3q",$E1014/3,IF($AU1014="5s",$E1014/2,IF($AU1014="11a",$E1014,IF($AU1014="b6",$E1014/2,IF($AU1014="q3",$E1014/3,IF($AU1014="t4",$E1014/4,IF($AU1014="s2",$E1014/6,IF($AU1014="6b6",$E1014/2,0))))))))))))))),0)</f>
        <v>0</v>
      </c>
      <c r="AQ1014" s="33">
        <f t="shared" ref="AQ1014:AQ1062" si="517">IFERROR(IF($F1014="",0,$D1014*IF($AU1014="22d",$F1014,IF($AU1014="4w",$F1014,IF($AU1014="2w",$F1014,IF($AU1014="1m",$F1014,IF($AU1014="1b",$F1014/6,IF($AU1014="2t",$F1014/4,IF($AU1014="3q",$F1014/3,IF($AU1014="5s",$F1014/2,IF($AU1014="11a",$F1014,IF($AU1014="b6",$F1014/2,IF($AU1014="q3",$F1014/3,IF($AU1014="t4",$F1014/4,IF($AU1014="s2",$F1014/6,IF($AU1014="6b6",$F1014/2,0))))))))))))))),0)</f>
        <v>0</v>
      </c>
      <c r="AS1014" s="12">
        <f t="shared" ref="AS1014:AS1062" si="518">IFERROR(IF($E1014="",0,$D1014*IF($AU1014="22d",$E1014,IF($AU1014="4w",$E1014,IF($AU1014="2w",$E1014,IF($AU1014="1m",$E1014,IF($AU1014="2b",$E1014/6,IF($AU1014="3t",$E1014/4,IF($AU1014="4q",$E1014/3,IF($AU1014="6s",$E1014/2,IF($AU1014="12a",$E1014,IF($AU1014="b6",$E1014/2,IF($AU1014="q3",$E1014/3,IF($AU1014="t4",$E1014/4,IF($AU1014="s2",$E1014/6,IF($AU1014="1b1",$E1014/2,0))))))))))))))),0)</f>
        <v>0</v>
      </c>
      <c r="AT1014" s="33">
        <f t="shared" ref="AT1014:AT1062" si="519">IFERROR(IF($F1014="",0,$D1014*IF($AU1014="22d",$F1014,IF($AU1014="4w",$F1014,IF($AU1014="2w",$F1014,IF($AU1014="1m",$F1014,IF($AU1014="2b",$F1014/6,IF($AU1014="3t",$F1014/4,IF($AU1014="4q",$F1014/3,IF($AU1014="6s",$F1014/2,IF($AU1014="12a",$F1014,IF($AU1014="b6",$F1014/2,IF($AU1014="q3",$F1014/3,IF($AU1014="t4",$F1014/4,IF($AU1014="s2",$F1014/6,IF($AU1014="1b1",$F1014/2,0))))))))))))))),0)</f>
        <v>0</v>
      </c>
      <c r="AU1014" s="158" t="str">
        <f>IF(C1014="","",VLOOKUP(B1014,apoio!P:S,4,0))</f>
        <v/>
      </c>
    </row>
    <row r="1015" spans="1:47" ht="15" customHeight="1" x14ac:dyDescent="0.25">
      <c r="A1015" s="10" t="str">
        <f>IF('1_geral'!$D$12="","",'1_geral'!$A$12)</f>
        <v/>
      </c>
      <c r="B1015" s="48" t="str">
        <f>IF('1_geral'!$G$12="","",'1_geral'!$G$12)</f>
        <v/>
      </c>
      <c r="C1015" s="48" t="str">
        <f>IF('1_geral'!$D$12="","",'1_geral'!$D$12)</f>
        <v/>
      </c>
      <c r="D1015" s="35" t="str">
        <f>IF(C1015="","",1/'3_pessoal'!C$12)</f>
        <v/>
      </c>
      <c r="E1015" s="11">
        <f>IF(C1015="",0,'3_pessoal'!CU$12)</f>
        <v>0</v>
      </c>
      <c r="F1015" s="108">
        <f>IF(C1015="",0,'3_pessoal'!CW$12)</f>
        <v>0</v>
      </c>
      <c r="G1015" s="11">
        <f t="shared" si="495"/>
        <v>0</v>
      </c>
      <c r="I1015" s="11">
        <f t="shared" si="493"/>
        <v>0</v>
      </c>
      <c r="J1015" s="112">
        <f t="shared" si="494"/>
        <v>0</v>
      </c>
      <c r="L1015" s="11">
        <f t="shared" si="496"/>
        <v>0</v>
      </c>
      <c r="M1015" s="108">
        <f t="shared" si="497"/>
        <v>0</v>
      </c>
      <c r="O1015" s="11">
        <f t="shared" si="498"/>
        <v>0</v>
      </c>
      <c r="P1015" s="108">
        <f t="shared" si="499"/>
        <v>0</v>
      </c>
      <c r="R1015" s="11">
        <f t="shared" si="500"/>
        <v>0</v>
      </c>
      <c r="S1015" s="108">
        <f t="shared" si="501"/>
        <v>0</v>
      </c>
      <c r="U1015" s="11">
        <f t="shared" si="502"/>
        <v>0</v>
      </c>
      <c r="V1015" s="108">
        <f t="shared" si="503"/>
        <v>0</v>
      </c>
      <c r="X1015" s="11">
        <f t="shared" si="504"/>
        <v>0</v>
      </c>
      <c r="Y1015" s="108">
        <f t="shared" si="505"/>
        <v>0</v>
      </c>
      <c r="AA1015" s="11">
        <f t="shared" si="506"/>
        <v>0</v>
      </c>
      <c r="AB1015" s="108">
        <f t="shared" si="507"/>
        <v>0</v>
      </c>
      <c r="AD1015" s="11">
        <f t="shared" si="508"/>
        <v>0</v>
      </c>
      <c r="AE1015" s="108">
        <f t="shared" si="509"/>
        <v>0</v>
      </c>
      <c r="AG1015" s="11">
        <f t="shared" si="510"/>
        <v>0</v>
      </c>
      <c r="AH1015" s="108">
        <f t="shared" si="511"/>
        <v>0</v>
      </c>
      <c r="AJ1015" s="11">
        <f t="shared" si="512"/>
        <v>0</v>
      </c>
      <c r="AK1015" s="108">
        <f t="shared" si="513"/>
        <v>0</v>
      </c>
      <c r="AM1015" s="11">
        <f t="shared" si="514"/>
        <v>0</v>
      </c>
      <c r="AN1015" s="108">
        <f t="shared" si="515"/>
        <v>0</v>
      </c>
      <c r="AP1015" s="11">
        <f t="shared" si="516"/>
        <v>0</v>
      </c>
      <c r="AQ1015" s="108">
        <f t="shared" si="517"/>
        <v>0</v>
      </c>
      <c r="AS1015" s="11">
        <f t="shared" si="518"/>
        <v>0</v>
      </c>
      <c r="AT1015" s="108">
        <f t="shared" si="519"/>
        <v>0</v>
      </c>
      <c r="AU1015" s="158" t="str">
        <f>IF(C1015="","",VLOOKUP(B1015,apoio!P:S,4,0))</f>
        <v/>
      </c>
    </row>
    <row r="1016" spans="1:47" ht="15" customHeight="1" x14ac:dyDescent="0.25">
      <c r="A1016" s="7" t="str">
        <f>IF('1_geral'!$D$13="","",'1_geral'!$A$13)</f>
        <v/>
      </c>
      <c r="B1016" s="49" t="str">
        <f>IF('1_geral'!$G$13="","",'1_geral'!$G$13)</f>
        <v/>
      </c>
      <c r="C1016" s="49" t="str">
        <f>IF('1_geral'!$D$13="","",'1_geral'!$D$13)</f>
        <v/>
      </c>
      <c r="D1016" s="35" t="str">
        <f>IF(C1016="","",1/'3_pessoal'!C$13)</f>
        <v/>
      </c>
      <c r="E1016" s="12">
        <f>IF(C1016="",0,'3_pessoal'!CU$13)</f>
        <v>0</v>
      </c>
      <c r="F1016" s="33">
        <f>IF(C1016="",0,'3_pessoal'!CW$13)</f>
        <v>0</v>
      </c>
      <c r="G1016" s="12">
        <f t="shared" si="495"/>
        <v>0</v>
      </c>
      <c r="I1016" s="12">
        <f t="shared" si="493"/>
        <v>0</v>
      </c>
      <c r="J1016" s="12">
        <f t="shared" si="494"/>
        <v>0</v>
      </c>
      <c r="L1016" s="12">
        <f t="shared" si="496"/>
        <v>0</v>
      </c>
      <c r="M1016" s="33">
        <f t="shared" si="497"/>
        <v>0</v>
      </c>
      <c r="O1016" s="12">
        <f t="shared" si="498"/>
        <v>0</v>
      </c>
      <c r="P1016" s="33">
        <f t="shared" si="499"/>
        <v>0</v>
      </c>
      <c r="R1016" s="12">
        <f t="shared" si="500"/>
        <v>0</v>
      </c>
      <c r="S1016" s="33">
        <f t="shared" si="501"/>
        <v>0</v>
      </c>
      <c r="U1016" s="12">
        <f t="shared" si="502"/>
        <v>0</v>
      </c>
      <c r="V1016" s="33">
        <f t="shared" si="503"/>
        <v>0</v>
      </c>
      <c r="X1016" s="12">
        <f t="shared" si="504"/>
        <v>0</v>
      </c>
      <c r="Y1016" s="33">
        <f t="shared" si="505"/>
        <v>0</v>
      </c>
      <c r="AA1016" s="12">
        <f t="shared" si="506"/>
        <v>0</v>
      </c>
      <c r="AB1016" s="33">
        <f t="shared" si="507"/>
        <v>0</v>
      </c>
      <c r="AD1016" s="12">
        <f t="shared" si="508"/>
        <v>0</v>
      </c>
      <c r="AE1016" s="33">
        <f t="shared" si="509"/>
        <v>0</v>
      </c>
      <c r="AG1016" s="12">
        <f t="shared" si="510"/>
        <v>0</v>
      </c>
      <c r="AH1016" s="33">
        <f t="shared" si="511"/>
        <v>0</v>
      </c>
      <c r="AJ1016" s="12">
        <f t="shared" si="512"/>
        <v>0</v>
      </c>
      <c r="AK1016" s="33">
        <f t="shared" si="513"/>
        <v>0</v>
      </c>
      <c r="AM1016" s="12">
        <f t="shared" si="514"/>
        <v>0</v>
      </c>
      <c r="AN1016" s="33">
        <f t="shared" si="515"/>
        <v>0</v>
      </c>
      <c r="AP1016" s="12">
        <f t="shared" si="516"/>
        <v>0</v>
      </c>
      <c r="AQ1016" s="33">
        <f t="shared" si="517"/>
        <v>0</v>
      </c>
      <c r="AS1016" s="12">
        <f t="shared" si="518"/>
        <v>0</v>
      </c>
      <c r="AT1016" s="33">
        <f t="shared" si="519"/>
        <v>0</v>
      </c>
      <c r="AU1016" s="158" t="str">
        <f>IF(C1016="","",VLOOKUP(B1016,apoio!P:S,4,0))</f>
        <v/>
      </c>
    </row>
    <row r="1017" spans="1:47" ht="15" customHeight="1" x14ac:dyDescent="0.25">
      <c r="A1017" s="10" t="str">
        <f>IF('1_geral'!$D$14="","",'1_geral'!$A$14)</f>
        <v/>
      </c>
      <c r="B1017" s="48" t="str">
        <f>IF('1_geral'!$G$14="","",'1_geral'!$G$14)</f>
        <v/>
      </c>
      <c r="C1017" s="48" t="str">
        <f>IF('1_geral'!$D$14="","",'1_geral'!$D$14)</f>
        <v/>
      </c>
      <c r="D1017" s="35" t="str">
        <f>IF(C1017="","",1/'3_pessoal'!C$14)</f>
        <v/>
      </c>
      <c r="E1017" s="11">
        <f>IF(C1017="",0,'3_pessoal'!CU$14)</f>
        <v>0</v>
      </c>
      <c r="F1017" s="108">
        <f>IF(C1017="",0,'3_pessoal'!CW$14)</f>
        <v>0</v>
      </c>
      <c r="G1017" s="11">
        <f t="shared" si="495"/>
        <v>0</v>
      </c>
      <c r="I1017" s="11">
        <f t="shared" si="493"/>
        <v>0</v>
      </c>
      <c r="J1017" s="112">
        <f t="shared" si="494"/>
        <v>0</v>
      </c>
      <c r="L1017" s="11">
        <f t="shared" si="496"/>
        <v>0</v>
      </c>
      <c r="M1017" s="108">
        <f t="shared" si="497"/>
        <v>0</v>
      </c>
      <c r="O1017" s="11">
        <f t="shared" si="498"/>
        <v>0</v>
      </c>
      <c r="P1017" s="108">
        <f t="shared" si="499"/>
        <v>0</v>
      </c>
      <c r="R1017" s="11">
        <f t="shared" si="500"/>
        <v>0</v>
      </c>
      <c r="S1017" s="108">
        <f t="shared" si="501"/>
        <v>0</v>
      </c>
      <c r="U1017" s="11">
        <f t="shared" si="502"/>
        <v>0</v>
      </c>
      <c r="V1017" s="108">
        <f t="shared" si="503"/>
        <v>0</v>
      </c>
      <c r="X1017" s="11">
        <f t="shared" si="504"/>
        <v>0</v>
      </c>
      <c r="Y1017" s="108">
        <f t="shared" si="505"/>
        <v>0</v>
      </c>
      <c r="AA1017" s="11">
        <f t="shared" si="506"/>
        <v>0</v>
      </c>
      <c r="AB1017" s="108">
        <f t="shared" si="507"/>
        <v>0</v>
      </c>
      <c r="AD1017" s="11">
        <f t="shared" si="508"/>
        <v>0</v>
      </c>
      <c r="AE1017" s="108">
        <f t="shared" si="509"/>
        <v>0</v>
      </c>
      <c r="AG1017" s="11">
        <f t="shared" si="510"/>
        <v>0</v>
      </c>
      <c r="AH1017" s="108">
        <f t="shared" si="511"/>
        <v>0</v>
      </c>
      <c r="AJ1017" s="11">
        <f t="shared" si="512"/>
        <v>0</v>
      </c>
      <c r="AK1017" s="108">
        <f t="shared" si="513"/>
        <v>0</v>
      </c>
      <c r="AM1017" s="11">
        <f t="shared" si="514"/>
        <v>0</v>
      </c>
      <c r="AN1017" s="108">
        <f t="shared" si="515"/>
        <v>0</v>
      </c>
      <c r="AP1017" s="11">
        <f t="shared" si="516"/>
        <v>0</v>
      </c>
      <c r="AQ1017" s="108">
        <f t="shared" si="517"/>
        <v>0</v>
      </c>
      <c r="AS1017" s="11">
        <f t="shared" si="518"/>
        <v>0</v>
      </c>
      <c r="AT1017" s="108">
        <f t="shared" si="519"/>
        <v>0</v>
      </c>
      <c r="AU1017" s="158" t="str">
        <f>IF(C1017="","",VLOOKUP(B1017,apoio!P:S,4,0))</f>
        <v/>
      </c>
    </row>
    <row r="1018" spans="1:47" ht="15" customHeight="1" x14ac:dyDescent="0.25">
      <c r="A1018" s="7" t="str">
        <f>IF('1_geral'!$D$15="","",'1_geral'!$A$15)</f>
        <v/>
      </c>
      <c r="B1018" s="49" t="str">
        <f>IF('1_geral'!$G$15="","",'1_geral'!$G$15)</f>
        <v/>
      </c>
      <c r="C1018" s="49" t="str">
        <f>IF('1_geral'!$D$15="","",'1_geral'!$D$15)</f>
        <v/>
      </c>
      <c r="D1018" s="35" t="str">
        <f>IF(C1018="","",1/'3_pessoal'!C$15)</f>
        <v/>
      </c>
      <c r="E1018" s="12">
        <f>IF(C1018="",0,'3_pessoal'!CU$15)</f>
        <v>0</v>
      </c>
      <c r="F1018" s="33">
        <f>IF(C1018="",0,'3_pessoal'!CW$15)</f>
        <v>0</v>
      </c>
      <c r="G1018" s="12">
        <f t="shared" si="495"/>
        <v>0</v>
      </c>
      <c r="I1018" s="12">
        <f t="shared" si="493"/>
        <v>0</v>
      </c>
      <c r="J1018" s="12">
        <f t="shared" si="494"/>
        <v>0</v>
      </c>
      <c r="L1018" s="12">
        <f t="shared" si="496"/>
        <v>0</v>
      </c>
      <c r="M1018" s="33">
        <f t="shared" si="497"/>
        <v>0</v>
      </c>
      <c r="O1018" s="12">
        <f t="shared" si="498"/>
        <v>0</v>
      </c>
      <c r="P1018" s="33">
        <f t="shared" si="499"/>
        <v>0</v>
      </c>
      <c r="R1018" s="12">
        <f t="shared" si="500"/>
        <v>0</v>
      </c>
      <c r="S1018" s="33">
        <f t="shared" si="501"/>
        <v>0</v>
      </c>
      <c r="U1018" s="12">
        <f t="shared" si="502"/>
        <v>0</v>
      </c>
      <c r="V1018" s="33">
        <f t="shared" si="503"/>
        <v>0</v>
      </c>
      <c r="X1018" s="12">
        <f t="shared" si="504"/>
        <v>0</v>
      </c>
      <c r="Y1018" s="33">
        <f t="shared" si="505"/>
        <v>0</v>
      </c>
      <c r="AA1018" s="12">
        <f t="shared" si="506"/>
        <v>0</v>
      </c>
      <c r="AB1018" s="33">
        <f t="shared" si="507"/>
        <v>0</v>
      </c>
      <c r="AD1018" s="12">
        <f t="shared" si="508"/>
        <v>0</v>
      </c>
      <c r="AE1018" s="33">
        <f t="shared" si="509"/>
        <v>0</v>
      </c>
      <c r="AG1018" s="12">
        <f t="shared" si="510"/>
        <v>0</v>
      </c>
      <c r="AH1018" s="33">
        <f t="shared" si="511"/>
        <v>0</v>
      </c>
      <c r="AJ1018" s="12">
        <f t="shared" si="512"/>
        <v>0</v>
      </c>
      <c r="AK1018" s="33">
        <f t="shared" si="513"/>
        <v>0</v>
      </c>
      <c r="AM1018" s="12">
        <f t="shared" si="514"/>
        <v>0</v>
      </c>
      <c r="AN1018" s="33">
        <f t="shared" si="515"/>
        <v>0</v>
      </c>
      <c r="AP1018" s="12">
        <f t="shared" si="516"/>
        <v>0</v>
      </c>
      <c r="AQ1018" s="33">
        <f t="shared" si="517"/>
        <v>0</v>
      </c>
      <c r="AS1018" s="12">
        <f t="shared" si="518"/>
        <v>0</v>
      </c>
      <c r="AT1018" s="33">
        <f t="shared" si="519"/>
        <v>0</v>
      </c>
      <c r="AU1018" s="158" t="str">
        <f>IF(C1018="","",VLOOKUP(B1018,apoio!P:S,4,0))</f>
        <v/>
      </c>
    </row>
    <row r="1019" spans="1:47" ht="15" customHeight="1" x14ac:dyDescent="0.25">
      <c r="A1019" s="10" t="str">
        <f>IF('1_geral'!$D$16="","",'1_geral'!$A$16)</f>
        <v/>
      </c>
      <c r="B1019" s="48" t="str">
        <f>IF('1_geral'!$G$16="","",'1_geral'!$G$16)</f>
        <v/>
      </c>
      <c r="C1019" s="48" t="str">
        <f>IF('1_geral'!$D$16="","",'1_geral'!$D$16)</f>
        <v/>
      </c>
      <c r="D1019" s="35" t="str">
        <f>IF(C1019="","",1/'3_pessoal'!C$16)</f>
        <v/>
      </c>
      <c r="E1019" s="11">
        <f>IF(C1019="",0,'3_pessoal'!CU$16)</f>
        <v>0</v>
      </c>
      <c r="F1019" s="108">
        <f>IF(C1019="",0,'3_pessoal'!CW$16)</f>
        <v>0</v>
      </c>
      <c r="G1019" s="11">
        <f t="shared" si="495"/>
        <v>0</v>
      </c>
      <c r="I1019" s="11">
        <f t="shared" si="493"/>
        <v>0</v>
      </c>
      <c r="J1019" s="112">
        <f t="shared" si="494"/>
        <v>0</v>
      </c>
      <c r="L1019" s="11">
        <f t="shared" si="496"/>
        <v>0</v>
      </c>
      <c r="M1019" s="108">
        <f t="shared" si="497"/>
        <v>0</v>
      </c>
      <c r="O1019" s="11">
        <f t="shared" si="498"/>
        <v>0</v>
      </c>
      <c r="P1019" s="108">
        <f t="shared" si="499"/>
        <v>0</v>
      </c>
      <c r="R1019" s="11">
        <f t="shared" si="500"/>
        <v>0</v>
      </c>
      <c r="S1019" s="108">
        <f t="shared" si="501"/>
        <v>0</v>
      </c>
      <c r="U1019" s="11">
        <f t="shared" si="502"/>
        <v>0</v>
      </c>
      <c r="V1019" s="108">
        <f t="shared" si="503"/>
        <v>0</v>
      </c>
      <c r="X1019" s="11">
        <f t="shared" si="504"/>
        <v>0</v>
      </c>
      <c r="Y1019" s="108">
        <f t="shared" si="505"/>
        <v>0</v>
      </c>
      <c r="AA1019" s="11">
        <f t="shared" si="506"/>
        <v>0</v>
      </c>
      <c r="AB1019" s="108">
        <f t="shared" si="507"/>
        <v>0</v>
      </c>
      <c r="AD1019" s="11">
        <f t="shared" si="508"/>
        <v>0</v>
      </c>
      <c r="AE1019" s="108">
        <f t="shared" si="509"/>
        <v>0</v>
      </c>
      <c r="AG1019" s="11">
        <f t="shared" si="510"/>
        <v>0</v>
      </c>
      <c r="AH1019" s="108">
        <f t="shared" si="511"/>
        <v>0</v>
      </c>
      <c r="AJ1019" s="11">
        <f t="shared" si="512"/>
        <v>0</v>
      </c>
      <c r="AK1019" s="108">
        <f t="shared" si="513"/>
        <v>0</v>
      </c>
      <c r="AM1019" s="11">
        <f t="shared" si="514"/>
        <v>0</v>
      </c>
      <c r="AN1019" s="108">
        <f t="shared" si="515"/>
        <v>0</v>
      </c>
      <c r="AP1019" s="11">
        <f t="shared" si="516"/>
        <v>0</v>
      </c>
      <c r="AQ1019" s="108">
        <f t="shared" si="517"/>
        <v>0</v>
      </c>
      <c r="AS1019" s="11">
        <f t="shared" si="518"/>
        <v>0</v>
      </c>
      <c r="AT1019" s="108">
        <f t="shared" si="519"/>
        <v>0</v>
      </c>
      <c r="AU1019" s="158" t="str">
        <f>IF(C1019="","",VLOOKUP(B1019,apoio!P:S,4,0))</f>
        <v/>
      </c>
    </row>
    <row r="1020" spans="1:47" ht="15" customHeight="1" x14ac:dyDescent="0.25">
      <c r="A1020" s="7" t="str">
        <f>IF('1_geral'!$D$17="","",'1_geral'!$A$17)</f>
        <v/>
      </c>
      <c r="B1020" s="49" t="str">
        <f>IF('1_geral'!$G$17="","",'1_geral'!$G$17)</f>
        <v/>
      </c>
      <c r="C1020" s="49" t="str">
        <f>IF('1_geral'!$D$17="","",'1_geral'!$D$17)</f>
        <v/>
      </c>
      <c r="D1020" s="35" t="str">
        <f>IF(C1020="","",1/'3_pessoal'!C$17)</f>
        <v/>
      </c>
      <c r="E1020" s="12">
        <f>IF(C1020="",0,'3_pessoal'!CU$17)</f>
        <v>0</v>
      </c>
      <c r="F1020" s="33">
        <f>IF(C1020="",0,'3_pessoal'!CW$17)</f>
        <v>0</v>
      </c>
      <c r="G1020" s="12">
        <f t="shared" si="495"/>
        <v>0</v>
      </c>
      <c r="I1020" s="12">
        <f t="shared" si="493"/>
        <v>0</v>
      </c>
      <c r="J1020" s="12">
        <f t="shared" si="494"/>
        <v>0</v>
      </c>
      <c r="L1020" s="12">
        <f t="shared" si="496"/>
        <v>0</v>
      </c>
      <c r="M1020" s="33">
        <f t="shared" si="497"/>
        <v>0</v>
      </c>
      <c r="O1020" s="12">
        <f t="shared" si="498"/>
        <v>0</v>
      </c>
      <c r="P1020" s="33">
        <f t="shared" si="499"/>
        <v>0</v>
      </c>
      <c r="R1020" s="12">
        <f t="shared" si="500"/>
        <v>0</v>
      </c>
      <c r="S1020" s="33">
        <f t="shared" si="501"/>
        <v>0</v>
      </c>
      <c r="U1020" s="12">
        <f t="shared" si="502"/>
        <v>0</v>
      </c>
      <c r="V1020" s="33">
        <f t="shared" si="503"/>
        <v>0</v>
      </c>
      <c r="X1020" s="12">
        <f t="shared" si="504"/>
        <v>0</v>
      </c>
      <c r="Y1020" s="33">
        <f t="shared" si="505"/>
        <v>0</v>
      </c>
      <c r="AA1020" s="12">
        <f t="shared" si="506"/>
        <v>0</v>
      </c>
      <c r="AB1020" s="33">
        <f t="shared" si="507"/>
        <v>0</v>
      </c>
      <c r="AD1020" s="12">
        <f t="shared" si="508"/>
        <v>0</v>
      </c>
      <c r="AE1020" s="33">
        <f t="shared" si="509"/>
        <v>0</v>
      </c>
      <c r="AG1020" s="12">
        <f t="shared" si="510"/>
        <v>0</v>
      </c>
      <c r="AH1020" s="33">
        <f t="shared" si="511"/>
        <v>0</v>
      </c>
      <c r="AJ1020" s="12">
        <f t="shared" si="512"/>
        <v>0</v>
      </c>
      <c r="AK1020" s="33">
        <f t="shared" si="513"/>
        <v>0</v>
      </c>
      <c r="AM1020" s="12">
        <f t="shared" si="514"/>
        <v>0</v>
      </c>
      <c r="AN1020" s="33">
        <f t="shared" si="515"/>
        <v>0</v>
      </c>
      <c r="AP1020" s="12">
        <f t="shared" si="516"/>
        <v>0</v>
      </c>
      <c r="AQ1020" s="33">
        <f t="shared" si="517"/>
        <v>0</v>
      </c>
      <c r="AS1020" s="12">
        <f t="shared" si="518"/>
        <v>0</v>
      </c>
      <c r="AT1020" s="33">
        <f t="shared" si="519"/>
        <v>0</v>
      </c>
      <c r="AU1020" s="158" t="str">
        <f>IF(C1020="","",VLOOKUP(B1020,apoio!P:S,4,0))</f>
        <v/>
      </c>
    </row>
    <row r="1021" spans="1:47" ht="15" customHeight="1" x14ac:dyDescent="0.25">
      <c r="A1021" s="10" t="str">
        <f>IF('1_geral'!$D$18="","",'1_geral'!$A$18)</f>
        <v/>
      </c>
      <c r="B1021" s="48" t="str">
        <f>IF('1_geral'!$G$18="","",'1_geral'!$G$18)</f>
        <v/>
      </c>
      <c r="C1021" s="48" t="str">
        <f>IF('1_geral'!$D$18="","",'1_geral'!$D$18)</f>
        <v/>
      </c>
      <c r="D1021" s="35" t="str">
        <f>IF(C1021="","",1/'3_pessoal'!C$18)</f>
        <v/>
      </c>
      <c r="E1021" s="11">
        <f>IF(C1021="",0,'3_pessoal'!CU$18)</f>
        <v>0</v>
      </c>
      <c r="F1021" s="108">
        <f>IF(C1021="",0,'3_pessoal'!CW$18)</f>
        <v>0</v>
      </c>
      <c r="G1021" s="11">
        <f t="shared" si="495"/>
        <v>0</v>
      </c>
      <c r="I1021" s="11">
        <f t="shared" si="493"/>
        <v>0</v>
      </c>
      <c r="J1021" s="112">
        <f t="shared" si="494"/>
        <v>0</v>
      </c>
      <c r="L1021" s="11">
        <f t="shared" si="496"/>
        <v>0</v>
      </c>
      <c r="M1021" s="108">
        <f t="shared" si="497"/>
        <v>0</v>
      </c>
      <c r="O1021" s="11">
        <f t="shared" si="498"/>
        <v>0</v>
      </c>
      <c r="P1021" s="108">
        <f t="shared" si="499"/>
        <v>0</v>
      </c>
      <c r="R1021" s="11">
        <f t="shared" si="500"/>
        <v>0</v>
      </c>
      <c r="S1021" s="108">
        <f t="shared" si="501"/>
        <v>0</v>
      </c>
      <c r="U1021" s="11">
        <f t="shared" si="502"/>
        <v>0</v>
      </c>
      <c r="V1021" s="108">
        <f t="shared" si="503"/>
        <v>0</v>
      </c>
      <c r="X1021" s="11">
        <f t="shared" si="504"/>
        <v>0</v>
      </c>
      <c r="Y1021" s="108">
        <f t="shared" si="505"/>
        <v>0</v>
      </c>
      <c r="AA1021" s="11">
        <f t="shared" si="506"/>
        <v>0</v>
      </c>
      <c r="AB1021" s="108">
        <f t="shared" si="507"/>
        <v>0</v>
      </c>
      <c r="AD1021" s="11">
        <f t="shared" si="508"/>
        <v>0</v>
      </c>
      <c r="AE1021" s="108">
        <f t="shared" si="509"/>
        <v>0</v>
      </c>
      <c r="AG1021" s="11">
        <f t="shared" si="510"/>
        <v>0</v>
      </c>
      <c r="AH1021" s="108">
        <f t="shared" si="511"/>
        <v>0</v>
      </c>
      <c r="AJ1021" s="11">
        <f t="shared" si="512"/>
        <v>0</v>
      </c>
      <c r="AK1021" s="108">
        <f t="shared" si="513"/>
        <v>0</v>
      </c>
      <c r="AM1021" s="11">
        <f t="shared" si="514"/>
        <v>0</v>
      </c>
      <c r="AN1021" s="108">
        <f t="shared" si="515"/>
        <v>0</v>
      </c>
      <c r="AP1021" s="11">
        <f t="shared" si="516"/>
        <v>0</v>
      </c>
      <c r="AQ1021" s="108">
        <f t="shared" si="517"/>
        <v>0</v>
      </c>
      <c r="AS1021" s="11">
        <f t="shared" si="518"/>
        <v>0</v>
      </c>
      <c r="AT1021" s="108">
        <f t="shared" si="519"/>
        <v>0</v>
      </c>
      <c r="AU1021" s="158" t="str">
        <f>IF(C1021="","",VLOOKUP(B1021,apoio!P:S,4,0))</f>
        <v/>
      </c>
    </row>
    <row r="1022" spans="1:47" ht="15" customHeight="1" x14ac:dyDescent="0.25">
      <c r="A1022" s="7" t="str">
        <f>IF('1_geral'!$D$19="","",'1_geral'!$A$19)</f>
        <v/>
      </c>
      <c r="B1022" s="49" t="str">
        <f>IF('1_geral'!$G$19="","",'1_geral'!$G$19)</f>
        <v/>
      </c>
      <c r="C1022" s="49" t="str">
        <f>IF('1_geral'!$D$19="","",'1_geral'!$D$19)</f>
        <v/>
      </c>
      <c r="D1022" s="35" t="str">
        <f>IF(C1022="","",1/'3_pessoal'!C$19)</f>
        <v/>
      </c>
      <c r="E1022" s="12">
        <f>IF(C1022="",0,'3_pessoal'!CU$19)</f>
        <v>0</v>
      </c>
      <c r="F1022" s="33">
        <f>IF(C1022="",0,'3_pessoal'!CW$19)</f>
        <v>0</v>
      </c>
      <c r="G1022" s="12">
        <f t="shared" si="495"/>
        <v>0</v>
      </c>
      <c r="I1022" s="12">
        <f t="shared" si="493"/>
        <v>0</v>
      </c>
      <c r="J1022" s="12">
        <f t="shared" si="494"/>
        <v>0</v>
      </c>
      <c r="L1022" s="12">
        <f t="shared" si="496"/>
        <v>0</v>
      </c>
      <c r="M1022" s="33">
        <f t="shared" si="497"/>
        <v>0</v>
      </c>
      <c r="O1022" s="12">
        <f t="shared" si="498"/>
        <v>0</v>
      </c>
      <c r="P1022" s="33">
        <f t="shared" si="499"/>
        <v>0</v>
      </c>
      <c r="R1022" s="12">
        <f t="shared" si="500"/>
        <v>0</v>
      </c>
      <c r="S1022" s="33">
        <f t="shared" si="501"/>
        <v>0</v>
      </c>
      <c r="U1022" s="12">
        <f t="shared" si="502"/>
        <v>0</v>
      </c>
      <c r="V1022" s="33">
        <f t="shared" si="503"/>
        <v>0</v>
      </c>
      <c r="X1022" s="12">
        <f t="shared" si="504"/>
        <v>0</v>
      </c>
      <c r="Y1022" s="33">
        <f t="shared" si="505"/>
        <v>0</v>
      </c>
      <c r="AA1022" s="12">
        <f t="shared" si="506"/>
        <v>0</v>
      </c>
      <c r="AB1022" s="33">
        <f t="shared" si="507"/>
        <v>0</v>
      </c>
      <c r="AD1022" s="12">
        <f t="shared" si="508"/>
        <v>0</v>
      </c>
      <c r="AE1022" s="33">
        <f t="shared" si="509"/>
        <v>0</v>
      </c>
      <c r="AG1022" s="12">
        <f t="shared" si="510"/>
        <v>0</v>
      </c>
      <c r="AH1022" s="33">
        <f t="shared" si="511"/>
        <v>0</v>
      </c>
      <c r="AJ1022" s="12">
        <f t="shared" si="512"/>
        <v>0</v>
      </c>
      <c r="AK1022" s="33">
        <f t="shared" si="513"/>
        <v>0</v>
      </c>
      <c r="AM1022" s="12">
        <f t="shared" si="514"/>
        <v>0</v>
      </c>
      <c r="AN1022" s="33">
        <f t="shared" si="515"/>
        <v>0</v>
      </c>
      <c r="AP1022" s="12">
        <f t="shared" si="516"/>
        <v>0</v>
      </c>
      <c r="AQ1022" s="33">
        <f t="shared" si="517"/>
        <v>0</v>
      </c>
      <c r="AS1022" s="12">
        <f t="shared" si="518"/>
        <v>0</v>
      </c>
      <c r="AT1022" s="33">
        <f t="shared" si="519"/>
        <v>0</v>
      </c>
      <c r="AU1022" s="158" t="str">
        <f>IF(C1022="","",VLOOKUP(B1022,apoio!P:S,4,0))</f>
        <v/>
      </c>
    </row>
    <row r="1023" spans="1:47" ht="15" customHeight="1" x14ac:dyDescent="0.25">
      <c r="A1023" s="10" t="str">
        <f>IF('1_geral'!$D$20="","",'1_geral'!$A$20)</f>
        <v/>
      </c>
      <c r="B1023" s="48" t="str">
        <f>IF('1_geral'!$G$20="","",'1_geral'!$G$20)</f>
        <v/>
      </c>
      <c r="C1023" s="48" t="str">
        <f>IF('1_geral'!$D$20="","",'1_geral'!$D$20)</f>
        <v/>
      </c>
      <c r="D1023" s="35" t="str">
        <f>IF(C1023="","",1/'3_pessoal'!C$20)</f>
        <v/>
      </c>
      <c r="E1023" s="11">
        <f>IF(C1023="",0,'3_pessoal'!CU$20)</f>
        <v>0</v>
      </c>
      <c r="F1023" s="108">
        <f>IF(C1023="",0,'3_pessoal'!CW$20)</f>
        <v>0</v>
      </c>
      <c r="G1023" s="11">
        <f t="shared" si="495"/>
        <v>0</v>
      </c>
      <c r="I1023" s="11">
        <f t="shared" si="493"/>
        <v>0</v>
      </c>
      <c r="J1023" s="112">
        <f t="shared" si="494"/>
        <v>0</v>
      </c>
      <c r="L1023" s="11">
        <f t="shared" si="496"/>
        <v>0</v>
      </c>
      <c r="M1023" s="108">
        <f t="shared" si="497"/>
        <v>0</v>
      </c>
      <c r="O1023" s="11">
        <f t="shared" si="498"/>
        <v>0</v>
      </c>
      <c r="P1023" s="108">
        <f t="shared" si="499"/>
        <v>0</v>
      </c>
      <c r="R1023" s="11">
        <f t="shared" si="500"/>
        <v>0</v>
      </c>
      <c r="S1023" s="108">
        <f t="shared" si="501"/>
        <v>0</v>
      </c>
      <c r="U1023" s="11">
        <f t="shared" si="502"/>
        <v>0</v>
      </c>
      <c r="V1023" s="108">
        <f t="shared" si="503"/>
        <v>0</v>
      </c>
      <c r="X1023" s="11">
        <f t="shared" si="504"/>
        <v>0</v>
      </c>
      <c r="Y1023" s="108">
        <f t="shared" si="505"/>
        <v>0</v>
      </c>
      <c r="AA1023" s="11">
        <f t="shared" si="506"/>
        <v>0</v>
      </c>
      <c r="AB1023" s="108">
        <f t="shared" si="507"/>
        <v>0</v>
      </c>
      <c r="AD1023" s="11">
        <f t="shared" si="508"/>
        <v>0</v>
      </c>
      <c r="AE1023" s="108">
        <f t="shared" si="509"/>
        <v>0</v>
      </c>
      <c r="AG1023" s="11">
        <f t="shared" si="510"/>
        <v>0</v>
      </c>
      <c r="AH1023" s="108">
        <f t="shared" si="511"/>
        <v>0</v>
      </c>
      <c r="AJ1023" s="11">
        <f t="shared" si="512"/>
        <v>0</v>
      </c>
      <c r="AK1023" s="108">
        <f t="shared" si="513"/>
        <v>0</v>
      </c>
      <c r="AM1023" s="11">
        <f t="shared" si="514"/>
        <v>0</v>
      </c>
      <c r="AN1023" s="108">
        <f t="shared" si="515"/>
        <v>0</v>
      </c>
      <c r="AP1023" s="11">
        <f t="shared" si="516"/>
        <v>0</v>
      </c>
      <c r="AQ1023" s="108">
        <f t="shared" si="517"/>
        <v>0</v>
      </c>
      <c r="AS1023" s="11">
        <f t="shared" si="518"/>
        <v>0</v>
      </c>
      <c r="AT1023" s="108">
        <f t="shared" si="519"/>
        <v>0</v>
      </c>
      <c r="AU1023" s="158" t="str">
        <f>IF(C1023="","",VLOOKUP(B1023,apoio!P:S,4,0))</f>
        <v/>
      </c>
    </row>
    <row r="1024" spans="1:47" ht="15" customHeight="1" x14ac:dyDescent="0.25">
      <c r="A1024" s="7" t="str">
        <f>IF('1_geral'!$D$21="","",'1_geral'!$A$21)</f>
        <v/>
      </c>
      <c r="B1024" s="49" t="str">
        <f>IF('1_geral'!$G$21="","",'1_geral'!$G$21)</f>
        <v/>
      </c>
      <c r="C1024" s="49" t="str">
        <f>IF('1_geral'!$D$21="","",'1_geral'!$D$21)</f>
        <v/>
      </c>
      <c r="D1024" s="35" t="str">
        <f>IF(C1024="","",1/'3_pessoal'!C$21)</f>
        <v/>
      </c>
      <c r="E1024" s="12">
        <f>IF(C1024="",0,'3_pessoal'!CU$21)</f>
        <v>0</v>
      </c>
      <c r="F1024" s="33">
        <f>IF(C1024="",0,'3_pessoal'!CW$21)</f>
        <v>0</v>
      </c>
      <c r="G1024" s="12">
        <f t="shared" si="495"/>
        <v>0</v>
      </c>
      <c r="I1024" s="12">
        <f t="shared" si="493"/>
        <v>0</v>
      </c>
      <c r="J1024" s="12">
        <f t="shared" si="494"/>
        <v>0</v>
      </c>
      <c r="L1024" s="12">
        <f t="shared" si="496"/>
        <v>0</v>
      </c>
      <c r="M1024" s="33">
        <f t="shared" si="497"/>
        <v>0</v>
      </c>
      <c r="O1024" s="12">
        <f t="shared" si="498"/>
        <v>0</v>
      </c>
      <c r="P1024" s="33">
        <f t="shared" si="499"/>
        <v>0</v>
      </c>
      <c r="R1024" s="12">
        <f t="shared" si="500"/>
        <v>0</v>
      </c>
      <c r="S1024" s="33">
        <f t="shared" si="501"/>
        <v>0</v>
      </c>
      <c r="U1024" s="12">
        <f t="shared" si="502"/>
        <v>0</v>
      </c>
      <c r="V1024" s="33">
        <f t="shared" si="503"/>
        <v>0</v>
      </c>
      <c r="X1024" s="12">
        <f t="shared" si="504"/>
        <v>0</v>
      </c>
      <c r="Y1024" s="33">
        <f t="shared" si="505"/>
        <v>0</v>
      </c>
      <c r="AA1024" s="12">
        <f t="shared" si="506"/>
        <v>0</v>
      </c>
      <c r="AB1024" s="33">
        <f t="shared" si="507"/>
        <v>0</v>
      </c>
      <c r="AD1024" s="12">
        <f t="shared" si="508"/>
        <v>0</v>
      </c>
      <c r="AE1024" s="33">
        <f t="shared" si="509"/>
        <v>0</v>
      </c>
      <c r="AG1024" s="12">
        <f t="shared" si="510"/>
        <v>0</v>
      </c>
      <c r="AH1024" s="33">
        <f t="shared" si="511"/>
        <v>0</v>
      </c>
      <c r="AJ1024" s="12">
        <f t="shared" si="512"/>
        <v>0</v>
      </c>
      <c r="AK1024" s="33">
        <f t="shared" si="513"/>
        <v>0</v>
      </c>
      <c r="AM1024" s="12">
        <f t="shared" si="514"/>
        <v>0</v>
      </c>
      <c r="AN1024" s="33">
        <f t="shared" si="515"/>
        <v>0</v>
      </c>
      <c r="AP1024" s="12">
        <f t="shared" si="516"/>
        <v>0</v>
      </c>
      <c r="AQ1024" s="33">
        <f t="shared" si="517"/>
        <v>0</v>
      </c>
      <c r="AS1024" s="12">
        <f t="shared" si="518"/>
        <v>0</v>
      </c>
      <c r="AT1024" s="33">
        <f t="shared" si="519"/>
        <v>0</v>
      </c>
      <c r="AU1024" s="158" t="str">
        <f>IF(C1024="","",VLOOKUP(B1024,apoio!P:S,4,0))</f>
        <v/>
      </c>
    </row>
    <row r="1025" spans="1:47" ht="15" customHeight="1" x14ac:dyDescent="0.25">
      <c r="A1025" s="10" t="str">
        <f>IF('1_geral'!$D$22="","",'1_geral'!$A$22)</f>
        <v/>
      </c>
      <c r="B1025" s="48" t="str">
        <f>IF('1_geral'!$G$22="","",'1_geral'!$G$22)</f>
        <v/>
      </c>
      <c r="C1025" s="48" t="str">
        <f>IF('1_geral'!$D$22="","",'1_geral'!$D$22)</f>
        <v/>
      </c>
      <c r="D1025" s="35" t="str">
        <f>IF(C1025="","",1/'3_pessoal'!C$22)</f>
        <v/>
      </c>
      <c r="E1025" s="11">
        <f>IF(C1025="",0,'3_pessoal'!CU$22)</f>
        <v>0</v>
      </c>
      <c r="F1025" s="108">
        <f>IF(C1025="",0,'3_pessoal'!CW$22)</f>
        <v>0</v>
      </c>
      <c r="G1025" s="11">
        <f t="shared" si="495"/>
        <v>0</v>
      </c>
      <c r="I1025" s="11">
        <f t="shared" si="493"/>
        <v>0</v>
      </c>
      <c r="J1025" s="112">
        <f t="shared" si="494"/>
        <v>0</v>
      </c>
      <c r="L1025" s="11">
        <f t="shared" si="496"/>
        <v>0</v>
      </c>
      <c r="M1025" s="108">
        <f t="shared" si="497"/>
        <v>0</v>
      </c>
      <c r="O1025" s="11">
        <f t="shared" si="498"/>
        <v>0</v>
      </c>
      <c r="P1025" s="108">
        <f t="shared" si="499"/>
        <v>0</v>
      </c>
      <c r="R1025" s="11">
        <f t="shared" si="500"/>
        <v>0</v>
      </c>
      <c r="S1025" s="108">
        <f t="shared" si="501"/>
        <v>0</v>
      </c>
      <c r="U1025" s="11">
        <f t="shared" si="502"/>
        <v>0</v>
      </c>
      <c r="V1025" s="108">
        <f t="shared" si="503"/>
        <v>0</v>
      </c>
      <c r="X1025" s="11">
        <f t="shared" si="504"/>
        <v>0</v>
      </c>
      <c r="Y1025" s="108">
        <f t="shared" si="505"/>
        <v>0</v>
      </c>
      <c r="AA1025" s="11">
        <f t="shared" si="506"/>
        <v>0</v>
      </c>
      <c r="AB1025" s="108">
        <f t="shared" si="507"/>
        <v>0</v>
      </c>
      <c r="AD1025" s="11">
        <f t="shared" si="508"/>
        <v>0</v>
      </c>
      <c r="AE1025" s="108">
        <f t="shared" si="509"/>
        <v>0</v>
      </c>
      <c r="AG1025" s="11">
        <f t="shared" si="510"/>
        <v>0</v>
      </c>
      <c r="AH1025" s="108">
        <f t="shared" si="511"/>
        <v>0</v>
      </c>
      <c r="AJ1025" s="11">
        <f t="shared" si="512"/>
        <v>0</v>
      </c>
      <c r="AK1025" s="108">
        <f t="shared" si="513"/>
        <v>0</v>
      </c>
      <c r="AM1025" s="11">
        <f t="shared" si="514"/>
        <v>0</v>
      </c>
      <c r="AN1025" s="108">
        <f t="shared" si="515"/>
        <v>0</v>
      </c>
      <c r="AP1025" s="11">
        <f t="shared" si="516"/>
        <v>0</v>
      </c>
      <c r="AQ1025" s="108">
        <f t="shared" si="517"/>
        <v>0</v>
      </c>
      <c r="AS1025" s="11">
        <f t="shared" si="518"/>
        <v>0</v>
      </c>
      <c r="AT1025" s="108">
        <f t="shared" si="519"/>
        <v>0</v>
      </c>
      <c r="AU1025" s="158" t="str">
        <f>IF(C1025="","",VLOOKUP(B1025,apoio!P:S,4,0))</f>
        <v/>
      </c>
    </row>
    <row r="1026" spans="1:47" ht="15" customHeight="1" x14ac:dyDescent="0.25">
      <c r="A1026" s="7" t="str">
        <f>IF('1_geral'!$D$23="","",'1_geral'!$A$23)</f>
        <v/>
      </c>
      <c r="B1026" s="49" t="str">
        <f>IF('1_geral'!$G$23="","",'1_geral'!$G$23)</f>
        <v/>
      </c>
      <c r="C1026" s="49" t="str">
        <f>IF('1_geral'!$D$23="","",'1_geral'!$D$23)</f>
        <v/>
      </c>
      <c r="D1026" s="35" t="str">
        <f>IF(C1026="","",1/'3_pessoal'!C$23)</f>
        <v/>
      </c>
      <c r="E1026" s="12">
        <f>IF(C1026="",0,'3_pessoal'!CU$23)</f>
        <v>0</v>
      </c>
      <c r="F1026" s="33">
        <f>IF(C1026="",0,'3_pessoal'!CW$23)</f>
        <v>0</v>
      </c>
      <c r="G1026" s="12">
        <f t="shared" si="495"/>
        <v>0</v>
      </c>
      <c r="I1026" s="12">
        <f t="shared" si="493"/>
        <v>0</v>
      </c>
      <c r="J1026" s="12">
        <f t="shared" si="494"/>
        <v>0</v>
      </c>
      <c r="L1026" s="12">
        <f t="shared" si="496"/>
        <v>0</v>
      </c>
      <c r="M1026" s="33">
        <f t="shared" si="497"/>
        <v>0</v>
      </c>
      <c r="O1026" s="12">
        <f t="shared" si="498"/>
        <v>0</v>
      </c>
      <c r="P1026" s="33">
        <f t="shared" si="499"/>
        <v>0</v>
      </c>
      <c r="R1026" s="12">
        <f t="shared" si="500"/>
        <v>0</v>
      </c>
      <c r="S1026" s="33">
        <f t="shared" si="501"/>
        <v>0</v>
      </c>
      <c r="U1026" s="12">
        <f t="shared" si="502"/>
        <v>0</v>
      </c>
      <c r="V1026" s="33">
        <f t="shared" si="503"/>
        <v>0</v>
      </c>
      <c r="X1026" s="12">
        <f t="shared" si="504"/>
        <v>0</v>
      </c>
      <c r="Y1026" s="33">
        <f t="shared" si="505"/>
        <v>0</v>
      </c>
      <c r="AA1026" s="12">
        <f t="shared" si="506"/>
        <v>0</v>
      </c>
      <c r="AB1026" s="33">
        <f t="shared" si="507"/>
        <v>0</v>
      </c>
      <c r="AD1026" s="12">
        <f t="shared" si="508"/>
        <v>0</v>
      </c>
      <c r="AE1026" s="33">
        <f t="shared" si="509"/>
        <v>0</v>
      </c>
      <c r="AG1026" s="12">
        <f t="shared" si="510"/>
        <v>0</v>
      </c>
      <c r="AH1026" s="33">
        <f t="shared" si="511"/>
        <v>0</v>
      </c>
      <c r="AJ1026" s="12">
        <f t="shared" si="512"/>
        <v>0</v>
      </c>
      <c r="AK1026" s="33">
        <f t="shared" si="513"/>
        <v>0</v>
      </c>
      <c r="AM1026" s="12">
        <f t="shared" si="514"/>
        <v>0</v>
      </c>
      <c r="AN1026" s="33">
        <f t="shared" si="515"/>
        <v>0</v>
      </c>
      <c r="AP1026" s="12">
        <f t="shared" si="516"/>
        <v>0</v>
      </c>
      <c r="AQ1026" s="33">
        <f t="shared" si="517"/>
        <v>0</v>
      </c>
      <c r="AS1026" s="12">
        <f t="shared" si="518"/>
        <v>0</v>
      </c>
      <c r="AT1026" s="33">
        <f t="shared" si="519"/>
        <v>0</v>
      </c>
      <c r="AU1026" s="158" t="str">
        <f>IF(C1026="","",VLOOKUP(B1026,apoio!P:S,4,0))</f>
        <v/>
      </c>
    </row>
    <row r="1027" spans="1:47" ht="15" customHeight="1" x14ac:dyDescent="0.25">
      <c r="A1027" s="10" t="str">
        <f>IF('1_geral'!$D$24="","",'1_geral'!$A$24)</f>
        <v/>
      </c>
      <c r="B1027" s="48" t="str">
        <f>IF('1_geral'!$G$24="","",'1_geral'!$G$24)</f>
        <v/>
      </c>
      <c r="C1027" s="48" t="str">
        <f>IF('1_geral'!$D$24="","",'1_geral'!$D$24)</f>
        <v/>
      </c>
      <c r="D1027" s="35" t="str">
        <f>IF(C1027="","",1/'3_pessoal'!C$24)</f>
        <v/>
      </c>
      <c r="E1027" s="11">
        <f>IF(C1027="",0,'3_pessoal'!CU$24)</f>
        <v>0</v>
      </c>
      <c r="F1027" s="108">
        <f>IF(C1027="",0,'3_pessoal'!CW$24)</f>
        <v>0</v>
      </c>
      <c r="G1027" s="11">
        <f t="shared" si="495"/>
        <v>0</v>
      </c>
      <c r="I1027" s="11">
        <f t="shared" si="493"/>
        <v>0</v>
      </c>
      <c r="J1027" s="112">
        <f t="shared" si="494"/>
        <v>0</v>
      </c>
      <c r="L1027" s="11">
        <f t="shared" si="496"/>
        <v>0</v>
      </c>
      <c r="M1027" s="108">
        <f t="shared" si="497"/>
        <v>0</v>
      </c>
      <c r="O1027" s="11">
        <f t="shared" si="498"/>
        <v>0</v>
      </c>
      <c r="P1027" s="108">
        <f t="shared" si="499"/>
        <v>0</v>
      </c>
      <c r="R1027" s="11">
        <f t="shared" si="500"/>
        <v>0</v>
      </c>
      <c r="S1027" s="108">
        <f t="shared" si="501"/>
        <v>0</v>
      </c>
      <c r="U1027" s="11">
        <f t="shared" si="502"/>
        <v>0</v>
      </c>
      <c r="V1027" s="108">
        <f t="shared" si="503"/>
        <v>0</v>
      </c>
      <c r="X1027" s="11">
        <f t="shared" si="504"/>
        <v>0</v>
      </c>
      <c r="Y1027" s="108">
        <f t="shared" si="505"/>
        <v>0</v>
      </c>
      <c r="AA1027" s="11">
        <f t="shared" si="506"/>
        <v>0</v>
      </c>
      <c r="AB1027" s="108">
        <f t="shared" si="507"/>
        <v>0</v>
      </c>
      <c r="AD1027" s="11">
        <f t="shared" si="508"/>
        <v>0</v>
      </c>
      <c r="AE1027" s="108">
        <f t="shared" si="509"/>
        <v>0</v>
      </c>
      <c r="AG1027" s="11">
        <f t="shared" si="510"/>
        <v>0</v>
      </c>
      <c r="AH1027" s="108">
        <f t="shared" si="511"/>
        <v>0</v>
      </c>
      <c r="AJ1027" s="11">
        <f t="shared" si="512"/>
        <v>0</v>
      </c>
      <c r="AK1027" s="108">
        <f t="shared" si="513"/>
        <v>0</v>
      </c>
      <c r="AM1027" s="11">
        <f t="shared" si="514"/>
        <v>0</v>
      </c>
      <c r="AN1027" s="108">
        <f t="shared" si="515"/>
        <v>0</v>
      </c>
      <c r="AP1027" s="11">
        <f t="shared" si="516"/>
        <v>0</v>
      </c>
      <c r="AQ1027" s="108">
        <f t="shared" si="517"/>
        <v>0</v>
      </c>
      <c r="AS1027" s="11">
        <f t="shared" si="518"/>
        <v>0</v>
      </c>
      <c r="AT1027" s="108">
        <f t="shared" si="519"/>
        <v>0</v>
      </c>
      <c r="AU1027" s="158" t="str">
        <f>IF(C1027="","",VLOOKUP(B1027,apoio!P:S,4,0))</f>
        <v/>
      </c>
    </row>
    <row r="1028" spans="1:47" ht="15" customHeight="1" x14ac:dyDescent="0.25">
      <c r="A1028" s="7" t="str">
        <f>IF('1_geral'!$D$25="","",'1_geral'!$A$25)</f>
        <v/>
      </c>
      <c r="B1028" s="49" t="str">
        <f>IF('1_geral'!$G$25="","",'1_geral'!$G$25)</f>
        <v/>
      </c>
      <c r="C1028" s="49" t="str">
        <f>IF('1_geral'!$D$25="","",'1_geral'!$D$25)</f>
        <v/>
      </c>
      <c r="D1028" s="35" t="str">
        <f>IF(C1028="","",1/'3_pessoal'!C$25)</f>
        <v/>
      </c>
      <c r="E1028" s="12">
        <f>IF(C1028="",0,'3_pessoal'!CU$25)</f>
        <v>0</v>
      </c>
      <c r="F1028" s="33">
        <f>IF(C1028="",0,'3_pessoal'!CW$25)</f>
        <v>0</v>
      </c>
      <c r="G1028" s="12">
        <f t="shared" si="495"/>
        <v>0</v>
      </c>
      <c r="I1028" s="12">
        <f t="shared" si="493"/>
        <v>0</v>
      </c>
      <c r="J1028" s="12">
        <f t="shared" si="494"/>
        <v>0</v>
      </c>
      <c r="L1028" s="12">
        <f t="shared" si="496"/>
        <v>0</v>
      </c>
      <c r="M1028" s="33">
        <f t="shared" si="497"/>
        <v>0</v>
      </c>
      <c r="O1028" s="12">
        <f t="shared" si="498"/>
        <v>0</v>
      </c>
      <c r="P1028" s="33">
        <f t="shared" si="499"/>
        <v>0</v>
      </c>
      <c r="R1028" s="12">
        <f t="shared" si="500"/>
        <v>0</v>
      </c>
      <c r="S1028" s="33">
        <f t="shared" si="501"/>
        <v>0</v>
      </c>
      <c r="U1028" s="12">
        <f t="shared" si="502"/>
        <v>0</v>
      </c>
      <c r="V1028" s="33">
        <f t="shared" si="503"/>
        <v>0</v>
      </c>
      <c r="X1028" s="12">
        <f t="shared" si="504"/>
        <v>0</v>
      </c>
      <c r="Y1028" s="33">
        <f t="shared" si="505"/>
        <v>0</v>
      </c>
      <c r="AA1028" s="12">
        <f t="shared" si="506"/>
        <v>0</v>
      </c>
      <c r="AB1028" s="33">
        <f t="shared" si="507"/>
        <v>0</v>
      </c>
      <c r="AD1028" s="12">
        <f t="shared" si="508"/>
        <v>0</v>
      </c>
      <c r="AE1028" s="33">
        <f t="shared" si="509"/>
        <v>0</v>
      </c>
      <c r="AG1028" s="12">
        <f t="shared" si="510"/>
        <v>0</v>
      </c>
      <c r="AH1028" s="33">
        <f t="shared" si="511"/>
        <v>0</v>
      </c>
      <c r="AJ1028" s="12">
        <f t="shared" si="512"/>
        <v>0</v>
      </c>
      <c r="AK1028" s="33">
        <f t="shared" si="513"/>
        <v>0</v>
      </c>
      <c r="AM1028" s="12">
        <f t="shared" si="514"/>
        <v>0</v>
      </c>
      <c r="AN1028" s="33">
        <f t="shared" si="515"/>
        <v>0</v>
      </c>
      <c r="AP1028" s="12">
        <f t="shared" si="516"/>
        <v>0</v>
      </c>
      <c r="AQ1028" s="33">
        <f t="shared" si="517"/>
        <v>0</v>
      </c>
      <c r="AS1028" s="12">
        <f t="shared" si="518"/>
        <v>0</v>
      </c>
      <c r="AT1028" s="33">
        <f t="shared" si="519"/>
        <v>0</v>
      </c>
      <c r="AU1028" s="158" t="str">
        <f>IF(C1028="","",VLOOKUP(B1028,apoio!P:S,4,0))</f>
        <v/>
      </c>
    </row>
    <row r="1029" spans="1:47" ht="15" customHeight="1" x14ac:dyDescent="0.25">
      <c r="A1029" s="10" t="str">
        <f>IF('1_geral'!$D$26="","",'1_geral'!$A$26)</f>
        <v/>
      </c>
      <c r="B1029" s="48" t="str">
        <f>IF('1_geral'!$G$26="","",'1_geral'!$G$26)</f>
        <v/>
      </c>
      <c r="C1029" s="48" t="str">
        <f>IF('1_geral'!$D$26="","",'1_geral'!$D$26)</f>
        <v/>
      </c>
      <c r="D1029" s="35" t="str">
        <f>IF(C1029="","",1/'3_pessoal'!C$26)</f>
        <v/>
      </c>
      <c r="E1029" s="11">
        <f>IF(C1029="",0,'3_pessoal'!CU$26)</f>
        <v>0</v>
      </c>
      <c r="F1029" s="108">
        <f>IF(C1029="",0,'3_pessoal'!CW$26)</f>
        <v>0</v>
      </c>
      <c r="G1029" s="11">
        <f t="shared" si="495"/>
        <v>0</v>
      </c>
      <c r="I1029" s="11">
        <f t="shared" si="493"/>
        <v>0</v>
      </c>
      <c r="J1029" s="112">
        <f t="shared" si="494"/>
        <v>0</v>
      </c>
      <c r="L1029" s="11">
        <f t="shared" si="496"/>
        <v>0</v>
      </c>
      <c r="M1029" s="108">
        <f t="shared" si="497"/>
        <v>0</v>
      </c>
      <c r="O1029" s="11">
        <f t="shared" si="498"/>
        <v>0</v>
      </c>
      <c r="P1029" s="108">
        <f t="shared" si="499"/>
        <v>0</v>
      </c>
      <c r="R1029" s="11">
        <f t="shared" si="500"/>
        <v>0</v>
      </c>
      <c r="S1029" s="108">
        <f t="shared" si="501"/>
        <v>0</v>
      </c>
      <c r="U1029" s="11">
        <f t="shared" si="502"/>
        <v>0</v>
      </c>
      <c r="V1029" s="108">
        <f t="shared" si="503"/>
        <v>0</v>
      </c>
      <c r="X1029" s="11">
        <f t="shared" si="504"/>
        <v>0</v>
      </c>
      <c r="Y1029" s="108">
        <f t="shared" si="505"/>
        <v>0</v>
      </c>
      <c r="AA1029" s="11">
        <f t="shared" si="506"/>
        <v>0</v>
      </c>
      <c r="AB1029" s="108">
        <f t="shared" si="507"/>
        <v>0</v>
      </c>
      <c r="AD1029" s="11">
        <f t="shared" si="508"/>
        <v>0</v>
      </c>
      <c r="AE1029" s="108">
        <f t="shared" si="509"/>
        <v>0</v>
      </c>
      <c r="AG1029" s="11">
        <f t="shared" si="510"/>
        <v>0</v>
      </c>
      <c r="AH1029" s="108">
        <f t="shared" si="511"/>
        <v>0</v>
      </c>
      <c r="AJ1029" s="11">
        <f t="shared" si="512"/>
        <v>0</v>
      </c>
      <c r="AK1029" s="108">
        <f t="shared" si="513"/>
        <v>0</v>
      </c>
      <c r="AM1029" s="11">
        <f t="shared" si="514"/>
        <v>0</v>
      </c>
      <c r="AN1029" s="108">
        <f t="shared" si="515"/>
        <v>0</v>
      </c>
      <c r="AP1029" s="11">
        <f t="shared" si="516"/>
        <v>0</v>
      </c>
      <c r="AQ1029" s="108">
        <f t="shared" si="517"/>
        <v>0</v>
      </c>
      <c r="AS1029" s="11">
        <f t="shared" si="518"/>
        <v>0</v>
      </c>
      <c r="AT1029" s="108">
        <f t="shared" si="519"/>
        <v>0</v>
      </c>
      <c r="AU1029" s="158" t="str">
        <f>IF(C1029="","",VLOOKUP(B1029,apoio!P:S,4,0))</f>
        <v/>
      </c>
    </row>
    <row r="1030" spans="1:47" ht="15" customHeight="1" x14ac:dyDescent="0.25">
      <c r="A1030" s="7" t="str">
        <f>IF('1_geral'!$D$27="","",'1_geral'!$A$27)</f>
        <v/>
      </c>
      <c r="B1030" s="49" t="str">
        <f>IF('1_geral'!$G$27="","",'1_geral'!$G$27)</f>
        <v/>
      </c>
      <c r="C1030" s="49" t="str">
        <f>IF('1_geral'!$D$27="","",'1_geral'!$D$27)</f>
        <v/>
      </c>
      <c r="D1030" s="35" t="str">
        <f>IF(C1030="","",1/'3_pessoal'!C$27)</f>
        <v/>
      </c>
      <c r="E1030" s="12">
        <f>IF(C1030="",0,'3_pessoal'!CU$27)</f>
        <v>0</v>
      </c>
      <c r="F1030" s="33">
        <f>IF(C1030="",0,'3_pessoal'!CW$27)</f>
        <v>0</v>
      </c>
      <c r="G1030" s="12">
        <f t="shared" si="495"/>
        <v>0</v>
      </c>
      <c r="I1030" s="12">
        <f t="shared" si="493"/>
        <v>0</v>
      </c>
      <c r="J1030" s="12">
        <f t="shared" si="494"/>
        <v>0</v>
      </c>
      <c r="L1030" s="12">
        <f t="shared" si="496"/>
        <v>0</v>
      </c>
      <c r="M1030" s="33">
        <f t="shared" si="497"/>
        <v>0</v>
      </c>
      <c r="O1030" s="12">
        <f t="shared" si="498"/>
        <v>0</v>
      </c>
      <c r="P1030" s="33">
        <f t="shared" si="499"/>
        <v>0</v>
      </c>
      <c r="R1030" s="12">
        <f t="shared" si="500"/>
        <v>0</v>
      </c>
      <c r="S1030" s="33">
        <f t="shared" si="501"/>
        <v>0</v>
      </c>
      <c r="U1030" s="12">
        <f t="shared" si="502"/>
        <v>0</v>
      </c>
      <c r="V1030" s="33">
        <f t="shared" si="503"/>
        <v>0</v>
      </c>
      <c r="X1030" s="12">
        <f t="shared" si="504"/>
        <v>0</v>
      </c>
      <c r="Y1030" s="33">
        <f t="shared" si="505"/>
        <v>0</v>
      </c>
      <c r="AA1030" s="12">
        <f t="shared" si="506"/>
        <v>0</v>
      </c>
      <c r="AB1030" s="33">
        <f t="shared" si="507"/>
        <v>0</v>
      </c>
      <c r="AD1030" s="12">
        <f t="shared" si="508"/>
        <v>0</v>
      </c>
      <c r="AE1030" s="33">
        <f t="shared" si="509"/>
        <v>0</v>
      </c>
      <c r="AG1030" s="12">
        <f t="shared" si="510"/>
        <v>0</v>
      </c>
      <c r="AH1030" s="33">
        <f t="shared" si="511"/>
        <v>0</v>
      </c>
      <c r="AJ1030" s="12">
        <f t="shared" si="512"/>
        <v>0</v>
      </c>
      <c r="AK1030" s="33">
        <f t="shared" si="513"/>
        <v>0</v>
      </c>
      <c r="AM1030" s="12">
        <f t="shared" si="514"/>
        <v>0</v>
      </c>
      <c r="AN1030" s="33">
        <f t="shared" si="515"/>
        <v>0</v>
      </c>
      <c r="AP1030" s="12">
        <f t="shared" si="516"/>
        <v>0</v>
      </c>
      <c r="AQ1030" s="33">
        <f t="shared" si="517"/>
        <v>0</v>
      </c>
      <c r="AS1030" s="12">
        <f t="shared" si="518"/>
        <v>0</v>
      </c>
      <c r="AT1030" s="33">
        <f t="shared" si="519"/>
        <v>0</v>
      </c>
      <c r="AU1030" s="158" t="str">
        <f>IF(C1030="","",VLOOKUP(B1030,apoio!P:S,4,0))</f>
        <v/>
      </c>
    </row>
    <row r="1031" spans="1:47" ht="15" customHeight="1" x14ac:dyDescent="0.25">
      <c r="A1031" s="10" t="str">
        <f>IF('1_geral'!$D$28="","",'1_geral'!$A$28)</f>
        <v/>
      </c>
      <c r="B1031" s="48" t="str">
        <f>IF('1_geral'!$G$28="","",'1_geral'!$G$28)</f>
        <v/>
      </c>
      <c r="C1031" s="48" t="str">
        <f>IF('1_geral'!$D$28="","",'1_geral'!$D$28)</f>
        <v/>
      </c>
      <c r="D1031" s="35" t="str">
        <f>IF(C1031="","",1/'3_pessoal'!C$28)</f>
        <v/>
      </c>
      <c r="E1031" s="11">
        <f>IF(C1031="",0,'3_pessoal'!CU$28)</f>
        <v>0</v>
      </c>
      <c r="F1031" s="108">
        <f>IF(C1031="",0,'3_pessoal'!CW$28)</f>
        <v>0</v>
      </c>
      <c r="G1031" s="11">
        <f t="shared" si="495"/>
        <v>0</v>
      </c>
      <c r="I1031" s="11">
        <f t="shared" si="493"/>
        <v>0</v>
      </c>
      <c r="J1031" s="112">
        <f t="shared" si="494"/>
        <v>0</v>
      </c>
      <c r="L1031" s="11">
        <f t="shared" si="496"/>
        <v>0</v>
      </c>
      <c r="M1031" s="108">
        <f t="shared" si="497"/>
        <v>0</v>
      </c>
      <c r="O1031" s="11">
        <f t="shared" si="498"/>
        <v>0</v>
      </c>
      <c r="P1031" s="108">
        <f t="shared" si="499"/>
        <v>0</v>
      </c>
      <c r="R1031" s="11">
        <f t="shared" si="500"/>
        <v>0</v>
      </c>
      <c r="S1031" s="108">
        <f t="shared" si="501"/>
        <v>0</v>
      </c>
      <c r="U1031" s="11">
        <f t="shared" si="502"/>
        <v>0</v>
      </c>
      <c r="V1031" s="108">
        <f t="shared" si="503"/>
        <v>0</v>
      </c>
      <c r="X1031" s="11">
        <f t="shared" si="504"/>
        <v>0</v>
      </c>
      <c r="Y1031" s="108">
        <f t="shared" si="505"/>
        <v>0</v>
      </c>
      <c r="AA1031" s="11">
        <f t="shared" si="506"/>
        <v>0</v>
      </c>
      <c r="AB1031" s="108">
        <f t="shared" si="507"/>
        <v>0</v>
      </c>
      <c r="AD1031" s="11">
        <f t="shared" si="508"/>
        <v>0</v>
      </c>
      <c r="AE1031" s="108">
        <f t="shared" si="509"/>
        <v>0</v>
      </c>
      <c r="AG1031" s="11">
        <f t="shared" si="510"/>
        <v>0</v>
      </c>
      <c r="AH1031" s="108">
        <f t="shared" si="511"/>
        <v>0</v>
      </c>
      <c r="AJ1031" s="11">
        <f t="shared" si="512"/>
        <v>0</v>
      </c>
      <c r="AK1031" s="108">
        <f t="shared" si="513"/>
        <v>0</v>
      </c>
      <c r="AM1031" s="11">
        <f t="shared" si="514"/>
        <v>0</v>
      </c>
      <c r="AN1031" s="108">
        <f t="shared" si="515"/>
        <v>0</v>
      </c>
      <c r="AP1031" s="11">
        <f t="shared" si="516"/>
        <v>0</v>
      </c>
      <c r="AQ1031" s="108">
        <f t="shared" si="517"/>
        <v>0</v>
      </c>
      <c r="AS1031" s="11">
        <f t="shared" si="518"/>
        <v>0</v>
      </c>
      <c r="AT1031" s="108">
        <f t="shared" si="519"/>
        <v>0</v>
      </c>
      <c r="AU1031" s="158" t="str">
        <f>IF(C1031="","",VLOOKUP(B1031,apoio!P:S,4,0))</f>
        <v/>
      </c>
    </row>
    <row r="1032" spans="1:47" ht="15" customHeight="1" x14ac:dyDescent="0.25">
      <c r="A1032" s="7" t="str">
        <f>IF('1_geral'!$D$29="","",'1_geral'!$A$29)</f>
        <v/>
      </c>
      <c r="B1032" s="49" t="str">
        <f>IF('1_geral'!$G$29="","",'1_geral'!$G$29)</f>
        <v/>
      </c>
      <c r="C1032" s="49" t="str">
        <f>IF('1_geral'!$D$29="","",'1_geral'!$D$29)</f>
        <v/>
      </c>
      <c r="D1032" s="35" t="str">
        <f>IF(C1032="","",1/'3_pessoal'!C$29)</f>
        <v/>
      </c>
      <c r="E1032" s="12">
        <f>IF(C1032="",0,'3_pessoal'!CU$29)</f>
        <v>0</v>
      </c>
      <c r="F1032" s="33">
        <f>IF(C1032="",0,'3_pessoal'!CW$29)</f>
        <v>0</v>
      </c>
      <c r="G1032" s="12">
        <f t="shared" si="495"/>
        <v>0</v>
      </c>
      <c r="I1032" s="12">
        <f t="shared" si="493"/>
        <v>0</v>
      </c>
      <c r="J1032" s="12">
        <f t="shared" si="494"/>
        <v>0</v>
      </c>
      <c r="L1032" s="12">
        <f t="shared" si="496"/>
        <v>0</v>
      </c>
      <c r="M1032" s="33">
        <f t="shared" si="497"/>
        <v>0</v>
      </c>
      <c r="O1032" s="12">
        <f t="shared" si="498"/>
        <v>0</v>
      </c>
      <c r="P1032" s="33">
        <f t="shared" si="499"/>
        <v>0</v>
      </c>
      <c r="R1032" s="12">
        <f t="shared" si="500"/>
        <v>0</v>
      </c>
      <c r="S1032" s="33">
        <f t="shared" si="501"/>
        <v>0</v>
      </c>
      <c r="U1032" s="12">
        <f t="shared" si="502"/>
        <v>0</v>
      </c>
      <c r="V1032" s="33">
        <f t="shared" si="503"/>
        <v>0</v>
      </c>
      <c r="X1032" s="12">
        <f t="shared" si="504"/>
        <v>0</v>
      </c>
      <c r="Y1032" s="33">
        <f t="shared" si="505"/>
        <v>0</v>
      </c>
      <c r="AA1032" s="12">
        <f t="shared" si="506"/>
        <v>0</v>
      </c>
      <c r="AB1032" s="33">
        <f t="shared" si="507"/>
        <v>0</v>
      </c>
      <c r="AD1032" s="12">
        <f t="shared" si="508"/>
        <v>0</v>
      </c>
      <c r="AE1032" s="33">
        <f t="shared" si="509"/>
        <v>0</v>
      </c>
      <c r="AG1032" s="12">
        <f t="shared" si="510"/>
        <v>0</v>
      </c>
      <c r="AH1032" s="33">
        <f t="shared" si="511"/>
        <v>0</v>
      </c>
      <c r="AJ1032" s="12">
        <f t="shared" si="512"/>
        <v>0</v>
      </c>
      <c r="AK1032" s="33">
        <f t="shared" si="513"/>
        <v>0</v>
      </c>
      <c r="AM1032" s="12">
        <f t="shared" si="514"/>
        <v>0</v>
      </c>
      <c r="AN1032" s="33">
        <f t="shared" si="515"/>
        <v>0</v>
      </c>
      <c r="AP1032" s="12">
        <f t="shared" si="516"/>
        <v>0</v>
      </c>
      <c r="AQ1032" s="33">
        <f t="shared" si="517"/>
        <v>0</v>
      </c>
      <c r="AS1032" s="12">
        <f t="shared" si="518"/>
        <v>0</v>
      </c>
      <c r="AT1032" s="33">
        <f t="shared" si="519"/>
        <v>0</v>
      </c>
      <c r="AU1032" s="158" t="str">
        <f>IF(C1032="","",VLOOKUP(B1032,apoio!P:S,4,0))</f>
        <v/>
      </c>
    </row>
    <row r="1033" spans="1:47" ht="15" customHeight="1" x14ac:dyDescent="0.25">
      <c r="A1033" s="10" t="str">
        <f>IF('1_geral'!$D$30="","",'1_geral'!$A$30)</f>
        <v/>
      </c>
      <c r="B1033" s="48" t="str">
        <f>IF('1_geral'!$G$30="","",'1_geral'!$G$30)</f>
        <v/>
      </c>
      <c r="C1033" s="48" t="str">
        <f>IF('1_geral'!$D$30="","",'1_geral'!$D$30)</f>
        <v/>
      </c>
      <c r="D1033" s="35" t="str">
        <f>IF(C1033="","",1/'3_pessoal'!C$30)</f>
        <v/>
      </c>
      <c r="E1033" s="11">
        <f>IF(C1033="",0,'3_pessoal'!CU$30)</f>
        <v>0</v>
      </c>
      <c r="F1033" s="108">
        <f>IF(C1033="",0,'3_pessoal'!CW$30)</f>
        <v>0</v>
      </c>
      <c r="G1033" s="11">
        <f t="shared" si="495"/>
        <v>0</v>
      </c>
      <c r="I1033" s="11">
        <f t="shared" si="493"/>
        <v>0</v>
      </c>
      <c r="J1033" s="112">
        <f t="shared" si="494"/>
        <v>0</v>
      </c>
      <c r="L1033" s="11">
        <f t="shared" si="496"/>
        <v>0</v>
      </c>
      <c r="M1033" s="108">
        <f t="shared" si="497"/>
        <v>0</v>
      </c>
      <c r="O1033" s="11">
        <f t="shared" si="498"/>
        <v>0</v>
      </c>
      <c r="P1033" s="108">
        <f t="shared" si="499"/>
        <v>0</v>
      </c>
      <c r="R1033" s="11">
        <f t="shared" si="500"/>
        <v>0</v>
      </c>
      <c r="S1033" s="108">
        <f t="shared" si="501"/>
        <v>0</v>
      </c>
      <c r="U1033" s="11">
        <f t="shared" si="502"/>
        <v>0</v>
      </c>
      <c r="V1033" s="108">
        <f t="shared" si="503"/>
        <v>0</v>
      </c>
      <c r="X1033" s="11">
        <f t="shared" si="504"/>
        <v>0</v>
      </c>
      <c r="Y1033" s="108">
        <f t="shared" si="505"/>
        <v>0</v>
      </c>
      <c r="AA1033" s="11">
        <f t="shared" si="506"/>
        <v>0</v>
      </c>
      <c r="AB1033" s="108">
        <f t="shared" si="507"/>
        <v>0</v>
      </c>
      <c r="AD1033" s="11">
        <f t="shared" si="508"/>
        <v>0</v>
      </c>
      <c r="AE1033" s="108">
        <f t="shared" si="509"/>
        <v>0</v>
      </c>
      <c r="AG1033" s="11">
        <f t="shared" si="510"/>
        <v>0</v>
      </c>
      <c r="AH1033" s="108">
        <f t="shared" si="511"/>
        <v>0</v>
      </c>
      <c r="AJ1033" s="11">
        <f t="shared" si="512"/>
        <v>0</v>
      </c>
      <c r="AK1033" s="108">
        <f t="shared" si="513"/>
        <v>0</v>
      </c>
      <c r="AM1033" s="11">
        <f t="shared" si="514"/>
        <v>0</v>
      </c>
      <c r="AN1033" s="108">
        <f t="shared" si="515"/>
        <v>0</v>
      </c>
      <c r="AP1033" s="11">
        <f t="shared" si="516"/>
        <v>0</v>
      </c>
      <c r="AQ1033" s="108">
        <f t="shared" si="517"/>
        <v>0</v>
      </c>
      <c r="AS1033" s="11">
        <f t="shared" si="518"/>
        <v>0</v>
      </c>
      <c r="AT1033" s="108">
        <f t="shared" si="519"/>
        <v>0</v>
      </c>
      <c r="AU1033" s="158" t="str">
        <f>IF(C1033="","",VLOOKUP(B1033,apoio!P:S,4,0))</f>
        <v/>
      </c>
    </row>
    <row r="1034" spans="1:47" ht="15" customHeight="1" x14ac:dyDescent="0.25">
      <c r="A1034" s="7" t="str">
        <f>IF('1_geral'!$D$31="","",'1_geral'!$A$31)</f>
        <v/>
      </c>
      <c r="B1034" s="49" t="str">
        <f>IF('1_geral'!$G$31="","",'1_geral'!$G$31)</f>
        <v/>
      </c>
      <c r="C1034" s="49" t="str">
        <f>IF('1_geral'!$D$31="","",'1_geral'!$D$31)</f>
        <v/>
      </c>
      <c r="D1034" s="35" t="str">
        <f>IF(C1034="","",1/'3_pessoal'!C$31)</f>
        <v/>
      </c>
      <c r="E1034" s="12">
        <f>IF(C1034="",0,'3_pessoal'!CU$31)</f>
        <v>0</v>
      </c>
      <c r="F1034" s="33">
        <f>IF(C1034="",0,'3_pessoal'!CW$31)</f>
        <v>0</v>
      </c>
      <c r="G1034" s="12">
        <f t="shared" si="495"/>
        <v>0</v>
      </c>
      <c r="I1034" s="12">
        <f t="shared" si="493"/>
        <v>0</v>
      </c>
      <c r="J1034" s="12">
        <f t="shared" si="494"/>
        <v>0</v>
      </c>
      <c r="L1034" s="12">
        <f t="shared" si="496"/>
        <v>0</v>
      </c>
      <c r="M1034" s="33">
        <f t="shared" si="497"/>
        <v>0</v>
      </c>
      <c r="O1034" s="12">
        <f t="shared" si="498"/>
        <v>0</v>
      </c>
      <c r="P1034" s="33">
        <f t="shared" si="499"/>
        <v>0</v>
      </c>
      <c r="R1034" s="12">
        <f t="shared" si="500"/>
        <v>0</v>
      </c>
      <c r="S1034" s="33">
        <f t="shared" si="501"/>
        <v>0</v>
      </c>
      <c r="U1034" s="12">
        <f t="shared" si="502"/>
        <v>0</v>
      </c>
      <c r="V1034" s="33">
        <f t="shared" si="503"/>
        <v>0</v>
      </c>
      <c r="X1034" s="12">
        <f t="shared" si="504"/>
        <v>0</v>
      </c>
      <c r="Y1034" s="33">
        <f t="shared" si="505"/>
        <v>0</v>
      </c>
      <c r="AA1034" s="12">
        <f t="shared" si="506"/>
        <v>0</v>
      </c>
      <c r="AB1034" s="33">
        <f t="shared" si="507"/>
        <v>0</v>
      </c>
      <c r="AD1034" s="12">
        <f t="shared" si="508"/>
        <v>0</v>
      </c>
      <c r="AE1034" s="33">
        <f t="shared" si="509"/>
        <v>0</v>
      </c>
      <c r="AG1034" s="12">
        <f t="shared" si="510"/>
        <v>0</v>
      </c>
      <c r="AH1034" s="33">
        <f t="shared" si="511"/>
        <v>0</v>
      </c>
      <c r="AJ1034" s="12">
        <f t="shared" si="512"/>
        <v>0</v>
      </c>
      <c r="AK1034" s="33">
        <f t="shared" si="513"/>
        <v>0</v>
      </c>
      <c r="AM1034" s="12">
        <f t="shared" si="514"/>
        <v>0</v>
      </c>
      <c r="AN1034" s="33">
        <f t="shared" si="515"/>
        <v>0</v>
      </c>
      <c r="AP1034" s="12">
        <f t="shared" si="516"/>
        <v>0</v>
      </c>
      <c r="AQ1034" s="33">
        <f t="shared" si="517"/>
        <v>0</v>
      </c>
      <c r="AS1034" s="12">
        <f t="shared" si="518"/>
        <v>0</v>
      </c>
      <c r="AT1034" s="33">
        <f t="shared" si="519"/>
        <v>0</v>
      </c>
      <c r="AU1034" s="158" t="str">
        <f>IF(C1034="","",VLOOKUP(B1034,apoio!P:S,4,0))</f>
        <v/>
      </c>
    </row>
    <row r="1035" spans="1:47" ht="15" customHeight="1" x14ac:dyDescent="0.25">
      <c r="A1035" s="10" t="str">
        <f>IF('1_geral'!$D$32="","",'1_geral'!$A$32)</f>
        <v/>
      </c>
      <c r="B1035" s="48" t="str">
        <f>IF('1_geral'!$G$32="","",'1_geral'!$G$32)</f>
        <v/>
      </c>
      <c r="C1035" s="48" t="str">
        <f>IF('1_geral'!$D$32="","",'1_geral'!$D$32)</f>
        <v/>
      </c>
      <c r="D1035" s="35" t="str">
        <f>IF(C1035="","",1/'3_pessoal'!C$32)</f>
        <v/>
      </c>
      <c r="E1035" s="11">
        <f>IF(C1035="",0,'3_pessoal'!CU$32)</f>
        <v>0</v>
      </c>
      <c r="F1035" s="108">
        <f>IF(C1035="",0,'3_pessoal'!CW$32)</f>
        <v>0</v>
      </c>
      <c r="G1035" s="11">
        <f t="shared" si="495"/>
        <v>0</v>
      </c>
      <c r="I1035" s="11">
        <f t="shared" si="493"/>
        <v>0</v>
      </c>
      <c r="J1035" s="112">
        <f t="shared" si="494"/>
        <v>0</v>
      </c>
      <c r="L1035" s="11">
        <f t="shared" si="496"/>
        <v>0</v>
      </c>
      <c r="M1035" s="108">
        <f t="shared" si="497"/>
        <v>0</v>
      </c>
      <c r="O1035" s="11">
        <f t="shared" si="498"/>
        <v>0</v>
      </c>
      <c r="P1035" s="108">
        <f t="shared" si="499"/>
        <v>0</v>
      </c>
      <c r="R1035" s="11">
        <f t="shared" si="500"/>
        <v>0</v>
      </c>
      <c r="S1035" s="108">
        <f t="shared" si="501"/>
        <v>0</v>
      </c>
      <c r="U1035" s="11">
        <f t="shared" si="502"/>
        <v>0</v>
      </c>
      <c r="V1035" s="108">
        <f t="shared" si="503"/>
        <v>0</v>
      </c>
      <c r="X1035" s="11">
        <f t="shared" si="504"/>
        <v>0</v>
      </c>
      <c r="Y1035" s="108">
        <f t="shared" si="505"/>
        <v>0</v>
      </c>
      <c r="AA1035" s="11">
        <f t="shared" si="506"/>
        <v>0</v>
      </c>
      <c r="AB1035" s="108">
        <f t="shared" si="507"/>
        <v>0</v>
      </c>
      <c r="AD1035" s="11">
        <f t="shared" si="508"/>
        <v>0</v>
      </c>
      <c r="AE1035" s="108">
        <f t="shared" si="509"/>
        <v>0</v>
      </c>
      <c r="AG1035" s="11">
        <f t="shared" si="510"/>
        <v>0</v>
      </c>
      <c r="AH1035" s="108">
        <f t="shared" si="511"/>
        <v>0</v>
      </c>
      <c r="AJ1035" s="11">
        <f t="shared" si="512"/>
        <v>0</v>
      </c>
      <c r="AK1035" s="108">
        <f t="shared" si="513"/>
        <v>0</v>
      </c>
      <c r="AM1035" s="11">
        <f t="shared" si="514"/>
        <v>0</v>
      </c>
      <c r="AN1035" s="108">
        <f t="shared" si="515"/>
        <v>0</v>
      </c>
      <c r="AP1035" s="11">
        <f t="shared" si="516"/>
        <v>0</v>
      </c>
      <c r="AQ1035" s="108">
        <f t="shared" si="517"/>
        <v>0</v>
      </c>
      <c r="AS1035" s="11">
        <f t="shared" si="518"/>
        <v>0</v>
      </c>
      <c r="AT1035" s="108">
        <f t="shared" si="519"/>
        <v>0</v>
      </c>
      <c r="AU1035" s="158" t="str">
        <f>IF(C1035="","",VLOOKUP(B1035,apoio!P:S,4,0))</f>
        <v/>
      </c>
    </row>
    <row r="1036" spans="1:47" ht="15" customHeight="1" x14ac:dyDescent="0.25">
      <c r="A1036" s="7" t="str">
        <f>IF('1_geral'!$D$33="","",'1_geral'!$A$33)</f>
        <v/>
      </c>
      <c r="B1036" s="49" t="str">
        <f>IF('1_geral'!$G$33="","",'1_geral'!$G$33)</f>
        <v/>
      </c>
      <c r="C1036" s="49" t="str">
        <f>IF('1_geral'!$D$33="","",'1_geral'!$D$33)</f>
        <v/>
      </c>
      <c r="D1036" s="35" t="str">
        <f>IF(C1036="","",1/'3_pessoal'!C$33)</f>
        <v/>
      </c>
      <c r="E1036" s="12">
        <f>IF(C1036="",0,'3_pessoal'!CU$33)</f>
        <v>0</v>
      </c>
      <c r="F1036" s="33">
        <f>IF(C1036="",0,'3_pessoal'!CW$33)</f>
        <v>0</v>
      </c>
      <c r="G1036" s="12">
        <f t="shared" si="495"/>
        <v>0</v>
      </c>
      <c r="I1036" s="12">
        <f t="shared" si="493"/>
        <v>0</v>
      </c>
      <c r="J1036" s="12">
        <f t="shared" si="494"/>
        <v>0</v>
      </c>
      <c r="L1036" s="12">
        <f t="shared" si="496"/>
        <v>0</v>
      </c>
      <c r="M1036" s="33">
        <f t="shared" si="497"/>
        <v>0</v>
      </c>
      <c r="O1036" s="12">
        <f t="shared" si="498"/>
        <v>0</v>
      </c>
      <c r="P1036" s="33">
        <f t="shared" si="499"/>
        <v>0</v>
      </c>
      <c r="R1036" s="12">
        <f t="shared" si="500"/>
        <v>0</v>
      </c>
      <c r="S1036" s="33">
        <f t="shared" si="501"/>
        <v>0</v>
      </c>
      <c r="U1036" s="12">
        <f t="shared" si="502"/>
        <v>0</v>
      </c>
      <c r="V1036" s="33">
        <f t="shared" si="503"/>
        <v>0</v>
      </c>
      <c r="X1036" s="12">
        <f t="shared" si="504"/>
        <v>0</v>
      </c>
      <c r="Y1036" s="33">
        <f t="shared" si="505"/>
        <v>0</v>
      </c>
      <c r="AA1036" s="12">
        <f t="shared" si="506"/>
        <v>0</v>
      </c>
      <c r="AB1036" s="33">
        <f t="shared" si="507"/>
        <v>0</v>
      </c>
      <c r="AD1036" s="12">
        <f t="shared" si="508"/>
        <v>0</v>
      </c>
      <c r="AE1036" s="33">
        <f t="shared" si="509"/>
        <v>0</v>
      </c>
      <c r="AG1036" s="12">
        <f t="shared" si="510"/>
        <v>0</v>
      </c>
      <c r="AH1036" s="33">
        <f t="shared" si="511"/>
        <v>0</v>
      </c>
      <c r="AJ1036" s="12">
        <f t="shared" si="512"/>
        <v>0</v>
      </c>
      <c r="AK1036" s="33">
        <f t="shared" si="513"/>
        <v>0</v>
      </c>
      <c r="AM1036" s="12">
        <f t="shared" si="514"/>
        <v>0</v>
      </c>
      <c r="AN1036" s="33">
        <f t="shared" si="515"/>
        <v>0</v>
      </c>
      <c r="AP1036" s="12">
        <f t="shared" si="516"/>
        <v>0</v>
      </c>
      <c r="AQ1036" s="33">
        <f t="shared" si="517"/>
        <v>0</v>
      </c>
      <c r="AS1036" s="12">
        <f t="shared" si="518"/>
        <v>0</v>
      </c>
      <c r="AT1036" s="33">
        <f t="shared" si="519"/>
        <v>0</v>
      </c>
      <c r="AU1036" s="158" t="str">
        <f>IF(C1036="","",VLOOKUP(B1036,apoio!P:S,4,0))</f>
        <v/>
      </c>
    </row>
    <row r="1037" spans="1:47" ht="15" customHeight="1" x14ac:dyDescent="0.25">
      <c r="A1037" s="10" t="str">
        <f>IF('1_geral'!$D$34="","",'1_geral'!$A$34)</f>
        <v/>
      </c>
      <c r="B1037" s="48" t="str">
        <f>IF('1_geral'!$G$34="","",'1_geral'!$G$34)</f>
        <v/>
      </c>
      <c r="C1037" s="48" t="str">
        <f>IF('1_geral'!$D$34="","",'1_geral'!$D$34)</f>
        <v/>
      </c>
      <c r="D1037" s="35" t="str">
        <f>IF(C1037="","",1/'3_pessoal'!C$34)</f>
        <v/>
      </c>
      <c r="E1037" s="11">
        <f>IF(C1037="",0,'3_pessoal'!CU$34)</f>
        <v>0</v>
      </c>
      <c r="F1037" s="108">
        <f>IF(C1037="",0,'3_pessoal'!CW$34)</f>
        <v>0</v>
      </c>
      <c r="G1037" s="11">
        <f t="shared" si="495"/>
        <v>0</v>
      </c>
      <c r="I1037" s="11">
        <f t="shared" si="493"/>
        <v>0</v>
      </c>
      <c r="J1037" s="112">
        <f t="shared" si="494"/>
        <v>0</v>
      </c>
      <c r="L1037" s="11">
        <f t="shared" si="496"/>
        <v>0</v>
      </c>
      <c r="M1037" s="108">
        <f t="shared" si="497"/>
        <v>0</v>
      </c>
      <c r="O1037" s="11">
        <f t="shared" si="498"/>
        <v>0</v>
      </c>
      <c r="P1037" s="108">
        <f t="shared" si="499"/>
        <v>0</v>
      </c>
      <c r="R1037" s="11">
        <f t="shared" si="500"/>
        <v>0</v>
      </c>
      <c r="S1037" s="108">
        <f t="shared" si="501"/>
        <v>0</v>
      </c>
      <c r="U1037" s="11">
        <f t="shared" si="502"/>
        <v>0</v>
      </c>
      <c r="V1037" s="108">
        <f t="shared" si="503"/>
        <v>0</v>
      </c>
      <c r="X1037" s="11">
        <f t="shared" si="504"/>
        <v>0</v>
      </c>
      <c r="Y1037" s="108">
        <f t="shared" si="505"/>
        <v>0</v>
      </c>
      <c r="AA1037" s="11">
        <f t="shared" si="506"/>
        <v>0</v>
      </c>
      <c r="AB1037" s="108">
        <f t="shared" si="507"/>
        <v>0</v>
      </c>
      <c r="AD1037" s="11">
        <f t="shared" si="508"/>
        <v>0</v>
      </c>
      <c r="AE1037" s="108">
        <f t="shared" si="509"/>
        <v>0</v>
      </c>
      <c r="AG1037" s="11">
        <f t="shared" si="510"/>
        <v>0</v>
      </c>
      <c r="AH1037" s="108">
        <f t="shared" si="511"/>
        <v>0</v>
      </c>
      <c r="AJ1037" s="11">
        <f t="shared" si="512"/>
        <v>0</v>
      </c>
      <c r="AK1037" s="108">
        <f t="shared" si="513"/>
        <v>0</v>
      </c>
      <c r="AM1037" s="11">
        <f t="shared" si="514"/>
        <v>0</v>
      </c>
      <c r="AN1037" s="108">
        <f t="shared" si="515"/>
        <v>0</v>
      </c>
      <c r="AP1037" s="11">
        <f t="shared" si="516"/>
        <v>0</v>
      </c>
      <c r="AQ1037" s="108">
        <f t="shared" si="517"/>
        <v>0</v>
      </c>
      <c r="AS1037" s="11">
        <f t="shared" si="518"/>
        <v>0</v>
      </c>
      <c r="AT1037" s="108">
        <f t="shared" si="519"/>
        <v>0</v>
      </c>
      <c r="AU1037" s="158" t="str">
        <f>IF(C1037="","",VLOOKUP(B1037,apoio!P:S,4,0))</f>
        <v/>
      </c>
    </row>
    <row r="1038" spans="1:47" ht="15" customHeight="1" x14ac:dyDescent="0.25">
      <c r="A1038" s="7" t="str">
        <f>IF('1_geral'!$D$35="","",'1_geral'!$A$35)</f>
        <v/>
      </c>
      <c r="B1038" s="49" t="str">
        <f>IF('1_geral'!$G$35="","",'1_geral'!$G$35)</f>
        <v/>
      </c>
      <c r="C1038" s="49" t="str">
        <f>IF('1_geral'!$D$35="","",'1_geral'!$D$35)</f>
        <v/>
      </c>
      <c r="D1038" s="35" t="str">
        <f>IF(C1038="","",1/'3_pessoal'!C$35)</f>
        <v/>
      </c>
      <c r="E1038" s="12">
        <f>IF(C1038="",0,'3_pessoal'!CU$35)</f>
        <v>0</v>
      </c>
      <c r="F1038" s="33">
        <f>IF(C1038="",0,'3_pessoal'!CW$35)</f>
        <v>0</v>
      </c>
      <c r="G1038" s="12">
        <f t="shared" si="495"/>
        <v>0</v>
      </c>
      <c r="I1038" s="12">
        <f t="shared" si="493"/>
        <v>0</v>
      </c>
      <c r="J1038" s="12">
        <f t="shared" si="494"/>
        <v>0</v>
      </c>
      <c r="L1038" s="12">
        <f t="shared" si="496"/>
        <v>0</v>
      </c>
      <c r="M1038" s="33">
        <f t="shared" si="497"/>
        <v>0</v>
      </c>
      <c r="O1038" s="12">
        <f t="shared" si="498"/>
        <v>0</v>
      </c>
      <c r="P1038" s="33">
        <f t="shared" si="499"/>
        <v>0</v>
      </c>
      <c r="R1038" s="12">
        <f t="shared" si="500"/>
        <v>0</v>
      </c>
      <c r="S1038" s="33">
        <f t="shared" si="501"/>
        <v>0</v>
      </c>
      <c r="U1038" s="12">
        <f t="shared" si="502"/>
        <v>0</v>
      </c>
      <c r="V1038" s="33">
        <f t="shared" si="503"/>
        <v>0</v>
      </c>
      <c r="X1038" s="12">
        <f t="shared" si="504"/>
        <v>0</v>
      </c>
      <c r="Y1038" s="33">
        <f t="shared" si="505"/>
        <v>0</v>
      </c>
      <c r="AA1038" s="12">
        <f t="shared" si="506"/>
        <v>0</v>
      </c>
      <c r="AB1038" s="33">
        <f t="shared" si="507"/>
        <v>0</v>
      </c>
      <c r="AD1038" s="12">
        <f t="shared" si="508"/>
        <v>0</v>
      </c>
      <c r="AE1038" s="33">
        <f t="shared" si="509"/>
        <v>0</v>
      </c>
      <c r="AG1038" s="12">
        <f t="shared" si="510"/>
        <v>0</v>
      </c>
      <c r="AH1038" s="33">
        <f t="shared" si="511"/>
        <v>0</v>
      </c>
      <c r="AJ1038" s="12">
        <f t="shared" si="512"/>
        <v>0</v>
      </c>
      <c r="AK1038" s="33">
        <f t="shared" si="513"/>
        <v>0</v>
      </c>
      <c r="AM1038" s="12">
        <f t="shared" si="514"/>
        <v>0</v>
      </c>
      <c r="AN1038" s="33">
        <f t="shared" si="515"/>
        <v>0</v>
      </c>
      <c r="AP1038" s="12">
        <f t="shared" si="516"/>
        <v>0</v>
      </c>
      <c r="AQ1038" s="33">
        <f t="shared" si="517"/>
        <v>0</v>
      </c>
      <c r="AS1038" s="12">
        <f t="shared" si="518"/>
        <v>0</v>
      </c>
      <c r="AT1038" s="33">
        <f t="shared" si="519"/>
        <v>0</v>
      </c>
      <c r="AU1038" s="158" t="str">
        <f>IF(C1038="","",VLOOKUP(B1038,apoio!P:S,4,0))</f>
        <v/>
      </c>
    </row>
    <row r="1039" spans="1:47" ht="15" customHeight="1" x14ac:dyDescent="0.25">
      <c r="A1039" s="10" t="str">
        <f>IF('1_geral'!$D$36="","",'1_geral'!$A$36)</f>
        <v/>
      </c>
      <c r="B1039" s="48" t="str">
        <f>IF('1_geral'!$G$36="","",'1_geral'!$G$36)</f>
        <v/>
      </c>
      <c r="C1039" s="48" t="str">
        <f>IF('1_geral'!$D$36="","",'1_geral'!$D$36)</f>
        <v/>
      </c>
      <c r="D1039" s="35" t="str">
        <f>IF(C1039="","",1/'3_pessoal'!C$36)</f>
        <v/>
      </c>
      <c r="E1039" s="11">
        <f>IF(C1039="",0,'3_pessoal'!CU$36)</f>
        <v>0</v>
      </c>
      <c r="F1039" s="108">
        <f>IF(C1039="",0,'3_pessoal'!CW$36)</f>
        <v>0</v>
      </c>
      <c r="G1039" s="11">
        <f t="shared" si="495"/>
        <v>0</v>
      </c>
      <c r="I1039" s="11">
        <f t="shared" si="493"/>
        <v>0</v>
      </c>
      <c r="J1039" s="112">
        <f t="shared" si="494"/>
        <v>0</v>
      </c>
      <c r="L1039" s="11">
        <f t="shared" si="496"/>
        <v>0</v>
      </c>
      <c r="M1039" s="108">
        <f t="shared" si="497"/>
        <v>0</v>
      </c>
      <c r="O1039" s="11">
        <f t="shared" si="498"/>
        <v>0</v>
      </c>
      <c r="P1039" s="108">
        <f t="shared" si="499"/>
        <v>0</v>
      </c>
      <c r="R1039" s="11">
        <f t="shared" si="500"/>
        <v>0</v>
      </c>
      <c r="S1039" s="108">
        <f t="shared" si="501"/>
        <v>0</v>
      </c>
      <c r="U1039" s="11">
        <f t="shared" si="502"/>
        <v>0</v>
      </c>
      <c r="V1039" s="108">
        <f t="shared" si="503"/>
        <v>0</v>
      </c>
      <c r="X1039" s="11">
        <f t="shared" si="504"/>
        <v>0</v>
      </c>
      <c r="Y1039" s="108">
        <f t="shared" si="505"/>
        <v>0</v>
      </c>
      <c r="AA1039" s="11">
        <f t="shared" si="506"/>
        <v>0</v>
      </c>
      <c r="AB1039" s="108">
        <f t="shared" si="507"/>
        <v>0</v>
      </c>
      <c r="AD1039" s="11">
        <f t="shared" si="508"/>
        <v>0</v>
      </c>
      <c r="AE1039" s="108">
        <f t="shared" si="509"/>
        <v>0</v>
      </c>
      <c r="AG1039" s="11">
        <f t="shared" si="510"/>
        <v>0</v>
      </c>
      <c r="AH1039" s="108">
        <f t="shared" si="511"/>
        <v>0</v>
      </c>
      <c r="AJ1039" s="11">
        <f t="shared" si="512"/>
        <v>0</v>
      </c>
      <c r="AK1039" s="108">
        <f t="shared" si="513"/>
        <v>0</v>
      </c>
      <c r="AM1039" s="11">
        <f t="shared" si="514"/>
        <v>0</v>
      </c>
      <c r="AN1039" s="108">
        <f t="shared" si="515"/>
        <v>0</v>
      </c>
      <c r="AP1039" s="11">
        <f t="shared" si="516"/>
        <v>0</v>
      </c>
      <c r="AQ1039" s="108">
        <f t="shared" si="517"/>
        <v>0</v>
      </c>
      <c r="AS1039" s="11">
        <f t="shared" si="518"/>
        <v>0</v>
      </c>
      <c r="AT1039" s="108">
        <f t="shared" si="519"/>
        <v>0</v>
      </c>
      <c r="AU1039" s="158" t="str">
        <f>IF(C1039="","",VLOOKUP(B1039,apoio!P:S,4,0))</f>
        <v/>
      </c>
    </row>
    <row r="1040" spans="1:47" ht="15" customHeight="1" x14ac:dyDescent="0.25">
      <c r="A1040" s="7" t="str">
        <f>IF('1_geral'!$D$37="","",'1_geral'!$A$37)</f>
        <v/>
      </c>
      <c r="B1040" s="49" t="str">
        <f>IF('1_geral'!$G$37="","",'1_geral'!$G$37)</f>
        <v/>
      </c>
      <c r="C1040" s="49" t="str">
        <f>IF('1_geral'!$D$37="","",'1_geral'!$D$37)</f>
        <v/>
      </c>
      <c r="D1040" s="35" t="str">
        <f>IF(C1040="","",1/'3_pessoal'!C$37)</f>
        <v/>
      </c>
      <c r="E1040" s="12">
        <f>IF(C1040="",0,'3_pessoal'!CU$37)</f>
        <v>0</v>
      </c>
      <c r="F1040" s="33">
        <f>IF(C1040="",0,'3_pessoal'!CW$37)</f>
        <v>0</v>
      </c>
      <c r="G1040" s="12">
        <f t="shared" si="495"/>
        <v>0</v>
      </c>
      <c r="I1040" s="12">
        <f t="shared" si="493"/>
        <v>0</v>
      </c>
      <c r="J1040" s="12">
        <f t="shared" si="494"/>
        <v>0</v>
      </c>
      <c r="L1040" s="12">
        <f t="shared" si="496"/>
        <v>0</v>
      </c>
      <c r="M1040" s="33">
        <f t="shared" si="497"/>
        <v>0</v>
      </c>
      <c r="O1040" s="12">
        <f t="shared" si="498"/>
        <v>0</v>
      </c>
      <c r="P1040" s="33">
        <f t="shared" si="499"/>
        <v>0</v>
      </c>
      <c r="R1040" s="12">
        <f t="shared" si="500"/>
        <v>0</v>
      </c>
      <c r="S1040" s="33">
        <f t="shared" si="501"/>
        <v>0</v>
      </c>
      <c r="U1040" s="12">
        <f t="shared" si="502"/>
        <v>0</v>
      </c>
      <c r="V1040" s="33">
        <f t="shared" si="503"/>
        <v>0</v>
      </c>
      <c r="X1040" s="12">
        <f t="shared" si="504"/>
        <v>0</v>
      </c>
      <c r="Y1040" s="33">
        <f t="shared" si="505"/>
        <v>0</v>
      </c>
      <c r="AA1040" s="12">
        <f t="shared" si="506"/>
        <v>0</v>
      </c>
      <c r="AB1040" s="33">
        <f t="shared" si="507"/>
        <v>0</v>
      </c>
      <c r="AD1040" s="12">
        <f t="shared" si="508"/>
        <v>0</v>
      </c>
      <c r="AE1040" s="33">
        <f t="shared" si="509"/>
        <v>0</v>
      </c>
      <c r="AG1040" s="12">
        <f t="shared" si="510"/>
        <v>0</v>
      </c>
      <c r="AH1040" s="33">
        <f t="shared" si="511"/>
        <v>0</v>
      </c>
      <c r="AJ1040" s="12">
        <f t="shared" si="512"/>
        <v>0</v>
      </c>
      <c r="AK1040" s="33">
        <f t="shared" si="513"/>
        <v>0</v>
      </c>
      <c r="AM1040" s="12">
        <f t="shared" si="514"/>
        <v>0</v>
      </c>
      <c r="AN1040" s="33">
        <f t="shared" si="515"/>
        <v>0</v>
      </c>
      <c r="AP1040" s="12">
        <f t="shared" si="516"/>
        <v>0</v>
      </c>
      <c r="AQ1040" s="33">
        <f t="shared" si="517"/>
        <v>0</v>
      </c>
      <c r="AS1040" s="12">
        <f t="shared" si="518"/>
        <v>0</v>
      </c>
      <c r="AT1040" s="33">
        <f t="shared" si="519"/>
        <v>0</v>
      </c>
      <c r="AU1040" s="158" t="str">
        <f>IF(C1040="","",VLOOKUP(B1040,apoio!P:S,4,0))</f>
        <v/>
      </c>
    </row>
    <row r="1041" spans="1:47" ht="15" customHeight="1" x14ac:dyDescent="0.25">
      <c r="A1041" s="10" t="str">
        <f>IF('1_geral'!$D$38="","",'1_geral'!$A$38)</f>
        <v/>
      </c>
      <c r="B1041" s="48" t="str">
        <f>IF('1_geral'!$G$38="","",'1_geral'!$G$38)</f>
        <v/>
      </c>
      <c r="C1041" s="48" t="str">
        <f>IF('1_geral'!$D$38="","",'1_geral'!$D$38)</f>
        <v/>
      </c>
      <c r="D1041" s="35" t="str">
        <f>IF(C1041="","",1/'3_pessoal'!C$38)</f>
        <v/>
      </c>
      <c r="E1041" s="11">
        <f>IF(C1041="",0,'3_pessoal'!CU$38)</f>
        <v>0</v>
      </c>
      <c r="F1041" s="108">
        <f>IF(C1041="",0,'3_pessoal'!CW$38)</f>
        <v>0</v>
      </c>
      <c r="G1041" s="11">
        <f t="shared" si="495"/>
        <v>0</v>
      </c>
      <c r="I1041" s="11">
        <f t="shared" si="493"/>
        <v>0</v>
      </c>
      <c r="J1041" s="112">
        <f t="shared" si="494"/>
        <v>0</v>
      </c>
      <c r="L1041" s="11">
        <f t="shared" si="496"/>
        <v>0</v>
      </c>
      <c r="M1041" s="108">
        <f t="shared" si="497"/>
        <v>0</v>
      </c>
      <c r="O1041" s="11">
        <f t="shared" si="498"/>
        <v>0</v>
      </c>
      <c r="P1041" s="108">
        <f t="shared" si="499"/>
        <v>0</v>
      </c>
      <c r="R1041" s="11">
        <f t="shared" si="500"/>
        <v>0</v>
      </c>
      <c r="S1041" s="108">
        <f t="shared" si="501"/>
        <v>0</v>
      </c>
      <c r="U1041" s="11">
        <f t="shared" si="502"/>
        <v>0</v>
      </c>
      <c r="V1041" s="108">
        <f t="shared" si="503"/>
        <v>0</v>
      </c>
      <c r="X1041" s="11">
        <f t="shared" si="504"/>
        <v>0</v>
      </c>
      <c r="Y1041" s="108">
        <f t="shared" si="505"/>
        <v>0</v>
      </c>
      <c r="AA1041" s="11">
        <f t="shared" si="506"/>
        <v>0</v>
      </c>
      <c r="AB1041" s="108">
        <f t="shared" si="507"/>
        <v>0</v>
      </c>
      <c r="AD1041" s="11">
        <f t="shared" si="508"/>
        <v>0</v>
      </c>
      <c r="AE1041" s="108">
        <f t="shared" si="509"/>
        <v>0</v>
      </c>
      <c r="AG1041" s="11">
        <f t="shared" si="510"/>
        <v>0</v>
      </c>
      <c r="AH1041" s="108">
        <f t="shared" si="511"/>
        <v>0</v>
      </c>
      <c r="AJ1041" s="11">
        <f t="shared" si="512"/>
        <v>0</v>
      </c>
      <c r="AK1041" s="108">
        <f t="shared" si="513"/>
        <v>0</v>
      </c>
      <c r="AM1041" s="11">
        <f t="shared" si="514"/>
        <v>0</v>
      </c>
      <c r="AN1041" s="108">
        <f t="shared" si="515"/>
        <v>0</v>
      </c>
      <c r="AP1041" s="11">
        <f t="shared" si="516"/>
        <v>0</v>
      </c>
      <c r="AQ1041" s="108">
        <f t="shared" si="517"/>
        <v>0</v>
      </c>
      <c r="AS1041" s="11">
        <f t="shared" si="518"/>
        <v>0</v>
      </c>
      <c r="AT1041" s="108">
        <f t="shared" si="519"/>
        <v>0</v>
      </c>
      <c r="AU1041" s="158" t="str">
        <f>IF(C1041="","",VLOOKUP(B1041,apoio!P:S,4,0))</f>
        <v/>
      </c>
    </row>
    <row r="1042" spans="1:47" ht="15" customHeight="1" x14ac:dyDescent="0.25">
      <c r="A1042" s="7" t="str">
        <f>IF('1_geral'!$D$39="","",'1_geral'!$A$39)</f>
        <v/>
      </c>
      <c r="B1042" s="49" t="str">
        <f>IF('1_geral'!$G$39="","",'1_geral'!$G$39)</f>
        <v/>
      </c>
      <c r="C1042" s="49" t="str">
        <f>IF('1_geral'!$D$39="","",'1_geral'!$D$39)</f>
        <v/>
      </c>
      <c r="D1042" s="35" t="str">
        <f>IF(C1042="","",1/'3_pessoal'!C$39)</f>
        <v/>
      </c>
      <c r="E1042" s="12">
        <f>IF(C1042="",0,'3_pessoal'!CU$39)</f>
        <v>0</v>
      </c>
      <c r="F1042" s="33">
        <f>IF(C1042="",0,'3_pessoal'!CW$39)</f>
        <v>0</v>
      </c>
      <c r="G1042" s="12">
        <f t="shared" si="495"/>
        <v>0</v>
      </c>
      <c r="I1042" s="12">
        <f t="shared" si="493"/>
        <v>0</v>
      </c>
      <c r="J1042" s="12">
        <f t="shared" si="494"/>
        <v>0</v>
      </c>
      <c r="L1042" s="12">
        <f t="shared" si="496"/>
        <v>0</v>
      </c>
      <c r="M1042" s="33">
        <f t="shared" si="497"/>
        <v>0</v>
      </c>
      <c r="O1042" s="12">
        <f t="shared" si="498"/>
        <v>0</v>
      </c>
      <c r="P1042" s="33">
        <f t="shared" si="499"/>
        <v>0</v>
      </c>
      <c r="R1042" s="12">
        <f t="shared" si="500"/>
        <v>0</v>
      </c>
      <c r="S1042" s="33">
        <f t="shared" si="501"/>
        <v>0</v>
      </c>
      <c r="U1042" s="12">
        <f t="shared" si="502"/>
        <v>0</v>
      </c>
      <c r="V1042" s="33">
        <f t="shared" si="503"/>
        <v>0</v>
      </c>
      <c r="X1042" s="12">
        <f t="shared" si="504"/>
        <v>0</v>
      </c>
      <c r="Y1042" s="33">
        <f t="shared" si="505"/>
        <v>0</v>
      </c>
      <c r="AA1042" s="12">
        <f t="shared" si="506"/>
        <v>0</v>
      </c>
      <c r="AB1042" s="33">
        <f t="shared" si="507"/>
        <v>0</v>
      </c>
      <c r="AD1042" s="12">
        <f t="shared" si="508"/>
        <v>0</v>
      </c>
      <c r="AE1042" s="33">
        <f t="shared" si="509"/>
        <v>0</v>
      </c>
      <c r="AG1042" s="12">
        <f t="shared" si="510"/>
        <v>0</v>
      </c>
      <c r="AH1042" s="33">
        <f t="shared" si="511"/>
        <v>0</v>
      </c>
      <c r="AJ1042" s="12">
        <f t="shared" si="512"/>
        <v>0</v>
      </c>
      <c r="AK1042" s="33">
        <f t="shared" si="513"/>
        <v>0</v>
      </c>
      <c r="AM1042" s="12">
        <f t="shared" si="514"/>
        <v>0</v>
      </c>
      <c r="AN1042" s="33">
        <f t="shared" si="515"/>
        <v>0</v>
      </c>
      <c r="AP1042" s="12">
        <f t="shared" si="516"/>
        <v>0</v>
      </c>
      <c r="AQ1042" s="33">
        <f t="shared" si="517"/>
        <v>0</v>
      </c>
      <c r="AS1042" s="12">
        <f t="shared" si="518"/>
        <v>0</v>
      </c>
      <c r="AT1042" s="33">
        <f t="shared" si="519"/>
        <v>0</v>
      </c>
      <c r="AU1042" s="158" t="str">
        <f>IF(C1042="","",VLOOKUP(B1042,apoio!P:S,4,0))</f>
        <v/>
      </c>
    </row>
    <row r="1043" spans="1:47" ht="15" customHeight="1" x14ac:dyDescent="0.25">
      <c r="A1043" s="10" t="str">
        <f>IF('1_geral'!$D$40="","",'1_geral'!$A$40)</f>
        <v/>
      </c>
      <c r="B1043" s="48" t="str">
        <f>IF('1_geral'!$G$40="","",'1_geral'!$G$40)</f>
        <v/>
      </c>
      <c r="C1043" s="48" t="str">
        <f>IF('1_geral'!$D$40="","",'1_geral'!$D$40)</f>
        <v/>
      </c>
      <c r="D1043" s="35" t="str">
        <f>IF(C1043="","",1/'3_pessoal'!C$40)</f>
        <v/>
      </c>
      <c r="E1043" s="11">
        <f>IF(C1043="",0,'3_pessoal'!CU$40)</f>
        <v>0</v>
      </c>
      <c r="F1043" s="108">
        <f>IF(C1043="",0,'3_pessoal'!CW$40)</f>
        <v>0</v>
      </c>
      <c r="G1043" s="11">
        <f t="shared" si="495"/>
        <v>0</v>
      </c>
      <c r="I1043" s="11">
        <f t="shared" si="493"/>
        <v>0</v>
      </c>
      <c r="J1043" s="112">
        <f t="shared" si="494"/>
        <v>0</v>
      </c>
      <c r="L1043" s="11">
        <f t="shared" si="496"/>
        <v>0</v>
      </c>
      <c r="M1043" s="108">
        <f t="shared" si="497"/>
        <v>0</v>
      </c>
      <c r="O1043" s="11">
        <f t="shared" si="498"/>
        <v>0</v>
      </c>
      <c r="P1043" s="108">
        <f t="shared" si="499"/>
        <v>0</v>
      </c>
      <c r="R1043" s="11">
        <f t="shared" si="500"/>
        <v>0</v>
      </c>
      <c r="S1043" s="108">
        <f t="shared" si="501"/>
        <v>0</v>
      </c>
      <c r="U1043" s="11">
        <f t="shared" si="502"/>
        <v>0</v>
      </c>
      <c r="V1043" s="108">
        <f t="shared" si="503"/>
        <v>0</v>
      </c>
      <c r="X1043" s="11">
        <f t="shared" si="504"/>
        <v>0</v>
      </c>
      <c r="Y1043" s="108">
        <f t="shared" si="505"/>
        <v>0</v>
      </c>
      <c r="AA1043" s="11">
        <f t="shared" si="506"/>
        <v>0</v>
      </c>
      <c r="AB1043" s="108">
        <f t="shared" si="507"/>
        <v>0</v>
      </c>
      <c r="AD1043" s="11">
        <f t="shared" si="508"/>
        <v>0</v>
      </c>
      <c r="AE1043" s="108">
        <f t="shared" si="509"/>
        <v>0</v>
      </c>
      <c r="AG1043" s="11">
        <f t="shared" si="510"/>
        <v>0</v>
      </c>
      <c r="AH1043" s="108">
        <f t="shared" si="511"/>
        <v>0</v>
      </c>
      <c r="AJ1043" s="11">
        <f t="shared" si="512"/>
        <v>0</v>
      </c>
      <c r="AK1043" s="108">
        <f t="shared" si="513"/>
        <v>0</v>
      </c>
      <c r="AM1043" s="11">
        <f t="shared" si="514"/>
        <v>0</v>
      </c>
      <c r="AN1043" s="108">
        <f t="shared" si="515"/>
        <v>0</v>
      </c>
      <c r="AP1043" s="11">
        <f t="shared" si="516"/>
        <v>0</v>
      </c>
      <c r="AQ1043" s="108">
        <f t="shared" si="517"/>
        <v>0</v>
      </c>
      <c r="AS1043" s="11">
        <f t="shared" si="518"/>
        <v>0</v>
      </c>
      <c r="AT1043" s="108">
        <f t="shared" si="519"/>
        <v>0</v>
      </c>
      <c r="AU1043" s="158" t="str">
        <f>IF(C1043="","",VLOOKUP(B1043,apoio!P:S,4,0))</f>
        <v/>
      </c>
    </row>
    <row r="1044" spans="1:47" ht="15" customHeight="1" x14ac:dyDescent="0.25">
      <c r="A1044" s="7" t="str">
        <f>IF('1_geral'!$D$41="","",'1_geral'!$A$41)</f>
        <v/>
      </c>
      <c r="B1044" s="49" t="str">
        <f>IF('1_geral'!$G$41="","",'1_geral'!$G$41)</f>
        <v/>
      </c>
      <c r="C1044" s="49" t="str">
        <f>IF('1_geral'!$D$41="","",'1_geral'!$D$41)</f>
        <v/>
      </c>
      <c r="D1044" s="35" t="str">
        <f>IF(C1044="","",1/'3_pessoal'!C$41)</f>
        <v/>
      </c>
      <c r="E1044" s="12">
        <f>IF(C1044="",0,'3_pessoal'!CU$41)</f>
        <v>0</v>
      </c>
      <c r="F1044" s="33">
        <f>IF(C1044="",0,'3_pessoal'!CW$41)</f>
        <v>0</v>
      </c>
      <c r="G1044" s="12">
        <f t="shared" si="495"/>
        <v>0</v>
      </c>
      <c r="I1044" s="12">
        <f t="shared" si="493"/>
        <v>0</v>
      </c>
      <c r="J1044" s="12">
        <f t="shared" si="494"/>
        <v>0</v>
      </c>
      <c r="L1044" s="12">
        <f t="shared" si="496"/>
        <v>0</v>
      </c>
      <c r="M1044" s="33">
        <f t="shared" si="497"/>
        <v>0</v>
      </c>
      <c r="O1044" s="12">
        <f t="shared" si="498"/>
        <v>0</v>
      </c>
      <c r="P1044" s="33">
        <f t="shared" si="499"/>
        <v>0</v>
      </c>
      <c r="R1044" s="12">
        <f t="shared" si="500"/>
        <v>0</v>
      </c>
      <c r="S1044" s="33">
        <f t="shared" si="501"/>
        <v>0</v>
      </c>
      <c r="U1044" s="12">
        <f t="shared" si="502"/>
        <v>0</v>
      </c>
      <c r="V1044" s="33">
        <f t="shared" si="503"/>
        <v>0</v>
      </c>
      <c r="X1044" s="12">
        <f t="shared" si="504"/>
        <v>0</v>
      </c>
      <c r="Y1044" s="33">
        <f t="shared" si="505"/>
        <v>0</v>
      </c>
      <c r="AA1044" s="12">
        <f t="shared" si="506"/>
        <v>0</v>
      </c>
      <c r="AB1044" s="33">
        <f t="shared" si="507"/>
        <v>0</v>
      </c>
      <c r="AD1044" s="12">
        <f t="shared" si="508"/>
        <v>0</v>
      </c>
      <c r="AE1044" s="33">
        <f t="shared" si="509"/>
        <v>0</v>
      </c>
      <c r="AG1044" s="12">
        <f t="shared" si="510"/>
        <v>0</v>
      </c>
      <c r="AH1044" s="33">
        <f t="shared" si="511"/>
        <v>0</v>
      </c>
      <c r="AJ1044" s="12">
        <f t="shared" si="512"/>
        <v>0</v>
      </c>
      <c r="AK1044" s="33">
        <f t="shared" si="513"/>
        <v>0</v>
      </c>
      <c r="AM1044" s="12">
        <f t="shared" si="514"/>
        <v>0</v>
      </c>
      <c r="AN1044" s="33">
        <f t="shared" si="515"/>
        <v>0</v>
      </c>
      <c r="AP1044" s="12">
        <f t="shared" si="516"/>
        <v>0</v>
      </c>
      <c r="AQ1044" s="33">
        <f t="shared" si="517"/>
        <v>0</v>
      </c>
      <c r="AS1044" s="12">
        <f t="shared" si="518"/>
        <v>0</v>
      </c>
      <c r="AT1044" s="33">
        <f t="shared" si="519"/>
        <v>0</v>
      </c>
      <c r="AU1044" s="158" t="str">
        <f>IF(C1044="","",VLOOKUP(B1044,apoio!P:S,4,0))</f>
        <v/>
      </c>
    </row>
    <row r="1045" spans="1:47" ht="15" customHeight="1" x14ac:dyDescent="0.25">
      <c r="A1045" s="10" t="str">
        <f>IF('1_geral'!$D$42="","",'1_geral'!$A$42)</f>
        <v/>
      </c>
      <c r="B1045" s="48" t="str">
        <f>IF('1_geral'!$G$42="","",'1_geral'!$G$42)</f>
        <v/>
      </c>
      <c r="C1045" s="48" t="str">
        <f>IF('1_geral'!$D$42="","",'1_geral'!$D$42)</f>
        <v/>
      </c>
      <c r="D1045" s="35" t="str">
        <f>IF(C1045="","",1/'3_pessoal'!C$42)</f>
        <v/>
      </c>
      <c r="E1045" s="11">
        <f>IF(C1045="",0,'3_pessoal'!CU$42)</f>
        <v>0</v>
      </c>
      <c r="F1045" s="108">
        <f>IF(C1045="",0,'3_pessoal'!CW$42)</f>
        <v>0</v>
      </c>
      <c r="G1045" s="11">
        <f t="shared" si="495"/>
        <v>0</v>
      </c>
      <c r="I1045" s="11">
        <f t="shared" ref="I1045:I1062" si="520">IF(C1045="",0,SUM(L1045,O1045,R1045,U1045,X1045,AA1045,AD1045,AG1045,AJ1045,AM1045,AP1045,AS1045))</f>
        <v>0</v>
      </c>
      <c r="J1045" s="112">
        <f t="shared" ref="J1045:J1062" si="521">IF(C1045="",0,SUM(M1045,P1045,S1045,V1045,Y1045,AB1045,AE1045,AH1045,AK1045,AN1045,AQ1045,AT1045))</f>
        <v>0</v>
      </c>
      <c r="L1045" s="11">
        <f t="shared" si="496"/>
        <v>0</v>
      </c>
      <c r="M1045" s="108">
        <f t="shared" si="497"/>
        <v>0</v>
      </c>
      <c r="O1045" s="11">
        <f t="shared" si="498"/>
        <v>0</v>
      </c>
      <c r="P1045" s="108">
        <f t="shared" si="499"/>
        <v>0</v>
      </c>
      <c r="R1045" s="11">
        <f t="shared" si="500"/>
        <v>0</v>
      </c>
      <c r="S1045" s="108">
        <f t="shared" si="501"/>
        <v>0</v>
      </c>
      <c r="U1045" s="11">
        <f t="shared" si="502"/>
        <v>0</v>
      </c>
      <c r="V1045" s="108">
        <f t="shared" si="503"/>
        <v>0</v>
      </c>
      <c r="X1045" s="11">
        <f t="shared" si="504"/>
        <v>0</v>
      </c>
      <c r="Y1045" s="108">
        <f t="shared" si="505"/>
        <v>0</v>
      </c>
      <c r="AA1045" s="11">
        <f t="shared" si="506"/>
        <v>0</v>
      </c>
      <c r="AB1045" s="108">
        <f t="shared" si="507"/>
        <v>0</v>
      </c>
      <c r="AD1045" s="11">
        <f t="shared" si="508"/>
        <v>0</v>
      </c>
      <c r="AE1045" s="108">
        <f t="shared" si="509"/>
        <v>0</v>
      </c>
      <c r="AG1045" s="11">
        <f t="shared" si="510"/>
        <v>0</v>
      </c>
      <c r="AH1045" s="108">
        <f t="shared" si="511"/>
        <v>0</v>
      </c>
      <c r="AJ1045" s="11">
        <f t="shared" si="512"/>
        <v>0</v>
      </c>
      <c r="AK1045" s="108">
        <f t="shared" si="513"/>
        <v>0</v>
      </c>
      <c r="AM1045" s="11">
        <f t="shared" si="514"/>
        <v>0</v>
      </c>
      <c r="AN1045" s="108">
        <f t="shared" si="515"/>
        <v>0</v>
      </c>
      <c r="AP1045" s="11">
        <f t="shared" si="516"/>
        <v>0</v>
      </c>
      <c r="AQ1045" s="108">
        <f t="shared" si="517"/>
        <v>0</v>
      </c>
      <c r="AS1045" s="11">
        <f t="shared" si="518"/>
        <v>0</v>
      </c>
      <c r="AT1045" s="108">
        <f t="shared" si="519"/>
        <v>0</v>
      </c>
      <c r="AU1045" s="158" t="str">
        <f>IF(C1045="","",VLOOKUP(B1045,apoio!P:S,4,0))</f>
        <v/>
      </c>
    </row>
    <row r="1046" spans="1:47" ht="15" customHeight="1" x14ac:dyDescent="0.25">
      <c r="A1046" s="7" t="str">
        <f>IF('1_geral'!$D$43="","",'1_geral'!$A$43)</f>
        <v/>
      </c>
      <c r="B1046" s="49" t="str">
        <f>IF('1_geral'!$G$43="","",'1_geral'!$G$43)</f>
        <v/>
      </c>
      <c r="C1046" s="49" t="str">
        <f>IF('1_geral'!$D$43="","",'1_geral'!$D$43)</f>
        <v/>
      </c>
      <c r="D1046" s="35" t="str">
        <f>IF(C1046="","",1/'3_pessoal'!C$43)</f>
        <v/>
      </c>
      <c r="E1046" s="12">
        <f>IF(C1046="",0,'3_pessoal'!CU$43)</f>
        <v>0</v>
      </c>
      <c r="F1046" s="33">
        <f>IF(C1046="",0,'3_pessoal'!CW$43)</f>
        <v>0</v>
      </c>
      <c r="G1046" s="12">
        <f t="shared" si="495"/>
        <v>0</v>
      </c>
      <c r="I1046" s="12">
        <f t="shared" si="520"/>
        <v>0</v>
      </c>
      <c r="J1046" s="12">
        <f t="shared" si="521"/>
        <v>0</v>
      </c>
      <c r="L1046" s="12">
        <f t="shared" si="496"/>
        <v>0</v>
      </c>
      <c r="M1046" s="33">
        <f t="shared" si="497"/>
        <v>0</v>
      </c>
      <c r="O1046" s="12">
        <f t="shared" si="498"/>
        <v>0</v>
      </c>
      <c r="P1046" s="33">
        <f t="shared" si="499"/>
        <v>0</v>
      </c>
      <c r="R1046" s="12">
        <f t="shared" si="500"/>
        <v>0</v>
      </c>
      <c r="S1046" s="33">
        <f t="shared" si="501"/>
        <v>0</v>
      </c>
      <c r="U1046" s="12">
        <f t="shared" si="502"/>
        <v>0</v>
      </c>
      <c r="V1046" s="33">
        <f t="shared" si="503"/>
        <v>0</v>
      </c>
      <c r="X1046" s="12">
        <f t="shared" si="504"/>
        <v>0</v>
      </c>
      <c r="Y1046" s="33">
        <f t="shared" si="505"/>
        <v>0</v>
      </c>
      <c r="AA1046" s="12">
        <f t="shared" si="506"/>
        <v>0</v>
      </c>
      <c r="AB1046" s="33">
        <f t="shared" si="507"/>
        <v>0</v>
      </c>
      <c r="AD1046" s="12">
        <f t="shared" si="508"/>
        <v>0</v>
      </c>
      <c r="AE1046" s="33">
        <f t="shared" si="509"/>
        <v>0</v>
      </c>
      <c r="AG1046" s="12">
        <f t="shared" si="510"/>
        <v>0</v>
      </c>
      <c r="AH1046" s="33">
        <f t="shared" si="511"/>
        <v>0</v>
      </c>
      <c r="AJ1046" s="12">
        <f t="shared" si="512"/>
        <v>0</v>
      </c>
      <c r="AK1046" s="33">
        <f t="shared" si="513"/>
        <v>0</v>
      </c>
      <c r="AM1046" s="12">
        <f t="shared" si="514"/>
        <v>0</v>
      </c>
      <c r="AN1046" s="33">
        <f t="shared" si="515"/>
        <v>0</v>
      </c>
      <c r="AP1046" s="12">
        <f t="shared" si="516"/>
        <v>0</v>
      </c>
      <c r="AQ1046" s="33">
        <f t="shared" si="517"/>
        <v>0</v>
      </c>
      <c r="AS1046" s="12">
        <f t="shared" si="518"/>
        <v>0</v>
      </c>
      <c r="AT1046" s="33">
        <f t="shared" si="519"/>
        <v>0</v>
      </c>
      <c r="AU1046" s="158" t="str">
        <f>IF(C1046="","",VLOOKUP(B1046,apoio!P:S,4,0))</f>
        <v/>
      </c>
    </row>
    <row r="1047" spans="1:47" ht="15" customHeight="1" x14ac:dyDescent="0.25">
      <c r="A1047" s="10" t="str">
        <f>IF('1_geral'!$D$44="","",'1_geral'!$A$44)</f>
        <v/>
      </c>
      <c r="B1047" s="48" t="str">
        <f>IF('1_geral'!$G$44="","",'1_geral'!$G$44)</f>
        <v/>
      </c>
      <c r="C1047" s="48" t="str">
        <f>IF('1_geral'!$D$44="","",'1_geral'!$D$44)</f>
        <v/>
      </c>
      <c r="D1047" s="35" t="str">
        <f>IF(C1047="","",1/'3_pessoal'!C$44)</f>
        <v/>
      </c>
      <c r="E1047" s="11">
        <f>IF(C1047="",0,'3_pessoal'!CU$44)</f>
        <v>0</v>
      </c>
      <c r="F1047" s="108">
        <f>IF(C1047="",0,'3_pessoal'!CW$44)</f>
        <v>0</v>
      </c>
      <c r="G1047" s="11">
        <f t="shared" si="495"/>
        <v>0</v>
      </c>
      <c r="I1047" s="11">
        <f t="shared" si="520"/>
        <v>0</v>
      </c>
      <c r="J1047" s="112">
        <f t="shared" si="521"/>
        <v>0</v>
      </c>
      <c r="L1047" s="11">
        <f t="shared" si="496"/>
        <v>0</v>
      </c>
      <c r="M1047" s="108">
        <f t="shared" si="497"/>
        <v>0</v>
      </c>
      <c r="O1047" s="11">
        <f t="shared" si="498"/>
        <v>0</v>
      </c>
      <c r="P1047" s="108">
        <f t="shared" si="499"/>
        <v>0</v>
      </c>
      <c r="R1047" s="11">
        <f t="shared" si="500"/>
        <v>0</v>
      </c>
      <c r="S1047" s="108">
        <f t="shared" si="501"/>
        <v>0</v>
      </c>
      <c r="U1047" s="11">
        <f t="shared" si="502"/>
        <v>0</v>
      </c>
      <c r="V1047" s="108">
        <f t="shared" si="503"/>
        <v>0</v>
      </c>
      <c r="X1047" s="11">
        <f t="shared" si="504"/>
        <v>0</v>
      </c>
      <c r="Y1047" s="108">
        <f t="shared" si="505"/>
        <v>0</v>
      </c>
      <c r="AA1047" s="11">
        <f t="shared" si="506"/>
        <v>0</v>
      </c>
      <c r="AB1047" s="108">
        <f t="shared" si="507"/>
        <v>0</v>
      </c>
      <c r="AD1047" s="11">
        <f t="shared" si="508"/>
        <v>0</v>
      </c>
      <c r="AE1047" s="108">
        <f t="shared" si="509"/>
        <v>0</v>
      </c>
      <c r="AG1047" s="11">
        <f t="shared" si="510"/>
        <v>0</v>
      </c>
      <c r="AH1047" s="108">
        <f t="shared" si="511"/>
        <v>0</v>
      </c>
      <c r="AJ1047" s="11">
        <f t="shared" si="512"/>
        <v>0</v>
      </c>
      <c r="AK1047" s="108">
        <f t="shared" si="513"/>
        <v>0</v>
      </c>
      <c r="AM1047" s="11">
        <f t="shared" si="514"/>
        <v>0</v>
      </c>
      <c r="AN1047" s="108">
        <f t="shared" si="515"/>
        <v>0</v>
      </c>
      <c r="AP1047" s="11">
        <f t="shared" si="516"/>
        <v>0</v>
      </c>
      <c r="AQ1047" s="108">
        <f t="shared" si="517"/>
        <v>0</v>
      </c>
      <c r="AS1047" s="11">
        <f t="shared" si="518"/>
        <v>0</v>
      </c>
      <c r="AT1047" s="108">
        <f t="shared" si="519"/>
        <v>0</v>
      </c>
      <c r="AU1047" s="158" t="str">
        <f>IF(C1047="","",VLOOKUP(B1047,apoio!P:S,4,0))</f>
        <v/>
      </c>
    </row>
    <row r="1048" spans="1:47" ht="15" customHeight="1" x14ac:dyDescent="0.25">
      <c r="A1048" s="7" t="str">
        <f>IF('1_geral'!$D$45="","",'1_geral'!$A$45)</f>
        <v/>
      </c>
      <c r="B1048" s="49" t="str">
        <f>IF('1_geral'!$G$45="","",'1_geral'!$G$45)</f>
        <v/>
      </c>
      <c r="C1048" s="49" t="str">
        <f>IF('1_geral'!$D$45="","",'1_geral'!$D$45)</f>
        <v/>
      </c>
      <c r="D1048" s="35" t="str">
        <f>IF(C1048="","",1/'3_pessoal'!C$45)</f>
        <v/>
      </c>
      <c r="E1048" s="12">
        <f>IF(C1048="",0,'3_pessoal'!CU$45)</f>
        <v>0</v>
      </c>
      <c r="F1048" s="33">
        <f>IF(C1048="",0,'3_pessoal'!CW$45)</f>
        <v>0</v>
      </c>
      <c r="G1048" s="12">
        <f t="shared" si="495"/>
        <v>0</v>
      </c>
      <c r="I1048" s="12">
        <f t="shared" si="520"/>
        <v>0</v>
      </c>
      <c r="J1048" s="12">
        <f t="shared" si="521"/>
        <v>0</v>
      </c>
      <c r="L1048" s="12">
        <f t="shared" si="496"/>
        <v>0</v>
      </c>
      <c r="M1048" s="33">
        <f t="shared" si="497"/>
        <v>0</v>
      </c>
      <c r="O1048" s="12">
        <f t="shared" si="498"/>
        <v>0</v>
      </c>
      <c r="P1048" s="33">
        <f t="shared" si="499"/>
        <v>0</v>
      </c>
      <c r="R1048" s="12">
        <f t="shared" si="500"/>
        <v>0</v>
      </c>
      <c r="S1048" s="33">
        <f t="shared" si="501"/>
        <v>0</v>
      </c>
      <c r="U1048" s="12">
        <f t="shared" si="502"/>
        <v>0</v>
      </c>
      <c r="V1048" s="33">
        <f t="shared" si="503"/>
        <v>0</v>
      </c>
      <c r="X1048" s="12">
        <f t="shared" si="504"/>
        <v>0</v>
      </c>
      <c r="Y1048" s="33">
        <f t="shared" si="505"/>
        <v>0</v>
      </c>
      <c r="AA1048" s="12">
        <f t="shared" si="506"/>
        <v>0</v>
      </c>
      <c r="AB1048" s="33">
        <f t="shared" si="507"/>
        <v>0</v>
      </c>
      <c r="AD1048" s="12">
        <f t="shared" si="508"/>
        <v>0</v>
      </c>
      <c r="AE1048" s="33">
        <f t="shared" si="509"/>
        <v>0</v>
      </c>
      <c r="AG1048" s="12">
        <f t="shared" si="510"/>
        <v>0</v>
      </c>
      <c r="AH1048" s="33">
        <f t="shared" si="511"/>
        <v>0</v>
      </c>
      <c r="AJ1048" s="12">
        <f t="shared" si="512"/>
        <v>0</v>
      </c>
      <c r="AK1048" s="33">
        <f t="shared" si="513"/>
        <v>0</v>
      </c>
      <c r="AM1048" s="12">
        <f t="shared" si="514"/>
        <v>0</v>
      </c>
      <c r="AN1048" s="33">
        <f t="shared" si="515"/>
        <v>0</v>
      </c>
      <c r="AP1048" s="12">
        <f t="shared" si="516"/>
        <v>0</v>
      </c>
      <c r="AQ1048" s="33">
        <f t="shared" si="517"/>
        <v>0</v>
      </c>
      <c r="AS1048" s="12">
        <f t="shared" si="518"/>
        <v>0</v>
      </c>
      <c r="AT1048" s="33">
        <f t="shared" si="519"/>
        <v>0</v>
      </c>
      <c r="AU1048" s="158" t="str">
        <f>IF(C1048="","",VLOOKUP(B1048,apoio!P:S,4,0))</f>
        <v/>
      </c>
    </row>
    <row r="1049" spans="1:47" ht="15" customHeight="1" x14ac:dyDescent="0.25">
      <c r="A1049" s="10" t="str">
        <f>IF('1_geral'!$D$46="","",'1_geral'!$A$46)</f>
        <v/>
      </c>
      <c r="B1049" s="48" t="str">
        <f>IF('1_geral'!$G$46="","",'1_geral'!$G$46)</f>
        <v/>
      </c>
      <c r="C1049" s="48" t="str">
        <f>IF('1_geral'!$D$46="","",'1_geral'!$D$46)</f>
        <v/>
      </c>
      <c r="D1049" s="35" t="str">
        <f>IF(C1049="","",1/'3_pessoal'!C$46)</f>
        <v/>
      </c>
      <c r="E1049" s="11">
        <f>IF(C1049="",0,'3_pessoal'!CU$46)</f>
        <v>0</v>
      </c>
      <c r="F1049" s="108">
        <f>IF(C1049="",0,'3_pessoal'!CW$46)</f>
        <v>0</v>
      </c>
      <c r="G1049" s="11">
        <f t="shared" si="495"/>
        <v>0</v>
      </c>
      <c r="I1049" s="11">
        <f t="shared" si="520"/>
        <v>0</v>
      </c>
      <c r="J1049" s="112">
        <f t="shared" si="521"/>
        <v>0</v>
      </c>
      <c r="L1049" s="11">
        <f t="shared" si="496"/>
        <v>0</v>
      </c>
      <c r="M1049" s="108">
        <f t="shared" si="497"/>
        <v>0</v>
      </c>
      <c r="O1049" s="11">
        <f t="shared" si="498"/>
        <v>0</v>
      </c>
      <c r="P1049" s="108">
        <f t="shared" si="499"/>
        <v>0</v>
      </c>
      <c r="R1049" s="11">
        <f t="shared" si="500"/>
        <v>0</v>
      </c>
      <c r="S1049" s="108">
        <f t="shared" si="501"/>
        <v>0</v>
      </c>
      <c r="U1049" s="11">
        <f t="shared" si="502"/>
        <v>0</v>
      </c>
      <c r="V1049" s="108">
        <f t="shared" si="503"/>
        <v>0</v>
      </c>
      <c r="X1049" s="11">
        <f t="shared" si="504"/>
        <v>0</v>
      </c>
      <c r="Y1049" s="108">
        <f t="shared" si="505"/>
        <v>0</v>
      </c>
      <c r="AA1049" s="11">
        <f t="shared" si="506"/>
        <v>0</v>
      </c>
      <c r="AB1049" s="108">
        <f t="shared" si="507"/>
        <v>0</v>
      </c>
      <c r="AD1049" s="11">
        <f t="shared" si="508"/>
        <v>0</v>
      </c>
      <c r="AE1049" s="108">
        <f t="shared" si="509"/>
        <v>0</v>
      </c>
      <c r="AG1049" s="11">
        <f t="shared" si="510"/>
        <v>0</v>
      </c>
      <c r="AH1049" s="108">
        <f t="shared" si="511"/>
        <v>0</v>
      </c>
      <c r="AJ1049" s="11">
        <f t="shared" si="512"/>
        <v>0</v>
      </c>
      <c r="AK1049" s="108">
        <f t="shared" si="513"/>
        <v>0</v>
      </c>
      <c r="AM1049" s="11">
        <f t="shared" si="514"/>
        <v>0</v>
      </c>
      <c r="AN1049" s="108">
        <f t="shared" si="515"/>
        <v>0</v>
      </c>
      <c r="AP1049" s="11">
        <f t="shared" si="516"/>
        <v>0</v>
      </c>
      <c r="AQ1049" s="108">
        <f t="shared" si="517"/>
        <v>0</v>
      </c>
      <c r="AS1049" s="11">
        <f t="shared" si="518"/>
        <v>0</v>
      </c>
      <c r="AT1049" s="108">
        <f t="shared" si="519"/>
        <v>0</v>
      </c>
      <c r="AU1049" s="158" t="str">
        <f>IF(C1049="","",VLOOKUP(B1049,apoio!P:S,4,0))</f>
        <v/>
      </c>
    </row>
    <row r="1050" spans="1:47" ht="15" customHeight="1" x14ac:dyDescent="0.25">
      <c r="A1050" s="7" t="str">
        <f>IF('1_geral'!$D$47="","",'1_geral'!$A$47)</f>
        <v/>
      </c>
      <c r="B1050" s="49" t="str">
        <f>IF('1_geral'!$G$47="","",'1_geral'!$G$47)</f>
        <v/>
      </c>
      <c r="C1050" s="49" t="str">
        <f>IF('1_geral'!$D$47="","",'1_geral'!$D$47)</f>
        <v/>
      </c>
      <c r="D1050" s="35" t="str">
        <f>IF(C1050="","",1/'3_pessoal'!C$47)</f>
        <v/>
      </c>
      <c r="E1050" s="12">
        <f>IF(C1050="",0,'3_pessoal'!CU$47)</f>
        <v>0</v>
      </c>
      <c r="F1050" s="33">
        <f>IF(C1050="",0,'3_pessoal'!CW$47)</f>
        <v>0</v>
      </c>
      <c r="G1050" s="12">
        <f t="shared" si="495"/>
        <v>0</v>
      </c>
      <c r="I1050" s="12">
        <f t="shared" si="520"/>
        <v>0</v>
      </c>
      <c r="J1050" s="12">
        <f t="shared" si="521"/>
        <v>0</v>
      </c>
      <c r="L1050" s="12">
        <f t="shared" si="496"/>
        <v>0</v>
      </c>
      <c r="M1050" s="33">
        <f t="shared" si="497"/>
        <v>0</v>
      </c>
      <c r="O1050" s="12">
        <f t="shared" si="498"/>
        <v>0</v>
      </c>
      <c r="P1050" s="33">
        <f t="shared" si="499"/>
        <v>0</v>
      </c>
      <c r="R1050" s="12">
        <f t="shared" si="500"/>
        <v>0</v>
      </c>
      <c r="S1050" s="33">
        <f t="shared" si="501"/>
        <v>0</v>
      </c>
      <c r="U1050" s="12">
        <f t="shared" si="502"/>
        <v>0</v>
      </c>
      <c r="V1050" s="33">
        <f t="shared" si="503"/>
        <v>0</v>
      </c>
      <c r="X1050" s="12">
        <f t="shared" si="504"/>
        <v>0</v>
      </c>
      <c r="Y1050" s="33">
        <f t="shared" si="505"/>
        <v>0</v>
      </c>
      <c r="AA1050" s="12">
        <f t="shared" si="506"/>
        <v>0</v>
      </c>
      <c r="AB1050" s="33">
        <f t="shared" si="507"/>
        <v>0</v>
      </c>
      <c r="AD1050" s="12">
        <f t="shared" si="508"/>
        <v>0</v>
      </c>
      <c r="AE1050" s="33">
        <f t="shared" si="509"/>
        <v>0</v>
      </c>
      <c r="AG1050" s="12">
        <f t="shared" si="510"/>
        <v>0</v>
      </c>
      <c r="AH1050" s="33">
        <f t="shared" si="511"/>
        <v>0</v>
      </c>
      <c r="AJ1050" s="12">
        <f t="shared" si="512"/>
        <v>0</v>
      </c>
      <c r="AK1050" s="33">
        <f t="shared" si="513"/>
        <v>0</v>
      </c>
      <c r="AM1050" s="12">
        <f t="shared" si="514"/>
        <v>0</v>
      </c>
      <c r="AN1050" s="33">
        <f t="shared" si="515"/>
        <v>0</v>
      </c>
      <c r="AP1050" s="12">
        <f t="shared" si="516"/>
        <v>0</v>
      </c>
      <c r="AQ1050" s="33">
        <f t="shared" si="517"/>
        <v>0</v>
      </c>
      <c r="AS1050" s="12">
        <f t="shared" si="518"/>
        <v>0</v>
      </c>
      <c r="AT1050" s="33">
        <f t="shared" si="519"/>
        <v>0</v>
      </c>
      <c r="AU1050" s="158" t="str">
        <f>IF(C1050="","",VLOOKUP(B1050,apoio!P:S,4,0))</f>
        <v/>
      </c>
    </row>
    <row r="1051" spans="1:47" ht="15" customHeight="1" x14ac:dyDescent="0.25">
      <c r="A1051" s="10" t="str">
        <f>IF('1_geral'!$D$48="","",'1_geral'!$A$48)</f>
        <v/>
      </c>
      <c r="B1051" s="48" t="str">
        <f>IF('1_geral'!$G$48="","",'1_geral'!$G$48)</f>
        <v/>
      </c>
      <c r="C1051" s="48" t="str">
        <f>IF('1_geral'!$D$48="","",'1_geral'!$D$48)</f>
        <v/>
      </c>
      <c r="D1051" s="35" t="str">
        <f>IF(C1051="","",1/'3_pessoal'!C$48)</f>
        <v/>
      </c>
      <c r="E1051" s="11">
        <f>IF(C1051="",0,'3_pessoal'!CU$48)</f>
        <v>0</v>
      </c>
      <c r="F1051" s="108">
        <f>IF(C1051="",0,'3_pessoal'!CW$48)</f>
        <v>0</v>
      </c>
      <c r="G1051" s="11">
        <f t="shared" si="495"/>
        <v>0</v>
      </c>
      <c r="I1051" s="11">
        <f t="shared" si="520"/>
        <v>0</v>
      </c>
      <c r="J1051" s="112">
        <f t="shared" si="521"/>
        <v>0</v>
      </c>
      <c r="L1051" s="11">
        <f t="shared" si="496"/>
        <v>0</v>
      </c>
      <c r="M1051" s="108">
        <f t="shared" si="497"/>
        <v>0</v>
      </c>
      <c r="O1051" s="11">
        <f t="shared" si="498"/>
        <v>0</v>
      </c>
      <c r="P1051" s="108">
        <f t="shared" si="499"/>
        <v>0</v>
      </c>
      <c r="R1051" s="11">
        <f t="shared" si="500"/>
        <v>0</v>
      </c>
      <c r="S1051" s="108">
        <f t="shared" si="501"/>
        <v>0</v>
      </c>
      <c r="U1051" s="11">
        <f t="shared" si="502"/>
        <v>0</v>
      </c>
      <c r="V1051" s="108">
        <f t="shared" si="503"/>
        <v>0</v>
      </c>
      <c r="X1051" s="11">
        <f t="shared" si="504"/>
        <v>0</v>
      </c>
      <c r="Y1051" s="108">
        <f t="shared" si="505"/>
        <v>0</v>
      </c>
      <c r="AA1051" s="11">
        <f t="shared" si="506"/>
        <v>0</v>
      </c>
      <c r="AB1051" s="108">
        <f t="shared" si="507"/>
        <v>0</v>
      </c>
      <c r="AD1051" s="11">
        <f t="shared" si="508"/>
        <v>0</v>
      </c>
      <c r="AE1051" s="108">
        <f t="shared" si="509"/>
        <v>0</v>
      </c>
      <c r="AG1051" s="11">
        <f t="shared" si="510"/>
        <v>0</v>
      </c>
      <c r="AH1051" s="108">
        <f t="shared" si="511"/>
        <v>0</v>
      </c>
      <c r="AJ1051" s="11">
        <f t="shared" si="512"/>
        <v>0</v>
      </c>
      <c r="AK1051" s="108">
        <f t="shared" si="513"/>
        <v>0</v>
      </c>
      <c r="AM1051" s="11">
        <f t="shared" si="514"/>
        <v>0</v>
      </c>
      <c r="AN1051" s="108">
        <f t="shared" si="515"/>
        <v>0</v>
      </c>
      <c r="AP1051" s="11">
        <f t="shared" si="516"/>
        <v>0</v>
      </c>
      <c r="AQ1051" s="108">
        <f t="shared" si="517"/>
        <v>0</v>
      </c>
      <c r="AS1051" s="11">
        <f t="shared" si="518"/>
        <v>0</v>
      </c>
      <c r="AT1051" s="108">
        <f t="shared" si="519"/>
        <v>0</v>
      </c>
      <c r="AU1051" s="158" t="str">
        <f>IF(C1051="","",VLOOKUP(B1051,apoio!P:S,4,0))</f>
        <v/>
      </c>
    </row>
    <row r="1052" spans="1:47" ht="15" customHeight="1" x14ac:dyDescent="0.25">
      <c r="A1052" s="7" t="str">
        <f>IF('1_geral'!$D$49="","",'1_geral'!$A$49)</f>
        <v/>
      </c>
      <c r="B1052" s="49" t="str">
        <f>IF('1_geral'!$G$49="","",'1_geral'!$G$49)</f>
        <v/>
      </c>
      <c r="C1052" s="49" t="str">
        <f>IF('1_geral'!$D$49="","",'1_geral'!$D$49)</f>
        <v/>
      </c>
      <c r="D1052" s="35" t="str">
        <f>IF(C1052="","",1/'3_pessoal'!C$49)</f>
        <v/>
      </c>
      <c r="E1052" s="12">
        <f>IF(C1052="",0,'3_pessoal'!CU$49)</f>
        <v>0</v>
      </c>
      <c r="F1052" s="33">
        <f>IF(C1052="",0,'3_pessoal'!CW$49)</f>
        <v>0</v>
      </c>
      <c r="G1052" s="12">
        <f t="shared" si="495"/>
        <v>0</v>
      </c>
      <c r="I1052" s="12">
        <f t="shared" si="520"/>
        <v>0</v>
      </c>
      <c r="J1052" s="12">
        <f t="shared" si="521"/>
        <v>0</v>
      </c>
      <c r="L1052" s="12">
        <f t="shared" si="496"/>
        <v>0</v>
      </c>
      <c r="M1052" s="33">
        <f t="shared" si="497"/>
        <v>0</v>
      </c>
      <c r="O1052" s="12">
        <f t="shared" si="498"/>
        <v>0</v>
      </c>
      <c r="P1052" s="33">
        <f t="shared" si="499"/>
        <v>0</v>
      </c>
      <c r="R1052" s="12">
        <f t="shared" si="500"/>
        <v>0</v>
      </c>
      <c r="S1052" s="33">
        <f t="shared" si="501"/>
        <v>0</v>
      </c>
      <c r="U1052" s="12">
        <f t="shared" si="502"/>
        <v>0</v>
      </c>
      <c r="V1052" s="33">
        <f t="shared" si="503"/>
        <v>0</v>
      </c>
      <c r="X1052" s="12">
        <f t="shared" si="504"/>
        <v>0</v>
      </c>
      <c r="Y1052" s="33">
        <f t="shared" si="505"/>
        <v>0</v>
      </c>
      <c r="AA1052" s="12">
        <f t="shared" si="506"/>
        <v>0</v>
      </c>
      <c r="AB1052" s="33">
        <f t="shared" si="507"/>
        <v>0</v>
      </c>
      <c r="AD1052" s="12">
        <f t="shared" si="508"/>
        <v>0</v>
      </c>
      <c r="AE1052" s="33">
        <f t="shared" si="509"/>
        <v>0</v>
      </c>
      <c r="AG1052" s="12">
        <f t="shared" si="510"/>
        <v>0</v>
      </c>
      <c r="AH1052" s="33">
        <f t="shared" si="511"/>
        <v>0</v>
      </c>
      <c r="AJ1052" s="12">
        <f t="shared" si="512"/>
        <v>0</v>
      </c>
      <c r="AK1052" s="33">
        <f t="shared" si="513"/>
        <v>0</v>
      </c>
      <c r="AM1052" s="12">
        <f t="shared" si="514"/>
        <v>0</v>
      </c>
      <c r="AN1052" s="33">
        <f t="shared" si="515"/>
        <v>0</v>
      </c>
      <c r="AP1052" s="12">
        <f t="shared" si="516"/>
        <v>0</v>
      </c>
      <c r="AQ1052" s="33">
        <f t="shared" si="517"/>
        <v>0</v>
      </c>
      <c r="AS1052" s="12">
        <f t="shared" si="518"/>
        <v>0</v>
      </c>
      <c r="AT1052" s="33">
        <f t="shared" si="519"/>
        <v>0</v>
      </c>
      <c r="AU1052" s="158" t="str">
        <f>IF(C1052="","",VLOOKUP(B1052,apoio!P:S,4,0))</f>
        <v/>
      </c>
    </row>
    <row r="1053" spans="1:47" ht="15" customHeight="1" x14ac:dyDescent="0.25">
      <c r="A1053" s="10" t="str">
        <f>IF('1_geral'!$D$50="","",'1_geral'!$A$50)</f>
        <v/>
      </c>
      <c r="B1053" s="48" t="str">
        <f>IF('1_geral'!$G$50="","",'1_geral'!$G$50)</f>
        <v/>
      </c>
      <c r="C1053" s="48" t="str">
        <f>IF('1_geral'!$D$50="","",'1_geral'!$D$50)</f>
        <v/>
      </c>
      <c r="D1053" s="35" t="str">
        <f>IF(C1053="","",1/'3_pessoal'!C$50)</f>
        <v/>
      </c>
      <c r="E1053" s="11">
        <f>IF(C1053="",0,'3_pessoal'!CU$50)</f>
        <v>0</v>
      </c>
      <c r="F1053" s="108">
        <f>IF(C1053="",0,'3_pessoal'!CW$50)</f>
        <v>0</v>
      </c>
      <c r="G1053" s="11">
        <f t="shared" si="495"/>
        <v>0</v>
      </c>
      <c r="I1053" s="11">
        <f t="shared" si="520"/>
        <v>0</v>
      </c>
      <c r="J1053" s="112">
        <f t="shared" si="521"/>
        <v>0</v>
      </c>
      <c r="L1053" s="11">
        <f t="shared" si="496"/>
        <v>0</v>
      </c>
      <c r="M1053" s="108">
        <f t="shared" si="497"/>
        <v>0</v>
      </c>
      <c r="O1053" s="11">
        <f t="shared" si="498"/>
        <v>0</v>
      </c>
      <c r="P1053" s="108">
        <f t="shared" si="499"/>
        <v>0</v>
      </c>
      <c r="R1053" s="11">
        <f t="shared" si="500"/>
        <v>0</v>
      </c>
      <c r="S1053" s="108">
        <f t="shared" si="501"/>
        <v>0</v>
      </c>
      <c r="U1053" s="11">
        <f t="shared" si="502"/>
        <v>0</v>
      </c>
      <c r="V1053" s="108">
        <f t="shared" si="503"/>
        <v>0</v>
      </c>
      <c r="X1053" s="11">
        <f t="shared" si="504"/>
        <v>0</v>
      </c>
      <c r="Y1053" s="108">
        <f t="shared" si="505"/>
        <v>0</v>
      </c>
      <c r="AA1053" s="11">
        <f t="shared" si="506"/>
        <v>0</v>
      </c>
      <c r="AB1053" s="108">
        <f t="shared" si="507"/>
        <v>0</v>
      </c>
      <c r="AD1053" s="11">
        <f t="shared" si="508"/>
        <v>0</v>
      </c>
      <c r="AE1053" s="108">
        <f t="shared" si="509"/>
        <v>0</v>
      </c>
      <c r="AG1053" s="11">
        <f t="shared" si="510"/>
        <v>0</v>
      </c>
      <c r="AH1053" s="108">
        <f t="shared" si="511"/>
        <v>0</v>
      </c>
      <c r="AJ1053" s="11">
        <f t="shared" si="512"/>
        <v>0</v>
      </c>
      <c r="AK1053" s="108">
        <f t="shared" si="513"/>
        <v>0</v>
      </c>
      <c r="AM1053" s="11">
        <f t="shared" si="514"/>
        <v>0</v>
      </c>
      <c r="AN1053" s="108">
        <f t="shared" si="515"/>
        <v>0</v>
      </c>
      <c r="AP1053" s="11">
        <f t="shared" si="516"/>
        <v>0</v>
      </c>
      <c r="AQ1053" s="108">
        <f t="shared" si="517"/>
        <v>0</v>
      </c>
      <c r="AS1053" s="11">
        <f t="shared" si="518"/>
        <v>0</v>
      </c>
      <c r="AT1053" s="108">
        <f t="shared" si="519"/>
        <v>0</v>
      </c>
      <c r="AU1053" s="158" t="str">
        <f>IF(C1053="","",VLOOKUP(B1053,apoio!P:S,4,0))</f>
        <v/>
      </c>
    </row>
    <row r="1054" spans="1:47" ht="15" customHeight="1" x14ac:dyDescent="0.25">
      <c r="A1054" s="7" t="str">
        <f>IF('1_geral'!$D$51="","",'1_geral'!$A$51)</f>
        <v/>
      </c>
      <c r="B1054" s="49" t="str">
        <f>IF('1_geral'!$G$51="","",'1_geral'!$G$51)</f>
        <v/>
      </c>
      <c r="C1054" s="49" t="str">
        <f>IF('1_geral'!$D$51="","",'1_geral'!$D$51)</f>
        <v/>
      </c>
      <c r="D1054" s="35" t="str">
        <f>IF(C1054="","",1/'3_pessoal'!C$51)</f>
        <v/>
      </c>
      <c r="E1054" s="12">
        <f>IF(C1054="",0,'3_pessoal'!CU$51)</f>
        <v>0</v>
      </c>
      <c r="F1054" s="33">
        <f>IF(C1054="",0,'3_pessoal'!CW$51)</f>
        <v>0</v>
      </c>
      <c r="G1054" s="12">
        <f t="shared" si="495"/>
        <v>0</v>
      </c>
      <c r="I1054" s="12">
        <f t="shared" si="520"/>
        <v>0</v>
      </c>
      <c r="J1054" s="12">
        <f t="shared" si="521"/>
        <v>0</v>
      </c>
      <c r="L1054" s="12">
        <f t="shared" si="496"/>
        <v>0</v>
      </c>
      <c r="M1054" s="33">
        <f t="shared" si="497"/>
        <v>0</v>
      </c>
      <c r="O1054" s="12">
        <f t="shared" si="498"/>
        <v>0</v>
      </c>
      <c r="P1054" s="33">
        <f t="shared" si="499"/>
        <v>0</v>
      </c>
      <c r="R1054" s="12">
        <f t="shared" si="500"/>
        <v>0</v>
      </c>
      <c r="S1054" s="33">
        <f t="shared" si="501"/>
        <v>0</v>
      </c>
      <c r="U1054" s="12">
        <f t="shared" si="502"/>
        <v>0</v>
      </c>
      <c r="V1054" s="33">
        <f t="shared" si="503"/>
        <v>0</v>
      </c>
      <c r="X1054" s="12">
        <f t="shared" si="504"/>
        <v>0</v>
      </c>
      <c r="Y1054" s="33">
        <f t="shared" si="505"/>
        <v>0</v>
      </c>
      <c r="AA1054" s="12">
        <f t="shared" si="506"/>
        <v>0</v>
      </c>
      <c r="AB1054" s="33">
        <f t="shared" si="507"/>
        <v>0</v>
      </c>
      <c r="AD1054" s="12">
        <f t="shared" si="508"/>
        <v>0</v>
      </c>
      <c r="AE1054" s="33">
        <f t="shared" si="509"/>
        <v>0</v>
      </c>
      <c r="AG1054" s="12">
        <f t="shared" si="510"/>
        <v>0</v>
      </c>
      <c r="AH1054" s="33">
        <f t="shared" si="511"/>
        <v>0</v>
      </c>
      <c r="AJ1054" s="12">
        <f t="shared" si="512"/>
        <v>0</v>
      </c>
      <c r="AK1054" s="33">
        <f t="shared" si="513"/>
        <v>0</v>
      </c>
      <c r="AM1054" s="12">
        <f t="shared" si="514"/>
        <v>0</v>
      </c>
      <c r="AN1054" s="33">
        <f t="shared" si="515"/>
        <v>0</v>
      </c>
      <c r="AP1054" s="12">
        <f t="shared" si="516"/>
        <v>0</v>
      </c>
      <c r="AQ1054" s="33">
        <f t="shared" si="517"/>
        <v>0</v>
      </c>
      <c r="AS1054" s="12">
        <f t="shared" si="518"/>
        <v>0</v>
      </c>
      <c r="AT1054" s="33">
        <f t="shared" si="519"/>
        <v>0</v>
      </c>
      <c r="AU1054" s="158" t="str">
        <f>IF(C1054="","",VLOOKUP(B1054,apoio!P:S,4,0))</f>
        <v/>
      </c>
    </row>
    <row r="1055" spans="1:47" ht="15" customHeight="1" x14ac:dyDescent="0.25">
      <c r="A1055" s="10" t="str">
        <f>IF('1_geral'!$D$52="","",'1_geral'!$A$52)</f>
        <v/>
      </c>
      <c r="B1055" s="48" t="str">
        <f>IF('1_geral'!$G$52="","",'1_geral'!$G$52)</f>
        <v/>
      </c>
      <c r="C1055" s="48" t="str">
        <f>IF('1_geral'!$D$52="","",'1_geral'!$D$52)</f>
        <v/>
      </c>
      <c r="D1055" s="35" t="str">
        <f>IF(C1055="","",1/'3_pessoal'!C$52)</f>
        <v/>
      </c>
      <c r="E1055" s="11">
        <f>IF(C1055="",0,'3_pessoal'!CU$52)</f>
        <v>0</v>
      </c>
      <c r="F1055" s="108">
        <f>IF(C1055="",0,'3_pessoal'!CW$52)</f>
        <v>0</v>
      </c>
      <c r="G1055" s="11">
        <f t="shared" si="495"/>
        <v>0</v>
      </c>
      <c r="I1055" s="11">
        <f t="shared" si="520"/>
        <v>0</v>
      </c>
      <c r="J1055" s="112">
        <f t="shared" si="521"/>
        <v>0</v>
      </c>
      <c r="L1055" s="11">
        <f t="shared" si="496"/>
        <v>0</v>
      </c>
      <c r="M1055" s="108">
        <f t="shared" si="497"/>
        <v>0</v>
      </c>
      <c r="O1055" s="11">
        <f t="shared" si="498"/>
        <v>0</v>
      </c>
      <c r="P1055" s="108">
        <f t="shared" si="499"/>
        <v>0</v>
      </c>
      <c r="R1055" s="11">
        <f t="shared" si="500"/>
        <v>0</v>
      </c>
      <c r="S1055" s="108">
        <f t="shared" si="501"/>
        <v>0</v>
      </c>
      <c r="U1055" s="11">
        <f t="shared" si="502"/>
        <v>0</v>
      </c>
      <c r="V1055" s="108">
        <f t="shared" si="503"/>
        <v>0</v>
      </c>
      <c r="X1055" s="11">
        <f t="shared" si="504"/>
        <v>0</v>
      </c>
      <c r="Y1055" s="108">
        <f t="shared" si="505"/>
        <v>0</v>
      </c>
      <c r="AA1055" s="11">
        <f t="shared" si="506"/>
        <v>0</v>
      </c>
      <c r="AB1055" s="108">
        <f t="shared" si="507"/>
        <v>0</v>
      </c>
      <c r="AD1055" s="11">
        <f t="shared" si="508"/>
        <v>0</v>
      </c>
      <c r="AE1055" s="108">
        <f t="shared" si="509"/>
        <v>0</v>
      </c>
      <c r="AG1055" s="11">
        <f t="shared" si="510"/>
        <v>0</v>
      </c>
      <c r="AH1055" s="108">
        <f t="shared" si="511"/>
        <v>0</v>
      </c>
      <c r="AJ1055" s="11">
        <f t="shared" si="512"/>
        <v>0</v>
      </c>
      <c r="AK1055" s="108">
        <f t="shared" si="513"/>
        <v>0</v>
      </c>
      <c r="AM1055" s="11">
        <f t="shared" si="514"/>
        <v>0</v>
      </c>
      <c r="AN1055" s="108">
        <f t="shared" si="515"/>
        <v>0</v>
      </c>
      <c r="AP1055" s="11">
        <f t="shared" si="516"/>
        <v>0</v>
      </c>
      <c r="AQ1055" s="108">
        <f t="shared" si="517"/>
        <v>0</v>
      </c>
      <c r="AS1055" s="11">
        <f t="shared" si="518"/>
        <v>0</v>
      </c>
      <c r="AT1055" s="108">
        <f t="shared" si="519"/>
        <v>0</v>
      </c>
      <c r="AU1055" s="158" t="str">
        <f>IF(C1055="","",VLOOKUP(B1055,apoio!P:S,4,0))</f>
        <v/>
      </c>
    </row>
    <row r="1056" spans="1:47" ht="15" customHeight="1" x14ac:dyDescent="0.25">
      <c r="A1056" s="7" t="str">
        <f>IF('1_geral'!$D$53="","",'1_geral'!$A$53)</f>
        <v/>
      </c>
      <c r="B1056" s="49" t="str">
        <f>IF('1_geral'!$G$53="","",'1_geral'!$G$53)</f>
        <v/>
      </c>
      <c r="C1056" s="49" t="str">
        <f>IF('1_geral'!$D$53="","",'1_geral'!$D$53)</f>
        <v/>
      </c>
      <c r="D1056" s="35" t="str">
        <f>IF(C1056="","",1/'3_pessoal'!C$53)</f>
        <v/>
      </c>
      <c r="E1056" s="12">
        <f>IF(C1056="",0,'3_pessoal'!CU$53)</f>
        <v>0</v>
      </c>
      <c r="F1056" s="33">
        <f>IF(C1056="",0,'3_pessoal'!CW$53)</f>
        <v>0</v>
      </c>
      <c r="G1056" s="12">
        <f t="shared" si="495"/>
        <v>0</v>
      </c>
      <c r="I1056" s="12">
        <f t="shared" si="520"/>
        <v>0</v>
      </c>
      <c r="J1056" s="12">
        <f t="shared" si="521"/>
        <v>0</v>
      </c>
      <c r="L1056" s="12">
        <f t="shared" si="496"/>
        <v>0</v>
      </c>
      <c r="M1056" s="33">
        <f t="shared" si="497"/>
        <v>0</v>
      </c>
      <c r="O1056" s="12">
        <f t="shared" si="498"/>
        <v>0</v>
      </c>
      <c r="P1056" s="33">
        <f t="shared" si="499"/>
        <v>0</v>
      </c>
      <c r="R1056" s="12">
        <f t="shared" si="500"/>
        <v>0</v>
      </c>
      <c r="S1056" s="33">
        <f t="shared" si="501"/>
        <v>0</v>
      </c>
      <c r="U1056" s="12">
        <f t="shared" si="502"/>
        <v>0</v>
      </c>
      <c r="V1056" s="33">
        <f t="shared" si="503"/>
        <v>0</v>
      </c>
      <c r="X1056" s="12">
        <f t="shared" si="504"/>
        <v>0</v>
      </c>
      <c r="Y1056" s="33">
        <f t="shared" si="505"/>
        <v>0</v>
      </c>
      <c r="AA1056" s="12">
        <f t="shared" si="506"/>
        <v>0</v>
      </c>
      <c r="AB1056" s="33">
        <f t="shared" si="507"/>
        <v>0</v>
      </c>
      <c r="AD1056" s="12">
        <f t="shared" si="508"/>
        <v>0</v>
      </c>
      <c r="AE1056" s="33">
        <f t="shared" si="509"/>
        <v>0</v>
      </c>
      <c r="AG1056" s="12">
        <f t="shared" si="510"/>
        <v>0</v>
      </c>
      <c r="AH1056" s="33">
        <f t="shared" si="511"/>
        <v>0</v>
      </c>
      <c r="AJ1056" s="12">
        <f t="shared" si="512"/>
        <v>0</v>
      </c>
      <c r="AK1056" s="33">
        <f t="shared" si="513"/>
        <v>0</v>
      </c>
      <c r="AM1056" s="12">
        <f t="shared" si="514"/>
        <v>0</v>
      </c>
      <c r="AN1056" s="33">
        <f t="shared" si="515"/>
        <v>0</v>
      </c>
      <c r="AP1056" s="12">
        <f t="shared" si="516"/>
        <v>0</v>
      </c>
      <c r="AQ1056" s="33">
        <f t="shared" si="517"/>
        <v>0</v>
      </c>
      <c r="AS1056" s="12">
        <f t="shared" si="518"/>
        <v>0</v>
      </c>
      <c r="AT1056" s="33">
        <f t="shared" si="519"/>
        <v>0</v>
      </c>
      <c r="AU1056" s="158" t="str">
        <f>IF(C1056="","",VLOOKUP(B1056,apoio!P:S,4,0))</f>
        <v/>
      </c>
    </row>
    <row r="1057" spans="1:47" ht="15" customHeight="1" x14ac:dyDescent="0.25">
      <c r="A1057" s="10" t="str">
        <f>IF('1_geral'!$D$54="","",'1_geral'!$A$54)</f>
        <v/>
      </c>
      <c r="B1057" s="48" t="str">
        <f>IF('1_geral'!$G$54="","",'1_geral'!$G$54)</f>
        <v/>
      </c>
      <c r="C1057" s="48" t="str">
        <f>IF('1_geral'!$D$54="","",'1_geral'!$D$54)</f>
        <v/>
      </c>
      <c r="D1057" s="35" t="str">
        <f>IF(C1057="","",1/'3_pessoal'!C$54)</f>
        <v/>
      </c>
      <c r="E1057" s="11">
        <f>IF(C1057="",0,'3_pessoal'!CU$54)</f>
        <v>0</v>
      </c>
      <c r="F1057" s="108">
        <f>IF(C1057="",0,'3_pessoal'!CW$54)</f>
        <v>0</v>
      </c>
      <c r="G1057" s="11">
        <f t="shared" si="495"/>
        <v>0</v>
      </c>
      <c r="I1057" s="11">
        <f t="shared" si="520"/>
        <v>0</v>
      </c>
      <c r="J1057" s="112">
        <f t="shared" si="521"/>
        <v>0</v>
      </c>
      <c r="L1057" s="11">
        <f t="shared" si="496"/>
        <v>0</v>
      </c>
      <c r="M1057" s="108">
        <f t="shared" si="497"/>
        <v>0</v>
      </c>
      <c r="O1057" s="11">
        <f t="shared" si="498"/>
        <v>0</v>
      </c>
      <c r="P1057" s="108">
        <f t="shared" si="499"/>
        <v>0</v>
      </c>
      <c r="R1057" s="11">
        <f t="shared" si="500"/>
        <v>0</v>
      </c>
      <c r="S1057" s="108">
        <f t="shared" si="501"/>
        <v>0</v>
      </c>
      <c r="U1057" s="11">
        <f t="shared" si="502"/>
        <v>0</v>
      </c>
      <c r="V1057" s="108">
        <f t="shared" si="503"/>
        <v>0</v>
      </c>
      <c r="X1057" s="11">
        <f t="shared" si="504"/>
        <v>0</v>
      </c>
      <c r="Y1057" s="108">
        <f t="shared" si="505"/>
        <v>0</v>
      </c>
      <c r="AA1057" s="11">
        <f t="shared" si="506"/>
        <v>0</v>
      </c>
      <c r="AB1057" s="108">
        <f t="shared" si="507"/>
        <v>0</v>
      </c>
      <c r="AD1057" s="11">
        <f t="shared" si="508"/>
        <v>0</v>
      </c>
      <c r="AE1057" s="108">
        <f t="shared" si="509"/>
        <v>0</v>
      </c>
      <c r="AG1057" s="11">
        <f t="shared" si="510"/>
        <v>0</v>
      </c>
      <c r="AH1057" s="108">
        <f t="shared" si="511"/>
        <v>0</v>
      </c>
      <c r="AJ1057" s="11">
        <f t="shared" si="512"/>
        <v>0</v>
      </c>
      <c r="AK1057" s="108">
        <f t="shared" si="513"/>
        <v>0</v>
      </c>
      <c r="AM1057" s="11">
        <f t="shared" si="514"/>
        <v>0</v>
      </c>
      <c r="AN1057" s="108">
        <f t="shared" si="515"/>
        <v>0</v>
      </c>
      <c r="AP1057" s="11">
        <f t="shared" si="516"/>
        <v>0</v>
      </c>
      <c r="AQ1057" s="108">
        <f t="shared" si="517"/>
        <v>0</v>
      </c>
      <c r="AS1057" s="11">
        <f t="shared" si="518"/>
        <v>0</v>
      </c>
      <c r="AT1057" s="108">
        <f t="shared" si="519"/>
        <v>0</v>
      </c>
      <c r="AU1057" s="158" t="str">
        <f>IF(C1057="","",VLOOKUP(B1057,apoio!P:S,4,0))</f>
        <v/>
      </c>
    </row>
    <row r="1058" spans="1:47" ht="15" customHeight="1" x14ac:dyDescent="0.25">
      <c r="A1058" s="7" t="str">
        <f>IF('1_geral'!$D$55="","",'1_geral'!$A$55)</f>
        <v/>
      </c>
      <c r="B1058" s="49" t="str">
        <f>IF('1_geral'!$G$55="","",'1_geral'!$G$55)</f>
        <v/>
      </c>
      <c r="C1058" s="49" t="str">
        <f>IF('1_geral'!$D$55="","",'1_geral'!$D$55)</f>
        <v/>
      </c>
      <c r="D1058" s="35" t="str">
        <f>IF(C1058="","",1/'3_pessoal'!C$55)</f>
        <v/>
      </c>
      <c r="E1058" s="12">
        <f>IF(C1058="",0,'3_pessoal'!CU$55)</f>
        <v>0</v>
      </c>
      <c r="F1058" s="33">
        <f>IF(C1058="",0,'3_pessoal'!CW$55)</f>
        <v>0</v>
      </c>
      <c r="G1058" s="12">
        <f t="shared" si="495"/>
        <v>0</v>
      </c>
      <c r="I1058" s="12">
        <f t="shared" si="520"/>
        <v>0</v>
      </c>
      <c r="J1058" s="12">
        <f t="shared" si="521"/>
        <v>0</v>
      </c>
      <c r="L1058" s="12">
        <f t="shared" si="496"/>
        <v>0</v>
      </c>
      <c r="M1058" s="33">
        <f t="shared" si="497"/>
        <v>0</v>
      </c>
      <c r="O1058" s="12">
        <f t="shared" si="498"/>
        <v>0</v>
      </c>
      <c r="P1058" s="33">
        <f t="shared" si="499"/>
        <v>0</v>
      </c>
      <c r="R1058" s="12">
        <f t="shared" si="500"/>
        <v>0</v>
      </c>
      <c r="S1058" s="33">
        <f t="shared" si="501"/>
        <v>0</v>
      </c>
      <c r="U1058" s="12">
        <f t="shared" si="502"/>
        <v>0</v>
      </c>
      <c r="V1058" s="33">
        <f t="shared" si="503"/>
        <v>0</v>
      </c>
      <c r="X1058" s="12">
        <f t="shared" si="504"/>
        <v>0</v>
      </c>
      <c r="Y1058" s="33">
        <f t="shared" si="505"/>
        <v>0</v>
      </c>
      <c r="AA1058" s="12">
        <f t="shared" si="506"/>
        <v>0</v>
      </c>
      <c r="AB1058" s="33">
        <f t="shared" si="507"/>
        <v>0</v>
      </c>
      <c r="AD1058" s="12">
        <f t="shared" si="508"/>
        <v>0</v>
      </c>
      <c r="AE1058" s="33">
        <f t="shared" si="509"/>
        <v>0</v>
      </c>
      <c r="AG1058" s="12">
        <f t="shared" si="510"/>
        <v>0</v>
      </c>
      <c r="AH1058" s="33">
        <f t="shared" si="511"/>
        <v>0</v>
      </c>
      <c r="AJ1058" s="12">
        <f t="shared" si="512"/>
        <v>0</v>
      </c>
      <c r="AK1058" s="33">
        <f t="shared" si="513"/>
        <v>0</v>
      </c>
      <c r="AM1058" s="12">
        <f t="shared" si="514"/>
        <v>0</v>
      </c>
      <c r="AN1058" s="33">
        <f t="shared" si="515"/>
        <v>0</v>
      </c>
      <c r="AP1058" s="12">
        <f t="shared" si="516"/>
        <v>0</v>
      </c>
      <c r="AQ1058" s="33">
        <f t="shared" si="517"/>
        <v>0</v>
      </c>
      <c r="AS1058" s="12">
        <f t="shared" si="518"/>
        <v>0</v>
      </c>
      <c r="AT1058" s="33">
        <f t="shared" si="519"/>
        <v>0</v>
      </c>
      <c r="AU1058" s="158" t="str">
        <f>IF(C1058="","",VLOOKUP(B1058,apoio!P:S,4,0))</f>
        <v/>
      </c>
    </row>
    <row r="1059" spans="1:47" ht="15" customHeight="1" x14ac:dyDescent="0.25">
      <c r="A1059" s="10" t="str">
        <f>IF('1_geral'!$D$56="","",'1_geral'!$A$56)</f>
        <v/>
      </c>
      <c r="B1059" s="48" t="str">
        <f>IF('1_geral'!$G$56="","",'1_geral'!$G$56)</f>
        <v/>
      </c>
      <c r="C1059" s="48" t="str">
        <f>IF('1_geral'!$D$56="","",'1_geral'!$D$56)</f>
        <v/>
      </c>
      <c r="D1059" s="35" t="str">
        <f>IF(C1059="","",1/'3_pessoal'!C$56)</f>
        <v/>
      </c>
      <c r="E1059" s="11">
        <f>IF(C1059="",0,'3_pessoal'!CU$56)</f>
        <v>0</v>
      </c>
      <c r="F1059" s="108">
        <f>IF(C1059="",0,'3_pessoal'!CW$56)</f>
        <v>0</v>
      </c>
      <c r="G1059" s="11">
        <f t="shared" si="495"/>
        <v>0</v>
      </c>
      <c r="I1059" s="11">
        <f t="shared" si="520"/>
        <v>0</v>
      </c>
      <c r="J1059" s="112">
        <f t="shared" si="521"/>
        <v>0</v>
      </c>
      <c r="L1059" s="11">
        <f t="shared" si="496"/>
        <v>0</v>
      </c>
      <c r="M1059" s="108">
        <f t="shared" si="497"/>
        <v>0</v>
      </c>
      <c r="O1059" s="11">
        <f t="shared" si="498"/>
        <v>0</v>
      </c>
      <c r="P1059" s="108">
        <f t="shared" si="499"/>
        <v>0</v>
      </c>
      <c r="R1059" s="11">
        <f t="shared" si="500"/>
        <v>0</v>
      </c>
      <c r="S1059" s="108">
        <f t="shared" si="501"/>
        <v>0</v>
      </c>
      <c r="U1059" s="11">
        <f t="shared" si="502"/>
        <v>0</v>
      </c>
      <c r="V1059" s="108">
        <f t="shared" si="503"/>
        <v>0</v>
      </c>
      <c r="X1059" s="11">
        <f t="shared" si="504"/>
        <v>0</v>
      </c>
      <c r="Y1059" s="108">
        <f t="shared" si="505"/>
        <v>0</v>
      </c>
      <c r="AA1059" s="11">
        <f t="shared" si="506"/>
        <v>0</v>
      </c>
      <c r="AB1059" s="108">
        <f t="shared" si="507"/>
        <v>0</v>
      </c>
      <c r="AD1059" s="11">
        <f t="shared" si="508"/>
        <v>0</v>
      </c>
      <c r="AE1059" s="108">
        <f t="shared" si="509"/>
        <v>0</v>
      </c>
      <c r="AG1059" s="11">
        <f t="shared" si="510"/>
        <v>0</v>
      </c>
      <c r="AH1059" s="108">
        <f t="shared" si="511"/>
        <v>0</v>
      </c>
      <c r="AJ1059" s="11">
        <f t="shared" si="512"/>
        <v>0</v>
      </c>
      <c r="AK1059" s="108">
        <f t="shared" si="513"/>
        <v>0</v>
      </c>
      <c r="AM1059" s="11">
        <f t="shared" si="514"/>
        <v>0</v>
      </c>
      <c r="AN1059" s="108">
        <f t="shared" si="515"/>
        <v>0</v>
      </c>
      <c r="AP1059" s="11">
        <f t="shared" si="516"/>
        <v>0</v>
      </c>
      <c r="AQ1059" s="108">
        <f t="shared" si="517"/>
        <v>0</v>
      </c>
      <c r="AS1059" s="11">
        <f t="shared" si="518"/>
        <v>0</v>
      </c>
      <c r="AT1059" s="108">
        <f t="shared" si="519"/>
        <v>0</v>
      </c>
      <c r="AU1059" s="158" t="str">
        <f>IF(C1059="","",VLOOKUP(B1059,apoio!P:S,4,0))</f>
        <v/>
      </c>
    </row>
    <row r="1060" spans="1:47" ht="15" customHeight="1" x14ac:dyDescent="0.25">
      <c r="A1060" s="7" t="str">
        <f>IF('1_geral'!$D$57="","",'1_geral'!$A$57)</f>
        <v/>
      </c>
      <c r="B1060" s="49" t="str">
        <f>IF('1_geral'!$G$57="","",'1_geral'!$G$57)</f>
        <v/>
      </c>
      <c r="C1060" s="49" t="str">
        <f>IF('1_geral'!$D$57="","",'1_geral'!$D$57)</f>
        <v/>
      </c>
      <c r="D1060" s="35" t="str">
        <f>IF(C1060="","",1/'3_pessoal'!C$57)</f>
        <v/>
      </c>
      <c r="E1060" s="12">
        <f>IF(C1060="",0,'3_pessoal'!CU$57)</f>
        <v>0</v>
      </c>
      <c r="F1060" s="33">
        <f>IF(C1060="",0,'3_pessoal'!CW$57)</f>
        <v>0</v>
      </c>
      <c r="G1060" s="12">
        <f t="shared" si="495"/>
        <v>0</v>
      </c>
      <c r="I1060" s="12">
        <f t="shared" si="520"/>
        <v>0</v>
      </c>
      <c r="J1060" s="12">
        <f t="shared" si="521"/>
        <v>0</v>
      </c>
      <c r="L1060" s="12">
        <f t="shared" si="496"/>
        <v>0</v>
      </c>
      <c r="M1060" s="33">
        <f t="shared" si="497"/>
        <v>0</v>
      </c>
      <c r="O1060" s="12">
        <f t="shared" si="498"/>
        <v>0</v>
      </c>
      <c r="P1060" s="33">
        <f t="shared" si="499"/>
        <v>0</v>
      </c>
      <c r="R1060" s="12">
        <f t="shared" si="500"/>
        <v>0</v>
      </c>
      <c r="S1060" s="33">
        <f t="shared" si="501"/>
        <v>0</v>
      </c>
      <c r="U1060" s="12">
        <f t="shared" si="502"/>
        <v>0</v>
      </c>
      <c r="V1060" s="33">
        <f t="shared" si="503"/>
        <v>0</v>
      </c>
      <c r="X1060" s="12">
        <f t="shared" si="504"/>
        <v>0</v>
      </c>
      <c r="Y1060" s="33">
        <f t="shared" si="505"/>
        <v>0</v>
      </c>
      <c r="AA1060" s="12">
        <f t="shared" si="506"/>
        <v>0</v>
      </c>
      <c r="AB1060" s="33">
        <f t="shared" si="507"/>
        <v>0</v>
      </c>
      <c r="AD1060" s="12">
        <f t="shared" si="508"/>
        <v>0</v>
      </c>
      <c r="AE1060" s="33">
        <f t="shared" si="509"/>
        <v>0</v>
      </c>
      <c r="AG1060" s="12">
        <f t="shared" si="510"/>
        <v>0</v>
      </c>
      <c r="AH1060" s="33">
        <f t="shared" si="511"/>
        <v>0</v>
      </c>
      <c r="AJ1060" s="12">
        <f t="shared" si="512"/>
        <v>0</v>
      </c>
      <c r="AK1060" s="33">
        <f t="shared" si="513"/>
        <v>0</v>
      </c>
      <c r="AM1060" s="12">
        <f t="shared" si="514"/>
        <v>0</v>
      </c>
      <c r="AN1060" s="33">
        <f t="shared" si="515"/>
        <v>0</v>
      </c>
      <c r="AP1060" s="12">
        <f t="shared" si="516"/>
        <v>0</v>
      </c>
      <c r="AQ1060" s="33">
        <f t="shared" si="517"/>
        <v>0</v>
      </c>
      <c r="AS1060" s="12">
        <f t="shared" si="518"/>
        <v>0</v>
      </c>
      <c r="AT1060" s="33">
        <f t="shared" si="519"/>
        <v>0</v>
      </c>
      <c r="AU1060" s="158" t="str">
        <f>IF(C1060="","",VLOOKUP(B1060,apoio!P:S,4,0))</f>
        <v/>
      </c>
    </row>
    <row r="1061" spans="1:47" ht="15" customHeight="1" x14ac:dyDescent="0.25">
      <c r="A1061" s="10" t="str">
        <f>IF('1_geral'!$D$58="","",'1_geral'!$A$58)</f>
        <v/>
      </c>
      <c r="B1061" s="48" t="str">
        <f>IF('1_geral'!$G$58="","",'1_geral'!$G$58)</f>
        <v/>
      </c>
      <c r="C1061" s="48" t="str">
        <f>IF('1_geral'!$D$58="","",'1_geral'!$D$58)</f>
        <v/>
      </c>
      <c r="D1061" s="35" t="str">
        <f>IF(C1061="","",1/'3_pessoal'!C$58)</f>
        <v/>
      </c>
      <c r="E1061" s="11">
        <f>IF(C1061="",0,'3_pessoal'!CU$58)</f>
        <v>0</v>
      </c>
      <c r="F1061" s="108">
        <f>IF(C1061="",0,'3_pessoal'!CW$58)</f>
        <v>0</v>
      </c>
      <c r="G1061" s="11">
        <f t="shared" si="495"/>
        <v>0</v>
      </c>
      <c r="I1061" s="11">
        <f t="shared" si="520"/>
        <v>0</v>
      </c>
      <c r="J1061" s="112">
        <f t="shared" si="521"/>
        <v>0</v>
      </c>
      <c r="L1061" s="11">
        <f t="shared" si="496"/>
        <v>0</v>
      </c>
      <c r="M1061" s="108">
        <f t="shared" si="497"/>
        <v>0</v>
      </c>
      <c r="O1061" s="11">
        <f t="shared" si="498"/>
        <v>0</v>
      </c>
      <c r="P1061" s="108">
        <f t="shared" si="499"/>
        <v>0</v>
      </c>
      <c r="R1061" s="11">
        <f t="shared" si="500"/>
        <v>0</v>
      </c>
      <c r="S1061" s="108">
        <f t="shared" si="501"/>
        <v>0</v>
      </c>
      <c r="U1061" s="11">
        <f t="shared" si="502"/>
        <v>0</v>
      </c>
      <c r="V1061" s="108">
        <f t="shared" si="503"/>
        <v>0</v>
      </c>
      <c r="X1061" s="11">
        <f t="shared" si="504"/>
        <v>0</v>
      </c>
      <c r="Y1061" s="108">
        <f t="shared" si="505"/>
        <v>0</v>
      </c>
      <c r="AA1061" s="11">
        <f t="shared" si="506"/>
        <v>0</v>
      </c>
      <c r="AB1061" s="108">
        <f t="shared" si="507"/>
        <v>0</v>
      </c>
      <c r="AD1061" s="11">
        <f t="shared" si="508"/>
        <v>0</v>
      </c>
      <c r="AE1061" s="108">
        <f t="shared" si="509"/>
        <v>0</v>
      </c>
      <c r="AG1061" s="11">
        <f t="shared" si="510"/>
        <v>0</v>
      </c>
      <c r="AH1061" s="108">
        <f t="shared" si="511"/>
        <v>0</v>
      </c>
      <c r="AJ1061" s="11">
        <f t="shared" si="512"/>
        <v>0</v>
      </c>
      <c r="AK1061" s="108">
        <f t="shared" si="513"/>
        <v>0</v>
      </c>
      <c r="AM1061" s="11">
        <f t="shared" si="514"/>
        <v>0</v>
      </c>
      <c r="AN1061" s="108">
        <f t="shared" si="515"/>
        <v>0</v>
      </c>
      <c r="AP1061" s="11">
        <f t="shared" si="516"/>
        <v>0</v>
      </c>
      <c r="AQ1061" s="108">
        <f t="shared" si="517"/>
        <v>0</v>
      </c>
      <c r="AS1061" s="11">
        <f t="shared" si="518"/>
        <v>0</v>
      </c>
      <c r="AT1061" s="108">
        <f t="shared" si="519"/>
        <v>0</v>
      </c>
      <c r="AU1061" s="158" t="str">
        <f>IF(C1061="","",VLOOKUP(B1061,apoio!P:S,4,0))</f>
        <v/>
      </c>
    </row>
    <row r="1062" spans="1:47" ht="15" customHeight="1" x14ac:dyDescent="0.25">
      <c r="A1062" s="47" t="str">
        <f>IF('1_geral'!$D$59="","",'1_geral'!$A$59)</f>
        <v/>
      </c>
      <c r="B1062" s="50" t="str">
        <f>IF('1_geral'!$G$59="","",'1_geral'!$G$59)</f>
        <v/>
      </c>
      <c r="C1062" s="50" t="str">
        <f>IF('1_geral'!$D$59="","",'1_geral'!$D$59)</f>
        <v/>
      </c>
      <c r="D1062" s="138" t="str">
        <f>IF(C1062="","",1/'3_pessoal'!C$59)</f>
        <v/>
      </c>
      <c r="E1062" s="13">
        <f>IF(C1062="",0,'3_pessoal'!CU$59)</f>
        <v>0</v>
      </c>
      <c r="F1062" s="34">
        <f>IF(C1062="",0,'3_pessoal'!CW$59)</f>
        <v>0</v>
      </c>
      <c r="G1062" s="13">
        <f t="shared" si="495"/>
        <v>0</v>
      </c>
      <c r="H1062" s="4"/>
      <c r="I1062" s="13">
        <f t="shared" si="520"/>
        <v>0</v>
      </c>
      <c r="J1062" s="13">
        <f t="shared" si="521"/>
        <v>0</v>
      </c>
      <c r="K1062" s="4"/>
      <c r="L1062" s="13">
        <f t="shared" si="496"/>
        <v>0</v>
      </c>
      <c r="M1062" s="34">
        <f t="shared" si="497"/>
        <v>0</v>
      </c>
      <c r="N1062" s="492"/>
      <c r="O1062" s="13">
        <f t="shared" si="498"/>
        <v>0</v>
      </c>
      <c r="P1062" s="34">
        <f t="shared" si="499"/>
        <v>0</v>
      </c>
      <c r="Q1062" s="492"/>
      <c r="R1062" s="13">
        <f t="shared" si="500"/>
        <v>0</v>
      </c>
      <c r="S1062" s="34">
        <f t="shared" si="501"/>
        <v>0</v>
      </c>
      <c r="T1062" s="492"/>
      <c r="U1062" s="13">
        <f t="shared" si="502"/>
        <v>0</v>
      </c>
      <c r="V1062" s="34">
        <f t="shared" si="503"/>
        <v>0</v>
      </c>
      <c r="W1062" s="492"/>
      <c r="X1062" s="13">
        <f t="shared" si="504"/>
        <v>0</v>
      </c>
      <c r="Y1062" s="34">
        <f t="shared" si="505"/>
        <v>0</v>
      </c>
      <c r="Z1062" s="492"/>
      <c r="AA1062" s="13">
        <f t="shared" si="506"/>
        <v>0</v>
      </c>
      <c r="AB1062" s="34">
        <f t="shared" si="507"/>
        <v>0</v>
      </c>
      <c r="AC1062" s="492"/>
      <c r="AD1062" s="13">
        <f t="shared" si="508"/>
        <v>0</v>
      </c>
      <c r="AE1062" s="34">
        <f t="shared" si="509"/>
        <v>0</v>
      </c>
      <c r="AF1062" s="492"/>
      <c r="AG1062" s="13">
        <f t="shared" si="510"/>
        <v>0</v>
      </c>
      <c r="AH1062" s="34">
        <f t="shared" si="511"/>
        <v>0</v>
      </c>
      <c r="AI1062" s="492"/>
      <c r="AJ1062" s="13">
        <f t="shared" si="512"/>
        <v>0</v>
      </c>
      <c r="AK1062" s="34">
        <f t="shared" si="513"/>
        <v>0</v>
      </c>
      <c r="AL1062" s="492"/>
      <c r="AM1062" s="13">
        <f t="shared" si="514"/>
        <v>0</v>
      </c>
      <c r="AN1062" s="34">
        <f t="shared" si="515"/>
        <v>0</v>
      </c>
      <c r="AO1062" s="492"/>
      <c r="AP1062" s="13">
        <f t="shared" si="516"/>
        <v>0</v>
      </c>
      <c r="AQ1062" s="34">
        <f t="shared" si="517"/>
        <v>0</v>
      </c>
      <c r="AR1062" s="492"/>
      <c r="AS1062" s="13">
        <f t="shared" si="518"/>
        <v>0</v>
      </c>
      <c r="AT1062" s="34">
        <f t="shared" si="519"/>
        <v>0</v>
      </c>
      <c r="AU1062" s="158" t="str">
        <f>IF(C1062="","",VLOOKUP(B1062,apoio!P:S,4,0))</f>
        <v/>
      </c>
    </row>
    <row r="1063" spans="1:47" ht="15" customHeight="1" x14ac:dyDescent="0.25">
      <c r="A1063" s="8"/>
      <c r="B1063" s="162" t="s">
        <v>68</v>
      </c>
      <c r="C1063" s="163" t="str">
        <f>'3_pessoal'!CY1</f>
        <v/>
      </c>
      <c r="E1063" s="113"/>
      <c r="F1063" s="113"/>
      <c r="G1063" s="113"/>
    </row>
    <row r="1064" spans="1:47" ht="15" customHeight="1" x14ac:dyDescent="0.25">
      <c r="B1064" s="3" t="s">
        <v>1644</v>
      </c>
      <c r="C1064" s="8" t="str">
        <f>'3_pessoal'!CY2</f>
        <v>Nome Sobrenome</v>
      </c>
      <c r="D1064" s="6"/>
      <c r="E1064" s="113"/>
      <c r="F1064" s="113"/>
      <c r="G1064" s="113"/>
      <c r="I1064" s="159" t="str">
        <f>I1069</f>
        <v>Disponível</v>
      </c>
      <c r="J1064" s="160">
        <f>IFERROR(ABS((J1067-J1068)/J1067),0)</f>
        <v>0</v>
      </c>
      <c r="L1064" s="105" t="str">
        <f>L1069</f>
        <v>Disponível</v>
      </c>
      <c r="M1064" s="157">
        <f>IFERROR(ABS((M1067-M1068)/M1067),0)</f>
        <v>0</v>
      </c>
      <c r="O1064" s="105" t="str">
        <f>O1069</f>
        <v>Disponível</v>
      </c>
      <c r="P1064" s="157">
        <f>IFERROR(ABS((P1067-P1068)/P1067),0)</f>
        <v>0</v>
      </c>
      <c r="R1064" s="105" t="str">
        <f>R1069</f>
        <v>Disponível</v>
      </c>
      <c r="S1064" s="157">
        <f>IFERROR(ABS((S1067-S1068)/S1067),0)</f>
        <v>0</v>
      </c>
      <c r="U1064" s="105" t="str">
        <f>U1069</f>
        <v>Disponível</v>
      </c>
      <c r="V1064" s="157">
        <f>IFERROR(ABS((V1067-V1068)/V1067),0)</f>
        <v>0</v>
      </c>
      <c r="X1064" s="105" t="str">
        <f>X1069</f>
        <v>Disponível</v>
      </c>
      <c r="Y1064" s="157">
        <f>IFERROR(ABS((Y1067-Y1068)/Y1067),0)</f>
        <v>0</v>
      </c>
      <c r="AA1064" s="105" t="str">
        <f>AA1069</f>
        <v>Disponível</v>
      </c>
      <c r="AB1064" s="157">
        <f>IFERROR(ABS((AB1067-AB1068)/AB1067),0)</f>
        <v>0</v>
      </c>
      <c r="AD1064" s="105" t="str">
        <f>AD1069</f>
        <v>Disponível</v>
      </c>
      <c r="AE1064" s="157">
        <f>IFERROR(ABS((AE1067-AE1068)/AE1067),0)</f>
        <v>0</v>
      </c>
      <c r="AG1064" s="105" t="str">
        <f>AG1069</f>
        <v>Disponível</v>
      </c>
      <c r="AH1064" s="157">
        <f>IFERROR(ABS((AH1067-AH1068)/AH1067),0)</f>
        <v>0</v>
      </c>
      <c r="AJ1064" s="105" t="str">
        <f>AJ1069</f>
        <v>Disponível</v>
      </c>
      <c r="AK1064" s="157">
        <f>IFERROR(ABS((AK1067-AK1068)/AK1067),0)</f>
        <v>0</v>
      </c>
      <c r="AM1064" s="105" t="str">
        <f>AM1069</f>
        <v>Disponível</v>
      </c>
      <c r="AN1064" s="157">
        <f>IFERROR(ABS((AN1067-AN1068)/AN1067),0)</f>
        <v>0</v>
      </c>
      <c r="AP1064" s="105" t="str">
        <f>AP1069</f>
        <v>Disponível</v>
      </c>
      <c r="AQ1064" s="157">
        <f>IFERROR(ABS((AQ1067-AQ1068)/AQ1067),0)</f>
        <v>0</v>
      </c>
      <c r="AS1064" s="105" t="str">
        <f>AS1069</f>
        <v>Disponível</v>
      </c>
      <c r="AT1064" s="157">
        <f>IFERROR(ABS((AT1067-AT1068)/AT1067),0)</f>
        <v>0</v>
      </c>
    </row>
    <row r="1065" spans="1:47" ht="15" customHeight="1" x14ac:dyDescent="0.25">
      <c r="B1065" s="3" t="s">
        <v>1645</v>
      </c>
      <c r="C1065" s="8" t="str">
        <f>'1_geral'!$D$2</f>
        <v/>
      </c>
      <c r="E1065" s="647"/>
      <c r="F1065" s="647"/>
      <c r="G1065" s="647"/>
      <c r="I1065" s="35"/>
      <c r="J1065" s="35" t="e">
        <f>(J1067-J1068)/J1067</f>
        <v>#DIV/0!</v>
      </c>
      <c r="K1065" s="35"/>
      <c r="L1065" s="165"/>
      <c r="M1065" s="165" t="e">
        <f>(M1067-M1068)/M1067</f>
        <v>#DIV/0!</v>
      </c>
      <c r="N1065" s="165"/>
      <c r="O1065" s="165"/>
      <c r="P1065" s="165" t="e">
        <f>(P1067-P1068)/P1067</f>
        <v>#DIV/0!</v>
      </c>
      <c r="Q1065" s="165"/>
      <c r="R1065" s="165"/>
      <c r="S1065" s="165" t="e">
        <f>(S1067-S1068)/S1067</f>
        <v>#DIV/0!</v>
      </c>
      <c r="T1065" s="165"/>
      <c r="U1065" s="165"/>
      <c r="V1065" s="165" t="e">
        <f>(V1067-V1068)/V1067</f>
        <v>#DIV/0!</v>
      </c>
      <c r="W1065" s="165"/>
      <c r="X1065" s="165"/>
      <c r="Y1065" s="165" t="e">
        <f>(Y1067-Y1068)/Y1067</f>
        <v>#DIV/0!</v>
      </c>
      <c r="Z1065" s="165"/>
      <c r="AA1065" s="165"/>
      <c r="AB1065" s="165" t="e">
        <f>(AB1067-AB1068)/AB1067</f>
        <v>#DIV/0!</v>
      </c>
      <c r="AC1065" s="165"/>
      <c r="AD1065" s="165"/>
      <c r="AE1065" s="165" t="e">
        <f>(AE1067-AE1068)/AE1067</f>
        <v>#DIV/0!</v>
      </c>
      <c r="AF1065" s="165"/>
      <c r="AG1065" s="165"/>
      <c r="AH1065" s="165" t="e">
        <f>(AH1067-AH1068)/AH1067</f>
        <v>#DIV/0!</v>
      </c>
      <c r="AI1065" s="165"/>
      <c r="AJ1065" s="165"/>
      <c r="AK1065" s="165" t="e">
        <f>(AK1067-AK1068)/AK1067</f>
        <v>#DIV/0!</v>
      </c>
      <c r="AL1065" s="165"/>
      <c r="AM1065" s="165"/>
      <c r="AN1065" s="165" t="e">
        <f>(AN1067-AN1068)/AN1067</f>
        <v>#DIV/0!</v>
      </c>
      <c r="AO1065" s="165"/>
      <c r="AP1065" s="165"/>
      <c r="AQ1065" s="165" t="e">
        <f>(AQ1067-AQ1068)/AQ1067</f>
        <v>#DIV/0!</v>
      </c>
      <c r="AR1065" s="165"/>
      <c r="AS1065" s="165"/>
      <c r="AT1065" s="165" t="e">
        <f>(AT1067-AT1068)/AT1067</f>
        <v>#DIV/0!</v>
      </c>
    </row>
    <row r="1066" spans="1:47" ht="15" customHeight="1" x14ac:dyDescent="0.25">
      <c r="B1066" s="3" t="s">
        <v>1646</v>
      </c>
      <c r="C1066" s="6">
        <f>'1_geral'!$D$4</f>
        <v>0</v>
      </c>
      <c r="D1066" s="9"/>
      <c r="E1066" s="31"/>
      <c r="F1066" s="31"/>
      <c r="G1066" s="31"/>
      <c r="I1066" s="648" t="s">
        <v>1647</v>
      </c>
      <c r="J1066" s="648"/>
      <c r="L1066" s="526" t="s">
        <v>125</v>
      </c>
      <c r="M1066" s="526"/>
      <c r="O1066" s="526" t="s">
        <v>143</v>
      </c>
      <c r="P1066" s="526"/>
      <c r="R1066" s="526" t="s">
        <v>126</v>
      </c>
      <c r="S1066" s="526"/>
      <c r="U1066" s="526" t="s">
        <v>144</v>
      </c>
      <c r="V1066" s="526"/>
      <c r="X1066" s="526" t="s">
        <v>145</v>
      </c>
      <c r="Y1066" s="526"/>
      <c r="AA1066" s="526" t="s">
        <v>127</v>
      </c>
      <c r="AB1066" s="526"/>
      <c r="AD1066" s="526" t="s">
        <v>128</v>
      </c>
      <c r="AE1066" s="526"/>
      <c r="AG1066" s="526" t="s">
        <v>146</v>
      </c>
      <c r="AH1066" s="526"/>
      <c r="AJ1066" s="526" t="s">
        <v>147</v>
      </c>
      <c r="AK1066" s="526"/>
      <c r="AM1066" s="526" t="s">
        <v>148</v>
      </c>
      <c r="AN1066" s="526"/>
      <c r="AP1066" s="526" t="s">
        <v>129</v>
      </c>
      <c r="AQ1066" s="526"/>
      <c r="AS1066" s="526" t="s">
        <v>149</v>
      </c>
      <c r="AT1066" s="526"/>
    </row>
    <row r="1067" spans="1:47" ht="15" customHeight="1" x14ac:dyDescent="0.25">
      <c r="E1067" s="32"/>
      <c r="F1067" s="32"/>
      <c r="G1067" s="32"/>
      <c r="I1067" s="105" t="s">
        <v>77</v>
      </c>
      <c r="J1067" s="106">
        <f>SUM(M1067,P1067,S1067,V1067,Y1067,AB1067,AE1067,AH1067,AK1067,AN1067,AQ1067,AT1067)</f>
        <v>0</v>
      </c>
      <c r="L1067" s="105" t="s">
        <v>77</v>
      </c>
      <c r="M1067" s="106">
        <f>IF('3_pessoal'!$CZ$3="Carga Horária",0,'3_pessoal'!$CZ$3)</f>
        <v>0</v>
      </c>
      <c r="O1067" s="105" t="s">
        <v>77</v>
      </c>
      <c r="P1067" s="106">
        <f>M1067</f>
        <v>0</v>
      </c>
      <c r="R1067" s="105" t="s">
        <v>77</v>
      </c>
      <c r="S1067" s="106">
        <f>M1067</f>
        <v>0</v>
      </c>
      <c r="U1067" s="105" t="s">
        <v>77</v>
      </c>
      <c r="V1067" s="106">
        <f>M1067</f>
        <v>0</v>
      </c>
      <c r="X1067" s="105" t="s">
        <v>77</v>
      </c>
      <c r="Y1067" s="106">
        <f>M1067</f>
        <v>0</v>
      </c>
      <c r="AA1067" s="105" t="s">
        <v>77</v>
      </c>
      <c r="AB1067" s="106">
        <f>M1067</f>
        <v>0</v>
      </c>
      <c r="AD1067" s="105" t="s">
        <v>77</v>
      </c>
      <c r="AE1067" s="106">
        <f>M1067</f>
        <v>0</v>
      </c>
      <c r="AG1067" s="105" t="s">
        <v>77</v>
      </c>
      <c r="AH1067" s="106">
        <f>M1067</f>
        <v>0</v>
      </c>
      <c r="AJ1067" s="105" t="s">
        <v>77</v>
      </c>
      <c r="AK1067" s="106">
        <f>M1067</f>
        <v>0</v>
      </c>
      <c r="AM1067" s="105" t="s">
        <v>77</v>
      </c>
      <c r="AN1067" s="106">
        <f>M1067</f>
        <v>0</v>
      </c>
      <c r="AP1067" s="105" t="s">
        <v>77</v>
      </c>
      <c r="AQ1067" s="106">
        <f>M1067</f>
        <v>0</v>
      </c>
      <c r="AS1067" s="105" t="s">
        <v>77</v>
      </c>
      <c r="AT1067" s="106">
        <f>M1067</f>
        <v>0</v>
      </c>
    </row>
    <row r="1068" spans="1:47" ht="15" customHeight="1" x14ac:dyDescent="0.25">
      <c r="A1068" s="523" t="s">
        <v>68</v>
      </c>
      <c r="B1068" s="526" t="s">
        <v>2</v>
      </c>
      <c r="C1068" s="526" t="s">
        <v>3</v>
      </c>
      <c r="E1068" s="526" t="s">
        <v>241</v>
      </c>
      <c r="F1068" s="526"/>
      <c r="G1068" s="526"/>
      <c r="I1068" s="105" t="s">
        <v>245</v>
      </c>
      <c r="J1068" s="106">
        <f>SUM(L1072:AT1121)</f>
        <v>0</v>
      </c>
      <c r="L1068" s="105" t="s">
        <v>245</v>
      </c>
      <c r="M1068" s="106">
        <f>SUM(L1072:M1121)</f>
        <v>0</v>
      </c>
      <c r="O1068" s="105" t="s">
        <v>245</v>
      </c>
      <c r="P1068" s="106">
        <f>SUM(O1072:P1121)</f>
        <v>0</v>
      </c>
      <c r="R1068" s="105" t="s">
        <v>245</v>
      </c>
      <c r="S1068" s="106">
        <f>SUM(R1072:S1121)</f>
        <v>0</v>
      </c>
      <c r="U1068" s="105" t="s">
        <v>245</v>
      </c>
      <c r="V1068" s="106">
        <f>SUM(U1072:V1121)</f>
        <v>0</v>
      </c>
      <c r="X1068" s="105" t="s">
        <v>245</v>
      </c>
      <c r="Y1068" s="106">
        <f>SUM(X1072:Y1121)</f>
        <v>0</v>
      </c>
      <c r="AA1068" s="105" t="s">
        <v>245</v>
      </c>
      <c r="AB1068" s="106">
        <f>SUM(AA1072:AB1121)</f>
        <v>0</v>
      </c>
      <c r="AD1068" s="105" t="s">
        <v>245</v>
      </c>
      <c r="AE1068" s="106">
        <f>SUM(AD1072:AE1121)</f>
        <v>0</v>
      </c>
      <c r="AG1068" s="105" t="s">
        <v>245</v>
      </c>
      <c r="AH1068" s="106">
        <f>SUM(AG1072:AH1121)</f>
        <v>0</v>
      </c>
      <c r="AJ1068" s="105" t="s">
        <v>245</v>
      </c>
      <c r="AK1068" s="106">
        <f>SUM(AJ1072:AK1121)</f>
        <v>0</v>
      </c>
      <c r="AM1068" s="105" t="s">
        <v>245</v>
      </c>
      <c r="AN1068" s="106">
        <f>SUM(AM1072:AN1121)</f>
        <v>0</v>
      </c>
      <c r="AP1068" s="105" t="s">
        <v>245</v>
      </c>
      <c r="AQ1068" s="106">
        <f>SUM(AP1072:AQ1121)</f>
        <v>0</v>
      </c>
      <c r="AS1068" s="105" t="s">
        <v>245</v>
      </c>
      <c r="AT1068" s="106">
        <f>SUM(AS1072:AT1121)</f>
        <v>0</v>
      </c>
    </row>
    <row r="1069" spans="1:47" ht="15" customHeight="1" x14ac:dyDescent="0.25">
      <c r="A1069" s="524"/>
      <c r="B1069" s="526"/>
      <c r="C1069" s="526"/>
      <c r="E1069" s="643" t="str">
        <f>CONCATENATE(parametros!$C$3," (min)")</f>
        <v>Presencial (min)</v>
      </c>
      <c r="F1069" s="644" t="str">
        <f>CONCATENATE(parametros!$M$3," (min)")</f>
        <v>Teletrabalho (min)</v>
      </c>
      <c r="G1069" s="645" t="s">
        <v>242</v>
      </c>
      <c r="I1069" s="105" t="str">
        <f>IF(J1068&gt;J1067,"Excesso","Disponível")</f>
        <v>Disponível</v>
      </c>
      <c r="J1069" s="106">
        <f>ABS(J1067-J1068)</f>
        <v>0</v>
      </c>
      <c r="L1069" s="105" t="str">
        <f>IF(M1068&gt;M1067,"Excesso","Disponível")</f>
        <v>Disponível</v>
      </c>
      <c r="M1069" s="106">
        <f>ABS(M1067*11/12-SUM(L1072:M1121))</f>
        <v>0</v>
      </c>
      <c r="O1069" s="105" t="str">
        <f>IF(P1068&gt;P1067,"Excesso","Disponível")</f>
        <v>Disponível</v>
      </c>
      <c r="P1069" s="106">
        <f>ABS(P1067*11/12-SUM(O1072:P1121))</f>
        <v>0</v>
      </c>
      <c r="R1069" s="105" t="str">
        <f>IF(S1068&gt;S1067,"Excesso","Disponível")</f>
        <v>Disponível</v>
      </c>
      <c r="S1069" s="106">
        <f>ABS(S1067*11/12-SUM(R1072:S1121))</f>
        <v>0</v>
      </c>
      <c r="U1069" s="105" t="str">
        <f>IF(V1068&gt;V1067,"Excesso","Disponível")</f>
        <v>Disponível</v>
      </c>
      <c r="V1069" s="106">
        <f>ABS(V1067*11/12-SUM(U1072:V1121))</f>
        <v>0</v>
      </c>
      <c r="X1069" s="105" t="str">
        <f>IF(Y1068&gt;Y1067,"Excesso","Disponível")</f>
        <v>Disponível</v>
      </c>
      <c r="Y1069" s="106">
        <f>ABS(Y1067*11/12-SUM(X1072:Y1121))</f>
        <v>0</v>
      </c>
      <c r="AA1069" s="105" t="str">
        <f>IF(AB1068&gt;AB1067,"Excesso","Disponível")</f>
        <v>Disponível</v>
      </c>
      <c r="AB1069" s="106">
        <f>ABS(AB1067*11/12-SUM(AA1072:AB1121))</f>
        <v>0</v>
      </c>
      <c r="AD1069" s="105" t="str">
        <f>IF(AE1068&gt;AE1067,"Excesso","Disponível")</f>
        <v>Disponível</v>
      </c>
      <c r="AE1069" s="106">
        <f>ABS(AE1067*11/12-SUM(AD1072:AE1121))</f>
        <v>0</v>
      </c>
      <c r="AG1069" s="105" t="str">
        <f>IF(AH1068&gt;AH1067,"Excesso","Disponível")</f>
        <v>Disponível</v>
      </c>
      <c r="AH1069" s="106">
        <f>ABS(AH1067*11/12-SUM(AG1072:AH1121))</f>
        <v>0</v>
      </c>
      <c r="AJ1069" s="105" t="str">
        <f>IF(AK1068&gt;AK1067,"Excesso","Disponível")</f>
        <v>Disponível</v>
      </c>
      <c r="AK1069" s="106">
        <f>ABS(AK1067*11/12-SUM(AJ1072:AK1121))</f>
        <v>0</v>
      </c>
      <c r="AM1069" s="105" t="str">
        <f>IF(AN1068&gt;AN1067,"Excesso","Disponível")</f>
        <v>Disponível</v>
      </c>
      <c r="AN1069" s="106">
        <f>ABS(AN1067*11/12-SUM(AM1072:AN1121))</f>
        <v>0</v>
      </c>
      <c r="AP1069" s="105" t="str">
        <f>IF(AQ1068&gt;AQ1067,"Excesso","Disponível")</f>
        <v>Disponível</v>
      </c>
      <c r="AQ1069" s="106">
        <f>ABS(AQ1067*11/12-SUM(AP1072:AQ1121))</f>
        <v>0</v>
      </c>
      <c r="AS1069" s="105" t="str">
        <f>IF(AT1068&gt;AT1067,"Excesso","Disponível")</f>
        <v>Disponível</v>
      </c>
      <c r="AT1069" s="106">
        <f>ABS(AT1067*11/12-SUM(AS1072:AT1121))</f>
        <v>0</v>
      </c>
    </row>
    <row r="1070" spans="1:47" ht="15" customHeight="1" x14ac:dyDescent="0.25">
      <c r="A1070" s="524"/>
      <c r="B1070" s="526"/>
      <c r="C1070" s="526"/>
      <c r="E1070" s="643"/>
      <c r="F1070" s="644"/>
      <c r="G1070" s="646"/>
      <c r="I1070" s="161">
        <f>IFERROR(SUM(I1072:I1121)/(SUM(I1072:I1121)+SUM(J1072:J1121)),0)</f>
        <v>0</v>
      </c>
      <c r="J1070" s="161">
        <f>IFERROR(SUM(J1072:J1121)/(SUM(I1072:I1121)+SUM(J1072:J1121)),0)</f>
        <v>0</v>
      </c>
      <c r="L1070" s="110">
        <f>IFERROR(SUM(L1072:L1121)/(SUM(L1072:L1121)+SUM(M1072:M1121)),0)</f>
        <v>0</v>
      </c>
      <c r="M1070" s="111">
        <f>IFERROR(SUM(M1072:M1121)/(SUM(L1072:L1121)+SUM(M1072:M1121)),0)</f>
        <v>0</v>
      </c>
      <c r="O1070" s="110">
        <f>IFERROR(SUM(O1072:O1121)/(SUM(O1072:O1121)+SUM(P1072:P1121)),0)</f>
        <v>0</v>
      </c>
      <c r="P1070" s="111">
        <f>IFERROR(SUM(P1072:P1121)/(SUM(O1072:O1121)+SUM(P1072:P1121)),0)</f>
        <v>0</v>
      </c>
      <c r="R1070" s="110">
        <f>IFERROR(SUM(R1072:R1121)/(SUM(R1072:R1121)+SUM(S1072:S1121)),0)</f>
        <v>0</v>
      </c>
      <c r="S1070" s="111">
        <f>IFERROR(SUM(S1072:S1121)/(SUM(R1072:R1121)+SUM(S1072:S1121)),0)</f>
        <v>0</v>
      </c>
      <c r="U1070" s="110">
        <f>IFERROR(SUM(U1072:U1121)/(SUM(U1072:U1121)+SUM(V1072:V1121)),0)</f>
        <v>0</v>
      </c>
      <c r="V1070" s="111">
        <f>IFERROR(SUM(V1072:V1121)/(SUM(U1072:U1121)+SUM(V1072:V1121)),0)</f>
        <v>0</v>
      </c>
      <c r="X1070" s="110">
        <f>IFERROR(SUM(X1072:X1121)/(SUM(X1072:X1121)+SUM(Y1072:Y1121)),0)</f>
        <v>0</v>
      </c>
      <c r="Y1070" s="111">
        <f>IFERROR(SUM(Y1072:Y1121)/(SUM(X1072:X1121)+SUM(Y1072:Y1121)),0)</f>
        <v>0</v>
      </c>
      <c r="AA1070" s="110">
        <f>IFERROR(SUM(AA1072:AA1121)/(SUM(AA1072:AA1121)+SUM(AB1072:AB1121)),0)</f>
        <v>0</v>
      </c>
      <c r="AB1070" s="111">
        <f>IFERROR(SUM(AB1072:AB1121)/(SUM(AA1072:AA1121)+SUM(AB1072:AB1121)),0)</f>
        <v>0</v>
      </c>
      <c r="AD1070" s="110">
        <f>IFERROR(SUM(AD1072:AD1121)/(SUM(AD1072:AD1121)+SUM(AE1072:AE1121)),0)</f>
        <v>0</v>
      </c>
      <c r="AE1070" s="111">
        <f>IFERROR(SUM(AE1072:AE1121)/(SUM(AD1072:AD1121)+SUM(AE1072:AE1121)),0)</f>
        <v>0</v>
      </c>
      <c r="AG1070" s="110">
        <f>IFERROR(SUM(AG1072:AG1121)/(SUM(AG1072:AG1121)+SUM(AH1072:AH1121)),0)</f>
        <v>0</v>
      </c>
      <c r="AH1070" s="111">
        <f>IFERROR(SUM(AH1072:AH1121)/(SUM(AG1072:AG1121)+SUM(AH1072:AH1121)),0)</f>
        <v>0</v>
      </c>
      <c r="AJ1070" s="110">
        <f>IFERROR(SUM(AJ1072:AJ1121)/(SUM(AJ1072:AJ1121)+SUM(AK1072:AK1121)),0)</f>
        <v>0</v>
      </c>
      <c r="AK1070" s="111">
        <f>IFERROR(SUM(AK1072:AK1121)/(SUM(AJ1072:AJ1121)+SUM(AK1072:AK1121)),0)</f>
        <v>0</v>
      </c>
      <c r="AM1070" s="110">
        <f>IFERROR(SUM(AM1072:AM1121)/(SUM(AM1072:AM1121)+SUM(AN1072:AN1121)),0)</f>
        <v>0</v>
      </c>
      <c r="AN1070" s="111">
        <f>IFERROR(SUM(AN1072:AN1121)/(SUM(AM1072:AM1121)+SUM(AN1072:AN1121)),0)</f>
        <v>0</v>
      </c>
      <c r="AP1070" s="110">
        <f>IFERROR(SUM(AP1072:AP1121)/(SUM(AP1072:AP1121)+SUM(AQ1072:AQ1121)),0)</f>
        <v>0</v>
      </c>
      <c r="AQ1070" s="111">
        <f>IFERROR(SUM(AQ1072:AQ1121)/(SUM(AP1072:AP1121)+SUM(AQ1072:AQ1121)),0)</f>
        <v>0</v>
      </c>
      <c r="AS1070" s="110">
        <f>IFERROR(SUM(AS1072:AS1121)/(SUM(AS1072:AS1121)+SUM(AT1072:AT1121)),0)</f>
        <v>0</v>
      </c>
      <c r="AT1070" s="111">
        <f>IFERROR(SUM(AT1072:AT1121)/(SUM(AS1072:AS1121)+SUM(AT1072:AT1121)),0)</f>
        <v>0</v>
      </c>
    </row>
    <row r="1071" spans="1:47" ht="15" customHeight="1" x14ac:dyDescent="0.25">
      <c r="A1071" s="525"/>
      <c r="B1071" s="526"/>
      <c r="C1071" s="526"/>
      <c r="E1071" s="643"/>
      <c r="F1071" s="644"/>
      <c r="G1071" s="646"/>
      <c r="I1071" s="36">
        <f>parametros!C1068</f>
        <v>0</v>
      </c>
      <c r="J1071" s="77">
        <f>parametros!M1068</f>
        <v>0</v>
      </c>
      <c r="K1071" s="1"/>
      <c r="L1071" s="109" t="str">
        <f>parametros!$C$3</f>
        <v>Presencial</v>
      </c>
      <c r="M1071" s="77" t="str">
        <f>parametros!$M$3</f>
        <v>Teletrabalho</v>
      </c>
      <c r="N1071" s="1"/>
      <c r="O1071" s="109" t="str">
        <f>parametros!$C$3</f>
        <v>Presencial</v>
      </c>
      <c r="P1071" s="77" t="str">
        <f>parametros!$M$3</f>
        <v>Teletrabalho</v>
      </c>
      <c r="Q1071" s="1"/>
      <c r="R1071" s="109" t="str">
        <f>parametros!$C$3</f>
        <v>Presencial</v>
      </c>
      <c r="S1071" s="77" t="str">
        <f>parametros!$M$3</f>
        <v>Teletrabalho</v>
      </c>
      <c r="T1071" s="1"/>
      <c r="U1071" s="109" t="str">
        <f>parametros!$C$3</f>
        <v>Presencial</v>
      </c>
      <c r="V1071" s="77" t="str">
        <f>parametros!$M$3</f>
        <v>Teletrabalho</v>
      </c>
      <c r="W1071" s="1"/>
      <c r="X1071" s="109" t="str">
        <f>parametros!$C$3</f>
        <v>Presencial</v>
      </c>
      <c r="Y1071" s="77" t="str">
        <f>parametros!$M$3</f>
        <v>Teletrabalho</v>
      </c>
      <c r="Z1071" s="1"/>
      <c r="AA1071" s="109" t="str">
        <f>parametros!$C$3</f>
        <v>Presencial</v>
      </c>
      <c r="AB1071" s="77" t="str">
        <f>parametros!$M$3</f>
        <v>Teletrabalho</v>
      </c>
      <c r="AC1071" s="1"/>
      <c r="AD1071" s="109" t="str">
        <f>parametros!$C$3</f>
        <v>Presencial</v>
      </c>
      <c r="AE1071" s="77" t="str">
        <f>parametros!$M$3</f>
        <v>Teletrabalho</v>
      </c>
      <c r="AF1071" s="1"/>
      <c r="AG1071" s="109" t="str">
        <f>parametros!$C$3</f>
        <v>Presencial</v>
      </c>
      <c r="AH1071" s="77" t="str">
        <f>parametros!$M$3</f>
        <v>Teletrabalho</v>
      </c>
      <c r="AI1071" s="1"/>
      <c r="AJ1071" s="109" t="str">
        <f>parametros!$C$3</f>
        <v>Presencial</v>
      </c>
      <c r="AK1071" s="77" t="str">
        <f>parametros!$M$3</f>
        <v>Teletrabalho</v>
      </c>
      <c r="AL1071" s="1"/>
      <c r="AM1071" s="109" t="str">
        <f>parametros!$C$3</f>
        <v>Presencial</v>
      </c>
      <c r="AN1071" s="77" t="str">
        <f>parametros!$M$3</f>
        <v>Teletrabalho</v>
      </c>
      <c r="AO1071" s="1"/>
      <c r="AP1071" s="109" t="str">
        <f>parametros!$C$3</f>
        <v>Presencial</v>
      </c>
      <c r="AQ1071" s="77" t="str">
        <f>parametros!$M$3</f>
        <v>Teletrabalho</v>
      </c>
      <c r="AR1071" s="1"/>
      <c r="AS1071" s="109" t="str">
        <f>parametros!$C$3</f>
        <v>Presencial</v>
      </c>
      <c r="AT1071" s="77" t="str">
        <f>parametros!$M$3</f>
        <v>Teletrabalho</v>
      </c>
    </row>
    <row r="1072" spans="1:47" ht="15" customHeight="1" x14ac:dyDescent="0.25">
      <c r="A1072" s="10" t="str">
        <f>IF('1_geral'!$D$10="","",'1_geral'!$A$10)</f>
        <v/>
      </c>
      <c r="B1072" s="48" t="str">
        <f>IF('1_geral'!$G$10="","",'1_geral'!$G$10)</f>
        <v/>
      </c>
      <c r="C1072" s="48" t="str">
        <f>IF('1_geral'!$D$10="","",'1_geral'!$D$10)</f>
        <v/>
      </c>
      <c r="D1072" s="35" t="str">
        <f>IF(C1072="","",1/'3_pessoal'!C$10)</f>
        <v/>
      </c>
      <c r="E1072" s="11">
        <f>IF(C1072="",0,'3_pessoal'!CZ$10)</f>
        <v>0</v>
      </c>
      <c r="F1072" s="107">
        <f>IF(C1072="",0,'3_pessoal'!DB$10)</f>
        <v>0</v>
      </c>
      <c r="G1072" s="11">
        <f>IF(C1072="",0,SUM(E1072,F1072))</f>
        <v>0</v>
      </c>
      <c r="I1072" s="11">
        <f t="shared" ref="I1072:I1103" si="522">IF(C1072="",0,SUM(L1072,O1072,R1072,U1072,X1072,AA1072,AD1072,AG1072,AJ1072,AM1072,AP1072,AS1072))</f>
        <v>0</v>
      </c>
      <c r="J1072" s="112">
        <f t="shared" ref="J1072:J1103" si="523">IF(C1072="",0,SUM(M1072,P1072,S1072,V1072,Y1072,AB1072,AE1072,AH1072,AK1072,AN1072,AQ1072,AT1072))</f>
        <v>0</v>
      </c>
      <c r="L1072" s="11">
        <f>IFERROR(IF($E1072="",0,$D1072*IF($AU1072="22d",$E1072,IF($AU1072="4w",$E1072,IF($AU1072="2w",$E1072,IF($AU1072="1m",$E1072,IF($AU1072="1b",$E1072/6,IF($AU1072="1t",$E1072/4,IF($AU1072="1q",$E1072/3,IF($AU1072="1s",$E1072/2,IF($AU1072="1a",$E1072,IF($AU1072="b1",$E1072/2,IF($AU1072="q1",$E1072/3,IF($AU1072="t1",$E1072/4,IF($AU1072="s1",$E1072/6,IF($AU1072="1b1",$E1072/2,0))))))))))))))),0)</f>
        <v>0</v>
      </c>
      <c r="M1072" s="107">
        <f>IFERROR(IF($F1072="",0,$D1072*IF($AU1072="22d",$F1072,IF($AU1072="4w",$F1072,IF($AU1072="2w",$F1072,IF($AU1072="1m",$F1072,IF($AU1072="1b",VF1072/6,IF($AU1072="1t",$F1072/4,IF($AU1072="1q",$F1072/3,IF($AU1072="1s",$F1072/2,IF($AU1072="1a",$F1072,IF($AU1072="b1",$F1072/2,IF($AU1072="q1",$F1072/3,IF($AU1072="t1",$F1072/4,IF($AU1072="s1",$F1072/6,IF($AU1072="1b1",$F1072/2,0))))))))))))))),0)</f>
        <v>0</v>
      </c>
      <c r="O1072" s="11">
        <f>IFERROR(IF($E1072="",0,$D1072*IF($AU1072="22d",$E1072,IF($AU1072="4w",$E1072,IF($AU1072="2w",$E1072,IF($AU1072="1m",$E1072,IF($AU1072="2b",$E1072/6,IF($AU1072="2t",$E1072/4,IF($AU1072="2q",$E1072/3,IF($AU1072="2s",$E1072/2,IF($AU1072="2a",$E1072,IF($AU1072="b1",$E1072/2,IF($AU1072="q1",$E1072/3,IF($AU1072="t1",$E1072/4,IF($AU1072="s1",$E1072/6,IF($AU1072="2b2",$E1072/2,0))))))))))))))),0)</f>
        <v>0</v>
      </c>
      <c r="P1072" s="107">
        <f>IFERROR(IF($F1072="",0,$D1072*IF($AU1072="22d",$F1072,IF($AU1072="4w",$F1072,IF($AU1072="2w",$F1072,IF($AU1072="1m",$F1072,IF($AU1072="2b",$F1072/6,IF($AU1072="2t",$F1072/4,IF($AU1072="2q",$F1072/3,IF($AU1072="2s",$F1072/2,IF($AU1072="2a",$F1072,IF($AU1072="b1",$F1072/2,IF($AU1072="q1",$F1072/3,IF($AU1072="t1",$F1072/4,IF($AU1072="s1",$F1072/6,IF($AU1072="2b2",$F1072/2,0))))))))))))))),0)</f>
        <v>0</v>
      </c>
      <c r="R1072" s="11">
        <f>IFERROR(IF($E1072="",0,$D1072*IF($AU1072="22d",$E1072,IF($AU1072="4w",$E1072,IF($AU1072="2w",$E1072,IF($AU1072="1m",$E1072,IF($AU1072="1b",$E1072/6,IF($AU1072="3t",$E1072/4,IF($AU1072="3q",$E1072/3,IF($AU1072="3s",$E1072/2,IF($AU1072="3a",$E1072,IF($AU1072="b2",$E1072/2,IF($AU1072="q1",$E1072/3,IF($AU1072="t1",$E1072/4,IF($AU1072="s1",$E1072/6,IF($AU1072="2b2",$E1072/2,0))))))))))))))),0)</f>
        <v>0</v>
      </c>
      <c r="S1072" s="107">
        <f>IFERROR(IF($F1072="",0,$D1072*IF($AU1072="22d",$F1072,IF($AU1072="4w",$F1072,IF($AU1072="2w",$F1072,IF($AU1072="1m",$F1072,IF($AU1072="1b",$F1072/6,IF($AU1072="3t",$F1072/4,IF($AU1072="3q",$F1072/3,IF($AU1072="3s",$F1072/2,IF($AU1072="3a",$F1072,IF($AU1072="b2",$F1072/2,IF($AU1072="q1",$F1072/3,IF($AU1072="t1",$F1072/4,IF($AU1072="s1",$F1072/6,IF($AU1072="2b2",$F1072/2,0))))))))))))))),0)</f>
        <v>0</v>
      </c>
      <c r="U1072" s="11">
        <f>IFERROR(IF($E1072="",0,$D1072*IF($AU1072="22d",$E1072,IF($AU1072="4w",$E1072,IF($AU1072="2w",$E1072,IF($AU1072="1m",$E1072,IF($AU1072="2b",$E1072/6,IF($AU1072="1t",$E1072/4,IF($AU1072="4q",$E1072/3,IF($AU1072="4s",$E1072/2,IF($AU1072="4a",$E1072,IF($AU1072="b2",$E1072/2,IF($AU1072="q1",$E1072/3,IF($AU1072="t2",$E1072/4,IF($AU1072="s1",$E1072/6,IF($AU1072="3b3",$E1072/2,0))))))))))))))),0)</f>
        <v>0</v>
      </c>
      <c r="V1072" s="107">
        <f>IFERROR(IF($F1072="",0,$D1072*IF($AU1072="22d",$F1072,IF($AU1072="4w",$F1072,IF($AU1072="2w",$F1072,IF($AU1072="1m",$F1072,IF($AU1072="2b",$F1072/6,IF($AU1072="1t",$F1072/4,IF($AU1072="4q",$F1072/3,IF($AU1072="4s",$F1072/2,IF($AU1072="4a",$F1072,IF($AU1072="b2",$F1072/2,IF($AU1072="q1",$F1072/3,IF($AU1072="t2",$F1072/4,IF($AU1072="s1",$F1072/6,IF($AU1072="3b3",$F1072/2,0))))))))))))))),0)</f>
        <v>0</v>
      </c>
      <c r="X1072" s="11">
        <f>IFERROR(IF($E1072="",0,$D1072*IF($AU1072="22d",$E1072,IF($AU1072="4w",$E1072,IF($AU1072="2w",$E1072,IF($AU1072="1m",$E1072,IF($AU1072="1b",$E1072/6,IF($AU1072="2t",$E1072/4,IF($AU1072="1q",$E1072/3,IF($AU1072="5s",$E1072/2,IF($AU1072="5a",$E1072,IF($AU1072="b3",$E1072/2,IF($AU1072="q2",$E1072/3,IF($AU1072="t2",$E1072/4,IF($AU1072="s1",$E1072/6,IF($AU1072="3b3",$E1072/2,0))))))))))))))),0)</f>
        <v>0</v>
      </c>
      <c r="Y1072" s="107">
        <f>IFERROR(IF($F1072="",0,$D1072*IF($AU1072="22d",$F1072,IF($AU1072="4w",$F1072,IF($AU1072="2w",$F1072,IF($AU1072="1m",$F1072,IF($AU1072="1b",$F1072/6,IF($AU1072="2t",$F1072/4,IF($AU1072="1q",$F1072/3,IF($AU1072="5s",$F1072/2,IF($AU1072="5a",$F1072,IF($AU1072="b3",$F1072/2,IF($AU1072="q2",$F1072/3,IF($AU1072="t2",$F1072/4,IF($AU1072="s1",$F1072/6,IF($AU1072="3b3",$F1072/2,0))))))))))))))),0)</f>
        <v>0</v>
      </c>
      <c r="AA1072" s="11">
        <f>IFERROR(IF($E1072="",0,$D1072*IF($AU1072="22d",$E1072,IF($AU1072="4w",$E1072,IF($AU1072="2w",$E1072,IF($AU1072="1m",$E1072,IF($AU1072="2b",$E1072/6,IF($AU1072="3t",$E1072/4,IF($AU1072="2q",$E1072/3,IF($AU1072="6s",$E1072/2,IF($AU1072="6a",$E1072,IF($AU1072="b3",$E1072/2,IF($AU1072="q2",$E1072/3,IF($AU1072="t2",$E1072/4,IF($AU1072="s1",$E1072/6,IF($AU1072="4b4",$E1072/2,0))))))))))))))),0)</f>
        <v>0</v>
      </c>
      <c r="AB1072" s="107">
        <f>IFERROR(IF($F1072="",0,$D1072*IF($AU1072="22d",$F1072,IF($AU1072="4w",$F1072,IF($AU1072="2w",$F1072,IF($AU1072="1m",$F1072,IF($AU1072="2b",$F1072/6,IF($AU1072="3t",$F1072/4,IF($AU1072="2q",$F1072/3,IF($AU1072="6s",$F1072/2,IF($AU1072="6a",$F1072,IF($AU1072="b3",$F1072/2,IF($AU1072="q2",$F1072/3,IF($AU1072="t2",$F1072/4,IF($AU1072="s1",$F1072/6,IF($AU1072="4b4",$F1072/2,0))))))))))))))),0)</f>
        <v>0</v>
      </c>
      <c r="AD1072" s="11">
        <f>IFERROR(IF($E1072="",0,$D1072*IF($AU1072="22d",$E1072,IF($AU1072="4w",$E1072,IF($AU1072="2w",$E1072,IF($AU1072="1m",$E1072,IF($AU1072="1b",$E1072/6,IF($AU1072="1t",$E1072/4,IF($AU1072="3q",$E1072/3,IF($AU1072="1s",$E1072/2,IF($AU1072="7a",$E1072,IF($AU1072="b3",$E1072/2,IF($AU1072="q2",$E1072/3,IF($AU1072="t3",$E1072/4,IF($AU1072="s2",$E1072/6,IF($AU1072="4b4",$E1072/2,0))))))))))))))),0)</f>
        <v>0</v>
      </c>
      <c r="AE1072" s="107">
        <f>IFERROR(IF($F1072="",0,$D1072*IF($AU1072="22d",$F1072,IF($AU1072="4w",$F1072,IF($AU1072="2w",$F1072,IF($AU1072="1m",$F1072,IF($AU1072="1b",$F1072/6,IF($AU1072="1t",$F1072/4,IF($AU1072="3q",$F1072/3,IF($AU1072="1s",$F1072/2,IF($AU1072="7a",$F1072,IF($AU1072="b3",$F1072/2,IF($AU1072="q2",$F1072/3,IF($AU1072="t3",$F1072/4,IF($AU1072="s2",$F1072/6,IF($AU1072="4b4",$F1072/2,0))))))))))))))),0)</f>
        <v>0</v>
      </c>
      <c r="AG1072" s="11">
        <f>IFERROR(IF($E1072="",0,$D1072*IF($AU1072="22d",$E1072,IF($AU1072="4w",$E1072,IF($AU1072="2w",$E1072,IF($AU1072="1m",$E1072,IF($AU1072="2b",$E1072/6,IF($AU1072="2t",$E1072/4,IF($AU1072="4q",$E1072/3,IF($AU1072="2s",$E1072/2,IF($AU1072="8a",$E1072,IF($AU1072="b4",$E1072/2,IF($AU1072="q2",$E1072/3,IF($AU1072="t3",$E1072/4,IF($AU1072="s2",$E1072/6,IF($AU1072="5b5",$E1072/2,0))))))))))))))),0)</f>
        <v>0</v>
      </c>
      <c r="AH1072" s="107">
        <f>IFERROR(IF($F1072="",0,$D1072*IF($AU1072="22d",$F1072,IF($AU1072="4w",$F1072,IF($AU1072="2w",$F1072,IF($AU1072="1m",$F1072,IF($AU1072="2b",$F1072/6,IF($AU1072="2t",$F1072/4,IF($AU1072="4q",$F1072/3,IF($AU1072="2s",$F1072/2,IF($AU1072="8a",$F1072,IF($AU1072="b4",$F1072/2,IF($AU1072="q2",$F1072/3,IF($AU1072="t3",$F1072/4,IF($AU1072="s2",$F1072/6,IF($AU1072="5b5",$F1072/2,0))))))))))))))),0)</f>
        <v>0</v>
      </c>
      <c r="AJ1072" s="11">
        <f>IFERROR(IF($E1072="",0,$D1072*IF($AU1072="22d",$E1072,IF($AU1072="4w",$E1072,IF($AU1072="2w",$E1072,IF($AU1072="1m",$E1072,IF($AU1072="1b",$E1072/6,IF($AU1072="3t",$E1072/4,IF($AU1072="1q",$E1072/3,IF($AU1072="3s",$E1072/2,IF($AU1072="9a",$E1072,IF($AU1072="b5",$E1072/2,IF($AU1072="q3",$E1072/3,IF($AU1072="t3",$E1072/4,IF($AU1072="s2",$E1072/6,IF($AU1072="5b5",$E1072/2,0))))))))))))))),0)</f>
        <v>0</v>
      </c>
      <c r="AK1072" s="107">
        <f>IFERROR(IF($F1072="",0,$D1072*IF($AU1072="22d",$F1072,IF($AU1072="4w",$F1072,IF($AU1072="2w",$F1072,IF($AU1072="1m",$F1072,IF($AU1072="1b",$F1072/6,IF($AU1072="3t",$F1072/4,IF($AU1072="1q",$F1072/3,IF($AU1072="3s",$F1072/2,IF($AU1072="9a",$F1072,IF($AU1072="b5",$F1072/2,IF($AU1072="q3",$F1072/3,IF($AU1072="t3",$F1072/4,IF($AU1072="s2",$F1072/6,IF($AU1072="5b5",$F1072/2,0))))))))))))))),0)</f>
        <v>0</v>
      </c>
      <c r="AM1072" s="11">
        <f>IFERROR(IF($E1072="",0,$D1072*IF($AU1072="22d",$E1072,IF($AU1072="4w",$E1072,IF($AU1072="2w",$E1072,IF($AU1072="1m",$E1072,IF($AU1072="2b",$E1072/6,IF($AU1072="1t",$E1072/4,IF($AU1072="2q",$E1072/3,IF($AU1072="4s",$E1072/2,IF($AU1072="10a",$E1072,IF($AU1072="b5",$E1072/2,IF($AU1072="q3",$E1072/3,IF($AU1072="t4",$E1072/4,IF($AU1072="s2",$E1072/6,IF($AU1072="6b6",$E1072/2,0))))))))))))))),0)</f>
        <v>0</v>
      </c>
      <c r="AN1072" s="107">
        <f>IFERROR(IF($F1072="",0,$D1072*IF($AU1072="22d",$F1072,IF($AU1072="4w",$F1072,IF($AU1072="2w",$F1072,IF($AU1072="1m",$F1072,IF($AU1072="2b",$F1072/6,IF($AU1072="1t",$F1072/4,IF($AU1072="2q",$F1072/3,IF($AU1072="4s",$F1072/2,IF($AU1072="10a",$F1072,IF($AU1072="b5",$F1072/2,IF($AU1072="q3",$F1072/3,IF($AU1072="t4",$F1072/4,IF($AU1072="s2",$F1072/6,IF($AU1072="6b6",$F1072/2,0))))))))))))))),0)</f>
        <v>0</v>
      </c>
      <c r="AP1072" s="11">
        <f>IFERROR(IF($E1072="",0,$D1072*IF($AU1072="22d",$E1072,IF($AU1072="4w",$E1072,IF($AU1072="2w",$E1072,IF($AU1072="1m",$E1072,IF($AU1072="1b",$E1072/6,IF($AU1072="2t",$E1072/4,IF($AU1072="3q",$E1072/3,IF($AU1072="5s",$E1072/2,IF($AU1072="11a",$E1072,IF($AU1072="b6",$E1072/2,IF($AU1072="q3",$E1072/3,IF($AU1072="t4",$E1072/4,IF($AU1072="s2",$E1072/6,IF($AU1072="6b6",$E1072/2,0))))))))))))))),0)</f>
        <v>0</v>
      </c>
      <c r="AQ1072" s="107">
        <f>IFERROR(IF($F1072="",0,$D1072*IF($AU1072="22d",$F1072,IF($AU1072="4w",$F1072,IF($AU1072="2w",$F1072,IF($AU1072="1m",$F1072,IF($AU1072="1b",$F1072/6,IF($AU1072="2t",$F1072/4,IF($AU1072="3q",$F1072/3,IF($AU1072="5s",$F1072/2,IF($AU1072="11a",$F1072,IF($AU1072="b6",$F1072/2,IF($AU1072="q3",$F1072/3,IF($AU1072="t4",$F1072/4,IF($AU1072="s2",$F1072/6,IF($AU1072="6b6",$F1072/2,0))))))))))))))),0)</f>
        <v>0</v>
      </c>
      <c r="AS1072" s="11">
        <f>IFERROR(IF($E1072="",0,$D1072*IF($AU1072="22d",$E1072,IF($AU1072="4w",$E1072,IF($AU1072="2w",$E1072,IF($AU1072="1m",$E1072,IF($AU1072="2b",$E1072/6,IF($AU1072="3t",$E1072/4,IF($AU1072="4q",$E1072/3,IF($AU1072="6s",$E1072/2,IF($AU1072="12a",$E1072,IF($AU1072="b6",$E1072/2,IF($AU1072="q3",$E1072/3,IF($AU1072="t4",$E1072/4,IF($AU1072="s2",$E1072/6,IF($AU1072="1b1",$E1072/2,0))))))))))))))),0)</f>
        <v>0</v>
      </c>
      <c r="AT1072" s="107">
        <f>IFERROR(IF($F1072="",0,$D1072*IF($AU1072="22d",$F1072,IF($AU1072="4w",$F1072,IF($AU1072="2w",$F1072,IF($AU1072="1m",$F1072,IF($AU1072="2b",$F1072/6,IF($AU1072="3t",$F1072/4,IF($AU1072="4q",$F1072/3,IF($AU1072="6s",$F1072/2,IF($AU1072="12a",$F1072,IF($AU1072="b6",$F1072/2,IF($AU1072="q3",$F1072/3,IF($AU1072="t4",$F1072/4,IF($AU1072="s2",$F1072/6,IF($AU1072="1b1",$F1072/2,0))))))))))))))),0)</f>
        <v>0</v>
      </c>
      <c r="AU1072" s="158" t="str">
        <f>IF(C1072="","",VLOOKUP(B1072,apoio!P:S,4,0))</f>
        <v/>
      </c>
    </row>
    <row r="1073" spans="1:47" ht="15" customHeight="1" x14ac:dyDescent="0.25">
      <c r="A1073" s="7" t="str">
        <f>IF('1_geral'!$D$11="","",'1_geral'!$A$11)</f>
        <v/>
      </c>
      <c r="B1073" s="49" t="str">
        <f>IF('1_geral'!$G$11="","",'1_geral'!$G$11)</f>
        <v/>
      </c>
      <c r="C1073" s="49" t="str">
        <f>IF('1_geral'!$D$11="","",'1_geral'!$D$11)</f>
        <v/>
      </c>
      <c r="D1073" s="35" t="str">
        <f>IF(C1073="","",1/'3_pessoal'!C$11)</f>
        <v/>
      </c>
      <c r="E1073" s="12">
        <f>IF(C1073="",0,'3_pessoal'!CZ$11)</f>
        <v>0</v>
      </c>
      <c r="F1073" s="33">
        <f>IF(C1073="",0,'3_pessoal'!DB$11)</f>
        <v>0</v>
      </c>
      <c r="G1073" s="12">
        <f t="shared" ref="G1073:G1121" si="524">IF(C1073="",0,SUM(E1073,F1073))</f>
        <v>0</v>
      </c>
      <c r="I1073" s="12">
        <f t="shared" si="522"/>
        <v>0</v>
      </c>
      <c r="J1073" s="12">
        <f t="shared" si="523"/>
        <v>0</v>
      </c>
      <c r="L1073" s="12">
        <f t="shared" ref="L1073:L1121" si="525">IFERROR(IF($E1073="",0,$D1073*IF($AU1073="22d",$E1073,IF($AU1073="4w",$E1073,IF($AU1073="2w",$E1073,IF($AU1073="1m",$E1073,IF($AU1073="1b",$E1073/6,IF($AU1073="1t",$E1073/4,IF($AU1073="1q",$E1073/3,IF($AU1073="1s",$E1073/2,IF($AU1073="1a",$E1073,IF($AU1073="b1",$E1073/2,IF($AU1073="q1",$E1073/3,IF($AU1073="t1",$E1073/4,IF($AU1073="s1",$E1073/6,IF($AU1073="1b1",$E1073/2,0))))))))))))))),0)</f>
        <v>0</v>
      </c>
      <c r="M1073" s="33">
        <f t="shared" ref="M1073:M1121" si="526">IFERROR(IF($F1073="",0,$D1073*IF($AU1073="22d",$F1073,IF($AU1073="4w",$F1073,IF($AU1073="2w",$F1073,IF($AU1073="1m",$F1073,IF($AU1073="1b",VF1073/6,IF($AU1073="1t",$F1073/4,IF($AU1073="1q",$F1073/3,IF($AU1073="1s",$F1073/2,IF($AU1073="1a",$F1073,IF($AU1073="b1",$F1073/2,IF($AU1073="q1",$F1073/3,IF($AU1073="t1",$F1073/4,IF($AU1073="s1",$F1073/6,IF($AU1073="1b1",$F1073/2,0))))))))))))))),0)</f>
        <v>0</v>
      </c>
      <c r="O1073" s="12">
        <f t="shared" ref="O1073:O1121" si="527">IFERROR(IF($E1073="",0,$D1073*IF($AU1073="22d",$E1073,IF($AU1073="4w",$E1073,IF($AU1073="2w",$E1073,IF($AU1073="1m",$E1073,IF($AU1073="2b",$E1073/6,IF($AU1073="2t",$E1073/4,IF($AU1073="2q",$E1073/3,IF($AU1073="2s",$E1073/2,IF($AU1073="2a",$E1073,IF($AU1073="b1",$E1073/2,IF($AU1073="q1",$E1073/3,IF($AU1073="t1",$E1073/4,IF($AU1073="s1",$E1073/6,IF($AU1073="2b2",$E1073/2,0))))))))))))))),0)</f>
        <v>0</v>
      </c>
      <c r="P1073" s="33">
        <f t="shared" ref="P1073:P1121" si="528">IFERROR(IF($F1073="",0,$D1073*IF($AU1073="22d",$F1073,IF($AU1073="4w",$F1073,IF($AU1073="2w",$F1073,IF($AU1073="1m",$F1073,IF($AU1073="2b",$F1073/6,IF($AU1073="2t",$F1073/4,IF($AU1073="2q",$F1073/3,IF($AU1073="2s",$F1073/2,IF($AU1073="2a",$F1073,IF($AU1073="b1",$F1073/2,IF($AU1073="q1",$F1073/3,IF($AU1073="t1",$F1073/4,IF($AU1073="s1",$F1073/6,IF($AU1073="2b2",$F1073/2,0))))))))))))))),0)</f>
        <v>0</v>
      </c>
      <c r="R1073" s="12">
        <f t="shared" ref="R1073:R1121" si="529">IFERROR(IF($E1073="",0,$D1073*IF($AU1073="22d",$E1073,IF($AU1073="4w",$E1073,IF($AU1073="2w",$E1073,IF($AU1073="1m",$E1073,IF($AU1073="1b",$E1073/6,IF($AU1073="3t",$E1073/4,IF($AU1073="3q",$E1073/3,IF($AU1073="3s",$E1073/2,IF($AU1073="3a",$E1073,IF($AU1073="b2",$E1073/2,IF($AU1073="q1",$E1073/3,IF($AU1073="t1",$E1073/4,IF($AU1073="s1",$E1073/6,IF($AU1073="2b2",$E1073/2,0))))))))))))))),0)</f>
        <v>0</v>
      </c>
      <c r="S1073" s="33">
        <f t="shared" ref="S1073:S1121" si="530">IFERROR(IF($F1073="",0,$D1073*IF($AU1073="22d",$F1073,IF($AU1073="4w",$F1073,IF($AU1073="2w",$F1073,IF($AU1073="1m",$F1073,IF($AU1073="1b",$F1073/6,IF($AU1073="3t",$F1073/4,IF($AU1073="3q",$F1073/3,IF($AU1073="3s",$F1073/2,IF($AU1073="3a",$F1073,IF($AU1073="b2",$F1073/2,IF($AU1073="q1",$F1073/3,IF($AU1073="t1",$F1073/4,IF($AU1073="s1",$F1073/6,IF($AU1073="2b2",$F1073/2,0))))))))))))))),0)</f>
        <v>0</v>
      </c>
      <c r="U1073" s="12">
        <f t="shared" ref="U1073:U1121" si="531">IFERROR(IF($E1073="",0,$D1073*IF($AU1073="22d",$E1073,IF($AU1073="4w",$E1073,IF($AU1073="2w",$E1073,IF($AU1073="1m",$E1073,IF($AU1073="2b",$E1073/6,IF($AU1073="1t",$E1073/4,IF($AU1073="4q",$E1073/3,IF($AU1073="4s",$E1073/2,IF($AU1073="4a",$E1073,IF($AU1073="b2",$E1073/2,IF($AU1073="q1",$E1073/3,IF($AU1073="t2",$E1073/4,IF($AU1073="s1",$E1073/6,IF($AU1073="3b3",$E1073/2,0))))))))))))))),0)</f>
        <v>0</v>
      </c>
      <c r="V1073" s="33">
        <f t="shared" ref="V1073:V1121" si="532">IFERROR(IF($F1073="",0,$D1073*IF($AU1073="22d",$F1073,IF($AU1073="4w",$F1073,IF($AU1073="2w",$F1073,IF($AU1073="1m",$F1073,IF($AU1073="2b",$F1073/6,IF($AU1073="1t",$F1073/4,IF($AU1073="4q",$F1073/3,IF($AU1073="4s",$F1073/2,IF($AU1073="4a",$F1073,IF($AU1073="b2",$F1073/2,IF($AU1073="q1",$F1073/3,IF($AU1073="t2",$F1073/4,IF($AU1073="s1",$F1073/6,IF($AU1073="3b3",$F1073/2,0))))))))))))))),0)</f>
        <v>0</v>
      </c>
      <c r="X1073" s="12">
        <f t="shared" ref="X1073:X1121" si="533">IFERROR(IF($E1073="",0,$D1073*IF($AU1073="22d",$E1073,IF($AU1073="4w",$E1073,IF($AU1073="2w",$E1073,IF($AU1073="1m",$E1073,IF($AU1073="1b",$E1073/6,IF($AU1073="2t",$E1073/4,IF($AU1073="1q",$E1073/3,IF($AU1073="5s",$E1073/2,IF($AU1073="5a",$E1073,IF($AU1073="b3",$E1073/2,IF($AU1073="q2",$E1073/3,IF($AU1073="t2",$E1073/4,IF($AU1073="s1",$E1073/6,IF($AU1073="3b3",$E1073/2,0))))))))))))))),0)</f>
        <v>0</v>
      </c>
      <c r="Y1073" s="33">
        <f t="shared" ref="Y1073:Y1121" si="534">IFERROR(IF($F1073="",0,$D1073*IF($AU1073="22d",$F1073,IF($AU1073="4w",$F1073,IF($AU1073="2w",$F1073,IF($AU1073="1m",$F1073,IF($AU1073="1b",$F1073/6,IF($AU1073="2t",$F1073/4,IF($AU1073="1q",$F1073/3,IF($AU1073="5s",$F1073/2,IF($AU1073="5a",$F1073,IF($AU1073="b3",$F1073/2,IF($AU1073="q2",$F1073/3,IF($AU1073="t2",$F1073/4,IF($AU1073="s1",$F1073/6,IF($AU1073="3b3",$F1073/2,0))))))))))))))),0)</f>
        <v>0</v>
      </c>
      <c r="AA1073" s="12">
        <f t="shared" ref="AA1073:AA1121" si="535">IFERROR(IF($E1073="",0,$D1073*IF($AU1073="22d",$E1073,IF($AU1073="4w",$E1073,IF($AU1073="2w",$E1073,IF($AU1073="1m",$E1073,IF($AU1073="2b",$E1073/6,IF($AU1073="3t",$E1073/4,IF($AU1073="2q",$E1073/3,IF($AU1073="6s",$E1073/2,IF($AU1073="6a",$E1073,IF($AU1073="b3",$E1073/2,IF($AU1073="q2",$E1073/3,IF($AU1073="t2",$E1073/4,IF($AU1073="s1",$E1073/6,IF($AU1073="4b4",$E1073/2,0))))))))))))))),0)</f>
        <v>0</v>
      </c>
      <c r="AB1073" s="33">
        <f t="shared" ref="AB1073:AB1121" si="536">IFERROR(IF($F1073="",0,$D1073*IF($AU1073="22d",$F1073,IF($AU1073="4w",$F1073,IF($AU1073="2w",$F1073,IF($AU1073="1m",$F1073,IF($AU1073="2b",$F1073/6,IF($AU1073="3t",$F1073/4,IF($AU1073="2q",$F1073/3,IF($AU1073="6s",$F1073/2,IF($AU1073="6a",$F1073,IF($AU1073="b3",$F1073/2,IF($AU1073="q2",$F1073/3,IF($AU1073="t2",$F1073/4,IF($AU1073="s1",$F1073/6,IF($AU1073="4b4",$F1073/2,0))))))))))))))),0)</f>
        <v>0</v>
      </c>
      <c r="AD1073" s="12">
        <f t="shared" ref="AD1073:AD1121" si="537">IFERROR(IF($E1073="",0,$D1073*IF($AU1073="22d",$E1073,IF($AU1073="4w",$E1073,IF($AU1073="2w",$E1073,IF($AU1073="1m",$E1073,IF($AU1073="1b",$E1073/6,IF($AU1073="1t",$E1073/4,IF($AU1073="3q",$E1073/3,IF($AU1073="1s",$E1073/2,IF($AU1073="7a",$E1073,IF($AU1073="b3",$E1073/2,IF($AU1073="q2",$E1073/3,IF($AU1073="t3",$E1073/4,IF($AU1073="s2",$E1073/6,IF($AU1073="4b4",$E1073/2,0))))))))))))))),0)</f>
        <v>0</v>
      </c>
      <c r="AE1073" s="33">
        <f t="shared" ref="AE1073:AE1121" si="538">IFERROR(IF($F1073="",0,$D1073*IF($AU1073="22d",$F1073,IF($AU1073="4w",$F1073,IF($AU1073="2w",$F1073,IF($AU1073="1m",$F1073,IF($AU1073="1b",$F1073/6,IF($AU1073="1t",$F1073/4,IF($AU1073="3q",$F1073/3,IF($AU1073="1s",$F1073/2,IF($AU1073="7a",$F1073,IF($AU1073="b3",$F1073/2,IF($AU1073="q2",$F1073/3,IF($AU1073="t3",$F1073/4,IF($AU1073="s2",$F1073/6,IF($AU1073="4b4",$F1073/2,0))))))))))))))),0)</f>
        <v>0</v>
      </c>
      <c r="AG1073" s="12">
        <f t="shared" ref="AG1073:AG1121" si="539">IFERROR(IF($E1073="",0,$D1073*IF($AU1073="22d",$E1073,IF($AU1073="4w",$E1073,IF($AU1073="2w",$E1073,IF($AU1073="1m",$E1073,IF($AU1073="2b",$E1073/6,IF($AU1073="2t",$E1073/4,IF($AU1073="4q",$E1073/3,IF($AU1073="2s",$E1073/2,IF($AU1073="8a",$E1073,IF($AU1073="b4",$E1073/2,IF($AU1073="q2",$E1073/3,IF($AU1073="t3",$E1073/4,IF($AU1073="s2",$E1073/6,IF($AU1073="5b5",$E1073/2,0))))))))))))))),0)</f>
        <v>0</v>
      </c>
      <c r="AH1073" s="33">
        <f t="shared" ref="AH1073:AH1121" si="540">IFERROR(IF($F1073="",0,$D1073*IF($AU1073="22d",$F1073,IF($AU1073="4w",$F1073,IF($AU1073="2w",$F1073,IF($AU1073="1m",$F1073,IF($AU1073="2b",$F1073/6,IF($AU1073="2t",$F1073/4,IF($AU1073="4q",$F1073/3,IF($AU1073="2s",$F1073/2,IF($AU1073="8a",$F1073,IF($AU1073="b4",$F1073/2,IF($AU1073="q2",$F1073/3,IF($AU1073="t3",$F1073/4,IF($AU1073="s2",$F1073/6,IF($AU1073="5b5",$F1073/2,0))))))))))))))),0)</f>
        <v>0</v>
      </c>
      <c r="AJ1073" s="12">
        <f t="shared" ref="AJ1073:AJ1121" si="541">IFERROR(IF($E1073="",0,$D1073*IF($AU1073="22d",$E1073,IF($AU1073="4w",$E1073,IF($AU1073="2w",$E1073,IF($AU1073="1m",$E1073,IF($AU1073="1b",$E1073/6,IF($AU1073="3t",$E1073/4,IF($AU1073="1q",$E1073/3,IF($AU1073="3s",$E1073/2,IF($AU1073="9a",$E1073,IF($AU1073="b5",$E1073/2,IF($AU1073="q3",$E1073/3,IF($AU1073="t3",$E1073/4,IF($AU1073="s2",$E1073/6,IF($AU1073="5b5",$E1073/2,0))))))))))))))),0)</f>
        <v>0</v>
      </c>
      <c r="AK1073" s="33">
        <f t="shared" ref="AK1073:AK1121" si="542">IFERROR(IF($F1073="",0,$D1073*IF($AU1073="22d",$F1073,IF($AU1073="4w",$F1073,IF($AU1073="2w",$F1073,IF($AU1073="1m",$F1073,IF($AU1073="1b",$F1073/6,IF($AU1073="3t",$F1073/4,IF($AU1073="1q",$F1073/3,IF($AU1073="3s",$F1073/2,IF($AU1073="9a",$F1073,IF($AU1073="b5",$F1073/2,IF($AU1073="q3",$F1073/3,IF($AU1073="t3",$F1073/4,IF($AU1073="s2",$F1073/6,IF($AU1073="5b5",$F1073/2,0))))))))))))))),0)</f>
        <v>0</v>
      </c>
      <c r="AM1073" s="12">
        <f t="shared" ref="AM1073:AM1121" si="543">IFERROR(IF($E1073="",0,$D1073*IF($AU1073="22d",$E1073,IF($AU1073="4w",$E1073,IF($AU1073="2w",$E1073,IF($AU1073="1m",$E1073,IF($AU1073="2b",$E1073/6,IF($AU1073="1t",$E1073/4,IF($AU1073="2q",$E1073/3,IF($AU1073="4s",$E1073/2,IF($AU1073="10a",$E1073,IF($AU1073="b5",$E1073/2,IF($AU1073="q3",$E1073/3,IF($AU1073="t4",$E1073/4,IF($AU1073="s2",$E1073/6,IF($AU1073="6b6",$E1073/2,0))))))))))))))),0)</f>
        <v>0</v>
      </c>
      <c r="AN1073" s="33">
        <f t="shared" ref="AN1073:AN1121" si="544">IFERROR(IF($F1073="",0,$D1073*IF($AU1073="22d",$F1073,IF($AU1073="4w",$F1073,IF($AU1073="2w",$F1073,IF($AU1073="1m",$F1073,IF($AU1073="2b",$F1073/6,IF($AU1073="1t",$F1073/4,IF($AU1073="2q",$F1073/3,IF($AU1073="4s",$F1073/2,IF($AU1073="10a",$F1073,IF($AU1073="b5",$F1073/2,IF($AU1073="q3",$F1073/3,IF($AU1073="t4",$F1073/4,IF($AU1073="s2",$F1073/6,IF($AU1073="6b6",$F1073/2,0))))))))))))))),0)</f>
        <v>0</v>
      </c>
      <c r="AP1073" s="12">
        <f t="shared" ref="AP1073:AP1121" si="545">IFERROR(IF($E1073="",0,$D1073*IF($AU1073="22d",$E1073,IF($AU1073="4w",$E1073,IF($AU1073="2w",$E1073,IF($AU1073="1m",$E1073,IF($AU1073="1b",$E1073/6,IF($AU1073="2t",$E1073/4,IF($AU1073="3q",$E1073/3,IF($AU1073="5s",$E1073/2,IF($AU1073="11a",$E1073,IF($AU1073="b6",$E1073/2,IF($AU1073="q3",$E1073/3,IF($AU1073="t4",$E1073/4,IF($AU1073="s2",$E1073/6,IF($AU1073="6b6",$E1073/2,0))))))))))))))),0)</f>
        <v>0</v>
      </c>
      <c r="AQ1073" s="33">
        <f t="shared" ref="AQ1073:AQ1121" si="546">IFERROR(IF($F1073="",0,$D1073*IF($AU1073="22d",$F1073,IF($AU1073="4w",$F1073,IF($AU1073="2w",$F1073,IF($AU1073="1m",$F1073,IF($AU1073="1b",$F1073/6,IF($AU1073="2t",$F1073/4,IF($AU1073="3q",$F1073/3,IF($AU1073="5s",$F1073/2,IF($AU1073="11a",$F1073,IF($AU1073="b6",$F1073/2,IF($AU1073="q3",$F1073/3,IF($AU1073="t4",$F1073/4,IF($AU1073="s2",$F1073/6,IF($AU1073="6b6",$F1073/2,0))))))))))))))),0)</f>
        <v>0</v>
      </c>
      <c r="AS1073" s="12">
        <f t="shared" ref="AS1073:AS1121" si="547">IFERROR(IF($E1073="",0,$D1073*IF($AU1073="22d",$E1073,IF($AU1073="4w",$E1073,IF($AU1073="2w",$E1073,IF($AU1073="1m",$E1073,IF($AU1073="2b",$E1073/6,IF($AU1073="3t",$E1073/4,IF($AU1073="4q",$E1073/3,IF($AU1073="6s",$E1073/2,IF($AU1073="12a",$E1073,IF($AU1073="b6",$E1073/2,IF($AU1073="q3",$E1073/3,IF($AU1073="t4",$E1073/4,IF($AU1073="s2",$E1073/6,IF($AU1073="1b1",$E1073/2,0))))))))))))))),0)</f>
        <v>0</v>
      </c>
      <c r="AT1073" s="33">
        <f t="shared" ref="AT1073:AT1121" si="548">IFERROR(IF($F1073="",0,$D1073*IF($AU1073="22d",$F1073,IF($AU1073="4w",$F1073,IF($AU1073="2w",$F1073,IF($AU1073="1m",$F1073,IF($AU1073="2b",$F1073/6,IF($AU1073="3t",$F1073/4,IF($AU1073="4q",$F1073/3,IF($AU1073="6s",$F1073/2,IF($AU1073="12a",$F1073,IF($AU1073="b6",$F1073/2,IF($AU1073="q3",$F1073/3,IF($AU1073="t4",$F1073/4,IF($AU1073="s2",$F1073/6,IF($AU1073="1b1",$F1073/2,0))))))))))))))),0)</f>
        <v>0</v>
      </c>
      <c r="AU1073" s="158" t="str">
        <f>IF(C1073="","",VLOOKUP(B1073,apoio!P:S,4,0))</f>
        <v/>
      </c>
    </row>
    <row r="1074" spans="1:47" ht="15" customHeight="1" x14ac:dyDescent="0.25">
      <c r="A1074" s="10" t="str">
        <f>IF('1_geral'!$D$12="","",'1_geral'!$A$12)</f>
        <v/>
      </c>
      <c r="B1074" s="48" t="str">
        <f>IF('1_geral'!$G$12="","",'1_geral'!$G$12)</f>
        <v/>
      </c>
      <c r="C1074" s="48" t="str">
        <f>IF('1_geral'!$D$12="","",'1_geral'!$D$12)</f>
        <v/>
      </c>
      <c r="D1074" s="35" t="str">
        <f>IF(C1074="","",1/'3_pessoal'!C$12)</f>
        <v/>
      </c>
      <c r="E1074" s="11">
        <f>IF(C1074="",0,'3_pessoal'!CZ$12)</f>
        <v>0</v>
      </c>
      <c r="F1074" s="108">
        <f>IF(C1074="",0,'3_pessoal'!DB$12)</f>
        <v>0</v>
      </c>
      <c r="G1074" s="11">
        <f t="shared" si="524"/>
        <v>0</v>
      </c>
      <c r="I1074" s="11">
        <f t="shared" si="522"/>
        <v>0</v>
      </c>
      <c r="J1074" s="112">
        <f t="shared" si="523"/>
        <v>0</v>
      </c>
      <c r="L1074" s="11">
        <f t="shared" si="525"/>
        <v>0</v>
      </c>
      <c r="M1074" s="108">
        <f t="shared" si="526"/>
        <v>0</v>
      </c>
      <c r="O1074" s="11">
        <f t="shared" si="527"/>
        <v>0</v>
      </c>
      <c r="P1074" s="108">
        <f t="shared" si="528"/>
        <v>0</v>
      </c>
      <c r="R1074" s="11">
        <f t="shared" si="529"/>
        <v>0</v>
      </c>
      <c r="S1074" s="108">
        <f t="shared" si="530"/>
        <v>0</v>
      </c>
      <c r="U1074" s="11">
        <f t="shared" si="531"/>
        <v>0</v>
      </c>
      <c r="V1074" s="108">
        <f t="shared" si="532"/>
        <v>0</v>
      </c>
      <c r="X1074" s="11">
        <f t="shared" si="533"/>
        <v>0</v>
      </c>
      <c r="Y1074" s="108">
        <f t="shared" si="534"/>
        <v>0</v>
      </c>
      <c r="AA1074" s="11">
        <f t="shared" si="535"/>
        <v>0</v>
      </c>
      <c r="AB1074" s="108">
        <f t="shared" si="536"/>
        <v>0</v>
      </c>
      <c r="AD1074" s="11">
        <f t="shared" si="537"/>
        <v>0</v>
      </c>
      <c r="AE1074" s="108">
        <f t="shared" si="538"/>
        <v>0</v>
      </c>
      <c r="AG1074" s="11">
        <f t="shared" si="539"/>
        <v>0</v>
      </c>
      <c r="AH1074" s="108">
        <f t="shared" si="540"/>
        <v>0</v>
      </c>
      <c r="AJ1074" s="11">
        <f t="shared" si="541"/>
        <v>0</v>
      </c>
      <c r="AK1074" s="108">
        <f t="shared" si="542"/>
        <v>0</v>
      </c>
      <c r="AM1074" s="11">
        <f t="shared" si="543"/>
        <v>0</v>
      </c>
      <c r="AN1074" s="108">
        <f t="shared" si="544"/>
        <v>0</v>
      </c>
      <c r="AP1074" s="11">
        <f t="shared" si="545"/>
        <v>0</v>
      </c>
      <c r="AQ1074" s="108">
        <f t="shared" si="546"/>
        <v>0</v>
      </c>
      <c r="AS1074" s="11">
        <f t="shared" si="547"/>
        <v>0</v>
      </c>
      <c r="AT1074" s="108">
        <f t="shared" si="548"/>
        <v>0</v>
      </c>
      <c r="AU1074" s="158" t="str">
        <f>IF(C1074="","",VLOOKUP(B1074,apoio!P:S,4,0))</f>
        <v/>
      </c>
    </row>
    <row r="1075" spans="1:47" ht="15" customHeight="1" x14ac:dyDescent="0.25">
      <c r="A1075" s="7" t="str">
        <f>IF('1_geral'!$D$13="","",'1_geral'!$A$13)</f>
        <v/>
      </c>
      <c r="B1075" s="49" t="str">
        <f>IF('1_geral'!$G$13="","",'1_geral'!$G$13)</f>
        <v/>
      </c>
      <c r="C1075" s="49" t="str">
        <f>IF('1_geral'!$D$13="","",'1_geral'!$D$13)</f>
        <v/>
      </c>
      <c r="D1075" s="35" t="str">
        <f>IF(C1075="","",1/'3_pessoal'!C$13)</f>
        <v/>
      </c>
      <c r="E1075" s="12">
        <f>IF(C1075="",0,'3_pessoal'!CZ$13)</f>
        <v>0</v>
      </c>
      <c r="F1075" s="33">
        <f>IF(C1075="",0,'3_pessoal'!DB$13)</f>
        <v>0</v>
      </c>
      <c r="G1075" s="12">
        <f t="shared" si="524"/>
        <v>0</v>
      </c>
      <c r="I1075" s="12">
        <f t="shared" si="522"/>
        <v>0</v>
      </c>
      <c r="J1075" s="12">
        <f t="shared" si="523"/>
        <v>0</v>
      </c>
      <c r="L1075" s="12">
        <f t="shared" si="525"/>
        <v>0</v>
      </c>
      <c r="M1075" s="33">
        <f t="shared" si="526"/>
        <v>0</v>
      </c>
      <c r="O1075" s="12">
        <f t="shared" si="527"/>
        <v>0</v>
      </c>
      <c r="P1075" s="33">
        <f t="shared" si="528"/>
        <v>0</v>
      </c>
      <c r="R1075" s="12">
        <f t="shared" si="529"/>
        <v>0</v>
      </c>
      <c r="S1075" s="33">
        <f t="shared" si="530"/>
        <v>0</v>
      </c>
      <c r="U1075" s="12">
        <f t="shared" si="531"/>
        <v>0</v>
      </c>
      <c r="V1075" s="33">
        <f t="shared" si="532"/>
        <v>0</v>
      </c>
      <c r="X1075" s="12">
        <f t="shared" si="533"/>
        <v>0</v>
      </c>
      <c r="Y1075" s="33">
        <f t="shared" si="534"/>
        <v>0</v>
      </c>
      <c r="AA1075" s="12">
        <f t="shared" si="535"/>
        <v>0</v>
      </c>
      <c r="AB1075" s="33">
        <f t="shared" si="536"/>
        <v>0</v>
      </c>
      <c r="AD1075" s="12">
        <f t="shared" si="537"/>
        <v>0</v>
      </c>
      <c r="AE1075" s="33">
        <f t="shared" si="538"/>
        <v>0</v>
      </c>
      <c r="AG1075" s="12">
        <f t="shared" si="539"/>
        <v>0</v>
      </c>
      <c r="AH1075" s="33">
        <f t="shared" si="540"/>
        <v>0</v>
      </c>
      <c r="AJ1075" s="12">
        <f t="shared" si="541"/>
        <v>0</v>
      </c>
      <c r="AK1075" s="33">
        <f t="shared" si="542"/>
        <v>0</v>
      </c>
      <c r="AM1075" s="12">
        <f t="shared" si="543"/>
        <v>0</v>
      </c>
      <c r="AN1075" s="33">
        <f t="shared" si="544"/>
        <v>0</v>
      </c>
      <c r="AP1075" s="12">
        <f t="shared" si="545"/>
        <v>0</v>
      </c>
      <c r="AQ1075" s="33">
        <f t="shared" si="546"/>
        <v>0</v>
      </c>
      <c r="AS1075" s="12">
        <f t="shared" si="547"/>
        <v>0</v>
      </c>
      <c r="AT1075" s="33">
        <f t="shared" si="548"/>
        <v>0</v>
      </c>
      <c r="AU1075" s="158" t="str">
        <f>IF(C1075="","",VLOOKUP(B1075,apoio!P:S,4,0))</f>
        <v/>
      </c>
    </row>
    <row r="1076" spans="1:47" ht="15" customHeight="1" x14ac:dyDescent="0.25">
      <c r="A1076" s="10" t="str">
        <f>IF('1_geral'!$D$14="","",'1_geral'!$A$14)</f>
        <v/>
      </c>
      <c r="B1076" s="48" t="str">
        <f>IF('1_geral'!$G$14="","",'1_geral'!$G$14)</f>
        <v/>
      </c>
      <c r="C1076" s="48" t="str">
        <f>IF('1_geral'!$D$14="","",'1_geral'!$D$14)</f>
        <v/>
      </c>
      <c r="D1076" s="35" t="str">
        <f>IF(C1076="","",1/'3_pessoal'!C$14)</f>
        <v/>
      </c>
      <c r="E1076" s="11">
        <f>IF(C1076="",0,'3_pessoal'!CZ$14)</f>
        <v>0</v>
      </c>
      <c r="F1076" s="108">
        <f>IF(C1076="",0,'3_pessoal'!DB$14)</f>
        <v>0</v>
      </c>
      <c r="G1076" s="11">
        <f t="shared" si="524"/>
        <v>0</v>
      </c>
      <c r="I1076" s="11">
        <f t="shared" si="522"/>
        <v>0</v>
      </c>
      <c r="J1076" s="112">
        <f t="shared" si="523"/>
        <v>0</v>
      </c>
      <c r="L1076" s="11">
        <f t="shared" si="525"/>
        <v>0</v>
      </c>
      <c r="M1076" s="108">
        <f t="shared" si="526"/>
        <v>0</v>
      </c>
      <c r="O1076" s="11">
        <f t="shared" si="527"/>
        <v>0</v>
      </c>
      <c r="P1076" s="108">
        <f t="shared" si="528"/>
        <v>0</v>
      </c>
      <c r="R1076" s="11">
        <f t="shared" si="529"/>
        <v>0</v>
      </c>
      <c r="S1076" s="108">
        <f t="shared" si="530"/>
        <v>0</v>
      </c>
      <c r="U1076" s="11">
        <f t="shared" si="531"/>
        <v>0</v>
      </c>
      <c r="V1076" s="108">
        <f t="shared" si="532"/>
        <v>0</v>
      </c>
      <c r="X1076" s="11">
        <f t="shared" si="533"/>
        <v>0</v>
      </c>
      <c r="Y1076" s="108">
        <f t="shared" si="534"/>
        <v>0</v>
      </c>
      <c r="AA1076" s="11">
        <f t="shared" si="535"/>
        <v>0</v>
      </c>
      <c r="AB1076" s="108">
        <f t="shared" si="536"/>
        <v>0</v>
      </c>
      <c r="AD1076" s="11">
        <f t="shared" si="537"/>
        <v>0</v>
      </c>
      <c r="AE1076" s="108">
        <f t="shared" si="538"/>
        <v>0</v>
      </c>
      <c r="AG1076" s="11">
        <f t="shared" si="539"/>
        <v>0</v>
      </c>
      <c r="AH1076" s="108">
        <f t="shared" si="540"/>
        <v>0</v>
      </c>
      <c r="AJ1076" s="11">
        <f t="shared" si="541"/>
        <v>0</v>
      </c>
      <c r="AK1076" s="108">
        <f t="shared" si="542"/>
        <v>0</v>
      </c>
      <c r="AM1076" s="11">
        <f t="shared" si="543"/>
        <v>0</v>
      </c>
      <c r="AN1076" s="108">
        <f t="shared" si="544"/>
        <v>0</v>
      </c>
      <c r="AP1076" s="11">
        <f t="shared" si="545"/>
        <v>0</v>
      </c>
      <c r="AQ1076" s="108">
        <f t="shared" si="546"/>
        <v>0</v>
      </c>
      <c r="AS1076" s="11">
        <f t="shared" si="547"/>
        <v>0</v>
      </c>
      <c r="AT1076" s="108">
        <f t="shared" si="548"/>
        <v>0</v>
      </c>
      <c r="AU1076" s="158" t="str">
        <f>IF(C1076="","",VLOOKUP(B1076,apoio!P:S,4,0))</f>
        <v/>
      </c>
    </row>
    <row r="1077" spans="1:47" ht="15" customHeight="1" x14ac:dyDescent="0.25">
      <c r="A1077" s="7" t="str">
        <f>IF('1_geral'!$D$15="","",'1_geral'!$A$15)</f>
        <v/>
      </c>
      <c r="B1077" s="49" t="str">
        <f>IF('1_geral'!$G$15="","",'1_geral'!$G$15)</f>
        <v/>
      </c>
      <c r="C1077" s="49" t="str">
        <f>IF('1_geral'!$D$15="","",'1_geral'!$D$15)</f>
        <v/>
      </c>
      <c r="D1077" s="35" t="str">
        <f>IF(C1077="","",1/'3_pessoal'!C$15)</f>
        <v/>
      </c>
      <c r="E1077" s="12">
        <f>IF(C1077="",0,'3_pessoal'!CZ$15)</f>
        <v>0</v>
      </c>
      <c r="F1077" s="33">
        <f>IF(C1077="",0,'3_pessoal'!DB$15)</f>
        <v>0</v>
      </c>
      <c r="G1077" s="12">
        <f t="shared" si="524"/>
        <v>0</v>
      </c>
      <c r="I1077" s="12">
        <f t="shared" si="522"/>
        <v>0</v>
      </c>
      <c r="J1077" s="12">
        <f t="shared" si="523"/>
        <v>0</v>
      </c>
      <c r="L1077" s="12">
        <f t="shared" si="525"/>
        <v>0</v>
      </c>
      <c r="M1077" s="33">
        <f t="shared" si="526"/>
        <v>0</v>
      </c>
      <c r="O1077" s="12">
        <f t="shared" si="527"/>
        <v>0</v>
      </c>
      <c r="P1077" s="33">
        <f t="shared" si="528"/>
        <v>0</v>
      </c>
      <c r="R1077" s="12">
        <f t="shared" si="529"/>
        <v>0</v>
      </c>
      <c r="S1077" s="33">
        <f t="shared" si="530"/>
        <v>0</v>
      </c>
      <c r="U1077" s="12">
        <f t="shared" si="531"/>
        <v>0</v>
      </c>
      <c r="V1077" s="33">
        <f t="shared" si="532"/>
        <v>0</v>
      </c>
      <c r="X1077" s="12">
        <f t="shared" si="533"/>
        <v>0</v>
      </c>
      <c r="Y1077" s="33">
        <f t="shared" si="534"/>
        <v>0</v>
      </c>
      <c r="AA1077" s="12">
        <f t="shared" si="535"/>
        <v>0</v>
      </c>
      <c r="AB1077" s="33">
        <f t="shared" si="536"/>
        <v>0</v>
      </c>
      <c r="AD1077" s="12">
        <f t="shared" si="537"/>
        <v>0</v>
      </c>
      <c r="AE1077" s="33">
        <f t="shared" si="538"/>
        <v>0</v>
      </c>
      <c r="AG1077" s="12">
        <f t="shared" si="539"/>
        <v>0</v>
      </c>
      <c r="AH1077" s="33">
        <f t="shared" si="540"/>
        <v>0</v>
      </c>
      <c r="AJ1077" s="12">
        <f t="shared" si="541"/>
        <v>0</v>
      </c>
      <c r="AK1077" s="33">
        <f t="shared" si="542"/>
        <v>0</v>
      </c>
      <c r="AM1077" s="12">
        <f t="shared" si="543"/>
        <v>0</v>
      </c>
      <c r="AN1077" s="33">
        <f t="shared" si="544"/>
        <v>0</v>
      </c>
      <c r="AP1077" s="12">
        <f t="shared" si="545"/>
        <v>0</v>
      </c>
      <c r="AQ1077" s="33">
        <f t="shared" si="546"/>
        <v>0</v>
      </c>
      <c r="AS1077" s="12">
        <f t="shared" si="547"/>
        <v>0</v>
      </c>
      <c r="AT1077" s="33">
        <f t="shared" si="548"/>
        <v>0</v>
      </c>
      <c r="AU1077" s="158" t="str">
        <f>IF(C1077="","",VLOOKUP(B1077,apoio!P:S,4,0))</f>
        <v/>
      </c>
    </row>
    <row r="1078" spans="1:47" ht="15" customHeight="1" x14ac:dyDescent="0.25">
      <c r="A1078" s="10" t="str">
        <f>IF('1_geral'!$D$16="","",'1_geral'!$A$16)</f>
        <v/>
      </c>
      <c r="B1078" s="48" t="str">
        <f>IF('1_geral'!$G$16="","",'1_geral'!$G$16)</f>
        <v/>
      </c>
      <c r="C1078" s="48" t="str">
        <f>IF('1_geral'!$D$16="","",'1_geral'!$D$16)</f>
        <v/>
      </c>
      <c r="D1078" s="35" t="str">
        <f>IF(C1078="","",1/'3_pessoal'!C$16)</f>
        <v/>
      </c>
      <c r="E1078" s="11">
        <f>IF(C1078="",0,'3_pessoal'!CZ$16)</f>
        <v>0</v>
      </c>
      <c r="F1078" s="108">
        <f>IF(C1078="",0,'3_pessoal'!DB$16)</f>
        <v>0</v>
      </c>
      <c r="G1078" s="11">
        <f t="shared" si="524"/>
        <v>0</v>
      </c>
      <c r="I1078" s="11">
        <f t="shared" si="522"/>
        <v>0</v>
      </c>
      <c r="J1078" s="112">
        <f t="shared" si="523"/>
        <v>0</v>
      </c>
      <c r="L1078" s="11">
        <f t="shared" si="525"/>
        <v>0</v>
      </c>
      <c r="M1078" s="108">
        <f t="shared" si="526"/>
        <v>0</v>
      </c>
      <c r="O1078" s="11">
        <f t="shared" si="527"/>
        <v>0</v>
      </c>
      <c r="P1078" s="108">
        <f t="shared" si="528"/>
        <v>0</v>
      </c>
      <c r="R1078" s="11">
        <f t="shared" si="529"/>
        <v>0</v>
      </c>
      <c r="S1078" s="108">
        <f t="shared" si="530"/>
        <v>0</v>
      </c>
      <c r="U1078" s="11">
        <f t="shared" si="531"/>
        <v>0</v>
      </c>
      <c r="V1078" s="108">
        <f t="shared" si="532"/>
        <v>0</v>
      </c>
      <c r="X1078" s="11">
        <f t="shared" si="533"/>
        <v>0</v>
      </c>
      <c r="Y1078" s="108">
        <f t="shared" si="534"/>
        <v>0</v>
      </c>
      <c r="AA1078" s="11">
        <f t="shared" si="535"/>
        <v>0</v>
      </c>
      <c r="AB1078" s="108">
        <f t="shared" si="536"/>
        <v>0</v>
      </c>
      <c r="AD1078" s="11">
        <f t="shared" si="537"/>
        <v>0</v>
      </c>
      <c r="AE1078" s="108">
        <f t="shared" si="538"/>
        <v>0</v>
      </c>
      <c r="AG1078" s="11">
        <f t="shared" si="539"/>
        <v>0</v>
      </c>
      <c r="AH1078" s="108">
        <f t="shared" si="540"/>
        <v>0</v>
      </c>
      <c r="AJ1078" s="11">
        <f t="shared" si="541"/>
        <v>0</v>
      </c>
      <c r="AK1078" s="108">
        <f t="shared" si="542"/>
        <v>0</v>
      </c>
      <c r="AM1078" s="11">
        <f t="shared" si="543"/>
        <v>0</v>
      </c>
      <c r="AN1078" s="108">
        <f t="shared" si="544"/>
        <v>0</v>
      </c>
      <c r="AP1078" s="11">
        <f t="shared" si="545"/>
        <v>0</v>
      </c>
      <c r="AQ1078" s="108">
        <f t="shared" si="546"/>
        <v>0</v>
      </c>
      <c r="AS1078" s="11">
        <f t="shared" si="547"/>
        <v>0</v>
      </c>
      <c r="AT1078" s="108">
        <f t="shared" si="548"/>
        <v>0</v>
      </c>
      <c r="AU1078" s="158" t="str">
        <f>IF(C1078="","",VLOOKUP(B1078,apoio!P:S,4,0))</f>
        <v/>
      </c>
    </row>
    <row r="1079" spans="1:47" ht="15" customHeight="1" x14ac:dyDescent="0.25">
      <c r="A1079" s="7" t="str">
        <f>IF('1_geral'!$D$17="","",'1_geral'!$A$17)</f>
        <v/>
      </c>
      <c r="B1079" s="49" t="str">
        <f>IF('1_geral'!$G$17="","",'1_geral'!$G$17)</f>
        <v/>
      </c>
      <c r="C1079" s="49" t="str">
        <f>IF('1_geral'!$D$17="","",'1_geral'!$D$17)</f>
        <v/>
      </c>
      <c r="D1079" s="35" t="str">
        <f>IF(C1079="","",1/'3_pessoal'!C$17)</f>
        <v/>
      </c>
      <c r="E1079" s="12">
        <f>IF(C1079="",0,'3_pessoal'!CZ$17)</f>
        <v>0</v>
      </c>
      <c r="F1079" s="33">
        <f>IF(C1079="",0,'3_pessoal'!DB$17)</f>
        <v>0</v>
      </c>
      <c r="G1079" s="12">
        <f t="shared" si="524"/>
        <v>0</v>
      </c>
      <c r="I1079" s="12">
        <f t="shared" si="522"/>
        <v>0</v>
      </c>
      <c r="J1079" s="12">
        <f t="shared" si="523"/>
        <v>0</v>
      </c>
      <c r="L1079" s="12">
        <f t="shared" si="525"/>
        <v>0</v>
      </c>
      <c r="M1079" s="33">
        <f t="shared" si="526"/>
        <v>0</v>
      </c>
      <c r="O1079" s="12">
        <f t="shared" si="527"/>
        <v>0</v>
      </c>
      <c r="P1079" s="33">
        <f t="shared" si="528"/>
        <v>0</v>
      </c>
      <c r="R1079" s="12">
        <f t="shared" si="529"/>
        <v>0</v>
      </c>
      <c r="S1079" s="33">
        <f t="shared" si="530"/>
        <v>0</v>
      </c>
      <c r="U1079" s="12">
        <f t="shared" si="531"/>
        <v>0</v>
      </c>
      <c r="V1079" s="33">
        <f t="shared" si="532"/>
        <v>0</v>
      </c>
      <c r="X1079" s="12">
        <f t="shared" si="533"/>
        <v>0</v>
      </c>
      <c r="Y1079" s="33">
        <f t="shared" si="534"/>
        <v>0</v>
      </c>
      <c r="AA1079" s="12">
        <f t="shared" si="535"/>
        <v>0</v>
      </c>
      <c r="AB1079" s="33">
        <f t="shared" si="536"/>
        <v>0</v>
      </c>
      <c r="AD1079" s="12">
        <f t="shared" si="537"/>
        <v>0</v>
      </c>
      <c r="AE1079" s="33">
        <f t="shared" si="538"/>
        <v>0</v>
      </c>
      <c r="AG1079" s="12">
        <f t="shared" si="539"/>
        <v>0</v>
      </c>
      <c r="AH1079" s="33">
        <f t="shared" si="540"/>
        <v>0</v>
      </c>
      <c r="AJ1079" s="12">
        <f t="shared" si="541"/>
        <v>0</v>
      </c>
      <c r="AK1079" s="33">
        <f t="shared" si="542"/>
        <v>0</v>
      </c>
      <c r="AM1079" s="12">
        <f t="shared" si="543"/>
        <v>0</v>
      </c>
      <c r="AN1079" s="33">
        <f t="shared" si="544"/>
        <v>0</v>
      </c>
      <c r="AP1079" s="12">
        <f t="shared" si="545"/>
        <v>0</v>
      </c>
      <c r="AQ1079" s="33">
        <f t="shared" si="546"/>
        <v>0</v>
      </c>
      <c r="AS1079" s="12">
        <f t="shared" si="547"/>
        <v>0</v>
      </c>
      <c r="AT1079" s="33">
        <f t="shared" si="548"/>
        <v>0</v>
      </c>
      <c r="AU1079" s="158" t="str">
        <f>IF(C1079="","",VLOOKUP(B1079,apoio!P:S,4,0))</f>
        <v/>
      </c>
    </row>
    <row r="1080" spans="1:47" ht="15" customHeight="1" x14ac:dyDescent="0.25">
      <c r="A1080" s="10" t="str">
        <f>IF('1_geral'!$D$18="","",'1_geral'!$A$18)</f>
        <v/>
      </c>
      <c r="B1080" s="48" t="str">
        <f>IF('1_geral'!$G$18="","",'1_geral'!$G$18)</f>
        <v/>
      </c>
      <c r="C1080" s="48" t="str">
        <f>IF('1_geral'!$D$18="","",'1_geral'!$D$18)</f>
        <v/>
      </c>
      <c r="D1080" s="35" t="str">
        <f>IF(C1080="","",1/'3_pessoal'!C$18)</f>
        <v/>
      </c>
      <c r="E1080" s="11">
        <f>IF(C1080="",0,'3_pessoal'!CZ$18)</f>
        <v>0</v>
      </c>
      <c r="F1080" s="108">
        <f>IF(C1080="",0,'3_pessoal'!DB$18)</f>
        <v>0</v>
      </c>
      <c r="G1080" s="11">
        <f t="shared" si="524"/>
        <v>0</v>
      </c>
      <c r="I1080" s="11">
        <f t="shared" si="522"/>
        <v>0</v>
      </c>
      <c r="J1080" s="112">
        <f t="shared" si="523"/>
        <v>0</v>
      </c>
      <c r="L1080" s="11">
        <f t="shared" si="525"/>
        <v>0</v>
      </c>
      <c r="M1080" s="108">
        <f t="shared" si="526"/>
        <v>0</v>
      </c>
      <c r="O1080" s="11">
        <f t="shared" si="527"/>
        <v>0</v>
      </c>
      <c r="P1080" s="108">
        <f t="shared" si="528"/>
        <v>0</v>
      </c>
      <c r="R1080" s="11">
        <f t="shared" si="529"/>
        <v>0</v>
      </c>
      <c r="S1080" s="108">
        <f t="shared" si="530"/>
        <v>0</v>
      </c>
      <c r="U1080" s="11">
        <f t="shared" si="531"/>
        <v>0</v>
      </c>
      <c r="V1080" s="108">
        <f t="shared" si="532"/>
        <v>0</v>
      </c>
      <c r="X1080" s="11">
        <f t="shared" si="533"/>
        <v>0</v>
      </c>
      <c r="Y1080" s="108">
        <f t="shared" si="534"/>
        <v>0</v>
      </c>
      <c r="AA1080" s="11">
        <f t="shared" si="535"/>
        <v>0</v>
      </c>
      <c r="AB1080" s="108">
        <f t="shared" si="536"/>
        <v>0</v>
      </c>
      <c r="AD1080" s="11">
        <f t="shared" si="537"/>
        <v>0</v>
      </c>
      <c r="AE1080" s="108">
        <f t="shared" si="538"/>
        <v>0</v>
      </c>
      <c r="AG1080" s="11">
        <f t="shared" si="539"/>
        <v>0</v>
      </c>
      <c r="AH1080" s="108">
        <f t="shared" si="540"/>
        <v>0</v>
      </c>
      <c r="AJ1080" s="11">
        <f t="shared" si="541"/>
        <v>0</v>
      </c>
      <c r="AK1080" s="108">
        <f t="shared" si="542"/>
        <v>0</v>
      </c>
      <c r="AM1080" s="11">
        <f t="shared" si="543"/>
        <v>0</v>
      </c>
      <c r="AN1080" s="108">
        <f t="shared" si="544"/>
        <v>0</v>
      </c>
      <c r="AP1080" s="11">
        <f t="shared" si="545"/>
        <v>0</v>
      </c>
      <c r="AQ1080" s="108">
        <f t="shared" si="546"/>
        <v>0</v>
      </c>
      <c r="AS1080" s="11">
        <f t="shared" si="547"/>
        <v>0</v>
      </c>
      <c r="AT1080" s="108">
        <f t="shared" si="548"/>
        <v>0</v>
      </c>
      <c r="AU1080" s="158" t="str">
        <f>IF(C1080="","",VLOOKUP(B1080,apoio!P:S,4,0))</f>
        <v/>
      </c>
    </row>
    <row r="1081" spans="1:47" ht="15" customHeight="1" x14ac:dyDescent="0.25">
      <c r="A1081" s="7" t="str">
        <f>IF('1_geral'!$D$19="","",'1_geral'!$A$19)</f>
        <v/>
      </c>
      <c r="B1081" s="49" t="str">
        <f>IF('1_geral'!$G$19="","",'1_geral'!$G$19)</f>
        <v/>
      </c>
      <c r="C1081" s="49" t="str">
        <f>IF('1_geral'!$D$19="","",'1_geral'!$D$19)</f>
        <v/>
      </c>
      <c r="D1081" s="35" t="str">
        <f>IF(C1081="","",1/'3_pessoal'!C$19)</f>
        <v/>
      </c>
      <c r="E1081" s="12">
        <f>IF(C1081="",0,'3_pessoal'!CZ$19)</f>
        <v>0</v>
      </c>
      <c r="F1081" s="33">
        <f>IF(C1081="",0,'3_pessoal'!DB$19)</f>
        <v>0</v>
      </c>
      <c r="G1081" s="12">
        <f t="shared" si="524"/>
        <v>0</v>
      </c>
      <c r="I1081" s="12">
        <f t="shared" si="522"/>
        <v>0</v>
      </c>
      <c r="J1081" s="12">
        <f t="shared" si="523"/>
        <v>0</v>
      </c>
      <c r="L1081" s="12">
        <f t="shared" si="525"/>
        <v>0</v>
      </c>
      <c r="M1081" s="33">
        <f t="shared" si="526"/>
        <v>0</v>
      </c>
      <c r="O1081" s="12">
        <f t="shared" si="527"/>
        <v>0</v>
      </c>
      <c r="P1081" s="33">
        <f t="shared" si="528"/>
        <v>0</v>
      </c>
      <c r="R1081" s="12">
        <f t="shared" si="529"/>
        <v>0</v>
      </c>
      <c r="S1081" s="33">
        <f t="shared" si="530"/>
        <v>0</v>
      </c>
      <c r="U1081" s="12">
        <f t="shared" si="531"/>
        <v>0</v>
      </c>
      <c r="V1081" s="33">
        <f t="shared" si="532"/>
        <v>0</v>
      </c>
      <c r="X1081" s="12">
        <f t="shared" si="533"/>
        <v>0</v>
      </c>
      <c r="Y1081" s="33">
        <f t="shared" si="534"/>
        <v>0</v>
      </c>
      <c r="AA1081" s="12">
        <f t="shared" si="535"/>
        <v>0</v>
      </c>
      <c r="AB1081" s="33">
        <f t="shared" si="536"/>
        <v>0</v>
      </c>
      <c r="AD1081" s="12">
        <f t="shared" si="537"/>
        <v>0</v>
      </c>
      <c r="AE1081" s="33">
        <f t="shared" si="538"/>
        <v>0</v>
      </c>
      <c r="AG1081" s="12">
        <f t="shared" si="539"/>
        <v>0</v>
      </c>
      <c r="AH1081" s="33">
        <f t="shared" si="540"/>
        <v>0</v>
      </c>
      <c r="AJ1081" s="12">
        <f t="shared" si="541"/>
        <v>0</v>
      </c>
      <c r="AK1081" s="33">
        <f t="shared" si="542"/>
        <v>0</v>
      </c>
      <c r="AM1081" s="12">
        <f t="shared" si="543"/>
        <v>0</v>
      </c>
      <c r="AN1081" s="33">
        <f t="shared" si="544"/>
        <v>0</v>
      </c>
      <c r="AP1081" s="12">
        <f t="shared" si="545"/>
        <v>0</v>
      </c>
      <c r="AQ1081" s="33">
        <f t="shared" si="546"/>
        <v>0</v>
      </c>
      <c r="AS1081" s="12">
        <f t="shared" si="547"/>
        <v>0</v>
      </c>
      <c r="AT1081" s="33">
        <f t="shared" si="548"/>
        <v>0</v>
      </c>
      <c r="AU1081" s="158" t="str">
        <f>IF(C1081="","",VLOOKUP(B1081,apoio!P:S,4,0))</f>
        <v/>
      </c>
    </row>
    <row r="1082" spans="1:47" ht="15" customHeight="1" x14ac:dyDescent="0.25">
      <c r="A1082" s="10" t="str">
        <f>IF('1_geral'!$D$20="","",'1_geral'!$A$20)</f>
        <v/>
      </c>
      <c r="B1082" s="48" t="str">
        <f>IF('1_geral'!$G$20="","",'1_geral'!$G$20)</f>
        <v/>
      </c>
      <c r="C1082" s="48" t="str">
        <f>IF('1_geral'!$D$20="","",'1_geral'!$D$20)</f>
        <v/>
      </c>
      <c r="D1082" s="35" t="str">
        <f>IF(C1082="","",1/'3_pessoal'!C$20)</f>
        <v/>
      </c>
      <c r="E1082" s="11">
        <f>IF(C1082="",0,'3_pessoal'!CZ$20)</f>
        <v>0</v>
      </c>
      <c r="F1082" s="108">
        <f>IF(C1082="",0,'3_pessoal'!DB$20)</f>
        <v>0</v>
      </c>
      <c r="G1082" s="11">
        <f t="shared" si="524"/>
        <v>0</v>
      </c>
      <c r="I1082" s="11">
        <f t="shared" si="522"/>
        <v>0</v>
      </c>
      <c r="J1082" s="112">
        <f t="shared" si="523"/>
        <v>0</v>
      </c>
      <c r="L1082" s="11">
        <f t="shared" si="525"/>
        <v>0</v>
      </c>
      <c r="M1082" s="108">
        <f t="shared" si="526"/>
        <v>0</v>
      </c>
      <c r="O1082" s="11">
        <f t="shared" si="527"/>
        <v>0</v>
      </c>
      <c r="P1082" s="108">
        <f t="shared" si="528"/>
        <v>0</v>
      </c>
      <c r="R1082" s="11">
        <f t="shared" si="529"/>
        <v>0</v>
      </c>
      <c r="S1082" s="108">
        <f t="shared" si="530"/>
        <v>0</v>
      </c>
      <c r="U1082" s="11">
        <f t="shared" si="531"/>
        <v>0</v>
      </c>
      <c r="V1082" s="108">
        <f t="shared" si="532"/>
        <v>0</v>
      </c>
      <c r="X1082" s="11">
        <f t="shared" si="533"/>
        <v>0</v>
      </c>
      <c r="Y1082" s="108">
        <f t="shared" si="534"/>
        <v>0</v>
      </c>
      <c r="AA1082" s="11">
        <f t="shared" si="535"/>
        <v>0</v>
      </c>
      <c r="AB1082" s="108">
        <f t="shared" si="536"/>
        <v>0</v>
      </c>
      <c r="AD1082" s="11">
        <f t="shared" si="537"/>
        <v>0</v>
      </c>
      <c r="AE1082" s="108">
        <f t="shared" si="538"/>
        <v>0</v>
      </c>
      <c r="AG1082" s="11">
        <f t="shared" si="539"/>
        <v>0</v>
      </c>
      <c r="AH1082" s="108">
        <f t="shared" si="540"/>
        <v>0</v>
      </c>
      <c r="AJ1082" s="11">
        <f t="shared" si="541"/>
        <v>0</v>
      </c>
      <c r="AK1082" s="108">
        <f t="shared" si="542"/>
        <v>0</v>
      </c>
      <c r="AM1082" s="11">
        <f t="shared" si="543"/>
        <v>0</v>
      </c>
      <c r="AN1082" s="108">
        <f t="shared" si="544"/>
        <v>0</v>
      </c>
      <c r="AP1082" s="11">
        <f t="shared" si="545"/>
        <v>0</v>
      </c>
      <c r="AQ1082" s="108">
        <f t="shared" si="546"/>
        <v>0</v>
      </c>
      <c r="AS1082" s="11">
        <f t="shared" si="547"/>
        <v>0</v>
      </c>
      <c r="AT1082" s="108">
        <f t="shared" si="548"/>
        <v>0</v>
      </c>
      <c r="AU1082" s="158" t="str">
        <f>IF(C1082="","",VLOOKUP(B1082,apoio!P:S,4,0))</f>
        <v/>
      </c>
    </row>
    <row r="1083" spans="1:47" ht="15" customHeight="1" x14ac:dyDescent="0.25">
      <c r="A1083" s="7" t="str">
        <f>IF('1_geral'!$D$21="","",'1_geral'!$A$21)</f>
        <v/>
      </c>
      <c r="B1083" s="49" t="str">
        <f>IF('1_geral'!$G$21="","",'1_geral'!$G$21)</f>
        <v/>
      </c>
      <c r="C1083" s="49" t="str">
        <f>IF('1_geral'!$D$21="","",'1_geral'!$D$21)</f>
        <v/>
      </c>
      <c r="D1083" s="35" t="str">
        <f>IF(C1083="","",1/'3_pessoal'!C$21)</f>
        <v/>
      </c>
      <c r="E1083" s="12">
        <f>IF(C1083="",0,'3_pessoal'!CZ$21)</f>
        <v>0</v>
      </c>
      <c r="F1083" s="33">
        <f>IF(C1083="",0,'3_pessoal'!DB$21)</f>
        <v>0</v>
      </c>
      <c r="G1083" s="12">
        <f t="shared" si="524"/>
        <v>0</v>
      </c>
      <c r="I1083" s="12">
        <f t="shared" si="522"/>
        <v>0</v>
      </c>
      <c r="J1083" s="12">
        <f t="shared" si="523"/>
        <v>0</v>
      </c>
      <c r="L1083" s="12">
        <f t="shared" si="525"/>
        <v>0</v>
      </c>
      <c r="M1083" s="33">
        <f t="shared" si="526"/>
        <v>0</v>
      </c>
      <c r="O1083" s="12">
        <f t="shared" si="527"/>
        <v>0</v>
      </c>
      <c r="P1083" s="33">
        <f t="shared" si="528"/>
        <v>0</v>
      </c>
      <c r="R1083" s="12">
        <f t="shared" si="529"/>
        <v>0</v>
      </c>
      <c r="S1083" s="33">
        <f t="shared" si="530"/>
        <v>0</v>
      </c>
      <c r="U1083" s="12">
        <f t="shared" si="531"/>
        <v>0</v>
      </c>
      <c r="V1083" s="33">
        <f t="shared" si="532"/>
        <v>0</v>
      </c>
      <c r="X1083" s="12">
        <f t="shared" si="533"/>
        <v>0</v>
      </c>
      <c r="Y1083" s="33">
        <f t="shared" si="534"/>
        <v>0</v>
      </c>
      <c r="AA1083" s="12">
        <f t="shared" si="535"/>
        <v>0</v>
      </c>
      <c r="AB1083" s="33">
        <f t="shared" si="536"/>
        <v>0</v>
      </c>
      <c r="AD1083" s="12">
        <f t="shared" si="537"/>
        <v>0</v>
      </c>
      <c r="AE1083" s="33">
        <f t="shared" si="538"/>
        <v>0</v>
      </c>
      <c r="AG1083" s="12">
        <f t="shared" si="539"/>
        <v>0</v>
      </c>
      <c r="AH1083" s="33">
        <f t="shared" si="540"/>
        <v>0</v>
      </c>
      <c r="AJ1083" s="12">
        <f t="shared" si="541"/>
        <v>0</v>
      </c>
      <c r="AK1083" s="33">
        <f t="shared" si="542"/>
        <v>0</v>
      </c>
      <c r="AM1083" s="12">
        <f t="shared" si="543"/>
        <v>0</v>
      </c>
      <c r="AN1083" s="33">
        <f t="shared" si="544"/>
        <v>0</v>
      </c>
      <c r="AP1083" s="12">
        <f t="shared" si="545"/>
        <v>0</v>
      </c>
      <c r="AQ1083" s="33">
        <f t="shared" si="546"/>
        <v>0</v>
      </c>
      <c r="AS1083" s="12">
        <f t="shared" si="547"/>
        <v>0</v>
      </c>
      <c r="AT1083" s="33">
        <f t="shared" si="548"/>
        <v>0</v>
      </c>
      <c r="AU1083" s="158" t="str">
        <f>IF(C1083="","",VLOOKUP(B1083,apoio!P:S,4,0))</f>
        <v/>
      </c>
    </row>
    <row r="1084" spans="1:47" ht="15" customHeight="1" x14ac:dyDescent="0.25">
      <c r="A1084" s="10" t="str">
        <f>IF('1_geral'!$D$22="","",'1_geral'!$A$22)</f>
        <v/>
      </c>
      <c r="B1084" s="48" t="str">
        <f>IF('1_geral'!$G$22="","",'1_geral'!$G$22)</f>
        <v/>
      </c>
      <c r="C1084" s="48" t="str">
        <f>IF('1_geral'!$D$22="","",'1_geral'!$D$22)</f>
        <v/>
      </c>
      <c r="D1084" s="35" t="str">
        <f>IF(C1084="","",1/'3_pessoal'!C$22)</f>
        <v/>
      </c>
      <c r="E1084" s="11">
        <f>IF(C1084="",0,'3_pessoal'!CZ$22)</f>
        <v>0</v>
      </c>
      <c r="F1084" s="108">
        <f>IF(C1084="",0,'3_pessoal'!DB$22)</f>
        <v>0</v>
      </c>
      <c r="G1084" s="11">
        <f t="shared" si="524"/>
        <v>0</v>
      </c>
      <c r="I1084" s="11">
        <f t="shared" si="522"/>
        <v>0</v>
      </c>
      <c r="J1084" s="112">
        <f t="shared" si="523"/>
        <v>0</v>
      </c>
      <c r="L1084" s="11">
        <f t="shared" si="525"/>
        <v>0</v>
      </c>
      <c r="M1084" s="108">
        <f t="shared" si="526"/>
        <v>0</v>
      </c>
      <c r="O1084" s="11">
        <f t="shared" si="527"/>
        <v>0</v>
      </c>
      <c r="P1084" s="108">
        <f t="shared" si="528"/>
        <v>0</v>
      </c>
      <c r="R1084" s="11">
        <f t="shared" si="529"/>
        <v>0</v>
      </c>
      <c r="S1084" s="108">
        <f t="shared" si="530"/>
        <v>0</v>
      </c>
      <c r="U1084" s="11">
        <f t="shared" si="531"/>
        <v>0</v>
      </c>
      <c r="V1084" s="108">
        <f t="shared" si="532"/>
        <v>0</v>
      </c>
      <c r="X1084" s="11">
        <f t="shared" si="533"/>
        <v>0</v>
      </c>
      <c r="Y1084" s="108">
        <f t="shared" si="534"/>
        <v>0</v>
      </c>
      <c r="AA1084" s="11">
        <f t="shared" si="535"/>
        <v>0</v>
      </c>
      <c r="AB1084" s="108">
        <f t="shared" si="536"/>
        <v>0</v>
      </c>
      <c r="AD1084" s="11">
        <f t="shared" si="537"/>
        <v>0</v>
      </c>
      <c r="AE1084" s="108">
        <f t="shared" si="538"/>
        <v>0</v>
      </c>
      <c r="AG1084" s="11">
        <f t="shared" si="539"/>
        <v>0</v>
      </c>
      <c r="AH1084" s="108">
        <f t="shared" si="540"/>
        <v>0</v>
      </c>
      <c r="AJ1084" s="11">
        <f t="shared" si="541"/>
        <v>0</v>
      </c>
      <c r="AK1084" s="108">
        <f t="shared" si="542"/>
        <v>0</v>
      </c>
      <c r="AM1084" s="11">
        <f t="shared" si="543"/>
        <v>0</v>
      </c>
      <c r="AN1084" s="108">
        <f t="shared" si="544"/>
        <v>0</v>
      </c>
      <c r="AP1084" s="11">
        <f t="shared" si="545"/>
        <v>0</v>
      </c>
      <c r="AQ1084" s="108">
        <f t="shared" si="546"/>
        <v>0</v>
      </c>
      <c r="AS1084" s="11">
        <f t="shared" si="547"/>
        <v>0</v>
      </c>
      <c r="AT1084" s="108">
        <f t="shared" si="548"/>
        <v>0</v>
      </c>
      <c r="AU1084" s="158" t="str">
        <f>IF(C1084="","",VLOOKUP(B1084,apoio!P:S,4,0))</f>
        <v/>
      </c>
    </row>
    <row r="1085" spans="1:47" ht="15" customHeight="1" x14ac:dyDescent="0.25">
      <c r="A1085" s="7" t="str">
        <f>IF('1_geral'!$D$23="","",'1_geral'!$A$23)</f>
        <v/>
      </c>
      <c r="B1085" s="49" t="str">
        <f>IF('1_geral'!$G$23="","",'1_geral'!$G$23)</f>
        <v/>
      </c>
      <c r="C1085" s="49" t="str">
        <f>IF('1_geral'!$D$23="","",'1_geral'!$D$23)</f>
        <v/>
      </c>
      <c r="D1085" s="35" t="str">
        <f>IF(C1085="","",1/'3_pessoal'!C$23)</f>
        <v/>
      </c>
      <c r="E1085" s="12">
        <f>IF(C1085="",0,'3_pessoal'!CZ$23)</f>
        <v>0</v>
      </c>
      <c r="F1085" s="33">
        <f>IF(C1085="",0,'3_pessoal'!DB$23)</f>
        <v>0</v>
      </c>
      <c r="G1085" s="12">
        <f t="shared" si="524"/>
        <v>0</v>
      </c>
      <c r="I1085" s="12">
        <f t="shared" si="522"/>
        <v>0</v>
      </c>
      <c r="J1085" s="12">
        <f t="shared" si="523"/>
        <v>0</v>
      </c>
      <c r="L1085" s="12">
        <f t="shared" si="525"/>
        <v>0</v>
      </c>
      <c r="M1085" s="33">
        <f t="shared" si="526"/>
        <v>0</v>
      </c>
      <c r="O1085" s="12">
        <f t="shared" si="527"/>
        <v>0</v>
      </c>
      <c r="P1085" s="33">
        <f t="shared" si="528"/>
        <v>0</v>
      </c>
      <c r="R1085" s="12">
        <f t="shared" si="529"/>
        <v>0</v>
      </c>
      <c r="S1085" s="33">
        <f t="shared" si="530"/>
        <v>0</v>
      </c>
      <c r="U1085" s="12">
        <f t="shared" si="531"/>
        <v>0</v>
      </c>
      <c r="V1085" s="33">
        <f t="shared" si="532"/>
        <v>0</v>
      </c>
      <c r="X1085" s="12">
        <f t="shared" si="533"/>
        <v>0</v>
      </c>
      <c r="Y1085" s="33">
        <f t="shared" si="534"/>
        <v>0</v>
      </c>
      <c r="AA1085" s="12">
        <f t="shared" si="535"/>
        <v>0</v>
      </c>
      <c r="AB1085" s="33">
        <f t="shared" si="536"/>
        <v>0</v>
      </c>
      <c r="AD1085" s="12">
        <f t="shared" si="537"/>
        <v>0</v>
      </c>
      <c r="AE1085" s="33">
        <f t="shared" si="538"/>
        <v>0</v>
      </c>
      <c r="AG1085" s="12">
        <f t="shared" si="539"/>
        <v>0</v>
      </c>
      <c r="AH1085" s="33">
        <f t="shared" si="540"/>
        <v>0</v>
      </c>
      <c r="AJ1085" s="12">
        <f t="shared" si="541"/>
        <v>0</v>
      </c>
      <c r="AK1085" s="33">
        <f t="shared" si="542"/>
        <v>0</v>
      </c>
      <c r="AM1085" s="12">
        <f t="shared" si="543"/>
        <v>0</v>
      </c>
      <c r="AN1085" s="33">
        <f t="shared" si="544"/>
        <v>0</v>
      </c>
      <c r="AP1085" s="12">
        <f t="shared" si="545"/>
        <v>0</v>
      </c>
      <c r="AQ1085" s="33">
        <f t="shared" si="546"/>
        <v>0</v>
      </c>
      <c r="AS1085" s="12">
        <f t="shared" si="547"/>
        <v>0</v>
      </c>
      <c r="AT1085" s="33">
        <f t="shared" si="548"/>
        <v>0</v>
      </c>
      <c r="AU1085" s="158" t="str">
        <f>IF(C1085="","",VLOOKUP(B1085,apoio!P:S,4,0))</f>
        <v/>
      </c>
    </row>
    <row r="1086" spans="1:47" ht="15" customHeight="1" x14ac:dyDescent="0.25">
      <c r="A1086" s="10" t="str">
        <f>IF('1_geral'!$D$24="","",'1_geral'!$A$24)</f>
        <v/>
      </c>
      <c r="B1086" s="48" t="str">
        <f>IF('1_geral'!$G$24="","",'1_geral'!$G$24)</f>
        <v/>
      </c>
      <c r="C1086" s="48" t="str">
        <f>IF('1_geral'!$D$24="","",'1_geral'!$D$24)</f>
        <v/>
      </c>
      <c r="D1086" s="35" t="str">
        <f>IF(C1086="","",1/'3_pessoal'!C$24)</f>
        <v/>
      </c>
      <c r="E1086" s="11">
        <f>IF(C1086="",0,'3_pessoal'!CZ$24)</f>
        <v>0</v>
      </c>
      <c r="F1086" s="108">
        <f>IF(C1086="",0,'3_pessoal'!DB$24)</f>
        <v>0</v>
      </c>
      <c r="G1086" s="11">
        <f t="shared" si="524"/>
        <v>0</v>
      </c>
      <c r="I1086" s="11">
        <f t="shared" si="522"/>
        <v>0</v>
      </c>
      <c r="J1086" s="112">
        <f t="shared" si="523"/>
        <v>0</v>
      </c>
      <c r="L1086" s="11">
        <f t="shared" si="525"/>
        <v>0</v>
      </c>
      <c r="M1086" s="108">
        <f t="shared" si="526"/>
        <v>0</v>
      </c>
      <c r="O1086" s="11">
        <f t="shared" si="527"/>
        <v>0</v>
      </c>
      <c r="P1086" s="108">
        <f t="shared" si="528"/>
        <v>0</v>
      </c>
      <c r="R1086" s="11">
        <f t="shared" si="529"/>
        <v>0</v>
      </c>
      <c r="S1086" s="108">
        <f t="shared" si="530"/>
        <v>0</v>
      </c>
      <c r="U1086" s="11">
        <f t="shared" si="531"/>
        <v>0</v>
      </c>
      <c r="V1086" s="108">
        <f t="shared" si="532"/>
        <v>0</v>
      </c>
      <c r="X1086" s="11">
        <f t="shared" si="533"/>
        <v>0</v>
      </c>
      <c r="Y1086" s="108">
        <f t="shared" si="534"/>
        <v>0</v>
      </c>
      <c r="AA1086" s="11">
        <f t="shared" si="535"/>
        <v>0</v>
      </c>
      <c r="AB1086" s="108">
        <f t="shared" si="536"/>
        <v>0</v>
      </c>
      <c r="AD1086" s="11">
        <f t="shared" si="537"/>
        <v>0</v>
      </c>
      <c r="AE1086" s="108">
        <f t="shared" si="538"/>
        <v>0</v>
      </c>
      <c r="AG1086" s="11">
        <f t="shared" si="539"/>
        <v>0</v>
      </c>
      <c r="AH1086" s="108">
        <f t="shared" si="540"/>
        <v>0</v>
      </c>
      <c r="AJ1086" s="11">
        <f t="shared" si="541"/>
        <v>0</v>
      </c>
      <c r="AK1086" s="108">
        <f t="shared" si="542"/>
        <v>0</v>
      </c>
      <c r="AM1086" s="11">
        <f t="shared" si="543"/>
        <v>0</v>
      </c>
      <c r="AN1086" s="108">
        <f t="shared" si="544"/>
        <v>0</v>
      </c>
      <c r="AP1086" s="11">
        <f t="shared" si="545"/>
        <v>0</v>
      </c>
      <c r="AQ1086" s="108">
        <f t="shared" si="546"/>
        <v>0</v>
      </c>
      <c r="AS1086" s="11">
        <f t="shared" si="547"/>
        <v>0</v>
      </c>
      <c r="AT1086" s="108">
        <f t="shared" si="548"/>
        <v>0</v>
      </c>
      <c r="AU1086" s="158" t="str">
        <f>IF(C1086="","",VLOOKUP(B1086,apoio!P:S,4,0))</f>
        <v/>
      </c>
    </row>
    <row r="1087" spans="1:47" ht="15" customHeight="1" x14ac:dyDescent="0.25">
      <c r="A1087" s="7" t="str">
        <f>IF('1_geral'!$D$25="","",'1_geral'!$A$25)</f>
        <v/>
      </c>
      <c r="B1087" s="49" t="str">
        <f>IF('1_geral'!$G$25="","",'1_geral'!$G$25)</f>
        <v/>
      </c>
      <c r="C1087" s="49" t="str">
        <f>IF('1_geral'!$D$25="","",'1_geral'!$D$25)</f>
        <v/>
      </c>
      <c r="D1087" s="35" t="str">
        <f>IF(C1087="","",1/'3_pessoal'!C$25)</f>
        <v/>
      </c>
      <c r="E1087" s="12">
        <f>IF(C1087="",0,'3_pessoal'!CZ$25)</f>
        <v>0</v>
      </c>
      <c r="F1087" s="33">
        <f>IF(C1087="",0,'3_pessoal'!DB$25)</f>
        <v>0</v>
      </c>
      <c r="G1087" s="12">
        <f t="shared" si="524"/>
        <v>0</v>
      </c>
      <c r="I1087" s="12">
        <f t="shared" si="522"/>
        <v>0</v>
      </c>
      <c r="J1087" s="12">
        <f t="shared" si="523"/>
        <v>0</v>
      </c>
      <c r="L1087" s="12">
        <f t="shared" si="525"/>
        <v>0</v>
      </c>
      <c r="M1087" s="33">
        <f t="shared" si="526"/>
        <v>0</v>
      </c>
      <c r="O1087" s="12">
        <f t="shared" si="527"/>
        <v>0</v>
      </c>
      <c r="P1087" s="33">
        <f t="shared" si="528"/>
        <v>0</v>
      </c>
      <c r="R1087" s="12">
        <f t="shared" si="529"/>
        <v>0</v>
      </c>
      <c r="S1087" s="33">
        <f t="shared" si="530"/>
        <v>0</v>
      </c>
      <c r="U1087" s="12">
        <f t="shared" si="531"/>
        <v>0</v>
      </c>
      <c r="V1087" s="33">
        <f t="shared" si="532"/>
        <v>0</v>
      </c>
      <c r="X1087" s="12">
        <f t="shared" si="533"/>
        <v>0</v>
      </c>
      <c r="Y1087" s="33">
        <f t="shared" si="534"/>
        <v>0</v>
      </c>
      <c r="AA1087" s="12">
        <f t="shared" si="535"/>
        <v>0</v>
      </c>
      <c r="AB1087" s="33">
        <f t="shared" si="536"/>
        <v>0</v>
      </c>
      <c r="AD1087" s="12">
        <f t="shared" si="537"/>
        <v>0</v>
      </c>
      <c r="AE1087" s="33">
        <f t="shared" si="538"/>
        <v>0</v>
      </c>
      <c r="AG1087" s="12">
        <f t="shared" si="539"/>
        <v>0</v>
      </c>
      <c r="AH1087" s="33">
        <f t="shared" si="540"/>
        <v>0</v>
      </c>
      <c r="AJ1087" s="12">
        <f t="shared" si="541"/>
        <v>0</v>
      </c>
      <c r="AK1087" s="33">
        <f t="shared" si="542"/>
        <v>0</v>
      </c>
      <c r="AM1087" s="12">
        <f t="shared" si="543"/>
        <v>0</v>
      </c>
      <c r="AN1087" s="33">
        <f t="shared" si="544"/>
        <v>0</v>
      </c>
      <c r="AP1087" s="12">
        <f t="shared" si="545"/>
        <v>0</v>
      </c>
      <c r="AQ1087" s="33">
        <f t="shared" si="546"/>
        <v>0</v>
      </c>
      <c r="AS1087" s="12">
        <f t="shared" si="547"/>
        <v>0</v>
      </c>
      <c r="AT1087" s="33">
        <f t="shared" si="548"/>
        <v>0</v>
      </c>
      <c r="AU1087" s="158" t="str">
        <f>IF(C1087="","",VLOOKUP(B1087,apoio!P:S,4,0))</f>
        <v/>
      </c>
    </row>
    <row r="1088" spans="1:47" ht="15" customHeight="1" x14ac:dyDescent="0.25">
      <c r="A1088" s="10" t="str">
        <f>IF('1_geral'!$D$26="","",'1_geral'!$A$26)</f>
        <v/>
      </c>
      <c r="B1088" s="48" t="str">
        <f>IF('1_geral'!$G$26="","",'1_geral'!$G$26)</f>
        <v/>
      </c>
      <c r="C1088" s="48" t="str">
        <f>IF('1_geral'!$D$26="","",'1_geral'!$D$26)</f>
        <v/>
      </c>
      <c r="D1088" s="35" t="str">
        <f>IF(C1088="","",1/'3_pessoal'!C$26)</f>
        <v/>
      </c>
      <c r="E1088" s="11">
        <f>IF(C1088="",0,'3_pessoal'!CZ$26)</f>
        <v>0</v>
      </c>
      <c r="F1088" s="108">
        <f>IF(C1088="",0,'3_pessoal'!DB$26)</f>
        <v>0</v>
      </c>
      <c r="G1088" s="11">
        <f t="shared" si="524"/>
        <v>0</v>
      </c>
      <c r="I1088" s="11">
        <f t="shared" si="522"/>
        <v>0</v>
      </c>
      <c r="J1088" s="112">
        <f t="shared" si="523"/>
        <v>0</v>
      </c>
      <c r="L1088" s="11">
        <f t="shared" si="525"/>
        <v>0</v>
      </c>
      <c r="M1088" s="108">
        <f t="shared" si="526"/>
        <v>0</v>
      </c>
      <c r="O1088" s="11">
        <f t="shared" si="527"/>
        <v>0</v>
      </c>
      <c r="P1088" s="108">
        <f t="shared" si="528"/>
        <v>0</v>
      </c>
      <c r="R1088" s="11">
        <f t="shared" si="529"/>
        <v>0</v>
      </c>
      <c r="S1088" s="108">
        <f t="shared" si="530"/>
        <v>0</v>
      </c>
      <c r="U1088" s="11">
        <f t="shared" si="531"/>
        <v>0</v>
      </c>
      <c r="V1088" s="108">
        <f t="shared" si="532"/>
        <v>0</v>
      </c>
      <c r="X1088" s="11">
        <f t="shared" si="533"/>
        <v>0</v>
      </c>
      <c r="Y1088" s="108">
        <f t="shared" si="534"/>
        <v>0</v>
      </c>
      <c r="AA1088" s="11">
        <f t="shared" si="535"/>
        <v>0</v>
      </c>
      <c r="AB1088" s="108">
        <f t="shared" si="536"/>
        <v>0</v>
      </c>
      <c r="AD1088" s="11">
        <f t="shared" si="537"/>
        <v>0</v>
      </c>
      <c r="AE1088" s="108">
        <f t="shared" si="538"/>
        <v>0</v>
      </c>
      <c r="AG1088" s="11">
        <f t="shared" si="539"/>
        <v>0</v>
      </c>
      <c r="AH1088" s="108">
        <f t="shared" si="540"/>
        <v>0</v>
      </c>
      <c r="AJ1088" s="11">
        <f t="shared" si="541"/>
        <v>0</v>
      </c>
      <c r="AK1088" s="108">
        <f t="shared" si="542"/>
        <v>0</v>
      </c>
      <c r="AM1088" s="11">
        <f t="shared" si="543"/>
        <v>0</v>
      </c>
      <c r="AN1088" s="108">
        <f t="shared" si="544"/>
        <v>0</v>
      </c>
      <c r="AP1088" s="11">
        <f t="shared" si="545"/>
        <v>0</v>
      </c>
      <c r="AQ1088" s="108">
        <f t="shared" si="546"/>
        <v>0</v>
      </c>
      <c r="AS1088" s="11">
        <f t="shared" si="547"/>
        <v>0</v>
      </c>
      <c r="AT1088" s="108">
        <f t="shared" si="548"/>
        <v>0</v>
      </c>
      <c r="AU1088" s="158" t="str">
        <f>IF(C1088="","",VLOOKUP(B1088,apoio!P:S,4,0))</f>
        <v/>
      </c>
    </row>
    <row r="1089" spans="1:47" ht="15" customHeight="1" x14ac:dyDescent="0.25">
      <c r="A1089" s="7" t="str">
        <f>IF('1_geral'!$D$27="","",'1_geral'!$A$27)</f>
        <v/>
      </c>
      <c r="B1089" s="49" t="str">
        <f>IF('1_geral'!$G$27="","",'1_geral'!$G$27)</f>
        <v/>
      </c>
      <c r="C1089" s="49" t="str">
        <f>IF('1_geral'!$D$27="","",'1_geral'!$D$27)</f>
        <v/>
      </c>
      <c r="D1089" s="35" t="str">
        <f>IF(C1089="","",1/'3_pessoal'!C$27)</f>
        <v/>
      </c>
      <c r="E1089" s="12">
        <f>IF(C1089="",0,'3_pessoal'!CZ$27)</f>
        <v>0</v>
      </c>
      <c r="F1089" s="33">
        <f>IF(C1089="",0,'3_pessoal'!DB$27)</f>
        <v>0</v>
      </c>
      <c r="G1089" s="12">
        <f t="shared" si="524"/>
        <v>0</v>
      </c>
      <c r="I1089" s="12">
        <f t="shared" si="522"/>
        <v>0</v>
      </c>
      <c r="J1089" s="12">
        <f t="shared" si="523"/>
        <v>0</v>
      </c>
      <c r="L1089" s="12">
        <f t="shared" si="525"/>
        <v>0</v>
      </c>
      <c r="M1089" s="33">
        <f t="shared" si="526"/>
        <v>0</v>
      </c>
      <c r="O1089" s="12">
        <f t="shared" si="527"/>
        <v>0</v>
      </c>
      <c r="P1089" s="33">
        <f t="shared" si="528"/>
        <v>0</v>
      </c>
      <c r="R1089" s="12">
        <f t="shared" si="529"/>
        <v>0</v>
      </c>
      <c r="S1089" s="33">
        <f t="shared" si="530"/>
        <v>0</v>
      </c>
      <c r="U1089" s="12">
        <f t="shared" si="531"/>
        <v>0</v>
      </c>
      <c r="V1089" s="33">
        <f t="shared" si="532"/>
        <v>0</v>
      </c>
      <c r="X1089" s="12">
        <f t="shared" si="533"/>
        <v>0</v>
      </c>
      <c r="Y1089" s="33">
        <f t="shared" si="534"/>
        <v>0</v>
      </c>
      <c r="AA1089" s="12">
        <f t="shared" si="535"/>
        <v>0</v>
      </c>
      <c r="AB1089" s="33">
        <f t="shared" si="536"/>
        <v>0</v>
      </c>
      <c r="AD1089" s="12">
        <f t="shared" si="537"/>
        <v>0</v>
      </c>
      <c r="AE1089" s="33">
        <f t="shared" si="538"/>
        <v>0</v>
      </c>
      <c r="AG1089" s="12">
        <f t="shared" si="539"/>
        <v>0</v>
      </c>
      <c r="AH1089" s="33">
        <f t="shared" si="540"/>
        <v>0</v>
      </c>
      <c r="AJ1089" s="12">
        <f t="shared" si="541"/>
        <v>0</v>
      </c>
      <c r="AK1089" s="33">
        <f t="shared" si="542"/>
        <v>0</v>
      </c>
      <c r="AM1089" s="12">
        <f t="shared" si="543"/>
        <v>0</v>
      </c>
      <c r="AN1089" s="33">
        <f t="shared" si="544"/>
        <v>0</v>
      </c>
      <c r="AP1089" s="12">
        <f t="shared" si="545"/>
        <v>0</v>
      </c>
      <c r="AQ1089" s="33">
        <f t="shared" si="546"/>
        <v>0</v>
      </c>
      <c r="AS1089" s="12">
        <f t="shared" si="547"/>
        <v>0</v>
      </c>
      <c r="AT1089" s="33">
        <f t="shared" si="548"/>
        <v>0</v>
      </c>
      <c r="AU1089" s="158" t="str">
        <f>IF(C1089="","",VLOOKUP(B1089,apoio!P:S,4,0))</f>
        <v/>
      </c>
    </row>
    <row r="1090" spans="1:47" ht="15" customHeight="1" x14ac:dyDescent="0.25">
      <c r="A1090" s="10" t="str">
        <f>IF('1_geral'!$D$28="","",'1_geral'!$A$28)</f>
        <v/>
      </c>
      <c r="B1090" s="48" t="str">
        <f>IF('1_geral'!$G$28="","",'1_geral'!$G$28)</f>
        <v/>
      </c>
      <c r="C1090" s="48" t="str">
        <f>IF('1_geral'!$D$28="","",'1_geral'!$D$28)</f>
        <v/>
      </c>
      <c r="D1090" s="35" t="str">
        <f>IF(C1090="","",1/'3_pessoal'!C$28)</f>
        <v/>
      </c>
      <c r="E1090" s="11">
        <f>IF(C1090="",0,'3_pessoal'!CZ$28)</f>
        <v>0</v>
      </c>
      <c r="F1090" s="108">
        <f>IF(C1090="",0,'3_pessoal'!DB$28)</f>
        <v>0</v>
      </c>
      <c r="G1090" s="11">
        <f t="shared" si="524"/>
        <v>0</v>
      </c>
      <c r="I1090" s="11">
        <f t="shared" si="522"/>
        <v>0</v>
      </c>
      <c r="J1090" s="112">
        <f t="shared" si="523"/>
        <v>0</v>
      </c>
      <c r="L1090" s="11">
        <f t="shared" si="525"/>
        <v>0</v>
      </c>
      <c r="M1090" s="108">
        <f t="shared" si="526"/>
        <v>0</v>
      </c>
      <c r="O1090" s="11">
        <f t="shared" si="527"/>
        <v>0</v>
      </c>
      <c r="P1090" s="108">
        <f t="shared" si="528"/>
        <v>0</v>
      </c>
      <c r="R1090" s="11">
        <f t="shared" si="529"/>
        <v>0</v>
      </c>
      <c r="S1090" s="108">
        <f t="shared" si="530"/>
        <v>0</v>
      </c>
      <c r="U1090" s="11">
        <f t="shared" si="531"/>
        <v>0</v>
      </c>
      <c r="V1090" s="108">
        <f t="shared" si="532"/>
        <v>0</v>
      </c>
      <c r="X1090" s="11">
        <f t="shared" si="533"/>
        <v>0</v>
      </c>
      <c r="Y1090" s="108">
        <f t="shared" si="534"/>
        <v>0</v>
      </c>
      <c r="AA1090" s="11">
        <f t="shared" si="535"/>
        <v>0</v>
      </c>
      <c r="AB1090" s="108">
        <f t="shared" si="536"/>
        <v>0</v>
      </c>
      <c r="AD1090" s="11">
        <f t="shared" si="537"/>
        <v>0</v>
      </c>
      <c r="AE1090" s="108">
        <f t="shared" si="538"/>
        <v>0</v>
      </c>
      <c r="AG1090" s="11">
        <f t="shared" si="539"/>
        <v>0</v>
      </c>
      <c r="AH1090" s="108">
        <f t="shared" si="540"/>
        <v>0</v>
      </c>
      <c r="AJ1090" s="11">
        <f t="shared" si="541"/>
        <v>0</v>
      </c>
      <c r="AK1090" s="108">
        <f t="shared" si="542"/>
        <v>0</v>
      </c>
      <c r="AM1090" s="11">
        <f t="shared" si="543"/>
        <v>0</v>
      </c>
      <c r="AN1090" s="108">
        <f t="shared" si="544"/>
        <v>0</v>
      </c>
      <c r="AP1090" s="11">
        <f t="shared" si="545"/>
        <v>0</v>
      </c>
      <c r="AQ1090" s="108">
        <f t="shared" si="546"/>
        <v>0</v>
      </c>
      <c r="AS1090" s="11">
        <f t="shared" si="547"/>
        <v>0</v>
      </c>
      <c r="AT1090" s="108">
        <f t="shared" si="548"/>
        <v>0</v>
      </c>
      <c r="AU1090" s="158" t="str">
        <f>IF(C1090="","",VLOOKUP(B1090,apoio!P:S,4,0))</f>
        <v/>
      </c>
    </row>
    <row r="1091" spans="1:47" ht="15" customHeight="1" x14ac:dyDescent="0.25">
      <c r="A1091" s="7" t="str">
        <f>IF('1_geral'!$D$29="","",'1_geral'!$A$29)</f>
        <v/>
      </c>
      <c r="B1091" s="49" t="str">
        <f>IF('1_geral'!$G$29="","",'1_geral'!$G$29)</f>
        <v/>
      </c>
      <c r="C1091" s="49" t="str">
        <f>IF('1_geral'!$D$29="","",'1_geral'!$D$29)</f>
        <v/>
      </c>
      <c r="D1091" s="35" t="str">
        <f>IF(C1091="","",1/'3_pessoal'!C$29)</f>
        <v/>
      </c>
      <c r="E1091" s="12">
        <f>IF(C1091="",0,'3_pessoal'!CZ$29)</f>
        <v>0</v>
      </c>
      <c r="F1091" s="33">
        <f>IF(C1091="",0,'3_pessoal'!DB$29)</f>
        <v>0</v>
      </c>
      <c r="G1091" s="12">
        <f t="shared" si="524"/>
        <v>0</v>
      </c>
      <c r="I1091" s="12">
        <f t="shared" si="522"/>
        <v>0</v>
      </c>
      <c r="J1091" s="12">
        <f t="shared" si="523"/>
        <v>0</v>
      </c>
      <c r="L1091" s="12">
        <f t="shared" si="525"/>
        <v>0</v>
      </c>
      <c r="M1091" s="33">
        <f t="shared" si="526"/>
        <v>0</v>
      </c>
      <c r="O1091" s="12">
        <f t="shared" si="527"/>
        <v>0</v>
      </c>
      <c r="P1091" s="33">
        <f t="shared" si="528"/>
        <v>0</v>
      </c>
      <c r="R1091" s="12">
        <f t="shared" si="529"/>
        <v>0</v>
      </c>
      <c r="S1091" s="33">
        <f t="shared" si="530"/>
        <v>0</v>
      </c>
      <c r="U1091" s="12">
        <f t="shared" si="531"/>
        <v>0</v>
      </c>
      <c r="V1091" s="33">
        <f t="shared" si="532"/>
        <v>0</v>
      </c>
      <c r="X1091" s="12">
        <f t="shared" si="533"/>
        <v>0</v>
      </c>
      <c r="Y1091" s="33">
        <f t="shared" si="534"/>
        <v>0</v>
      </c>
      <c r="AA1091" s="12">
        <f t="shared" si="535"/>
        <v>0</v>
      </c>
      <c r="AB1091" s="33">
        <f t="shared" si="536"/>
        <v>0</v>
      </c>
      <c r="AD1091" s="12">
        <f t="shared" si="537"/>
        <v>0</v>
      </c>
      <c r="AE1091" s="33">
        <f t="shared" si="538"/>
        <v>0</v>
      </c>
      <c r="AG1091" s="12">
        <f t="shared" si="539"/>
        <v>0</v>
      </c>
      <c r="AH1091" s="33">
        <f t="shared" si="540"/>
        <v>0</v>
      </c>
      <c r="AJ1091" s="12">
        <f t="shared" si="541"/>
        <v>0</v>
      </c>
      <c r="AK1091" s="33">
        <f t="shared" si="542"/>
        <v>0</v>
      </c>
      <c r="AM1091" s="12">
        <f t="shared" si="543"/>
        <v>0</v>
      </c>
      <c r="AN1091" s="33">
        <f t="shared" si="544"/>
        <v>0</v>
      </c>
      <c r="AP1091" s="12">
        <f t="shared" si="545"/>
        <v>0</v>
      </c>
      <c r="AQ1091" s="33">
        <f t="shared" si="546"/>
        <v>0</v>
      </c>
      <c r="AS1091" s="12">
        <f t="shared" si="547"/>
        <v>0</v>
      </c>
      <c r="AT1091" s="33">
        <f t="shared" si="548"/>
        <v>0</v>
      </c>
      <c r="AU1091" s="158" t="str">
        <f>IF(C1091="","",VLOOKUP(B1091,apoio!P:S,4,0))</f>
        <v/>
      </c>
    </row>
    <row r="1092" spans="1:47" ht="15" customHeight="1" x14ac:dyDescent="0.25">
      <c r="A1092" s="10" t="str">
        <f>IF('1_geral'!$D$30="","",'1_geral'!$A$30)</f>
        <v/>
      </c>
      <c r="B1092" s="48" t="str">
        <f>IF('1_geral'!$G$30="","",'1_geral'!$G$30)</f>
        <v/>
      </c>
      <c r="C1092" s="48" t="str">
        <f>IF('1_geral'!$D$30="","",'1_geral'!$D$30)</f>
        <v/>
      </c>
      <c r="D1092" s="35" t="str">
        <f>IF(C1092="","",1/'3_pessoal'!C$30)</f>
        <v/>
      </c>
      <c r="E1092" s="11">
        <f>IF(C1092="",0,'3_pessoal'!CZ$30)</f>
        <v>0</v>
      </c>
      <c r="F1092" s="108">
        <f>IF(C1092="",0,'3_pessoal'!DB$30)</f>
        <v>0</v>
      </c>
      <c r="G1092" s="11">
        <f t="shared" si="524"/>
        <v>0</v>
      </c>
      <c r="I1092" s="11">
        <f t="shared" si="522"/>
        <v>0</v>
      </c>
      <c r="J1092" s="112">
        <f t="shared" si="523"/>
        <v>0</v>
      </c>
      <c r="L1092" s="11">
        <f t="shared" si="525"/>
        <v>0</v>
      </c>
      <c r="M1092" s="108">
        <f t="shared" si="526"/>
        <v>0</v>
      </c>
      <c r="O1092" s="11">
        <f t="shared" si="527"/>
        <v>0</v>
      </c>
      <c r="P1092" s="108">
        <f t="shared" si="528"/>
        <v>0</v>
      </c>
      <c r="R1092" s="11">
        <f t="shared" si="529"/>
        <v>0</v>
      </c>
      <c r="S1092" s="108">
        <f t="shared" si="530"/>
        <v>0</v>
      </c>
      <c r="U1092" s="11">
        <f t="shared" si="531"/>
        <v>0</v>
      </c>
      <c r="V1092" s="108">
        <f t="shared" si="532"/>
        <v>0</v>
      </c>
      <c r="X1092" s="11">
        <f t="shared" si="533"/>
        <v>0</v>
      </c>
      <c r="Y1092" s="108">
        <f t="shared" si="534"/>
        <v>0</v>
      </c>
      <c r="AA1092" s="11">
        <f t="shared" si="535"/>
        <v>0</v>
      </c>
      <c r="AB1092" s="108">
        <f t="shared" si="536"/>
        <v>0</v>
      </c>
      <c r="AD1092" s="11">
        <f t="shared" si="537"/>
        <v>0</v>
      </c>
      <c r="AE1092" s="108">
        <f t="shared" si="538"/>
        <v>0</v>
      </c>
      <c r="AG1092" s="11">
        <f t="shared" si="539"/>
        <v>0</v>
      </c>
      <c r="AH1092" s="108">
        <f t="shared" si="540"/>
        <v>0</v>
      </c>
      <c r="AJ1092" s="11">
        <f t="shared" si="541"/>
        <v>0</v>
      </c>
      <c r="AK1092" s="108">
        <f t="shared" si="542"/>
        <v>0</v>
      </c>
      <c r="AM1092" s="11">
        <f t="shared" si="543"/>
        <v>0</v>
      </c>
      <c r="AN1092" s="108">
        <f t="shared" si="544"/>
        <v>0</v>
      </c>
      <c r="AP1092" s="11">
        <f t="shared" si="545"/>
        <v>0</v>
      </c>
      <c r="AQ1092" s="108">
        <f t="shared" si="546"/>
        <v>0</v>
      </c>
      <c r="AS1092" s="11">
        <f t="shared" si="547"/>
        <v>0</v>
      </c>
      <c r="AT1092" s="108">
        <f t="shared" si="548"/>
        <v>0</v>
      </c>
      <c r="AU1092" s="158" t="str">
        <f>IF(C1092="","",VLOOKUP(B1092,apoio!P:S,4,0))</f>
        <v/>
      </c>
    </row>
    <row r="1093" spans="1:47" ht="15" customHeight="1" x14ac:dyDescent="0.25">
      <c r="A1093" s="7" t="str">
        <f>IF('1_geral'!$D$31="","",'1_geral'!$A$31)</f>
        <v/>
      </c>
      <c r="B1093" s="49" t="str">
        <f>IF('1_geral'!$G$31="","",'1_geral'!$G$31)</f>
        <v/>
      </c>
      <c r="C1093" s="49" t="str">
        <f>IF('1_geral'!$D$31="","",'1_geral'!$D$31)</f>
        <v/>
      </c>
      <c r="D1093" s="35" t="str">
        <f>IF(C1093="","",1/'3_pessoal'!C$31)</f>
        <v/>
      </c>
      <c r="E1093" s="12">
        <f>IF(C1093="",0,'3_pessoal'!CZ$31)</f>
        <v>0</v>
      </c>
      <c r="F1093" s="33">
        <f>IF(C1093="",0,'3_pessoal'!DB$31)</f>
        <v>0</v>
      </c>
      <c r="G1093" s="12">
        <f t="shared" si="524"/>
        <v>0</v>
      </c>
      <c r="I1093" s="12">
        <f t="shared" si="522"/>
        <v>0</v>
      </c>
      <c r="J1093" s="12">
        <f t="shared" si="523"/>
        <v>0</v>
      </c>
      <c r="L1093" s="12">
        <f t="shared" si="525"/>
        <v>0</v>
      </c>
      <c r="M1093" s="33">
        <f t="shared" si="526"/>
        <v>0</v>
      </c>
      <c r="O1093" s="12">
        <f t="shared" si="527"/>
        <v>0</v>
      </c>
      <c r="P1093" s="33">
        <f t="shared" si="528"/>
        <v>0</v>
      </c>
      <c r="R1093" s="12">
        <f t="shared" si="529"/>
        <v>0</v>
      </c>
      <c r="S1093" s="33">
        <f t="shared" si="530"/>
        <v>0</v>
      </c>
      <c r="U1093" s="12">
        <f t="shared" si="531"/>
        <v>0</v>
      </c>
      <c r="V1093" s="33">
        <f t="shared" si="532"/>
        <v>0</v>
      </c>
      <c r="X1093" s="12">
        <f t="shared" si="533"/>
        <v>0</v>
      </c>
      <c r="Y1093" s="33">
        <f t="shared" si="534"/>
        <v>0</v>
      </c>
      <c r="AA1093" s="12">
        <f t="shared" si="535"/>
        <v>0</v>
      </c>
      <c r="AB1093" s="33">
        <f t="shared" si="536"/>
        <v>0</v>
      </c>
      <c r="AD1093" s="12">
        <f t="shared" si="537"/>
        <v>0</v>
      </c>
      <c r="AE1093" s="33">
        <f t="shared" si="538"/>
        <v>0</v>
      </c>
      <c r="AG1093" s="12">
        <f t="shared" si="539"/>
        <v>0</v>
      </c>
      <c r="AH1093" s="33">
        <f t="shared" si="540"/>
        <v>0</v>
      </c>
      <c r="AJ1093" s="12">
        <f t="shared" si="541"/>
        <v>0</v>
      </c>
      <c r="AK1093" s="33">
        <f t="shared" si="542"/>
        <v>0</v>
      </c>
      <c r="AM1093" s="12">
        <f t="shared" si="543"/>
        <v>0</v>
      </c>
      <c r="AN1093" s="33">
        <f t="shared" si="544"/>
        <v>0</v>
      </c>
      <c r="AP1093" s="12">
        <f t="shared" si="545"/>
        <v>0</v>
      </c>
      <c r="AQ1093" s="33">
        <f t="shared" si="546"/>
        <v>0</v>
      </c>
      <c r="AS1093" s="12">
        <f t="shared" si="547"/>
        <v>0</v>
      </c>
      <c r="AT1093" s="33">
        <f t="shared" si="548"/>
        <v>0</v>
      </c>
      <c r="AU1093" s="158" t="str">
        <f>IF(C1093="","",VLOOKUP(B1093,apoio!P:S,4,0))</f>
        <v/>
      </c>
    </row>
    <row r="1094" spans="1:47" ht="15" customHeight="1" x14ac:dyDescent="0.25">
      <c r="A1094" s="10" t="str">
        <f>IF('1_geral'!$D$32="","",'1_geral'!$A$32)</f>
        <v/>
      </c>
      <c r="B1094" s="48" t="str">
        <f>IF('1_geral'!$G$32="","",'1_geral'!$G$32)</f>
        <v/>
      </c>
      <c r="C1094" s="48" t="str">
        <f>IF('1_geral'!$D$32="","",'1_geral'!$D$32)</f>
        <v/>
      </c>
      <c r="D1094" s="35" t="str">
        <f>IF(C1094="","",1/'3_pessoal'!C$32)</f>
        <v/>
      </c>
      <c r="E1094" s="11">
        <f>IF(C1094="",0,'3_pessoal'!CZ$32)</f>
        <v>0</v>
      </c>
      <c r="F1094" s="108">
        <f>IF(C1094="",0,'3_pessoal'!DB$32)</f>
        <v>0</v>
      </c>
      <c r="G1094" s="11">
        <f t="shared" si="524"/>
        <v>0</v>
      </c>
      <c r="I1094" s="11">
        <f t="shared" si="522"/>
        <v>0</v>
      </c>
      <c r="J1094" s="112">
        <f t="shared" si="523"/>
        <v>0</v>
      </c>
      <c r="L1094" s="11">
        <f t="shared" si="525"/>
        <v>0</v>
      </c>
      <c r="M1094" s="108">
        <f t="shared" si="526"/>
        <v>0</v>
      </c>
      <c r="O1094" s="11">
        <f t="shared" si="527"/>
        <v>0</v>
      </c>
      <c r="P1094" s="108">
        <f t="shared" si="528"/>
        <v>0</v>
      </c>
      <c r="R1094" s="11">
        <f t="shared" si="529"/>
        <v>0</v>
      </c>
      <c r="S1094" s="108">
        <f t="shared" si="530"/>
        <v>0</v>
      </c>
      <c r="U1094" s="11">
        <f t="shared" si="531"/>
        <v>0</v>
      </c>
      <c r="V1094" s="108">
        <f t="shared" si="532"/>
        <v>0</v>
      </c>
      <c r="X1094" s="11">
        <f t="shared" si="533"/>
        <v>0</v>
      </c>
      <c r="Y1094" s="108">
        <f t="shared" si="534"/>
        <v>0</v>
      </c>
      <c r="AA1094" s="11">
        <f t="shared" si="535"/>
        <v>0</v>
      </c>
      <c r="AB1094" s="108">
        <f t="shared" si="536"/>
        <v>0</v>
      </c>
      <c r="AD1094" s="11">
        <f t="shared" si="537"/>
        <v>0</v>
      </c>
      <c r="AE1094" s="108">
        <f t="shared" si="538"/>
        <v>0</v>
      </c>
      <c r="AG1094" s="11">
        <f t="shared" si="539"/>
        <v>0</v>
      </c>
      <c r="AH1094" s="108">
        <f t="shared" si="540"/>
        <v>0</v>
      </c>
      <c r="AJ1094" s="11">
        <f t="shared" si="541"/>
        <v>0</v>
      </c>
      <c r="AK1094" s="108">
        <f t="shared" si="542"/>
        <v>0</v>
      </c>
      <c r="AM1094" s="11">
        <f t="shared" si="543"/>
        <v>0</v>
      </c>
      <c r="AN1094" s="108">
        <f t="shared" si="544"/>
        <v>0</v>
      </c>
      <c r="AP1094" s="11">
        <f t="shared" si="545"/>
        <v>0</v>
      </c>
      <c r="AQ1094" s="108">
        <f t="shared" si="546"/>
        <v>0</v>
      </c>
      <c r="AS1094" s="11">
        <f t="shared" si="547"/>
        <v>0</v>
      </c>
      <c r="AT1094" s="108">
        <f t="shared" si="548"/>
        <v>0</v>
      </c>
      <c r="AU1094" s="158" t="str">
        <f>IF(C1094="","",VLOOKUP(B1094,apoio!P:S,4,0))</f>
        <v/>
      </c>
    </row>
    <row r="1095" spans="1:47" ht="15" customHeight="1" x14ac:dyDescent="0.25">
      <c r="A1095" s="7" t="str">
        <f>IF('1_geral'!$D$33="","",'1_geral'!$A$33)</f>
        <v/>
      </c>
      <c r="B1095" s="49" t="str">
        <f>IF('1_geral'!$G$33="","",'1_geral'!$G$33)</f>
        <v/>
      </c>
      <c r="C1095" s="49" t="str">
        <f>IF('1_geral'!$D$33="","",'1_geral'!$D$33)</f>
        <v/>
      </c>
      <c r="D1095" s="35" t="str">
        <f>IF(C1095="","",1/'3_pessoal'!C$33)</f>
        <v/>
      </c>
      <c r="E1095" s="12">
        <f>IF(C1095="",0,'3_pessoal'!CZ$33)</f>
        <v>0</v>
      </c>
      <c r="F1095" s="33">
        <f>IF(C1095="",0,'3_pessoal'!DB$33)</f>
        <v>0</v>
      </c>
      <c r="G1095" s="12">
        <f t="shared" si="524"/>
        <v>0</v>
      </c>
      <c r="I1095" s="12">
        <f t="shared" si="522"/>
        <v>0</v>
      </c>
      <c r="J1095" s="12">
        <f t="shared" si="523"/>
        <v>0</v>
      </c>
      <c r="L1095" s="12">
        <f t="shared" si="525"/>
        <v>0</v>
      </c>
      <c r="M1095" s="33">
        <f t="shared" si="526"/>
        <v>0</v>
      </c>
      <c r="O1095" s="12">
        <f t="shared" si="527"/>
        <v>0</v>
      </c>
      <c r="P1095" s="33">
        <f t="shared" si="528"/>
        <v>0</v>
      </c>
      <c r="R1095" s="12">
        <f t="shared" si="529"/>
        <v>0</v>
      </c>
      <c r="S1095" s="33">
        <f t="shared" si="530"/>
        <v>0</v>
      </c>
      <c r="U1095" s="12">
        <f t="shared" si="531"/>
        <v>0</v>
      </c>
      <c r="V1095" s="33">
        <f t="shared" si="532"/>
        <v>0</v>
      </c>
      <c r="X1095" s="12">
        <f t="shared" si="533"/>
        <v>0</v>
      </c>
      <c r="Y1095" s="33">
        <f t="shared" si="534"/>
        <v>0</v>
      </c>
      <c r="AA1095" s="12">
        <f t="shared" si="535"/>
        <v>0</v>
      </c>
      <c r="AB1095" s="33">
        <f t="shared" si="536"/>
        <v>0</v>
      </c>
      <c r="AD1095" s="12">
        <f t="shared" si="537"/>
        <v>0</v>
      </c>
      <c r="AE1095" s="33">
        <f t="shared" si="538"/>
        <v>0</v>
      </c>
      <c r="AG1095" s="12">
        <f t="shared" si="539"/>
        <v>0</v>
      </c>
      <c r="AH1095" s="33">
        <f t="shared" si="540"/>
        <v>0</v>
      </c>
      <c r="AJ1095" s="12">
        <f t="shared" si="541"/>
        <v>0</v>
      </c>
      <c r="AK1095" s="33">
        <f t="shared" si="542"/>
        <v>0</v>
      </c>
      <c r="AM1095" s="12">
        <f t="shared" si="543"/>
        <v>0</v>
      </c>
      <c r="AN1095" s="33">
        <f t="shared" si="544"/>
        <v>0</v>
      </c>
      <c r="AP1095" s="12">
        <f t="shared" si="545"/>
        <v>0</v>
      </c>
      <c r="AQ1095" s="33">
        <f t="shared" si="546"/>
        <v>0</v>
      </c>
      <c r="AS1095" s="12">
        <f t="shared" si="547"/>
        <v>0</v>
      </c>
      <c r="AT1095" s="33">
        <f t="shared" si="548"/>
        <v>0</v>
      </c>
      <c r="AU1095" s="158" t="str">
        <f>IF(C1095="","",VLOOKUP(B1095,apoio!P:S,4,0))</f>
        <v/>
      </c>
    </row>
    <row r="1096" spans="1:47" ht="15" customHeight="1" x14ac:dyDescent="0.25">
      <c r="A1096" s="10" t="str">
        <f>IF('1_geral'!$D$34="","",'1_geral'!$A$34)</f>
        <v/>
      </c>
      <c r="B1096" s="48" t="str">
        <f>IF('1_geral'!$G$34="","",'1_geral'!$G$34)</f>
        <v/>
      </c>
      <c r="C1096" s="48" t="str">
        <f>IF('1_geral'!$D$34="","",'1_geral'!$D$34)</f>
        <v/>
      </c>
      <c r="D1096" s="35" t="str">
        <f>IF(C1096="","",1/'3_pessoal'!C$34)</f>
        <v/>
      </c>
      <c r="E1096" s="11">
        <f>IF(C1096="",0,'3_pessoal'!CZ$34)</f>
        <v>0</v>
      </c>
      <c r="F1096" s="108">
        <f>IF(C1096="",0,'3_pessoal'!DB$34)</f>
        <v>0</v>
      </c>
      <c r="G1096" s="11">
        <f t="shared" si="524"/>
        <v>0</v>
      </c>
      <c r="I1096" s="11">
        <f t="shared" si="522"/>
        <v>0</v>
      </c>
      <c r="J1096" s="112">
        <f t="shared" si="523"/>
        <v>0</v>
      </c>
      <c r="L1096" s="11">
        <f t="shared" si="525"/>
        <v>0</v>
      </c>
      <c r="M1096" s="108">
        <f t="shared" si="526"/>
        <v>0</v>
      </c>
      <c r="O1096" s="11">
        <f t="shared" si="527"/>
        <v>0</v>
      </c>
      <c r="P1096" s="108">
        <f t="shared" si="528"/>
        <v>0</v>
      </c>
      <c r="R1096" s="11">
        <f t="shared" si="529"/>
        <v>0</v>
      </c>
      <c r="S1096" s="108">
        <f t="shared" si="530"/>
        <v>0</v>
      </c>
      <c r="U1096" s="11">
        <f t="shared" si="531"/>
        <v>0</v>
      </c>
      <c r="V1096" s="108">
        <f t="shared" si="532"/>
        <v>0</v>
      </c>
      <c r="X1096" s="11">
        <f t="shared" si="533"/>
        <v>0</v>
      </c>
      <c r="Y1096" s="108">
        <f t="shared" si="534"/>
        <v>0</v>
      </c>
      <c r="AA1096" s="11">
        <f t="shared" si="535"/>
        <v>0</v>
      </c>
      <c r="AB1096" s="108">
        <f t="shared" si="536"/>
        <v>0</v>
      </c>
      <c r="AD1096" s="11">
        <f t="shared" si="537"/>
        <v>0</v>
      </c>
      <c r="AE1096" s="108">
        <f t="shared" si="538"/>
        <v>0</v>
      </c>
      <c r="AG1096" s="11">
        <f t="shared" si="539"/>
        <v>0</v>
      </c>
      <c r="AH1096" s="108">
        <f t="shared" si="540"/>
        <v>0</v>
      </c>
      <c r="AJ1096" s="11">
        <f t="shared" si="541"/>
        <v>0</v>
      </c>
      <c r="AK1096" s="108">
        <f t="shared" si="542"/>
        <v>0</v>
      </c>
      <c r="AM1096" s="11">
        <f t="shared" si="543"/>
        <v>0</v>
      </c>
      <c r="AN1096" s="108">
        <f t="shared" si="544"/>
        <v>0</v>
      </c>
      <c r="AP1096" s="11">
        <f t="shared" si="545"/>
        <v>0</v>
      </c>
      <c r="AQ1096" s="108">
        <f t="shared" si="546"/>
        <v>0</v>
      </c>
      <c r="AS1096" s="11">
        <f t="shared" si="547"/>
        <v>0</v>
      </c>
      <c r="AT1096" s="108">
        <f t="shared" si="548"/>
        <v>0</v>
      </c>
      <c r="AU1096" s="158" t="str">
        <f>IF(C1096="","",VLOOKUP(B1096,apoio!P:S,4,0))</f>
        <v/>
      </c>
    </row>
    <row r="1097" spans="1:47" ht="15" customHeight="1" x14ac:dyDescent="0.25">
      <c r="A1097" s="7" t="str">
        <f>IF('1_geral'!$D$35="","",'1_geral'!$A$35)</f>
        <v/>
      </c>
      <c r="B1097" s="49" t="str">
        <f>IF('1_geral'!$G$35="","",'1_geral'!$G$35)</f>
        <v/>
      </c>
      <c r="C1097" s="49" t="str">
        <f>IF('1_geral'!$D$35="","",'1_geral'!$D$35)</f>
        <v/>
      </c>
      <c r="D1097" s="35" t="str">
        <f>IF(C1097="","",1/'3_pessoal'!C$35)</f>
        <v/>
      </c>
      <c r="E1097" s="12">
        <f>IF(C1097="",0,'3_pessoal'!CZ$35)</f>
        <v>0</v>
      </c>
      <c r="F1097" s="33">
        <f>IF(C1097="",0,'3_pessoal'!DB$35)</f>
        <v>0</v>
      </c>
      <c r="G1097" s="12">
        <f t="shared" si="524"/>
        <v>0</v>
      </c>
      <c r="I1097" s="12">
        <f t="shared" si="522"/>
        <v>0</v>
      </c>
      <c r="J1097" s="12">
        <f t="shared" si="523"/>
        <v>0</v>
      </c>
      <c r="L1097" s="12">
        <f t="shared" si="525"/>
        <v>0</v>
      </c>
      <c r="M1097" s="33">
        <f t="shared" si="526"/>
        <v>0</v>
      </c>
      <c r="O1097" s="12">
        <f t="shared" si="527"/>
        <v>0</v>
      </c>
      <c r="P1097" s="33">
        <f t="shared" si="528"/>
        <v>0</v>
      </c>
      <c r="R1097" s="12">
        <f t="shared" si="529"/>
        <v>0</v>
      </c>
      <c r="S1097" s="33">
        <f t="shared" si="530"/>
        <v>0</v>
      </c>
      <c r="U1097" s="12">
        <f t="shared" si="531"/>
        <v>0</v>
      </c>
      <c r="V1097" s="33">
        <f t="shared" si="532"/>
        <v>0</v>
      </c>
      <c r="X1097" s="12">
        <f t="shared" si="533"/>
        <v>0</v>
      </c>
      <c r="Y1097" s="33">
        <f t="shared" si="534"/>
        <v>0</v>
      </c>
      <c r="AA1097" s="12">
        <f t="shared" si="535"/>
        <v>0</v>
      </c>
      <c r="AB1097" s="33">
        <f t="shared" si="536"/>
        <v>0</v>
      </c>
      <c r="AD1097" s="12">
        <f t="shared" si="537"/>
        <v>0</v>
      </c>
      <c r="AE1097" s="33">
        <f t="shared" si="538"/>
        <v>0</v>
      </c>
      <c r="AG1097" s="12">
        <f t="shared" si="539"/>
        <v>0</v>
      </c>
      <c r="AH1097" s="33">
        <f t="shared" si="540"/>
        <v>0</v>
      </c>
      <c r="AJ1097" s="12">
        <f t="shared" si="541"/>
        <v>0</v>
      </c>
      <c r="AK1097" s="33">
        <f t="shared" si="542"/>
        <v>0</v>
      </c>
      <c r="AM1097" s="12">
        <f t="shared" si="543"/>
        <v>0</v>
      </c>
      <c r="AN1097" s="33">
        <f t="shared" si="544"/>
        <v>0</v>
      </c>
      <c r="AP1097" s="12">
        <f t="shared" si="545"/>
        <v>0</v>
      </c>
      <c r="AQ1097" s="33">
        <f t="shared" si="546"/>
        <v>0</v>
      </c>
      <c r="AS1097" s="12">
        <f t="shared" si="547"/>
        <v>0</v>
      </c>
      <c r="AT1097" s="33">
        <f t="shared" si="548"/>
        <v>0</v>
      </c>
      <c r="AU1097" s="158" t="str">
        <f>IF(C1097="","",VLOOKUP(B1097,apoio!P:S,4,0))</f>
        <v/>
      </c>
    </row>
    <row r="1098" spans="1:47" ht="15" customHeight="1" x14ac:dyDescent="0.25">
      <c r="A1098" s="10" t="str">
        <f>IF('1_geral'!$D$36="","",'1_geral'!$A$36)</f>
        <v/>
      </c>
      <c r="B1098" s="48" t="str">
        <f>IF('1_geral'!$G$36="","",'1_geral'!$G$36)</f>
        <v/>
      </c>
      <c r="C1098" s="48" t="str">
        <f>IF('1_geral'!$D$36="","",'1_geral'!$D$36)</f>
        <v/>
      </c>
      <c r="D1098" s="35" t="str">
        <f>IF(C1098="","",1/'3_pessoal'!C$36)</f>
        <v/>
      </c>
      <c r="E1098" s="11">
        <f>IF(C1098="",0,'3_pessoal'!CZ$36)</f>
        <v>0</v>
      </c>
      <c r="F1098" s="108">
        <f>IF(C1098="",0,'3_pessoal'!DB$36)</f>
        <v>0</v>
      </c>
      <c r="G1098" s="11">
        <f t="shared" si="524"/>
        <v>0</v>
      </c>
      <c r="I1098" s="11">
        <f t="shared" si="522"/>
        <v>0</v>
      </c>
      <c r="J1098" s="112">
        <f t="shared" si="523"/>
        <v>0</v>
      </c>
      <c r="L1098" s="11">
        <f t="shared" si="525"/>
        <v>0</v>
      </c>
      <c r="M1098" s="108">
        <f t="shared" si="526"/>
        <v>0</v>
      </c>
      <c r="O1098" s="11">
        <f t="shared" si="527"/>
        <v>0</v>
      </c>
      <c r="P1098" s="108">
        <f t="shared" si="528"/>
        <v>0</v>
      </c>
      <c r="R1098" s="11">
        <f t="shared" si="529"/>
        <v>0</v>
      </c>
      <c r="S1098" s="108">
        <f t="shared" si="530"/>
        <v>0</v>
      </c>
      <c r="U1098" s="11">
        <f t="shared" si="531"/>
        <v>0</v>
      </c>
      <c r="V1098" s="108">
        <f t="shared" si="532"/>
        <v>0</v>
      </c>
      <c r="X1098" s="11">
        <f t="shared" si="533"/>
        <v>0</v>
      </c>
      <c r="Y1098" s="108">
        <f t="shared" si="534"/>
        <v>0</v>
      </c>
      <c r="AA1098" s="11">
        <f t="shared" si="535"/>
        <v>0</v>
      </c>
      <c r="AB1098" s="108">
        <f t="shared" si="536"/>
        <v>0</v>
      </c>
      <c r="AD1098" s="11">
        <f t="shared" si="537"/>
        <v>0</v>
      </c>
      <c r="AE1098" s="108">
        <f t="shared" si="538"/>
        <v>0</v>
      </c>
      <c r="AG1098" s="11">
        <f t="shared" si="539"/>
        <v>0</v>
      </c>
      <c r="AH1098" s="108">
        <f t="shared" si="540"/>
        <v>0</v>
      </c>
      <c r="AJ1098" s="11">
        <f t="shared" si="541"/>
        <v>0</v>
      </c>
      <c r="AK1098" s="108">
        <f t="shared" si="542"/>
        <v>0</v>
      </c>
      <c r="AM1098" s="11">
        <f t="shared" si="543"/>
        <v>0</v>
      </c>
      <c r="AN1098" s="108">
        <f t="shared" si="544"/>
        <v>0</v>
      </c>
      <c r="AP1098" s="11">
        <f t="shared" si="545"/>
        <v>0</v>
      </c>
      <c r="AQ1098" s="108">
        <f t="shared" si="546"/>
        <v>0</v>
      </c>
      <c r="AS1098" s="11">
        <f t="shared" si="547"/>
        <v>0</v>
      </c>
      <c r="AT1098" s="108">
        <f t="shared" si="548"/>
        <v>0</v>
      </c>
      <c r="AU1098" s="158" t="str">
        <f>IF(C1098="","",VLOOKUP(B1098,apoio!P:S,4,0))</f>
        <v/>
      </c>
    </row>
    <row r="1099" spans="1:47" ht="15" customHeight="1" x14ac:dyDescent="0.25">
      <c r="A1099" s="7" t="str">
        <f>IF('1_geral'!$D$37="","",'1_geral'!$A$37)</f>
        <v/>
      </c>
      <c r="B1099" s="49" t="str">
        <f>IF('1_geral'!$G$37="","",'1_geral'!$G$37)</f>
        <v/>
      </c>
      <c r="C1099" s="49" t="str">
        <f>IF('1_geral'!$D$37="","",'1_geral'!$D$37)</f>
        <v/>
      </c>
      <c r="D1099" s="35" t="str">
        <f>IF(C1099="","",1/'3_pessoal'!C$37)</f>
        <v/>
      </c>
      <c r="E1099" s="12">
        <f>IF(C1099="",0,'3_pessoal'!CZ$37)</f>
        <v>0</v>
      </c>
      <c r="F1099" s="33">
        <f>IF(C1099="",0,'3_pessoal'!DB$37)</f>
        <v>0</v>
      </c>
      <c r="G1099" s="12">
        <f t="shared" si="524"/>
        <v>0</v>
      </c>
      <c r="I1099" s="12">
        <f t="shared" si="522"/>
        <v>0</v>
      </c>
      <c r="J1099" s="12">
        <f t="shared" si="523"/>
        <v>0</v>
      </c>
      <c r="L1099" s="12">
        <f t="shared" si="525"/>
        <v>0</v>
      </c>
      <c r="M1099" s="33">
        <f t="shared" si="526"/>
        <v>0</v>
      </c>
      <c r="O1099" s="12">
        <f t="shared" si="527"/>
        <v>0</v>
      </c>
      <c r="P1099" s="33">
        <f t="shared" si="528"/>
        <v>0</v>
      </c>
      <c r="R1099" s="12">
        <f t="shared" si="529"/>
        <v>0</v>
      </c>
      <c r="S1099" s="33">
        <f t="shared" si="530"/>
        <v>0</v>
      </c>
      <c r="U1099" s="12">
        <f t="shared" si="531"/>
        <v>0</v>
      </c>
      <c r="V1099" s="33">
        <f t="shared" si="532"/>
        <v>0</v>
      </c>
      <c r="X1099" s="12">
        <f t="shared" si="533"/>
        <v>0</v>
      </c>
      <c r="Y1099" s="33">
        <f t="shared" si="534"/>
        <v>0</v>
      </c>
      <c r="AA1099" s="12">
        <f t="shared" si="535"/>
        <v>0</v>
      </c>
      <c r="AB1099" s="33">
        <f t="shared" si="536"/>
        <v>0</v>
      </c>
      <c r="AD1099" s="12">
        <f t="shared" si="537"/>
        <v>0</v>
      </c>
      <c r="AE1099" s="33">
        <f t="shared" si="538"/>
        <v>0</v>
      </c>
      <c r="AG1099" s="12">
        <f t="shared" si="539"/>
        <v>0</v>
      </c>
      <c r="AH1099" s="33">
        <f t="shared" si="540"/>
        <v>0</v>
      </c>
      <c r="AJ1099" s="12">
        <f t="shared" si="541"/>
        <v>0</v>
      </c>
      <c r="AK1099" s="33">
        <f t="shared" si="542"/>
        <v>0</v>
      </c>
      <c r="AM1099" s="12">
        <f t="shared" si="543"/>
        <v>0</v>
      </c>
      <c r="AN1099" s="33">
        <f t="shared" si="544"/>
        <v>0</v>
      </c>
      <c r="AP1099" s="12">
        <f t="shared" si="545"/>
        <v>0</v>
      </c>
      <c r="AQ1099" s="33">
        <f t="shared" si="546"/>
        <v>0</v>
      </c>
      <c r="AS1099" s="12">
        <f t="shared" si="547"/>
        <v>0</v>
      </c>
      <c r="AT1099" s="33">
        <f t="shared" si="548"/>
        <v>0</v>
      </c>
      <c r="AU1099" s="158" t="str">
        <f>IF(C1099="","",VLOOKUP(B1099,apoio!P:S,4,0))</f>
        <v/>
      </c>
    </row>
    <row r="1100" spans="1:47" ht="15" customHeight="1" x14ac:dyDescent="0.25">
      <c r="A1100" s="10" t="str">
        <f>IF('1_geral'!$D$38="","",'1_geral'!$A$38)</f>
        <v/>
      </c>
      <c r="B1100" s="48" t="str">
        <f>IF('1_geral'!$G$38="","",'1_geral'!$G$38)</f>
        <v/>
      </c>
      <c r="C1100" s="48" t="str">
        <f>IF('1_geral'!$D$38="","",'1_geral'!$D$38)</f>
        <v/>
      </c>
      <c r="D1100" s="35" t="str">
        <f>IF(C1100="","",1/'3_pessoal'!C$38)</f>
        <v/>
      </c>
      <c r="E1100" s="11">
        <f>IF(C1100="",0,'3_pessoal'!CZ$38)</f>
        <v>0</v>
      </c>
      <c r="F1100" s="108">
        <f>IF(C1100="",0,'3_pessoal'!DB$38)</f>
        <v>0</v>
      </c>
      <c r="G1100" s="11">
        <f t="shared" si="524"/>
        <v>0</v>
      </c>
      <c r="I1100" s="11">
        <f t="shared" si="522"/>
        <v>0</v>
      </c>
      <c r="J1100" s="112">
        <f t="shared" si="523"/>
        <v>0</v>
      </c>
      <c r="L1100" s="11">
        <f t="shared" si="525"/>
        <v>0</v>
      </c>
      <c r="M1100" s="108">
        <f t="shared" si="526"/>
        <v>0</v>
      </c>
      <c r="O1100" s="11">
        <f t="shared" si="527"/>
        <v>0</v>
      </c>
      <c r="P1100" s="108">
        <f t="shared" si="528"/>
        <v>0</v>
      </c>
      <c r="R1100" s="11">
        <f t="shared" si="529"/>
        <v>0</v>
      </c>
      <c r="S1100" s="108">
        <f t="shared" si="530"/>
        <v>0</v>
      </c>
      <c r="U1100" s="11">
        <f t="shared" si="531"/>
        <v>0</v>
      </c>
      <c r="V1100" s="108">
        <f t="shared" si="532"/>
        <v>0</v>
      </c>
      <c r="X1100" s="11">
        <f t="shared" si="533"/>
        <v>0</v>
      </c>
      <c r="Y1100" s="108">
        <f t="shared" si="534"/>
        <v>0</v>
      </c>
      <c r="AA1100" s="11">
        <f t="shared" si="535"/>
        <v>0</v>
      </c>
      <c r="AB1100" s="108">
        <f t="shared" si="536"/>
        <v>0</v>
      </c>
      <c r="AD1100" s="11">
        <f t="shared" si="537"/>
        <v>0</v>
      </c>
      <c r="AE1100" s="108">
        <f t="shared" si="538"/>
        <v>0</v>
      </c>
      <c r="AG1100" s="11">
        <f t="shared" si="539"/>
        <v>0</v>
      </c>
      <c r="AH1100" s="108">
        <f t="shared" si="540"/>
        <v>0</v>
      </c>
      <c r="AJ1100" s="11">
        <f t="shared" si="541"/>
        <v>0</v>
      </c>
      <c r="AK1100" s="108">
        <f t="shared" si="542"/>
        <v>0</v>
      </c>
      <c r="AM1100" s="11">
        <f t="shared" si="543"/>
        <v>0</v>
      </c>
      <c r="AN1100" s="108">
        <f t="shared" si="544"/>
        <v>0</v>
      </c>
      <c r="AP1100" s="11">
        <f t="shared" si="545"/>
        <v>0</v>
      </c>
      <c r="AQ1100" s="108">
        <f t="shared" si="546"/>
        <v>0</v>
      </c>
      <c r="AS1100" s="11">
        <f t="shared" si="547"/>
        <v>0</v>
      </c>
      <c r="AT1100" s="108">
        <f t="shared" si="548"/>
        <v>0</v>
      </c>
      <c r="AU1100" s="158" t="str">
        <f>IF(C1100="","",VLOOKUP(B1100,apoio!P:S,4,0))</f>
        <v/>
      </c>
    </row>
    <row r="1101" spans="1:47" ht="15" customHeight="1" x14ac:dyDescent="0.25">
      <c r="A1101" s="7" t="str">
        <f>IF('1_geral'!$D$39="","",'1_geral'!$A$39)</f>
        <v/>
      </c>
      <c r="B1101" s="49" t="str">
        <f>IF('1_geral'!$G$39="","",'1_geral'!$G$39)</f>
        <v/>
      </c>
      <c r="C1101" s="49" t="str">
        <f>IF('1_geral'!$D$39="","",'1_geral'!$D$39)</f>
        <v/>
      </c>
      <c r="D1101" s="35" t="str">
        <f>IF(C1101="","",1/'3_pessoal'!C$39)</f>
        <v/>
      </c>
      <c r="E1101" s="12">
        <f>IF(C1101="",0,'3_pessoal'!CZ$39)</f>
        <v>0</v>
      </c>
      <c r="F1101" s="33">
        <f>IF(C1101="",0,'3_pessoal'!DB$39)</f>
        <v>0</v>
      </c>
      <c r="G1101" s="12">
        <f t="shared" si="524"/>
        <v>0</v>
      </c>
      <c r="I1101" s="12">
        <f t="shared" si="522"/>
        <v>0</v>
      </c>
      <c r="J1101" s="12">
        <f t="shared" si="523"/>
        <v>0</v>
      </c>
      <c r="L1101" s="12">
        <f t="shared" si="525"/>
        <v>0</v>
      </c>
      <c r="M1101" s="33">
        <f t="shared" si="526"/>
        <v>0</v>
      </c>
      <c r="O1101" s="12">
        <f t="shared" si="527"/>
        <v>0</v>
      </c>
      <c r="P1101" s="33">
        <f t="shared" si="528"/>
        <v>0</v>
      </c>
      <c r="R1101" s="12">
        <f t="shared" si="529"/>
        <v>0</v>
      </c>
      <c r="S1101" s="33">
        <f t="shared" si="530"/>
        <v>0</v>
      </c>
      <c r="U1101" s="12">
        <f t="shared" si="531"/>
        <v>0</v>
      </c>
      <c r="V1101" s="33">
        <f t="shared" si="532"/>
        <v>0</v>
      </c>
      <c r="X1101" s="12">
        <f t="shared" si="533"/>
        <v>0</v>
      </c>
      <c r="Y1101" s="33">
        <f t="shared" si="534"/>
        <v>0</v>
      </c>
      <c r="AA1101" s="12">
        <f t="shared" si="535"/>
        <v>0</v>
      </c>
      <c r="AB1101" s="33">
        <f t="shared" si="536"/>
        <v>0</v>
      </c>
      <c r="AD1101" s="12">
        <f t="shared" si="537"/>
        <v>0</v>
      </c>
      <c r="AE1101" s="33">
        <f t="shared" si="538"/>
        <v>0</v>
      </c>
      <c r="AG1101" s="12">
        <f t="shared" si="539"/>
        <v>0</v>
      </c>
      <c r="AH1101" s="33">
        <f t="shared" si="540"/>
        <v>0</v>
      </c>
      <c r="AJ1101" s="12">
        <f t="shared" si="541"/>
        <v>0</v>
      </c>
      <c r="AK1101" s="33">
        <f t="shared" si="542"/>
        <v>0</v>
      </c>
      <c r="AM1101" s="12">
        <f t="shared" si="543"/>
        <v>0</v>
      </c>
      <c r="AN1101" s="33">
        <f t="shared" si="544"/>
        <v>0</v>
      </c>
      <c r="AP1101" s="12">
        <f t="shared" si="545"/>
        <v>0</v>
      </c>
      <c r="AQ1101" s="33">
        <f t="shared" si="546"/>
        <v>0</v>
      </c>
      <c r="AS1101" s="12">
        <f t="shared" si="547"/>
        <v>0</v>
      </c>
      <c r="AT1101" s="33">
        <f t="shared" si="548"/>
        <v>0</v>
      </c>
      <c r="AU1101" s="158" t="str">
        <f>IF(C1101="","",VLOOKUP(B1101,apoio!P:S,4,0))</f>
        <v/>
      </c>
    </row>
    <row r="1102" spans="1:47" ht="15" customHeight="1" x14ac:dyDescent="0.25">
      <c r="A1102" s="10" t="str">
        <f>IF('1_geral'!$D$40="","",'1_geral'!$A$40)</f>
        <v/>
      </c>
      <c r="B1102" s="48" t="str">
        <f>IF('1_geral'!$G$40="","",'1_geral'!$G$40)</f>
        <v/>
      </c>
      <c r="C1102" s="48" t="str">
        <f>IF('1_geral'!$D$40="","",'1_geral'!$D$40)</f>
        <v/>
      </c>
      <c r="D1102" s="35" t="str">
        <f>IF(C1102="","",1/'3_pessoal'!C$40)</f>
        <v/>
      </c>
      <c r="E1102" s="11">
        <f>IF(C1102="",0,'3_pessoal'!CZ$40)</f>
        <v>0</v>
      </c>
      <c r="F1102" s="108">
        <f>IF(C1102="",0,'3_pessoal'!DB$40)</f>
        <v>0</v>
      </c>
      <c r="G1102" s="11">
        <f t="shared" si="524"/>
        <v>0</v>
      </c>
      <c r="I1102" s="11">
        <f t="shared" si="522"/>
        <v>0</v>
      </c>
      <c r="J1102" s="112">
        <f t="shared" si="523"/>
        <v>0</v>
      </c>
      <c r="L1102" s="11">
        <f t="shared" si="525"/>
        <v>0</v>
      </c>
      <c r="M1102" s="108">
        <f t="shared" si="526"/>
        <v>0</v>
      </c>
      <c r="O1102" s="11">
        <f t="shared" si="527"/>
        <v>0</v>
      </c>
      <c r="P1102" s="108">
        <f t="shared" si="528"/>
        <v>0</v>
      </c>
      <c r="R1102" s="11">
        <f t="shared" si="529"/>
        <v>0</v>
      </c>
      <c r="S1102" s="108">
        <f t="shared" si="530"/>
        <v>0</v>
      </c>
      <c r="U1102" s="11">
        <f t="shared" si="531"/>
        <v>0</v>
      </c>
      <c r="V1102" s="108">
        <f t="shared" si="532"/>
        <v>0</v>
      </c>
      <c r="X1102" s="11">
        <f t="shared" si="533"/>
        <v>0</v>
      </c>
      <c r="Y1102" s="108">
        <f t="shared" si="534"/>
        <v>0</v>
      </c>
      <c r="AA1102" s="11">
        <f t="shared" si="535"/>
        <v>0</v>
      </c>
      <c r="AB1102" s="108">
        <f t="shared" si="536"/>
        <v>0</v>
      </c>
      <c r="AD1102" s="11">
        <f t="shared" si="537"/>
        <v>0</v>
      </c>
      <c r="AE1102" s="108">
        <f t="shared" si="538"/>
        <v>0</v>
      </c>
      <c r="AG1102" s="11">
        <f t="shared" si="539"/>
        <v>0</v>
      </c>
      <c r="AH1102" s="108">
        <f t="shared" si="540"/>
        <v>0</v>
      </c>
      <c r="AJ1102" s="11">
        <f t="shared" si="541"/>
        <v>0</v>
      </c>
      <c r="AK1102" s="108">
        <f t="shared" si="542"/>
        <v>0</v>
      </c>
      <c r="AM1102" s="11">
        <f t="shared" si="543"/>
        <v>0</v>
      </c>
      <c r="AN1102" s="108">
        <f t="shared" si="544"/>
        <v>0</v>
      </c>
      <c r="AP1102" s="11">
        <f t="shared" si="545"/>
        <v>0</v>
      </c>
      <c r="AQ1102" s="108">
        <f t="shared" si="546"/>
        <v>0</v>
      </c>
      <c r="AS1102" s="11">
        <f t="shared" si="547"/>
        <v>0</v>
      </c>
      <c r="AT1102" s="108">
        <f t="shared" si="548"/>
        <v>0</v>
      </c>
      <c r="AU1102" s="158" t="str">
        <f>IF(C1102="","",VLOOKUP(B1102,apoio!P:S,4,0))</f>
        <v/>
      </c>
    </row>
    <row r="1103" spans="1:47" ht="15" customHeight="1" x14ac:dyDescent="0.25">
      <c r="A1103" s="7" t="str">
        <f>IF('1_geral'!$D$41="","",'1_geral'!$A$41)</f>
        <v/>
      </c>
      <c r="B1103" s="49" t="str">
        <f>IF('1_geral'!$G$41="","",'1_geral'!$G$41)</f>
        <v/>
      </c>
      <c r="C1103" s="49" t="str">
        <f>IF('1_geral'!$D$41="","",'1_geral'!$D$41)</f>
        <v/>
      </c>
      <c r="D1103" s="35" t="str">
        <f>IF(C1103="","",1/'3_pessoal'!C$41)</f>
        <v/>
      </c>
      <c r="E1103" s="12">
        <f>IF(C1103="",0,'3_pessoal'!CZ$41)</f>
        <v>0</v>
      </c>
      <c r="F1103" s="33">
        <f>IF(C1103="",0,'3_pessoal'!DB$41)</f>
        <v>0</v>
      </c>
      <c r="G1103" s="12">
        <f t="shared" si="524"/>
        <v>0</v>
      </c>
      <c r="I1103" s="12">
        <f t="shared" si="522"/>
        <v>0</v>
      </c>
      <c r="J1103" s="12">
        <f t="shared" si="523"/>
        <v>0</v>
      </c>
      <c r="L1103" s="12">
        <f t="shared" si="525"/>
        <v>0</v>
      </c>
      <c r="M1103" s="33">
        <f t="shared" si="526"/>
        <v>0</v>
      </c>
      <c r="O1103" s="12">
        <f t="shared" si="527"/>
        <v>0</v>
      </c>
      <c r="P1103" s="33">
        <f t="shared" si="528"/>
        <v>0</v>
      </c>
      <c r="R1103" s="12">
        <f t="shared" si="529"/>
        <v>0</v>
      </c>
      <c r="S1103" s="33">
        <f t="shared" si="530"/>
        <v>0</v>
      </c>
      <c r="U1103" s="12">
        <f t="shared" si="531"/>
        <v>0</v>
      </c>
      <c r="V1103" s="33">
        <f t="shared" si="532"/>
        <v>0</v>
      </c>
      <c r="X1103" s="12">
        <f t="shared" si="533"/>
        <v>0</v>
      </c>
      <c r="Y1103" s="33">
        <f t="shared" si="534"/>
        <v>0</v>
      </c>
      <c r="AA1103" s="12">
        <f t="shared" si="535"/>
        <v>0</v>
      </c>
      <c r="AB1103" s="33">
        <f t="shared" si="536"/>
        <v>0</v>
      </c>
      <c r="AD1103" s="12">
        <f t="shared" si="537"/>
        <v>0</v>
      </c>
      <c r="AE1103" s="33">
        <f t="shared" si="538"/>
        <v>0</v>
      </c>
      <c r="AG1103" s="12">
        <f t="shared" si="539"/>
        <v>0</v>
      </c>
      <c r="AH1103" s="33">
        <f t="shared" si="540"/>
        <v>0</v>
      </c>
      <c r="AJ1103" s="12">
        <f t="shared" si="541"/>
        <v>0</v>
      </c>
      <c r="AK1103" s="33">
        <f t="shared" si="542"/>
        <v>0</v>
      </c>
      <c r="AM1103" s="12">
        <f t="shared" si="543"/>
        <v>0</v>
      </c>
      <c r="AN1103" s="33">
        <f t="shared" si="544"/>
        <v>0</v>
      </c>
      <c r="AP1103" s="12">
        <f t="shared" si="545"/>
        <v>0</v>
      </c>
      <c r="AQ1103" s="33">
        <f t="shared" si="546"/>
        <v>0</v>
      </c>
      <c r="AS1103" s="12">
        <f t="shared" si="547"/>
        <v>0</v>
      </c>
      <c r="AT1103" s="33">
        <f t="shared" si="548"/>
        <v>0</v>
      </c>
      <c r="AU1103" s="158" t="str">
        <f>IF(C1103="","",VLOOKUP(B1103,apoio!P:S,4,0))</f>
        <v/>
      </c>
    </row>
    <row r="1104" spans="1:47" ht="15" customHeight="1" x14ac:dyDescent="0.25">
      <c r="A1104" s="10" t="str">
        <f>IF('1_geral'!$D$42="","",'1_geral'!$A$42)</f>
        <v/>
      </c>
      <c r="B1104" s="48" t="str">
        <f>IF('1_geral'!$G$42="","",'1_geral'!$G$42)</f>
        <v/>
      </c>
      <c r="C1104" s="48" t="str">
        <f>IF('1_geral'!$D$42="","",'1_geral'!$D$42)</f>
        <v/>
      </c>
      <c r="D1104" s="35" t="str">
        <f>IF(C1104="","",1/'3_pessoal'!C$42)</f>
        <v/>
      </c>
      <c r="E1104" s="11">
        <f>IF(C1104="",0,'3_pessoal'!CZ$42)</f>
        <v>0</v>
      </c>
      <c r="F1104" s="108">
        <f>IF(C1104="",0,'3_pessoal'!DB$42)</f>
        <v>0</v>
      </c>
      <c r="G1104" s="11">
        <f t="shared" si="524"/>
        <v>0</v>
      </c>
      <c r="I1104" s="11">
        <f t="shared" ref="I1104:I1121" si="549">IF(C1104="",0,SUM(L1104,O1104,R1104,U1104,X1104,AA1104,AD1104,AG1104,AJ1104,AM1104,AP1104,AS1104))</f>
        <v>0</v>
      </c>
      <c r="J1104" s="112">
        <f t="shared" ref="J1104:J1121" si="550">IF(C1104="",0,SUM(M1104,P1104,S1104,V1104,Y1104,AB1104,AE1104,AH1104,AK1104,AN1104,AQ1104,AT1104))</f>
        <v>0</v>
      </c>
      <c r="L1104" s="11">
        <f t="shared" si="525"/>
        <v>0</v>
      </c>
      <c r="M1104" s="108">
        <f t="shared" si="526"/>
        <v>0</v>
      </c>
      <c r="O1104" s="11">
        <f t="shared" si="527"/>
        <v>0</v>
      </c>
      <c r="P1104" s="108">
        <f t="shared" si="528"/>
        <v>0</v>
      </c>
      <c r="R1104" s="11">
        <f t="shared" si="529"/>
        <v>0</v>
      </c>
      <c r="S1104" s="108">
        <f t="shared" si="530"/>
        <v>0</v>
      </c>
      <c r="U1104" s="11">
        <f t="shared" si="531"/>
        <v>0</v>
      </c>
      <c r="V1104" s="108">
        <f t="shared" si="532"/>
        <v>0</v>
      </c>
      <c r="X1104" s="11">
        <f t="shared" si="533"/>
        <v>0</v>
      </c>
      <c r="Y1104" s="108">
        <f t="shared" si="534"/>
        <v>0</v>
      </c>
      <c r="AA1104" s="11">
        <f t="shared" si="535"/>
        <v>0</v>
      </c>
      <c r="AB1104" s="108">
        <f t="shared" si="536"/>
        <v>0</v>
      </c>
      <c r="AD1104" s="11">
        <f t="shared" si="537"/>
        <v>0</v>
      </c>
      <c r="AE1104" s="108">
        <f t="shared" si="538"/>
        <v>0</v>
      </c>
      <c r="AG1104" s="11">
        <f t="shared" si="539"/>
        <v>0</v>
      </c>
      <c r="AH1104" s="108">
        <f t="shared" si="540"/>
        <v>0</v>
      </c>
      <c r="AJ1104" s="11">
        <f t="shared" si="541"/>
        <v>0</v>
      </c>
      <c r="AK1104" s="108">
        <f t="shared" si="542"/>
        <v>0</v>
      </c>
      <c r="AM1104" s="11">
        <f t="shared" si="543"/>
        <v>0</v>
      </c>
      <c r="AN1104" s="108">
        <f t="shared" si="544"/>
        <v>0</v>
      </c>
      <c r="AP1104" s="11">
        <f t="shared" si="545"/>
        <v>0</v>
      </c>
      <c r="AQ1104" s="108">
        <f t="shared" si="546"/>
        <v>0</v>
      </c>
      <c r="AS1104" s="11">
        <f t="shared" si="547"/>
        <v>0</v>
      </c>
      <c r="AT1104" s="108">
        <f t="shared" si="548"/>
        <v>0</v>
      </c>
      <c r="AU1104" s="158" t="str">
        <f>IF(C1104="","",VLOOKUP(B1104,apoio!P:S,4,0))</f>
        <v/>
      </c>
    </row>
    <row r="1105" spans="1:47" ht="15" customHeight="1" x14ac:dyDescent="0.25">
      <c r="A1105" s="7" t="str">
        <f>IF('1_geral'!$D$43="","",'1_geral'!$A$43)</f>
        <v/>
      </c>
      <c r="B1105" s="49" t="str">
        <f>IF('1_geral'!$G$43="","",'1_geral'!$G$43)</f>
        <v/>
      </c>
      <c r="C1105" s="49" t="str">
        <f>IF('1_geral'!$D$43="","",'1_geral'!$D$43)</f>
        <v/>
      </c>
      <c r="D1105" s="35" t="str">
        <f>IF(C1105="","",1/'3_pessoal'!C$43)</f>
        <v/>
      </c>
      <c r="E1105" s="12">
        <f>IF(C1105="",0,'3_pessoal'!CZ$43)</f>
        <v>0</v>
      </c>
      <c r="F1105" s="33">
        <f>IF(C1105="",0,'3_pessoal'!DB$43)</f>
        <v>0</v>
      </c>
      <c r="G1105" s="12">
        <f t="shared" si="524"/>
        <v>0</v>
      </c>
      <c r="I1105" s="12">
        <f t="shared" si="549"/>
        <v>0</v>
      </c>
      <c r="J1105" s="12">
        <f t="shared" si="550"/>
        <v>0</v>
      </c>
      <c r="L1105" s="12">
        <f t="shared" si="525"/>
        <v>0</v>
      </c>
      <c r="M1105" s="33">
        <f t="shared" si="526"/>
        <v>0</v>
      </c>
      <c r="O1105" s="12">
        <f t="shared" si="527"/>
        <v>0</v>
      </c>
      <c r="P1105" s="33">
        <f t="shared" si="528"/>
        <v>0</v>
      </c>
      <c r="R1105" s="12">
        <f t="shared" si="529"/>
        <v>0</v>
      </c>
      <c r="S1105" s="33">
        <f t="shared" si="530"/>
        <v>0</v>
      </c>
      <c r="U1105" s="12">
        <f t="shared" si="531"/>
        <v>0</v>
      </c>
      <c r="V1105" s="33">
        <f t="shared" si="532"/>
        <v>0</v>
      </c>
      <c r="X1105" s="12">
        <f t="shared" si="533"/>
        <v>0</v>
      </c>
      <c r="Y1105" s="33">
        <f t="shared" si="534"/>
        <v>0</v>
      </c>
      <c r="AA1105" s="12">
        <f t="shared" si="535"/>
        <v>0</v>
      </c>
      <c r="AB1105" s="33">
        <f t="shared" si="536"/>
        <v>0</v>
      </c>
      <c r="AD1105" s="12">
        <f t="shared" si="537"/>
        <v>0</v>
      </c>
      <c r="AE1105" s="33">
        <f t="shared" si="538"/>
        <v>0</v>
      </c>
      <c r="AG1105" s="12">
        <f t="shared" si="539"/>
        <v>0</v>
      </c>
      <c r="AH1105" s="33">
        <f t="shared" si="540"/>
        <v>0</v>
      </c>
      <c r="AJ1105" s="12">
        <f t="shared" si="541"/>
        <v>0</v>
      </c>
      <c r="AK1105" s="33">
        <f t="shared" si="542"/>
        <v>0</v>
      </c>
      <c r="AM1105" s="12">
        <f t="shared" si="543"/>
        <v>0</v>
      </c>
      <c r="AN1105" s="33">
        <f t="shared" si="544"/>
        <v>0</v>
      </c>
      <c r="AP1105" s="12">
        <f t="shared" si="545"/>
        <v>0</v>
      </c>
      <c r="AQ1105" s="33">
        <f t="shared" si="546"/>
        <v>0</v>
      </c>
      <c r="AS1105" s="12">
        <f t="shared" si="547"/>
        <v>0</v>
      </c>
      <c r="AT1105" s="33">
        <f t="shared" si="548"/>
        <v>0</v>
      </c>
      <c r="AU1105" s="158" t="str">
        <f>IF(C1105="","",VLOOKUP(B1105,apoio!P:S,4,0))</f>
        <v/>
      </c>
    </row>
    <row r="1106" spans="1:47" ht="15" customHeight="1" x14ac:dyDescent="0.25">
      <c r="A1106" s="10" t="str">
        <f>IF('1_geral'!$D$44="","",'1_geral'!$A$44)</f>
        <v/>
      </c>
      <c r="B1106" s="48" t="str">
        <f>IF('1_geral'!$G$44="","",'1_geral'!$G$44)</f>
        <v/>
      </c>
      <c r="C1106" s="48" t="str">
        <f>IF('1_geral'!$D$44="","",'1_geral'!$D$44)</f>
        <v/>
      </c>
      <c r="D1106" s="35" t="str">
        <f>IF(C1106="","",1/'3_pessoal'!C$44)</f>
        <v/>
      </c>
      <c r="E1106" s="11">
        <f>IF(C1106="",0,'3_pessoal'!CZ$44)</f>
        <v>0</v>
      </c>
      <c r="F1106" s="108">
        <f>IF(C1106="",0,'3_pessoal'!DB$44)</f>
        <v>0</v>
      </c>
      <c r="G1106" s="11">
        <f t="shared" si="524"/>
        <v>0</v>
      </c>
      <c r="I1106" s="11">
        <f t="shared" si="549"/>
        <v>0</v>
      </c>
      <c r="J1106" s="112">
        <f t="shared" si="550"/>
        <v>0</v>
      </c>
      <c r="L1106" s="11">
        <f t="shared" si="525"/>
        <v>0</v>
      </c>
      <c r="M1106" s="108">
        <f t="shared" si="526"/>
        <v>0</v>
      </c>
      <c r="O1106" s="11">
        <f t="shared" si="527"/>
        <v>0</v>
      </c>
      <c r="P1106" s="108">
        <f t="shared" si="528"/>
        <v>0</v>
      </c>
      <c r="R1106" s="11">
        <f t="shared" si="529"/>
        <v>0</v>
      </c>
      <c r="S1106" s="108">
        <f t="shared" si="530"/>
        <v>0</v>
      </c>
      <c r="U1106" s="11">
        <f t="shared" si="531"/>
        <v>0</v>
      </c>
      <c r="V1106" s="108">
        <f t="shared" si="532"/>
        <v>0</v>
      </c>
      <c r="X1106" s="11">
        <f t="shared" si="533"/>
        <v>0</v>
      </c>
      <c r="Y1106" s="108">
        <f t="shared" si="534"/>
        <v>0</v>
      </c>
      <c r="AA1106" s="11">
        <f t="shared" si="535"/>
        <v>0</v>
      </c>
      <c r="AB1106" s="108">
        <f t="shared" si="536"/>
        <v>0</v>
      </c>
      <c r="AD1106" s="11">
        <f t="shared" si="537"/>
        <v>0</v>
      </c>
      <c r="AE1106" s="108">
        <f t="shared" si="538"/>
        <v>0</v>
      </c>
      <c r="AG1106" s="11">
        <f t="shared" si="539"/>
        <v>0</v>
      </c>
      <c r="AH1106" s="108">
        <f t="shared" si="540"/>
        <v>0</v>
      </c>
      <c r="AJ1106" s="11">
        <f t="shared" si="541"/>
        <v>0</v>
      </c>
      <c r="AK1106" s="108">
        <f t="shared" si="542"/>
        <v>0</v>
      </c>
      <c r="AM1106" s="11">
        <f t="shared" si="543"/>
        <v>0</v>
      </c>
      <c r="AN1106" s="108">
        <f t="shared" si="544"/>
        <v>0</v>
      </c>
      <c r="AP1106" s="11">
        <f t="shared" si="545"/>
        <v>0</v>
      </c>
      <c r="AQ1106" s="108">
        <f t="shared" si="546"/>
        <v>0</v>
      </c>
      <c r="AS1106" s="11">
        <f t="shared" si="547"/>
        <v>0</v>
      </c>
      <c r="AT1106" s="108">
        <f t="shared" si="548"/>
        <v>0</v>
      </c>
      <c r="AU1106" s="158" t="str">
        <f>IF(C1106="","",VLOOKUP(B1106,apoio!P:S,4,0))</f>
        <v/>
      </c>
    </row>
    <row r="1107" spans="1:47" ht="15" customHeight="1" x14ac:dyDescent="0.25">
      <c r="A1107" s="7" t="str">
        <f>IF('1_geral'!$D$45="","",'1_geral'!$A$45)</f>
        <v/>
      </c>
      <c r="B1107" s="49" t="str">
        <f>IF('1_geral'!$G$45="","",'1_geral'!$G$45)</f>
        <v/>
      </c>
      <c r="C1107" s="49" t="str">
        <f>IF('1_geral'!$D$45="","",'1_geral'!$D$45)</f>
        <v/>
      </c>
      <c r="D1107" s="35" t="str">
        <f>IF(C1107="","",1/'3_pessoal'!C$45)</f>
        <v/>
      </c>
      <c r="E1107" s="12">
        <f>IF(C1107="",0,'3_pessoal'!CZ$45)</f>
        <v>0</v>
      </c>
      <c r="F1107" s="33">
        <f>IF(C1107="",0,'3_pessoal'!DB$45)</f>
        <v>0</v>
      </c>
      <c r="G1107" s="12">
        <f t="shared" si="524"/>
        <v>0</v>
      </c>
      <c r="I1107" s="12">
        <f t="shared" si="549"/>
        <v>0</v>
      </c>
      <c r="J1107" s="12">
        <f t="shared" si="550"/>
        <v>0</v>
      </c>
      <c r="L1107" s="12">
        <f t="shared" si="525"/>
        <v>0</v>
      </c>
      <c r="M1107" s="33">
        <f t="shared" si="526"/>
        <v>0</v>
      </c>
      <c r="O1107" s="12">
        <f t="shared" si="527"/>
        <v>0</v>
      </c>
      <c r="P1107" s="33">
        <f t="shared" si="528"/>
        <v>0</v>
      </c>
      <c r="R1107" s="12">
        <f t="shared" si="529"/>
        <v>0</v>
      </c>
      <c r="S1107" s="33">
        <f t="shared" si="530"/>
        <v>0</v>
      </c>
      <c r="U1107" s="12">
        <f t="shared" si="531"/>
        <v>0</v>
      </c>
      <c r="V1107" s="33">
        <f t="shared" si="532"/>
        <v>0</v>
      </c>
      <c r="X1107" s="12">
        <f t="shared" si="533"/>
        <v>0</v>
      </c>
      <c r="Y1107" s="33">
        <f t="shared" si="534"/>
        <v>0</v>
      </c>
      <c r="AA1107" s="12">
        <f t="shared" si="535"/>
        <v>0</v>
      </c>
      <c r="AB1107" s="33">
        <f t="shared" si="536"/>
        <v>0</v>
      </c>
      <c r="AD1107" s="12">
        <f t="shared" si="537"/>
        <v>0</v>
      </c>
      <c r="AE1107" s="33">
        <f t="shared" si="538"/>
        <v>0</v>
      </c>
      <c r="AG1107" s="12">
        <f t="shared" si="539"/>
        <v>0</v>
      </c>
      <c r="AH1107" s="33">
        <f t="shared" si="540"/>
        <v>0</v>
      </c>
      <c r="AJ1107" s="12">
        <f t="shared" si="541"/>
        <v>0</v>
      </c>
      <c r="AK1107" s="33">
        <f t="shared" si="542"/>
        <v>0</v>
      </c>
      <c r="AM1107" s="12">
        <f t="shared" si="543"/>
        <v>0</v>
      </c>
      <c r="AN1107" s="33">
        <f t="shared" si="544"/>
        <v>0</v>
      </c>
      <c r="AP1107" s="12">
        <f t="shared" si="545"/>
        <v>0</v>
      </c>
      <c r="AQ1107" s="33">
        <f t="shared" si="546"/>
        <v>0</v>
      </c>
      <c r="AS1107" s="12">
        <f t="shared" si="547"/>
        <v>0</v>
      </c>
      <c r="AT1107" s="33">
        <f t="shared" si="548"/>
        <v>0</v>
      </c>
      <c r="AU1107" s="158" t="str">
        <f>IF(C1107="","",VLOOKUP(B1107,apoio!P:S,4,0))</f>
        <v/>
      </c>
    </row>
    <row r="1108" spans="1:47" ht="15" customHeight="1" x14ac:dyDescent="0.25">
      <c r="A1108" s="10" t="str">
        <f>IF('1_geral'!$D$46="","",'1_geral'!$A$46)</f>
        <v/>
      </c>
      <c r="B1108" s="48" t="str">
        <f>IF('1_geral'!$G$46="","",'1_geral'!$G$46)</f>
        <v/>
      </c>
      <c r="C1108" s="48" t="str">
        <f>IF('1_geral'!$D$46="","",'1_geral'!$D$46)</f>
        <v/>
      </c>
      <c r="D1108" s="35" t="str">
        <f>IF(C1108="","",1/'3_pessoal'!C$46)</f>
        <v/>
      </c>
      <c r="E1108" s="11">
        <f>IF(C1108="",0,'3_pessoal'!CZ$46)</f>
        <v>0</v>
      </c>
      <c r="F1108" s="108">
        <f>IF(C1108="",0,'3_pessoal'!DB$46)</f>
        <v>0</v>
      </c>
      <c r="G1108" s="11">
        <f t="shared" si="524"/>
        <v>0</v>
      </c>
      <c r="I1108" s="11">
        <f t="shared" si="549"/>
        <v>0</v>
      </c>
      <c r="J1108" s="112">
        <f t="shared" si="550"/>
        <v>0</v>
      </c>
      <c r="L1108" s="11">
        <f t="shared" si="525"/>
        <v>0</v>
      </c>
      <c r="M1108" s="108">
        <f t="shared" si="526"/>
        <v>0</v>
      </c>
      <c r="O1108" s="11">
        <f t="shared" si="527"/>
        <v>0</v>
      </c>
      <c r="P1108" s="108">
        <f t="shared" si="528"/>
        <v>0</v>
      </c>
      <c r="R1108" s="11">
        <f t="shared" si="529"/>
        <v>0</v>
      </c>
      <c r="S1108" s="108">
        <f t="shared" si="530"/>
        <v>0</v>
      </c>
      <c r="U1108" s="11">
        <f t="shared" si="531"/>
        <v>0</v>
      </c>
      <c r="V1108" s="108">
        <f t="shared" si="532"/>
        <v>0</v>
      </c>
      <c r="X1108" s="11">
        <f t="shared" si="533"/>
        <v>0</v>
      </c>
      <c r="Y1108" s="108">
        <f t="shared" si="534"/>
        <v>0</v>
      </c>
      <c r="AA1108" s="11">
        <f t="shared" si="535"/>
        <v>0</v>
      </c>
      <c r="AB1108" s="108">
        <f t="shared" si="536"/>
        <v>0</v>
      </c>
      <c r="AD1108" s="11">
        <f t="shared" si="537"/>
        <v>0</v>
      </c>
      <c r="AE1108" s="108">
        <f t="shared" si="538"/>
        <v>0</v>
      </c>
      <c r="AG1108" s="11">
        <f t="shared" si="539"/>
        <v>0</v>
      </c>
      <c r="AH1108" s="108">
        <f t="shared" si="540"/>
        <v>0</v>
      </c>
      <c r="AJ1108" s="11">
        <f t="shared" si="541"/>
        <v>0</v>
      </c>
      <c r="AK1108" s="108">
        <f t="shared" si="542"/>
        <v>0</v>
      </c>
      <c r="AM1108" s="11">
        <f t="shared" si="543"/>
        <v>0</v>
      </c>
      <c r="AN1108" s="108">
        <f t="shared" si="544"/>
        <v>0</v>
      </c>
      <c r="AP1108" s="11">
        <f t="shared" si="545"/>
        <v>0</v>
      </c>
      <c r="AQ1108" s="108">
        <f t="shared" si="546"/>
        <v>0</v>
      </c>
      <c r="AS1108" s="11">
        <f t="shared" si="547"/>
        <v>0</v>
      </c>
      <c r="AT1108" s="108">
        <f t="shared" si="548"/>
        <v>0</v>
      </c>
      <c r="AU1108" s="158" t="str">
        <f>IF(C1108="","",VLOOKUP(B1108,apoio!P:S,4,0))</f>
        <v/>
      </c>
    </row>
    <row r="1109" spans="1:47" ht="15" customHeight="1" x14ac:dyDescent="0.25">
      <c r="A1109" s="7" t="str">
        <f>IF('1_geral'!$D$47="","",'1_geral'!$A$47)</f>
        <v/>
      </c>
      <c r="B1109" s="49" t="str">
        <f>IF('1_geral'!$G$47="","",'1_geral'!$G$47)</f>
        <v/>
      </c>
      <c r="C1109" s="49" t="str">
        <f>IF('1_geral'!$D$47="","",'1_geral'!$D$47)</f>
        <v/>
      </c>
      <c r="D1109" s="35" t="str">
        <f>IF(C1109="","",1/'3_pessoal'!C$47)</f>
        <v/>
      </c>
      <c r="E1109" s="12">
        <f>IF(C1109="",0,'3_pessoal'!CZ$47)</f>
        <v>0</v>
      </c>
      <c r="F1109" s="33">
        <f>IF(C1109="",0,'3_pessoal'!DB$47)</f>
        <v>0</v>
      </c>
      <c r="G1109" s="12">
        <f t="shared" si="524"/>
        <v>0</v>
      </c>
      <c r="I1109" s="12">
        <f t="shared" si="549"/>
        <v>0</v>
      </c>
      <c r="J1109" s="12">
        <f t="shared" si="550"/>
        <v>0</v>
      </c>
      <c r="L1109" s="12">
        <f t="shared" si="525"/>
        <v>0</v>
      </c>
      <c r="M1109" s="33">
        <f t="shared" si="526"/>
        <v>0</v>
      </c>
      <c r="O1109" s="12">
        <f t="shared" si="527"/>
        <v>0</v>
      </c>
      <c r="P1109" s="33">
        <f t="shared" si="528"/>
        <v>0</v>
      </c>
      <c r="R1109" s="12">
        <f t="shared" si="529"/>
        <v>0</v>
      </c>
      <c r="S1109" s="33">
        <f t="shared" si="530"/>
        <v>0</v>
      </c>
      <c r="U1109" s="12">
        <f t="shared" si="531"/>
        <v>0</v>
      </c>
      <c r="V1109" s="33">
        <f t="shared" si="532"/>
        <v>0</v>
      </c>
      <c r="X1109" s="12">
        <f t="shared" si="533"/>
        <v>0</v>
      </c>
      <c r="Y1109" s="33">
        <f t="shared" si="534"/>
        <v>0</v>
      </c>
      <c r="AA1109" s="12">
        <f t="shared" si="535"/>
        <v>0</v>
      </c>
      <c r="AB1109" s="33">
        <f t="shared" si="536"/>
        <v>0</v>
      </c>
      <c r="AD1109" s="12">
        <f t="shared" si="537"/>
        <v>0</v>
      </c>
      <c r="AE1109" s="33">
        <f t="shared" si="538"/>
        <v>0</v>
      </c>
      <c r="AG1109" s="12">
        <f t="shared" si="539"/>
        <v>0</v>
      </c>
      <c r="AH1109" s="33">
        <f t="shared" si="540"/>
        <v>0</v>
      </c>
      <c r="AJ1109" s="12">
        <f t="shared" si="541"/>
        <v>0</v>
      </c>
      <c r="AK1109" s="33">
        <f t="shared" si="542"/>
        <v>0</v>
      </c>
      <c r="AM1109" s="12">
        <f t="shared" si="543"/>
        <v>0</v>
      </c>
      <c r="AN1109" s="33">
        <f t="shared" si="544"/>
        <v>0</v>
      </c>
      <c r="AP1109" s="12">
        <f t="shared" si="545"/>
        <v>0</v>
      </c>
      <c r="AQ1109" s="33">
        <f t="shared" si="546"/>
        <v>0</v>
      </c>
      <c r="AS1109" s="12">
        <f t="shared" si="547"/>
        <v>0</v>
      </c>
      <c r="AT1109" s="33">
        <f t="shared" si="548"/>
        <v>0</v>
      </c>
      <c r="AU1109" s="158" t="str">
        <f>IF(C1109="","",VLOOKUP(B1109,apoio!P:S,4,0))</f>
        <v/>
      </c>
    </row>
    <row r="1110" spans="1:47" ht="15" customHeight="1" x14ac:dyDescent="0.25">
      <c r="A1110" s="10" t="str">
        <f>IF('1_geral'!$D$48="","",'1_geral'!$A$48)</f>
        <v/>
      </c>
      <c r="B1110" s="48" t="str">
        <f>IF('1_geral'!$G$48="","",'1_geral'!$G$48)</f>
        <v/>
      </c>
      <c r="C1110" s="48" t="str">
        <f>IF('1_geral'!$D$48="","",'1_geral'!$D$48)</f>
        <v/>
      </c>
      <c r="D1110" s="35" t="str">
        <f>IF(C1110="","",1/'3_pessoal'!C$48)</f>
        <v/>
      </c>
      <c r="E1110" s="11">
        <f>IF(C1110="",0,'3_pessoal'!CZ$48)</f>
        <v>0</v>
      </c>
      <c r="F1110" s="108">
        <f>IF(C1110="",0,'3_pessoal'!DB$48)</f>
        <v>0</v>
      </c>
      <c r="G1110" s="11">
        <f t="shared" si="524"/>
        <v>0</v>
      </c>
      <c r="I1110" s="11">
        <f t="shared" si="549"/>
        <v>0</v>
      </c>
      <c r="J1110" s="112">
        <f t="shared" si="550"/>
        <v>0</v>
      </c>
      <c r="L1110" s="11">
        <f t="shared" si="525"/>
        <v>0</v>
      </c>
      <c r="M1110" s="108">
        <f t="shared" si="526"/>
        <v>0</v>
      </c>
      <c r="O1110" s="11">
        <f t="shared" si="527"/>
        <v>0</v>
      </c>
      <c r="P1110" s="108">
        <f t="shared" si="528"/>
        <v>0</v>
      </c>
      <c r="R1110" s="11">
        <f t="shared" si="529"/>
        <v>0</v>
      </c>
      <c r="S1110" s="108">
        <f t="shared" si="530"/>
        <v>0</v>
      </c>
      <c r="U1110" s="11">
        <f t="shared" si="531"/>
        <v>0</v>
      </c>
      <c r="V1110" s="108">
        <f t="shared" si="532"/>
        <v>0</v>
      </c>
      <c r="X1110" s="11">
        <f t="shared" si="533"/>
        <v>0</v>
      </c>
      <c r="Y1110" s="108">
        <f t="shared" si="534"/>
        <v>0</v>
      </c>
      <c r="AA1110" s="11">
        <f t="shared" si="535"/>
        <v>0</v>
      </c>
      <c r="AB1110" s="108">
        <f t="shared" si="536"/>
        <v>0</v>
      </c>
      <c r="AD1110" s="11">
        <f t="shared" si="537"/>
        <v>0</v>
      </c>
      <c r="AE1110" s="108">
        <f t="shared" si="538"/>
        <v>0</v>
      </c>
      <c r="AG1110" s="11">
        <f t="shared" si="539"/>
        <v>0</v>
      </c>
      <c r="AH1110" s="108">
        <f t="shared" si="540"/>
        <v>0</v>
      </c>
      <c r="AJ1110" s="11">
        <f t="shared" si="541"/>
        <v>0</v>
      </c>
      <c r="AK1110" s="108">
        <f t="shared" si="542"/>
        <v>0</v>
      </c>
      <c r="AM1110" s="11">
        <f t="shared" si="543"/>
        <v>0</v>
      </c>
      <c r="AN1110" s="108">
        <f t="shared" si="544"/>
        <v>0</v>
      </c>
      <c r="AP1110" s="11">
        <f t="shared" si="545"/>
        <v>0</v>
      </c>
      <c r="AQ1110" s="108">
        <f t="shared" si="546"/>
        <v>0</v>
      </c>
      <c r="AS1110" s="11">
        <f t="shared" si="547"/>
        <v>0</v>
      </c>
      <c r="AT1110" s="108">
        <f t="shared" si="548"/>
        <v>0</v>
      </c>
      <c r="AU1110" s="158" t="str">
        <f>IF(C1110="","",VLOOKUP(B1110,apoio!P:S,4,0))</f>
        <v/>
      </c>
    </row>
    <row r="1111" spans="1:47" ht="15" customHeight="1" x14ac:dyDescent="0.25">
      <c r="A1111" s="7" t="str">
        <f>IF('1_geral'!$D$49="","",'1_geral'!$A$49)</f>
        <v/>
      </c>
      <c r="B1111" s="49" t="str">
        <f>IF('1_geral'!$G$49="","",'1_geral'!$G$49)</f>
        <v/>
      </c>
      <c r="C1111" s="49" t="str">
        <f>IF('1_geral'!$D$49="","",'1_geral'!$D$49)</f>
        <v/>
      </c>
      <c r="D1111" s="35" t="str">
        <f>IF(C1111="","",1/'3_pessoal'!C$49)</f>
        <v/>
      </c>
      <c r="E1111" s="12">
        <f>IF(C1111="",0,'3_pessoal'!CZ$49)</f>
        <v>0</v>
      </c>
      <c r="F1111" s="33">
        <f>IF(C1111="",0,'3_pessoal'!DB$49)</f>
        <v>0</v>
      </c>
      <c r="G1111" s="12">
        <f t="shared" si="524"/>
        <v>0</v>
      </c>
      <c r="I1111" s="12">
        <f t="shared" si="549"/>
        <v>0</v>
      </c>
      <c r="J1111" s="12">
        <f t="shared" si="550"/>
        <v>0</v>
      </c>
      <c r="L1111" s="12">
        <f t="shared" si="525"/>
        <v>0</v>
      </c>
      <c r="M1111" s="33">
        <f t="shared" si="526"/>
        <v>0</v>
      </c>
      <c r="O1111" s="12">
        <f t="shared" si="527"/>
        <v>0</v>
      </c>
      <c r="P1111" s="33">
        <f t="shared" si="528"/>
        <v>0</v>
      </c>
      <c r="R1111" s="12">
        <f t="shared" si="529"/>
        <v>0</v>
      </c>
      <c r="S1111" s="33">
        <f t="shared" si="530"/>
        <v>0</v>
      </c>
      <c r="U1111" s="12">
        <f t="shared" si="531"/>
        <v>0</v>
      </c>
      <c r="V1111" s="33">
        <f t="shared" si="532"/>
        <v>0</v>
      </c>
      <c r="X1111" s="12">
        <f t="shared" si="533"/>
        <v>0</v>
      </c>
      <c r="Y1111" s="33">
        <f t="shared" si="534"/>
        <v>0</v>
      </c>
      <c r="AA1111" s="12">
        <f t="shared" si="535"/>
        <v>0</v>
      </c>
      <c r="AB1111" s="33">
        <f t="shared" si="536"/>
        <v>0</v>
      </c>
      <c r="AD1111" s="12">
        <f t="shared" si="537"/>
        <v>0</v>
      </c>
      <c r="AE1111" s="33">
        <f t="shared" si="538"/>
        <v>0</v>
      </c>
      <c r="AG1111" s="12">
        <f t="shared" si="539"/>
        <v>0</v>
      </c>
      <c r="AH1111" s="33">
        <f t="shared" si="540"/>
        <v>0</v>
      </c>
      <c r="AJ1111" s="12">
        <f t="shared" si="541"/>
        <v>0</v>
      </c>
      <c r="AK1111" s="33">
        <f t="shared" si="542"/>
        <v>0</v>
      </c>
      <c r="AM1111" s="12">
        <f t="shared" si="543"/>
        <v>0</v>
      </c>
      <c r="AN1111" s="33">
        <f t="shared" si="544"/>
        <v>0</v>
      </c>
      <c r="AP1111" s="12">
        <f t="shared" si="545"/>
        <v>0</v>
      </c>
      <c r="AQ1111" s="33">
        <f t="shared" si="546"/>
        <v>0</v>
      </c>
      <c r="AS1111" s="12">
        <f t="shared" si="547"/>
        <v>0</v>
      </c>
      <c r="AT1111" s="33">
        <f t="shared" si="548"/>
        <v>0</v>
      </c>
      <c r="AU1111" s="158" t="str">
        <f>IF(C1111="","",VLOOKUP(B1111,apoio!P:S,4,0))</f>
        <v/>
      </c>
    </row>
    <row r="1112" spans="1:47" ht="15" customHeight="1" x14ac:dyDescent="0.25">
      <c r="A1112" s="10" t="str">
        <f>IF('1_geral'!$D$50="","",'1_geral'!$A$50)</f>
        <v/>
      </c>
      <c r="B1112" s="48" t="str">
        <f>IF('1_geral'!$G$50="","",'1_geral'!$G$50)</f>
        <v/>
      </c>
      <c r="C1112" s="48" t="str">
        <f>IF('1_geral'!$D$50="","",'1_geral'!$D$50)</f>
        <v/>
      </c>
      <c r="D1112" s="35" t="str">
        <f>IF(C1112="","",1/'3_pessoal'!C$50)</f>
        <v/>
      </c>
      <c r="E1112" s="11">
        <f>IF(C1112="",0,'3_pessoal'!CZ$50)</f>
        <v>0</v>
      </c>
      <c r="F1112" s="108">
        <f>IF(C1112="",0,'3_pessoal'!DB$50)</f>
        <v>0</v>
      </c>
      <c r="G1112" s="11">
        <f t="shared" si="524"/>
        <v>0</v>
      </c>
      <c r="I1112" s="11">
        <f t="shared" si="549"/>
        <v>0</v>
      </c>
      <c r="J1112" s="112">
        <f t="shared" si="550"/>
        <v>0</v>
      </c>
      <c r="L1112" s="11">
        <f t="shared" si="525"/>
        <v>0</v>
      </c>
      <c r="M1112" s="108">
        <f t="shared" si="526"/>
        <v>0</v>
      </c>
      <c r="O1112" s="11">
        <f t="shared" si="527"/>
        <v>0</v>
      </c>
      <c r="P1112" s="108">
        <f t="shared" si="528"/>
        <v>0</v>
      </c>
      <c r="R1112" s="11">
        <f t="shared" si="529"/>
        <v>0</v>
      </c>
      <c r="S1112" s="108">
        <f t="shared" si="530"/>
        <v>0</v>
      </c>
      <c r="U1112" s="11">
        <f t="shared" si="531"/>
        <v>0</v>
      </c>
      <c r="V1112" s="108">
        <f t="shared" si="532"/>
        <v>0</v>
      </c>
      <c r="X1112" s="11">
        <f t="shared" si="533"/>
        <v>0</v>
      </c>
      <c r="Y1112" s="108">
        <f t="shared" si="534"/>
        <v>0</v>
      </c>
      <c r="AA1112" s="11">
        <f t="shared" si="535"/>
        <v>0</v>
      </c>
      <c r="AB1112" s="108">
        <f t="shared" si="536"/>
        <v>0</v>
      </c>
      <c r="AD1112" s="11">
        <f t="shared" si="537"/>
        <v>0</v>
      </c>
      <c r="AE1112" s="108">
        <f t="shared" si="538"/>
        <v>0</v>
      </c>
      <c r="AG1112" s="11">
        <f t="shared" si="539"/>
        <v>0</v>
      </c>
      <c r="AH1112" s="108">
        <f t="shared" si="540"/>
        <v>0</v>
      </c>
      <c r="AJ1112" s="11">
        <f t="shared" si="541"/>
        <v>0</v>
      </c>
      <c r="AK1112" s="108">
        <f t="shared" si="542"/>
        <v>0</v>
      </c>
      <c r="AM1112" s="11">
        <f t="shared" si="543"/>
        <v>0</v>
      </c>
      <c r="AN1112" s="108">
        <f t="shared" si="544"/>
        <v>0</v>
      </c>
      <c r="AP1112" s="11">
        <f t="shared" si="545"/>
        <v>0</v>
      </c>
      <c r="AQ1112" s="108">
        <f t="shared" si="546"/>
        <v>0</v>
      </c>
      <c r="AS1112" s="11">
        <f t="shared" si="547"/>
        <v>0</v>
      </c>
      <c r="AT1112" s="108">
        <f t="shared" si="548"/>
        <v>0</v>
      </c>
      <c r="AU1112" s="158" t="str">
        <f>IF(C1112="","",VLOOKUP(B1112,apoio!P:S,4,0))</f>
        <v/>
      </c>
    </row>
    <row r="1113" spans="1:47" ht="15" customHeight="1" x14ac:dyDescent="0.25">
      <c r="A1113" s="7" t="str">
        <f>IF('1_geral'!$D$51="","",'1_geral'!$A$51)</f>
        <v/>
      </c>
      <c r="B1113" s="49" t="str">
        <f>IF('1_geral'!$G$51="","",'1_geral'!$G$51)</f>
        <v/>
      </c>
      <c r="C1113" s="49" t="str">
        <f>IF('1_geral'!$D$51="","",'1_geral'!$D$51)</f>
        <v/>
      </c>
      <c r="D1113" s="35" t="str">
        <f>IF(C1113="","",1/'3_pessoal'!C$51)</f>
        <v/>
      </c>
      <c r="E1113" s="12">
        <f>IF(C1113="",0,'3_pessoal'!CZ$51)</f>
        <v>0</v>
      </c>
      <c r="F1113" s="33">
        <f>IF(C1113="",0,'3_pessoal'!DB$51)</f>
        <v>0</v>
      </c>
      <c r="G1113" s="12">
        <f t="shared" si="524"/>
        <v>0</v>
      </c>
      <c r="I1113" s="12">
        <f t="shared" si="549"/>
        <v>0</v>
      </c>
      <c r="J1113" s="12">
        <f t="shared" si="550"/>
        <v>0</v>
      </c>
      <c r="L1113" s="12">
        <f t="shared" si="525"/>
        <v>0</v>
      </c>
      <c r="M1113" s="33">
        <f t="shared" si="526"/>
        <v>0</v>
      </c>
      <c r="O1113" s="12">
        <f t="shared" si="527"/>
        <v>0</v>
      </c>
      <c r="P1113" s="33">
        <f t="shared" si="528"/>
        <v>0</v>
      </c>
      <c r="R1113" s="12">
        <f t="shared" si="529"/>
        <v>0</v>
      </c>
      <c r="S1113" s="33">
        <f t="shared" si="530"/>
        <v>0</v>
      </c>
      <c r="U1113" s="12">
        <f t="shared" si="531"/>
        <v>0</v>
      </c>
      <c r="V1113" s="33">
        <f t="shared" si="532"/>
        <v>0</v>
      </c>
      <c r="X1113" s="12">
        <f t="shared" si="533"/>
        <v>0</v>
      </c>
      <c r="Y1113" s="33">
        <f t="shared" si="534"/>
        <v>0</v>
      </c>
      <c r="AA1113" s="12">
        <f t="shared" si="535"/>
        <v>0</v>
      </c>
      <c r="AB1113" s="33">
        <f t="shared" si="536"/>
        <v>0</v>
      </c>
      <c r="AD1113" s="12">
        <f t="shared" si="537"/>
        <v>0</v>
      </c>
      <c r="AE1113" s="33">
        <f t="shared" si="538"/>
        <v>0</v>
      </c>
      <c r="AG1113" s="12">
        <f t="shared" si="539"/>
        <v>0</v>
      </c>
      <c r="AH1113" s="33">
        <f t="shared" si="540"/>
        <v>0</v>
      </c>
      <c r="AJ1113" s="12">
        <f t="shared" si="541"/>
        <v>0</v>
      </c>
      <c r="AK1113" s="33">
        <f t="shared" si="542"/>
        <v>0</v>
      </c>
      <c r="AM1113" s="12">
        <f t="shared" si="543"/>
        <v>0</v>
      </c>
      <c r="AN1113" s="33">
        <f t="shared" si="544"/>
        <v>0</v>
      </c>
      <c r="AP1113" s="12">
        <f t="shared" si="545"/>
        <v>0</v>
      </c>
      <c r="AQ1113" s="33">
        <f t="shared" si="546"/>
        <v>0</v>
      </c>
      <c r="AS1113" s="12">
        <f t="shared" si="547"/>
        <v>0</v>
      </c>
      <c r="AT1113" s="33">
        <f t="shared" si="548"/>
        <v>0</v>
      </c>
      <c r="AU1113" s="158" t="str">
        <f>IF(C1113="","",VLOOKUP(B1113,apoio!P:S,4,0))</f>
        <v/>
      </c>
    </row>
    <row r="1114" spans="1:47" ht="15" customHeight="1" x14ac:dyDescent="0.25">
      <c r="A1114" s="10" t="str">
        <f>IF('1_geral'!$D$52="","",'1_geral'!$A$52)</f>
        <v/>
      </c>
      <c r="B1114" s="48" t="str">
        <f>IF('1_geral'!$G$52="","",'1_geral'!$G$52)</f>
        <v/>
      </c>
      <c r="C1114" s="48" t="str">
        <f>IF('1_geral'!$D$52="","",'1_geral'!$D$52)</f>
        <v/>
      </c>
      <c r="D1114" s="35" t="str">
        <f>IF(C1114="","",1/'3_pessoal'!C$52)</f>
        <v/>
      </c>
      <c r="E1114" s="11">
        <f>IF(C1114="",0,'3_pessoal'!CZ$52)</f>
        <v>0</v>
      </c>
      <c r="F1114" s="108">
        <f>IF(C1114="",0,'3_pessoal'!DB$52)</f>
        <v>0</v>
      </c>
      <c r="G1114" s="11">
        <f t="shared" si="524"/>
        <v>0</v>
      </c>
      <c r="I1114" s="11">
        <f t="shared" si="549"/>
        <v>0</v>
      </c>
      <c r="J1114" s="112">
        <f t="shared" si="550"/>
        <v>0</v>
      </c>
      <c r="L1114" s="11">
        <f t="shared" si="525"/>
        <v>0</v>
      </c>
      <c r="M1114" s="108">
        <f t="shared" si="526"/>
        <v>0</v>
      </c>
      <c r="O1114" s="11">
        <f t="shared" si="527"/>
        <v>0</v>
      </c>
      <c r="P1114" s="108">
        <f t="shared" si="528"/>
        <v>0</v>
      </c>
      <c r="R1114" s="11">
        <f t="shared" si="529"/>
        <v>0</v>
      </c>
      <c r="S1114" s="108">
        <f t="shared" si="530"/>
        <v>0</v>
      </c>
      <c r="U1114" s="11">
        <f t="shared" si="531"/>
        <v>0</v>
      </c>
      <c r="V1114" s="108">
        <f t="shared" si="532"/>
        <v>0</v>
      </c>
      <c r="X1114" s="11">
        <f t="shared" si="533"/>
        <v>0</v>
      </c>
      <c r="Y1114" s="108">
        <f t="shared" si="534"/>
        <v>0</v>
      </c>
      <c r="AA1114" s="11">
        <f t="shared" si="535"/>
        <v>0</v>
      </c>
      <c r="AB1114" s="108">
        <f t="shared" si="536"/>
        <v>0</v>
      </c>
      <c r="AD1114" s="11">
        <f t="shared" si="537"/>
        <v>0</v>
      </c>
      <c r="AE1114" s="108">
        <f t="shared" si="538"/>
        <v>0</v>
      </c>
      <c r="AG1114" s="11">
        <f t="shared" si="539"/>
        <v>0</v>
      </c>
      <c r="AH1114" s="108">
        <f t="shared" si="540"/>
        <v>0</v>
      </c>
      <c r="AJ1114" s="11">
        <f t="shared" si="541"/>
        <v>0</v>
      </c>
      <c r="AK1114" s="108">
        <f t="shared" si="542"/>
        <v>0</v>
      </c>
      <c r="AM1114" s="11">
        <f t="shared" si="543"/>
        <v>0</v>
      </c>
      <c r="AN1114" s="108">
        <f t="shared" si="544"/>
        <v>0</v>
      </c>
      <c r="AP1114" s="11">
        <f t="shared" si="545"/>
        <v>0</v>
      </c>
      <c r="AQ1114" s="108">
        <f t="shared" si="546"/>
        <v>0</v>
      </c>
      <c r="AS1114" s="11">
        <f t="shared" si="547"/>
        <v>0</v>
      </c>
      <c r="AT1114" s="108">
        <f t="shared" si="548"/>
        <v>0</v>
      </c>
      <c r="AU1114" s="158" t="str">
        <f>IF(C1114="","",VLOOKUP(B1114,apoio!P:S,4,0))</f>
        <v/>
      </c>
    </row>
    <row r="1115" spans="1:47" ht="15" customHeight="1" x14ac:dyDescent="0.25">
      <c r="A1115" s="7" t="str">
        <f>IF('1_geral'!$D$53="","",'1_geral'!$A$53)</f>
        <v/>
      </c>
      <c r="B1115" s="49" t="str">
        <f>IF('1_geral'!$G$53="","",'1_geral'!$G$53)</f>
        <v/>
      </c>
      <c r="C1115" s="49" t="str">
        <f>IF('1_geral'!$D$53="","",'1_geral'!$D$53)</f>
        <v/>
      </c>
      <c r="D1115" s="35" t="str">
        <f>IF(C1115="","",1/'3_pessoal'!C$53)</f>
        <v/>
      </c>
      <c r="E1115" s="12">
        <f>IF(C1115="",0,'3_pessoal'!CZ$53)</f>
        <v>0</v>
      </c>
      <c r="F1115" s="33">
        <f>IF(C1115="",0,'3_pessoal'!DB$53)</f>
        <v>0</v>
      </c>
      <c r="G1115" s="12">
        <f t="shared" si="524"/>
        <v>0</v>
      </c>
      <c r="I1115" s="12">
        <f t="shared" si="549"/>
        <v>0</v>
      </c>
      <c r="J1115" s="12">
        <f t="shared" si="550"/>
        <v>0</v>
      </c>
      <c r="L1115" s="12">
        <f t="shared" si="525"/>
        <v>0</v>
      </c>
      <c r="M1115" s="33">
        <f t="shared" si="526"/>
        <v>0</v>
      </c>
      <c r="O1115" s="12">
        <f t="shared" si="527"/>
        <v>0</v>
      </c>
      <c r="P1115" s="33">
        <f t="shared" si="528"/>
        <v>0</v>
      </c>
      <c r="R1115" s="12">
        <f t="shared" si="529"/>
        <v>0</v>
      </c>
      <c r="S1115" s="33">
        <f t="shared" si="530"/>
        <v>0</v>
      </c>
      <c r="U1115" s="12">
        <f t="shared" si="531"/>
        <v>0</v>
      </c>
      <c r="V1115" s="33">
        <f t="shared" si="532"/>
        <v>0</v>
      </c>
      <c r="X1115" s="12">
        <f t="shared" si="533"/>
        <v>0</v>
      </c>
      <c r="Y1115" s="33">
        <f t="shared" si="534"/>
        <v>0</v>
      </c>
      <c r="AA1115" s="12">
        <f t="shared" si="535"/>
        <v>0</v>
      </c>
      <c r="AB1115" s="33">
        <f t="shared" si="536"/>
        <v>0</v>
      </c>
      <c r="AD1115" s="12">
        <f t="shared" si="537"/>
        <v>0</v>
      </c>
      <c r="AE1115" s="33">
        <f t="shared" si="538"/>
        <v>0</v>
      </c>
      <c r="AG1115" s="12">
        <f t="shared" si="539"/>
        <v>0</v>
      </c>
      <c r="AH1115" s="33">
        <f t="shared" si="540"/>
        <v>0</v>
      </c>
      <c r="AJ1115" s="12">
        <f t="shared" si="541"/>
        <v>0</v>
      </c>
      <c r="AK1115" s="33">
        <f t="shared" si="542"/>
        <v>0</v>
      </c>
      <c r="AM1115" s="12">
        <f t="shared" si="543"/>
        <v>0</v>
      </c>
      <c r="AN1115" s="33">
        <f t="shared" si="544"/>
        <v>0</v>
      </c>
      <c r="AP1115" s="12">
        <f t="shared" si="545"/>
        <v>0</v>
      </c>
      <c r="AQ1115" s="33">
        <f t="shared" si="546"/>
        <v>0</v>
      </c>
      <c r="AS1115" s="12">
        <f t="shared" si="547"/>
        <v>0</v>
      </c>
      <c r="AT1115" s="33">
        <f t="shared" si="548"/>
        <v>0</v>
      </c>
      <c r="AU1115" s="158" t="str">
        <f>IF(C1115="","",VLOOKUP(B1115,apoio!P:S,4,0))</f>
        <v/>
      </c>
    </row>
    <row r="1116" spans="1:47" ht="15" customHeight="1" x14ac:dyDescent="0.25">
      <c r="A1116" s="10" t="str">
        <f>IF('1_geral'!$D$54="","",'1_geral'!$A$54)</f>
        <v/>
      </c>
      <c r="B1116" s="48" t="str">
        <f>IF('1_geral'!$G$54="","",'1_geral'!$G$54)</f>
        <v/>
      </c>
      <c r="C1116" s="48" t="str">
        <f>IF('1_geral'!$D$54="","",'1_geral'!$D$54)</f>
        <v/>
      </c>
      <c r="D1116" s="35" t="str">
        <f>IF(C1116="","",1/'3_pessoal'!C$54)</f>
        <v/>
      </c>
      <c r="E1116" s="11">
        <f>IF(C1116="",0,'3_pessoal'!CZ$54)</f>
        <v>0</v>
      </c>
      <c r="F1116" s="108">
        <f>IF(C1116="",0,'3_pessoal'!DB$54)</f>
        <v>0</v>
      </c>
      <c r="G1116" s="11">
        <f t="shared" si="524"/>
        <v>0</v>
      </c>
      <c r="I1116" s="11">
        <f t="shared" si="549"/>
        <v>0</v>
      </c>
      <c r="J1116" s="112">
        <f t="shared" si="550"/>
        <v>0</v>
      </c>
      <c r="L1116" s="11">
        <f t="shared" si="525"/>
        <v>0</v>
      </c>
      <c r="M1116" s="108">
        <f t="shared" si="526"/>
        <v>0</v>
      </c>
      <c r="O1116" s="11">
        <f t="shared" si="527"/>
        <v>0</v>
      </c>
      <c r="P1116" s="108">
        <f t="shared" si="528"/>
        <v>0</v>
      </c>
      <c r="R1116" s="11">
        <f t="shared" si="529"/>
        <v>0</v>
      </c>
      <c r="S1116" s="108">
        <f t="shared" si="530"/>
        <v>0</v>
      </c>
      <c r="U1116" s="11">
        <f t="shared" si="531"/>
        <v>0</v>
      </c>
      <c r="V1116" s="108">
        <f t="shared" si="532"/>
        <v>0</v>
      </c>
      <c r="X1116" s="11">
        <f t="shared" si="533"/>
        <v>0</v>
      </c>
      <c r="Y1116" s="108">
        <f t="shared" si="534"/>
        <v>0</v>
      </c>
      <c r="AA1116" s="11">
        <f t="shared" si="535"/>
        <v>0</v>
      </c>
      <c r="AB1116" s="108">
        <f t="shared" si="536"/>
        <v>0</v>
      </c>
      <c r="AD1116" s="11">
        <f t="shared" si="537"/>
        <v>0</v>
      </c>
      <c r="AE1116" s="108">
        <f t="shared" si="538"/>
        <v>0</v>
      </c>
      <c r="AG1116" s="11">
        <f t="shared" si="539"/>
        <v>0</v>
      </c>
      <c r="AH1116" s="108">
        <f t="shared" si="540"/>
        <v>0</v>
      </c>
      <c r="AJ1116" s="11">
        <f t="shared" si="541"/>
        <v>0</v>
      </c>
      <c r="AK1116" s="108">
        <f t="shared" si="542"/>
        <v>0</v>
      </c>
      <c r="AM1116" s="11">
        <f t="shared" si="543"/>
        <v>0</v>
      </c>
      <c r="AN1116" s="108">
        <f t="shared" si="544"/>
        <v>0</v>
      </c>
      <c r="AP1116" s="11">
        <f t="shared" si="545"/>
        <v>0</v>
      </c>
      <c r="AQ1116" s="108">
        <f t="shared" si="546"/>
        <v>0</v>
      </c>
      <c r="AS1116" s="11">
        <f t="shared" si="547"/>
        <v>0</v>
      </c>
      <c r="AT1116" s="108">
        <f t="shared" si="548"/>
        <v>0</v>
      </c>
      <c r="AU1116" s="158" t="str">
        <f>IF(C1116="","",VLOOKUP(B1116,apoio!P:S,4,0))</f>
        <v/>
      </c>
    </row>
    <row r="1117" spans="1:47" ht="15" customHeight="1" x14ac:dyDescent="0.25">
      <c r="A1117" s="7" t="str">
        <f>IF('1_geral'!$D$55="","",'1_geral'!$A$55)</f>
        <v/>
      </c>
      <c r="B1117" s="49" t="str">
        <f>IF('1_geral'!$G$55="","",'1_geral'!$G$55)</f>
        <v/>
      </c>
      <c r="C1117" s="49" t="str">
        <f>IF('1_geral'!$D$55="","",'1_geral'!$D$55)</f>
        <v/>
      </c>
      <c r="D1117" s="35" t="str">
        <f>IF(C1117="","",1/'3_pessoal'!C$55)</f>
        <v/>
      </c>
      <c r="E1117" s="12">
        <f>IF(C1117="",0,'3_pessoal'!CZ$55)</f>
        <v>0</v>
      </c>
      <c r="F1117" s="33">
        <f>IF(C1117="",0,'3_pessoal'!DB$55)</f>
        <v>0</v>
      </c>
      <c r="G1117" s="12">
        <f t="shared" si="524"/>
        <v>0</v>
      </c>
      <c r="I1117" s="12">
        <f t="shared" si="549"/>
        <v>0</v>
      </c>
      <c r="J1117" s="12">
        <f t="shared" si="550"/>
        <v>0</v>
      </c>
      <c r="L1117" s="12">
        <f t="shared" si="525"/>
        <v>0</v>
      </c>
      <c r="M1117" s="33">
        <f t="shared" si="526"/>
        <v>0</v>
      </c>
      <c r="O1117" s="12">
        <f t="shared" si="527"/>
        <v>0</v>
      </c>
      <c r="P1117" s="33">
        <f t="shared" si="528"/>
        <v>0</v>
      </c>
      <c r="R1117" s="12">
        <f t="shared" si="529"/>
        <v>0</v>
      </c>
      <c r="S1117" s="33">
        <f t="shared" si="530"/>
        <v>0</v>
      </c>
      <c r="U1117" s="12">
        <f t="shared" si="531"/>
        <v>0</v>
      </c>
      <c r="V1117" s="33">
        <f t="shared" si="532"/>
        <v>0</v>
      </c>
      <c r="X1117" s="12">
        <f t="shared" si="533"/>
        <v>0</v>
      </c>
      <c r="Y1117" s="33">
        <f t="shared" si="534"/>
        <v>0</v>
      </c>
      <c r="AA1117" s="12">
        <f t="shared" si="535"/>
        <v>0</v>
      </c>
      <c r="AB1117" s="33">
        <f t="shared" si="536"/>
        <v>0</v>
      </c>
      <c r="AD1117" s="12">
        <f t="shared" si="537"/>
        <v>0</v>
      </c>
      <c r="AE1117" s="33">
        <f t="shared" si="538"/>
        <v>0</v>
      </c>
      <c r="AG1117" s="12">
        <f t="shared" si="539"/>
        <v>0</v>
      </c>
      <c r="AH1117" s="33">
        <f t="shared" si="540"/>
        <v>0</v>
      </c>
      <c r="AJ1117" s="12">
        <f t="shared" si="541"/>
        <v>0</v>
      </c>
      <c r="AK1117" s="33">
        <f t="shared" si="542"/>
        <v>0</v>
      </c>
      <c r="AM1117" s="12">
        <f t="shared" si="543"/>
        <v>0</v>
      </c>
      <c r="AN1117" s="33">
        <f t="shared" si="544"/>
        <v>0</v>
      </c>
      <c r="AP1117" s="12">
        <f t="shared" si="545"/>
        <v>0</v>
      </c>
      <c r="AQ1117" s="33">
        <f t="shared" si="546"/>
        <v>0</v>
      </c>
      <c r="AS1117" s="12">
        <f t="shared" si="547"/>
        <v>0</v>
      </c>
      <c r="AT1117" s="33">
        <f t="shared" si="548"/>
        <v>0</v>
      </c>
      <c r="AU1117" s="158" t="str">
        <f>IF(C1117="","",VLOOKUP(B1117,apoio!P:S,4,0))</f>
        <v/>
      </c>
    </row>
    <row r="1118" spans="1:47" ht="15" customHeight="1" x14ac:dyDescent="0.25">
      <c r="A1118" s="10" t="str">
        <f>IF('1_geral'!$D$56="","",'1_geral'!$A$56)</f>
        <v/>
      </c>
      <c r="B1118" s="48" t="str">
        <f>IF('1_geral'!$G$56="","",'1_geral'!$G$56)</f>
        <v/>
      </c>
      <c r="C1118" s="48" t="str">
        <f>IF('1_geral'!$D$56="","",'1_geral'!$D$56)</f>
        <v/>
      </c>
      <c r="D1118" s="35" t="str">
        <f>IF(C1118="","",1/'3_pessoal'!C$56)</f>
        <v/>
      </c>
      <c r="E1118" s="11">
        <f>IF(C1118="",0,'3_pessoal'!CZ$56)</f>
        <v>0</v>
      </c>
      <c r="F1118" s="108">
        <f>IF(C1118="",0,'3_pessoal'!DB$56)</f>
        <v>0</v>
      </c>
      <c r="G1118" s="11">
        <f t="shared" si="524"/>
        <v>0</v>
      </c>
      <c r="I1118" s="11">
        <f t="shared" si="549"/>
        <v>0</v>
      </c>
      <c r="J1118" s="112">
        <f t="shared" si="550"/>
        <v>0</v>
      </c>
      <c r="L1118" s="11">
        <f t="shared" si="525"/>
        <v>0</v>
      </c>
      <c r="M1118" s="108">
        <f t="shared" si="526"/>
        <v>0</v>
      </c>
      <c r="O1118" s="11">
        <f t="shared" si="527"/>
        <v>0</v>
      </c>
      <c r="P1118" s="108">
        <f t="shared" si="528"/>
        <v>0</v>
      </c>
      <c r="R1118" s="11">
        <f t="shared" si="529"/>
        <v>0</v>
      </c>
      <c r="S1118" s="108">
        <f t="shared" si="530"/>
        <v>0</v>
      </c>
      <c r="U1118" s="11">
        <f t="shared" si="531"/>
        <v>0</v>
      </c>
      <c r="V1118" s="108">
        <f t="shared" si="532"/>
        <v>0</v>
      </c>
      <c r="X1118" s="11">
        <f t="shared" si="533"/>
        <v>0</v>
      </c>
      <c r="Y1118" s="108">
        <f t="shared" si="534"/>
        <v>0</v>
      </c>
      <c r="AA1118" s="11">
        <f t="shared" si="535"/>
        <v>0</v>
      </c>
      <c r="AB1118" s="108">
        <f t="shared" si="536"/>
        <v>0</v>
      </c>
      <c r="AD1118" s="11">
        <f t="shared" si="537"/>
        <v>0</v>
      </c>
      <c r="AE1118" s="108">
        <f t="shared" si="538"/>
        <v>0</v>
      </c>
      <c r="AG1118" s="11">
        <f t="shared" si="539"/>
        <v>0</v>
      </c>
      <c r="AH1118" s="108">
        <f t="shared" si="540"/>
        <v>0</v>
      </c>
      <c r="AJ1118" s="11">
        <f t="shared" si="541"/>
        <v>0</v>
      </c>
      <c r="AK1118" s="108">
        <f t="shared" si="542"/>
        <v>0</v>
      </c>
      <c r="AM1118" s="11">
        <f t="shared" si="543"/>
        <v>0</v>
      </c>
      <c r="AN1118" s="108">
        <f t="shared" si="544"/>
        <v>0</v>
      </c>
      <c r="AP1118" s="11">
        <f t="shared" si="545"/>
        <v>0</v>
      </c>
      <c r="AQ1118" s="108">
        <f t="shared" si="546"/>
        <v>0</v>
      </c>
      <c r="AS1118" s="11">
        <f t="shared" si="547"/>
        <v>0</v>
      </c>
      <c r="AT1118" s="108">
        <f t="shared" si="548"/>
        <v>0</v>
      </c>
      <c r="AU1118" s="158" t="str">
        <f>IF(C1118="","",VLOOKUP(B1118,apoio!P:S,4,0))</f>
        <v/>
      </c>
    </row>
    <row r="1119" spans="1:47" ht="15" customHeight="1" x14ac:dyDescent="0.25">
      <c r="A1119" s="7" t="str">
        <f>IF('1_geral'!$D$57="","",'1_geral'!$A$57)</f>
        <v/>
      </c>
      <c r="B1119" s="49" t="str">
        <f>IF('1_geral'!$G$57="","",'1_geral'!$G$57)</f>
        <v/>
      </c>
      <c r="C1119" s="49" t="str">
        <f>IF('1_geral'!$D$57="","",'1_geral'!$D$57)</f>
        <v/>
      </c>
      <c r="D1119" s="35" t="str">
        <f>IF(C1119="","",1/'3_pessoal'!C$57)</f>
        <v/>
      </c>
      <c r="E1119" s="12">
        <f>IF(C1119="",0,'3_pessoal'!CZ$57)</f>
        <v>0</v>
      </c>
      <c r="F1119" s="33">
        <f>IF(C1119="",0,'3_pessoal'!DB$57)</f>
        <v>0</v>
      </c>
      <c r="G1119" s="12">
        <f t="shared" si="524"/>
        <v>0</v>
      </c>
      <c r="I1119" s="12">
        <f t="shared" si="549"/>
        <v>0</v>
      </c>
      <c r="J1119" s="12">
        <f t="shared" si="550"/>
        <v>0</v>
      </c>
      <c r="L1119" s="12">
        <f t="shared" si="525"/>
        <v>0</v>
      </c>
      <c r="M1119" s="33">
        <f t="shared" si="526"/>
        <v>0</v>
      </c>
      <c r="O1119" s="12">
        <f t="shared" si="527"/>
        <v>0</v>
      </c>
      <c r="P1119" s="33">
        <f t="shared" si="528"/>
        <v>0</v>
      </c>
      <c r="R1119" s="12">
        <f t="shared" si="529"/>
        <v>0</v>
      </c>
      <c r="S1119" s="33">
        <f t="shared" si="530"/>
        <v>0</v>
      </c>
      <c r="U1119" s="12">
        <f t="shared" si="531"/>
        <v>0</v>
      </c>
      <c r="V1119" s="33">
        <f t="shared" si="532"/>
        <v>0</v>
      </c>
      <c r="X1119" s="12">
        <f t="shared" si="533"/>
        <v>0</v>
      </c>
      <c r="Y1119" s="33">
        <f t="shared" si="534"/>
        <v>0</v>
      </c>
      <c r="AA1119" s="12">
        <f t="shared" si="535"/>
        <v>0</v>
      </c>
      <c r="AB1119" s="33">
        <f t="shared" si="536"/>
        <v>0</v>
      </c>
      <c r="AD1119" s="12">
        <f t="shared" si="537"/>
        <v>0</v>
      </c>
      <c r="AE1119" s="33">
        <f t="shared" si="538"/>
        <v>0</v>
      </c>
      <c r="AG1119" s="12">
        <f t="shared" si="539"/>
        <v>0</v>
      </c>
      <c r="AH1119" s="33">
        <f t="shared" si="540"/>
        <v>0</v>
      </c>
      <c r="AJ1119" s="12">
        <f t="shared" si="541"/>
        <v>0</v>
      </c>
      <c r="AK1119" s="33">
        <f t="shared" si="542"/>
        <v>0</v>
      </c>
      <c r="AM1119" s="12">
        <f t="shared" si="543"/>
        <v>0</v>
      </c>
      <c r="AN1119" s="33">
        <f t="shared" si="544"/>
        <v>0</v>
      </c>
      <c r="AP1119" s="12">
        <f t="shared" si="545"/>
        <v>0</v>
      </c>
      <c r="AQ1119" s="33">
        <f t="shared" si="546"/>
        <v>0</v>
      </c>
      <c r="AS1119" s="12">
        <f t="shared" si="547"/>
        <v>0</v>
      </c>
      <c r="AT1119" s="33">
        <f t="shared" si="548"/>
        <v>0</v>
      </c>
      <c r="AU1119" s="158" t="str">
        <f>IF(C1119="","",VLOOKUP(B1119,apoio!P:S,4,0))</f>
        <v/>
      </c>
    </row>
    <row r="1120" spans="1:47" ht="15" customHeight="1" x14ac:dyDescent="0.25">
      <c r="A1120" s="10" t="str">
        <f>IF('1_geral'!$D$58="","",'1_geral'!$A$58)</f>
        <v/>
      </c>
      <c r="B1120" s="48" t="str">
        <f>IF('1_geral'!$G$58="","",'1_geral'!$G$58)</f>
        <v/>
      </c>
      <c r="C1120" s="48" t="str">
        <f>IF('1_geral'!$D$58="","",'1_geral'!$D$58)</f>
        <v/>
      </c>
      <c r="D1120" s="35" t="str">
        <f>IF(C1120="","",1/'3_pessoal'!C$58)</f>
        <v/>
      </c>
      <c r="E1120" s="11">
        <f>IF(C1120="",0,'3_pessoal'!CZ$58)</f>
        <v>0</v>
      </c>
      <c r="F1120" s="108">
        <f>IF(C1120="",0,'3_pessoal'!DB$58)</f>
        <v>0</v>
      </c>
      <c r="G1120" s="11">
        <f t="shared" si="524"/>
        <v>0</v>
      </c>
      <c r="I1120" s="11">
        <f t="shared" si="549"/>
        <v>0</v>
      </c>
      <c r="J1120" s="112">
        <f t="shared" si="550"/>
        <v>0</v>
      </c>
      <c r="L1120" s="11">
        <f t="shared" si="525"/>
        <v>0</v>
      </c>
      <c r="M1120" s="108">
        <f t="shared" si="526"/>
        <v>0</v>
      </c>
      <c r="O1120" s="11">
        <f t="shared" si="527"/>
        <v>0</v>
      </c>
      <c r="P1120" s="108">
        <f t="shared" si="528"/>
        <v>0</v>
      </c>
      <c r="R1120" s="11">
        <f t="shared" si="529"/>
        <v>0</v>
      </c>
      <c r="S1120" s="108">
        <f t="shared" si="530"/>
        <v>0</v>
      </c>
      <c r="U1120" s="11">
        <f t="shared" si="531"/>
        <v>0</v>
      </c>
      <c r="V1120" s="108">
        <f t="shared" si="532"/>
        <v>0</v>
      </c>
      <c r="X1120" s="11">
        <f t="shared" si="533"/>
        <v>0</v>
      </c>
      <c r="Y1120" s="108">
        <f t="shared" si="534"/>
        <v>0</v>
      </c>
      <c r="AA1120" s="11">
        <f t="shared" si="535"/>
        <v>0</v>
      </c>
      <c r="AB1120" s="108">
        <f t="shared" si="536"/>
        <v>0</v>
      </c>
      <c r="AD1120" s="11">
        <f t="shared" si="537"/>
        <v>0</v>
      </c>
      <c r="AE1120" s="108">
        <f t="shared" si="538"/>
        <v>0</v>
      </c>
      <c r="AG1120" s="11">
        <f t="shared" si="539"/>
        <v>0</v>
      </c>
      <c r="AH1120" s="108">
        <f t="shared" si="540"/>
        <v>0</v>
      </c>
      <c r="AJ1120" s="11">
        <f t="shared" si="541"/>
        <v>0</v>
      </c>
      <c r="AK1120" s="108">
        <f t="shared" si="542"/>
        <v>0</v>
      </c>
      <c r="AM1120" s="11">
        <f t="shared" si="543"/>
        <v>0</v>
      </c>
      <c r="AN1120" s="108">
        <f t="shared" si="544"/>
        <v>0</v>
      </c>
      <c r="AP1120" s="11">
        <f t="shared" si="545"/>
        <v>0</v>
      </c>
      <c r="AQ1120" s="108">
        <f t="shared" si="546"/>
        <v>0</v>
      </c>
      <c r="AS1120" s="11">
        <f t="shared" si="547"/>
        <v>0</v>
      </c>
      <c r="AT1120" s="108">
        <f t="shared" si="548"/>
        <v>0</v>
      </c>
      <c r="AU1120" s="158" t="str">
        <f>IF(C1120="","",VLOOKUP(B1120,apoio!P:S,4,0))</f>
        <v/>
      </c>
    </row>
    <row r="1121" spans="1:47" ht="15" customHeight="1" x14ac:dyDescent="0.25">
      <c r="A1121" s="47" t="str">
        <f>IF('1_geral'!$D$59="","",'1_geral'!$A$59)</f>
        <v/>
      </c>
      <c r="B1121" s="50" t="str">
        <f>IF('1_geral'!$G$59="","",'1_geral'!$G$59)</f>
        <v/>
      </c>
      <c r="C1121" s="50" t="str">
        <f>IF('1_geral'!$D$59="","",'1_geral'!$D$59)</f>
        <v/>
      </c>
      <c r="D1121" s="138" t="str">
        <f>IF(C1121="","",1/'3_pessoal'!C$59)</f>
        <v/>
      </c>
      <c r="E1121" s="13">
        <f>IF(C1121="",0,'3_pessoal'!CZ$59)</f>
        <v>0</v>
      </c>
      <c r="F1121" s="34">
        <f>IF(C1121="",0,'3_pessoal'!DB$59)</f>
        <v>0</v>
      </c>
      <c r="G1121" s="13">
        <f t="shared" si="524"/>
        <v>0</v>
      </c>
      <c r="H1121" s="4"/>
      <c r="I1121" s="13">
        <f t="shared" si="549"/>
        <v>0</v>
      </c>
      <c r="J1121" s="13">
        <f t="shared" si="550"/>
        <v>0</v>
      </c>
      <c r="K1121" s="4"/>
      <c r="L1121" s="13">
        <f t="shared" si="525"/>
        <v>0</v>
      </c>
      <c r="M1121" s="34">
        <f t="shared" si="526"/>
        <v>0</v>
      </c>
      <c r="N1121" s="492"/>
      <c r="O1121" s="13">
        <f t="shared" si="527"/>
        <v>0</v>
      </c>
      <c r="P1121" s="34">
        <f t="shared" si="528"/>
        <v>0</v>
      </c>
      <c r="Q1121" s="492"/>
      <c r="R1121" s="13">
        <f t="shared" si="529"/>
        <v>0</v>
      </c>
      <c r="S1121" s="34">
        <f t="shared" si="530"/>
        <v>0</v>
      </c>
      <c r="T1121" s="492"/>
      <c r="U1121" s="13">
        <f t="shared" si="531"/>
        <v>0</v>
      </c>
      <c r="V1121" s="34">
        <f t="shared" si="532"/>
        <v>0</v>
      </c>
      <c r="W1121" s="492"/>
      <c r="X1121" s="13">
        <f t="shared" si="533"/>
        <v>0</v>
      </c>
      <c r="Y1121" s="34">
        <f t="shared" si="534"/>
        <v>0</v>
      </c>
      <c r="Z1121" s="492"/>
      <c r="AA1121" s="13">
        <f t="shared" si="535"/>
        <v>0</v>
      </c>
      <c r="AB1121" s="34">
        <f t="shared" si="536"/>
        <v>0</v>
      </c>
      <c r="AC1121" s="492"/>
      <c r="AD1121" s="13">
        <f t="shared" si="537"/>
        <v>0</v>
      </c>
      <c r="AE1121" s="34">
        <f t="shared" si="538"/>
        <v>0</v>
      </c>
      <c r="AF1121" s="492"/>
      <c r="AG1121" s="13">
        <f t="shared" si="539"/>
        <v>0</v>
      </c>
      <c r="AH1121" s="34">
        <f t="shared" si="540"/>
        <v>0</v>
      </c>
      <c r="AI1121" s="492"/>
      <c r="AJ1121" s="13">
        <f t="shared" si="541"/>
        <v>0</v>
      </c>
      <c r="AK1121" s="34">
        <f t="shared" si="542"/>
        <v>0</v>
      </c>
      <c r="AL1121" s="492"/>
      <c r="AM1121" s="13">
        <f t="shared" si="543"/>
        <v>0</v>
      </c>
      <c r="AN1121" s="34">
        <f t="shared" si="544"/>
        <v>0</v>
      </c>
      <c r="AO1121" s="492"/>
      <c r="AP1121" s="13">
        <f t="shared" si="545"/>
        <v>0</v>
      </c>
      <c r="AQ1121" s="34">
        <f t="shared" si="546"/>
        <v>0</v>
      </c>
      <c r="AR1121" s="492"/>
      <c r="AS1121" s="13">
        <f t="shared" si="547"/>
        <v>0</v>
      </c>
      <c r="AT1121" s="34">
        <f t="shared" si="548"/>
        <v>0</v>
      </c>
      <c r="AU1121" s="158" t="str">
        <f>IF(C1121="","",VLOOKUP(B1121,apoio!P:S,4,0))</f>
        <v/>
      </c>
    </row>
    <row r="1122" spans="1:47" ht="15" customHeight="1" x14ac:dyDescent="0.25">
      <c r="A1122" s="8"/>
      <c r="B1122" s="162" t="s">
        <v>68</v>
      </c>
      <c r="C1122" s="163" t="str">
        <f>'3_pessoal'!DD1</f>
        <v/>
      </c>
      <c r="E1122" s="113"/>
      <c r="F1122" s="113"/>
      <c r="G1122" s="113"/>
    </row>
    <row r="1123" spans="1:47" ht="15" customHeight="1" x14ac:dyDescent="0.25">
      <c r="B1123" s="3" t="s">
        <v>1644</v>
      </c>
      <c r="C1123" s="8" t="str">
        <f>'3_pessoal'!DD2</f>
        <v>Nome Sobrenome</v>
      </c>
      <c r="D1123" s="6"/>
      <c r="E1123" s="113"/>
      <c r="F1123" s="113"/>
      <c r="G1123" s="113"/>
      <c r="I1123" s="159" t="str">
        <f>I1128</f>
        <v>Disponível</v>
      </c>
      <c r="J1123" s="160">
        <f>IFERROR(ABS((J1126-J1127)/J1126),0)</f>
        <v>0</v>
      </c>
      <c r="L1123" s="105" t="str">
        <f>L1128</f>
        <v>Disponível</v>
      </c>
      <c r="M1123" s="157">
        <f>IFERROR(ABS((M1126-M1127)/M1126),0)</f>
        <v>0</v>
      </c>
      <c r="O1123" s="105" t="str">
        <f>O1128</f>
        <v>Disponível</v>
      </c>
      <c r="P1123" s="157">
        <f>IFERROR(ABS((P1126-P1127)/P1126),0)</f>
        <v>0</v>
      </c>
      <c r="R1123" s="105" t="str">
        <f>R1128</f>
        <v>Disponível</v>
      </c>
      <c r="S1123" s="157">
        <f>IFERROR(ABS((S1126-S1127)/S1126),0)</f>
        <v>0</v>
      </c>
      <c r="U1123" s="105" t="str">
        <f>U1128</f>
        <v>Disponível</v>
      </c>
      <c r="V1123" s="157">
        <f>IFERROR(ABS((V1126-V1127)/V1126),0)</f>
        <v>0</v>
      </c>
      <c r="X1123" s="105" t="str">
        <f>X1128</f>
        <v>Disponível</v>
      </c>
      <c r="Y1123" s="157">
        <f>IFERROR(ABS((Y1126-Y1127)/Y1126),0)</f>
        <v>0</v>
      </c>
      <c r="AA1123" s="105" t="str">
        <f>AA1128</f>
        <v>Disponível</v>
      </c>
      <c r="AB1123" s="157">
        <f>IFERROR(ABS((AB1126-AB1127)/AB1126),0)</f>
        <v>0</v>
      </c>
      <c r="AD1123" s="105" t="str">
        <f>AD1128</f>
        <v>Disponível</v>
      </c>
      <c r="AE1123" s="157">
        <f>IFERROR(ABS((AE1126-AE1127)/AE1126),0)</f>
        <v>0</v>
      </c>
      <c r="AG1123" s="105" t="str">
        <f>AG1128</f>
        <v>Disponível</v>
      </c>
      <c r="AH1123" s="157">
        <f>IFERROR(ABS((AH1126-AH1127)/AH1126),0)</f>
        <v>0</v>
      </c>
      <c r="AJ1123" s="105" t="str">
        <f>AJ1128</f>
        <v>Disponível</v>
      </c>
      <c r="AK1123" s="157">
        <f>IFERROR(ABS((AK1126-AK1127)/AK1126),0)</f>
        <v>0</v>
      </c>
      <c r="AM1123" s="105" t="str">
        <f>AM1128</f>
        <v>Disponível</v>
      </c>
      <c r="AN1123" s="157">
        <f>IFERROR(ABS((AN1126-AN1127)/AN1126),0)</f>
        <v>0</v>
      </c>
      <c r="AP1123" s="105" t="str">
        <f>AP1128</f>
        <v>Disponível</v>
      </c>
      <c r="AQ1123" s="157">
        <f>IFERROR(ABS((AQ1126-AQ1127)/AQ1126),0)</f>
        <v>0</v>
      </c>
      <c r="AS1123" s="105" t="str">
        <f>AS1128</f>
        <v>Disponível</v>
      </c>
      <c r="AT1123" s="157">
        <f>IFERROR(ABS((AT1126-AT1127)/AT1126),0)</f>
        <v>0</v>
      </c>
    </row>
    <row r="1124" spans="1:47" ht="15" customHeight="1" x14ac:dyDescent="0.25">
      <c r="B1124" s="3" t="s">
        <v>1645</v>
      </c>
      <c r="C1124" s="8" t="str">
        <f>'1_geral'!$D$2</f>
        <v/>
      </c>
      <c r="E1124" s="647"/>
      <c r="F1124" s="647"/>
      <c r="G1124" s="647"/>
      <c r="I1124" s="35"/>
      <c r="J1124" s="35" t="e">
        <f>(J1126-J1127)/J1126</f>
        <v>#DIV/0!</v>
      </c>
      <c r="K1124" s="35"/>
      <c r="L1124" s="165"/>
      <c r="M1124" s="165" t="e">
        <f>(M1126-M1127)/M1126</f>
        <v>#DIV/0!</v>
      </c>
      <c r="N1124" s="165"/>
      <c r="O1124" s="165"/>
      <c r="P1124" s="165" t="e">
        <f>(P1126-P1127)/P1126</f>
        <v>#DIV/0!</v>
      </c>
      <c r="Q1124" s="165"/>
      <c r="R1124" s="165"/>
      <c r="S1124" s="165" t="e">
        <f>(S1126-S1127)/S1126</f>
        <v>#DIV/0!</v>
      </c>
      <c r="T1124" s="165"/>
      <c r="U1124" s="165"/>
      <c r="V1124" s="165" t="e">
        <f>(V1126-V1127)/V1126</f>
        <v>#DIV/0!</v>
      </c>
      <c r="W1124" s="165"/>
      <c r="X1124" s="165"/>
      <c r="Y1124" s="165" t="e">
        <f>(Y1126-Y1127)/Y1126</f>
        <v>#DIV/0!</v>
      </c>
      <c r="Z1124" s="165"/>
      <c r="AA1124" s="165"/>
      <c r="AB1124" s="165" t="e">
        <f>(AB1126-AB1127)/AB1126</f>
        <v>#DIV/0!</v>
      </c>
      <c r="AC1124" s="165"/>
      <c r="AD1124" s="165"/>
      <c r="AE1124" s="165" t="e">
        <f>(AE1126-AE1127)/AE1126</f>
        <v>#DIV/0!</v>
      </c>
      <c r="AF1124" s="165"/>
      <c r="AG1124" s="165"/>
      <c r="AH1124" s="165" t="e">
        <f>(AH1126-AH1127)/AH1126</f>
        <v>#DIV/0!</v>
      </c>
      <c r="AI1124" s="165"/>
      <c r="AJ1124" s="165"/>
      <c r="AK1124" s="165" t="e">
        <f>(AK1126-AK1127)/AK1126</f>
        <v>#DIV/0!</v>
      </c>
      <c r="AL1124" s="165"/>
      <c r="AM1124" s="165"/>
      <c r="AN1124" s="165" t="e">
        <f>(AN1126-AN1127)/AN1126</f>
        <v>#DIV/0!</v>
      </c>
      <c r="AO1124" s="165"/>
      <c r="AP1124" s="165"/>
      <c r="AQ1124" s="165" t="e">
        <f>(AQ1126-AQ1127)/AQ1126</f>
        <v>#DIV/0!</v>
      </c>
      <c r="AR1124" s="165"/>
      <c r="AS1124" s="165"/>
      <c r="AT1124" s="165" t="e">
        <f>(AT1126-AT1127)/AT1126</f>
        <v>#DIV/0!</v>
      </c>
    </row>
    <row r="1125" spans="1:47" ht="15" customHeight="1" x14ac:dyDescent="0.25">
      <c r="B1125" s="3" t="s">
        <v>1646</v>
      </c>
      <c r="C1125" s="6">
        <f>'1_geral'!$D$4</f>
        <v>0</v>
      </c>
      <c r="D1125" s="9"/>
      <c r="E1125" s="31"/>
      <c r="F1125" s="31"/>
      <c r="G1125" s="31"/>
      <c r="I1125" s="648" t="s">
        <v>1647</v>
      </c>
      <c r="J1125" s="648"/>
      <c r="L1125" s="526" t="s">
        <v>125</v>
      </c>
      <c r="M1125" s="526"/>
      <c r="O1125" s="526" t="s">
        <v>143</v>
      </c>
      <c r="P1125" s="526"/>
      <c r="R1125" s="526" t="s">
        <v>126</v>
      </c>
      <c r="S1125" s="526"/>
      <c r="U1125" s="526" t="s">
        <v>144</v>
      </c>
      <c r="V1125" s="526"/>
      <c r="X1125" s="526" t="s">
        <v>145</v>
      </c>
      <c r="Y1125" s="526"/>
      <c r="AA1125" s="526" t="s">
        <v>127</v>
      </c>
      <c r="AB1125" s="526"/>
      <c r="AD1125" s="526" t="s">
        <v>128</v>
      </c>
      <c r="AE1125" s="526"/>
      <c r="AG1125" s="526" t="s">
        <v>146</v>
      </c>
      <c r="AH1125" s="526"/>
      <c r="AJ1125" s="526" t="s">
        <v>147</v>
      </c>
      <c r="AK1125" s="526"/>
      <c r="AM1125" s="526" t="s">
        <v>148</v>
      </c>
      <c r="AN1125" s="526"/>
      <c r="AP1125" s="526" t="s">
        <v>129</v>
      </c>
      <c r="AQ1125" s="526"/>
      <c r="AS1125" s="526" t="s">
        <v>149</v>
      </c>
      <c r="AT1125" s="526"/>
    </row>
    <row r="1126" spans="1:47" ht="15" customHeight="1" x14ac:dyDescent="0.25">
      <c r="E1126" s="32"/>
      <c r="F1126" s="32"/>
      <c r="G1126" s="32"/>
      <c r="I1126" s="105" t="s">
        <v>77</v>
      </c>
      <c r="J1126" s="106">
        <f>SUM(M1126,P1126,S1126,V1126,Y1126,AB1126,AE1126,AH1126,AK1126,AN1126,AQ1126,AT1126)</f>
        <v>0</v>
      </c>
      <c r="L1126" s="105" t="s">
        <v>77</v>
      </c>
      <c r="M1126" s="106">
        <f>IF('3_pessoal'!$DE$3="Carga Horária",0,'3_pessoal'!$DE$3)</f>
        <v>0</v>
      </c>
      <c r="O1126" s="105" t="s">
        <v>77</v>
      </c>
      <c r="P1126" s="106">
        <f>M1126</f>
        <v>0</v>
      </c>
      <c r="R1126" s="105" t="s">
        <v>77</v>
      </c>
      <c r="S1126" s="106">
        <f>M1126</f>
        <v>0</v>
      </c>
      <c r="U1126" s="105" t="s">
        <v>77</v>
      </c>
      <c r="V1126" s="106">
        <f>M1126</f>
        <v>0</v>
      </c>
      <c r="X1126" s="105" t="s">
        <v>77</v>
      </c>
      <c r="Y1126" s="106">
        <f>M1126</f>
        <v>0</v>
      </c>
      <c r="AA1126" s="105" t="s">
        <v>77</v>
      </c>
      <c r="AB1126" s="106">
        <f>M1126</f>
        <v>0</v>
      </c>
      <c r="AD1126" s="105" t="s">
        <v>77</v>
      </c>
      <c r="AE1126" s="106">
        <f>M1126</f>
        <v>0</v>
      </c>
      <c r="AG1126" s="105" t="s">
        <v>77</v>
      </c>
      <c r="AH1126" s="106">
        <f>M1126</f>
        <v>0</v>
      </c>
      <c r="AJ1126" s="105" t="s">
        <v>77</v>
      </c>
      <c r="AK1126" s="106">
        <f>M1126</f>
        <v>0</v>
      </c>
      <c r="AM1126" s="105" t="s">
        <v>77</v>
      </c>
      <c r="AN1126" s="106">
        <f>M1126</f>
        <v>0</v>
      </c>
      <c r="AP1126" s="105" t="s">
        <v>77</v>
      </c>
      <c r="AQ1126" s="106">
        <f>M1126</f>
        <v>0</v>
      </c>
      <c r="AS1126" s="105" t="s">
        <v>77</v>
      </c>
      <c r="AT1126" s="106">
        <f>M1126</f>
        <v>0</v>
      </c>
    </row>
    <row r="1127" spans="1:47" ht="15" customHeight="1" x14ac:dyDescent="0.25">
      <c r="A1127" s="523" t="s">
        <v>68</v>
      </c>
      <c r="B1127" s="526" t="s">
        <v>2</v>
      </c>
      <c r="C1127" s="526" t="s">
        <v>3</v>
      </c>
      <c r="E1127" s="526" t="s">
        <v>241</v>
      </c>
      <c r="F1127" s="526"/>
      <c r="G1127" s="526"/>
      <c r="I1127" s="105" t="s">
        <v>245</v>
      </c>
      <c r="J1127" s="106">
        <f>SUM(L1131:AT1180)</f>
        <v>0</v>
      </c>
      <c r="L1127" s="105" t="s">
        <v>245</v>
      </c>
      <c r="M1127" s="106">
        <f>SUM(L1131:M1180)</f>
        <v>0</v>
      </c>
      <c r="O1127" s="105" t="s">
        <v>245</v>
      </c>
      <c r="P1127" s="106">
        <f>SUM(O1131:P1180)</f>
        <v>0</v>
      </c>
      <c r="R1127" s="105" t="s">
        <v>245</v>
      </c>
      <c r="S1127" s="106">
        <f>SUM(R1131:S1180)</f>
        <v>0</v>
      </c>
      <c r="U1127" s="105" t="s">
        <v>245</v>
      </c>
      <c r="V1127" s="106">
        <f>SUM(U1131:V1180)</f>
        <v>0</v>
      </c>
      <c r="X1127" s="105" t="s">
        <v>245</v>
      </c>
      <c r="Y1127" s="106">
        <f>SUM(X1131:Y1180)</f>
        <v>0</v>
      </c>
      <c r="AA1127" s="105" t="s">
        <v>245</v>
      </c>
      <c r="AB1127" s="106">
        <f>SUM(AA1131:AB1180)</f>
        <v>0</v>
      </c>
      <c r="AD1127" s="105" t="s">
        <v>245</v>
      </c>
      <c r="AE1127" s="106">
        <f>SUM(AD1131:AE1180)</f>
        <v>0</v>
      </c>
      <c r="AG1127" s="105" t="s">
        <v>245</v>
      </c>
      <c r="AH1127" s="106">
        <f>SUM(AG1131:AH1180)</f>
        <v>0</v>
      </c>
      <c r="AJ1127" s="105" t="s">
        <v>245</v>
      </c>
      <c r="AK1127" s="106">
        <f>SUM(AJ1131:AK1180)</f>
        <v>0</v>
      </c>
      <c r="AM1127" s="105" t="s">
        <v>245</v>
      </c>
      <c r="AN1127" s="106">
        <f>SUM(AM1131:AN1180)</f>
        <v>0</v>
      </c>
      <c r="AP1127" s="105" t="s">
        <v>245</v>
      </c>
      <c r="AQ1127" s="106">
        <f>SUM(AP1131:AQ1180)</f>
        <v>0</v>
      </c>
      <c r="AS1127" s="105" t="s">
        <v>245</v>
      </c>
      <c r="AT1127" s="106">
        <f>SUM(AS1131:AT1180)</f>
        <v>0</v>
      </c>
    </row>
    <row r="1128" spans="1:47" ht="15" customHeight="1" x14ac:dyDescent="0.25">
      <c r="A1128" s="524"/>
      <c r="B1128" s="526"/>
      <c r="C1128" s="526"/>
      <c r="E1128" s="643" t="str">
        <f>CONCATENATE(parametros!$C$3," (min)")</f>
        <v>Presencial (min)</v>
      </c>
      <c r="F1128" s="644" t="str">
        <f>CONCATENATE(parametros!$M$3," (min)")</f>
        <v>Teletrabalho (min)</v>
      </c>
      <c r="G1128" s="645" t="s">
        <v>242</v>
      </c>
      <c r="I1128" s="105" t="str">
        <f>IF(J1127&gt;J1126,"Excesso","Disponível")</f>
        <v>Disponível</v>
      </c>
      <c r="J1128" s="106">
        <f>ABS(J1126-J1127)</f>
        <v>0</v>
      </c>
      <c r="L1128" s="105" t="str">
        <f>IF(M1127&gt;M1126,"Excesso","Disponível")</f>
        <v>Disponível</v>
      </c>
      <c r="M1128" s="106">
        <f>ABS(M1126*11/12-SUM(L1131:M1180))</f>
        <v>0</v>
      </c>
      <c r="O1128" s="105" t="str">
        <f>IF(P1127&gt;P1126,"Excesso","Disponível")</f>
        <v>Disponível</v>
      </c>
      <c r="P1128" s="106">
        <f>ABS(P1126*11/12-SUM(O1131:P1180))</f>
        <v>0</v>
      </c>
      <c r="R1128" s="105" t="str">
        <f>IF(S1127&gt;S1126,"Excesso","Disponível")</f>
        <v>Disponível</v>
      </c>
      <c r="S1128" s="106">
        <f>ABS(S1126*11/12-SUM(R1131:S1180))</f>
        <v>0</v>
      </c>
      <c r="U1128" s="105" t="str">
        <f>IF(V1127&gt;V1126,"Excesso","Disponível")</f>
        <v>Disponível</v>
      </c>
      <c r="V1128" s="106">
        <f>ABS(V1126*11/12-SUM(U1131:V1180))</f>
        <v>0</v>
      </c>
      <c r="X1128" s="105" t="str">
        <f>IF(Y1127&gt;Y1126,"Excesso","Disponível")</f>
        <v>Disponível</v>
      </c>
      <c r="Y1128" s="106">
        <f>ABS(Y1126*11/12-SUM(X1131:Y1180))</f>
        <v>0</v>
      </c>
      <c r="AA1128" s="105" t="str">
        <f>IF(AB1127&gt;AB1126,"Excesso","Disponível")</f>
        <v>Disponível</v>
      </c>
      <c r="AB1128" s="106">
        <f>ABS(AB1126*11/12-SUM(AA1131:AB1180))</f>
        <v>0</v>
      </c>
      <c r="AD1128" s="105" t="str">
        <f>IF(AE1127&gt;AE1126,"Excesso","Disponível")</f>
        <v>Disponível</v>
      </c>
      <c r="AE1128" s="106">
        <f>ABS(AE1126*11/12-SUM(AD1131:AE1180))</f>
        <v>0</v>
      </c>
      <c r="AG1128" s="105" t="str">
        <f>IF(AH1127&gt;AH1126,"Excesso","Disponível")</f>
        <v>Disponível</v>
      </c>
      <c r="AH1128" s="106">
        <f>ABS(AH1126*11/12-SUM(AG1131:AH1180))</f>
        <v>0</v>
      </c>
      <c r="AJ1128" s="105" t="str">
        <f>IF(AK1127&gt;AK1126,"Excesso","Disponível")</f>
        <v>Disponível</v>
      </c>
      <c r="AK1128" s="106">
        <f>ABS(AK1126*11/12-SUM(AJ1131:AK1180))</f>
        <v>0</v>
      </c>
      <c r="AM1128" s="105" t="str">
        <f>IF(AN1127&gt;AN1126,"Excesso","Disponível")</f>
        <v>Disponível</v>
      </c>
      <c r="AN1128" s="106">
        <f>ABS(AN1126*11/12-SUM(AM1131:AN1180))</f>
        <v>0</v>
      </c>
      <c r="AP1128" s="105" t="str">
        <f>IF(AQ1127&gt;AQ1126,"Excesso","Disponível")</f>
        <v>Disponível</v>
      </c>
      <c r="AQ1128" s="106">
        <f>ABS(AQ1126*11/12-SUM(AP1131:AQ1180))</f>
        <v>0</v>
      </c>
      <c r="AS1128" s="105" t="str">
        <f>IF(AT1127&gt;AT1126,"Excesso","Disponível")</f>
        <v>Disponível</v>
      </c>
      <c r="AT1128" s="106">
        <f>ABS(AT1126*11/12-SUM(AS1131:AT1180))</f>
        <v>0</v>
      </c>
    </row>
    <row r="1129" spans="1:47" ht="15" customHeight="1" x14ac:dyDescent="0.25">
      <c r="A1129" s="524"/>
      <c r="B1129" s="526"/>
      <c r="C1129" s="526"/>
      <c r="E1129" s="643"/>
      <c r="F1129" s="644"/>
      <c r="G1129" s="646"/>
      <c r="I1129" s="161">
        <f>IFERROR(SUM(I1131:I1180)/(SUM(I1131:I1180)+SUM(J1131:J1180)),0)</f>
        <v>0</v>
      </c>
      <c r="J1129" s="161">
        <f>IFERROR(SUM(J1131:J1180)/(SUM(I1131:I1180)+SUM(J1131:J1180)),0)</f>
        <v>0</v>
      </c>
      <c r="L1129" s="110">
        <f>IFERROR(SUM(L1131:L1180)/(SUM(L1131:L1180)+SUM(M1131:M1180)),0)</f>
        <v>0</v>
      </c>
      <c r="M1129" s="111">
        <f>IFERROR(SUM(M1131:M1180)/(SUM(L1131:L1180)+SUM(M1131:M1180)),0)</f>
        <v>0</v>
      </c>
      <c r="O1129" s="110">
        <f>IFERROR(SUM(O1131:O1180)/(SUM(O1131:O1180)+SUM(P1131:P1180)),0)</f>
        <v>0</v>
      </c>
      <c r="P1129" s="111">
        <f>IFERROR(SUM(P1131:P1180)/(SUM(O1131:O1180)+SUM(P1131:P1180)),0)</f>
        <v>0</v>
      </c>
      <c r="R1129" s="110">
        <f>IFERROR(SUM(R1131:R1180)/(SUM(R1131:R1180)+SUM(S1131:S1180)),0)</f>
        <v>0</v>
      </c>
      <c r="S1129" s="111">
        <f>IFERROR(SUM(S1131:S1180)/(SUM(R1131:R1180)+SUM(S1131:S1180)),0)</f>
        <v>0</v>
      </c>
      <c r="U1129" s="110">
        <f>IFERROR(SUM(U1131:U1180)/(SUM(U1131:U1180)+SUM(V1131:V1180)),0)</f>
        <v>0</v>
      </c>
      <c r="V1129" s="111">
        <f>IFERROR(SUM(V1131:V1180)/(SUM(U1131:U1180)+SUM(V1131:V1180)),0)</f>
        <v>0</v>
      </c>
      <c r="X1129" s="110">
        <f>IFERROR(SUM(X1131:X1180)/(SUM(X1131:X1180)+SUM(Y1131:Y1180)),0)</f>
        <v>0</v>
      </c>
      <c r="Y1129" s="111">
        <f>IFERROR(SUM(Y1131:Y1180)/(SUM(X1131:X1180)+SUM(Y1131:Y1180)),0)</f>
        <v>0</v>
      </c>
      <c r="AA1129" s="110">
        <f>IFERROR(SUM(AA1131:AA1180)/(SUM(AA1131:AA1180)+SUM(AB1131:AB1180)),0)</f>
        <v>0</v>
      </c>
      <c r="AB1129" s="111">
        <f>IFERROR(SUM(AB1131:AB1180)/(SUM(AA1131:AA1180)+SUM(AB1131:AB1180)),0)</f>
        <v>0</v>
      </c>
      <c r="AD1129" s="110">
        <f>IFERROR(SUM(AD1131:AD1180)/(SUM(AD1131:AD1180)+SUM(AE1131:AE1180)),0)</f>
        <v>0</v>
      </c>
      <c r="AE1129" s="111">
        <f>IFERROR(SUM(AE1131:AE1180)/(SUM(AD1131:AD1180)+SUM(AE1131:AE1180)),0)</f>
        <v>0</v>
      </c>
      <c r="AG1129" s="110">
        <f>IFERROR(SUM(AG1131:AG1180)/(SUM(AG1131:AG1180)+SUM(AH1131:AH1180)),0)</f>
        <v>0</v>
      </c>
      <c r="AH1129" s="111">
        <f>IFERROR(SUM(AH1131:AH1180)/(SUM(AG1131:AG1180)+SUM(AH1131:AH1180)),0)</f>
        <v>0</v>
      </c>
      <c r="AJ1129" s="110">
        <f>IFERROR(SUM(AJ1131:AJ1180)/(SUM(AJ1131:AJ1180)+SUM(AK1131:AK1180)),0)</f>
        <v>0</v>
      </c>
      <c r="AK1129" s="111">
        <f>IFERROR(SUM(AK1131:AK1180)/(SUM(AJ1131:AJ1180)+SUM(AK1131:AK1180)),0)</f>
        <v>0</v>
      </c>
      <c r="AM1129" s="110">
        <f>IFERROR(SUM(AM1131:AM1180)/(SUM(AM1131:AM1180)+SUM(AN1131:AN1180)),0)</f>
        <v>0</v>
      </c>
      <c r="AN1129" s="111">
        <f>IFERROR(SUM(AN1131:AN1180)/(SUM(AM1131:AM1180)+SUM(AN1131:AN1180)),0)</f>
        <v>0</v>
      </c>
      <c r="AP1129" s="110">
        <f>IFERROR(SUM(AP1131:AP1180)/(SUM(AP1131:AP1180)+SUM(AQ1131:AQ1180)),0)</f>
        <v>0</v>
      </c>
      <c r="AQ1129" s="111">
        <f>IFERROR(SUM(AQ1131:AQ1180)/(SUM(AP1131:AP1180)+SUM(AQ1131:AQ1180)),0)</f>
        <v>0</v>
      </c>
      <c r="AS1129" s="110">
        <f>IFERROR(SUM(AS1131:AS1180)/(SUM(AS1131:AS1180)+SUM(AT1131:AT1180)),0)</f>
        <v>0</v>
      </c>
      <c r="AT1129" s="111">
        <f>IFERROR(SUM(AT1131:AT1180)/(SUM(AS1131:AS1180)+SUM(AT1131:AT1180)),0)</f>
        <v>0</v>
      </c>
    </row>
    <row r="1130" spans="1:47" ht="15" customHeight="1" x14ac:dyDescent="0.25">
      <c r="A1130" s="525"/>
      <c r="B1130" s="526"/>
      <c r="C1130" s="526"/>
      <c r="E1130" s="643"/>
      <c r="F1130" s="644"/>
      <c r="G1130" s="646"/>
      <c r="I1130" s="36">
        <f>parametros!C1127</f>
        <v>0</v>
      </c>
      <c r="J1130" s="77">
        <f>parametros!M1127</f>
        <v>0</v>
      </c>
      <c r="K1130" s="1"/>
      <c r="L1130" s="109" t="str">
        <f>parametros!$C$3</f>
        <v>Presencial</v>
      </c>
      <c r="M1130" s="77" t="str">
        <f>parametros!$M$3</f>
        <v>Teletrabalho</v>
      </c>
      <c r="N1130" s="1"/>
      <c r="O1130" s="109" t="str">
        <f>parametros!$C$3</f>
        <v>Presencial</v>
      </c>
      <c r="P1130" s="77" t="str">
        <f>parametros!$M$3</f>
        <v>Teletrabalho</v>
      </c>
      <c r="Q1130" s="1"/>
      <c r="R1130" s="109" t="str">
        <f>parametros!$C$3</f>
        <v>Presencial</v>
      </c>
      <c r="S1130" s="77" t="str">
        <f>parametros!$M$3</f>
        <v>Teletrabalho</v>
      </c>
      <c r="T1130" s="1"/>
      <c r="U1130" s="109" t="str">
        <f>parametros!$C$3</f>
        <v>Presencial</v>
      </c>
      <c r="V1130" s="77" t="str">
        <f>parametros!$M$3</f>
        <v>Teletrabalho</v>
      </c>
      <c r="W1130" s="1"/>
      <c r="X1130" s="109" t="str">
        <f>parametros!$C$3</f>
        <v>Presencial</v>
      </c>
      <c r="Y1130" s="77" t="str">
        <f>parametros!$M$3</f>
        <v>Teletrabalho</v>
      </c>
      <c r="Z1130" s="1"/>
      <c r="AA1130" s="109" t="str">
        <f>parametros!$C$3</f>
        <v>Presencial</v>
      </c>
      <c r="AB1130" s="77" t="str">
        <f>parametros!$M$3</f>
        <v>Teletrabalho</v>
      </c>
      <c r="AC1130" s="1"/>
      <c r="AD1130" s="109" t="str">
        <f>parametros!$C$3</f>
        <v>Presencial</v>
      </c>
      <c r="AE1130" s="77" t="str">
        <f>parametros!$M$3</f>
        <v>Teletrabalho</v>
      </c>
      <c r="AF1130" s="1"/>
      <c r="AG1130" s="109" t="str">
        <f>parametros!$C$3</f>
        <v>Presencial</v>
      </c>
      <c r="AH1130" s="77" t="str">
        <f>parametros!$M$3</f>
        <v>Teletrabalho</v>
      </c>
      <c r="AI1130" s="1"/>
      <c r="AJ1130" s="109" t="str">
        <f>parametros!$C$3</f>
        <v>Presencial</v>
      </c>
      <c r="AK1130" s="77" t="str">
        <f>parametros!$M$3</f>
        <v>Teletrabalho</v>
      </c>
      <c r="AL1130" s="1"/>
      <c r="AM1130" s="109" t="str">
        <f>parametros!$C$3</f>
        <v>Presencial</v>
      </c>
      <c r="AN1130" s="77" t="str">
        <f>parametros!$M$3</f>
        <v>Teletrabalho</v>
      </c>
      <c r="AO1130" s="1"/>
      <c r="AP1130" s="109" t="str">
        <f>parametros!$C$3</f>
        <v>Presencial</v>
      </c>
      <c r="AQ1130" s="77" t="str">
        <f>parametros!$M$3</f>
        <v>Teletrabalho</v>
      </c>
      <c r="AR1130" s="1"/>
      <c r="AS1130" s="109" t="str">
        <f>parametros!$C$3</f>
        <v>Presencial</v>
      </c>
      <c r="AT1130" s="77" t="str">
        <f>parametros!$M$3</f>
        <v>Teletrabalho</v>
      </c>
    </row>
    <row r="1131" spans="1:47" ht="15" customHeight="1" x14ac:dyDescent="0.25">
      <c r="A1131" s="10" t="str">
        <f>IF('1_geral'!$D$10="","",'1_geral'!$A$10)</f>
        <v/>
      </c>
      <c r="B1131" s="48" t="str">
        <f>IF('1_geral'!$G$10="","",'1_geral'!$G$10)</f>
        <v/>
      </c>
      <c r="C1131" s="48" t="str">
        <f>IF('1_geral'!$D$10="","",'1_geral'!$D$10)</f>
        <v/>
      </c>
      <c r="D1131" s="35" t="str">
        <f>IF(C1131="","",1/'3_pessoal'!C$10)</f>
        <v/>
      </c>
      <c r="E1131" s="11">
        <f>IF(C1131="",0,'3_pessoal'!DE$10)</f>
        <v>0</v>
      </c>
      <c r="F1131" s="107">
        <f>IF(C1131="",0,'3_pessoal'!DG$10)</f>
        <v>0</v>
      </c>
      <c r="G1131" s="11">
        <f>IF(C1131="",0,SUM(E1131,F1131))</f>
        <v>0</v>
      </c>
      <c r="I1131" s="11">
        <f t="shared" ref="I1131:I1162" si="551">IF(C1131="",0,SUM(L1131,O1131,R1131,U1131,X1131,AA1131,AD1131,AG1131,AJ1131,AM1131,AP1131,AS1131))</f>
        <v>0</v>
      </c>
      <c r="J1131" s="112">
        <f t="shared" ref="J1131:J1162" si="552">IF(C1131="",0,SUM(M1131,P1131,S1131,V1131,Y1131,AB1131,AE1131,AH1131,AK1131,AN1131,AQ1131,AT1131))</f>
        <v>0</v>
      </c>
      <c r="L1131" s="11">
        <f>IFERROR(IF($E1131="",0,$D1131*IF($AU1131="22d",$E1131,IF($AU1131="4w",$E1131,IF($AU1131="2w",$E1131,IF($AU1131="1m",$E1131,IF($AU1131="1b",$E1131/6,IF($AU1131="1t",$E1131/4,IF($AU1131="1q",$E1131/3,IF($AU1131="1s",$E1131/2,IF($AU1131="1a",$E1131,IF($AU1131="b1",$E1131/2,IF($AU1131="q1",$E1131/3,IF($AU1131="t1",$E1131/4,IF($AU1131="s1",$E1131/6,IF($AU1131="1b1",$E1131/2,0))))))))))))))),0)</f>
        <v>0</v>
      </c>
      <c r="M1131" s="107">
        <f>IFERROR(IF($F1131="",0,$D1131*IF($AU1131="22d",$F1131,IF($AU1131="4w",$F1131,IF($AU1131="2w",$F1131,IF($AU1131="1m",$F1131,IF($AU1131="1b",VF1131/6,IF($AU1131="1t",$F1131/4,IF($AU1131="1q",$F1131/3,IF($AU1131="1s",$F1131/2,IF($AU1131="1a",$F1131,IF($AU1131="b1",$F1131/2,IF($AU1131="q1",$F1131/3,IF($AU1131="t1",$F1131/4,IF($AU1131="s1",$F1131/6,IF($AU1131="1b1",$F1131/2,0))))))))))))))),0)</f>
        <v>0</v>
      </c>
      <c r="O1131" s="11">
        <f>IFERROR(IF($E1131="",0,$D1131*IF($AU1131="22d",$E1131,IF($AU1131="4w",$E1131,IF($AU1131="2w",$E1131,IF($AU1131="1m",$E1131,IF($AU1131="2b",$E1131/6,IF($AU1131="2t",$E1131/4,IF($AU1131="2q",$E1131/3,IF($AU1131="2s",$E1131/2,IF($AU1131="2a",$E1131,IF($AU1131="b1",$E1131/2,IF($AU1131="q1",$E1131/3,IF($AU1131="t1",$E1131/4,IF($AU1131="s1",$E1131/6,IF($AU1131="2b2",$E1131/2,0))))))))))))))),0)</f>
        <v>0</v>
      </c>
      <c r="P1131" s="107">
        <f>IFERROR(IF($F1131="",0,$D1131*IF($AU1131="22d",$F1131,IF($AU1131="4w",$F1131,IF($AU1131="2w",$F1131,IF($AU1131="1m",$F1131,IF($AU1131="2b",$F1131/6,IF($AU1131="2t",$F1131/4,IF($AU1131="2q",$F1131/3,IF($AU1131="2s",$F1131/2,IF($AU1131="2a",$F1131,IF($AU1131="b1",$F1131/2,IF($AU1131="q1",$F1131/3,IF($AU1131="t1",$F1131/4,IF($AU1131="s1",$F1131/6,IF($AU1131="2b2",$F1131/2,0))))))))))))))),0)</f>
        <v>0</v>
      </c>
      <c r="R1131" s="11">
        <f>IFERROR(IF($E1131="",0,$D1131*IF($AU1131="22d",$E1131,IF($AU1131="4w",$E1131,IF($AU1131="2w",$E1131,IF($AU1131="1m",$E1131,IF($AU1131="1b",$E1131/6,IF($AU1131="3t",$E1131/4,IF($AU1131="3q",$E1131/3,IF($AU1131="3s",$E1131/2,IF($AU1131="3a",$E1131,IF($AU1131="b2",$E1131/2,IF($AU1131="q1",$E1131/3,IF($AU1131="t1",$E1131/4,IF($AU1131="s1",$E1131/6,IF($AU1131="2b2",$E1131/2,0))))))))))))))),0)</f>
        <v>0</v>
      </c>
      <c r="S1131" s="107">
        <f>IFERROR(IF($F1131="",0,$D1131*IF($AU1131="22d",$F1131,IF($AU1131="4w",$F1131,IF($AU1131="2w",$F1131,IF($AU1131="1m",$F1131,IF($AU1131="1b",$F1131/6,IF($AU1131="3t",$F1131/4,IF($AU1131="3q",$F1131/3,IF($AU1131="3s",$F1131/2,IF($AU1131="3a",$F1131,IF($AU1131="b2",$F1131/2,IF($AU1131="q1",$F1131/3,IF($AU1131="t1",$F1131/4,IF($AU1131="s1",$F1131/6,IF($AU1131="2b2",$F1131/2,0))))))))))))))),0)</f>
        <v>0</v>
      </c>
      <c r="U1131" s="11">
        <f>IFERROR(IF($E1131="",0,$D1131*IF($AU1131="22d",$E1131,IF($AU1131="4w",$E1131,IF($AU1131="2w",$E1131,IF($AU1131="1m",$E1131,IF($AU1131="2b",$E1131/6,IF($AU1131="1t",$E1131/4,IF($AU1131="4q",$E1131/3,IF($AU1131="4s",$E1131/2,IF($AU1131="4a",$E1131,IF($AU1131="b2",$E1131/2,IF($AU1131="q1",$E1131/3,IF($AU1131="t2",$E1131/4,IF($AU1131="s1",$E1131/6,IF($AU1131="3b3",$E1131/2,0))))))))))))))),0)</f>
        <v>0</v>
      </c>
      <c r="V1131" s="107">
        <f>IFERROR(IF($F1131="",0,$D1131*IF($AU1131="22d",$F1131,IF($AU1131="4w",$F1131,IF($AU1131="2w",$F1131,IF($AU1131="1m",$F1131,IF($AU1131="2b",$F1131/6,IF($AU1131="1t",$F1131/4,IF($AU1131="4q",$F1131/3,IF($AU1131="4s",$F1131/2,IF($AU1131="4a",$F1131,IF($AU1131="b2",$F1131/2,IF($AU1131="q1",$F1131/3,IF($AU1131="t2",$F1131/4,IF($AU1131="s1",$F1131/6,IF($AU1131="3b3",$F1131/2,0))))))))))))))),0)</f>
        <v>0</v>
      </c>
      <c r="X1131" s="11">
        <f>IFERROR(IF($E1131="",0,$D1131*IF($AU1131="22d",$E1131,IF($AU1131="4w",$E1131,IF($AU1131="2w",$E1131,IF($AU1131="1m",$E1131,IF($AU1131="1b",$E1131/6,IF($AU1131="2t",$E1131/4,IF($AU1131="1q",$E1131/3,IF($AU1131="5s",$E1131/2,IF($AU1131="5a",$E1131,IF($AU1131="b3",$E1131/2,IF($AU1131="q2",$E1131/3,IF($AU1131="t2",$E1131/4,IF($AU1131="s1",$E1131/6,IF($AU1131="3b3",$E1131/2,0))))))))))))))),0)</f>
        <v>0</v>
      </c>
      <c r="Y1131" s="107">
        <f>IFERROR(IF($F1131="",0,$D1131*IF($AU1131="22d",$F1131,IF($AU1131="4w",$F1131,IF($AU1131="2w",$F1131,IF($AU1131="1m",$F1131,IF($AU1131="1b",$F1131/6,IF($AU1131="2t",$F1131/4,IF($AU1131="1q",$F1131/3,IF($AU1131="5s",$F1131/2,IF($AU1131="5a",$F1131,IF($AU1131="b3",$F1131/2,IF($AU1131="q2",$F1131/3,IF($AU1131="t2",$F1131/4,IF($AU1131="s1",$F1131/6,IF($AU1131="3b3",$F1131/2,0))))))))))))))),0)</f>
        <v>0</v>
      </c>
      <c r="AA1131" s="11">
        <f>IFERROR(IF($E1131="",0,$D1131*IF($AU1131="22d",$E1131,IF($AU1131="4w",$E1131,IF($AU1131="2w",$E1131,IF($AU1131="1m",$E1131,IF($AU1131="2b",$E1131/6,IF($AU1131="3t",$E1131/4,IF($AU1131="2q",$E1131/3,IF($AU1131="6s",$E1131/2,IF($AU1131="6a",$E1131,IF($AU1131="b3",$E1131/2,IF($AU1131="q2",$E1131/3,IF($AU1131="t2",$E1131/4,IF($AU1131="s1",$E1131/6,IF($AU1131="4b4",$E1131/2,0))))))))))))))),0)</f>
        <v>0</v>
      </c>
      <c r="AB1131" s="107">
        <f>IFERROR(IF($F1131="",0,$D1131*IF($AU1131="22d",$F1131,IF($AU1131="4w",$F1131,IF($AU1131="2w",$F1131,IF($AU1131="1m",$F1131,IF($AU1131="2b",$F1131/6,IF($AU1131="3t",$F1131/4,IF($AU1131="2q",$F1131/3,IF($AU1131="6s",$F1131/2,IF($AU1131="6a",$F1131,IF($AU1131="b3",$F1131/2,IF($AU1131="q2",$F1131/3,IF($AU1131="t2",$F1131/4,IF($AU1131="s1",$F1131/6,IF($AU1131="4b4",$F1131/2,0))))))))))))))),0)</f>
        <v>0</v>
      </c>
      <c r="AD1131" s="11">
        <f>IFERROR(IF($E1131="",0,$D1131*IF($AU1131="22d",$E1131,IF($AU1131="4w",$E1131,IF($AU1131="2w",$E1131,IF($AU1131="1m",$E1131,IF($AU1131="1b",$E1131/6,IF($AU1131="1t",$E1131/4,IF($AU1131="3q",$E1131/3,IF($AU1131="1s",$E1131/2,IF($AU1131="7a",$E1131,IF($AU1131="b3",$E1131/2,IF($AU1131="q2",$E1131/3,IF($AU1131="t3",$E1131/4,IF($AU1131="s2",$E1131/6,IF($AU1131="4b4",$E1131/2,0))))))))))))))),0)</f>
        <v>0</v>
      </c>
      <c r="AE1131" s="107">
        <f>IFERROR(IF($F1131="",0,$D1131*IF($AU1131="22d",$F1131,IF($AU1131="4w",$F1131,IF($AU1131="2w",$F1131,IF($AU1131="1m",$F1131,IF($AU1131="1b",$F1131/6,IF($AU1131="1t",$F1131/4,IF($AU1131="3q",$F1131/3,IF($AU1131="1s",$F1131/2,IF($AU1131="7a",$F1131,IF($AU1131="b3",$F1131/2,IF($AU1131="q2",$F1131/3,IF($AU1131="t3",$F1131/4,IF($AU1131="s2",$F1131/6,IF($AU1131="4b4",$F1131/2,0))))))))))))))),0)</f>
        <v>0</v>
      </c>
      <c r="AG1131" s="11">
        <f>IFERROR(IF($E1131="",0,$D1131*IF($AU1131="22d",$E1131,IF($AU1131="4w",$E1131,IF($AU1131="2w",$E1131,IF($AU1131="1m",$E1131,IF($AU1131="2b",$E1131/6,IF($AU1131="2t",$E1131/4,IF($AU1131="4q",$E1131/3,IF($AU1131="2s",$E1131/2,IF($AU1131="8a",$E1131,IF($AU1131="b4",$E1131/2,IF($AU1131="q2",$E1131/3,IF($AU1131="t3",$E1131/4,IF($AU1131="s2",$E1131/6,IF($AU1131="5b5",$E1131/2,0))))))))))))))),0)</f>
        <v>0</v>
      </c>
      <c r="AH1131" s="107">
        <f>IFERROR(IF($F1131="",0,$D1131*IF($AU1131="22d",$F1131,IF($AU1131="4w",$F1131,IF($AU1131="2w",$F1131,IF($AU1131="1m",$F1131,IF($AU1131="2b",$F1131/6,IF($AU1131="2t",$F1131/4,IF($AU1131="4q",$F1131/3,IF($AU1131="2s",$F1131/2,IF($AU1131="8a",$F1131,IF($AU1131="b4",$F1131/2,IF($AU1131="q2",$F1131/3,IF($AU1131="t3",$F1131/4,IF($AU1131="s2",$F1131/6,IF($AU1131="5b5",$F1131/2,0))))))))))))))),0)</f>
        <v>0</v>
      </c>
      <c r="AJ1131" s="11">
        <f>IFERROR(IF($E1131="",0,$D1131*IF($AU1131="22d",$E1131,IF($AU1131="4w",$E1131,IF($AU1131="2w",$E1131,IF($AU1131="1m",$E1131,IF($AU1131="1b",$E1131/6,IF($AU1131="3t",$E1131/4,IF($AU1131="1q",$E1131/3,IF($AU1131="3s",$E1131/2,IF($AU1131="9a",$E1131,IF($AU1131="b5",$E1131/2,IF($AU1131="q3",$E1131/3,IF($AU1131="t3",$E1131/4,IF($AU1131="s2",$E1131/6,IF($AU1131="5b5",$E1131/2,0))))))))))))))),0)</f>
        <v>0</v>
      </c>
      <c r="AK1131" s="107">
        <f>IFERROR(IF($F1131="",0,$D1131*IF($AU1131="22d",$F1131,IF($AU1131="4w",$F1131,IF($AU1131="2w",$F1131,IF($AU1131="1m",$F1131,IF($AU1131="1b",$F1131/6,IF($AU1131="3t",$F1131/4,IF($AU1131="1q",$F1131/3,IF($AU1131="3s",$F1131/2,IF($AU1131="9a",$F1131,IF($AU1131="b5",$F1131/2,IF($AU1131="q3",$F1131/3,IF($AU1131="t3",$F1131/4,IF($AU1131="s2",$F1131/6,IF($AU1131="5b5",$F1131/2,0))))))))))))))),0)</f>
        <v>0</v>
      </c>
      <c r="AM1131" s="11">
        <f>IFERROR(IF($E1131="",0,$D1131*IF($AU1131="22d",$E1131,IF($AU1131="4w",$E1131,IF($AU1131="2w",$E1131,IF($AU1131="1m",$E1131,IF($AU1131="2b",$E1131/6,IF($AU1131="1t",$E1131/4,IF($AU1131="2q",$E1131/3,IF($AU1131="4s",$E1131/2,IF($AU1131="10a",$E1131,IF($AU1131="b5",$E1131/2,IF($AU1131="q3",$E1131/3,IF($AU1131="t4",$E1131/4,IF($AU1131="s2",$E1131/6,IF($AU1131="6b6",$E1131/2,0))))))))))))))),0)</f>
        <v>0</v>
      </c>
      <c r="AN1131" s="107">
        <f>IFERROR(IF($F1131="",0,$D1131*IF($AU1131="22d",$F1131,IF($AU1131="4w",$F1131,IF($AU1131="2w",$F1131,IF($AU1131="1m",$F1131,IF($AU1131="2b",$F1131/6,IF($AU1131="1t",$F1131/4,IF($AU1131="2q",$F1131/3,IF($AU1131="4s",$F1131/2,IF($AU1131="10a",$F1131,IF($AU1131="b5",$F1131/2,IF($AU1131="q3",$F1131/3,IF($AU1131="t4",$F1131/4,IF($AU1131="s2",$F1131/6,IF($AU1131="6b6",$F1131/2,0))))))))))))))),0)</f>
        <v>0</v>
      </c>
      <c r="AP1131" s="11">
        <f>IFERROR(IF($E1131="",0,$D1131*IF($AU1131="22d",$E1131,IF($AU1131="4w",$E1131,IF($AU1131="2w",$E1131,IF($AU1131="1m",$E1131,IF($AU1131="1b",$E1131/6,IF($AU1131="2t",$E1131/4,IF($AU1131="3q",$E1131/3,IF($AU1131="5s",$E1131/2,IF($AU1131="11a",$E1131,IF($AU1131="b6",$E1131/2,IF($AU1131="q3",$E1131/3,IF($AU1131="t4",$E1131/4,IF($AU1131="s2",$E1131/6,IF($AU1131="6b6",$E1131/2,0))))))))))))))),0)</f>
        <v>0</v>
      </c>
      <c r="AQ1131" s="107">
        <f>IFERROR(IF($F1131="",0,$D1131*IF($AU1131="22d",$F1131,IF($AU1131="4w",$F1131,IF($AU1131="2w",$F1131,IF($AU1131="1m",$F1131,IF($AU1131="1b",$F1131/6,IF($AU1131="2t",$F1131/4,IF($AU1131="3q",$F1131/3,IF($AU1131="5s",$F1131/2,IF($AU1131="11a",$F1131,IF($AU1131="b6",$F1131/2,IF($AU1131="q3",$F1131/3,IF($AU1131="t4",$F1131/4,IF($AU1131="s2",$F1131/6,IF($AU1131="6b6",$F1131/2,0))))))))))))))),0)</f>
        <v>0</v>
      </c>
      <c r="AS1131" s="11">
        <f>IFERROR(IF($E1131="",0,$D1131*IF($AU1131="22d",$E1131,IF($AU1131="4w",$E1131,IF($AU1131="2w",$E1131,IF($AU1131="1m",$E1131,IF($AU1131="2b",$E1131/6,IF($AU1131="3t",$E1131/4,IF($AU1131="4q",$E1131/3,IF($AU1131="6s",$E1131/2,IF($AU1131="12a",$E1131,IF($AU1131="b6",$E1131/2,IF($AU1131="q3",$E1131/3,IF($AU1131="t4",$E1131/4,IF($AU1131="s2",$E1131/6,IF($AU1131="1b1",$E1131/2,0))))))))))))))),0)</f>
        <v>0</v>
      </c>
      <c r="AT1131" s="107">
        <f>IFERROR(IF($F1131="",0,$D1131*IF($AU1131="22d",$F1131,IF($AU1131="4w",$F1131,IF($AU1131="2w",$F1131,IF($AU1131="1m",$F1131,IF($AU1131="2b",$F1131/6,IF($AU1131="3t",$F1131/4,IF($AU1131="4q",$F1131/3,IF($AU1131="6s",$F1131/2,IF($AU1131="12a",$F1131,IF($AU1131="b6",$F1131/2,IF($AU1131="q3",$F1131/3,IF($AU1131="t4",$F1131/4,IF($AU1131="s2",$F1131/6,IF($AU1131="1b1",$F1131/2,0))))))))))))))),0)</f>
        <v>0</v>
      </c>
      <c r="AU1131" s="158" t="str">
        <f>IF(C1131="","",VLOOKUP(B1131,apoio!P:S,4,0))</f>
        <v/>
      </c>
    </row>
    <row r="1132" spans="1:47" ht="15" customHeight="1" x14ac:dyDescent="0.25">
      <c r="A1132" s="7" t="str">
        <f>IF('1_geral'!$D$11="","",'1_geral'!$A$11)</f>
        <v/>
      </c>
      <c r="B1132" s="49" t="str">
        <f>IF('1_geral'!$G$11="","",'1_geral'!$G$11)</f>
        <v/>
      </c>
      <c r="C1132" s="49" t="str">
        <f>IF('1_geral'!$D$11="","",'1_geral'!$D$11)</f>
        <v/>
      </c>
      <c r="D1132" s="35" t="str">
        <f>IF(C1132="","",1/'3_pessoal'!C$11)</f>
        <v/>
      </c>
      <c r="E1132" s="12">
        <f>IF(C1132="",0,'3_pessoal'!DE$11)</f>
        <v>0</v>
      </c>
      <c r="F1132" s="33">
        <f>IF(C1132="",0,'3_pessoal'!DG$11)</f>
        <v>0</v>
      </c>
      <c r="G1132" s="12">
        <f t="shared" ref="G1132:G1180" si="553">IF(C1132="",0,SUM(E1132,F1132))</f>
        <v>0</v>
      </c>
      <c r="I1132" s="12">
        <f t="shared" si="551"/>
        <v>0</v>
      </c>
      <c r="J1132" s="12">
        <f t="shared" si="552"/>
        <v>0</v>
      </c>
      <c r="L1132" s="12">
        <f t="shared" ref="L1132:L1180" si="554">IFERROR(IF($E1132="",0,$D1132*IF($AU1132="22d",$E1132,IF($AU1132="4w",$E1132,IF($AU1132="2w",$E1132,IF($AU1132="1m",$E1132,IF($AU1132="1b",$E1132/6,IF($AU1132="1t",$E1132/4,IF($AU1132="1q",$E1132/3,IF($AU1132="1s",$E1132/2,IF($AU1132="1a",$E1132,IF($AU1132="b1",$E1132/2,IF($AU1132="q1",$E1132/3,IF($AU1132="t1",$E1132/4,IF($AU1132="s1",$E1132/6,IF($AU1132="1b1",$E1132/2,0))))))))))))))),0)</f>
        <v>0</v>
      </c>
      <c r="M1132" s="33">
        <f t="shared" ref="M1132:M1180" si="555">IFERROR(IF($F1132="",0,$D1132*IF($AU1132="22d",$F1132,IF($AU1132="4w",$F1132,IF($AU1132="2w",$F1132,IF($AU1132="1m",$F1132,IF($AU1132="1b",VF1132/6,IF($AU1132="1t",$F1132/4,IF($AU1132="1q",$F1132/3,IF($AU1132="1s",$F1132/2,IF($AU1132="1a",$F1132,IF($AU1132="b1",$F1132/2,IF($AU1132="q1",$F1132/3,IF($AU1132="t1",$F1132/4,IF($AU1132="s1",$F1132/6,IF($AU1132="1b1",$F1132/2,0))))))))))))))),0)</f>
        <v>0</v>
      </c>
      <c r="O1132" s="12">
        <f t="shared" ref="O1132:O1180" si="556">IFERROR(IF($E1132="",0,$D1132*IF($AU1132="22d",$E1132,IF($AU1132="4w",$E1132,IF($AU1132="2w",$E1132,IF($AU1132="1m",$E1132,IF($AU1132="2b",$E1132/6,IF($AU1132="2t",$E1132/4,IF($AU1132="2q",$E1132/3,IF($AU1132="2s",$E1132/2,IF($AU1132="2a",$E1132,IF($AU1132="b1",$E1132/2,IF($AU1132="q1",$E1132/3,IF($AU1132="t1",$E1132/4,IF($AU1132="s1",$E1132/6,IF($AU1132="2b2",$E1132/2,0))))))))))))))),0)</f>
        <v>0</v>
      </c>
      <c r="P1132" s="33">
        <f t="shared" ref="P1132:P1180" si="557">IFERROR(IF($F1132="",0,$D1132*IF($AU1132="22d",$F1132,IF($AU1132="4w",$F1132,IF($AU1132="2w",$F1132,IF($AU1132="1m",$F1132,IF($AU1132="2b",$F1132/6,IF($AU1132="2t",$F1132/4,IF($AU1132="2q",$F1132/3,IF($AU1132="2s",$F1132/2,IF($AU1132="2a",$F1132,IF($AU1132="b1",$F1132/2,IF($AU1132="q1",$F1132/3,IF($AU1132="t1",$F1132/4,IF($AU1132="s1",$F1132/6,IF($AU1132="2b2",$F1132/2,0))))))))))))))),0)</f>
        <v>0</v>
      </c>
      <c r="R1132" s="12">
        <f t="shared" ref="R1132:R1180" si="558">IFERROR(IF($E1132="",0,$D1132*IF($AU1132="22d",$E1132,IF($AU1132="4w",$E1132,IF($AU1132="2w",$E1132,IF($AU1132="1m",$E1132,IF($AU1132="1b",$E1132/6,IF($AU1132="3t",$E1132/4,IF($AU1132="3q",$E1132/3,IF($AU1132="3s",$E1132/2,IF($AU1132="3a",$E1132,IF($AU1132="b2",$E1132/2,IF($AU1132="q1",$E1132/3,IF($AU1132="t1",$E1132/4,IF($AU1132="s1",$E1132/6,IF($AU1132="2b2",$E1132/2,0))))))))))))))),0)</f>
        <v>0</v>
      </c>
      <c r="S1132" s="33">
        <f t="shared" ref="S1132:S1180" si="559">IFERROR(IF($F1132="",0,$D1132*IF($AU1132="22d",$F1132,IF($AU1132="4w",$F1132,IF($AU1132="2w",$F1132,IF($AU1132="1m",$F1132,IF($AU1132="1b",$F1132/6,IF($AU1132="3t",$F1132/4,IF($AU1132="3q",$F1132/3,IF($AU1132="3s",$F1132/2,IF($AU1132="3a",$F1132,IF($AU1132="b2",$F1132/2,IF($AU1132="q1",$F1132/3,IF($AU1132="t1",$F1132/4,IF($AU1132="s1",$F1132/6,IF($AU1132="2b2",$F1132/2,0))))))))))))))),0)</f>
        <v>0</v>
      </c>
      <c r="U1132" s="12">
        <f t="shared" ref="U1132:U1180" si="560">IFERROR(IF($E1132="",0,$D1132*IF($AU1132="22d",$E1132,IF($AU1132="4w",$E1132,IF($AU1132="2w",$E1132,IF($AU1132="1m",$E1132,IF($AU1132="2b",$E1132/6,IF($AU1132="1t",$E1132/4,IF($AU1132="4q",$E1132/3,IF($AU1132="4s",$E1132/2,IF($AU1132="4a",$E1132,IF($AU1132="b2",$E1132/2,IF($AU1132="q1",$E1132/3,IF($AU1132="t2",$E1132/4,IF($AU1132="s1",$E1132/6,IF($AU1132="3b3",$E1132/2,0))))))))))))))),0)</f>
        <v>0</v>
      </c>
      <c r="V1132" s="33">
        <f t="shared" ref="V1132:V1180" si="561">IFERROR(IF($F1132="",0,$D1132*IF($AU1132="22d",$F1132,IF($AU1132="4w",$F1132,IF($AU1132="2w",$F1132,IF($AU1132="1m",$F1132,IF($AU1132="2b",$F1132/6,IF($AU1132="1t",$F1132/4,IF($AU1132="4q",$F1132/3,IF($AU1132="4s",$F1132/2,IF($AU1132="4a",$F1132,IF($AU1132="b2",$F1132/2,IF($AU1132="q1",$F1132/3,IF($AU1132="t2",$F1132/4,IF($AU1132="s1",$F1132/6,IF($AU1132="3b3",$F1132/2,0))))))))))))))),0)</f>
        <v>0</v>
      </c>
      <c r="X1132" s="12">
        <f t="shared" ref="X1132:X1180" si="562">IFERROR(IF($E1132="",0,$D1132*IF($AU1132="22d",$E1132,IF($AU1132="4w",$E1132,IF($AU1132="2w",$E1132,IF($AU1132="1m",$E1132,IF($AU1132="1b",$E1132/6,IF($AU1132="2t",$E1132/4,IF($AU1132="1q",$E1132/3,IF($AU1132="5s",$E1132/2,IF($AU1132="5a",$E1132,IF($AU1132="b3",$E1132/2,IF($AU1132="q2",$E1132/3,IF($AU1132="t2",$E1132/4,IF($AU1132="s1",$E1132/6,IF($AU1132="3b3",$E1132/2,0))))))))))))))),0)</f>
        <v>0</v>
      </c>
      <c r="Y1132" s="33">
        <f t="shared" ref="Y1132:Y1180" si="563">IFERROR(IF($F1132="",0,$D1132*IF($AU1132="22d",$F1132,IF($AU1132="4w",$F1132,IF($AU1132="2w",$F1132,IF($AU1132="1m",$F1132,IF($AU1132="1b",$F1132/6,IF($AU1132="2t",$F1132/4,IF($AU1132="1q",$F1132/3,IF($AU1132="5s",$F1132/2,IF($AU1132="5a",$F1132,IF($AU1132="b3",$F1132/2,IF($AU1132="q2",$F1132/3,IF($AU1132="t2",$F1132/4,IF($AU1132="s1",$F1132/6,IF($AU1132="3b3",$F1132/2,0))))))))))))))),0)</f>
        <v>0</v>
      </c>
      <c r="AA1132" s="12">
        <f t="shared" ref="AA1132:AA1180" si="564">IFERROR(IF($E1132="",0,$D1132*IF($AU1132="22d",$E1132,IF($AU1132="4w",$E1132,IF($AU1132="2w",$E1132,IF($AU1132="1m",$E1132,IF($AU1132="2b",$E1132/6,IF($AU1132="3t",$E1132/4,IF($AU1132="2q",$E1132/3,IF($AU1132="6s",$E1132/2,IF($AU1132="6a",$E1132,IF($AU1132="b3",$E1132/2,IF($AU1132="q2",$E1132/3,IF($AU1132="t2",$E1132/4,IF($AU1132="s1",$E1132/6,IF($AU1132="4b4",$E1132/2,0))))))))))))))),0)</f>
        <v>0</v>
      </c>
      <c r="AB1132" s="33">
        <f t="shared" ref="AB1132:AB1180" si="565">IFERROR(IF($F1132="",0,$D1132*IF($AU1132="22d",$F1132,IF($AU1132="4w",$F1132,IF($AU1132="2w",$F1132,IF($AU1132="1m",$F1132,IF($AU1132="2b",$F1132/6,IF($AU1132="3t",$F1132/4,IF($AU1132="2q",$F1132/3,IF($AU1132="6s",$F1132/2,IF($AU1132="6a",$F1132,IF($AU1132="b3",$F1132/2,IF($AU1132="q2",$F1132/3,IF($AU1132="t2",$F1132/4,IF($AU1132="s1",$F1132/6,IF($AU1132="4b4",$F1132/2,0))))))))))))))),0)</f>
        <v>0</v>
      </c>
      <c r="AD1132" s="12">
        <f t="shared" ref="AD1132:AD1180" si="566">IFERROR(IF($E1132="",0,$D1132*IF($AU1132="22d",$E1132,IF($AU1132="4w",$E1132,IF($AU1132="2w",$E1132,IF($AU1132="1m",$E1132,IF($AU1132="1b",$E1132/6,IF($AU1132="1t",$E1132/4,IF($AU1132="3q",$E1132/3,IF($AU1132="1s",$E1132/2,IF($AU1132="7a",$E1132,IF($AU1132="b3",$E1132/2,IF($AU1132="q2",$E1132/3,IF($AU1132="t3",$E1132/4,IF($AU1132="s2",$E1132/6,IF($AU1132="4b4",$E1132/2,0))))))))))))))),0)</f>
        <v>0</v>
      </c>
      <c r="AE1132" s="33">
        <f t="shared" ref="AE1132:AE1180" si="567">IFERROR(IF($F1132="",0,$D1132*IF($AU1132="22d",$F1132,IF($AU1132="4w",$F1132,IF($AU1132="2w",$F1132,IF($AU1132="1m",$F1132,IF($AU1132="1b",$F1132/6,IF($AU1132="1t",$F1132/4,IF($AU1132="3q",$F1132/3,IF($AU1132="1s",$F1132/2,IF($AU1132="7a",$F1132,IF($AU1132="b3",$F1132/2,IF($AU1132="q2",$F1132/3,IF($AU1132="t3",$F1132/4,IF($AU1132="s2",$F1132/6,IF($AU1132="4b4",$F1132/2,0))))))))))))))),0)</f>
        <v>0</v>
      </c>
      <c r="AG1132" s="12">
        <f t="shared" ref="AG1132:AG1180" si="568">IFERROR(IF($E1132="",0,$D1132*IF($AU1132="22d",$E1132,IF($AU1132="4w",$E1132,IF($AU1132="2w",$E1132,IF($AU1132="1m",$E1132,IF($AU1132="2b",$E1132/6,IF($AU1132="2t",$E1132/4,IF($AU1132="4q",$E1132/3,IF($AU1132="2s",$E1132/2,IF($AU1132="8a",$E1132,IF($AU1132="b4",$E1132/2,IF($AU1132="q2",$E1132/3,IF($AU1132="t3",$E1132/4,IF($AU1132="s2",$E1132/6,IF($AU1132="5b5",$E1132/2,0))))))))))))))),0)</f>
        <v>0</v>
      </c>
      <c r="AH1132" s="33">
        <f t="shared" ref="AH1132:AH1180" si="569">IFERROR(IF($F1132="",0,$D1132*IF($AU1132="22d",$F1132,IF($AU1132="4w",$F1132,IF($AU1132="2w",$F1132,IF($AU1132="1m",$F1132,IF($AU1132="2b",$F1132/6,IF($AU1132="2t",$F1132/4,IF($AU1132="4q",$F1132/3,IF($AU1132="2s",$F1132/2,IF($AU1132="8a",$F1132,IF($AU1132="b4",$F1132/2,IF($AU1132="q2",$F1132/3,IF($AU1132="t3",$F1132/4,IF($AU1132="s2",$F1132/6,IF($AU1132="5b5",$F1132/2,0))))))))))))))),0)</f>
        <v>0</v>
      </c>
      <c r="AJ1132" s="12">
        <f t="shared" ref="AJ1132:AJ1180" si="570">IFERROR(IF($E1132="",0,$D1132*IF($AU1132="22d",$E1132,IF($AU1132="4w",$E1132,IF($AU1132="2w",$E1132,IF($AU1132="1m",$E1132,IF($AU1132="1b",$E1132/6,IF($AU1132="3t",$E1132/4,IF($AU1132="1q",$E1132/3,IF($AU1132="3s",$E1132/2,IF($AU1132="9a",$E1132,IF($AU1132="b5",$E1132/2,IF($AU1132="q3",$E1132/3,IF($AU1132="t3",$E1132/4,IF($AU1132="s2",$E1132/6,IF($AU1132="5b5",$E1132/2,0))))))))))))))),0)</f>
        <v>0</v>
      </c>
      <c r="AK1132" s="33">
        <f t="shared" ref="AK1132:AK1180" si="571">IFERROR(IF($F1132="",0,$D1132*IF($AU1132="22d",$F1132,IF($AU1132="4w",$F1132,IF($AU1132="2w",$F1132,IF($AU1132="1m",$F1132,IF($AU1132="1b",$F1132/6,IF($AU1132="3t",$F1132/4,IF($AU1132="1q",$F1132/3,IF($AU1132="3s",$F1132/2,IF($AU1132="9a",$F1132,IF($AU1132="b5",$F1132/2,IF($AU1132="q3",$F1132/3,IF($AU1132="t3",$F1132/4,IF($AU1132="s2",$F1132/6,IF($AU1132="5b5",$F1132/2,0))))))))))))))),0)</f>
        <v>0</v>
      </c>
      <c r="AM1132" s="12">
        <f t="shared" ref="AM1132:AM1180" si="572">IFERROR(IF($E1132="",0,$D1132*IF($AU1132="22d",$E1132,IF($AU1132="4w",$E1132,IF($AU1132="2w",$E1132,IF($AU1132="1m",$E1132,IF($AU1132="2b",$E1132/6,IF($AU1132="1t",$E1132/4,IF($AU1132="2q",$E1132/3,IF($AU1132="4s",$E1132/2,IF($AU1132="10a",$E1132,IF($AU1132="b5",$E1132/2,IF($AU1132="q3",$E1132/3,IF($AU1132="t4",$E1132/4,IF($AU1132="s2",$E1132/6,IF($AU1132="6b6",$E1132/2,0))))))))))))))),0)</f>
        <v>0</v>
      </c>
      <c r="AN1132" s="33">
        <f t="shared" ref="AN1132:AN1180" si="573">IFERROR(IF($F1132="",0,$D1132*IF($AU1132="22d",$F1132,IF($AU1132="4w",$F1132,IF($AU1132="2w",$F1132,IF($AU1132="1m",$F1132,IF($AU1132="2b",$F1132/6,IF($AU1132="1t",$F1132/4,IF($AU1132="2q",$F1132/3,IF($AU1132="4s",$F1132/2,IF($AU1132="10a",$F1132,IF($AU1132="b5",$F1132/2,IF($AU1132="q3",$F1132/3,IF($AU1132="t4",$F1132/4,IF($AU1132="s2",$F1132/6,IF($AU1132="6b6",$F1132/2,0))))))))))))))),0)</f>
        <v>0</v>
      </c>
      <c r="AP1132" s="12">
        <f t="shared" ref="AP1132:AP1180" si="574">IFERROR(IF($E1132="",0,$D1132*IF($AU1132="22d",$E1132,IF($AU1132="4w",$E1132,IF($AU1132="2w",$E1132,IF($AU1132="1m",$E1132,IF($AU1132="1b",$E1132/6,IF($AU1132="2t",$E1132/4,IF($AU1132="3q",$E1132/3,IF($AU1132="5s",$E1132/2,IF($AU1132="11a",$E1132,IF($AU1132="b6",$E1132/2,IF($AU1132="q3",$E1132/3,IF($AU1132="t4",$E1132/4,IF($AU1132="s2",$E1132/6,IF($AU1132="6b6",$E1132/2,0))))))))))))))),0)</f>
        <v>0</v>
      </c>
      <c r="AQ1132" s="33">
        <f t="shared" ref="AQ1132:AQ1180" si="575">IFERROR(IF($F1132="",0,$D1132*IF($AU1132="22d",$F1132,IF($AU1132="4w",$F1132,IF($AU1132="2w",$F1132,IF($AU1132="1m",$F1132,IF($AU1132="1b",$F1132/6,IF($AU1132="2t",$F1132/4,IF($AU1132="3q",$F1132/3,IF($AU1132="5s",$F1132/2,IF($AU1132="11a",$F1132,IF($AU1132="b6",$F1132/2,IF($AU1132="q3",$F1132/3,IF($AU1132="t4",$F1132/4,IF($AU1132="s2",$F1132/6,IF($AU1132="6b6",$F1132/2,0))))))))))))))),0)</f>
        <v>0</v>
      </c>
      <c r="AS1132" s="12">
        <f t="shared" ref="AS1132:AS1180" si="576">IFERROR(IF($E1132="",0,$D1132*IF($AU1132="22d",$E1132,IF($AU1132="4w",$E1132,IF($AU1132="2w",$E1132,IF($AU1132="1m",$E1132,IF($AU1132="2b",$E1132/6,IF($AU1132="3t",$E1132/4,IF($AU1132="4q",$E1132/3,IF($AU1132="6s",$E1132/2,IF($AU1132="12a",$E1132,IF($AU1132="b6",$E1132/2,IF($AU1132="q3",$E1132/3,IF($AU1132="t4",$E1132/4,IF($AU1132="s2",$E1132/6,IF($AU1132="1b1",$E1132/2,0))))))))))))))),0)</f>
        <v>0</v>
      </c>
      <c r="AT1132" s="33">
        <f t="shared" ref="AT1132:AT1180" si="577">IFERROR(IF($F1132="",0,$D1132*IF($AU1132="22d",$F1132,IF($AU1132="4w",$F1132,IF($AU1132="2w",$F1132,IF($AU1132="1m",$F1132,IF($AU1132="2b",$F1132/6,IF($AU1132="3t",$F1132/4,IF($AU1132="4q",$F1132/3,IF($AU1132="6s",$F1132/2,IF($AU1132="12a",$F1132,IF($AU1132="b6",$F1132/2,IF($AU1132="q3",$F1132/3,IF($AU1132="t4",$F1132/4,IF($AU1132="s2",$F1132/6,IF($AU1132="1b1",$F1132/2,0))))))))))))))),0)</f>
        <v>0</v>
      </c>
      <c r="AU1132" s="158" t="str">
        <f>IF(C1132="","",VLOOKUP(B1132,apoio!P:S,4,0))</f>
        <v/>
      </c>
    </row>
    <row r="1133" spans="1:47" ht="15" customHeight="1" x14ac:dyDescent="0.25">
      <c r="A1133" s="10" t="str">
        <f>IF('1_geral'!$D$12="","",'1_geral'!$A$12)</f>
        <v/>
      </c>
      <c r="B1133" s="48" t="str">
        <f>IF('1_geral'!$G$12="","",'1_geral'!$G$12)</f>
        <v/>
      </c>
      <c r="C1133" s="48" t="str">
        <f>IF('1_geral'!$D$12="","",'1_geral'!$D$12)</f>
        <v/>
      </c>
      <c r="D1133" s="35" t="str">
        <f>IF(C1133="","",1/'3_pessoal'!C$12)</f>
        <v/>
      </c>
      <c r="E1133" s="11">
        <f>IF(C1133="",0,'3_pessoal'!DE$12)</f>
        <v>0</v>
      </c>
      <c r="F1133" s="108">
        <f>IF(C1133="",0,'3_pessoal'!DG$12)</f>
        <v>0</v>
      </c>
      <c r="G1133" s="11">
        <f t="shared" si="553"/>
        <v>0</v>
      </c>
      <c r="I1133" s="11">
        <f t="shared" si="551"/>
        <v>0</v>
      </c>
      <c r="J1133" s="112">
        <f t="shared" si="552"/>
        <v>0</v>
      </c>
      <c r="L1133" s="11">
        <f t="shared" si="554"/>
        <v>0</v>
      </c>
      <c r="M1133" s="108">
        <f t="shared" si="555"/>
        <v>0</v>
      </c>
      <c r="O1133" s="11">
        <f t="shared" si="556"/>
        <v>0</v>
      </c>
      <c r="P1133" s="108">
        <f t="shared" si="557"/>
        <v>0</v>
      </c>
      <c r="R1133" s="11">
        <f t="shared" si="558"/>
        <v>0</v>
      </c>
      <c r="S1133" s="108">
        <f t="shared" si="559"/>
        <v>0</v>
      </c>
      <c r="U1133" s="11">
        <f t="shared" si="560"/>
        <v>0</v>
      </c>
      <c r="V1133" s="108">
        <f t="shared" si="561"/>
        <v>0</v>
      </c>
      <c r="X1133" s="11">
        <f t="shared" si="562"/>
        <v>0</v>
      </c>
      <c r="Y1133" s="108">
        <f t="shared" si="563"/>
        <v>0</v>
      </c>
      <c r="AA1133" s="11">
        <f t="shared" si="564"/>
        <v>0</v>
      </c>
      <c r="AB1133" s="108">
        <f t="shared" si="565"/>
        <v>0</v>
      </c>
      <c r="AD1133" s="11">
        <f t="shared" si="566"/>
        <v>0</v>
      </c>
      <c r="AE1133" s="108">
        <f t="shared" si="567"/>
        <v>0</v>
      </c>
      <c r="AG1133" s="11">
        <f t="shared" si="568"/>
        <v>0</v>
      </c>
      <c r="AH1133" s="108">
        <f t="shared" si="569"/>
        <v>0</v>
      </c>
      <c r="AJ1133" s="11">
        <f t="shared" si="570"/>
        <v>0</v>
      </c>
      <c r="AK1133" s="108">
        <f t="shared" si="571"/>
        <v>0</v>
      </c>
      <c r="AM1133" s="11">
        <f t="shared" si="572"/>
        <v>0</v>
      </c>
      <c r="AN1133" s="108">
        <f t="shared" si="573"/>
        <v>0</v>
      </c>
      <c r="AP1133" s="11">
        <f t="shared" si="574"/>
        <v>0</v>
      </c>
      <c r="AQ1133" s="108">
        <f t="shared" si="575"/>
        <v>0</v>
      </c>
      <c r="AS1133" s="11">
        <f t="shared" si="576"/>
        <v>0</v>
      </c>
      <c r="AT1133" s="108">
        <f t="shared" si="577"/>
        <v>0</v>
      </c>
      <c r="AU1133" s="158" t="str">
        <f>IF(C1133="","",VLOOKUP(B1133,apoio!P:S,4,0))</f>
        <v/>
      </c>
    </row>
    <row r="1134" spans="1:47" ht="15" customHeight="1" x14ac:dyDescent="0.25">
      <c r="A1134" s="7" t="str">
        <f>IF('1_geral'!$D$13="","",'1_geral'!$A$13)</f>
        <v/>
      </c>
      <c r="B1134" s="49" t="str">
        <f>IF('1_geral'!$G$13="","",'1_geral'!$G$13)</f>
        <v/>
      </c>
      <c r="C1134" s="49" t="str">
        <f>IF('1_geral'!$D$13="","",'1_geral'!$D$13)</f>
        <v/>
      </c>
      <c r="D1134" s="35" t="str">
        <f>IF(C1134="","",1/'3_pessoal'!C$13)</f>
        <v/>
      </c>
      <c r="E1134" s="12">
        <f>IF(C1134="",0,'3_pessoal'!DE$13)</f>
        <v>0</v>
      </c>
      <c r="F1134" s="33">
        <f>IF(C1134="",0,'3_pessoal'!DG$13)</f>
        <v>0</v>
      </c>
      <c r="G1134" s="12">
        <f t="shared" si="553"/>
        <v>0</v>
      </c>
      <c r="I1134" s="12">
        <f t="shared" si="551"/>
        <v>0</v>
      </c>
      <c r="J1134" s="12">
        <f t="shared" si="552"/>
        <v>0</v>
      </c>
      <c r="L1134" s="12">
        <f t="shared" si="554"/>
        <v>0</v>
      </c>
      <c r="M1134" s="33">
        <f t="shared" si="555"/>
        <v>0</v>
      </c>
      <c r="O1134" s="12">
        <f t="shared" si="556"/>
        <v>0</v>
      </c>
      <c r="P1134" s="33">
        <f t="shared" si="557"/>
        <v>0</v>
      </c>
      <c r="R1134" s="12">
        <f t="shared" si="558"/>
        <v>0</v>
      </c>
      <c r="S1134" s="33">
        <f t="shared" si="559"/>
        <v>0</v>
      </c>
      <c r="U1134" s="12">
        <f t="shared" si="560"/>
        <v>0</v>
      </c>
      <c r="V1134" s="33">
        <f t="shared" si="561"/>
        <v>0</v>
      </c>
      <c r="X1134" s="12">
        <f t="shared" si="562"/>
        <v>0</v>
      </c>
      <c r="Y1134" s="33">
        <f t="shared" si="563"/>
        <v>0</v>
      </c>
      <c r="AA1134" s="12">
        <f t="shared" si="564"/>
        <v>0</v>
      </c>
      <c r="AB1134" s="33">
        <f t="shared" si="565"/>
        <v>0</v>
      </c>
      <c r="AD1134" s="12">
        <f t="shared" si="566"/>
        <v>0</v>
      </c>
      <c r="AE1134" s="33">
        <f t="shared" si="567"/>
        <v>0</v>
      </c>
      <c r="AG1134" s="12">
        <f t="shared" si="568"/>
        <v>0</v>
      </c>
      <c r="AH1134" s="33">
        <f t="shared" si="569"/>
        <v>0</v>
      </c>
      <c r="AJ1134" s="12">
        <f t="shared" si="570"/>
        <v>0</v>
      </c>
      <c r="AK1134" s="33">
        <f t="shared" si="571"/>
        <v>0</v>
      </c>
      <c r="AM1134" s="12">
        <f t="shared" si="572"/>
        <v>0</v>
      </c>
      <c r="AN1134" s="33">
        <f t="shared" si="573"/>
        <v>0</v>
      </c>
      <c r="AP1134" s="12">
        <f t="shared" si="574"/>
        <v>0</v>
      </c>
      <c r="AQ1134" s="33">
        <f t="shared" si="575"/>
        <v>0</v>
      </c>
      <c r="AS1134" s="12">
        <f t="shared" si="576"/>
        <v>0</v>
      </c>
      <c r="AT1134" s="33">
        <f t="shared" si="577"/>
        <v>0</v>
      </c>
      <c r="AU1134" s="158" t="str">
        <f>IF(C1134="","",VLOOKUP(B1134,apoio!P:S,4,0))</f>
        <v/>
      </c>
    </row>
    <row r="1135" spans="1:47" ht="15" customHeight="1" x14ac:dyDescent="0.25">
      <c r="A1135" s="10" t="str">
        <f>IF('1_geral'!$D$14="","",'1_geral'!$A$14)</f>
        <v/>
      </c>
      <c r="B1135" s="48" t="str">
        <f>IF('1_geral'!$G$14="","",'1_geral'!$G$14)</f>
        <v/>
      </c>
      <c r="C1135" s="48" t="str">
        <f>IF('1_geral'!$D$14="","",'1_geral'!$D$14)</f>
        <v/>
      </c>
      <c r="D1135" s="35" t="str">
        <f>IF(C1135="","",1/'3_pessoal'!C$14)</f>
        <v/>
      </c>
      <c r="E1135" s="11">
        <f>IF(C1135="",0,'3_pessoal'!DE$14)</f>
        <v>0</v>
      </c>
      <c r="F1135" s="108">
        <f>IF(C1135="",0,'3_pessoal'!DG$14)</f>
        <v>0</v>
      </c>
      <c r="G1135" s="11">
        <f t="shared" si="553"/>
        <v>0</v>
      </c>
      <c r="I1135" s="11">
        <f t="shared" si="551"/>
        <v>0</v>
      </c>
      <c r="J1135" s="112">
        <f t="shared" si="552"/>
        <v>0</v>
      </c>
      <c r="L1135" s="11">
        <f t="shared" si="554"/>
        <v>0</v>
      </c>
      <c r="M1135" s="108">
        <f t="shared" si="555"/>
        <v>0</v>
      </c>
      <c r="O1135" s="11">
        <f t="shared" si="556"/>
        <v>0</v>
      </c>
      <c r="P1135" s="108">
        <f t="shared" si="557"/>
        <v>0</v>
      </c>
      <c r="R1135" s="11">
        <f t="shared" si="558"/>
        <v>0</v>
      </c>
      <c r="S1135" s="108">
        <f t="shared" si="559"/>
        <v>0</v>
      </c>
      <c r="U1135" s="11">
        <f t="shared" si="560"/>
        <v>0</v>
      </c>
      <c r="V1135" s="108">
        <f t="shared" si="561"/>
        <v>0</v>
      </c>
      <c r="X1135" s="11">
        <f t="shared" si="562"/>
        <v>0</v>
      </c>
      <c r="Y1135" s="108">
        <f t="shared" si="563"/>
        <v>0</v>
      </c>
      <c r="AA1135" s="11">
        <f t="shared" si="564"/>
        <v>0</v>
      </c>
      <c r="AB1135" s="108">
        <f t="shared" si="565"/>
        <v>0</v>
      </c>
      <c r="AD1135" s="11">
        <f t="shared" si="566"/>
        <v>0</v>
      </c>
      <c r="AE1135" s="108">
        <f t="shared" si="567"/>
        <v>0</v>
      </c>
      <c r="AG1135" s="11">
        <f t="shared" si="568"/>
        <v>0</v>
      </c>
      <c r="AH1135" s="108">
        <f t="shared" si="569"/>
        <v>0</v>
      </c>
      <c r="AJ1135" s="11">
        <f t="shared" si="570"/>
        <v>0</v>
      </c>
      <c r="AK1135" s="108">
        <f t="shared" si="571"/>
        <v>0</v>
      </c>
      <c r="AM1135" s="11">
        <f t="shared" si="572"/>
        <v>0</v>
      </c>
      <c r="AN1135" s="108">
        <f t="shared" si="573"/>
        <v>0</v>
      </c>
      <c r="AP1135" s="11">
        <f t="shared" si="574"/>
        <v>0</v>
      </c>
      <c r="AQ1135" s="108">
        <f t="shared" si="575"/>
        <v>0</v>
      </c>
      <c r="AS1135" s="11">
        <f t="shared" si="576"/>
        <v>0</v>
      </c>
      <c r="AT1135" s="108">
        <f t="shared" si="577"/>
        <v>0</v>
      </c>
      <c r="AU1135" s="158" t="str">
        <f>IF(C1135="","",VLOOKUP(B1135,apoio!P:S,4,0))</f>
        <v/>
      </c>
    </row>
    <row r="1136" spans="1:47" ht="15" customHeight="1" x14ac:dyDescent="0.25">
      <c r="A1136" s="7" t="str">
        <f>IF('1_geral'!$D$15="","",'1_geral'!$A$15)</f>
        <v/>
      </c>
      <c r="B1136" s="49" t="str">
        <f>IF('1_geral'!$G$15="","",'1_geral'!$G$15)</f>
        <v/>
      </c>
      <c r="C1136" s="49" t="str">
        <f>IF('1_geral'!$D$15="","",'1_geral'!$D$15)</f>
        <v/>
      </c>
      <c r="D1136" s="35" t="str">
        <f>IF(C1136="","",1/'3_pessoal'!C$15)</f>
        <v/>
      </c>
      <c r="E1136" s="12">
        <f>IF(C1136="",0,'3_pessoal'!DE$15)</f>
        <v>0</v>
      </c>
      <c r="F1136" s="33">
        <f>IF(C1136="",0,'3_pessoal'!DG$15)</f>
        <v>0</v>
      </c>
      <c r="G1136" s="12">
        <f t="shared" si="553"/>
        <v>0</v>
      </c>
      <c r="I1136" s="12">
        <f t="shared" si="551"/>
        <v>0</v>
      </c>
      <c r="J1136" s="12">
        <f t="shared" si="552"/>
        <v>0</v>
      </c>
      <c r="L1136" s="12">
        <f t="shared" si="554"/>
        <v>0</v>
      </c>
      <c r="M1136" s="33">
        <f t="shared" si="555"/>
        <v>0</v>
      </c>
      <c r="O1136" s="12">
        <f t="shared" si="556"/>
        <v>0</v>
      </c>
      <c r="P1136" s="33">
        <f t="shared" si="557"/>
        <v>0</v>
      </c>
      <c r="R1136" s="12">
        <f t="shared" si="558"/>
        <v>0</v>
      </c>
      <c r="S1136" s="33">
        <f t="shared" si="559"/>
        <v>0</v>
      </c>
      <c r="U1136" s="12">
        <f t="shared" si="560"/>
        <v>0</v>
      </c>
      <c r="V1136" s="33">
        <f t="shared" si="561"/>
        <v>0</v>
      </c>
      <c r="X1136" s="12">
        <f t="shared" si="562"/>
        <v>0</v>
      </c>
      <c r="Y1136" s="33">
        <f t="shared" si="563"/>
        <v>0</v>
      </c>
      <c r="AA1136" s="12">
        <f t="shared" si="564"/>
        <v>0</v>
      </c>
      <c r="AB1136" s="33">
        <f t="shared" si="565"/>
        <v>0</v>
      </c>
      <c r="AD1136" s="12">
        <f t="shared" si="566"/>
        <v>0</v>
      </c>
      <c r="AE1136" s="33">
        <f t="shared" si="567"/>
        <v>0</v>
      </c>
      <c r="AG1136" s="12">
        <f t="shared" si="568"/>
        <v>0</v>
      </c>
      <c r="AH1136" s="33">
        <f t="shared" si="569"/>
        <v>0</v>
      </c>
      <c r="AJ1136" s="12">
        <f t="shared" si="570"/>
        <v>0</v>
      </c>
      <c r="AK1136" s="33">
        <f t="shared" si="571"/>
        <v>0</v>
      </c>
      <c r="AM1136" s="12">
        <f t="shared" si="572"/>
        <v>0</v>
      </c>
      <c r="AN1136" s="33">
        <f t="shared" si="573"/>
        <v>0</v>
      </c>
      <c r="AP1136" s="12">
        <f t="shared" si="574"/>
        <v>0</v>
      </c>
      <c r="AQ1136" s="33">
        <f t="shared" si="575"/>
        <v>0</v>
      </c>
      <c r="AS1136" s="12">
        <f t="shared" si="576"/>
        <v>0</v>
      </c>
      <c r="AT1136" s="33">
        <f t="shared" si="577"/>
        <v>0</v>
      </c>
      <c r="AU1136" s="158" t="str">
        <f>IF(C1136="","",VLOOKUP(B1136,apoio!P:S,4,0))</f>
        <v/>
      </c>
    </row>
    <row r="1137" spans="1:47" ht="15" customHeight="1" x14ac:dyDescent="0.25">
      <c r="A1137" s="10" t="str">
        <f>IF('1_geral'!$D$16="","",'1_geral'!$A$16)</f>
        <v/>
      </c>
      <c r="B1137" s="48" t="str">
        <f>IF('1_geral'!$G$16="","",'1_geral'!$G$16)</f>
        <v/>
      </c>
      <c r="C1137" s="48" t="str">
        <f>IF('1_geral'!$D$16="","",'1_geral'!$D$16)</f>
        <v/>
      </c>
      <c r="D1137" s="35" t="str">
        <f>IF(C1137="","",1/'3_pessoal'!C$16)</f>
        <v/>
      </c>
      <c r="E1137" s="11">
        <f>IF(C1137="",0,'3_pessoal'!DE$16)</f>
        <v>0</v>
      </c>
      <c r="F1137" s="108">
        <f>IF(C1137="",0,'3_pessoal'!DG$16)</f>
        <v>0</v>
      </c>
      <c r="G1137" s="11">
        <f t="shared" si="553"/>
        <v>0</v>
      </c>
      <c r="I1137" s="11">
        <f t="shared" si="551"/>
        <v>0</v>
      </c>
      <c r="J1137" s="112">
        <f t="shared" si="552"/>
        <v>0</v>
      </c>
      <c r="L1137" s="11">
        <f t="shared" si="554"/>
        <v>0</v>
      </c>
      <c r="M1137" s="108">
        <f t="shared" si="555"/>
        <v>0</v>
      </c>
      <c r="O1137" s="11">
        <f t="shared" si="556"/>
        <v>0</v>
      </c>
      <c r="P1137" s="108">
        <f t="shared" si="557"/>
        <v>0</v>
      </c>
      <c r="R1137" s="11">
        <f t="shared" si="558"/>
        <v>0</v>
      </c>
      <c r="S1137" s="108">
        <f t="shared" si="559"/>
        <v>0</v>
      </c>
      <c r="U1137" s="11">
        <f t="shared" si="560"/>
        <v>0</v>
      </c>
      <c r="V1137" s="108">
        <f t="shared" si="561"/>
        <v>0</v>
      </c>
      <c r="X1137" s="11">
        <f t="shared" si="562"/>
        <v>0</v>
      </c>
      <c r="Y1137" s="108">
        <f t="shared" si="563"/>
        <v>0</v>
      </c>
      <c r="AA1137" s="11">
        <f t="shared" si="564"/>
        <v>0</v>
      </c>
      <c r="AB1137" s="108">
        <f t="shared" si="565"/>
        <v>0</v>
      </c>
      <c r="AD1137" s="11">
        <f t="shared" si="566"/>
        <v>0</v>
      </c>
      <c r="AE1137" s="108">
        <f t="shared" si="567"/>
        <v>0</v>
      </c>
      <c r="AG1137" s="11">
        <f t="shared" si="568"/>
        <v>0</v>
      </c>
      <c r="AH1137" s="108">
        <f t="shared" si="569"/>
        <v>0</v>
      </c>
      <c r="AJ1137" s="11">
        <f t="shared" si="570"/>
        <v>0</v>
      </c>
      <c r="AK1137" s="108">
        <f t="shared" si="571"/>
        <v>0</v>
      </c>
      <c r="AM1137" s="11">
        <f t="shared" si="572"/>
        <v>0</v>
      </c>
      <c r="AN1137" s="108">
        <f t="shared" si="573"/>
        <v>0</v>
      </c>
      <c r="AP1137" s="11">
        <f t="shared" si="574"/>
        <v>0</v>
      </c>
      <c r="AQ1137" s="108">
        <f t="shared" si="575"/>
        <v>0</v>
      </c>
      <c r="AS1137" s="11">
        <f t="shared" si="576"/>
        <v>0</v>
      </c>
      <c r="AT1137" s="108">
        <f t="shared" si="577"/>
        <v>0</v>
      </c>
      <c r="AU1137" s="158" t="str">
        <f>IF(C1137="","",VLOOKUP(B1137,apoio!P:S,4,0))</f>
        <v/>
      </c>
    </row>
    <row r="1138" spans="1:47" ht="15" customHeight="1" x14ac:dyDescent="0.25">
      <c r="A1138" s="7" t="str">
        <f>IF('1_geral'!$D$17="","",'1_geral'!$A$17)</f>
        <v/>
      </c>
      <c r="B1138" s="49" t="str">
        <f>IF('1_geral'!$G$17="","",'1_geral'!$G$17)</f>
        <v/>
      </c>
      <c r="C1138" s="49" t="str">
        <f>IF('1_geral'!$D$17="","",'1_geral'!$D$17)</f>
        <v/>
      </c>
      <c r="D1138" s="35" t="str">
        <f>IF(C1138="","",1/'3_pessoal'!C$17)</f>
        <v/>
      </c>
      <c r="E1138" s="12">
        <f>IF(C1138="",0,'3_pessoal'!DE$17)</f>
        <v>0</v>
      </c>
      <c r="F1138" s="33">
        <f>IF(C1138="",0,'3_pessoal'!DG$17)</f>
        <v>0</v>
      </c>
      <c r="G1138" s="12">
        <f t="shared" si="553"/>
        <v>0</v>
      </c>
      <c r="I1138" s="12">
        <f t="shared" si="551"/>
        <v>0</v>
      </c>
      <c r="J1138" s="12">
        <f t="shared" si="552"/>
        <v>0</v>
      </c>
      <c r="L1138" s="12">
        <f t="shared" si="554"/>
        <v>0</v>
      </c>
      <c r="M1138" s="33">
        <f t="shared" si="555"/>
        <v>0</v>
      </c>
      <c r="O1138" s="12">
        <f t="shared" si="556"/>
        <v>0</v>
      </c>
      <c r="P1138" s="33">
        <f t="shared" si="557"/>
        <v>0</v>
      </c>
      <c r="R1138" s="12">
        <f t="shared" si="558"/>
        <v>0</v>
      </c>
      <c r="S1138" s="33">
        <f t="shared" si="559"/>
        <v>0</v>
      </c>
      <c r="U1138" s="12">
        <f t="shared" si="560"/>
        <v>0</v>
      </c>
      <c r="V1138" s="33">
        <f t="shared" si="561"/>
        <v>0</v>
      </c>
      <c r="X1138" s="12">
        <f t="shared" si="562"/>
        <v>0</v>
      </c>
      <c r="Y1138" s="33">
        <f t="shared" si="563"/>
        <v>0</v>
      </c>
      <c r="AA1138" s="12">
        <f t="shared" si="564"/>
        <v>0</v>
      </c>
      <c r="AB1138" s="33">
        <f t="shared" si="565"/>
        <v>0</v>
      </c>
      <c r="AD1138" s="12">
        <f t="shared" si="566"/>
        <v>0</v>
      </c>
      <c r="AE1138" s="33">
        <f t="shared" si="567"/>
        <v>0</v>
      </c>
      <c r="AG1138" s="12">
        <f t="shared" si="568"/>
        <v>0</v>
      </c>
      <c r="AH1138" s="33">
        <f t="shared" si="569"/>
        <v>0</v>
      </c>
      <c r="AJ1138" s="12">
        <f t="shared" si="570"/>
        <v>0</v>
      </c>
      <c r="AK1138" s="33">
        <f t="shared" si="571"/>
        <v>0</v>
      </c>
      <c r="AM1138" s="12">
        <f t="shared" si="572"/>
        <v>0</v>
      </c>
      <c r="AN1138" s="33">
        <f t="shared" si="573"/>
        <v>0</v>
      </c>
      <c r="AP1138" s="12">
        <f t="shared" si="574"/>
        <v>0</v>
      </c>
      <c r="AQ1138" s="33">
        <f t="shared" si="575"/>
        <v>0</v>
      </c>
      <c r="AS1138" s="12">
        <f t="shared" si="576"/>
        <v>0</v>
      </c>
      <c r="AT1138" s="33">
        <f t="shared" si="577"/>
        <v>0</v>
      </c>
      <c r="AU1138" s="158" t="str">
        <f>IF(C1138="","",VLOOKUP(B1138,apoio!P:S,4,0))</f>
        <v/>
      </c>
    </row>
    <row r="1139" spans="1:47" ht="15" customHeight="1" x14ac:dyDescent="0.25">
      <c r="A1139" s="10" t="str">
        <f>IF('1_geral'!$D$18="","",'1_geral'!$A$18)</f>
        <v/>
      </c>
      <c r="B1139" s="48" t="str">
        <f>IF('1_geral'!$G$18="","",'1_geral'!$G$18)</f>
        <v/>
      </c>
      <c r="C1139" s="48" t="str">
        <f>IF('1_geral'!$D$18="","",'1_geral'!$D$18)</f>
        <v/>
      </c>
      <c r="D1139" s="35" t="str">
        <f>IF(C1139="","",1/'3_pessoal'!C$18)</f>
        <v/>
      </c>
      <c r="E1139" s="11">
        <f>IF(C1139="",0,'3_pessoal'!DE$18)</f>
        <v>0</v>
      </c>
      <c r="F1139" s="108">
        <f>IF(C1139="",0,'3_pessoal'!DG$18)</f>
        <v>0</v>
      </c>
      <c r="G1139" s="11">
        <f t="shared" si="553"/>
        <v>0</v>
      </c>
      <c r="I1139" s="11">
        <f t="shared" si="551"/>
        <v>0</v>
      </c>
      <c r="J1139" s="112">
        <f t="shared" si="552"/>
        <v>0</v>
      </c>
      <c r="L1139" s="11">
        <f t="shared" si="554"/>
        <v>0</v>
      </c>
      <c r="M1139" s="108">
        <f t="shared" si="555"/>
        <v>0</v>
      </c>
      <c r="O1139" s="11">
        <f t="shared" si="556"/>
        <v>0</v>
      </c>
      <c r="P1139" s="108">
        <f t="shared" si="557"/>
        <v>0</v>
      </c>
      <c r="R1139" s="11">
        <f t="shared" si="558"/>
        <v>0</v>
      </c>
      <c r="S1139" s="108">
        <f t="shared" si="559"/>
        <v>0</v>
      </c>
      <c r="U1139" s="11">
        <f t="shared" si="560"/>
        <v>0</v>
      </c>
      <c r="V1139" s="108">
        <f t="shared" si="561"/>
        <v>0</v>
      </c>
      <c r="X1139" s="11">
        <f t="shared" si="562"/>
        <v>0</v>
      </c>
      <c r="Y1139" s="108">
        <f t="shared" si="563"/>
        <v>0</v>
      </c>
      <c r="AA1139" s="11">
        <f t="shared" si="564"/>
        <v>0</v>
      </c>
      <c r="AB1139" s="108">
        <f t="shared" si="565"/>
        <v>0</v>
      </c>
      <c r="AD1139" s="11">
        <f t="shared" si="566"/>
        <v>0</v>
      </c>
      <c r="AE1139" s="108">
        <f t="shared" si="567"/>
        <v>0</v>
      </c>
      <c r="AG1139" s="11">
        <f t="shared" si="568"/>
        <v>0</v>
      </c>
      <c r="AH1139" s="108">
        <f t="shared" si="569"/>
        <v>0</v>
      </c>
      <c r="AJ1139" s="11">
        <f t="shared" si="570"/>
        <v>0</v>
      </c>
      <c r="AK1139" s="108">
        <f t="shared" si="571"/>
        <v>0</v>
      </c>
      <c r="AM1139" s="11">
        <f t="shared" si="572"/>
        <v>0</v>
      </c>
      <c r="AN1139" s="108">
        <f t="shared" si="573"/>
        <v>0</v>
      </c>
      <c r="AP1139" s="11">
        <f t="shared" si="574"/>
        <v>0</v>
      </c>
      <c r="AQ1139" s="108">
        <f t="shared" si="575"/>
        <v>0</v>
      </c>
      <c r="AS1139" s="11">
        <f t="shared" si="576"/>
        <v>0</v>
      </c>
      <c r="AT1139" s="108">
        <f t="shared" si="577"/>
        <v>0</v>
      </c>
      <c r="AU1139" s="158" t="str">
        <f>IF(C1139="","",VLOOKUP(B1139,apoio!P:S,4,0))</f>
        <v/>
      </c>
    </row>
    <row r="1140" spans="1:47" ht="15" customHeight="1" x14ac:dyDescent="0.25">
      <c r="A1140" s="7" t="str">
        <f>IF('1_geral'!$D$19="","",'1_geral'!$A$19)</f>
        <v/>
      </c>
      <c r="B1140" s="49" t="str">
        <f>IF('1_geral'!$G$19="","",'1_geral'!$G$19)</f>
        <v/>
      </c>
      <c r="C1140" s="49" t="str">
        <f>IF('1_geral'!$D$19="","",'1_geral'!$D$19)</f>
        <v/>
      </c>
      <c r="D1140" s="35" t="str">
        <f>IF(C1140="","",1/'3_pessoal'!C$19)</f>
        <v/>
      </c>
      <c r="E1140" s="12">
        <f>IF(C1140="",0,'3_pessoal'!DE$19)</f>
        <v>0</v>
      </c>
      <c r="F1140" s="33">
        <f>IF(C1140="",0,'3_pessoal'!DG$19)</f>
        <v>0</v>
      </c>
      <c r="G1140" s="12">
        <f t="shared" si="553"/>
        <v>0</v>
      </c>
      <c r="I1140" s="12">
        <f t="shared" si="551"/>
        <v>0</v>
      </c>
      <c r="J1140" s="12">
        <f t="shared" si="552"/>
        <v>0</v>
      </c>
      <c r="L1140" s="12">
        <f t="shared" si="554"/>
        <v>0</v>
      </c>
      <c r="M1140" s="33">
        <f t="shared" si="555"/>
        <v>0</v>
      </c>
      <c r="O1140" s="12">
        <f t="shared" si="556"/>
        <v>0</v>
      </c>
      <c r="P1140" s="33">
        <f t="shared" si="557"/>
        <v>0</v>
      </c>
      <c r="R1140" s="12">
        <f t="shared" si="558"/>
        <v>0</v>
      </c>
      <c r="S1140" s="33">
        <f t="shared" si="559"/>
        <v>0</v>
      </c>
      <c r="U1140" s="12">
        <f t="shared" si="560"/>
        <v>0</v>
      </c>
      <c r="V1140" s="33">
        <f t="shared" si="561"/>
        <v>0</v>
      </c>
      <c r="X1140" s="12">
        <f t="shared" si="562"/>
        <v>0</v>
      </c>
      <c r="Y1140" s="33">
        <f t="shared" si="563"/>
        <v>0</v>
      </c>
      <c r="AA1140" s="12">
        <f t="shared" si="564"/>
        <v>0</v>
      </c>
      <c r="AB1140" s="33">
        <f t="shared" si="565"/>
        <v>0</v>
      </c>
      <c r="AD1140" s="12">
        <f t="shared" si="566"/>
        <v>0</v>
      </c>
      <c r="AE1140" s="33">
        <f t="shared" si="567"/>
        <v>0</v>
      </c>
      <c r="AG1140" s="12">
        <f t="shared" si="568"/>
        <v>0</v>
      </c>
      <c r="AH1140" s="33">
        <f t="shared" si="569"/>
        <v>0</v>
      </c>
      <c r="AJ1140" s="12">
        <f t="shared" si="570"/>
        <v>0</v>
      </c>
      <c r="AK1140" s="33">
        <f t="shared" si="571"/>
        <v>0</v>
      </c>
      <c r="AM1140" s="12">
        <f t="shared" si="572"/>
        <v>0</v>
      </c>
      <c r="AN1140" s="33">
        <f t="shared" si="573"/>
        <v>0</v>
      </c>
      <c r="AP1140" s="12">
        <f t="shared" si="574"/>
        <v>0</v>
      </c>
      <c r="AQ1140" s="33">
        <f t="shared" si="575"/>
        <v>0</v>
      </c>
      <c r="AS1140" s="12">
        <f t="shared" si="576"/>
        <v>0</v>
      </c>
      <c r="AT1140" s="33">
        <f t="shared" si="577"/>
        <v>0</v>
      </c>
      <c r="AU1140" s="158" t="str">
        <f>IF(C1140="","",VLOOKUP(B1140,apoio!P:S,4,0))</f>
        <v/>
      </c>
    </row>
    <row r="1141" spans="1:47" ht="15" customHeight="1" x14ac:dyDescent="0.25">
      <c r="A1141" s="10" t="str">
        <f>IF('1_geral'!$D$20="","",'1_geral'!$A$20)</f>
        <v/>
      </c>
      <c r="B1141" s="48" t="str">
        <f>IF('1_geral'!$G$20="","",'1_geral'!$G$20)</f>
        <v/>
      </c>
      <c r="C1141" s="48" t="str">
        <f>IF('1_geral'!$D$20="","",'1_geral'!$D$20)</f>
        <v/>
      </c>
      <c r="D1141" s="35" t="str">
        <f>IF(C1141="","",1/'3_pessoal'!C$20)</f>
        <v/>
      </c>
      <c r="E1141" s="11">
        <f>IF(C1141="",0,'3_pessoal'!DE$20)</f>
        <v>0</v>
      </c>
      <c r="F1141" s="108">
        <f>IF(C1141="",0,'3_pessoal'!DG$20)</f>
        <v>0</v>
      </c>
      <c r="G1141" s="11">
        <f t="shared" si="553"/>
        <v>0</v>
      </c>
      <c r="I1141" s="11">
        <f t="shared" si="551"/>
        <v>0</v>
      </c>
      <c r="J1141" s="112">
        <f t="shared" si="552"/>
        <v>0</v>
      </c>
      <c r="L1141" s="11">
        <f t="shared" si="554"/>
        <v>0</v>
      </c>
      <c r="M1141" s="108">
        <f t="shared" si="555"/>
        <v>0</v>
      </c>
      <c r="O1141" s="11">
        <f t="shared" si="556"/>
        <v>0</v>
      </c>
      <c r="P1141" s="108">
        <f t="shared" si="557"/>
        <v>0</v>
      </c>
      <c r="R1141" s="11">
        <f t="shared" si="558"/>
        <v>0</v>
      </c>
      <c r="S1141" s="108">
        <f t="shared" si="559"/>
        <v>0</v>
      </c>
      <c r="U1141" s="11">
        <f t="shared" si="560"/>
        <v>0</v>
      </c>
      <c r="V1141" s="108">
        <f t="shared" si="561"/>
        <v>0</v>
      </c>
      <c r="X1141" s="11">
        <f t="shared" si="562"/>
        <v>0</v>
      </c>
      <c r="Y1141" s="108">
        <f t="shared" si="563"/>
        <v>0</v>
      </c>
      <c r="AA1141" s="11">
        <f t="shared" si="564"/>
        <v>0</v>
      </c>
      <c r="AB1141" s="108">
        <f t="shared" si="565"/>
        <v>0</v>
      </c>
      <c r="AD1141" s="11">
        <f t="shared" si="566"/>
        <v>0</v>
      </c>
      <c r="AE1141" s="108">
        <f t="shared" si="567"/>
        <v>0</v>
      </c>
      <c r="AG1141" s="11">
        <f t="shared" si="568"/>
        <v>0</v>
      </c>
      <c r="AH1141" s="108">
        <f t="shared" si="569"/>
        <v>0</v>
      </c>
      <c r="AJ1141" s="11">
        <f t="shared" si="570"/>
        <v>0</v>
      </c>
      <c r="AK1141" s="108">
        <f t="shared" si="571"/>
        <v>0</v>
      </c>
      <c r="AM1141" s="11">
        <f t="shared" si="572"/>
        <v>0</v>
      </c>
      <c r="AN1141" s="108">
        <f t="shared" si="573"/>
        <v>0</v>
      </c>
      <c r="AP1141" s="11">
        <f t="shared" si="574"/>
        <v>0</v>
      </c>
      <c r="AQ1141" s="108">
        <f t="shared" si="575"/>
        <v>0</v>
      </c>
      <c r="AS1141" s="11">
        <f t="shared" si="576"/>
        <v>0</v>
      </c>
      <c r="AT1141" s="108">
        <f t="shared" si="577"/>
        <v>0</v>
      </c>
      <c r="AU1141" s="158" t="str">
        <f>IF(C1141="","",VLOOKUP(B1141,apoio!P:S,4,0))</f>
        <v/>
      </c>
    </row>
    <row r="1142" spans="1:47" ht="15" customHeight="1" x14ac:dyDescent="0.25">
      <c r="A1142" s="7" t="str">
        <f>IF('1_geral'!$D$21="","",'1_geral'!$A$21)</f>
        <v/>
      </c>
      <c r="B1142" s="49" t="str">
        <f>IF('1_geral'!$G$21="","",'1_geral'!$G$21)</f>
        <v/>
      </c>
      <c r="C1142" s="49" t="str">
        <f>IF('1_geral'!$D$21="","",'1_geral'!$D$21)</f>
        <v/>
      </c>
      <c r="D1142" s="35" t="str">
        <f>IF(C1142="","",1/'3_pessoal'!C$21)</f>
        <v/>
      </c>
      <c r="E1142" s="12">
        <f>IF(C1142="",0,'3_pessoal'!DE$21)</f>
        <v>0</v>
      </c>
      <c r="F1142" s="33">
        <f>IF(C1142="",0,'3_pessoal'!DG$21)</f>
        <v>0</v>
      </c>
      <c r="G1142" s="12">
        <f t="shared" si="553"/>
        <v>0</v>
      </c>
      <c r="I1142" s="12">
        <f t="shared" si="551"/>
        <v>0</v>
      </c>
      <c r="J1142" s="12">
        <f t="shared" si="552"/>
        <v>0</v>
      </c>
      <c r="L1142" s="12">
        <f t="shared" si="554"/>
        <v>0</v>
      </c>
      <c r="M1142" s="33">
        <f t="shared" si="555"/>
        <v>0</v>
      </c>
      <c r="O1142" s="12">
        <f t="shared" si="556"/>
        <v>0</v>
      </c>
      <c r="P1142" s="33">
        <f t="shared" si="557"/>
        <v>0</v>
      </c>
      <c r="R1142" s="12">
        <f t="shared" si="558"/>
        <v>0</v>
      </c>
      <c r="S1142" s="33">
        <f t="shared" si="559"/>
        <v>0</v>
      </c>
      <c r="U1142" s="12">
        <f t="shared" si="560"/>
        <v>0</v>
      </c>
      <c r="V1142" s="33">
        <f t="shared" si="561"/>
        <v>0</v>
      </c>
      <c r="X1142" s="12">
        <f t="shared" si="562"/>
        <v>0</v>
      </c>
      <c r="Y1142" s="33">
        <f t="shared" si="563"/>
        <v>0</v>
      </c>
      <c r="AA1142" s="12">
        <f t="shared" si="564"/>
        <v>0</v>
      </c>
      <c r="AB1142" s="33">
        <f t="shared" si="565"/>
        <v>0</v>
      </c>
      <c r="AD1142" s="12">
        <f t="shared" si="566"/>
        <v>0</v>
      </c>
      <c r="AE1142" s="33">
        <f t="shared" si="567"/>
        <v>0</v>
      </c>
      <c r="AG1142" s="12">
        <f t="shared" si="568"/>
        <v>0</v>
      </c>
      <c r="AH1142" s="33">
        <f t="shared" si="569"/>
        <v>0</v>
      </c>
      <c r="AJ1142" s="12">
        <f t="shared" si="570"/>
        <v>0</v>
      </c>
      <c r="AK1142" s="33">
        <f t="shared" si="571"/>
        <v>0</v>
      </c>
      <c r="AM1142" s="12">
        <f t="shared" si="572"/>
        <v>0</v>
      </c>
      <c r="AN1142" s="33">
        <f t="shared" si="573"/>
        <v>0</v>
      </c>
      <c r="AP1142" s="12">
        <f t="shared" si="574"/>
        <v>0</v>
      </c>
      <c r="AQ1142" s="33">
        <f t="shared" si="575"/>
        <v>0</v>
      </c>
      <c r="AS1142" s="12">
        <f t="shared" si="576"/>
        <v>0</v>
      </c>
      <c r="AT1142" s="33">
        <f t="shared" si="577"/>
        <v>0</v>
      </c>
      <c r="AU1142" s="158" t="str">
        <f>IF(C1142="","",VLOOKUP(B1142,apoio!P:S,4,0))</f>
        <v/>
      </c>
    </row>
    <row r="1143" spans="1:47" ht="15" customHeight="1" x14ac:dyDescent="0.25">
      <c r="A1143" s="10" t="str">
        <f>IF('1_geral'!$D$22="","",'1_geral'!$A$22)</f>
        <v/>
      </c>
      <c r="B1143" s="48" t="str">
        <f>IF('1_geral'!$G$22="","",'1_geral'!$G$22)</f>
        <v/>
      </c>
      <c r="C1143" s="48" t="str">
        <f>IF('1_geral'!$D$22="","",'1_geral'!$D$22)</f>
        <v/>
      </c>
      <c r="D1143" s="35" t="str">
        <f>IF(C1143="","",1/'3_pessoal'!C$22)</f>
        <v/>
      </c>
      <c r="E1143" s="11">
        <f>IF(C1143="",0,'3_pessoal'!DE$22)</f>
        <v>0</v>
      </c>
      <c r="F1143" s="108">
        <f>IF(C1143="",0,'3_pessoal'!DG$22)</f>
        <v>0</v>
      </c>
      <c r="G1143" s="11">
        <f t="shared" si="553"/>
        <v>0</v>
      </c>
      <c r="I1143" s="11">
        <f t="shared" si="551"/>
        <v>0</v>
      </c>
      <c r="J1143" s="112">
        <f t="shared" si="552"/>
        <v>0</v>
      </c>
      <c r="L1143" s="11">
        <f t="shared" si="554"/>
        <v>0</v>
      </c>
      <c r="M1143" s="108">
        <f t="shared" si="555"/>
        <v>0</v>
      </c>
      <c r="O1143" s="11">
        <f t="shared" si="556"/>
        <v>0</v>
      </c>
      <c r="P1143" s="108">
        <f t="shared" si="557"/>
        <v>0</v>
      </c>
      <c r="R1143" s="11">
        <f t="shared" si="558"/>
        <v>0</v>
      </c>
      <c r="S1143" s="108">
        <f t="shared" si="559"/>
        <v>0</v>
      </c>
      <c r="U1143" s="11">
        <f t="shared" si="560"/>
        <v>0</v>
      </c>
      <c r="V1143" s="108">
        <f t="shared" si="561"/>
        <v>0</v>
      </c>
      <c r="X1143" s="11">
        <f t="shared" si="562"/>
        <v>0</v>
      </c>
      <c r="Y1143" s="108">
        <f t="shared" si="563"/>
        <v>0</v>
      </c>
      <c r="AA1143" s="11">
        <f t="shared" si="564"/>
        <v>0</v>
      </c>
      <c r="AB1143" s="108">
        <f t="shared" si="565"/>
        <v>0</v>
      </c>
      <c r="AD1143" s="11">
        <f t="shared" si="566"/>
        <v>0</v>
      </c>
      <c r="AE1143" s="108">
        <f t="shared" si="567"/>
        <v>0</v>
      </c>
      <c r="AG1143" s="11">
        <f t="shared" si="568"/>
        <v>0</v>
      </c>
      <c r="AH1143" s="108">
        <f t="shared" si="569"/>
        <v>0</v>
      </c>
      <c r="AJ1143" s="11">
        <f t="shared" si="570"/>
        <v>0</v>
      </c>
      <c r="AK1143" s="108">
        <f t="shared" si="571"/>
        <v>0</v>
      </c>
      <c r="AM1143" s="11">
        <f t="shared" si="572"/>
        <v>0</v>
      </c>
      <c r="AN1143" s="108">
        <f t="shared" si="573"/>
        <v>0</v>
      </c>
      <c r="AP1143" s="11">
        <f t="shared" si="574"/>
        <v>0</v>
      </c>
      <c r="AQ1143" s="108">
        <f t="shared" si="575"/>
        <v>0</v>
      </c>
      <c r="AS1143" s="11">
        <f t="shared" si="576"/>
        <v>0</v>
      </c>
      <c r="AT1143" s="108">
        <f t="shared" si="577"/>
        <v>0</v>
      </c>
      <c r="AU1143" s="158" t="str">
        <f>IF(C1143="","",VLOOKUP(B1143,apoio!P:S,4,0))</f>
        <v/>
      </c>
    </row>
    <row r="1144" spans="1:47" ht="15" customHeight="1" x14ac:dyDescent="0.25">
      <c r="A1144" s="7" t="str">
        <f>IF('1_geral'!$D$23="","",'1_geral'!$A$23)</f>
        <v/>
      </c>
      <c r="B1144" s="49" t="str">
        <f>IF('1_geral'!$G$23="","",'1_geral'!$G$23)</f>
        <v/>
      </c>
      <c r="C1144" s="49" t="str">
        <f>IF('1_geral'!$D$23="","",'1_geral'!$D$23)</f>
        <v/>
      </c>
      <c r="D1144" s="35" t="str">
        <f>IF(C1144="","",1/'3_pessoal'!C$23)</f>
        <v/>
      </c>
      <c r="E1144" s="12">
        <f>IF(C1144="",0,'3_pessoal'!DE$23)</f>
        <v>0</v>
      </c>
      <c r="F1144" s="33">
        <f>IF(C1144="",0,'3_pessoal'!DG$23)</f>
        <v>0</v>
      </c>
      <c r="G1144" s="12">
        <f t="shared" si="553"/>
        <v>0</v>
      </c>
      <c r="I1144" s="12">
        <f t="shared" si="551"/>
        <v>0</v>
      </c>
      <c r="J1144" s="12">
        <f t="shared" si="552"/>
        <v>0</v>
      </c>
      <c r="L1144" s="12">
        <f t="shared" si="554"/>
        <v>0</v>
      </c>
      <c r="M1144" s="33">
        <f t="shared" si="555"/>
        <v>0</v>
      </c>
      <c r="O1144" s="12">
        <f t="shared" si="556"/>
        <v>0</v>
      </c>
      <c r="P1144" s="33">
        <f t="shared" si="557"/>
        <v>0</v>
      </c>
      <c r="R1144" s="12">
        <f t="shared" si="558"/>
        <v>0</v>
      </c>
      <c r="S1144" s="33">
        <f t="shared" si="559"/>
        <v>0</v>
      </c>
      <c r="U1144" s="12">
        <f t="shared" si="560"/>
        <v>0</v>
      </c>
      <c r="V1144" s="33">
        <f t="shared" si="561"/>
        <v>0</v>
      </c>
      <c r="X1144" s="12">
        <f t="shared" si="562"/>
        <v>0</v>
      </c>
      <c r="Y1144" s="33">
        <f t="shared" si="563"/>
        <v>0</v>
      </c>
      <c r="AA1144" s="12">
        <f t="shared" si="564"/>
        <v>0</v>
      </c>
      <c r="AB1144" s="33">
        <f t="shared" si="565"/>
        <v>0</v>
      </c>
      <c r="AD1144" s="12">
        <f t="shared" si="566"/>
        <v>0</v>
      </c>
      <c r="AE1144" s="33">
        <f t="shared" si="567"/>
        <v>0</v>
      </c>
      <c r="AG1144" s="12">
        <f t="shared" si="568"/>
        <v>0</v>
      </c>
      <c r="AH1144" s="33">
        <f t="shared" si="569"/>
        <v>0</v>
      </c>
      <c r="AJ1144" s="12">
        <f t="shared" si="570"/>
        <v>0</v>
      </c>
      <c r="AK1144" s="33">
        <f t="shared" si="571"/>
        <v>0</v>
      </c>
      <c r="AM1144" s="12">
        <f t="shared" si="572"/>
        <v>0</v>
      </c>
      <c r="AN1144" s="33">
        <f t="shared" si="573"/>
        <v>0</v>
      </c>
      <c r="AP1144" s="12">
        <f t="shared" si="574"/>
        <v>0</v>
      </c>
      <c r="AQ1144" s="33">
        <f t="shared" si="575"/>
        <v>0</v>
      </c>
      <c r="AS1144" s="12">
        <f t="shared" si="576"/>
        <v>0</v>
      </c>
      <c r="AT1144" s="33">
        <f t="shared" si="577"/>
        <v>0</v>
      </c>
      <c r="AU1144" s="158" t="str">
        <f>IF(C1144="","",VLOOKUP(B1144,apoio!P:S,4,0))</f>
        <v/>
      </c>
    </row>
    <row r="1145" spans="1:47" ht="15" customHeight="1" x14ac:dyDescent="0.25">
      <c r="A1145" s="10" t="str">
        <f>IF('1_geral'!$D$24="","",'1_geral'!$A$24)</f>
        <v/>
      </c>
      <c r="B1145" s="48" t="str">
        <f>IF('1_geral'!$G$24="","",'1_geral'!$G$24)</f>
        <v/>
      </c>
      <c r="C1145" s="48" t="str">
        <f>IF('1_geral'!$D$24="","",'1_geral'!$D$24)</f>
        <v/>
      </c>
      <c r="D1145" s="35" t="str">
        <f>IF(C1145="","",1/'3_pessoal'!C$24)</f>
        <v/>
      </c>
      <c r="E1145" s="11">
        <f>IF(C1145="",0,'3_pessoal'!DE$24)</f>
        <v>0</v>
      </c>
      <c r="F1145" s="108">
        <f>IF(C1145="",0,'3_pessoal'!DG$24)</f>
        <v>0</v>
      </c>
      <c r="G1145" s="11">
        <f t="shared" si="553"/>
        <v>0</v>
      </c>
      <c r="I1145" s="11">
        <f t="shared" si="551"/>
        <v>0</v>
      </c>
      <c r="J1145" s="112">
        <f t="shared" si="552"/>
        <v>0</v>
      </c>
      <c r="L1145" s="11">
        <f t="shared" si="554"/>
        <v>0</v>
      </c>
      <c r="M1145" s="108">
        <f t="shared" si="555"/>
        <v>0</v>
      </c>
      <c r="O1145" s="11">
        <f t="shared" si="556"/>
        <v>0</v>
      </c>
      <c r="P1145" s="108">
        <f t="shared" si="557"/>
        <v>0</v>
      </c>
      <c r="R1145" s="11">
        <f t="shared" si="558"/>
        <v>0</v>
      </c>
      <c r="S1145" s="108">
        <f t="shared" si="559"/>
        <v>0</v>
      </c>
      <c r="U1145" s="11">
        <f t="shared" si="560"/>
        <v>0</v>
      </c>
      <c r="V1145" s="108">
        <f t="shared" si="561"/>
        <v>0</v>
      </c>
      <c r="X1145" s="11">
        <f t="shared" si="562"/>
        <v>0</v>
      </c>
      <c r="Y1145" s="108">
        <f t="shared" si="563"/>
        <v>0</v>
      </c>
      <c r="AA1145" s="11">
        <f t="shared" si="564"/>
        <v>0</v>
      </c>
      <c r="AB1145" s="108">
        <f t="shared" si="565"/>
        <v>0</v>
      </c>
      <c r="AD1145" s="11">
        <f t="shared" si="566"/>
        <v>0</v>
      </c>
      <c r="AE1145" s="108">
        <f t="shared" si="567"/>
        <v>0</v>
      </c>
      <c r="AG1145" s="11">
        <f t="shared" si="568"/>
        <v>0</v>
      </c>
      <c r="AH1145" s="108">
        <f t="shared" si="569"/>
        <v>0</v>
      </c>
      <c r="AJ1145" s="11">
        <f t="shared" si="570"/>
        <v>0</v>
      </c>
      <c r="AK1145" s="108">
        <f t="shared" si="571"/>
        <v>0</v>
      </c>
      <c r="AM1145" s="11">
        <f t="shared" si="572"/>
        <v>0</v>
      </c>
      <c r="AN1145" s="108">
        <f t="shared" si="573"/>
        <v>0</v>
      </c>
      <c r="AP1145" s="11">
        <f t="shared" si="574"/>
        <v>0</v>
      </c>
      <c r="AQ1145" s="108">
        <f t="shared" si="575"/>
        <v>0</v>
      </c>
      <c r="AS1145" s="11">
        <f t="shared" si="576"/>
        <v>0</v>
      </c>
      <c r="AT1145" s="108">
        <f t="shared" si="577"/>
        <v>0</v>
      </c>
      <c r="AU1145" s="158" t="str">
        <f>IF(C1145="","",VLOOKUP(B1145,apoio!P:S,4,0))</f>
        <v/>
      </c>
    </row>
    <row r="1146" spans="1:47" ht="15" customHeight="1" x14ac:dyDescent="0.25">
      <c r="A1146" s="7" t="str">
        <f>IF('1_geral'!$D$25="","",'1_geral'!$A$25)</f>
        <v/>
      </c>
      <c r="B1146" s="49" t="str">
        <f>IF('1_geral'!$G$25="","",'1_geral'!$G$25)</f>
        <v/>
      </c>
      <c r="C1146" s="49" t="str">
        <f>IF('1_geral'!$D$25="","",'1_geral'!$D$25)</f>
        <v/>
      </c>
      <c r="D1146" s="35" t="str">
        <f>IF(C1146="","",1/'3_pessoal'!C$25)</f>
        <v/>
      </c>
      <c r="E1146" s="12">
        <f>IF(C1146="",0,'3_pessoal'!DE$25)</f>
        <v>0</v>
      </c>
      <c r="F1146" s="33">
        <f>IF(C1146="",0,'3_pessoal'!DG$25)</f>
        <v>0</v>
      </c>
      <c r="G1146" s="12">
        <f t="shared" si="553"/>
        <v>0</v>
      </c>
      <c r="I1146" s="12">
        <f t="shared" si="551"/>
        <v>0</v>
      </c>
      <c r="J1146" s="12">
        <f t="shared" si="552"/>
        <v>0</v>
      </c>
      <c r="L1146" s="12">
        <f t="shared" si="554"/>
        <v>0</v>
      </c>
      <c r="M1146" s="33">
        <f t="shared" si="555"/>
        <v>0</v>
      </c>
      <c r="O1146" s="12">
        <f t="shared" si="556"/>
        <v>0</v>
      </c>
      <c r="P1146" s="33">
        <f t="shared" si="557"/>
        <v>0</v>
      </c>
      <c r="R1146" s="12">
        <f t="shared" si="558"/>
        <v>0</v>
      </c>
      <c r="S1146" s="33">
        <f t="shared" si="559"/>
        <v>0</v>
      </c>
      <c r="U1146" s="12">
        <f t="shared" si="560"/>
        <v>0</v>
      </c>
      <c r="V1146" s="33">
        <f t="shared" si="561"/>
        <v>0</v>
      </c>
      <c r="X1146" s="12">
        <f t="shared" si="562"/>
        <v>0</v>
      </c>
      <c r="Y1146" s="33">
        <f t="shared" si="563"/>
        <v>0</v>
      </c>
      <c r="AA1146" s="12">
        <f t="shared" si="564"/>
        <v>0</v>
      </c>
      <c r="AB1146" s="33">
        <f t="shared" si="565"/>
        <v>0</v>
      </c>
      <c r="AD1146" s="12">
        <f t="shared" si="566"/>
        <v>0</v>
      </c>
      <c r="AE1146" s="33">
        <f t="shared" si="567"/>
        <v>0</v>
      </c>
      <c r="AG1146" s="12">
        <f t="shared" si="568"/>
        <v>0</v>
      </c>
      <c r="AH1146" s="33">
        <f t="shared" si="569"/>
        <v>0</v>
      </c>
      <c r="AJ1146" s="12">
        <f t="shared" si="570"/>
        <v>0</v>
      </c>
      <c r="AK1146" s="33">
        <f t="shared" si="571"/>
        <v>0</v>
      </c>
      <c r="AM1146" s="12">
        <f t="shared" si="572"/>
        <v>0</v>
      </c>
      <c r="AN1146" s="33">
        <f t="shared" si="573"/>
        <v>0</v>
      </c>
      <c r="AP1146" s="12">
        <f t="shared" si="574"/>
        <v>0</v>
      </c>
      <c r="AQ1146" s="33">
        <f t="shared" si="575"/>
        <v>0</v>
      </c>
      <c r="AS1146" s="12">
        <f t="shared" si="576"/>
        <v>0</v>
      </c>
      <c r="AT1146" s="33">
        <f t="shared" si="577"/>
        <v>0</v>
      </c>
      <c r="AU1146" s="158" t="str">
        <f>IF(C1146="","",VLOOKUP(B1146,apoio!P:S,4,0))</f>
        <v/>
      </c>
    </row>
    <row r="1147" spans="1:47" ht="15" customHeight="1" x14ac:dyDescent="0.25">
      <c r="A1147" s="10" t="str">
        <f>IF('1_geral'!$D$26="","",'1_geral'!$A$26)</f>
        <v/>
      </c>
      <c r="B1147" s="48" t="str">
        <f>IF('1_geral'!$G$26="","",'1_geral'!$G$26)</f>
        <v/>
      </c>
      <c r="C1147" s="48" t="str">
        <f>IF('1_geral'!$D$26="","",'1_geral'!$D$26)</f>
        <v/>
      </c>
      <c r="D1147" s="35" t="str">
        <f>IF(C1147="","",1/'3_pessoal'!C$26)</f>
        <v/>
      </c>
      <c r="E1147" s="11">
        <f>IF(C1147="",0,'3_pessoal'!DE$26)</f>
        <v>0</v>
      </c>
      <c r="F1147" s="108">
        <f>IF(C1147="",0,'3_pessoal'!DG$26)</f>
        <v>0</v>
      </c>
      <c r="G1147" s="11">
        <f t="shared" si="553"/>
        <v>0</v>
      </c>
      <c r="I1147" s="11">
        <f t="shared" si="551"/>
        <v>0</v>
      </c>
      <c r="J1147" s="112">
        <f t="shared" si="552"/>
        <v>0</v>
      </c>
      <c r="L1147" s="11">
        <f t="shared" si="554"/>
        <v>0</v>
      </c>
      <c r="M1147" s="108">
        <f t="shared" si="555"/>
        <v>0</v>
      </c>
      <c r="O1147" s="11">
        <f t="shared" si="556"/>
        <v>0</v>
      </c>
      <c r="P1147" s="108">
        <f t="shared" si="557"/>
        <v>0</v>
      </c>
      <c r="R1147" s="11">
        <f t="shared" si="558"/>
        <v>0</v>
      </c>
      <c r="S1147" s="108">
        <f t="shared" si="559"/>
        <v>0</v>
      </c>
      <c r="U1147" s="11">
        <f t="shared" si="560"/>
        <v>0</v>
      </c>
      <c r="V1147" s="108">
        <f t="shared" si="561"/>
        <v>0</v>
      </c>
      <c r="X1147" s="11">
        <f t="shared" si="562"/>
        <v>0</v>
      </c>
      <c r="Y1147" s="108">
        <f t="shared" si="563"/>
        <v>0</v>
      </c>
      <c r="AA1147" s="11">
        <f t="shared" si="564"/>
        <v>0</v>
      </c>
      <c r="AB1147" s="108">
        <f t="shared" si="565"/>
        <v>0</v>
      </c>
      <c r="AD1147" s="11">
        <f t="shared" si="566"/>
        <v>0</v>
      </c>
      <c r="AE1147" s="108">
        <f t="shared" si="567"/>
        <v>0</v>
      </c>
      <c r="AG1147" s="11">
        <f t="shared" si="568"/>
        <v>0</v>
      </c>
      <c r="AH1147" s="108">
        <f t="shared" si="569"/>
        <v>0</v>
      </c>
      <c r="AJ1147" s="11">
        <f t="shared" si="570"/>
        <v>0</v>
      </c>
      <c r="AK1147" s="108">
        <f t="shared" si="571"/>
        <v>0</v>
      </c>
      <c r="AM1147" s="11">
        <f t="shared" si="572"/>
        <v>0</v>
      </c>
      <c r="AN1147" s="108">
        <f t="shared" si="573"/>
        <v>0</v>
      </c>
      <c r="AP1147" s="11">
        <f t="shared" si="574"/>
        <v>0</v>
      </c>
      <c r="AQ1147" s="108">
        <f t="shared" si="575"/>
        <v>0</v>
      </c>
      <c r="AS1147" s="11">
        <f t="shared" si="576"/>
        <v>0</v>
      </c>
      <c r="AT1147" s="108">
        <f t="shared" si="577"/>
        <v>0</v>
      </c>
      <c r="AU1147" s="158" t="str">
        <f>IF(C1147="","",VLOOKUP(B1147,apoio!P:S,4,0))</f>
        <v/>
      </c>
    </row>
    <row r="1148" spans="1:47" ht="15" customHeight="1" x14ac:dyDescent="0.25">
      <c r="A1148" s="7" t="str">
        <f>IF('1_geral'!$D$27="","",'1_geral'!$A$27)</f>
        <v/>
      </c>
      <c r="B1148" s="49" t="str">
        <f>IF('1_geral'!$G$27="","",'1_geral'!$G$27)</f>
        <v/>
      </c>
      <c r="C1148" s="49" t="str">
        <f>IF('1_geral'!$D$27="","",'1_geral'!$D$27)</f>
        <v/>
      </c>
      <c r="D1148" s="35" t="str">
        <f>IF(C1148="","",1/'3_pessoal'!C$27)</f>
        <v/>
      </c>
      <c r="E1148" s="12">
        <f>IF(C1148="",0,'3_pessoal'!DE$27)</f>
        <v>0</v>
      </c>
      <c r="F1148" s="33">
        <f>IF(C1148="",0,'3_pessoal'!DG$27)</f>
        <v>0</v>
      </c>
      <c r="G1148" s="12">
        <f t="shared" si="553"/>
        <v>0</v>
      </c>
      <c r="I1148" s="12">
        <f t="shared" si="551"/>
        <v>0</v>
      </c>
      <c r="J1148" s="12">
        <f t="shared" si="552"/>
        <v>0</v>
      </c>
      <c r="L1148" s="12">
        <f t="shared" si="554"/>
        <v>0</v>
      </c>
      <c r="M1148" s="33">
        <f t="shared" si="555"/>
        <v>0</v>
      </c>
      <c r="O1148" s="12">
        <f t="shared" si="556"/>
        <v>0</v>
      </c>
      <c r="P1148" s="33">
        <f t="shared" si="557"/>
        <v>0</v>
      </c>
      <c r="R1148" s="12">
        <f t="shared" si="558"/>
        <v>0</v>
      </c>
      <c r="S1148" s="33">
        <f t="shared" si="559"/>
        <v>0</v>
      </c>
      <c r="U1148" s="12">
        <f t="shared" si="560"/>
        <v>0</v>
      </c>
      <c r="V1148" s="33">
        <f t="shared" si="561"/>
        <v>0</v>
      </c>
      <c r="X1148" s="12">
        <f t="shared" si="562"/>
        <v>0</v>
      </c>
      <c r="Y1148" s="33">
        <f t="shared" si="563"/>
        <v>0</v>
      </c>
      <c r="AA1148" s="12">
        <f t="shared" si="564"/>
        <v>0</v>
      </c>
      <c r="AB1148" s="33">
        <f t="shared" si="565"/>
        <v>0</v>
      </c>
      <c r="AD1148" s="12">
        <f t="shared" si="566"/>
        <v>0</v>
      </c>
      <c r="AE1148" s="33">
        <f t="shared" si="567"/>
        <v>0</v>
      </c>
      <c r="AG1148" s="12">
        <f t="shared" si="568"/>
        <v>0</v>
      </c>
      <c r="AH1148" s="33">
        <f t="shared" si="569"/>
        <v>0</v>
      </c>
      <c r="AJ1148" s="12">
        <f t="shared" si="570"/>
        <v>0</v>
      </c>
      <c r="AK1148" s="33">
        <f t="shared" si="571"/>
        <v>0</v>
      </c>
      <c r="AM1148" s="12">
        <f t="shared" si="572"/>
        <v>0</v>
      </c>
      <c r="AN1148" s="33">
        <f t="shared" si="573"/>
        <v>0</v>
      </c>
      <c r="AP1148" s="12">
        <f t="shared" si="574"/>
        <v>0</v>
      </c>
      <c r="AQ1148" s="33">
        <f t="shared" si="575"/>
        <v>0</v>
      </c>
      <c r="AS1148" s="12">
        <f t="shared" si="576"/>
        <v>0</v>
      </c>
      <c r="AT1148" s="33">
        <f t="shared" si="577"/>
        <v>0</v>
      </c>
      <c r="AU1148" s="158" t="str">
        <f>IF(C1148="","",VLOOKUP(B1148,apoio!P:S,4,0))</f>
        <v/>
      </c>
    </row>
    <row r="1149" spans="1:47" ht="15" customHeight="1" x14ac:dyDescent="0.25">
      <c r="A1149" s="10" t="str">
        <f>IF('1_geral'!$D$28="","",'1_geral'!$A$28)</f>
        <v/>
      </c>
      <c r="B1149" s="48" t="str">
        <f>IF('1_geral'!$G$28="","",'1_geral'!$G$28)</f>
        <v/>
      </c>
      <c r="C1149" s="48" t="str">
        <f>IF('1_geral'!$D$28="","",'1_geral'!$D$28)</f>
        <v/>
      </c>
      <c r="D1149" s="35" t="str">
        <f>IF(C1149="","",1/'3_pessoal'!C$28)</f>
        <v/>
      </c>
      <c r="E1149" s="11">
        <f>IF(C1149="",0,'3_pessoal'!DE$28)</f>
        <v>0</v>
      </c>
      <c r="F1149" s="108">
        <f>IF(C1149="",0,'3_pessoal'!DG$28)</f>
        <v>0</v>
      </c>
      <c r="G1149" s="11">
        <f t="shared" si="553"/>
        <v>0</v>
      </c>
      <c r="I1149" s="11">
        <f t="shared" si="551"/>
        <v>0</v>
      </c>
      <c r="J1149" s="112">
        <f t="shared" si="552"/>
        <v>0</v>
      </c>
      <c r="L1149" s="11">
        <f t="shared" si="554"/>
        <v>0</v>
      </c>
      <c r="M1149" s="108">
        <f t="shared" si="555"/>
        <v>0</v>
      </c>
      <c r="O1149" s="11">
        <f t="shared" si="556"/>
        <v>0</v>
      </c>
      <c r="P1149" s="108">
        <f t="shared" si="557"/>
        <v>0</v>
      </c>
      <c r="R1149" s="11">
        <f t="shared" si="558"/>
        <v>0</v>
      </c>
      <c r="S1149" s="108">
        <f t="shared" si="559"/>
        <v>0</v>
      </c>
      <c r="U1149" s="11">
        <f t="shared" si="560"/>
        <v>0</v>
      </c>
      <c r="V1149" s="108">
        <f t="shared" si="561"/>
        <v>0</v>
      </c>
      <c r="X1149" s="11">
        <f t="shared" si="562"/>
        <v>0</v>
      </c>
      <c r="Y1149" s="108">
        <f t="shared" si="563"/>
        <v>0</v>
      </c>
      <c r="AA1149" s="11">
        <f t="shared" si="564"/>
        <v>0</v>
      </c>
      <c r="AB1149" s="108">
        <f t="shared" si="565"/>
        <v>0</v>
      </c>
      <c r="AD1149" s="11">
        <f t="shared" si="566"/>
        <v>0</v>
      </c>
      <c r="AE1149" s="108">
        <f t="shared" si="567"/>
        <v>0</v>
      </c>
      <c r="AG1149" s="11">
        <f t="shared" si="568"/>
        <v>0</v>
      </c>
      <c r="AH1149" s="108">
        <f t="shared" si="569"/>
        <v>0</v>
      </c>
      <c r="AJ1149" s="11">
        <f t="shared" si="570"/>
        <v>0</v>
      </c>
      <c r="AK1149" s="108">
        <f t="shared" si="571"/>
        <v>0</v>
      </c>
      <c r="AM1149" s="11">
        <f t="shared" si="572"/>
        <v>0</v>
      </c>
      <c r="AN1149" s="108">
        <f t="shared" si="573"/>
        <v>0</v>
      </c>
      <c r="AP1149" s="11">
        <f t="shared" si="574"/>
        <v>0</v>
      </c>
      <c r="AQ1149" s="108">
        <f t="shared" si="575"/>
        <v>0</v>
      </c>
      <c r="AS1149" s="11">
        <f t="shared" si="576"/>
        <v>0</v>
      </c>
      <c r="AT1149" s="108">
        <f t="shared" si="577"/>
        <v>0</v>
      </c>
      <c r="AU1149" s="158" t="str">
        <f>IF(C1149="","",VLOOKUP(B1149,apoio!P:S,4,0))</f>
        <v/>
      </c>
    </row>
    <row r="1150" spans="1:47" ht="15" customHeight="1" x14ac:dyDescent="0.25">
      <c r="A1150" s="7" t="str">
        <f>IF('1_geral'!$D$29="","",'1_geral'!$A$29)</f>
        <v/>
      </c>
      <c r="B1150" s="49" t="str">
        <f>IF('1_geral'!$G$29="","",'1_geral'!$G$29)</f>
        <v/>
      </c>
      <c r="C1150" s="49" t="str">
        <f>IF('1_geral'!$D$29="","",'1_geral'!$D$29)</f>
        <v/>
      </c>
      <c r="D1150" s="35" t="str">
        <f>IF(C1150="","",1/'3_pessoal'!C$29)</f>
        <v/>
      </c>
      <c r="E1150" s="12">
        <f>IF(C1150="",0,'3_pessoal'!DE$29)</f>
        <v>0</v>
      </c>
      <c r="F1150" s="33">
        <f>IF(C1150="",0,'3_pessoal'!DG$29)</f>
        <v>0</v>
      </c>
      <c r="G1150" s="12">
        <f t="shared" si="553"/>
        <v>0</v>
      </c>
      <c r="I1150" s="12">
        <f t="shared" si="551"/>
        <v>0</v>
      </c>
      <c r="J1150" s="12">
        <f t="shared" si="552"/>
        <v>0</v>
      </c>
      <c r="L1150" s="12">
        <f t="shared" si="554"/>
        <v>0</v>
      </c>
      <c r="M1150" s="33">
        <f t="shared" si="555"/>
        <v>0</v>
      </c>
      <c r="O1150" s="12">
        <f t="shared" si="556"/>
        <v>0</v>
      </c>
      <c r="P1150" s="33">
        <f t="shared" si="557"/>
        <v>0</v>
      </c>
      <c r="R1150" s="12">
        <f t="shared" si="558"/>
        <v>0</v>
      </c>
      <c r="S1150" s="33">
        <f t="shared" si="559"/>
        <v>0</v>
      </c>
      <c r="U1150" s="12">
        <f t="shared" si="560"/>
        <v>0</v>
      </c>
      <c r="V1150" s="33">
        <f t="shared" si="561"/>
        <v>0</v>
      </c>
      <c r="X1150" s="12">
        <f t="shared" si="562"/>
        <v>0</v>
      </c>
      <c r="Y1150" s="33">
        <f t="shared" si="563"/>
        <v>0</v>
      </c>
      <c r="AA1150" s="12">
        <f t="shared" si="564"/>
        <v>0</v>
      </c>
      <c r="AB1150" s="33">
        <f t="shared" si="565"/>
        <v>0</v>
      </c>
      <c r="AD1150" s="12">
        <f t="shared" si="566"/>
        <v>0</v>
      </c>
      <c r="AE1150" s="33">
        <f t="shared" si="567"/>
        <v>0</v>
      </c>
      <c r="AG1150" s="12">
        <f t="shared" si="568"/>
        <v>0</v>
      </c>
      <c r="AH1150" s="33">
        <f t="shared" si="569"/>
        <v>0</v>
      </c>
      <c r="AJ1150" s="12">
        <f t="shared" si="570"/>
        <v>0</v>
      </c>
      <c r="AK1150" s="33">
        <f t="shared" si="571"/>
        <v>0</v>
      </c>
      <c r="AM1150" s="12">
        <f t="shared" si="572"/>
        <v>0</v>
      </c>
      <c r="AN1150" s="33">
        <f t="shared" si="573"/>
        <v>0</v>
      </c>
      <c r="AP1150" s="12">
        <f t="shared" si="574"/>
        <v>0</v>
      </c>
      <c r="AQ1150" s="33">
        <f t="shared" si="575"/>
        <v>0</v>
      </c>
      <c r="AS1150" s="12">
        <f t="shared" si="576"/>
        <v>0</v>
      </c>
      <c r="AT1150" s="33">
        <f t="shared" si="577"/>
        <v>0</v>
      </c>
      <c r="AU1150" s="158" t="str">
        <f>IF(C1150="","",VLOOKUP(B1150,apoio!P:S,4,0))</f>
        <v/>
      </c>
    </row>
    <row r="1151" spans="1:47" ht="15" customHeight="1" x14ac:dyDescent="0.25">
      <c r="A1151" s="10" t="str">
        <f>IF('1_geral'!$D$30="","",'1_geral'!$A$30)</f>
        <v/>
      </c>
      <c r="B1151" s="48" t="str">
        <f>IF('1_geral'!$G$30="","",'1_geral'!$G$30)</f>
        <v/>
      </c>
      <c r="C1151" s="48" t="str">
        <f>IF('1_geral'!$D$30="","",'1_geral'!$D$30)</f>
        <v/>
      </c>
      <c r="D1151" s="35" t="str">
        <f>IF(C1151="","",1/'3_pessoal'!C$30)</f>
        <v/>
      </c>
      <c r="E1151" s="11">
        <f>IF(C1151="",0,'3_pessoal'!DE$30)</f>
        <v>0</v>
      </c>
      <c r="F1151" s="108">
        <f>IF(C1151="",0,'3_pessoal'!DG$30)</f>
        <v>0</v>
      </c>
      <c r="G1151" s="11">
        <f t="shared" si="553"/>
        <v>0</v>
      </c>
      <c r="I1151" s="11">
        <f t="shared" si="551"/>
        <v>0</v>
      </c>
      <c r="J1151" s="112">
        <f t="shared" si="552"/>
        <v>0</v>
      </c>
      <c r="L1151" s="11">
        <f t="shared" si="554"/>
        <v>0</v>
      </c>
      <c r="M1151" s="108">
        <f t="shared" si="555"/>
        <v>0</v>
      </c>
      <c r="O1151" s="11">
        <f t="shared" si="556"/>
        <v>0</v>
      </c>
      <c r="P1151" s="108">
        <f t="shared" si="557"/>
        <v>0</v>
      </c>
      <c r="R1151" s="11">
        <f t="shared" si="558"/>
        <v>0</v>
      </c>
      <c r="S1151" s="108">
        <f t="shared" si="559"/>
        <v>0</v>
      </c>
      <c r="U1151" s="11">
        <f t="shared" si="560"/>
        <v>0</v>
      </c>
      <c r="V1151" s="108">
        <f t="shared" si="561"/>
        <v>0</v>
      </c>
      <c r="X1151" s="11">
        <f t="shared" si="562"/>
        <v>0</v>
      </c>
      <c r="Y1151" s="108">
        <f t="shared" si="563"/>
        <v>0</v>
      </c>
      <c r="AA1151" s="11">
        <f t="shared" si="564"/>
        <v>0</v>
      </c>
      <c r="AB1151" s="108">
        <f t="shared" si="565"/>
        <v>0</v>
      </c>
      <c r="AD1151" s="11">
        <f t="shared" si="566"/>
        <v>0</v>
      </c>
      <c r="AE1151" s="108">
        <f t="shared" si="567"/>
        <v>0</v>
      </c>
      <c r="AG1151" s="11">
        <f t="shared" si="568"/>
        <v>0</v>
      </c>
      <c r="AH1151" s="108">
        <f t="shared" si="569"/>
        <v>0</v>
      </c>
      <c r="AJ1151" s="11">
        <f t="shared" si="570"/>
        <v>0</v>
      </c>
      <c r="AK1151" s="108">
        <f t="shared" si="571"/>
        <v>0</v>
      </c>
      <c r="AM1151" s="11">
        <f t="shared" si="572"/>
        <v>0</v>
      </c>
      <c r="AN1151" s="108">
        <f t="shared" si="573"/>
        <v>0</v>
      </c>
      <c r="AP1151" s="11">
        <f t="shared" si="574"/>
        <v>0</v>
      </c>
      <c r="AQ1151" s="108">
        <f t="shared" si="575"/>
        <v>0</v>
      </c>
      <c r="AS1151" s="11">
        <f t="shared" si="576"/>
        <v>0</v>
      </c>
      <c r="AT1151" s="108">
        <f t="shared" si="577"/>
        <v>0</v>
      </c>
      <c r="AU1151" s="158" t="str">
        <f>IF(C1151="","",VLOOKUP(B1151,apoio!P:S,4,0))</f>
        <v/>
      </c>
    </row>
    <row r="1152" spans="1:47" ht="15" customHeight="1" x14ac:dyDescent="0.25">
      <c r="A1152" s="7" t="str">
        <f>IF('1_geral'!$D$31="","",'1_geral'!$A$31)</f>
        <v/>
      </c>
      <c r="B1152" s="49" t="str">
        <f>IF('1_geral'!$G$31="","",'1_geral'!$G$31)</f>
        <v/>
      </c>
      <c r="C1152" s="49" t="str">
        <f>IF('1_geral'!$D$31="","",'1_geral'!$D$31)</f>
        <v/>
      </c>
      <c r="D1152" s="35" t="str">
        <f>IF(C1152="","",1/'3_pessoal'!C$31)</f>
        <v/>
      </c>
      <c r="E1152" s="12">
        <f>IF(C1152="",0,'3_pessoal'!DE$31)</f>
        <v>0</v>
      </c>
      <c r="F1152" s="33">
        <f>IF(C1152="",0,'3_pessoal'!DG$31)</f>
        <v>0</v>
      </c>
      <c r="G1152" s="12">
        <f t="shared" si="553"/>
        <v>0</v>
      </c>
      <c r="I1152" s="12">
        <f t="shared" si="551"/>
        <v>0</v>
      </c>
      <c r="J1152" s="12">
        <f t="shared" si="552"/>
        <v>0</v>
      </c>
      <c r="L1152" s="12">
        <f t="shared" si="554"/>
        <v>0</v>
      </c>
      <c r="M1152" s="33">
        <f t="shared" si="555"/>
        <v>0</v>
      </c>
      <c r="O1152" s="12">
        <f t="shared" si="556"/>
        <v>0</v>
      </c>
      <c r="P1152" s="33">
        <f t="shared" si="557"/>
        <v>0</v>
      </c>
      <c r="R1152" s="12">
        <f t="shared" si="558"/>
        <v>0</v>
      </c>
      <c r="S1152" s="33">
        <f t="shared" si="559"/>
        <v>0</v>
      </c>
      <c r="U1152" s="12">
        <f t="shared" si="560"/>
        <v>0</v>
      </c>
      <c r="V1152" s="33">
        <f t="shared" si="561"/>
        <v>0</v>
      </c>
      <c r="X1152" s="12">
        <f t="shared" si="562"/>
        <v>0</v>
      </c>
      <c r="Y1152" s="33">
        <f t="shared" si="563"/>
        <v>0</v>
      </c>
      <c r="AA1152" s="12">
        <f t="shared" si="564"/>
        <v>0</v>
      </c>
      <c r="AB1152" s="33">
        <f t="shared" si="565"/>
        <v>0</v>
      </c>
      <c r="AD1152" s="12">
        <f t="shared" si="566"/>
        <v>0</v>
      </c>
      <c r="AE1152" s="33">
        <f t="shared" si="567"/>
        <v>0</v>
      </c>
      <c r="AG1152" s="12">
        <f t="shared" si="568"/>
        <v>0</v>
      </c>
      <c r="AH1152" s="33">
        <f t="shared" si="569"/>
        <v>0</v>
      </c>
      <c r="AJ1152" s="12">
        <f t="shared" si="570"/>
        <v>0</v>
      </c>
      <c r="AK1152" s="33">
        <f t="shared" si="571"/>
        <v>0</v>
      </c>
      <c r="AM1152" s="12">
        <f t="shared" si="572"/>
        <v>0</v>
      </c>
      <c r="AN1152" s="33">
        <f t="shared" si="573"/>
        <v>0</v>
      </c>
      <c r="AP1152" s="12">
        <f t="shared" si="574"/>
        <v>0</v>
      </c>
      <c r="AQ1152" s="33">
        <f t="shared" si="575"/>
        <v>0</v>
      </c>
      <c r="AS1152" s="12">
        <f t="shared" si="576"/>
        <v>0</v>
      </c>
      <c r="AT1152" s="33">
        <f t="shared" si="577"/>
        <v>0</v>
      </c>
      <c r="AU1152" s="158" t="str">
        <f>IF(C1152="","",VLOOKUP(B1152,apoio!P:S,4,0))</f>
        <v/>
      </c>
    </row>
    <row r="1153" spans="1:47" ht="15" customHeight="1" x14ac:dyDescent="0.25">
      <c r="A1153" s="10" t="str">
        <f>IF('1_geral'!$D$32="","",'1_geral'!$A$32)</f>
        <v/>
      </c>
      <c r="B1153" s="48" t="str">
        <f>IF('1_geral'!$G$32="","",'1_geral'!$G$32)</f>
        <v/>
      </c>
      <c r="C1153" s="48" t="str">
        <f>IF('1_geral'!$D$32="","",'1_geral'!$D$32)</f>
        <v/>
      </c>
      <c r="D1153" s="35" t="str">
        <f>IF(C1153="","",1/'3_pessoal'!C$32)</f>
        <v/>
      </c>
      <c r="E1153" s="11">
        <f>IF(C1153="",0,'3_pessoal'!DE$32)</f>
        <v>0</v>
      </c>
      <c r="F1153" s="108">
        <f>IF(C1153="",0,'3_pessoal'!DG$32)</f>
        <v>0</v>
      </c>
      <c r="G1153" s="11">
        <f t="shared" si="553"/>
        <v>0</v>
      </c>
      <c r="I1153" s="11">
        <f t="shared" si="551"/>
        <v>0</v>
      </c>
      <c r="J1153" s="112">
        <f t="shared" si="552"/>
        <v>0</v>
      </c>
      <c r="L1153" s="11">
        <f t="shared" si="554"/>
        <v>0</v>
      </c>
      <c r="M1153" s="108">
        <f t="shared" si="555"/>
        <v>0</v>
      </c>
      <c r="O1153" s="11">
        <f t="shared" si="556"/>
        <v>0</v>
      </c>
      <c r="P1153" s="108">
        <f t="shared" si="557"/>
        <v>0</v>
      </c>
      <c r="R1153" s="11">
        <f t="shared" si="558"/>
        <v>0</v>
      </c>
      <c r="S1153" s="108">
        <f t="shared" si="559"/>
        <v>0</v>
      </c>
      <c r="U1153" s="11">
        <f t="shared" si="560"/>
        <v>0</v>
      </c>
      <c r="V1153" s="108">
        <f t="shared" si="561"/>
        <v>0</v>
      </c>
      <c r="X1153" s="11">
        <f t="shared" si="562"/>
        <v>0</v>
      </c>
      <c r="Y1153" s="108">
        <f t="shared" si="563"/>
        <v>0</v>
      </c>
      <c r="AA1153" s="11">
        <f t="shared" si="564"/>
        <v>0</v>
      </c>
      <c r="AB1153" s="108">
        <f t="shared" si="565"/>
        <v>0</v>
      </c>
      <c r="AD1153" s="11">
        <f t="shared" si="566"/>
        <v>0</v>
      </c>
      <c r="AE1153" s="108">
        <f t="shared" si="567"/>
        <v>0</v>
      </c>
      <c r="AG1153" s="11">
        <f t="shared" si="568"/>
        <v>0</v>
      </c>
      <c r="AH1153" s="108">
        <f t="shared" si="569"/>
        <v>0</v>
      </c>
      <c r="AJ1153" s="11">
        <f t="shared" si="570"/>
        <v>0</v>
      </c>
      <c r="AK1153" s="108">
        <f t="shared" si="571"/>
        <v>0</v>
      </c>
      <c r="AM1153" s="11">
        <f t="shared" si="572"/>
        <v>0</v>
      </c>
      <c r="AN1153" s="108">
        <f t="shared" si="573"/>
        <v>0</v>
      </c>
      <c r="AP1153" s="11">
        <f t="shared" si="574"/>
        <v>0</v>
      </c>
      <c r="AQ1153" s="108">
        <f t="shared" si="575"/>
        <v>0</v>
      </c>
      <c r="AS1153" s="11">
        <f t="shared" si="576"/>
        <v>0</v>
      </c>
      <c r="AT1153" s="108">
        <f t="shared" si="577"/>
        <v>0</v>
      </c>
      <c r="AU1153" s="158" t="str">
        <f>IF(C1153="","",VLOOKUP(B1153,apoio!P:S,4,0))</f>
        <v/>
      </c>
    </row>
    <row r="1154" spans="1:47" ht="15" customHeight="1" x14ac:dyDescent="0.25">
      <c r="A1154" s="7" t="str">
        <f>IF('1_geral'!$D$33="","",'1_geral'!$A$33)</f>
        <v/>
      </c>
      <c r="B1154" s="49" t="str">
        <f>IF('1_geral'!$G$33="","",'1_geral'!$G$33)</f>
        <v/>
      </c>
      <c r="C1154" s="49" t="str">
        <f>IF('1_geral'!$D$33="","",'1_geral'!$D$33)</f>
        <v/>
      </c>
      <c r="D1154" s="35" t="str">
        <f>IF(C1154="","",1/'3_pessoal'!C$33)</f>
        <v/>
      </c>
      <c r="E1154" s="12">
        <f>IF(C1154="",0,'3_pessoal'!DE$33)</f>
        <v>0</v>
      </c>
      <c r="F1154" s="33">
        <f>IF(C1154="",0,'3_pessoal'!DG$33)</f>
        <v>0</v>
      </c>
      <c r="G1154" s="12">
        <f t="shared" si="553"/>
        <v>0</v>
      </c>
      <c r="I1154" s="12">
        <f t="shared" si="551"/>
        <v>0</v>
      </c>
      <c r="J1154" s="12">
        <f t="shared" si="552"/>
        <v>0</v>
      </c>
      <c r="L1154" s="12">
        <f t="shared" si="554"/>
        <v>0</v>
      </c>
      <c r="M1154" s="33">
        <f t="shared" si="555"/>
        <v>0</v>
      </c>
      <c r="O1154" s="12">
        <f t="shared" si="556"/>
        <v>0</v>
      </c>
      <c r="P1154" s="33">
        <f t="shared" si="557"/>
        <v>0</v>
      </c>
      <c r="R1154" s="12">
        <f t="shared" si="558"/>
        <v>0</v>
      </c>
      <c r="S1154" s="33">
        <f t="shared" si="559"/>
        <v>0</v>
      </c>
      <c r="U1154" s="12">
        <f t="shared" si="560"/>
        <v>0</v>
      </c>
      <c r="V1154" s="33">
        <f t="shared" si="561"/>
        <v>0</v>
      </c>
      <c r="X1154" s="12">
        <f t="shared" si="562"/>
        <v>0</v>
      </c>
      <c r="Y1154" s="33">
        <f t="shared" si="563"/>
        <v>0</v>
      </c>
      <c r="AA1154" s="12">
        <f t="shared" si="564"/>
        <v>0</v>
      </c>
      <c r="AB1154" s="33">
        <f t="shared" si="565"/>
        <v>0</v>
      </c>
      <c r="AD1154" s="12">
        <f t="shared" si="566"/>
        <v>0</v>
      </c>
      <c r="AE1154" s="33">
        <f t="shared" si="567"/>
        <v>0</v>
      </c>
      <c r="AG1154" s="12">
        <f t="shared" si="568"/>
        <v>0</v>
      </c>
      <c r="AH1154" s="33">
        <f t="shared" si="569"/>
        <v>0</v>
      </c>
      <c r="AJ1154" s="12">
        <f t="shared" si="570"/>
        <v>0</v>
      </c>
      <c r="AK1154" s="33">
        <f t="shared" si="571"/>
        <v>0</v>
      </c>
      <c r="AM1154" s="12">
        <f t="shared" si="572"/>
        <v>0</v>
      </c>
      <c r="AN1154" s="33">
        <f t="shared" si="573"/>
        <v>0</v>
      </c>
      <c r="AP1154" s="12">
        <f t="shared" si="574"/>
        <v>0</v>
      </c>
      <c r="AQ1154" s="33">
        <f t="shared" si="575"/>
        <v>0</v>
      </c>
      <c r="AS1154" s="12">
        <f t="shared" si="576"/>
        <v>0</v>
      </c>
      <c r="AT1154" s="33">
        <f t="shared" si="577"/>
        <v>0</v>
      </c>
      <c r="AU1154" s="158" t="str">
        <f>IF(C1154="","",VLOOKUP(B1154,apoio!P:S,4,0))</f>
        <v/>
      </c>
    </row>
    <row r="1155" spans="1:47" ht="15" customHeight="1" x14ac:dyDescent="0.25">
      <c r="A1155" s="10" t="str">
        <f>IF('1_geral'!$D$34="","",'1_geral'!$A$34)</f>
        <v/>
      </c>
      <c r="B1155" s="48" t="str">
        <f>IF('1_geral'!$G$34="","",'1_geral'!$G$34)</f>
        <v/>
      </c>
      <c r="C1155" s="48" t="str">
        <f>IF('1_geral'!$D$34="","",'1_geral'!$D$34)</f>
        <v/>
      </c>
      <c r="D1155" s="35" t="str">
        <f>IF(C1155="","",1/'3_pessoal'!C$34)</f>
        <v/>
      </c>
      <c r="E1155" s="11">
        <f>IF(C1155="",0,'3_pessoal'!DE$34)</f>
        <v>0</v>
      </c>
      <c r="F1155" s="108">
        <f>IF(C1155="",0,'3_pessoal'!DG$34)</f>
        <v>0</v>
      </c>
      <c r="G1155" s="11">
        <f t="shared" si="553"/>
        <v>0</v>
      </c>
      <c r="I1155" s="11">
        <f t="shared" si="551"/>
        <v>0</v>
      </c>
      <c r="J1155" s="112">
        <f t="shared" si="552"/>
        <v>0</v>
      </c>
      <c r="L1155" s="11">
        <f t="shared" si="554"/>
        <v>0</v>
      </c>
      <c r="M1155" s="108">
        <f t="shared" si="555"/>
        <v>0</v>
      </c>
      <c r="O1155" s="11">
        <f t="shared" si="556"/>
        <v>0</v>
      </c>
      <c r="P1155" s="108">
        <f t="shared" si="557"/>
        <v>0</v>
      </c>
      <c r="R1155" s="11">
        <f t="shared" si="558"/>
        <v>0</v>
      </c>
      <c r="S1155" s="108">
        <f t="shared" si="559"/>
        <v>0</v>
      </c>
      <c r="U1155" s="11">
        <f t="shared" si="560"/>
        <v>0</v>
      </c>
      <c r="V1155" s="108">
        <f t="shared" si="561"/>
        <v>0</v>
      </c>
      <c r="X1155" s="11">
        <f t="shared" si="562"/>
        <v>0</v>
      </c>
      <c r="Y1155" s="108">
        <f t="shared" si="563"/>
        <v>0</v>
      </c>
      <c r="AA1155" s="11">
        <f t="shared" si="564"/>
        <v>0</v>
      </c>
      <c r="AB1155" s="108">
        <f t="shared" si="565"/>
        <v>0</v>
      </c>
      <c r="AD1155" s="11">
        <f t="shared" si="566"/>
        <v>0</v>
      </c>
      <c r="AE1155" s="108">
        <f t="shared" si="567"/>
        <v>0</v>
      </c>
      <c r="AG1155" s="11">
        <f t="shared" si="568"/>
        <v>0</v>
      </c>
      <c r="AH1155" s="108">
        <f t="shared" si="569"/>
        <v>0</v>
      </c>
      <c r="AJ1155" s="11">
        <f t="shared" si="570"/>
        <v>0</v>
      </c>
      <c r="AK1155" s="108">
        <f t="shared" si="571"/>
        <v>0</v>
      </c>
      <c r="AM1155" s="11">
        <f t="shared" si="572"/>
        <v>0</v>
      </c>
      <c r="AN1155" s="108">
        <f t="shared" si="573"/>
        <v>0</v>
      </c>
      <c r="AP1155" s="11">
        <f t="shared" si="574"/>
        <v>0</v>
      </c>
      <c r="AQ1155" s="108">
        <f t="shared" si="575"/>
        <v>0</v>
      </c>
      <c r="AS1155" s="11">
        <f t="shared" si="576"/>
        <v>0</v>
      </c>
      <c r="AT1155" s="108">
        <f t="shared" si="577"/>
        <v>0</v>
      </c>
      <c r="AU1155" s="158" t="str">
        <f>IF(C1155="","",VLOOKUP(B1155,apoio!P:S,4,0))</f>
        <v/>
      </c>
    </row>
    <row r="1156" spans="1:47" ht="15" customHeight="1" x14ac:dyDescent="0.25">
      <c r="A1156" s="7" t="str">
        <f>IF('1_geral'!$D$35="","",'1_geral'!$A$35)</f>
        <v/>
      </c>
      <c r="B1156" s="49" t="str">
        <f>IF('1_geral'!$G$35="","",'1_geral'!$G$35)</f>
        <v/>
      </c>
      <c r="C1156" s="49" t="str">
        <f>IF('1_geral'!$D$35="","",'1_geral'!$D$35)</f>
        <v/>
      </c>
      <c r="D1156" s="35" t="str">
        <f>IF(C1156="","",1/'3_pessoal'!C$35)</f>
        <v/>
      </c>
      <c r="E1156" s="12">
        <f>IF(C1156="",0,'3_pessoal'!DE$35)</f>
        <v>0</v>
      </c>
      <c r="F1156" s="33">
        <f>IF(C1156="",0,'3_pessoal'!DG$35)</f>
        <v>0</v>
      </c>
      <c r="G1156" s="12">
        <f t="shared" si="553"/>
        <v>0</v>
      </c>
      <c r="I1156" s="12">
        <f t="shared" si="551"/>
        <v>0</v>
      </c>
      <c r="J1156" s="12">
        <f t="shared" si="552"/>
        <v>0</v>
      </c>
      <c r="L1156" s="12">
        <f t="shared" si="554"/>
        <v>0</v>
      </c>
      <c r="M1156" s="33">
        <f t="shared" si="555"/>
        <v>0</v>
      </c>
      <c r="O1156" s="12">
        <f t="shared" si="556"/>
        <v>0</v>
      </c>
      <c r="P1156" s="33">
        <f t="shared" si="557"/>
        <v>0</v>
      </c>
      <c r="R1156" s="12">
        <f t="shared" si="558"/>
        <v>0</v>
      </c>
      <c r="S1156" s="33">
        <f t="shared" si="559"/>
        <v>0</v>
      </c>
      <c r="U1156" s="12">
        <f t="shared" si="560"/>
        <v>0</v>
      </c>
      <c r="V1156" s="33">
        <f t="shared" si="561"/>
        <v>0</v>
      </c>
      <c r="X1156" s="12">
        <f t="shared" si="562"/>
        <v>0</v>
      </c>
      <c r="Y1156" s="33">
        <f t="shared" si="563"/>
        <v>0</v>
      </c>
      <c r="AA1156" s="12">
        <f t="shared" si="564"/>
        <v>0</v>
      </c>
      <c r="AB1156" s="33">
        <f t="shared" si="565"/>
        <v>0</v>
      </c>
      <c r="AD1156" s="12">
        <f t="shared" si="566"/>
        <v>0</v>
      </c>
      <c r="AE1156" s="33">
        <f t="shared" si="567"/>
        <v>0</v>
      </c>
      <c r="AG1156" s="12">
        <f t="shared" si="568"/>
        <v>0</v>
      </c>
      <c r="AH1156" s="33">
        <f t="shared" si="569"/>
        <v>0</v>
      </c>
      <c r="AJ1156" s="12">
        <f t="shared" si="570"/>
        <v>0</v>
      </c>
      <c r="AK1156" s="33">
        <f t="shared" si="571"/>
        <v>0</v>
      </c>
      <c r="AM1156" s="12">
        <f t="shared" si="572"/>
        <v>0</v>
      </c>
      <c r="AN1156" s="33">
        <f t="shared" si="573"/>
        <v>0</v>
      </c>
      <c r="AP1156" s="12">
        <f t="shared" si="574"/>
        <v>0</v>
      </c>
      <c r="AQ1156" s="33">
        <f t="shared" si="575"/>
        <v>0</v>
      </c>
      <c r="AS1156" s="12">
        <f t="shared" si="576"/>
        <v>0</v>
      </c>
      <c r="AT1156" s="33">
        <f t="shared" si="577"/>
        <v>0</v>
      </c>
      <c r="AU1156" s="158" t="str">
        <f>IF(C1156="","",VLOOKUP(B1156,apoio!P:S,4,0))</f>
        <v/>
      </c>
    </row>
    <row r="1157" spans="1:47" ht="15" customHeight="1" x14ac:dyDescent="0.25">
      <c r="A1157" s="10" t="str">
        <f>IF('1_geral'!$D$36="","",'1_geral'!$A$36)</f>
        <v/>
      </c>
      <c r="B1157" s="48" t="str">
        <f>IF('1_geral'!$G$36="","",'1_geral'!$G$36)</f>
        <v/>
      </c>
      <c r="C1157" s="48" t="str">
        <f>IF('1_geral'!$D$36="","",'1_geral'!$D$36)</f>
        <v/>
      </c>
      <c r="D1157" s="35" t="str">
        <f>IF(C1157="","",1/'3_pessoal'!C$36)</f>
        <v/>
      </c>
      <c r="E1157" s="11">
        <f>IF(C1157="",0,'3_pessoal'!DE$36)</f>
        <v>0</v>
      </c>
      <c r="F1157" s="108">
        <f>IF(C1157="",0,'3_pessoal'!DG$36)</f>
        <v>0</v>
      </c>
      <c r="G1157" s="11">
        <f t="shared" si="553"/>
        <v>0</v>
      </c>
      <c r="I1157" s="11">
        <f t="shared" si="551"/>
        <v>0</v>
      </c>
      <c r="J1157" s="112">
        <f t="shared" si="552"/>
        <v>0</v>
      </c>
      <c r="L1157" s="11">
        <f t="shared" si="554"/>
        <v>0</v>
      </c>
      <c r="M1157" s="108">
        <f t="shared" si="555"/>
        <v>0</v>
      </c>
      <c r="O1157" s="11">
        <f t="shared" si="556"/>
        <v>0</v>
      </c>
      <c r="P1157" s="108">
        <f t="shared" si="557"/>
        <v>0</v>
      </c>
      <c r="R1157" s="11">
        <f t="shared" si="558"/>
        <v>0</v>
      </c>
      <c r="S1157" s="108">
        <f t="shared" si="559"/>
        <v>0</v>
      </c>
      <c r="U1157" s="11">
        <f t="shared" si="560"/>
        <v>0</v>
      </c>
      <c r="V1157" s="108">
        <f t="shared" si="561"/>
        <v>0</v>
      </c>
      <c r="X1157" s="11">
        <f t="shared" si="562"/>
        <v>0</v>
      </c>
      <c r="Y1157" s="108">
        <f t="shared" si="563"/>
        <v>0</v>
      </c>
      <c r="AA1157" s="11">
        <f t="shared" si="564"/>
        <v>0</v>
      </c>
      <c r="AB1157" s="108">
        <f t="shared" si="565"/>
        <v>0</v>
      </c>
      <c r="AD1157" s="11">
        <f t="shared" si="566"/>
        <v>0</v>
      </c>
      <c r="AE1157" s="108">
        <f t="shared" si="567"/>
        <v>0</v>
      </c>
      <c r="AG1157" s="11">
        <f t="shared" si="568"/>
        <v>0</v>
      </c>
      <c r="AH1157" s="108">
        <f t="shared" si="569"/>
        <v>0</v>
      </c>
      <c r="AJ1157" s="11">
        <f t="shared" si="570"/>
        <v>0</v>
      </c>
      <c r="AK1157" s="108">
        <f t="shared" si="571"/>
        <v>0</v>
      </c>
      <c r="AM1157" s="11">
        <f t="shared" si="572"/>
        <v>0</v>
      </c>
      <c r="AN1157" s="108">
        <f t="shared" si="573"/>
        <v>0</v>
      </c>
      <c r="AP1157" s="11">
        <f t="shared" si="574"/>
        <v>0</v>
      </c>
      <c r="AQ1157" s="108">
        <f t="shared" si="575"/>
        <v>0</v>
      </c>
      <c r="AS1157" s="11">
        <f t="shared" si="576"/>
        <v>0</v>
      </c>
      <c r="AT1157" s="108">
        <f t="shared" si="577"/>
        <v>0</v>
      </c>
      <c r="AU1157" s="158" t="str">
        <f>IF(C1157="","",VLOOKUP(B1157,apoio!P:S,4,0))</f>
        <v/>
      </c>
    </row>
    <row r="1158" spans="1:47" ht="15" customHeight="1" x14ac:dyDescent="0.25">
      <c r="A1158" s="7" t="str">
        <f>IF('1_geral'!$D$37="","",'1_geral'!$A$37)</f>
        <v/>
      </c>
      <c r="B1158" s="49" t="str">
        <f>IF('1_geral'!$G$37="","",'1_geral'!$G$37)</f>
        <v/>
      </c>
      <c r="C1158" s="49" t="str">
        <f>IF('1_geral'!$D$37="","",'1_geral'!$D$37)</f>
        <v/>
      </c>
      <c r="D1158" s="35" t="str">
        <f>IF(C1158="","",1/'3_pessoal'!C$37)</f>
        <v/>
      </c>
      <c r="E1158" s="12">
        <f>IF(C1158="",0,'3_pessoal'!DE$37)</f>
        <v>0</v>
      </c>
      <c r="F1158" s="33">
        <f>IF(C1158="",0,'3_pessoal'!DG$37)</f>
        <v>0</v>
      </c>
      <c r="G1158" s="12">
        <f t="shared" si="553"/>
        <v>0</v>
      </c>
      <c r="I1158" s="12">
        <f t="shared" si="551"/>
        <v>0</v>
      </c>
      <c r="J1158" s="12">
        <f t="shared" si="552"/>
        <v>0</v>
      </c>
      <c r="L1158" s="12">
        <f t="shared" si="554"/>
        <v>0</v>
      </c>
      <c r="M1158" s="33">
        <f t="shared" si="555"/>
        <v>0</v>
      </c>
      <c r="O1158" s="12">
        <f t="shared" si="556"/>
        <v>0</v>
      </c>
      <c r="P1158" s="33">
        <f t="shared" si="557"/>
        <v>0</v>
      </c>
      <c r="R1158" s="12">
        <f t="shared" si="558"/>
        <v>0</v>
      </c>
      <c r="S1158" s="33">
        <f t="shared" si="559"/>
        <v>0</v>
      </c>
      <c r="U1158" s="12">
        <f t="shared" si="560"/>
        <v>0</v>
      </c>
      <c r="V1158" s="33">
        <f t="shared" si="561"/>
        <v>0</v>
      </c>
      <c r="X1158" s="12">
        <f t="shared" si="562"/>
        <v>0</v>
      </c>
      <c r="Y1158" s="33">
        <f t="shared" si="563"/>
        <v>0</v>
      </c>
      <c r="AA1158" s="12">
        <f t="shared" si="564"/>
        <v>0</v>
      </c>
      <c r="AB1158" s="33">
        <f t="shared" si="565"/>
        <v>0</v>
      </c>
      <c r="AD1158" s="12">
        <f t="shared" si="566"/>
        <v>0</v>
      </c>
      <c r="AE1158" s="33">
        <f t="shared" si="567"/>
        <v>0</v>
      </c>
      <c r="AG1158" s="12">
        <f t="shared" si="568"/>
        <v>0</v>
      </c>
      <c r="AH1158" s="33">
        <f t="shared" si="569"/>
        <v>0</v>
      </c>
      <c r="AJ1158" s="12">
        <f t="shared" si="570"/>
        <v>0</v>
      </c>
      <c r="AK1158" s="33">
        <f t="shared" si="571"/>
        <v>0</v>
      </c>
      <c r="AM1158" s="12">
        <f t="shared" si="572"/>
        <v>0</v>
      </c>
      <c r="AN1158" s="33">
        <f t="shared" si="573"/>
        <v>0</v>
      </c>
      <c r="AP1158" s="12">
        <f t="shared" si="574"/>
        <v>0</v>
      </c>
      <c r="AQ1158" s="33">
        <f t="shared" si="575"/>
        <v>0</v>
      </c>
      <c r="AS1158" s="12">
        <f t="shared" si="576"/>
        <v>0</v>
      </c>
      <c r="AT1158" s="33">
        <f t="shared" si="577"/>
        <v>0</v>
      </c>
      <c r="AU1158" s="158" t="str">
        <f>IF(C1158="","",VLOOKUP(B1158,apoio!P:S,4,0))</f>
        <v/>
      </c>
    </row>
    <row r="1159" spans="1:47" ht="15" customHeight="1" x14ac:dyDescent="0.25">
      <c r="A1159" s="10" t="str">
        <f>IF('1_geral'!$D$38="","",'1_geral'!$A$38)</f>
        <v/>
      </c>
      <c r="B1159" s="48" t="str">
        <f>IF('1_geral'!$G$38="","",'1_geral'!$G$38)</f>
        <v/>
      </c>
      <c r="C1159" s="48" t="str">
        <f>IF('1_geral'!$D$38="","",'1_geral'!$D$38)</f>
        <v/>
      </c>
      <c r="D1159" s="35" t="str">
        <f>IF(C1159="","",1/'3_pessoal'!C$38)</f>
        <v/>
      </c>
      <c r="E1159" s="11">
        <f>IF(C1159="",0,'3_pessoal'!DE$38)</f>
        <v>0</v>
      </c>
      <c r="F1159" s="108">
        <f>IF(C1159="",0,'3_pessoal'!DG$38)</f>
        <v>0</v>
      </c>
      <c r="G1159" s="11">
        <f t="shared" si="553"/>
        <v>0</v>
      </c>
      <c r="I1159" s="11">
        <f t="shared" si="551"/>
        <v>0</v>
      </c>
      <c r="J1159" s="112">
        <f t="shared" si="552"/>
        <v>0</v>
      </c>
      <c r="L1159" s="11">
        <f t="shared" si="554"/>
        <v>0</v>
      </c>
      <c r="M1159" s="108">
        <f t="shared" si="555"/>
        <v>0</v>
      </c>
      <c r="O1159" s="11">
        <f t="shared" si="556"/>
        <v>0</v>
      </c>
      <c r="P1159" s="108">
        <f t="shared" si="557"/>
        <v>0</v>
      </c>
      <c r="R1159" s="11">
        <f t="shared" si="558"/>
        <v>0</v>
      </c>
      <c r="S1159" s="108">
        <f t="shared" si="559"/>
        <v>0</v>
      </c>
      <c r="U1159" s="11">
        <f t="shared" si="560"/>
        <v>0</v>
      </c>
      <c r="V1159" s="108">
        <f t="shared" si="561"/>
        <v>0</v>
      </c>
      <c r="X1159" s="11">
        <f t="shared" si="562"/>
        <v>0</v>
      </c>
      <c r="Y1159" s="108">
        <f t="shared" si="563"/>
        <v>0</v>
      </c>
      <c r="AA1159" s="11">
        <f t="shared" si="564"/>
        <v>0</v>
      </c>
      <c r="AB1159" s="108">
        <f t="shared" si="565"/>
        <v>0</v>
      </c>
      <c r="AD1159" s="11">
        <f t="shared" si="566"/>
        <v>0</v>
      </c>
      <c r="AE1159" s="108">
        <f t="shared" si="567"/>
        <v>0</v>
      </c>
      <c r="AG1159" s="11">
        <f t="shared" si="568"/>
        <v>0</v>
      </c>
      <c r="AH1159" s="108">
        <f t="shared" si="569"/>
        <v>0</v>
      </c>
      <c r="AJ1159" s="11">
        <f t="shared" si="570"/>
        <v>0</v>
      </c>
      <c r="AK1159" s="108">
        <f t="shared" si="571"/>
        <v>0</v>
      </c>
      <c r="AM1159" s="11">
        <f t="shared" si="572"/>
        <v>0</v>
      </c>
      <c r="AN1159" s="108">
        <f t="shared" si="573"/>
        <v>0</v>
      </c>
      <c r="AP1159" s="11">
        <f t="shared" si="574"/>
        <v>0</v>
      </c>
      <c r="AQ1159" s="108">
        <f t="shared" si="575"/>
        <v>0</v>
      </c>
      <c r="AS1159" s="11">
        <f t="shared" si="576"/>
        <v>0</v>
      </c>
      <c r="AT1159" s="108">
        <f t="shared" si="577"/>
        <v>0</v>
      </c>
      <c r="AU1159" s="158" t="str">
        <f>IF(C1159="","",VLOOKUP(B1159,apoio!P:S,4,0))</f>
        <v/>
      </c>
    </row>
    <row r="1160" spans="1:47" ht="15" customHeight="1" x14ac:dyDescent="0.25">
      <c r="A1160" s="7" t="str">
        <f>IF('1_geral'!$D$39="","",'1_geral'!$A$39)</f>
        <v/>
      </c>
      <c r="B1160" s="49" t="str">
        <f>IF('1_geral'!$G$39="","",'1_geral'!$G$39)</f>
        <v/>
      </c>
      <c r="C1160" s="49" t="str">
        <f>IF('1_geral'!$D$39="","",'1_geral'!$D$39)</f>
        <v/>
      </c>
      <c r="D1160" s="35" t="str">
        <f>IF(C1160="","",1/'3_pessoal'!C$39)</f>
        <v/>
      </c>
      <c r="E1160" s="12">
        <f>IF(C1160="",0,'3_pessoal'!DE$39)</f>
        <v>0</v>
      </c>
      <c r="F1160" s="33">
        <f>IF(C1160="",0,'3_pessoal'!DG$39)</f>
        <v>0</v>
      </c>
      <c r="G1160" s="12">
        <f t="shared" si="553"/>
        <v>0</v>
      </c>
      <c r="I1160" s="12">
        <f t="shared" si="551"/>
        <v>0</v>
      </c>
      <c r="J1160" s="12">
        <f t="shared" si="552"/>
        <v>0</v>
      </c>
      <c r="L1160" s="12">
        <f t="shared" si="554"/>
        <v>0</v>
      </c>
      <c r="M1160" s="33">
        <f t="shared" si="555"/>
        <v>0</v>
      </c>
      <c r="O1160" s="12">
        <f t="shared" si="556"/>
        <v>0</v>
      </c>
      <c r="P1160" s="33">
        <f t="shared" si="557"/>
        <v>0</v>
      </c>
      <c r="R1160" s="12">
        <f t="shared" si="558"/>
        <v>0</v>
      </c>
      <c r="S1160" s="33">
        <f t="shared" si="559"/>
        <v>0</v>
      </c>
      <c r="U1160" s="12">
        <f t="shared" si="560"/>
        <v>0</v>
      </c>
      <c r="V1160" s="33">
        <f t="shared" si="561"/>
        <v>0</v>
      </c>
      <c r="X1160" s="12">
        <f t="shared" si="562"/>
        <v>0</v>
      </c>
      <c r="Y1160" s="33">
        <f t="shared" si="563"/>
        <v>0</v>
      </c>
      <c r="AA1160" s="12">
        <f t="shared" si="564"/>
        <v>0</v>
      </c>
      <c r="AB1160" s="33">
        <f t="shared" si="565"/>
        <v>0</v>
      </c>
      <c r="AD1160" s="12">
        <f t="shared" si="566"/>
        <v>0</v>
      </c>
      <c r="AE1160" s="33">
        <f t="shared" si="567"/>
        <v>0</v>
      </c>
      <c r="AG1160" s="12">
        <f t="shared" si="568"/>
        <v>0</v>
      </c>
      <c r="AH1160" s="33">
        <f t="shared" si="569"/>
        <v>0</v>
      </c>
      <c r="AJ1160" s="12">
        <f t="shared" si="570"/>
        <v>0</v>
      </c>
      <c r="AK1160" s="33">
        <f t="shared" si="571"/>
        <v>0</v>
      </c>
      <c r="AM1160" s="12">
        <f t="shared" si="572"/>
        <v>0</v>
      </c>
      <c r="AN1160" s="33">
        <f t="shared" si="573"/>
        <v>0</v>
      </c>
      <c r="AP1160" s="12">
        <f t="shared" si="574"/>
        <v>0</v>
      </c>
      <c r="AQ1160" s="33">
        <f t="shared" si="575"/>
        <v>0</v>
      </c>
      <c r="AS1160" s="12">
        <f t="shared" si="576"/>
        <v>0</v>
      </c>
      <c r="AT1160" s="33">
        <f t="shared" si="577"/>
        <v>0</v>
      </c>
      <c r="AU1160" s="158" t="str">
        <f>IF(C1160="","",VLOOKUP(B1160,apoio!P:S,4,0))</f>
        <v/>
      </c>
    </row>
    <row r="1161" spans="1:47" ht="15" customHeight="1" x14ac:dyDescent="0.25">
      <c r="A1161" s="10" t="str">
        <f>IF('1_geral'!$D$40="","",'1_geral'!$A$40)</f>
        <v/>
      </c>
      <c r="B1161" s="48" t="str">
        <f>IF('1_geral'!$G$40="","",'1_geral'!$G$40)</f>
        <v/>
      </c>
      <c r="C1161" s="48" t="str">
        <f>IF('1_geral'!$D$40="","",'1_geral'!$D$40)</f>
        <v/>
      </c>
      <c r="D1161" s="35" t="str">
        <f>IF(C1161="","",1/'3_pessoal'!C$40)</f>
        <v/>
      </c>
      <c r="E1161" s="11">
        <f>IF(C1161="",0,'3_pessoal'!DE$40)</f>
        <v>0</v>
      </c>
      <c r="F1161" s="108">
        <f>IF(C1161="",0,'3_pessoal'!DG$40)</f>
        <v>0</v>
      </c>
      <c r="G1161" s="11">
        <f t="shared" si="553"/>
        <v>0</v>
      </c>
      <c r="I1161" s="11">
        <f t="shared" si="551"/>
        <v>0</v>
      </c>
      <c r="J1161" s="112">
        <f t="shared" si="552"/>
        <v>0</v>
      </c>
      <c r="L1161" s="11">
        <f t="shared" si="554"/>
        <v>0</v>
      </c>
      <c r="M1161" s="108">
        <f t="shared" si="555"/>
        <v>0</v>
      </c>
      <c r="O1161" s="11">
        <f t="shared" si="556"/>
        <v>0</v>
      </c>
      <c r="P1161" s="108">
        <f t="shared" si="557"/>
        <v>0</v>
      </c>
      <c r="R1161" s="11">
        <f t="shared" si="558"/>
        <v>0</v>
      </c>
      <c r="S1161" s="108">
        <f t="shared" si="559"/>
        <v>0</v>
      </c>
      <c r="U1161" s="11">
        <f t="shared" si="560"/>
        <v>0</v>
      </c>
      <c r="V1161" s="108">
        <f t="shared" si="561"/>
        <v>0</v>
      </c>
      <c r="X1161" s="11">
        <f t="shared" si="562"/>
        <v>0</v>
      </c>
      <c r="Y1161" s="108">
        <f t="shared" si="563"/>
        <v>0</v>
      </c>
      <c r="AA1161" s="11">
        <f t="shared" si="564"/>
        <v>0</v>
      </c>
      <c r="AB1161" s="108">
        <f t="shared" si="565"/>
        <v>0</v>
      </c>
      <c r="AD1161" s="11">
        <f t="shared" si="566"/>
        <v>0</v>
      </c>
      <c r="AE1161" s="108">
        <f t="shared" si="567"/>
        <v>0</v>
      </c>
      <c r="AG1161" s="11">
        <f t="shared" si="568"/>
        <v>0</v>
      </c>
      <c r="AH1161" s="108">
        <f t="shared" si="569"/>
        <v>0</v>
      </c>
      <c r="AJ1161" s="11">
        <f t="shared" si="570"/>
        <v>0</v>
      </c>
      <c r="AK1161" s="108">
        <f t="shared" si="571"/>
        <v>0</v>
      </c>
      <c r="AM1161" s="11">
        <f t="shared" si="572"/>
        <v>0</v>
      </c>
      <c r="AN1161" s="108">
        <f t="shared" si="573"/>
        <v>0</v>
      </c>
      <c r="AP1161" s="11">
        <f t="shared" si="574"/>
        <v>0</v>
      </c>
      <c r="AQ1161" s="108">
        <f t="shared" si="575"/>
        <v>0</v>
      </c>
      <c r="AS1161" s="11">
        <f t="shared" si="576"/>
        <v>0</v>
      </c>
      <c r="AT1161" s="108">
        <f t="shared" si="577"/>
        <v>0</v>
      </c>
      <c r="AU1161" s="158" t="str">
        <f>IF(C1161="","",VLOOKUP(B1161,apoio!P:S,4,0))</f>
        <v/>
      </c>
    </row>
    <row r="1162" spans="1:47" ht="15" customHeight="1" x14ac:dyDescent="0.25">
      <c r="A1162" s="7" t="str">
        <f>IF('1_geral'!$D$41="","",'1_geral'!$A$41)</f>
        <v/>
      </c>
      <c r="B1162" s="49" t="str">
        <f>IF('1_geral'!$G$41="","",'1_geral'!$G$41)</f>
        <v/>
      </c>
      <c r="C1162" s="49" t="str">
        <f>IF('1_geral'!$D$41="","",'1_geral'!$D$41)</f>
        <v/>
      </c>
      <c r="D1162" s="35" t="str">
        <f>IF(C1162="","",1/'3_pessoal'!C$41)</f>
        <v/>
      </c>
      <c r="E1162" s="12">
        <f>IF(C1162="",0,'3_pessoal'!DE$41)</f>
        <v>0</v>
      </c>
      <c r="F1162" s="33">
        <f>IF(C1162="",0,'3_pessoal'!DG$41)</f>
        <v>0</v>
      </c>
      <c r="G1162" s="12">
        <f t="shared" si="553"/>
        <v>0</v>
      </c>
      <c r="I1162" s="12">
        <f t="shared" si="551"/>
        <v>0</v>
      </c>
      <c r="J1162" s="12">
        <f t="shared" si="552"/>
        <v>0</v>
      </c>
      <c r="L1162" s="12">
        <f t="shared" si="554"/>
        <v>0</v>
      </c>
      <c r="M1162" s="33">
        <f t="shared" si="555"/>
        <v>0</v>
      </c>
      <c r="O1162" s="12">
        <f t="shared" si="556"/>
        <v>0</v>
      </c>
      <c r="P1162" s="33">
        <f t="shared" si="557"/>
        <v>0</v>
      </c>
      <c r="R1162" s="12">
        <f t="shared" si="558"/>
        <v>0</v>
      </c>
      <c r="S1162" s="33">
        <f t="shared" si="559"/>
        <v>0</v>
      </c>
      <c r="U1162" s="12">
        <f t="shared" si="560"/>
        <v>0</v>
      </c>
      <c r="V1162" s="33">
        <f t="shared" si="561"/>
        <v>0</v>
      </c>
      <c r="X1162" s="12">
        <f t="shared" si="562"/>
        <v>0</v>
      </c>
      <c r="Y1162" s="33">
        <f t="shared" si="563"/>
        <v>0</v>
      </c>
      <c r="AA1162" s="12">
        <f t="shared" si="564"/>
        <v>0</v>
      </c>
      <c r="AB1162" s="33">
        <f t="shared" si="565"/>
        <v>0</v>
      </c>
      <c r="AD1162" s="12">
        <f t="shared" si="566"/>
        <v>0</v>
      </c>
      <c r="AE1162" s="33">
        <f t="shared" si="567"/>
        <v>0</v>
      </c>
      <c r="AG1162" s="12">
        <f t="shared" si="568"/>
        <v>0</v>
      </c>
      <c r="AH1162" s="33">
        <f t="shared" si="569"/>
        <v>0</v>
      </c>
      <c r="AJ1162" s="12">
        <f t="shared" si="570"/>
        <v>0</v>
      </c>
      <c r="AK1162" s="33">
        <f t="shared" si="571"/>
        <v>0</v>
      </c>
      <c r="AM1162" s="12">
        <f t="shared" si="572"/>
        <v>0</v>
      </c>
      <c r="AN1162" s="33">
        <f t="shared" si="573"/>
        <v>0</v>
      </c>
      <c r="AP1162" s="12">
        <f t="shared" si="574"/>
        <v>0</v>
      </c>
      <c r="AQ1162" s="33">
        <f t="shared" si="575"/>
        <v>0</v>
      </c>
      <c r="AS1162" s="12">
        <f t="shared" si="576"/>
        <v>0</v>
      </c>
      <c r="AT1162" s="33">
        <f t="shared" si="577"/>
        <v>0</v>
      </c>
      <c r="AU1162" s="158" t="str">
        <f>IF(C1162="","",VLOOKUP(B1162,apoio!P:S,4,0))</f>
        <v/>
      </c>
    </row>
    <row r="1163" spans="1:47" ht="15" customHeight="1" x14ac:dyDescent="0.25">
      <c r="A1163" s="10" t="str">
        <f>IF('1_geral'!$D$42="","",'1_geral'!$A$42)</f>
        <v/>
      </c>
      <c r="B1163" s="48" t="str">
        <f>IF('1_geral'!$G$42="","",'1_geral'!$G$42)</f>
        <v/>
      </c>
      <c r="C1163" s="48" t="str">
        <f>IF('1_geral'!$D$42="","",'1_geral'!$D$42)</f>
        <v/>
      </c>
      <c r="D1163" s="35" t="str">
        <f>IF(C1163="","",1/'3_pessoal'!C$42)</f>
        <v/>
      </c>
      <c r="E1163" s="11">
        <f>IF(C1163="",0,'3_pessoal'!DE$42)</f>
        <v>0</v>
      </c>
      <c r="F1163" s="108">
        <f>IF(C1163="",0,'3_pessoal'!DG$42)</f>
        <v>0</v>
      </c>
      <c r="G1163" s="11">
        <f t="shared" si="553"/>
        <v>0</v>
      </c>
      <c r="I1163" s="11">
        <f t="shared" ref="I1163:I1180" si="578">IF(C1163="",0,SUM(L1163,O1163,R1163,U1163,X1163,AA1163,AD1163,AG1163,AJ1163,AM1163,AP1163,AS1163))</f>
        <v>0</v>
      </c>
      <c r="J1163" s="112">
        <f t="shared" ref="J1163:J1180" si="579">IF(C1163="",0,SUM(M1163,P1163,S1163,V1163,Y1163,AB1163,AE1163,AH1163,AK1163,AN1163,AQ1163,AT1163))</f>
        <v>0</v>
      </c>
      <c r="L1163" s="11">
        <f t="shared" si="554"/>
        <v>0</v>
      </c>
      <c r="M1163" s="108">
        <f t="shared" si="555"/>
        <v>0</v>
      </c>
      <c r="O1163" s="11">
        <f t="shared" si="556"/>
        <v>0</v>
      </c>
      <c r="P1163" s="108">
        <f t="shared" si="557"/>
        <v>0</v>
      </c>
      <c r="R1163" s="11">
        <f t="shared" si="558"/>
        <v>0</v>
      </c>
      <c r="S1163" s="108">
        <f t="shared" si="559"/>
        <v>0</v>
      </c>
      <c r="U1163" s="11">
        <f t="shared" si="560"/>
        <v>0</v>
      </c>
      <c r="V1163" s="108">
        <f t="shared" si="561"/>
        <v>0</v>
      </c>
      <c r="X1163" s="11">
        <f t="shared" si="562"/>
        <v>0</v>
      </c>
      <c r="Y1163" s="108">
        <f t="shared" si="563"/>
        <v>0</v>
      </c>
      <c r="AA1163" s="11">
        <f t="shared" si="564"/>
        <v>0</v>
      </c>
      <c r="AB1163" s="108">
        <f t="shared" si="565"/>
        <v>0</v>
      </c>
      <c r="AD1163" s="11">
        <f t="shared" si="566"/>
        <v>0</v>
      </c>
      <c r="AE1163" s="108">
        <f t="shared" si="567"/>
        <v>0</v>
      </c>
      <c r="AG1163" s="11">
        <f t="shared" si="568"/>
        <v>0</v>
      </c>
      <c r="AH1163" s="108">
        <f t="shared" si="569"/>
        <v>0</v>
      </c>
      <c r="AJ1163" s="11">
        <f t="shared" si="570"/>
        <v>0</v>
      </c>
      <c r="AK1163" s="108">
        <f t="shared" si="571"/>
        <v>0</v>
      </c>
      <c r="AM1163" s="11">
        <f t="shared" si="572"/>
        <v>0</v>
      </c>
      <c r="AN1163" s="108">
        <f t="shared" si="573"/>
        <v>0</v>
      </c>
      <c r="AP1163" s="11">
        <f t="shared" si="574"/>
        <v>0</v>
      </c>
      <c r="AQ1163" s="108">
        <f t="shared" si="575"/>
        <v>0</v>
      </c>
      <c r="AS1163" s="11">
        <f t="shared" si="576"/>
        <v>0</v>
      </c>
      <c r="AT1163" s="108">
        <f t="shared" si="577"/>
        <v>0</v>
      </c>
      <c r="AU1163" s="158" t="str">
        <f>IF(C1163="","",VLOOKUP(B1163,apoio!P:S,4,0))</f>
        <v/>
      </c>
    </row>
    <row r="1164" spans="1:47" ht="15" customHeight="1" x14ac:dyDescent="0.25">
      <c r="A1164" s="7" t="str">
        <f>IF('1_geral'!$D$43="","",'1_geral'!$A$43)</f>
        <v/>
      </c>
      <c r="B1164" s="49" t="str">
        <f>IF('1_geral'!$G$43="","",'1_geral'!$G$43)</f>
        <v/>
      </c>
      <c r="C1164" s="49" t="str">
        <f>IF('1_geral'!$D$43="","",'1_geral'!$D$43)</f>
        <v/>
      </c>
      <c r="D1164" s="35" t="str">
        <f>IF(C1164="","",1/'3_pessoal'!C$43)</f>
        <v/>
      </c>
      <c r="E1164" s="12">
        <f>IF(C1164="",0,'3_pessoal'!DE$43)</f>
        <v>0</v>
      </c>
      <c r="F1164" s="33">
        <f>IF(C1164="",0,'3_pessoal'!DG$43)</f>
        <v>0</v>
      </c>
      <c r="G1164" s="12">
        <f t="shared" si="553"/>
        <v>0</v>
      </c>
      <c r="I1164" s="12">
        <f t="shared" si="578"/>
        <v>0</v>
      </c>
      <c r="J1164" s="12">
        <f t="shared" si="579"/>
        <v>0</v>
      </c>
      <c r="L1164" s="12">
        <f t="shared" si="554"/>
        <v>0</v>
      </c>
      <c r="M1164" s="33">
        <f t="shared" si="555"/>
        <v>0</v>
      </c>
      <c r="O1164" s="12">
        <f t="shared" si="556"/>
        <v>0</v>
      </c>
      <c r="P1164" s="33">
        <f t="shared" si="557"/>
        <v>0</v>
      </c>
      <c r="R1164" s="12">
        <f t="shared" si="558"/>
        <v>0</v>
      </c>
      <c r="S1164" s="33">
        <f t="shared" si="559"/>
        <v>0</v>
      </c>
      <c r="U1164" s="12">
        <f t="shared" si="560"/>
        <v>0</v>
      </c>
      <c r="V1164" s="33">
        <f t="shared" si="561"/>
        <v>0</v>
      </c>
      <c r="X1164" s="12">
        <f t="shared" si="562"/>
        <v>0</v>
      </c>
      <c r="Y1164" s="33">
        <f t="shared" si="563"/>
        <v>0</v>
      </c>
      <c r="AA1164" s="12">
        <f t="shared" si="564"/>
        <v>0</v>
      </c>
      <c r="AB1164" s="33">
        <f t="shared" si="565"/>
        <v>0</v>
      </c>
      <c r="AD1164" s="12">
        <f t="shared" si="566"/>
        <v>0</v>
      </c>
      <c r="AE1164" s="33">
        <f t="shared" si="567"/>
        <v>0</v>
      </c>
      <c r="AG1164" s="12">
        <f t="shared" si="568"/>
        <v>0</v>
      </c>
      <c r="AH1164" s="33">
        <f t="shared" si="569"/>
        <v>0</v>
      </c>
      <c r="AJ1164" s="12">
        <f t="shared" si="570"/>
        <v>0</v>
      </c>
      <c r="AK1164" s="33">
        <f t="shared" si="571"/>
        <v>0</v>
      </c>
      <c r="AM1164" s="12">
        <f t="shared" si="572"/>
        <v>0</v>
      </c>
      <c r="AN1164" s="33">
        <f t="shared" si="573"/>
        <v>0</v>
      </c>
      <c r="AP1164" s="12">
        <f t="shared" si="574"/>
        <v>0</v>
      </c>
      <c r="AQ1164" s="33">
        <f t="shared" si="575"/>
        <v>0</v>
      </c>
      <c r="AS1164" s="12">
        <f t="shared" si="576"/>
        <v>0</v>
      </c>
      <c r="AT1164" s="33">
        <f t="shared" si="577"/>
        <v>0</v>
      </c>
      <c r="AU1164" s="158" t="str">
        <f>IF(C1164="","",VLOOKUP(B1164,apoio!P:S,4,0))</f>
        <v/>
      </c>
    </row>
    <row r="1165" spans="1:47" ht="15" customHeight="1" x14ac:dyDescent="0.25">
      <c r="A1165" s="10" t="str">
        <f>IF('1_geral'!$D$44="","",'1_geral'!$A$44)</f>
        <v/>
      </c>
      <c r="B1165" s="48" t="str">
        <f>IF('1_geral'!$G$44="","",'1_geral'!$G$44)</f>
        <v/>
      </c>
      <c r="C1165" s="48" t="str">
        <f>IF('1_geral'!$D$44="","",'1_geral'!$D$44)</f>
        <v/>
      </c>
      <c r="D1165" s="35" t="str">
        <f>IF(C1165="","",1/'3_pessoal'!C$44)</f>
        <v/>
      </c>
      <c r="E1165" s="11">
        <f>IF(C1165="",0,'3_pessoal'!DE$44)</f>
        <v>0</v>
      </c>
      <c r="F1165" s="108">
        <f>IF(C1165="",0,'3_pessoal'!DG$44)</f>
        <v>0</v>
      </c>
      <c r="G1165" s="11">
        <f t="shared" si="553"/>
        <v>0</v>
      </c>
      <c r="I1165" s="11">
        <f t="shared" si="578"/>
        <v>0</v>
      </c>
      <c r="J1165" s="112">
        <f t="shared" si="579"/>
        <v>0</v>
      </c>
      <c r="L1165" s="11">
        <f t="shared" si="554"/>
        <v>0</v>
      </c>
      <c r="M1165" s="108">
        <f t="shared" si="555"/>
        <v>0</v>
      </c>
      <c r="O1165" s="11">
        <f t="shared" si="556"/>
        <v>0</v>
      </c>
      <c r="P1165" s="108">
        <f t="shared" si="557"/>
        <v>0</v>
      </c>
      <c r="R1165" s="11">
        <f t="shared" si="558"/>
        <v>0</v>
      </c>
      <c r="S1165" s="108">
        <f t="shared" si="559"/>
        <v>0</v>
      </c>
      <c r="U1165" s="11">
        <f t="shared" si="560"/>
        <v>0</v>
      </c>
      <c r="V1165" s="108">
        <f t="shared" si="561"/>
        <v>0</v>
      </c>
      <c r="X1165" s="11">
        <f t="shared" si="562"/>
        <v>0</v>
      </c>
      <c r="Y1165" s="108">
        <f t="shared" si="563"/>
        <v>0</v>
      </c>
      <c r="AA1165" s="11">
        <f t="shared" si="564"/>
        <v>0</v>
      </c>
      <c r="AB1165" s="108">
        <f t="shared" si="565"/>
        <v>0</v>
      </c>
      <c r="AD1165" s="11">
        <f t="shared" si="566"/>
        <v>0</v>
      </c>
      <c r="AE1165" s="108">
        <f t="shared" si="567"/>
        <v>0</v>
      </c>
      <c r="AG1165" s="11">
        <f t="shared" si="568"/>
        <v>0</v>
      </c>
      <c r="AH1165" s="108">
        <f t="shared" si="569"/>
        <v>0</v>
      </c>
      <c r="AJ1165" s="11">
        <f t="shared" si="570"/>
        <v>0</v>
      </c>
      <c r="AK1165" s="108">
        <f t="shared" si="571"/>
        <v>0</v>
      </c>
      <c r="AM1165" s="11">
        <f t="shared" si="572"/>
        <v>0</v>
      </c>
      <c r="AN1165" s="108">
        <f t="shared" si="573"/>
        <v>0</v>
      </c>
      <c r="AP1165" s="11">
        <f t="shared" si="574"/>
        <v>0</v>
      </c>
      <c r="AQ1165" s="108">
        <f t="shared" si="575"/>
        <v>0</v>
      </c>
      <c r="AS1165" s="11">
        <f t="shared" si="576"/>
        <v>0</v>
      </c>
      <c r="AT1165" s="108">
        <f t="shared" si="577"/>
        <v>0</v>
      </c>
      <c r="AU1165" s="158" t="str">
        <f>IF(C1165="","",VLOOKUP(B1165,apoio!P:S,4,0))</f>
        <v/>
      </c>
    </row>
    <row r="1166" spans="1:47" ht="15" customHeight="1" x14ac:dyDescent="0.25">
      <c r="A1166" s="7" t="str">
        <f>IF('1_geral'!$D$45="","",'1_geral'!$A$45)</f>
        <v/>
      </c>
      <c r="B1166" s="49" t="str">
        <f>IF('1_geral'!$G$45="","",'1_geral'!$G$45)</f>
        <v/>
      </c>
      <c r="C1166" s="49" t="str">
        <f>IF('1_geral'!$D$45="","",'1_geral'!$D$45)</f>
        <v/>
      </c>
      <c r="D1166" s="35" t="str">
        <f>IF(C1166="","",1/'3_pessoal'!C$45)</f>
        <v/>
      </c>
      <c r="E1166" s="12">
        <f>IF(C1166="",0,'3_pessoal'!DE$45)</f>
        <v>0</v>
      </c>
      <c r="F1166" s="33">
        <f>IF(C1166="",0,'3_pessoal'!DG$45)</f>
        <v>0</v>
      </c>
      <c r="G1166" s="12">
        <f t="shared" si="553"/>
        <v>0</v>
      </c>
      <c r="I1166" s="12">
        <f t="shared" si="578"/>
        <v>0</v>
      </c>
      <c r="J1166" s="12">
        <f t="shared" si="579"/>
        <v>0</v>
      </c>
      <c r="L1166" s="12">
        <f t="shared" si="554"/>
        <v>0</v>
      </c>
      <c r="M1166" s="33">
        <f t="shared" si="555"/>
        <v>0</v>
      </c>
      <c r="O1166" s="12">
        <f t="shared" si="556"/>
        <v>0</v>
      </c>
      <c r="P1166" s="33">
        <f t="shared" si="557"/>
        <v>0</v>
      </c>
      <c r="R1166" s="12">
        <f t="shared" si="558"/>
        <v>0</v>
      </c>
      <c r="S1166" s="33">
        <f t="shared" si="559"/>
        <v>0</v>
      </c>
      <c r="U1166" s="12">
        <f t="shared" si="560"/>
        <v>0</v>
      </c>
      <c r="V1166" s="33">
        <f t="shared" si="561"/>
        <v>0</v>
      </c>
      <c r="X1166" s="12">
        <f t="shared" si="562"/>
        <v>0</v>
      </c>
      <c r="Y1166" s="33">
        <f t="shared" si="563"/>
        <v>0</v>
      </c>
      <c r="AA1166" s="12">
        <f t="shared" si="564"/>
        <v>0</v>
      </c>
      <c r="AB1166" s="33">
        <f t="shared" si="565"/>
        <v>0</v>
      </c>
      <c r="AD1166" s="12">
        <f t="shared" si="566"/>
        <v>0</v>
      </c>
      <c r="AE1166" s="33">
        <f t="shared" si="567"/>
        <v>0</v>
      </c>
      <c r="AG1166" s="12">
        <f t="shared" si="568"/>
        <v>0</v>
      </c>
      <c r="AH1166" s="33">
        <f t="shared" si="569"/>
        <v>0</v>
      </c>
      <c r="AJ1166" s="12">
        <f t="shared" si="570"/>
        <v>0</v>
      </c>
      <c r="AK1166" s="33">
        <f t="shared" si="571"/>
        <v>0</v>
      </c>
      <c r="AM1166" s="12">
        <f t="shared" si="572"/>
        <v>0</v>
      </c>
      <c r="AN1166" s="33">
        <f t="shared" si="573"/>
        <v>0</v>
      </c>
      <c r="AP1166" s="12">
        <f t="shared" si="574"/>
        <v>0</v>
      </c>
      <c r="AQ1166" s="33">
        <f t="shared" si="575"/>
        <v>0</v>
      </c>
      <c r="AS1166" s="12">
        <f t="shared" si="576"/>
        <v>0</v>
      </c>
      <c r="AT1166" s="33">
        <f t="shared" si="577"/>
        <v>0</v>
      </c>
      <c r="AU1166" s="158" t="str">
        <f>IF(C1166="","",VLOOKUP(B1166,apoio!P:S,4,0))</f>
        <v/>
      </c>
    </row>
    <row r="1167" spans="1:47" ht="15" customHeight="1" x14ac:dyDescent="0.25">
      <c r="A1167" s="10" t="str">
        <f>IF('1_geral'!$D$46="","",'1_geral'!$A$46)</f>
        <v/>
      </c>
      <c r="B1167" s="48" t="str">
        <f>IF('1_geral'!$G$46="","",'1_geral'!$G$46)</f>
        <v/>
      </c>
      <c r="C1167" s="48" t="str">
        <f>IF('1_geral'!$D$46="","",'1_geral'!$D$46)</f>
        <v/>
      </c>
      <c r="D1167" s="35" t="str">
        <f>IF(C1167="","",1/'3_pessoal'!C$46)</f>
        <v/>
      </c>
      <c r="E1167" s="11">
        <f>IF(C1167="",0,'3_pessoal'!DE$46)</f>
        <v>0</v>
      </c>
      <c r="F1167" s="108">
        <f>IF(C1167="",0,'3_pessoal'!DG$46)</f>
        <v>0</v>
      </c>
      <c r="G1167" s="11">
        <f t="shared" si="553"/>
        <v>0</v>
      </c>
      <c r="I1167" s="11">
        <f t="shared" si="578"/>
        <v>0</v>
      </c>
      <c r="J1167" s="112">
        <f t="shared" si="579"/>
        <v>0</v>
      </c>
      <c r="L1167" s="11">
        <f t="shared" si="554"/>
        <v>0</v>
      </c>
      <c r="M1167" s="108">
        <f t="shared" si="555"/>
        <v>0</v>
      </c>
      <c r="O1167" s="11">
        <f t="shared" si="556"/>
        <v>0</v>
      </c>
      <c r="P1167" s="108">
        <f t="shared" si="557"/>
        <v>0</v>
      </c>
      <c r="R1167" s="11">
        <f t="shared" si="558"/>
        <v>0</v>
      </c>
      <c r="S1167" s="108">
        <f t="shared" si="559"/>
        <v>0</v>
      </c>
      <c r="U1167" s="11">
        <f t="shared" si="560"/>
        <v>0</v>
      </c>
      <c r="V1167" s="108">
        <f t="shared" si="561"/>
        <v>0</v>
      </c>
      <c r="X1167" s="11">
        <f t="shared" si="562"/>
        <v>0</v>
      </c>
      <c r="Y1167" s="108">
        <f t="shared" si="563"/>
        <v>0</v>
      </c>
      <c r="AA1167" s="11">
        <f t="shared" si="564"/>
        <v>0</v>
      </c>
      <c r="AB1167" s="108">
        <f t="shared" si="565"/>
        <v>0</v>
      </c>
      <c r="AD1167" s="11">
        <f t="shared" si="566"/>
        <v>0</v>
      </c>
      <c r="AE1167" s="108">
        <f t="shared" si="567"/>
        <v>0</v>
      </c>
      <c r="AG1167" s="11">
        <f t="shared" si="568"/>
        <v>0</v>
      </c>
      <c r="AH1167" s="108">
        <f t="shared" si="569"/>
        <v>0</v>
      </c>
      <c r="AJ1167" s="11">
        <f t="shared" si="570"/>
        <v>0</v>
      </c>
      <c r="AK1167" s="108">
        <f t="shared" si="571"/>
        <v>0</v>
      </c>
      <c r="AM1167" s="11">
        <f t="shared" si="572"/>
        <v>0</v>
      </c>
      <c r="AN1167" s="108">
        <f t="shared" si="573"/>
        <v>0</v>
      </c>
      <c r="AP1167" s="11">
        <f t="shared" si="574"/>
        <v>0</v>
      </c>
      <c r="AQ1167" s="108">
        <f t="shared" si="575"/>
        <v>0</v>
      </c>
      <c r="AS1167" s="11">
        <f t="shared" si="576"/>
        <v>0</v>
      </c>
      <c r="AT1167" s="108">
        <f t="shared" si="577"/>
        <v>0</v>
      </c>
      <c r="AU1167" s="158" t="str">
        <f>IF(C1167="","",VLOOKUP(B1167,apoio!P:S,4,0))</f>
        <v/>
      </c>
    </row>
    <row r="1168" spans="1:47" ht="15" customHeight="1" x14ac:dyDescent="0.25">
      <c r="A1168" s="7" t="str">
        <f>IF('1_geral'!$D$47="","",'1_geral'!$A$47)</f>
        <v/>
      </c>
      <c r="B1168" s="49" t="str">
        <f>IF('1_geral'!$G$47="","",'1_geral'!$G$47)</f>
        <v/>
      </c>
      <c r="C1168" s="49" t="str">
        <f>IF('1_geral'!$D$47="","",'1_geral'!$D$47)</f>
        <v/>
      </c>
      <c r="D1168" s="35" t="str">
        <f>IF(C1168="","",1/'3_pessoal'!C$47)</f>
        <v/>
      </c>
      <c r="E1168" s="12">
        <f>IF(C1168="",0,'3_pessoal'!DE$47)</f>
        <v>0</v>
      </c>
      <c r="F1168" s="33">
        <f>IF(C1168="",0,'3_pessoal'!DG$47)</f>
        <v>0</v>
      </c>
      <c r="G1168" s="12">
        <f t="shared" si="553"/>
        <v>0</v>
      </c>
      <c r="I1168" s="12">
        <f t="shared" si="578"/>
        <v>0</v>
      </c>
      <c r="J1168" s="12">
        <f t="shared" si="579"/>
        <v>0</v>
      </c>
      <c r="L1168" s="12">
        <f t="shared" si="554"/>
        <v>0</v>
      </c>
      <c r="M1168" s="33">
        <f t="shared" si="555"/>
        <v>0</v>
      </c>
      <c r="O1168" s="12">
        <f t="shared" si="556"/>
        <v>0</v>
      </c>
      <c r="P1168" s="33">
        <f t="shared" si="557"/>
        <v>0</v>
      </c>
      <c r="R1168" s="12">
        <f t="shared" si="558"/>
        <v>0</v>
      </c>
      <c r="S1168" s="33">
        <f t="shared" si="559"/>
        <v>0</v>
      </c>
      <c r="U1168" s="12">
        <f t="shared" si="560"/>
        <v>0</v>
      </c>
      <c r="V1168" s="33">
        <f t="shared" si="561"/>
        <v>0</v>
      </c>
      <c r="X1168" s="12">
        <f t="shared" si="562"/>
        <v>0</v>
      </c>
      <c r="Y1168" s="33">
        <f t="shared" si="563"/>
        <v>0</v>
      </c>
      <c r="AA1168" s="12">
        <f t="shared" si="564"/>
        <v>0</v>
      </c>
      <c r="AB1168" s="33">
        <f t="shared" si="565"/>
        <v>0</v>
      </c>
      <c r="AD1168" s="12">
        <f t="shared" si="566"/>
        <v>0</v>
      </c>
      <c r="AE1168" s="33">
        <f t="shared" si="567"/>
        <v>0</v>
      </c>
      <c r="AG1168" s="12">
        <f t="shared" si="568"/>
        <v>0</v>
      </c>
      <c r="AH1168" s="33">
        <f t="shared" si="569"/>
        <v>0</v>
      </c>
      <c r="AJ1168" s="12">
        <f t="shared" si="570"/>
        <v>0</v>
      </c>
      <c r="AK1168" s="33">
        <f t="shared" si="571"/>
        <v>0</v>
      </c>
      <c r="AM1168" s="12">
        <f t="shared" si="572"/>
        <v>0</v>
      </c>
      <c r="AN1168" s="33">
        <f t="shared" si="573"/>
        <v>0</v>
      </c>
      <c r="AP1168" s="12">
        <f t="shared" si="574"/>
        <v>0</v>
      </c>
      <c r="AQ1168" s="33">
        <f t="shared" si="575"/>
        <v>0</v>
      </c>
      <c r="AS1168" s="12">
        <f t="shared" si="576"/>
        <v>0</v>
      </c>
      <c r="AT1168" s="33">
        <f t="shared" si="577"/>
        <v>0</v>
      </c>
      <c r="AU1168" s="158" t="str">
        <f>IF(C1168="","",VLOOKUP(B1168,apoio!P:S,4,0))</f>
        <v/>
      </c>
    </row>
    <row r="1169" spans="1:47" ht="15" customHeight="1" x14ac:dyDescent="0.25">
      <c r="A1169" s="10" t="str">
        <f>IF('1_geral'!$D$48="","",'1_geral'!$A$48)</f>
        <v/>
      </c>
      <c r="B1169" s="48" t="str">
        <f>IF('1_geral'!$G$48="","",'1_geral'!$G$48)</f>
        <v/>
      </c>
      <c r="C1169" s="48" t="str">
        <f>IF('1_geral'!$D$48="","",'1_geral'!$D$48)</f>
        <v/>
      </c>
      <c r="D1169" s="35" t="str">
        <f>IF(C1169="","",1/'3_pessoal'!C$48)</f>
        <v/>
      </c>
      <c r="E1169" s="11">
        <f>IF(C1169="",0,'3_pessoal'!DE$48)</f>
        <v>0</v>
      </c>
      <c r="F1169" s="108">
        <f>IF(C1169="",0,'3_pessoal'!DG$48)</f>
        <v>0</v>
      </c>
      <c r="G1169" s="11">
        <f t="shared" si="553"/>
        <v>0</v>
      </c>
      <c r="I1169" s="11">
        <f t="shared" si="578"/>
        <v>0</v>
      </c>
      <c r="J1169" s="112">
        <f t="shared" si="579"/>
        <v>0</v>
      </c>
      <c r="L1169" s="11">
        <f t="shared" si="554"/>
        <v>0</v>
      </c>
      <c r="M1169" s="108">
        <f t="shared" si="555"/>
        <v>0</v>
      </c>
      <c r="O1169" s="11">
        <f t="shared" si="556"/>
        <v>0</v>
      </c>
      <c r="P1169" s="108">
        <f t="shared" si="557"/>
        <v>0</v>
      </c>
      <c r="R1169" s="11">
        <f t="shared" si="558"/>
        <v>0</v>
      </c>
      <c r="S1169" s="108">
        <f t="shared" si="559"/>
        <v>0</v>
      </c>
      <c r="U1169" s="11">
        <f t="shared" si="560"/>
        <v>0</v>
      </c>
      <c r="V1169" s="108">
        <f t="shared" si="561"/>
        <v>0</v>
      </c>
      <c r="X1169" s="11">
        <f t="shared" si="562"/>
        <v>0</v>
      </c>
      <c r="Y1169" s="108">
        <f t="shared" si="563"/>
        <v>0</v>
      </c>
      <c r="AA1169" s="11">
        <f t="shared" si="564"/>
        <v>0</v>
      </c>
      <c r="AB1169" s="108">
        <f t="shared" si="565"/>
        <v>0</v>
      </c>
      <c r="AD1169" s="11">
        <f t="shared" si="566"/>
        <v>0</v>
      </c>
      <c r="AE1169" s="108">
        <f t="shared" si="567"/>
        <v>0</v>
      </c>
      <c r="AG1169" s="11">
        <f t="shared" si="568"/>
        <v>0</v>
      </c>
      <c r="AH1169" s="108">
        <f t="shared" si="569"/>
        <v>0</v>
      </c>
      <c r="AJ1169" s="11">
        <f t="shared" si="570"/>
        <v>0</v>
      </c>
      <c r="AK1169" s="108">
        <f t="shared" si="571"/>
        <v>0</v>
      </c>
      <c r="AM1169" s="11">
        <f t="shared" si="572"/>
        <v>0</v>
      </c>
      <c r="AN1169" s="108">
        <f t="shared" si="573"/>
        <v>0</v>
      </c>
      <c r="AP1169" s="11">
        <f t="shared" si="574"/>
        <v>0</v>
      </c>
      <c r="AQ1169" s="108">
        <f t="shared" si="575"/>
        <v>0</v>
      </c>
      <c r="AS1169" s="11">
        <f t="shared" si="576"/>
        <v>0</v>
      </c>
      <c r="AT1169" s="108">
        <f t="shared" si="577"/>
        <v>0</v>
      </c>
      <c r="AU1169" s="158" t="str">
        <f>IF(C1169="","",VLOOKUP(B1169,apoio!P:S,4,0))</f>
        <v/>
      </c>
    </row>
    <row r="1170" spans="1:47" ht="15" customHeight="1" x14ac:dyDescent="0.25">
      <c r="A1170" s="7" t="str">
        <f>IF('1_geral'!$D$49="","",'1_geral'!$A$49)</f>
        <v/>
      </c>
      <c r="B1170" s="49" t="str">
        <f>IF('1_geral'!$G$49="","",'1_geral'!$G$49)</f>
        <v/>
      </c>
      <c r="C1170" s="49" t="str">
        <f>IF('1_geral'!$D$49="","",'1_geral'!$D$49)</f>
        <v/>
      </c>
      <c r="D1170" s="35" t="str">
        <f>IF(C1170="","",1/'3_pessoal'!C$49)</f>
        <v/>
      </c>
      <c r="E1170" s="12">
        <f>IF(C1170="",0,'3_pessoal'!DE$49)</f>
        <v>0</v>
      </c>
      <c r="F1170" s="33">
        <f>IF(C1170="",0,'3_pessoal'!DG$49)</f>
        <v>0</v>
      </c>
      <c r="G1170" s="12">
        <f t="shared" si="553"/>
        <v>0</v>
      </c>
      <c r="I1170" s="12">
        <f t="shared" si="578"/>
        <v>0</v>
      </c>
      <c r="J1170" s="12">
        <f t="shared" si="579"/>
        <v>0</v>
      </c>
      <c r="L1170" s="12">
        <f t="shared" si="554"/>
        <v>0</v>
      </c>
      <c r="M1170" s="33">
        <f t="shared" si="555"/>
        <v>0</v>
      </c>
      <c r="O1170" s="12">
        <f t="shared" si="556"/>
        <v>0</v>
      </c>
      <c r="P1170" s="33">
        <f t="shared" si="557"/>
        <v>0</v>
      </c>
      <c r="R1170" s="12">
        <f t="shared" si="558"/>
        <v>0</v>
      </c>
      <c r="S1170" s="33">
        <f t="shared" si="559"/>
        <v>0</v>
      </c>
      <c r="U1170" s="12">
        <f t="shared" si="560"/>
        <v>0</v>
      </c>
      <c r="V1170" s="33">
        <f t="shared" si="561"/>
        <v>0</v>
      </c>
      <c r="X1170" s="12">
        <f t="shared" si="562"/>
        <v>0</v>
      </c>
      <c r="Y1170" s="33">
        <f t="shared" si="563"/>
        <v>0</v>
      </c>
      <c r="AA1170" s="12">
        <f t="shared" si="564"/>
        <v>0</v>
      </c>
      <c r="AB1170" s="33">
        <f t="shared" si="565"/>
        <v>0</v>
      </c>
      <c r="AD1170" s="12">
        <f t="shared" si="566"/>
        <v>0</v>
      </c>
      <c r="AE1170" s="33">
        <f t="shared" si="567"/>
        <v>0</v>
      </c>
      <c r="AG1170" s="12">
        <f t="shared" si="568"/>
        <v>0</v>
      </c>
      <c r="AH1170" s="33">
        <f t="shared" si="569"/>
        <v>0</v>
      </c>
      <c r="AJ1170" s="12">
        <f t="shared" si="570"/>
        <v>0</v>
      </c>
      <c r="AK1170" s="33">
        <f t="shared" si="571"/>
        <v>0</v>
      </c>
      <c r="AM1170" s="12">
        <f t="shared" si="572"/>
        <v>0</v>
      </c>
      <c r="AN1170" s="33">
        <f t="shared" si="573"/>
        <v>0</v>
      </c>
      <c r="AP1170" s="12">
        <f t="shared" si="574"/>
        <v>0</v>
      </c>
      <c r="AQ1170" s="33">
        <f t="shared" si="575"/>
        <v>0</v>
      </c>
      <c r="AS1170" s="12">
        <f t="shared" si="576"/>
        <v>0</v>
      </c>
      <c r="AT1170" s="33">
        <f t="shared" si="577"/>
        <v>0</v>
      </c>
      <c r="AU1170" s="158" t="str">
        <f>IF(C1170="","",VLOOKUP(B1170,apoio!P:S,4,0))</f>
        <v/>
      </c>
    </row>
    <row r="1171" spans="1:47" ht="15" customHeight="1" x14ac:dyDescent="0.25">
      <c r="A1171" s="10" t="str">
        <f>IF('1_geral'!$D$50="","",'1_geral'!$A$50)</f>
        <v/>
      </c>
      <c r="B1171" s="48" t="str">
        <f>IF('1_geral'!$G$50="","",'1_geral'!$G$50)</f>
        <v/>
      </c>
      <c r="C1171" s="48" t="str">
        <f>IF('1_geral'!$D$50="","",'1_geral'!$D$50)</f>
        <v/>
      </c>
      <c r="D1171" s="35" t="str">
        <f>IF(C1171="","",1/'3_pessoal'!C$50)</f>
        <v/>
      </c>
      <c r="E1171" s="11">
        <f>IF(C1171="",0,'3_pessoal'!DE$50)</f>
        <v>0</v>
      </c>
      <c r="F1171" s="108">
        <f>IF(C1171="",0,'3_pessoal'!DG$50)</f>
        <v>0</v>
      </c>
      <c r="G1171" s="11">
        <f t="shared" si="553"/>
        <v>0</v>
      </c>
      <c r="I1171" s="11">
        <f t="shared" si="578"/>
        <v>0</v>
      </c>
      <c r="J1171" s="112">
        <f t="shared" si="579"/>
        <v>0</v>
      </c>
      <c r="L1171" s="11">
        <f t="shared" si="554"/>
        <v>0</v>
      </c>
      <c r="M1171" s="108">
        <f t="shared" si="555"/>
        <v>0</v>
      </c>
      <c r="O1171" s="11">
        <f t="shared" si="556"/>
        <v>0</v>
      </c>
      <c r="P1171" s="108">
        <f t="shared" si="557"/>
        <v>0</v>
      </c>
      <c r="R1171" s="11">
        <f t="shared" si="558"/>
        <v>0</v>
      </c>
      <c r="S1171" s="108">
        <f t="shared" si="559"/>
        <v>0</v>
      </c>
      <c r="U1171" s="11">
        <f t="shared" si="560"/>
        <v>0</v>
      </c>
      <c r="V1171" s="108">
        <f t="shared" si="561"/>
        <v>0</v>
      </c>
      <c r="X1171" s="11">
        <f t="shared" si="562"/>
        <v>0</v>
      </c>
      <c r="Y1171" s="108">
        <f t="shared" si="563"/>
        <v>0</v>
      </c>
      <c r="AA1171" s="11">
        <f t="shared" si="564"/>
        <v>0</v>
      </c>
      <c r="AB1171" s="108">
        <f t="shared" si="565"/>
        <v>0</v>
      </c>
      <c r="AD1171" s="11">
        <f t="shared" si="566"/>
        <v>0</v>
      </c>
      <c r="AE1171" s="108">
        <f t="shared" si="567"/>
        <v>0</v>
      </c>
      <c r="AG1171" s="11">
        <f t="shared" si="568"/>
        <v>0</v>
      </c>
      <c r="AH1171" s="108">
        <f t="shared" si="569"/>
        <v>0</v>
      </c>
      <c r="AJ1171" s="11">
        <f t="shared" si="570"/>
        <v>0</v>
      </c>
      <c r="AK1171" s="108">
        <f t="shared" si="571"/>
        <v>0</v>
      </c>
      <c r="AM1171" s="11">
        <f t="shared" si="572"/>
        <v>0</v>
      </c>
      <c r="AN1171" s="108">
        <f t="shared" si="573"/>
        <v>0</v>
      </c>
      <c r="AP1171" s="11">
        <f t="shared" si="574"/>
        <v>0</v>
      </c>
      <c r="AQ1171" s="108">
        <f t="shared" si="575"/>
        <v>0</v>
      </c>
      <c r="AS1171" s="11">
        <f t="shared" si="576"/>
        <v>0</v>
      </c>
      <c r="AT1171" s="108">
        <f t="shared" si="577"/>
        <v>0</v>
      </c>
      <c r="AU1171" s="158" t="str">
        <f>IF(C1171="","",VLOOKUP(B1171,apoio!P:S,4,0))</f>
        <v/>
      </c>
    </row>
    <row r="1172" spans="1:47" ht="15" customHeight="1" x14ac:dyDescent="0.25">
      <c r="A1172" s="7" t="str">
        <f>IF('1_geral'!$D$51="","",'1_geral'!$A$51)</f>
        <v/>
      </c>
      <c r="B1172" s="49" t="str">
        <f>IF('1_geral'!$G$51="","",'1_geral'!$G$51)</f>
        <v/>
      </c>
      <c r="C1172" s="49" t="str">
        <f>IF('1_geral'!$D$51="","",'1_geral'!$D$51)</f>
        <v/>
      </c>
      <c r="D1172" s="35" t="str">
        <f>IF(C1172="","",1/'3_pessoal'!C$51)</f>
        <v/>
      </c>
      <c r="E1172" s="12">
        <f>IF(C1172="",0,'3_pessoal'!DE$51)</f>
        <v>0</v>
      </c>
      <c r="F1172" s="33">
        <f>IF(C1172="",0,'3_pessoal'!DG$51)</f>
        <v>0</v>
      </c>
      <c r="G1172" s="12">
        <f t="shared" si="553"/>
        <v>0</v>
      </c>
      <c r="I1172" s="12">
        <f t="shared" si="578"/>
        <v>0</v>
      </c>
      <c r="J1172" s="12">
        <f t="shared" si="579"/>
        <v>0</v>
      </c>
      <c r="L1172" s="12">
        <f t="shared" si="554"/>
        <v>0</v>
      </c>
      <c r="M1172" s="33">
        <f t="shared" si="555"/>
        <v>0</v>
      </c>
      <c r="O1172" s="12">
        <f t="shared" si="556"/>
        <v>0</v>
      </c>
      <c r="P1172" s="33">
        <f t="shared" si="557"/>
        <v>0</v>
      </c>
      <c r="R1172" s="12">
        <f t="shared" si="558"/>
        <v>0</v>
      </c>
      <c r="S1172" s="33">
        <f t="shared" si="559"/>
        <v>0</v>
      </c>
      <c r="U1172" s="12">
        <f t="shared" si="560"/>
        <v>0</v>
      </c>
      <c r="V1172" s="33">
        <f t="shared" si="561"/>
        <v>0</v>
      </c>
      <c r="X1172" s="12">
        <f t="shared" si="562"/>
        <v>0</v>
      </c>
      <c r="Y1172" s="33">
        <f t="shared" si="563"/>
        <v>0</v>
      </c>
      <c r="AA1172" s="12">
        <f t="shared" si="564"/>
        <v>0</v>
      </c>
      <c r="AB1172" s="33">
        <f t="shared" si="565"/>
        <v>0</v>
      </c>
      <c r="AD1172" s="12">
        <f t="shared" si="566"/>
        <v>0</v>
      </c>
      <c r="AE1172" s="33">
        <f t="shared" si="567"/>
        <v>0</v>
      </c>
      <c r="AG1172" s="12">
        <f t="shared" si="568"/>
        <v>0</v>
      </c>
      <c r="AH1172" s="33">
        <f t="shared" si="569"/>
        <v>0</v>
      </c>
      <c r="AJ1172" s="12">
        <f t="shared" si="570"/>
        <v>0</v>
      </c>
      <c r="AK1172" s="33">
        <f t="shared" si="571"/>
        <v>0</v>
      </c>
      <c r="AM1172" s="12">
        <f t="shared" si="572"/>
        <v>0</v>
      </c>
      <c r="AN1172" s="33">
        <f t="shared" si="573"/>
        <v>0</v>
      </c>
      <c r="AP1172" s="12">
        <f t="shared" si="574"/>
        <v>0</v>
      </c>
      <c r="AQ1172" s="33">
        <f t="shared" si="575"/>
        <v>0</v>
      </c>
      <c r="AS1172" s="12">
        <f t="shared" si="576"/>
        <v>0</v>
      </c>
      <c r="AT1172" s="33">
        <f t="shared" si="577"/>
        <v>0</v>
      </c>
      <c r="AU1172" s="158" t="str">
        <f>IF(C1172="","",VLOOKUP(B1172,apoio!P:S,4,0))</f>
        <v/>
      </c>
    </row>
    <row r="1173" spans="1:47" ht="15" customHeight="1" x14ac:dyDescent="0.25">
      <c r="A1173" s="10" t="str">
        <f>IF('1_geral'!$D$52="","",'1_geral'!$A$52)</f>
        <v/>
      </c>
      <c r="B1173" s="48" t="str">
        <f>IF('1_geral'!$G$52="","",'1_geral'!$G$52)</f>
        <v/>
      </c>
      <c r="C1173" s="48" t="str">
        <f>IF('1_geral'!$D$52="","",'1_geral'!$D$52)</f>
        <v/>
      </c>
      <c r="D1173" s="35" t="str">
        <f>IF(C1173="","",1/'3_pessoal'!C$52)</f>
        <v/>
      </c>
      <c r="E1173" s="11">
        <f>IF(C1173="",0,'3_pessoal'!DE$52)</f>
        <v>0</v>
      </c>
      <c r="F1173" s="108">
        <f>IF(C1173="",0,'3_pessoal'!DG$52)</f>
        <v>0</v>
      </c>
      <c r="G1173" s="11">
        <f t="shared" si="553"/>
        <v>0</v>
      </c>
      <c r="I1173" s="11">
        <f t="shared" si="578"/>
        <v>0</v>
      </c>
      <c r="J1173" s="112">
        <f t="shared" si="579"/>
        <v>0</v>
      </c>
      <c r="L1173" s="11">
        <f t="shared" si="554"/>
        <v>0</v>
      </c>
      <c r="M1173" s="108">
        <f t="shared" si="555"/>
        <v>0</v>
      </c>
      <c r="O1173" s="11">
        <f t="shared" si="556"/>
        <v>0</v>
      </c>
      <c r="P1173" s="108">
        <f t="shared" si="557"/>
        <v>0</v>
      </c>
      <c r="R1173" s="11">
        <f t="shared" si="558"/>
        <v>0</v>
      </c>
      <c r="S1173" s="108">
        <f t="shared" si="559"/>
        <v>0</v>
      </c>
      <c r="U1173" s="11">
        <f t="shared" si="560"/>
        <v>0</v>
      </c>
      <c r="V1173" s="108">
        <f t="shared" si="561"/>
        <v>0</v>
      </c>
      <c r="X1173" s="11">
        <f t="shared" si="562"/>
        <v>0</v>
      </c>
      <c r="Y1173" s="108">
        <f t="shared" si="563"/>
        <v>0</v>
      </c>
      <c r="AA1173" s="11">
        <f t="shared" si="564"/>
        <v>0</v>
      </c>
      <c r="AB1173" s="108">
        <f t="shared" si="565"/>
        <v>0</v>
      </c>
      <c r="AD1173" s="11">
        <f t="shared" si="566"/>
        <v>0</v>
      </c>
      <c r="AE1173" s="108">
        <f t="shared" si="567"/>
        <v>0</v>
      </c>
      <c r="AG1173" s="11">
        <f t="shared" si="568"/>
        <v>0</v>
      </c>
      <c r="AH1173" s="108">
        <f t="shared" si="569"/>
        <v>0</v>
      </c>
      <c r="AJ1173" s="11">
        <f t="shared" si="570"/>
        <v>0</v>
      </c>
      <c r="AK1173" s="108">
        <f t="shared" si="571"/>
        <v>0</v>
      </c>
      <c r="AM1173" s="11">
        <f t="shared" si="572"/>
        <v>0</v>
      </c>
      <c r="AN1173" s="108">
        <f t="shared" si="573"/>
        <v>0</v>
      </c>
      <c r="AP1173" s="11">
        <f t="shared" si="574"/>
        <v>0</v>
      </c>
      <c r="AQ1173" s="108">
        <f t="shared" si="575"/>
        <v>0</v>
      </c>
      <c r="AS1173" s="11">
        <f t="shared" si="576"/>
        <v>0</v>
      </c>
      <c r="AT1173" s="108">
        <f t="shared" si="577"/>
        <v>0</v>
      </c>
      <c r="AU1173" s="158" t="str">
        <f>IF(C1173="","",VLOOKUP(B1173,apoio!P:S,4,0))</f>
        <v/>
      </c>
    </row>
    <row r="1174" spans="1:47" ht="15" customHeight="1" x14ac:dyDescent="0.25">
      <c r="A1174" s="7" t="str">
        <f>IF('1_geral'!$D$53="","",'1_geral'!$A$53)</f>
        <v/>
      </c>
      <c r="B1174" s="49" t="str">
        <f>IF('1_geral'!$G$53="","",'1_geral'!$G$53)</f>
        <v/>
      </c>
      <c r="C1174" s="49" t="str">
        <f>IF('1_geral'!$D$53="","",'1_geral'!$D$53)</f>
        <v/>
      </c>
      <c r="D1174" s="35" t="str">
        <f>IF(C1174="","",1/'3_pessoal'!C$53)</f>
        <v/>
      </c>
      <c r="E1174" s="12">
        <f>IF(C1174="",0,'3_pessoal'!DE$53)</f>
        <v>0</v>
      </c>
      <c r="F1174" s="33">
        <f>IF(C1174="",0,'3_pessoal'!DG$53)</f>
        <v>0</v>
      </c>
      <c r="G1174" s="12">
        <f t="shared" si="553"/>
        <v>0</v>
      </c>
      <c r="I1174" s="12">
        <f t="shared" si="578"/>
        <v>0</v>
      </c>
      <c r="J1174" s="12">
        <f t="shared" si="579"/>
        <v>0</v>
      </c>
      <c r="L1174" s="12">
        <f t="shared" si="554"/>
        <v>0</v>
      </c>
      <c r="M1174" s="33">
        <f t="shared" si="555"/>
        <v>0</v>
      </c>
      <c r="O1174" s="12">
        <f t="shared" si="556"/>
        <v>0</v>
      </c>
      <c r="P1174" s="33">
        <f t="shared" si="557"/>
        <v>0</v>
      </c>
      <c r="R1174" s="12">
        <f t="shared" si="558"/>
        <v>0</v>
      </c>
      <c r="S1174" s="33">
        <f t="shared" si="559"/>
        <v>0</v>
      </c>
      <c r="U1174" s="12">
        <f t="shared" si="560"/>
        <v>0</v>
      </c>
      <c r="V1174" s="33">
        <f t="shared" si="561"/>
        <v>0</v>
      </c>
      <c r="X1174" s="12">
        <f t="shared" si="562"/>
        <v>0</v>
      </c>
      <c r="Y1174" s="33">
        <f t="shared" si="563"/>
        <v>0</v>
      </c>
      <c r="AA1174" s="12">
        <f t="shared" si="564"/>
        <v>0</v>
      </c>
      <c r="AB1174" s="33">
        <f t="shared" si="565"/>
        <v>0</v>
      </c>
      <c r="AD1174" s="12">
        <f t="shared" si="566"/>
        <v>0</v>
      </c>
      <c r="AE1174" s="33">
        <f t="shared" si="567"/>
        <v>0</v>
      </c>
      <c r="AG1174" s="12">
        <f t="shared" si="568"/>
        <v>0</v>
      </c>
      <c r="AH1174" s="33">
        <f t="shared" si="569"/>
        <v>0</v>
      </c>
      <c r="AJ1174" s="12">
        <f t="shared" si="570"/>
        <v>0</v>
      </c>
      <c r="AK1174" s="33">
        <f t="shared" si="571"/>
        <v>0</v>
      </c>
      <c r="AM1174" s="12">
        <f t="shared" si="572"/>
        <v>0</v>
      </c>
      <c r="AN1174" s="33">
        <f t="shared" si="573"/>
        <v>0</v>
      </c>
      <c r="AP1174" s="12">
        <f t="shared" si="574"/>
        <v>0</v>
      </c>
      <c r="AQ1174" s="33">
        <f t="shared" si="575"/>
        <v>0</v>
      </c>
      <c r="AS1174" s="12">
        <f t="shared" si="576"/>
        <v>0</v>
      </c>
      <c r="AT1174" s="33">
        <f t="shared" si="577"/>
        <v>0</v>
      </c>
      <c r="AU1174" s="158" t="str">
        <f>IF(C1174="","",VLOOKUP(B1174,apoio!P:S,4,0))</f>
        <v/>
      </c>
    </row>
    <row r="1175" spans="1:47" ht="15" customHeight="1" x14ac:dyDescent="0.25">
      <c r="A1175" s="10" t="str">
        <f>IF('1_geral'!$D$54="","",'1_geral'!$A$54)</f>
        <v/>
      </c>
      <c r="B1175" s="48" t="str">
        <f>IF('1_geral'!$G$54="","",'1_geral'!$G$54)</f>
        <v/>
      </c>
      <c r="C1175" s="48" t="str">
        <f>IF('1_geral'!$D$54="","",'1_geral'!$D$54)</f>
        <v/>
      </c>
      <c r="D1175" s="35" t="str">
        <f>IF(C1175="","",1/'3_pessoal'!C$54)</f>
        <v/>
      </c>
      <c r="E1175" s="11">
        <f>IF(C1175="",0,'3_pessoal'!DE$54)</f>
        <v>0</v>
      </c>
      <c r="F1175" s="108">
        <f>IF(C1175="",0,'3_pessoal'!DG$54)</f>
        <v>0</v>
      </c>
      <c r="G1175" s="11">
        <f t="shared" si="553"/>
        <v>0</v>
      </c>
      <c r="I1175" s="11">
        <f t="shared" si="578"/>
        <v>0</v>
      </c>
      <c r="J1175" s="112">
        <f t="shared" si="579"/>
        <v>0</v>
      </c>
      <c r="L1175" s="11">
        <f t="shared" si="554"/>
        <v>0</v>
      </c>
      <c r="M1175" s="108">
        <f t="shared" si="555"/>
        <v>0</v>
      </c>
      <c r="O1175" s="11">
        <f t="shared" si="556"/>
        <v>0</v>
      </c>
      <c r="P1175" s="108">
        <f t="shared" si="557"/>
        <v>0</v>
      </c>
      <c r="R1175" s="11">
        <f t="shared" si="558"/>
        <v>0</v>
      </c>
      <c r="S1175" s="108">
        <f t="shared" si="559"/>
        <v>0</v>
      </c>
      <c r="U1175" s="11">
        <f t="shared" si="560"/>
        <v>0</v>
      </c>
      <c r="V1175" s="108">
        <f t="shared" si="561"/>
        <v>0</v>
      </c>
      <c r="X1175" s="11">
        <f t="shared" si="562"/>
        <v>0</v>
      </c>
      <c r="Y1175" s="108">
        <f t="shared" si="563"/>
        <v>0</v>
      </c>
      <c r="AA1175" s="11">
        <f t="shared" si="564"/>
        <v>0</v>
      </c>
      <c r="AB1175" s="108">
        <f t="shared" si="565"/>
        <v>0</v>
      </c>
      <c r="AD1175" s="11">
        <f t="shared" si="566"/>
        <v>0</v>
      </c>
      <c r="AE1175" s="108">
        <f t="shared" si="567"/>
        <v>0</v>
      </c>
      <c r="AG1175" s="11">
        <f t="shared" si="568"/>
        <v>0</v>
      </c>
      <c r="AH1175" s="108">
        <f t="shared" si="569"/>
        <v>0</v>
      </c>
      <c r="AJ1175" s="11">
        <f t="shared" si="570"/>
        <v>0</v>
      </c>
      <c r="AK1175" s="108">
        <f t="shared" si="571"/>
        <v>0</v>
      </c>
      <c r="AM1175" s="11">
        <f t="shared" si="572"/>
        <v>0</v>
      </c>
      <c r="AN1175" s="108">
        <f t="shared" si="573"/>
        <v>0</v>
      </c>
      <c r="AP1175" s="11">
        <f t="shared" si="574"/>
        <v>0</v>
      </c>
      <c r="AQ1175" s="108">
        <f t="shared" si="575"/>
        <v>0</v>
      </c>
      <c r="AS1175" s="11">
        <f t="shared" si="576"/>
        <v>0</v>
      </c>
      <c r="AT1175" s="108">
        <f t="shared" si="577"/>
        <v>0</v>
      </c>
      <c r="AU1175" s="158" t="str">
        <f>IF(C1175="","",VLOOKUP(B1175,apoio!P:S,4,0))</f>
        <v/>
      </c>
    </row>
    <row r="1176" spans="1:47" ht="15" customHeight="1" x14ac:dyDescent="0.25">
      <c r="A1176" s="7" t="str">
        <f>IF('1_geral'!$D$55="","",'1_geral'!$A$55)</f>
        <v/>
      </c>
      <c r="B1176" s="49" t="str">
        <f>IF('1_geral'!$G$55="","",'1_geral'!$G$55)</f>
        <v/>
      </c>
      <c r="C1176" s="49" t="str">
        <f>IF('1_geral'!$D$55="","",'1_geral'!$D$55)</f>
        <v/>
      </c>
      <c r="D1176" s="35" t="str">
        <f>IF(C1176="","",1/'3_pessoal'!C$55)</f>
        <v/>
      </c>
      <c r="E1176" s="12">
        <f>IF(C1176="",0,'3_pessoal'!DE$55)</f>
        <v>0</v>
      </c>
      <c r="F1176" s="33">
        <f>IF(C1176="",0,'3_pessoal'!DG$55)</f>
        <v>0</v>
      </c>
      <c r="G1176" s="12">
        <f t="shared" si="553"/>
        <v>0</v>
      </c>
      <c r="I1176" s="12">
        <f t="shared" si="578"/>
        <v>0</v>
      </c>
      <c r="J1176" s="12">
        <f t="shared" si="579"/>
        <v>0</v>
      </c>
      <c r="L1176" s="12">
        <f t="shared" si="554"/>
        <v>0</v>
      </c>
      <c r="M1176" s="33">
        <f t="shared" si="555"/>
        <v>0</v>
      </c>
      <c r="O1176" s="12">
        <f t="shared" si="556"/>
        <v>0</v>
      </c>
      <c r="P1176" s="33">
        <f t="shared" si="557"/>
        <v>0</v>
      </c>
      <c r="R1176" s="12">
        <f t="shared" si="558"/>
        <v>0</v>
      </c>
      <c r="S1176" s="33">
        <f t="shared" si="559"/>
        <v>0</v>
      </c>
      <c r="U1176" s="12">
        <f t="shared" si="560"/>
        <v>0</v>
      </c>
      <c r="V1176" s="33">
        <f t="shared" si="561"/>
        <v>0</v>
      </c>
      <c r="X1176" s="12">
        <f t="shared" si="562"/>
        <v>0</v>
      </c>
      <c r="Y1176" s="33">
        <f t="shared" si="563"/>
        <v>0</v>
      </c>
      <c r="AA1176" s="12">
        <f t="shared" si="564"/>
        <v>0</v>
      </c>
      <c r="AB1176" s="33">
        <f t="shared" si="565"/>
        <v>0</v>
      </c>
      <c r="AD1176" s="12">
        <f t="shared" si="566"/>
        <v>0</v>
      </c>
      <c r="AE1176" s="33">
        <f t="shared" si="567"/>
        <v>0</v>
      </c>
      <c r="AG1176" s="12">
        <f t="shared" si="568"/>
        <v>0</v>
      </c>
      <c r="AH1176" s="33">
        <f t="shared" si="569"/>
        <v>0</v>
      </c>
      <c r="AJ1176" s="12">
        <f t="shared" si="570"/>
        <v>0</v>
      </c>
      <c r="AK1176" s="33">
        <f t="shared" si="571"/>
        <v>0</v>
      </c>
      <c r="AM1176" s="12">
        <f t="shared" si="572"/>
        <v>0</v>
      </c>
      <c r="AN1176" s="33">
        <f t="shared" si="573"/>
        <v>0</v>
      </c>
      <c r="AP1176" s="12">
        <f t="shared" si="574"/>
        <v>0</v>
      </c>
      <c r="AQ1176" s="33">
        <f t="shared" si="575"/>
        <v>0</v>
      </c>
      <c r="AS1176" s="12">
        <f t="shared" si="576"/>
        <v>0</v>
      </c>
      <c r="AT1176" s="33">
        <f t="shared" si="577"/>
        <v>0</v>
      </c>
      <c r="AU1176" s="158" t="str">
        <f>IF(C1176="","",VLOOKUP(B1176,apoio!P:S,4,0))</f>
        <v/>
      </c>
    </row>
    <row r="1177" spans="1:47" ht="15" customHeight="1" x14ac:dyDescent="0.25">
      <c r="A1177" s="10" t="str">
        <f>IF('1_geral'!$D$56="","",'1_geral'!$A$56)</f>
        <v/>
      </c>
      <c r="B1177" s="48" t="str">
        <f>IF('1_geral'!$G$56="","",'1_geral'!$G$56)</f>
        <v/>
      </c>
      <c r="C1177" s="48" t="str">
        <f>IF('1_geral'!$D$56="","",'1_geral'!$D$56)</f>
        <v/>
      </c>
      <c r="D1177" s="35" t="str">
        <f>IF(C1177="","",1/'3_pessoal'!C$56)</f>
        <v/>
      </c>
      <c r="E1177" s="11">
        <f>IF(C1177="",0,'3_pessoal'!DE$56)</f>
        <v>0</v>
      </c>
      <c r="F1177" s="108">
        <f>IF(C1177="",0,'3_pessoal'!DG$56)</f>
        <v>0</v>
      </c>
      <c r="G1177" s="11">
        <f t="shared" si="553"/>
        <v>0</v>
      </c>
      <c r="I1177" s="11">
        <f t="shared" si="578"/>
        <v>0</v>
      </c>
      <c r="J1177" s="112">
        <f t="shared" si="579"/>
        <v>0</v>
      </c>
      <c r="L1177" s="11">
        <f t="shared" si="554"/>
        <v>0</v>
      </c>
      <c r="M1177" s="108">
        <f t="shared" si="555"/>
        <v>0</v>
      </c>
      <c r="O1177" s="11">
        <f t="shared" si="556"/>
        <v>0</v>
      </c>
      <c r="P1177" s="108">
        <f t="shared" si="557"/>
        <v>0</v>
      </c>
      <c r="R1177" s="11">
        <f t="shared" si="558"/>
        <v>0</v>
      </c>
      <c r="S1177" s="108">
        <f t="shared" si="559"/>
        <v>0</v>
      </c>
      <c r="U1177" s="11">
        <f t="shared" si="560"/>
        <v>0</v>
      </c>
      <c r="V1177" s="108">
        <f t="shared" si="561"/>
        <v>0</v>
      </c>
      <c r="X1177" s="11">
        <f t="shared" si="562"/>
        <v>0</v>
      </c>
      <c r="Y1177" s="108">
        <f t="shared" si="563"/>
        <v>0</v>
      </c>
      <c r="AA1177" s="11">
        <f t="shared" si="564"/>
        <v>0</v>
      </c>
      <c r="AB1177" s="108">
        <f t="shared" si="565"/>
        <v>0</v>
      </c>
      <c r="AD1177" s="11">
        <f t="shared" si="566"/>
        <v>0</v>
      </c>
      <c r="AE1177" s="108">
        <f t="shared" si="567"/>
        <v>0</v>
      </c>
      <c r="AG1177" s="11">
        <f t="shared" si="568"/>
        <v>0</v>
      </c>
      <c r="AH1177" s="108">
        <f t="shared" si="569"/>
        <v>0</v>
      </c>
      <c r="AJ1177" s="11">
        <f t="shared" si="570"/>
        <v>0</v>
      </c>
      <c r="AK1177" s="108">
        <f t="shared" si="571"/>
        <v>0</v>
      </c>
      <c r="AM1177" s="11">
        <f t="shared" si="572"/>
        <v>0</v>
      </c>
      <c r="AN1177" s="108">
        <f t="shared" si="573"/>
        <v>0</v>
      </c>
      <c r="AP1177" s="11">
        <f t="shared" si="574"/>
        <v>0</v>
      </c>
      <c r="AQ1177" s="108">
        <f t="shared" si="575"/>
        <v>0</v>
      </c>
      <c r="AS1177" s="11">
        <f t="shared" si="576"/>
        <v>0</v>
      </c>
      <c r="AT1177" s="108">
        <f t="shared" si="577"/>
        <v>0</v>
      </c>
      <c r="AU1177" s="158" t="str">
        <f>IF(C1177="","",VLOOKUP(B1177,apoio!P:S,4,0))</f>
        <v/>
      </c>
    </row>
    <row r="1178" spans="1:47" ht="15" customHeight="1" x14ac:dyDescent="0.25">
      <c r="A1178" s="7" t="str">
        <f>IF('1_geral'!$D$57="","",'1_geral'!$A$57)</f>
        <v/>
      </c>
      <c r="B1178" s="49" t="str">
        <f>IF('1_geral'!$G$57="","",'1_geral'!$G$57)</f>
        <v/>
      </c>
      <c r="C1178" s="49" t="str">
        <f>IF('1_geral'!$D$57="","",'1_geral'!$D$57)</f>
        <v/>
      </c>
      <c r="D1178" s="35" t="str">
        <f>IF(C1178="","",1/'3_pessoal'!C$57)</f>
        <v/>
      </c>
      <c r="E1178" s="12">
        <f>IF(C1178="",0,'3_pessoal'!DE$57)</f>
        <v>0</v>
      </c>
      <c r="F1178" s="33">
        <f>IF(C1178="",0,'3_pessoal'!DG$57)</f>
        <v>0</v>
      </c>
      <c r="G1178" s="12">
        <f t="shared" si="553"/>
        <v>0</v>
      </c>
      <c r="I1178" s="12">
        <f t="shared" si="578"/>
        <v>0</v>
      </c>
      <c r="J1178" s="12">
        <f t="shared" si="579"/>
        <v>0</v>
      </c>
      <c r="L1178" s="12">
        <f t="shared" si="554"/>
        <v>0</v>
      </c>
      <c r="M1178" s="33">
        <f t="shared" si="555"/>
        <v>0</v>
      </c>
      <c r="O1178" s="12">
        <f t="shared" si="556"/>
        <v>0</v>
      </c>
      <c r="P1178" s="33">
        <f t="shared" si="557"/>
        <v>0</v>
      </c>
      <c r="R1178" s="12">
        <f t="shared" si="558"/>
        <v>0</v>
      </c>
      <c r="S1178" s="33">
        <f t="shared" si="559"/>
        <v>0</v>
      </c>
      <c r="U1178" s="12">
        <f t="shared" si="560"/>
        <v>0</v>
      </c>
      <c r="V1178" s="33">
        <f t="shared" si="561"/>
        <v>0</v>
      </c>
      <c r="X1178" s="12">
        <f t="shared" si="562"/>
        <v>0</v>
      </c>
      <c r="Y1178" s="33">
        <f t="shared" si="563"/>
        <v>0</v>
      </c>
      <c r="AA1178" s="12">
        <f t="shared" si="564"/>
        <v>0</v>
      </c>
      <c r="AB1178" s="33">
        <f t="shared" si="565"/>
        <v>0</v>
      </c>
      <c r="AD1178" s="12">
        <f t="shared" si="566"/>
        <v>0</v>
      </c>
      <c r="AE1178" s="33">
        <f t="shared" si="567"/>
        <v>0</v>
      </c>
      <c r="AG1178" s="12">
        <f t="shared" si="568"/>
        <v>0</v>
      </c>
      <c r="AH1178" s="33">
        <f t="shared" si="569"/>
        <v>0</v>
      </c>
      <c r="AJ1178" s="12">
        <f t="shared" si="570"/>
        <v>0</v>
      </c>
      <c r="AK1178" s="33">
        <f t="shared" si="571"/>
        <v>0</v>
      </c>
      <c r="AM1178" s="12">
        <f t="shared" si="572"/>
        <v>0</v>
      </c>
      <c r="AN1178" s="33">
        <f t="shared" si="573"/>
        <v>0</v>
      </c>
      <c r="AP1178" s="12">
        <f t="shared" si="574"/>
        <v>0</v>
      </c>
      <c r="AQ1178" s="33">
        <f t="shared" si="575"/>
        <v>0</v>
      </c>
      <c r="AS1178" s="12">
        <f t="shared" si="576"/>
        <v>0</v>
      </c>
      <c r="AT1178" s="33">
        <f t="shared" si="577"/>
        <v>0</v>
      </c>
      <c r="AU1178" s="158" t="str">
        <f>IF(C1178="","",VLOOKUP(B1178,apoio!P:S,4,0))</f>
        <v/>
      </c>
    </row>
    <row r="1179" spans="1:47" ht="15" customHeight="1" x14ac:dyDescent="0.25">
      <c r="A1179" s="10" t="str">
        <f>IF('1_geral'!$D$58="","",'1_geral'!$A$58)</f>
        <v/>
      </c>
      <c r="B1179" s="48" t="str">
        <f>IF('1_geral'!$G$58="","",'1_geral'!$G$58)</f>
        <v/>
      </c>
      <c r="C1179" s="48" t="str">
        <f>IF('1_geral'!$D$58="","",'1_geral'!$D$58)</f>
        <v/>
      </c>
      <c r="D1179" s="35" t="str">
        <f>IF(C1179="","",1/'3_pessoal'!C$58)</f>
        <v/>
      </c>
      <c r="E1179" s="11">
        <f>IF(C1179="",0,'3_pessoal'!DE$58)</f>
        <v>0</v>
      </c>
      <c r="F1179" s="108">
        <f>IF(C1179="",0,'3_pessoal'!DG$58)</f>
        <v>0</v>
      </c>
      <c r="G1179" s="11">
        <f t="shared" si="553"/>
        <v>0</v>
      </c>
      <c r="I1179" s="11">
        <f t="shared" si="578"/>
        <v>0</v>
      </c>
      <c r="J1179" s="112">
        <f t="shared" si="579"/>
        <v>0</v>
      </c>
      <c r="L1179" s="11">
        <f t="shared" si="554"/>
        <v>0</v>
      </c>
      <c r="M1179" s="108">
        <f t="shared" si="555"/>
        <v>0</v>
      </c>
      <c r="O1179" s="11">
        <f t="shared" si="556"/>
        <v>0</v>
      </c>
      <c r="P1179" s="108">
        <f t="shared" si="557"/>
        <v>0</v>
      </c>
      <c r="R1179" s="11">
        <f t="shared" si="558"/>
        <v>0</v>
      </c>
      <c r="S1179" s="108">
        <f t="shared" si="559"/>
        <v>0</v>
      </c>
      <c r="U1179" s="11">
        <f t="shared" si="560"/>
        <v>0</v>
      </c>
      <c r="V1179" s="108">
        <f t="shared" si="561"/>
        <v>0</v>
      </c>
      <c r="X1179" s="11">
        <f t="shared" si="562"/>
        <v>0</v>
      </c>
      <c r="Y1179" s="108">
        <f t="shared" si="563"/>
        <v>0</v>
      </c>
      <c r="AA1179" s="11">
        <f t="shared" si="564"/>
        <v>0</v>
      </c>
      <c r="AB1179" s="108">
        <f t="shared" si="565"/>
        <v>0</v>
      </c>
      <c r="AD1179" s="11">
        <f t="shared" si="566"/>
        <v>0</v>
      </c>
      <c r="AE1179" s="108">
        <f t="shared" si="567"/>
        <v>0</v>
      </c>
      <c r="AG1179" s="11">
        <f t="shared" si="568"/>
        <v>0</v>
      </c>
      <c r="AH1179" s="108">
        <f t="shared" si="569"/>
        <v>0</v>
      </c>
      <c r="AJ1179" s="11">
        <f t="shared" si="570"/>
        <v>0</v>
      </c>
      <c r="AK1179" s="108">
        <f t="shared" si="571"/>
        <v>0</v>
      </c>
      <c r="AM1179" s="11">
        <f t="shared" si="572"/>
        <v>0</v>
      </c>
      <c r="AN1179" s="108">
        <f t="shared" si="573"/>
        <v>0</v>
      </c>
      <c r="AP1179" s="11">
        <f t="shared" si="574"/>
        <v>0</v>
      </c>
      <c r="AQ1179" s="108">
        <f t="shared" si="575"/>
        <v>0</v>
      </c>
      <c r="AS1179" s="11">
        <f t="shared" si="576"/>
        <v>0</v>
      </c>
      <c r="AT1179" s="108">
        <f t="shared" si="577"/>
        <v>0</v>
      </c>
      <c r="AU1179" s="158" t="str">
        <f>IF(C1179="","",VLOOKUP(B1179,apoio!P:S,4,0))</f>
        <v/>
      </c>
    </row>
    <row r="1180" spans="1:47" ht="15" customHeight="1" x14ac:dyDescent="0.25">
      <c r="A1180" s="47" t="str">
        <f>IF('1_geral'!$D$59="","",'1_geral'!$A$59)</f>
        <v/>
      </c>
      <c r="B1180" s="50" t="str">
        <f>IF('1_geral'!$G$59="","",'1_geral'!$G$59)</f>
        <v/>
      </c>
      <c r="C1180" s="50" t="str">
        <f>IF('1_geral'!$D$59="","",'1_geral'!$D$59)</f>
        <v/>
      </c>
      <c r="D1180" s="138" t="str">
        <f>IF(C1180="","",1/'3_pessoal'!C$59)</f>
        <v/>
      </c>
      <c r="E1180" s="13">
        <f>IF(C1180="",0,'3_pessoal'!DE$59)</f>
        <v>0</v>
      </c>
      <c r="F1180" s="34">
        <f>IF(C1180="",0,'3_pessoal'!DG$59)</f>
        <v>0</v>
      </c>
      <c r="G1180" s="13">
        <f t="shared" si="553"/>
        <v>0</v>
      </c>
      <c r="H1180" s="4"/>
      <c r="I1180" s="13">
        <f t="shared" si="578"/>
        <v>0</v>
      </c>
      <c r="J1180" s="13">
        <f t="shared" si="579"/>
        <v>0</v>
      </c>
      <c r="K1180" s="4"/>
      <c r="L1180" s="13">
        <f t="shared" si="554"/>
        <v>0</v>
      </c>
      <c r="M1180" s="34">
        <f t="shared" si="555"/>
        <v>0</v>
      </c>
      <c r="N1180" s="492"/>
      <c r="O1180" s="13">
        <f t="shared" si="556"/>
        <v>0</v>
      </c>
      <c r="P1180" s="34">
        <f t="shared" si="557"/>
        <v>0</v>
      </c>
      <c r="Q1180" s="492"/>
      <c r="R1180" s="13">
        <f t="shared" si="558"/>
        <v>0</v>
      </c>
      <c r="S1180" s="34">
        <f t="shared" si="559"/>
        <v>0</v>
      </c>
      <c r="T1180" s="492"/>
      <c r="U1180" s="13">
        <f t="shared" si="560"/>
        <v>0</v>
      </c>
      <c r="V1180" s="34">
        <f t="shared" si="561"/>
        <v>0</v>
      </c>
      <c r="W1180" s="492"/>
      <c r="X1180" s="13">
        <f t="shared" si="562"/>
        <v>0</v>
      </c>
      <c r="Y1180" s="34">
        <f t="shared" si="563"/>
        <v>0</v>
      </c>
      <c r="Z1180" s="492"/>
      <c r="AA1180" s="13">
        <f t="shared" si="564"/>
        <v>0</v>
      </c>
      <c r="AB1180" s="34">
        <f t="shared" si="565"/>
        <v>0</v>
      </c>
      <c r="AC1180" s="492"/>
      <c r="AD1180" s="13">
        <f t="shared" si="566"/>
        <v>0</v>
      </c>
      <c r="AE1180" s="34">
        <f t="shared" si="567"/>
        <v>0</v>
      </c>
      <c r="AF1180" s="492"/>
      <c r="AG1180" s="13">
        <f t="shared" si="568"/>
        <v>0</v>
      </c>
      <c r="AH1180" s="34">
        <f t="shared" si="569"/>
        <v>0</v>
      </c>
      <c r="AI1180" s="492"/>
      <c r="AJ1180" s="13">
        <f t="shared" si="570"/>
        <v>0</v>
      </c>
      <c r="AK1180" s="34">
        <f t="shared" si="571"/>
        <v>0</v>
      </c>
      <c r="AL1180" s="492"/>
      <c r="AM1180" s="13">
        <f t="shared" si="572"/>
        <v>0</v>
      </c>
      <c r="AN1180" s="34">
        <f t="shared" si="573"/>
        <v>0</v>
      </c>
      <c r="AO1180" s="492"/>
      <c r="AP1180" s="13">
        <f t="shared" si="574"/>
        <v>0</v>
      </c>
      <c r="AQ1180" s="34">
        <f t="shared" si="575"/>
        <v>0</v>
      </c>
      <c r="AR1180" s="492"/>
      <c r="AS1180" s="13">
        <f t="shared" si="576"/>
        <v>0</v>
      </c>
      <c r="AT1180" s="34">
        <f t="shared" si="577"/>
        <v>0</v>
      </c>
      <c r="AU1180" s="158" t="str">
        <f>IF(C1180="","",VLOOKUP(B1180,apoio!P:S,4,0))</f>
        <v/>
      </c>
    </row>
    <row r="1181" spans="1:47" ht="15" customHeight="1" x14ac:dyDescent="0.25">
      <c r="A1181" s="8"/>
      <c r="B1181" s="162" t="s">
        <v>68</v>
      </c>
      <c r="C1181" s="163" t="str">
        <f>'3_pessoal'!DI1</f>
        <v/>
      </c>
      <c r="E1181" s="113"/>
      <c r="F1181" s="113"/>
      <c r="G1181" s="113"/>
    </row>
    <row r="1182" spans="1:47" ht="15" customHeight="1" x14ac:dyDescent="0.25">
      <c r="B1182" s="3" t="s">
        <v>1644</v>
      </c>
      <c r="C1182" s="8" t="str">
        <f>'3_pessoal'!DI2</f>
        <v>Nome Sobrenome</v>
      </c>
      <c r="D1182" s="6"/>
      <c r="E1182" s="113"/>
      <c r="F1182" s="113"/>
      <c r="G1182" s="113"/>
      <c r="I1182" s="159" t="str">
        <f>I1187</f>
        <v>Disponível</v>
      </c>
      <c r="J1182" s="160">
        <f>IFERROR(ABS((J1185-J1186)/J1185),0)</f>
        <v>0</v>
      </c>
      <c r="L1182" s="105" t="str">
        <f>L1187</f>
        <v>Disponível</v>
      </c>
      <c r="M1182" s="157">
        <f>IFERROR(ABS((M1185-M1186)/M1185),0)</f>
        <v>0</v>
      </c>
      <c r="O1182" s="105" t="str">
        <f>O1187</f>
        <v>Disponível</v>
      </c>
      <c r="P1182" s="157">
        <f>IFERROR(ABS((P1185-P1186)/P1185),0)</f>
        <v>0</v>
      </c>
      <c r="R1182" s="105" t="str">
        <f>R1187</f>
        <v>Disponível</v>
      </c>
      <c r="S1182" s="157">
        <f>IFERROR(ABS((S1185-S1186)/S1185),0)</f>
        <v>0</v>
      </c>
      <c r="U1182" s="105" t="str">
        <f>U1187</f>
        <v>Disponível</v>
      </c>
      <c r="V1182" s="157">
        <f>IFERROR(ABS((V1185-V1186)/V1185),0)</f>
        <v>0</v>
      </c>
      <c r="X1182" s="105" t="str">
        <f>X1187</f>
        <v>Disponível</v>
      </c>
      <c r="Y1182" s="157">
        <f>IFERROR(ABS((Y1185-Y1186)/Y1185),0)</f>
        <v>0</v>
      </c>
      <c r="AA1182" s="105" t="str">
        <f>AA1187</f>
        <v>Disponível</v>
      </c>
      <c r="AB1182" s="157">
        <f>IFERROR(ABS((AB1185-AB1186)/AB1185),0)</f>
        <v>0</v>
      </c>
      <c r="AD1182" s="105" t="str">
        <f>AD1187</f>
        <v>Disponível</v>
      </c>
      <c r="AE1182" s="157">
        <f>IFERROR(ABS((AE1185-AE1186)/AE1185),0)</f>
        <v>0</v>
      </c>
      <c r="AG1182" s="105" t="str">
        <f>AG1187</f>
        <v>Disponível</v>
      </c>
      <c r="AH1182" s="157">
        <f>IFERROR(ABS((AH1185-AH1186)/AH1185),0)</f>
        <v>0</v>
      </c>
      <c r="AJ1182" s="105" t="str">
        <f>AJ1187</f>
        <v>Disponível</v>
      </c>
      <c r="AK1182" s="157">
        <f>IFERROR(ABS((AK1185-AK1186)/AK1185),0)</f>
        <v>0</v>
      </c>
      <c r="AM1182" s="105" t="str">
        <f>AM1187</f>
        <v>Disponível</v>
      </c>
      <c r="AN1182" s="157">
        <f>IFERROR(ABS((AN1185-AN1186)/AN1185),0)</f>
        <v>0</v>
      </c>
      <c r="AP1182" s="105" t="str">
        <f>AP1187</f>
        <v>Disponível</v>
      </c>
      <c r="AQ1182" s="157">
        <f>IFERROR(ABS((AQ1185-AQ1186)/AQ1185),0)</f>
        <v>0</v>
      </c>
      <c r="AS1182" s="105" t="str">
        <f>AS1187</f>
        <v>Disponível</v>
      </c>
      <c r="AT1182" s="157">
        <f>IFERROR(ABS((AT1185-AT1186)/AT1185),0)</f>
        <v>0</v>
      </c>
    </row>
    <row r="1183" spans="1:47" ht="15" customHeight="1" x14ac:dyDescent="0.25">
      <c r="B1183" s="3" t="s">
        <v>1645</v>
      </c>
      <c r="C1183" s="8" t="str">
        <f>'1_geral'!$D$2</f>
        <v/>
      </c>
      <c r="E1183" s="647"/>
      <c r="F1183" s="647"/>
      <c r="G1183" s="647"/>
      <c r="I1183" s="35"/>
      <c r="J1183" s="35" t="e">
        <f>(J1185-J1186)/J1185</f>
        <v>#DIV/0!</v>
      </c>
      <c r="K1183" s="35"/>
      <c r="L1183" s="165"/>
      <c r="M1183" s="165" t="e">
        <f>(M1185-M1186)/M1185</f>
        <v>#DIV/0!</v>
      </c>
      <c r="N1183" s="165"/>
      <c r="O1183" s="165"/>
      <c r="P1183" s="165" t="e">
        <f>(P1185-P1186)/P1185</f>
        <v>#DIV/0!</v>
      </c>
      <c r="Q1183" s="165"/>
      <c r="R1183" s="165"/>
      <c r="S1183" s="165" t="e">
        <f>(S1185-S1186)/S1185</f>
        <v>#DIV/0!</v>
      </c>
      <c r="T1183" s="165"/>
      <c r="U1183" s="165"/>
      <c r="V1183" s="165" t="e">
        <f>(V1185-V1186)/V1185</f>
        <v>#DIV/0!</v>
      </c>
      <c r="W1183" s="165"/>
      <c r="X1183" s="165"/>
      <c r="Y1183" s="165" t="e">
        <f>(Y1185-Y1186)/Y1185</f>
        <v>#DIV/0!</v>
      </c>
      <c r="Z1183" s="165"/>
      <c r="AA1183" s="165"/>
      <c r="AB1183" s="165" t="e">
        <f>(AB1185-AB1186)/AB1185</f>
        <v>#DIV/0!</v>
      </c>
      <c r="AC1183" s="165"/>
      <c r="AD1183" s="165"/>
      <c r="AE1183" s="165" t="e">
        <f>(AE1185-AE1186)/AE1185</f>
        <v>#DIV/0!</v>
      </c>
      <c r="AF1183" s="165"/>
      <c r="AG1183" s="165"/>
      <c r="AH1183" s="165" t="e">
        <f>(AH1185-AH1186)/AH1185</f>
        <v>#DIV/0!</v>
      </c>
      <c r="AI1183" s="165"/>
      <c r="AJ1183" s="165"/>
      <c r="AK1183" s="165" t="e">
        <f>(AK1185-AK1186)/AK1185</f>
        <v>#DIV/0!</v>
      </c>
      <c r="AL1183" s="165"/>
      <c r="AM1183" s="165"/>
      <c r="AN1183" s="165" t="e">
        <f>(AN1185-AN1186)/AN1185</f>
        <v>#DIV/0!</v>
      </c>
      <c r="AO1183" s="165"/>
      <c r="AP1183" s="165"/>
      <c r="AQ1183" s="165" t="e">
        <f>(AQ1185-AQ1186)/AQ1185</f>
        <v>#DIV/0!</v>
      </c>
      <c r="AR1183" s="165"/>
      <c r="AS1183" s="165"/>
      <c r="AT1183" s="165" t="e">
        <f>(AT1185-AT1186)/AT1185</f>
        <v>#DIV/0!</v>
      </c>
    </row>
    <row r="1184" spans="1:47" ht="15" customHeight="1" x14ac:dyDescent="0.25">
      <c r="B1184" s="3" t="s">
        <v>1646</v>
      </c>
      <c r="C1184" s="6">
        <f>'1_geral'!$D$4</f>
        <v>0</v>
      </c>
      <c r="D1184" s="9"/>
      <c r="E1184" s="31"/>
      <c r="F1184" s="31"/>
      <c r="G1184" s="31"/>
      <c r="I1184" s="648" t="s">
        <v>1647</v>
      </c>
      <c r="J1184" s="648"/>
      <c r="L1184" s="526" t="s">
        <v>125</v>
      </c>
      <c r="M1184" s="526"/>
      <c r="O1184" s="526" t="s">
        <v>143</v>
      </c>
      <c r="P1184" s="526"/>
      <c r="R1184" s="526" t="s">
        <v>126</v>
      </c>
      <c r="S1184" s="526"/>
      <c r="U1184" s="526" t="s">
        <v>144</v>
      </c>
      <c r="V1184" s="526"/>
      <c r="X1184" s="526" t="s">
        <v>145</v>
      </c>
      <c r="Y1184" s="526"/>
      <c r="AA1184" s="526" t="s">
        <v>127</v>
      </c>
      <c r="AB1184" s="526"/>
      <c r="AD1184" s="526" t="s">
        <v>128</v>
      </c>
      <c r="AE1184" s="526"/>
      <c r="AG1184" s="526" t="s">
        <v>146</v>
      </c>
      <c r="AH1184" s="526"/>
      <c r="AJ1184" s="526" t="s">
        <v>147</v>
      </c>
      <c r="AK1184" s="526"/>
      <c r="AM1184" s="526" t="s">
        <v>148</v>
      </c>
      <c r="AN1184" s="526"/>
      <c r="AP1184" s="526" t="s">
        <v>129</v>
      </c>
      <c r="AQ1184" s="526"/>
      <c r="AS1184" s="526" t="s">
        <v>149</v>
      </c>
      <c r="AT1184" s="526"/>
    </row>
    <row r="1185" spans="1:47" ht="15" customHeight="1" x14ac:dyDescent="0.25">
      <c r="E1185" s="32"/>
      <c r="F1185" s="32"/>
      <c r="G1185" s="32"/>
      <c r="I1185" s="105" t="s">
        <v>77</v>
      </c>
      <c r="J1185" s="106">
        <f>SUM(M1185,P1185,S1185,V1185,Y1185,AB1185,AE1185,AH1185,AK1185,AN1185,AQ1185,AT1185)</f>
        <v>0</v>
      </c>
      <c r="L1185" s="105" t="s">
        <v>77</v>
      </c>
      <c r="M1185" s="106">
        <f>IF('3_pessoal'!$DJ$3="Carga Horária",0,'3_pessoal'!$DJ$3)</f>
        <v>0</v>
      </c>
      <c r="O1185" s="105" t="s">
        <v>77</v>
      </c>
      <c r="P1185" s="106">
        <f>M1185</f>
        <v>0</v>
      </c>
      <c r="R1185" s="105" t="s">
        <v>77</v>
      </c>
      <c r="S1185" s="106">
        <f>M1185</f>
        <v>0</v>
      </c>
      <c r="U1185" s="105" t="s">
        <v>77</v>
      </c>
      <c r="V1185" s="106">
        <f>M1185</f>
        <v>0</v>
      </c>
      <c r="X1185" s="105" t="s">
        <v>77</v>
      </c>
      <c r="Y1185" s="106">
        <f>M1185</f>
        <v>0</v>
      </c>
      <c r="AA1185" s="105" t="s">
        <v>77</v>
      </c>
      <c r="AB1185" s="106">
        <f>M1185</f>
        <v>0</v>
      </c>
      <c r="AD1185" s="105" t="s">
        <v>77</v>
      </c>
      <c r="AE1185" s="106">
        <f>M1185</f>
        <v>0</v>
      </c>
      <c r="AG1185" s="105" t="s">
        <v>77</v>
      </c>
      <c r="AH1185" s="106">
        <f>M1185</f>
        <v>0</v>
      </c>
      <c r="AJ1185" s="105" t="s">
        <v>77</v>
      </c>
      <c r="AK1185" s="106">
        <f>M1185</f>
        <v>0</v>
      </c>
      <c r="AM1185" s="105" t="s">
        <v>77</v>
      </c>
      <c r="AN1185" s="106">
        <f>M1185</f>
        <v>0</v>
      </c>
      <c r="AP1185" s="105" t="s">
        <v>77</v>
      </c>
      <c r="AQ1185" s="106">
        <f>M1185</f>
        <v>0</v>
      </c>
      <c r="AS1185" s="105" t="s">
        <v>77</v>
      </c>
      <c r="AT1185" s="106">
        <f>M1185</f>
        <v>0</v>
      </c>
    </row>
    <row r="1186" spans="1:47" ht="15" customHeight="1" x14ac:dyDescent="0.25">
      <c r="A1186" s="523" t="s">
        <v>68</v>
      </c>
      <c r="B1186" s="526" t="s">
        <v>2</v>
      </c>
      <c r="C1186" s="526" t="s">
        <v>3</v>
      </c>
      <c r="E1186" s="526" t="s">
        <v>241</v>
      </c>
      <c r="F1186" s="526"/>
      <c r="G1186" s="526"/>
      <c r="I1186" s="105" t="s">
        <v>245</v>
      </c>
      <c r="J1186" s="106">
        <f>SUM(L1190:AT1239)</f>
        <v>0</v>
      </c>
      <c r="L1186" s="105" t="s">
        <v>245</v>
      </c>
      <c r="M1186" s="106">
        <f>SUM(L1190:M1239)</f>
        <v>0</v>
      </c>
      <c r="O1186" s="105" t="s">
        <v>245</v>
      </c>
      <c r="P1186" s="106">
        <f>SUM(O1190:P1239)</f>
        <v>0</v>
      </c>
      <c r="R1186" s="105" t="s">
        <v>245</v>
      </c>
      <c r="S1186" s="106">
        <f>SUM(R1190:S1239)</f>
        <v>0</v>
      </c>
      <c r="U1186" s="105" t="s">
        <v>245</v>
      </c>
      <c r="V1186" s="106">
        <f>SUM(U1190:V1239)</f>
        <v>0</v>
      </c>
      <c r="X1186" s="105" t="s">
        <v>245</v>
      </c>
      <c r="Y1186" s="106">
        <f>SUM(X1190:Y1239)</f>
        <v>0</v>
      </c>
      <c r="AA1186" s="105" t="s">
        <v>245</v>
      </c>
      <c r="AB1186" s="106">
        <f>SUM(AA1190:AB1239)</f>
        <v>0</v>
      </c>
      <c r="AD1186" s="105" t="s">
        <v>245</v>
      </c>
      <c r="AE1186" s="106">
        <f>SUM(AD1190:AE1239)</f>
        <v>0</v>
      </c>
      <c r="AG1186" s="105" t="s">
        <v>245</v>
      </c>
      <c r="AH1186" s="106">
        <f>SUM(AG1190:AH1239)</f>
        <v>0</v>
      </c>
      <c r="AJ1186" s="105" t="s">
        <v>245</v>
      </c>
      <c r="AK1186" s="106">
        <f>SUM(AJ1190:AK1239)</f>
        <v>0</v>
      </c>
      <c r="AM1186" s="105" t="s">
        <v>245</v>
      </c>
      <c r="AN1186" s="106">
        <f>SUM(AM1190:AN1239)</f>
        <v>0</v>
      </c>
      <c r="AP1186" s="105" t="s">
        <v>245</v>
      </c>
      <c r="AQ1186" s="106">
        <f>SUM(AP1190:AQ1239)</f>
        <v>0</v>
      </c>
      <c r="AS1186" s="105" t="s">
        <v>245</v>
      </c>
      <c r="AT1186" s="106">
        <f>SUM(AS1190:AT1239)</f>
        <v>0</v>
      </c>
    </row>
    <row r="1187" spans="1:47" ht="15" customHeight="1" x14ac:dyDescent="0.25">
      <c r="A1187" s="524"/>
      <c r="B1187" s="526"/>
      <c r="C1187" s="526"/>
      <c r="E1187" s="643" t="str">
        <f>CONCATENATE(parametros!$C$3," (min)")</f>
        <v>Presencial (min)</v>
      </c>
      <c r="F1187" s="644" t="str">
        <f>CONCATENATE(parametros!$M$3," (min)")</f>
        <v>Teletrabalho (min)</v>
      </c>
      <c r="G1187" s="645" t="s">
        <v>242</v>
      </c>
      <c r="I1187" s="105" t="str">
        <f>IF(J1186&gt;J1185,"Excesso","Disponível")</f>
        <v>Disponível</v>
      </c>
      <c r="J1187" s="106">
        <f>ABS(J1185-J1186)</f>
        <v>0</v>
      </c>
      <c r="L1187" s="105" t="str">
        <f>IF(M1186&gt;M1185,"Excesso","Disponível")</f>
        <v>Disponível</v>
      </c>
      <c r="M1187" s="106">
        <f>ABS(M1185*11/12-SUM(L1190:M1239))</f>
        <v>0</v>
      </c>
      <c r="O1187" s="105" t="str">
        <f>IF(P1186&gt;P1185,"Excesso","Disponível")</f>
        <v>Disponível</v>
      </c>
      <c r="P1187" s="106">
        <f>ABS(P1185*11/12-SUM(O1190:P1239))</f>
        <v>0</v>
      </c>
      <c r="R1187" s="105" t="str">
        <f>IF(S1186&gt;S1185,"Excesso","Disponível")</f>
        <v>Disponível</v>
      </c>
      <c r="S1187" s="106">
        <f>ABS(S1185*11/12-SUM(R1190:S1239))</f>
        <v>0</v>
      </c>
      <c r="U1187" s="105" t="str">
        <f>IF(V1186&gt;V1185,"Excesso","Disponível")</f>
        <v>Disponível</v>
      </c>
      <c r="V1187" s="106">
        <f>ABS(V1185*11/12-SUM(U1190:V1239))</f>
        <v>0</v>
      </c>
      <c r="X1187" s="105" t="str">
        <f>IF(Y1186&gt;Y1185,"Excesso","Disponível")</f>
        <v>Disponível</v>
      </c>
      <c r="Y1187" s="106">
        <f>ABS(Y1185*11/12-SUM(X1190:Y1239))</f>
        <v>0</v>
      </c>
      <c r="AA1187" s="105" t="str">
        <f>IF(AB1186&gt;AB1185,"Excesso","Disponível")</f>
        <v>Disponível</v>
      </c>
      <c r="AB1187" s="106">
        <f>ABS(AB1185*11/12-SUM(AA1190:AB1239))</f>
        <v>0</v>
      </c>
      <c r="AD1187" s="105" t="str">
        <f>IF(AE1186&gt;AE1185,"Excesso","Disponível")</f>
        <v>Disponível</v>
      </c>
      <c r="AE1187" s="106">
        <f>ABS(AE1185*11/12-SUM(AD1190:AE1239))</f>
        <v>0</v>
      </c>
      <c r="AG1187" s="105" t="str">
        <f>IF(AH1186&gt;AH1185,"Excesso","Disponível")</f>
        <v>Disponível</v>
      </c>
      <c r="AH1187" s="106">
        <f>ABS(AH1185*11/12-SUM(AG1190:AH1239))</f>
        <v>0</v>
      </c>
      <c r="AJ1187" s="105" t="str">
        <f>IF(AK1186&gt;AK1185,"Excesso","Disponível")</f>
        <v>Disponível</v>
      </c>
      <c r="AK1187" s="106">
        <f>ABS(AK1185*11/12-SUM(AJ1190:AK1239))</f>
        <v>0</v>
      </c>
      <c r="AM1187" s="105" t="str">
        <f>IF(AN1186&gt;AN1185,"Excesso","Disponível")</f>
        <v>Disponível</v>
      </c>
      <c r="AN1187" s="106">
        <f>ABS(AN1185*11/12-SUM(AM1190:AN1239))</f>
        <v>0</v>
      </c>
      <c r="AP1187" s="105" t="str">
        <f>IF(AQ1186&gt;AQ1185,"Excesso","Disponível")</f>
        <v>Disponível</v>
      </c>
      <c r="AQ1187" s="106">
        <f>ABS(AQ1185*11/12-SUM(AP1190:AQ1239))</f>
        <v>0</v>
      </c>
      <c r="AS1187" s="105" t="str">
        <f>IF(AT1186&gt;AT1185,"Excesso","Disponível")</f>
        <v>Disponível</v>
      </c>
      <c r="AT1187" s="106">
        <f>ABS(AT1185*11/12-SUM(AS1190:AT1239))</f>
        <v>0</v>
      </c>
    </row>
    <row r="1188" spans="1:47" ht="15" customHeight="1" x14ac:dyDescent="0.25">
      <c r="A1188" s="524"/>
      <c r="B1188" s="526"/>
      <c r="C1188" s="526"/>
      <c r="E1188" s="643"/>
      <c r="F1188" s="644"/>
      <c r="G1188" s="646"/>
      <c r="I1188" s="161">
        <f>IFERROR(SUM(I1190:I1239)/(SUM(I1190:I1239)+SUM(J1190:J1239)),0)</f>
        <v>0</v>
      </c>
      <c r="J1188" s="161">
        <f>IFERROR(SUM(J1190:J1239)/(SUM(I1190:I1239)+SUM(J1190:J1239)),0)</f>
        <v>0</v>
      </c>
      <c r="L1188" s="110">
        <f>IFERROR(SUM(L1190:L1239)/(SUM(L1190:L1239)+SUM(M1190:M1239)),0)</f>
        <v>0</v>
      </c>
      <c r="M1188" s="111">
        <f>IFERROR(SUM(M1190:M1239)/(SUM(L1190:L1239)+SUM(M1190:M1239)),0)</f>
        <v>0</v>
      </c>
      <c r="O1188" s="110">
        <f>IFERROR(SUM(O1190:O1239)/(SUM(O1190:O1239)+SUM(P1190:P1239)),0)</f>
        <v>0</v>
      </c>
      <c r="P1188" s="111">
        <f>IFERROR(SUM(P1190:P1239)/(SUM(O1190:O1239)+SUM(P1190:P1239)),0)</f>
        <v>0</v>
      </c>
      <c r="R1188" s="110">
        <f>IFERROR(SUM(R1190:R1239)/(SUM(R1190:R1239)+SUM(S1190:S1239)),0)</f>
        <v>0</v>
      </c>
      <c r="S1188" s="111">
        <f>IFERROR(SUM(S1190:S1239)/(SUM(R1190:R1239)+SUM(S1190:S1239)),0)</f>
        <v>0</v>
      </c>
      <c r="U1188" s="110">
        <f>IFERROR(SUM(U1190:U1239)/(SUM(U1190:U1239)+SUM(V1190:V1239)),0)</f>
        <v>0</v>
      </c>
      <c r="V1188" s="111">
        <f>IFERROR(SUM(V1190:V1239)/(SUM(U1190:U1239)+SUM(V1190:V1239)),0)</f>
        <v>0</v>
      </c>
      <c r="X1188" s="110">
        <f>IFERROR(SUM(X1190:X1239)/(SUM(X1190:X1239)+SUM(Y1190:Y1239)),0)</f>
        <v>0</v>
      </c>
      <c r="Y1188" s="111">
        <f>IFERROR(SUM(Y1190:Y1239)/(SUM(X1190:X1239)+SUM(Y1190:Y1239)),0)</f>
        <v>0</v>
      </c>
      <c r="AA1188" s="110">
        <f>IFERROR(SUM(AA1190:AA1239)/(SUM(AA1190:AA1239)+SUM(AB1190:AB1239)),0)</f>
        <v>0</v>
      </c>
      <c r="AB1188" s="111">
        <f>IFERROR(SUM(AB1190:AB1239)/(SUM(AA1190:AA1239)+SUM(AB1190:AB1239)),0)</f>
        <v>0</v>
      </c>
      <c r="AD1188" s="110">
        <f>IFERROR(SUM(AD1190:AD1239)/(SUM(AD1190:AD1239)+SUM(AE1190:AE1239)),0)</f>
        <v>0</v>
      </c>
      <c r="AE1188" s="111">
        <f>IFERROR(SUM(AE1190:AE1239)/(SUM(AD1190:AD1239)+SUM(AE1190:AE1239)),0)</f>
        <v>0</v>
      </c>
      <c r="AG1188" s="110">
        <f>IFERROR(SUM(AG1190:AG1239)/(SUM(AG1190:AG1239)+SUM(AH1190:AH1239)),0)</f>
        <v>0</v>
      </c>
      <c r="AH1188" s="111">
        <f>IFERROR(SUM(AH1190:AH1239)/(SUM(AG1190:AG1239)+SUM(AH1190:AH1239)),0)</f>
        <v>0</v>
      </c>
      <c r="AJ1188" s="110">
        <f>IFERROR(SUM(AJ1190:AJ1239)/(SUM(AJ1190:AJ1239)+SUM(AK1190:AK1239)),0)</f>
        <v>0</v>
      </c>
      <c r="AK1188" s="111">
        <f>IFERROR(SUM(AK1190:AK1239)/(SUM(AJ1190:AJ1239)+SUM(AK1190:AK1239)),0)</f>
        <v>0</v>
      </c>
      <c r="AM1188" s="110">
        <f>IFERROR(SUM(AM1190:AM1239)/(SUM(AM1190:AM1239)+SUM(AN1190:AN1239)),0)</f>
        <v>0</v>
      </c>
      <c r="AN1188" s="111">
        <f>IFERROR(SUM(AN1190:AN1239)/(SUM(AM1190:AM1239)+SUM(AN1190:AN1239)),0)</f>
        <v>0</v>
      </c>
      <c r="AP1188" s="110">
        <f>IFERROR(SUM(AP1190:AP1239)/(SUM(AP1190:AP1239)+SUM(AQ1190:AQ1239)),0)</f>
        <v>0</v>
      </c>
      <c r="AQ1188" s="111">
        <f>IFERROR(SUM(AQ1190:AQ1239)/(SUM(AP1190:AP1239)+SUM(AQ1190:AQ1239)),0)</f>
        <v>0</v>
      </c>
      <c r="AS1188" s="110">
        <f>IFERROR(SUM(AS1190:AS1239)/(SUM(AS1190:AS1239)+SUM(AT1190:AT1239)),0)</f>
        <v>0</v>
      </c>
      <c r="AT1188" s="111">
        <f>IFERROR(SUM(AT1190:AT1239)/(SUM(AS1190:AS1239)+SUM(AT1190:AT1239)),0)</f>
        <v>0</v>
      </c>
    </row>
    <row r="1189" spans="1:47" ht="15" customHeight="1" x14ac:dyDescent="0.25">
      <c r="A1189" s="525"/>
      <c r="B1189" s="526"/>
      <c r="C1189" s="526"/>
      <c r="E1189" s="643"/>
      <c r="F1189" s="644"/>
      <c r="G1189" s="646"/>
      <c r="I1189" s="36">
        <f>parametros!C1186</f>
        <v>0</v>
      </c>
      <c r="J1189" s="77">
        <f>parametros!M1186</f>
        <v>0</v>
      </c>
      <c r="K1189" s="1"/>
      <c r="L1189" s="109" t="str">
        <f>parametros!$C$3</f>
        <v>Presencial</v>
      </c>
      <c r="M1189" s="77" t="str">
        <f>parametros!$M$3</f>
        <v>Teletrabalho</v>
      </c>
      <c r="N1189" s="1"/>
      <c r="O1189" s="109" t="str">
        <f>parametros!$C$3</f>
        <v>Presencial</v>
      </c>
      <c r="P1189" s="77" t="str">
        <f>parametros!$M$3</f>
        <v>Teletrabalho</v>
      </c>
      <c r="Q1189" s="1"/>
      <c r="R1189" s="109" t="str">
        <f>parametros!$C$3</f>
        <v>Presencial</v>
      </c>
      <c r="S1189" s="77" t="str">
        <f>parametros!$M$3</f>
        <v>Teletrabalho</v>
      </c>
      <c r="T1189" s="1"/>
      <c r="U1189" s="109" t="str">
        <f>parametros!$C$3</f>
        <v>Presencial</v>
      </c>
      <c r="V1189" s="77" t="str">
        <f>parametros!$M$3</f>
        <v>Teletrabalho</v>
      </c>
      <c r="W1189" s="1"/>
      <c r="X1189" s="109" t="str">
        <f>parametros!$C$3</f>
        <v>Presencial</v>
      </c>
      <c r="Y1189" s="77" t="str">
        <f>parametros!$M$3</f>
        <v>Teletrabalho</v>
      </c>
      <c r="Z1189" s="1"/>
      <c r="AA1189" s="109" t="str">
        <f>parametros!$C$3</f>
        <v>Presencial</v>
      </c>
      <c r="AB1189" s="77" t="str">
        <f>parametros!$M$3</f>
        <v>Teletrabalho</v>
      </c>
      <c r="AC1189" s="1"/>
      <c r="AD1189" s="109" t="str">
        <f>parametros!$C$3</f>
        <v>Presencial</v>
      </c>
      <c r="AE1189" s="77" t="str">
        <f>parametros!$M$3</f>
        <v>Teletrabalho</v>
      </c>
      <c r="AF1189" s="1"/>
      <c r="AG1189" s="109" t="str">
        <f>parametros!$C$3</f>
        <v>Presencial</v>
      </c>
      <c r="AH1189" s="77" t="str">
        <f>parametros!$M$3</f>
        <v>Teletrabalho</v>
      </c>
      <c r="AI1189" s="1"/>
      <c r="AJ1189" s="109" t="str">
        <f>parametros!$C$3</f>
        <v>Presencial</v>
      </c>
      <c r="AK1189" s="77" t="str">
        <f>parametros!$M$3</f>
        <v>Teletrabalho</v>
      </c>
      <c r="AL1189" s="1"/>
      <c r="AM1189" s="109" t="str">
        <f>parametros!$C$3</f>
        <v>Presencial</v>
      </c>
      <c r="AN1189" s="77" t="str">
        <f>parametros!$M$3</f>
        <v>Teletrabalho</v>
      </c>
      <c r="AO1189" s="1"/>
      <c r="AP1189" s="109" t="str">
        <f>parametros!$C$3</f>
        <v>Presencial</v>
      </c>
      <c r="AQ1189" s="77" t="str">
        <f>parametros!$M$3</f>
        <v>Teletrabalho</v>
      </c>
      <c r="AR1189" s="1"/>
      <c r="AS1189" s="109" t="str">
        <f>parametros!$C$3</f>
        <v>Presencial</v>
      </c>
      <c r="AT1189" s="77" t="str">
        <f>parametros!$M$3</f>
        <v>Teletrabalho</v>
      </c>
    </row>
    <row r="1190" spans="1:47" ht="15" customHeight="1" x14ac:dyDescent="0.25">
      <c r="A1190" s="10" t="str">
        <f>IF('1_geral'!$D$10="","",'1_geral'!$A$10)</f>
        <v/>
      </c>
      <c r="B1190" s="48" t="str">
        <f>IF('1_geral'!$G$10="","",'1_geral'!$G$10)</f>
        <v/>
      </c>
      <c r="C1190" s="48" t="str">
        <f>IF('1_geral'!$D$10="","",'1_geral'!$D$10)</f>
        <v/>
      </c>
      <c r="D1190" s="35" t="str">
        <f>IF(C1190="","",1/'3_pessoal'!C$10)</f>
        <v/>
      </c>
      <c r="E1190" s="11">
        <f>IF(C1190="",0,'3_pessoal'!DJ$10)</f>
        <v>0</v>
      </c>
      <c r="F1190" s="107">
        <f>IF(C1190="",0,'3_pessoal'!DL$10)</f>
        <v>0</v>
      </c>
      <c r="G1190" s="11">
        <f>IF(C1190="",0,SUM(E1190,F1190))</f>
        <v>0</v>
      </c>
      <c r="I1190" s="11">
        <f t="shared" ref="I1190:I1221" si="580">IF(C1190="",0,SUM(L1190,O1190,R1190,U1190,X1190,AA1190,AD1190,AG1190,AJ1190,AM1190,AP1190,AS1190))</f>
        <v>0</v>
      </c>
      <c r="J1190" s="112">
        <f t="shared" ref="J1190:J1221" si="581">IF(C1190="",0,SUM(M1190,P1190,S1190,V1190,Y1190,AB1190,AE1190,AH1190,AK1190,AN1190,AQ1190,AT1190))</f>
        <v>0</v>
      </c>
      <c r="L1190" s="11">
        <f>IFERROR(IF($E1190="",0,$D1190*IF($AU1190="22d",$E1190,IF($AU1190="4w",$E1190,IF($AU1190="2w",$E1190,IF($AU1190="1m",$E1190,IF($AU1190="1b",$E1190/6,IF($AU1190="1t",$E1190/4,IF($AU1190="1q",$E1190/3,IF($AU1190="1s",$E1190/2,IF($AU1190="1a",$E1190,IF($AU1190="b1",$E1190/2,IF($AU1190="q1",$E1190/3,IF($AU1190="t1",$E1190/4,IF($AU1190="s1",$E1190/6,IF($AU1190="1b1",$E1190/2,0))))))))))))))),0)</f>
        <v>0</v>
      </c>
      <c r="M1190" s="107">
        <f>IFERROR(IF($F1190="",0,$D1190*IF($AU1190="22d",$F1190,IF($AU1190="4w",$F1190,IF($AU1190="2w",$F1190,IF($AU1190="1m",$F1190,IF($AU1190="1b",VF1190/6,IF($AU1190="1t",$F1190/4,IF($AU1190="1q",$F1190/3,IF($AU1190="1s",$F1190/2,IF($AU1190="1a",$F1190,IF($AU1190="b1",$F1190/2,IF($AU1190="q1",$F1190/3,IF($AU1190="t1",$F1190/4,IF($AU1190="s1",$F1190/6,IF($AU1190="1b1",$F1190/2,0))))))))))))))),0)</f>
        <v>0</v>
      </c>
      <c r="O1190" s="11">
        <f>IFERROR(IF($E1190="",0,$D1190*IF($AU1190="22d",$E1190,IF($AU1190="4w",$E1190,IF($AU1190="2w",$E1190,IF($AU1190="1m",$E1190,IF($AU1190="2b",$E1190/6,IF($AU1190="2t",$E1190/4,IF($AU1190="2q",$E1190/3,IF($AU1190="2s",$E1190/2,IF($AU1190="2a",$E1190,IF($AU1190="b1",$E1190/2,IF($AU1190="q1",$E1190/3,IF($AU1190="t1",$E1190/4,IF($AU1190="s1",$E1190/6,IF($AU1190="2b2",$E1190/2,0))))))))))))))),0)</f>
        <v>0</v>
      </c>
      <c r="P1190" s="107">
        <f>IFERROR(IF($F1190="",0,$D1190*IF($AU1190="22d",$F1190,IF($AU1190="4w",$F1190,IF($AU1190="2w",$F1190,IF($AU1190="1m",$F1190,IF($AU1190="2b",$F1190/6,IF($AU1190="2t",$F1190/4,IF($AU1190="2q",$F1190/3,IF($AU1190="2s",$F1190/2,IF($AU1190="2a",$F1190,IF($AU1190="b1",$F1190/2,IF($AU1190="q1",$F1190/3,IF($AU1190="t1",$F1190/4,IF($AU1190="s1",$F1190/6,IF($AU1190="2b2",$F1190/2,0))))))))))))))),0)</f>
        <v>0</v>
      </c>
      <c r="R1190" s="11">
        <f>IFERROR(IF($E1190="",0,$D1190*IF($AU1190="22d",$E1190,IF($AU1190="4w",$E1190,IF($AU1190="2w",$E1190,IF($AU1190="1m",$E1190,IF($AU1190="1b",$E1190/6,IF($AU1190="3t",$E1190/4,IF($AU1190="3q",$E1190/3,IF($AU1190="3s",$E1190/2,IF($AU1190="3a",$E1190,IF($AU1190="b2",$E1190/2,IF($AU1190="q1",$E1190/3,IF($AU1190="t1",$E1190/4,IF($AU1190="s1",$E1190/6,IF($AU1190="2b2",$E1190/2,0))))))))))))))),0)</f>
        <v>0</v>
      </c>
      <c r="S1190" s="107">
        <f>IFERROR(IF($F1190="",0,$D1190*IF($AU1190="22d",$F1190,IF($AU1190="4w",$F1190,IF($AU1190="2w",$F1190,IF($AU1190="1m",$F1190,IF($AU1190="1b",$F1190/6,IF($AU1190="3t",$F1190/4,IF($AU1190="3q",$F1190/3,IF($AU1190="3s",$F1190/2,IF($AU1190="3a",$F1190,IF($AU1190="b2",$F1190/2,IF($AU1190="q1",$F1190/3,IF($AU1190="t1",$F1190/4,IF($AU1190="s1",$F1190/6,IF($AU1190="2b2",$F1190/2,0))))))))))))))),0)</f>
        <v>0</v>
      </c>
      <c r="U1190" s="11">
        <f>IFERROR(IF($E1190="",0,$D1190*IF($AU1190="22d",$E1190,IF($AU1190="4w",$E1190,IF($AU1190="2w",$E1190,IF($AU1190="1m",$E1190,IF($AU1190="2b",$E1190/6,IF($AU1190="1t",$E1190/4,IF($AU1190="4q",$E1190/3,IF($AU1190="4s",$E1190/2,IF($AU1190="4a",$E1190,IF($AU1190="b2",$E1190/2,IF($AU1190="q1",$E1190/3,IF($AU1190="t2",$E1190/4,IF($AU1190="s1",$E1190/6,IF($AU1190="3b3",$E1190/2,0))))))))))))))),0)</f>
        <v>0</v>
      </c>
      <c r="V1190" s="107">
        <f>IFERROR(IF($F1190="",0,$D1190*IF($AU1190="22d",$F1190,IF($AU1190="4w",$F1190,IF($AU1190="2w",$F1190,IF($AU1190="1m",$F1190,IF($AU1190="2b",$F1190/6,IF($AU1190="1t",$F1190/4,IF($AU1190="4q",$F1190/3,IF($AU1190="4s",$F1190/2,IF($AU1190="4a",$F1190,IF($AU1190="b2",$F1190/2,IF($AU1190="q1",$F1190/3,IF($AU1190="t2",$F1190/4,IF($AU1190="s1",$F1190/6,IF($AU1190="3b3",$F1190/2,0))))))))))))))),0)</f>
        <v>0</v>
      </c>
      <c r="X1190" s="11">
        <f>IFERROR(IF($E1190="",0,$D1190*IF($AU1190="22d",$E1190,IF($AU1190="4w",$E1190,IF($AU1190="2w",$E1190,IF($AU1190="1m",$E1190,IF($AU1190="1b",$E1190/6,IF($AU1190="2t",$E1190/4,IF($AU1190="1q",$E1190/3,IF($AU1190="5s",$E1190/2,IF($AU1190="5a",$E1190,IF($AU1190="b3",$E1190/2,IF($AU1190="q2",$E1190/3,IF($AU1190="t2",$E1190/4,IF($AU1190="s1",$E1190/6,IF($AU1190="3b3",$E1190/2,0))))))))))))))),0)</f>
        <v>0</v>
      </c>
      <c r="Y1190" s="107">
        <f>IFERROR(IF($F1190="",0,$D1190*IF($AU1190="22d",$F1190,IF($AU1190="4w",$F1190,IF($AU1190="2w",$F1190,IF($AU1190="1m",$F1190,IF($AU1190="1b",$F1190/6,IF($AU1190="2t",$F1190/4,IF($AU1190="1q",$F1190/3,IF($AU1190="5s",$F1190/2,IF($AU1190="5a",$F1190,IF($AU1190="b3",$F1190/2,IF($AU1190="q2",$F1190/3,IF($AU1190="t2",$F1190/4,IF($AU1190="s1",$F1190/6,IF($AU1190="3b3",$F1190/2,0))))))))))))))),0)</f>
        <v>0</v>
      </c>
      <c r="AA1190" s="11">
        <f>IFERROR(IF($E1190="",0,$D1190*IF($AU1190="22d",$E1190,IF($AU1190="4w",$E1190,IF($AU1190="2w",$E1190,IF($AU1190="1m",$E1190,IF($AU1190="2b",$E1190/6,IF($AU1190="3t",$E1190/4,IF($AU1190="2q",$E1190/3,IF($AU1190="6s",$E1190/2,IF($AU1190="6a",$E1190,IF($AU1190="b3",$E1190/2,IF($AU1190="q2",$E1190/3,IF($AU1190="t2",$E1190/4,IF($AU1190="s1",$E1190/6,IF($AU1190="4b4",$E1190/2,0))))))))))))))),0)</f>
        <v>0</v>
      </c>
      <c r="AB1190" s="107">
        <f>IFERROR(IF($F1190="",0,$D1190*IF($AU1190="22d",$F1190,IF($AU1190="4w",$F1190,IF($AU1190="2w",$F1190,IF($AU1190="1m",$F1190,IF($AU1190="2b",$F1190/6,IF($AU1190="3t",$F1190/4,IF($AU1190="2q",$F1190/3,IF($AU1190="6s",$F1190/2,IF($AU1190="6a",$F1190,IF($AU1190="b3",$F1190/2,IF($AU1190="q2",$F1190/3,IF($AU1190="t2",$F1190/4,IF($AU1190="s1",$F1190/6,IF($AU1190="4b4",$F1190/2,0))))))))))))))),0)</f>
        <v>0</v>
      </c>
      <c r="AD1190" s="11">
        <f>IFERROR(IF($E1190="",0,$D1190*IF($AU1190="22d",$E1190,IF($AU1190="4w",$E1190,IF($AU1190="2w",$E1190,IF($AU1190="1m",$E1190,IF($AU1190="1b",$E1190/6,IF($AU1190="1t",$E1190/4,IF($AU1190="3q",$E1190/3,IF($AU1190="1s",$E1190/2,IF($AU1190="7a",$E1190,IF($AU1190="b3",$E1190/2,IF($AU1190="q2",$E1190/3,IF($AU1190="t3",$E1190/4,IF($AU1190="s2",$E1190/6,IF($AU1190="4b4",$E1190/2,0))))))))))))))),0)</f>
        <v>0</v>
      </c>
      <c r="AE1190" s="107">
        <f>IFERROR(IF($F1190="",0,$D1190*IF($AU1190="22d",$F1190,IF($AU1190="4w",$F1190,IF($AU1190="2w",$F1190,IF($AU1190="1m",$F1190,IF($AU1190="1b",$F1190/6,IF($AU1190="1t",$F1190/4,IF($AU1190="3q",$F1190/3,IF($AU1190="1s",$F1190/2,IF($AU1190="7a",$F1190,IF($AU1190="b3",$F1190/2,IF($AU1190="q2",$F1190/3,IF($AU1190="t3",$F1190/4,IF($AU1190="s2",$F1190/6,IF($AU1190="4b4",$F1190/2,0))))))))))))))),0)</f>
        <v>0</v>
      </c>
      <c r="AG1190" s="11">
        <f>IFERROR(IF($E1190="",0,$D1190*IF($AU1190="22d",$E1190,IF($AU1190="4w",$E1190,IF($AU1190="2w",$E1190,IF($AU1190="1m",$E1190,IF($AU1190="2b",$E1190/6,IF($AU1190="2t",$E1190/4,IF($AU1190="4q",$E1190/3,IF($AU1190="2s",$E1190/2,IF($AU1190="8a",$E1190,IF($AU1190="b4",$E1190/2,IF($AU1190="q2",$E1190/3,IF($AU1190="t3",$E1190/4,IF($AU1190="s2",$E1190/6,IF($AU1190="5b5",$E1190/2,0))))))))))))))),0)</f>
        <v>0</v>
      </c>
      <c r="AH1190" s="107">
        <f>IFERROR(IF($F1190="",0,$D1190*IF($AU1190="22d",$F1190,IF($AU1190="4w",$F1190,IF($AU1190="2w",$F1190,IF($AU1190="1m",$F1190,IF($AU1190="2b",$F1190/6,IF($AU1190="2t",$F1190/4,IF($AU1190="4q",$F1190/3,IF($AU1190="2s",$F1190/2,IF($AU1190="8a",$F1190,IF($AU1190="b4",$F1190/2,IF($AU1190="q2",$F1190/3,IF($AU1190="t3",$F1190/4,IF($AU1190="s2",$F1190/6,IF($AU1190="5b5",$F1190/2,0))))))))))))))),0)</f>
        <v>0</v>
      </c>
      <c r="AJ1190" s="11">
        <f>IFERROR(IF($E1190="",0,$D1190*IF($AU1190="22d",$E1190,IF($AU1190="4w",$E1190,IF($AU1190="2w",$E1190,IF($AU1190="1m",$E1190,IF($AU1190="1b",$E1190/6,IF($AU1190="3t",$E1190/4,IF($AU1190="1q",$E1190/3,IF($AU1190="3s",$E1190/2,IF($AU1190="9a",$E1190,IF($AU1190="b5",$E1190/2,IF($AU1190="q3",$E1190/3,IF($AU1190="t3",$E1190/4,IF($AU1190="s2",$E1190/6,IF($AU1190="5b5",$E1190/2,0))))))))))))))),0)</f>
        <v>0</v>
      </c>
      <c r="AK1190" s="107">
        <f>IFERROR(IF($F1190="",0,$D1190*IF($AU1190="22d",$F1190,IF($AU1190="4w",$F1190,IF($AU1190="2w",$F1190,IF($AU1190="1m",$F1190,IF($AU1190="1b",$F1190/6,IF($AU1190="3t",$F1190/4,IF($AU1190="1q",$F1190/3,IF($AU1190="3s",$F1190/2,IF($AU1190="9a",$F1190,IF($AU1190="b5",$F1190/2,IF($AU1190="q3",$F1190/3,IF($AU1190="t3",$F1190/4,IF($AU1190="s2",$F1190/6,IF($AU1190="5b5",$F1190/2,0))))))))))))))),0)</f>
        <v>0</v>
      </c>
      <c r="AM1190" s="11">
        <f>IFERROR(IF($E1190="",0,$D1190*IF($AU1190="22d",$E1190,IF($AU1190="4w",$E1190,IF($AU1190="2w",$E1190,IF($AU1190="1m",$E1190,IF($AU1190="2b",$E1190/6,IF($AU1190="1t",$E1190/4,IF($AU1190="2q",$E1190/3,IF($AU1190="4s",$E1190/2,IF($AU1190="10a",$E1190,IF($AU1190="b5",$E1190/2,IF($AU1190="q3",$E1190/3,IF($AU1190="t4",$E1190/4,IF($AU1190="s2",$E1190/6,IF($AU1190="6b6",$E1190/2,0))))))))))))))),0)</f>
        <v>0</v>
      </c>
      <c r="AN1190" s="107">
        <f>IFERROR(IF($F1190="",0,$D1190*IF($AU1190="22d",$F1190,IF($AU1190="4w",$F1190,IF($AU1190="2w",$F1190,IF($AU1190="1m",$F1190,IF($AU1190="2b",$F1190/6,IF($AU1190="1t",$F1190/4,IF($AU1190="2q",$F1190/3,IF($AU1190="4s",$F1190/2,IF($AU1190="10a",$F1190,IF($AU1190="b5",$F1190/2,IF($AU1190="q3",$F1190/3,IF($AU1190="t4",$F1190/4,IF($AU1190="s2",$F1190/6,IF($AU1190="6b6",$F1190/2,0))))))))))))))),0)</f>
        <v>0</v>
      </c>
      <c r="AP1190" s="11">
        <f>IFERROR(IF($E1190="",0,$D1190*IF($AU1190="22d",$E1190,IF($AU1190="4w",$E1190,IF($AU1190="2w",$E1190,IF($AU1190="1m",$E1190,IF($AU1190="1b",$E1190/6,IF($AU1190="2t",$E1190/4,IF($AU1190="3q",$E1190/3,IF($AU1190="5s",$E1190/2,IF($AU1190="11a",$E1190,IF($AU1190="b6",$E1190/2,IF($AU1190="q3",$E1190/3,IF($AU1190="t4",$E1190/4,IF($AU1190="s2",$E1190/6,IF($AU1190="6b6",$E1190/2,0))))))))))))))),0)</f>
        <v>0</v>
      </c>
      <c r="AQ1190" s="107">
        <f>IFERROR(IF($F1190="",0,$D1190*IF($AU1190="22d",$F1190,IF($AU1190="4w",$F1190,IF($AU1190="2w",$F1190,IF($AU1190="1m",$F1190,IF($AU1190="1b",$F1190/6,IF($AU1190="2t",$F1190/4,IF($AU1190="3q",$F1190/3,IF($AU1190="5s",$F1190/2,IF($AU1190="11a",$F1190,IF($AU1190="b6",$F1190/2,IF($AU1190="q3",$F1190/3,IF($AU1190="t4",$F1190/4,IF($AU1190="s2",$F1190/6,IF($AU1190="6b6",$F1190/2,0))))))))))))))),0)</f>
        <v>0</v>
      </c>
      <c r="AS1190" s="11">
        <f>IFERROR(IF($E1190="",0,$D1190*IF($AU1190="22d",$E1190,IF($AU1190="4w",$E1190,IF($AU1190="2w",$E1190,IF($AU1190="1m",$E1190,IF($AU1190="2b",$E1190/6,IF($AU1190="3t",$E1190/4,IF($AU1190="4q",$E1190/3,IF($AU1190="6s",$E1190/2,IF($AU1190="12a",$E1190,IF($AU1190="b6",$E1190/2,IF($AU1190="q3",$E1190/3,IF($AU1190="t4",$E1190/4,IF($AU1190="s2",$E1190/6,IF($AU1190="1b1",$E1190/2,0))))))))))))))),0)</f>
        <v>0</v>
      </c>
      <c r="AT1190" s="107">
        <f>IFERROR(IF($F1190="",0,$D1190*IF($AU1190="22d",$F1190,IF($AU1190="4w",$F1190,IF($AU1190="2w",$F1190,IF($AU1190="1m",$F1190,IF($AU1190="2b",$F1190/6,IF($AU1190="3t",$F1190/4,IF($AU1190="4q",$F1190/3,IF($AU1190="6s",$F1190/2,IF($AU1190="12a",$F1190,IF($AU1190="b6",$F1190/2,IF($AU1190="q3",$F1190/3,IF($AU1190="t4",$F1190/4,IF($AU1190="s2",$F1190/6,IF($AU1190="1b1",$F1190/2,0))))))))))))))),0)</f>
        <v>0</v>
      </c>
      <c r="AU1190" s="158" t="str">
        <f>IF(C1190="","",VLOOKUP(B1190,apoio!P:S,4,0))</f>
        <v/>
      </c>
    </row>
    <row r="1191" spans="1:47" ht="15" customHeight="1" x14ac:dyDescent="0.25">
      <c r="A1191" s="7" t="str">
        <f>IF('1_geral'!$D$11="","",'1_geral'!$A$11)</f>
        <v/>
      </c>
      <c r="B1191" s="49" t="str">
        <f>IF('1_geral'!$G$11="","",'1_geral'!$G$11)</f>
        <v/>
      </c>
      <c r="C1191" s="49" t="str">
        <f>IF('1_geral'!$D$11="","",'1_geral'!$D$11)</f>
        <v/>
      </c>
      <c r="D1191" s="35" t="str">
        <f>IF(C1191="","",1/'3_pessoal'!C$11)</f>
        <v/>
      </c>
      <c r="E1191" s="12">
        <f>IF(C1191="",0,'3_pessoal'!DJ$11)</f>
        <v>0</v>
      </c>
      <c r="F1191" s="33">
        <f>IF(C1191="",0,'3_pessoal'!DL$11)</f>
        <v>0</v>
      </c>
      <c r="G1191" s="12">
        <f t="shared" ref="G1191:G1239" si="582">IF(C1191="",0,SUM(E1191,F1191))</f>
        <v>0</v>
      </c>
      <c r="I1191" s="12">
        <f t="shared" si="580"/>
        <v>0</v>
      </c>
      <c r="J1191" s="12">
        <f t="shared" si="581"/>
        <v>0</v>
      </c>
      <c r="L1191" s="12">
        <f t="shared" ref="L1191:L1239" si="583">IFERROR(IF($E1191="",0,$D1191*IF($AU1191="22d",$E1191,IF($AU1191="4w",$E1191,IF($AU1191="2w",$E1191,IF($AU1191="1m",$E1191,IF($AU1191="1b",$E1191/6,IF($AU1191="1t",$E1191/4,IF($AU1191="1q",$E1191/3,IF($AU1191="1s",$E1191/2,IF($AU1191="1a",$E1191,IF($AU1191="b1",$E1191/2,IF($AU1191="q1",$E1191/3,IF($AU1191="t1",$E1191/4,IF($AU1191="s1",$E1191/6,IF($AU1191="1b1",$E1191/2,0))))))))))))))),0)</f>
        <v>0</v>
      </c>
      <c r="M1191" s="33">
        <f t="shared" ref="M1191:M1239" si="584">IFERROR(IF($F1191="",0,$D1191*IF($AU1191="22d",$F1191,IF($AU1191="4w",$F1191,IF($AU1191="2w",$F1191,IF($AU1191="1m",$F1191,IF($AU1191="1b",VF1191/6,IF($AU1191="1t",$F1191/4,IF($AU1191="1q",$F1191/3,IF($AU1191="1s",$F1191/2,IF($AU1191="1a",$F1191,IF($AU1191="b1",$F1191/2,IF($AU1191="q1",$F1191/3,IF($AU1191="t1",$F1191/4,IF($AU1191="s1",$F1191/6,IF($AU1191="1b1",$F1191/2,0))))))))))))))),0)</f>
        <v>0</v>
      </c>
      <c r="O1191" s="12">
        <f t="shared" ref="O1191:O1239" si="585">IFERROR(IF($E1191="",0,$D1191*IF($AU1191="22d",$E1191,IF($AU1191="4w",$E1191,IF($AU1191="2w",$E1191,IF($AU1191="1m",$E1191,IF($AU1191="2b",$E1191/6,IF($AU1191="2t",$E1191/4,IF($AU1191="2q",$E1191/3,IF($AU1191="2s",$E1191/2,IF($AU1191="2a",$E1191,IF($AU1191="b1",$E1191/2,IF($AU1191="q1",$E1191/3,IF($AU1191="t1",$E1191/4,IF($AU1191="s1",$E1191/6,IF($AU1191="2b2",$E1191/2,0))))))))))))))),0)</f>
        <v>0</v>
      </c>
      <c r="P1191" s="33">
        <f t="shared" ref="P1191:P1239" si="586">IFERROR(IF($F1191="",0,$D1191*IF($AU1191="22d",$F1191,IF($AU1191="4w",$F1191,IF($AU1191="2w",$F1191,IF($AU1191="1m",$F1191,IF($AU1191="2b",$F1191/6,IF($AU1191="2t",$F1191/4,IF($AU1191="2q",$F1191/3,IF($AU1191="2s",$F1191/2,IF($AU1191="2a",$F1191,IF($AU1191="b1",$F1191/2,IF($AU1191="q1",$F1191/3,IF($AU1191="t1",$F1191/4,IF($AU1191="s1",$F1191/6,IF($AU1191="2b2",$F1191/2,0))))))))))))))),0)</f>
        <v>0</v>
      </c>
      <c r="R1191" s="12">
        <f t="shared" ref="R1191:R1239" si="587">IFERROR(IF($E1191="",0,$D1191*IF($AU1191="22d",$E1191,IF($AU1191="4w",$E1191,IF($AU1191="2w",$E1191,IF($AU1191="1m",$E1191,IF($AU1191="1b",$E1191/6,IF($AU1191="3t",$E1191/4,IF($AU1191="3q",$E1191/3,IF($AU1191="3s",$E1191/2,IF($AU1191="3a",$E1191,IF($AU1191="b2",$E1191/2,IF($AU1191="q1",$E1191/3,IF($AU1191="t1",$E1191/4,IF($AU1191="s1",$E1191/6,IF($AU1191="2b2",$E1191/2,0))))))))))))))),0)</f>
        <v>0</v>
      </c>
      <c r="S1191" s="33">
        <f t="shared" ref="S1191:S1239" si="588">IFERROR(IF($F1191="",0,$D1191*IF($AU1191="22d",$F1191,IF($AU1191="4w",$F1191,IF($AU1191="2w",$F1191,IF($AU1191="1m",$F1191,IF($AU1191="1b",$F1191/6,IF($AU1191="3t",$F1191/4,IF($AU1191="3q",$F1191/3,IF($AU1191="3s",$F1191/2,IF($AU1191="3a",$F1191,IF($AU1191="b2",$F1191/2,IF($AU1191="q1",$F1191/3,IF($AU1191="t1",$F1191/4,IF($AU1191="s1",$F1191/6,IF($AU1191="2b2",$F1191/2,0))))))))))))))),0)</f>
        <v>0</v>
      </c>
      <c r="U1191" s="12">
        <f t="shared" ref="U1191:U1239" si="589">IFERROR(IF($E1191="",0,$D1191*IF($AU1191="22d",$E1191,IF($AU1191="4w",$E1191,IF($AU1191="2w",$E1191,IF($AU1191="1m",$E1191,IF($AU1191="2b",$E1191/6,IF($AU1191="1t",$E1191/4,IF($AU1191="4q",$E1191/3,IF($AU1191="4s",$E1191/2,IF($AU1191="4a",$E1191,IF($AU1191="b2",$E1191/2,IF($AU1191="q1",$E1191/3,IF($AU1191="t2",$E1191/4,IF($AU1191="s1",$E1191/6,IF($AU1191="3b3",$E1191/2,0))))))))))))))),0)</f>
        <v>0</v>
      </c>
      <c r="V1191" s="33">
        <f t="shared" ref="V1191:V1239" si="590">IFERROR(IF($F1191="",0,$D1191*IF($AU1191="22d",$F1191,IF($AU1191="4w",$F1191,IF($AU1191="2w",$F1191,IF($AU1191="1m",$F1191,IF($AU1191="2b",$F1191/6,IF($AU1191="1t",$F1191/4,IF($AU1191="4q",$F1191/3,IF($AU1191="4s",$F1191/2,IF($AU1191="4a",$F1191,IF($AU1191="b2",$F1191/2,IF($AU1191="q1",$F1191/3,IF($AU1191="t2",$F1191/4,IF($AU1191="s1",$F1191/6,IF($AU1191="3b3",$F1191/2,0))))))))))))))),0)</f>
        <v>0</v>
      </c>
      <c r="X1191" s="12">
        <f t="shared" ref="X1191:X1239" si="591">IFERROR(IF($E1191="",0,$D1191*IF($AU1191="22d",$E1191,IF($AU1191="4w",$E1191,IF($AU1191="2w",$E1191,IF($AU1191="1m",$E1191,IF($AU1191="1b",$E1191/6,IF($AU1191="2t",$E1191/4,IF($AU1191="1q",$E1191/3,IF($AU1191="5s",$E1191/2,IF($AU1191="5a",$E1191,IF($AU1191="b3",$E1191/2,IF($AU1191="q2",$E1191/3,IF($AU1191="t2",$E1191/4,IF($AU1191="s1",$E1191/6,IF($AU1191="3b3",$E1191/2,0))))))))))))))),0)</f>
        <v>0</v>
      </c>
      <c r="Y1191" s="33">
        <f t="shared" ref="Y1191:Y1239" si="592">IFERROR(IF($F1191="",0,$D1191*IF($AU1191="22d",$F1191,IF($AU1191="4w",$F1191,IF($AU1191="2w",$F1191,IF($AU1191="1m",$F1191,IF($AU1191="1b",$F1191/6,IF($AU1191="2t",$F1191/4,IF($AU1191="1q",$F1191/3,IF($AU1191="5s",$F1191/2,IF($AU1191="5a",$F1191,IF($AU1191="b3",$F1191/2,IF($AU1191="q2",$F1191/3,IF($AU1191="t2",$F1191/4,IF($AU1191="s1",$F1191/6,IF($AU1191="3b3",$F1191/2,0))))))))))))))),0)</f>
        <v>0</v>
      </c>
      <c r="AA1191" s="12">
        <f t="shared" ref="AA1191:AA1239" si="593">IFERROR(IF($E1191="",0,$D1191*IF($AU1191="22d",$E1191,IF($AU1191="4w",$E1191,IF($AU1191="2w",$E1191,IF($AU1191="1m",$E1191,IF($AU1191="2b",$E1191/6,IF($AU1191="3t",$E1191/4,IF($AU1191="2q",$E1191/3,IF($AU1191="6s",$E1191/2,IF($AU1191="6a",$E1191,IF($AU1191="b3",$E1191/2,IF($AU1191="q2",$E1191/3,IF($AU1191="t2",$E1191/4,IF($AU1191="s1",$E1191/6,IF($AU1191="4b4",$E1191/2,0))))))))))))))),0)</f>
        <v>0</v>
      </c>
      <c r="AB1191" s="33">
        <f t="shared" ref="AB1191:AB1239" si="594">IFERROR(IF($F1191="",0,$D1191*IF($AU1191="22d",$F1191,IF($AU1191="4w",$F1191,IF($AU1191="2w",$F1191,IF($AU1191="1m",$F1191,IF($AU1191="2b",$F1191/6,IF($AU1191="3t",$F1191/4,IF($AU1191="2q",$F1191/3,IF($AU1191="6s",$F1191/2,IF($AU1191="6a",$F1191,IF($AU1191="b3",$F1191/2,IF($AU1191="q2",$F1191/3,IF($AU1191="t2",$F1191/4,IF($AU1191="s1",$F1191/6,IF($AU1191="4b4",$F1191/2,0))))))))))))))),0)</f>
        <v>0</v>
      </c>
      <c r="AD1191" s="12">
        <f t="shared" ref="AD1191:AD1239" si="595">IFERROR(IF($E1191="",0,$D1191*IF($AU1191="22d",$E1191,IF($AU1191="4w",$E1191,IF($AU1191="2w",$E1191,IF($AU1191="1m",$E1191,IF($AU1191="1b",$E1191/6,IF($AU1191="1t",$E1191/4,IF($AU1191="3q",$E1191/3,IF($AU1191="1s",$E1191/2,IF($AU1191="7a",$E1191,IF($AU1191="b3",$E1191/2,IF($AU1191="q2",$E1191/3,IF($AU1191="t3",$E1191/4,IF($AU1191="s2",$E1191/6,IF($AU1191="4b4",$E1191/2,0))))))))))))))),0)</f>
        <v>0</v>
      </c>
      <c r="AE1191" s="33">
        <f t="shared" ref="AE1191:AE1239" si="596">IFERROR(IF($F1191="",0,$D1191*IF($AU1191="22d",$F1191,IF($AU1191="4w",$F1191,IF($AU1191="2w",$F1191,IF($AU1191="1m",$F1191,IF($AU1191="1b",$F1191/6,IF($AU1191="1t",$F1191/4,IF($AU1191="3q",$F1191/3,IF($AU1191="1s",$F1191/2,IF($AU1191="7a",$F1191,IF($AU1191="b3",$F1191/2,IF($AU1191="q2",$F1191/3,IF($AU1191="t3",$F1191/4,IF($AU1191="s2",$F1191/6,IF($AU1191="4b4",$F1191/2,0))))))))))))))),0)</f>
        <v>0</v>
      </c>
      <c r="AG1191" s="12">
        <f t="shared" ref="AG1191:AG1239" si="597">IFERROR(IF($E1191="",0,$D1191*IF($AU1191="22d",$E1191,IF($AU1191="4w",$E1191,IF($AU1191="2w",$E1191,IF($AU1191="1m",$E1191,IF($AU1191="2b",$E1191/6,IF($AU1191="2t",$E1191/4,IF($AU1191="4q",$E1191/3,IF($AU1191="2s",$E1191/2,IF($AU1191="8a",$E1191,IF($AU1191="b4",$E1191/2,IF($AU1191="q2",$E1191/3,IF($AU1191="t3",$E1191/4,IF($AU1191="s2",$E1191/6,IF($AU1191="5b5",$E1191/2,0))))))))))))))),0)</f>
        <v>0</v>
      </c>
      <c r="AH1191" s="33">
        <f t="shared" ref="AH1191:AH1239" si="598">IFERROR(IF($F1191="",0,$D1191*IF($AU1191="22d",$F1191,IF($AU1191="4w",$F1191,IF($AU1191="2w",$F1191,IF($AU1191="1m",$F1191,IF($AU1191="2b",$F1191/6,IF($AU1191="2t",$F1191/4,IF($AU1191="4q",$F1191/3,IF($AU1191="2s",$F1191/2,IF($AU1191="8a",$F1191,IF($AU1191="b4",$F1191/2,IF($AU1191="q2",$F1191/3,IF($AU1191="t3",$F1191/4,IF($AU1191="s2",$F1191/6,IF($AU1191="5b5",$F1191/2,0))))))))))))))),0)</f>
        <v>0</v>
      </c>
      <c r="AJ1191" s="12">
        <f t="shared" ref="AJ1191:AJ1239" si="599">IFERROR(IF($E1191="",0,$D1191*IF($AU1191="22d",$E1191,IF($AU1191="4w",$E1191,IF($AU1191="2w",$E1191,IF($AU1191="1m",$E1191,IF($AU1191="1b",$E1191/6,IF($AU1191="3t",$E1191/4,IF($AU1191="1q",$E1191/3,IF($AU1191="3s",$E1191/2,IF($AU1191="9a",$E1191,IF($AU1191="b5",$E1191/2,IF($AU1191="q3",$E1191/3,IF($AU1191="t3",$E1191/4,IF($AU1191="s2",$E1191/6,IF($AU1191="5b5",$E1191/2,0))))))))))))))),0)</f>
        <v>0</v>
      </c>
      <c r="AK1191" s="33">
        <f t="shared" ref="AK1191:AK1239" si="600">IFERROR(IF($F1191="",0,$D1191*IF($AU1191="22d",$F1191,IF($AU1191="4w",$F1191,IF($AU1191="2w",$F1191,IF($AU1191="1m",$F1191,IF($AU1191="1b",$F1191/6,IF($AU1191="3t",$F1191/4,IF($AU1191="1q",$F1191/3,IF($AU1191="3s",$F1191/2,IF($AU1191="9a",$F1191,IF($AU1191="b5",$F1191/2,IF($AU1191="q3",$F1191/3,IF($AU1191="t3",$F1191/4,IF($AU1191="s2",$F1191/6,IF($AU1191="5b5",$F1191/2,0))))))))))))))),0)</f>
        <v>0</v>
      </c>
      <c r="AM1191" s="12">
        <f t="shared" ref="AM1191:AM1239" si="601">IFERROR(IF($E1191="",0,$D1191*IF($AU1191="22d",$E1191,IF($AU1191="4w",$E1191,IF($AU1191="2w",$E1191,IF($AU1191="1m",$E1191,IF($AU1191="2b",$E1191/6,IF($AU1191="1t",$E1191/4,IF($AU1191="2q",$E1191/3,IF($AU1191="4s",$E1191/2,IF($AU1191="10a",$E1191,IF($AU1191="b5",$E1191/2,IF($AU1191="q3",$E1191/3,IF($AU1191="t4",$E1191/4,IF($AU1191="s2",$E1191/6,IF($AU1191="6b6",$E1191/2,0))))))))))))))),0)</f>
        <v>0</v>
      </c>
      <c r="AN1191" s="33">
        <f t="shared" ref="AN1191:AN1239" si="602">IFERROR(IF($F1191="",0,$D1191*IF($AU1191="22d",$F1191,IF($AU1191="4w",$F1191,IF($AU1191="2w",$F1191,IF($AU1191="1m",$F1191,IF($AU1191="2b",$F1191/6,IF($AU1191="1t",$F1191/4,IF($AU1191="2q",$F1191/3,IF($AU1191="4s",$F1191/2,IF($AU1191="10a",$F1191,IF($AU1191="b5",$F1191/2,IF($AU1191="q3",$F1191/3,IF($AU1191="t4",$F1191/4,IF($AU1191="s2",$F1191/6,IF($AU1191="6b6",$F1191/2,0))))))))))))))),0)</f>
        <v>0</v>
      </c>
      <c r="AP1191" s="12">
        <f t="shared" ref="AP1191:AP1239" si="603">IFERROR(IF($E1191="",0,$D1191*IF($AU1191="22d",$E1191,IF($AU1191="4w",$E1191,IF($AU1191="2w",$E1191,IF($AU1191="1m",$E1191,IF($AU1191="1b",$E1191/6,IF($AU1191="2t",$E1191/4,IF($AU1191="3q",$E1191/3,IF($AU1191="5s",$E1191/2,IF($AU1191="11a",$E1191,IF($AU1191="b6",$E1191/2,IF($AU1191="q3",$E1191/3,IF($AU1191="t4",$E1191/4,IF($AU1191="s2",$E1191/6,IF($AU1191="6b6",$E1191/2,0))))))))))))))),0)</f>
        <v>0</v>
      </c>
      <c r="AQ1191" s="33">
        <f t="shared" ref="AQ1191:AQ1239" si="604">IFERROR(IF($F1191="",0,$D1191*IF($AU1191="22d",$F1191,IF($AU1191="4w",$F1191,IF($AU1191="2w",$F1191,IF($AU1191="1m",$F1191,IF($AU1191="1b",$F1191/6,IF($AU1191="2t",$F1191/4,IF($AU1191="3q",$F1191/3,IF($AU1191="5s",$F1191/2,IF($AU1191="11a",$F1191,IF($AU1191="b6",$F1191/2,IF($AU1191="q3",$F1191/3,IF($AU1191="t4",$F1191/4,IF($AU1191="s2",$F1191/6,IF($AU1191="6b6",$F1191/2,0))))))))))))))),0)</f>
        <v>0</v>
      </c>
      <c r="AS1191" s="12">
        <f t="shared" ref="AS1191:AS1239" si="605">IFERROR(IF($E1191="",0,$D1191*IF($AU1191="22d",$E1191,IF($AU1191="4w",$E1191,IF($AU1191="2w",$E1191,IF($AU1191="1m",$E1191,IF($AU1191="2b",$E1191/6,IF($AU1191="3t",$E1191/4,IF($AU1191="4q",$E1191/3,IF($AU1191="6s",$E1191/2,IF($AU1191="12a",$E1191,IF($AU1191="b6",$E1191/2,IF($AU1191="q3",$E1191/3,IF($AU1191="t4",$E1191/4,IF($AU1191="s2",$E1191/6,IF($AU1191="1b1",$E1191/2,0))))))))))))))),0)</f>
        <v>0</v>
      </c>
      <c r="AT1191" s="33">
        <f t="shared" ref="AT1191:AT1239" si="606">IFERROR(IF($F1191="",0,$D1191*IF($AU1191="22d",$F1191,IF($AU1191="4w",$F1191,IF($AU1191="2w",$F1191,IF($AU1191="1m",$F1191,IF($AU1191="2b",$F1191/6,IF($AU1191="3t",$F1191/4,IF($AU1191="4q",$F1191/3,IF($AU1191="6s",$F1191/2,IF($AU1191="12a",$F1191,IF($AU1191="b6",$F1191/2,IF($AU1191="q3",$F1191/3,IF($AU1191="t4",$F1191/4,IF($AU1191="s2",$F1191/6,IF($AU1191="1b1",$F1191/2,0))))))))))))))),0)</f>
        <v>0</v>
      </c>
      <c r="AU1191" s="158" t="str">
        <f>IF(C1191="","",VLOOKUP(B1191,apoio!P:S,4,0))</f>
        <v/>
      </c>
    </row>
    <row r="1192" spans="1:47" ht="15" customHeight="1" x14ac:dyDescent="0.25">
      <c r="A1192" s="10" t="str">
        <f>IF('1_geral'!$D$12="","",'1_geral'!$A$12)</f>
        <v/>
      </c>
      <c r="B1192" s="48" t="str">
        <f>IF('1_geral'!$G$12="","",'1_geral'!$G$12)</f>
        <v/>
      </c>
      <c r="C1192" s="48" t="str">
        <f>IF('1_geral'!$D$12="","",'1_geral'!$D$12)</f>
        <v/>
      </c>
      <c r="D1192" s="35" t="str">
        <f>IF(C1192="","",1/'3_pessoal'!C$12)</f>
        <v/>
      </c>
      <c r="E1192" s="11">
        <f>IF(C1192="",0,'3_pessoal'!DJ$12)</f>
        <v>0</v>
      </c>
      <c r="F1192" s="108">
        <f>IF(C1192="",0,'3_pessoal'!DL$12)</f>
        <v>0</v>
      </c>
      <c r="G1192" s="11">
        <f t="shared" si="582"/>
        <v>0</v>
      </c>
      <c r="I1192" s="11">
        <f t="shared" si="580"/>
        <v>0</v>
      </c>
      <c r="J1192" s="112">
        <f t="shared" si="581"/>
        <v>0</v>
      </c>
      <c r="L1192" s="11">
        <f t="shared" si="583"/>
        <v>0</v>
      </c>
      <c r="M1192" s="108">
        <f t="shared" si="584"/>
        <v>0</v>
      </c>
      <c r="O1192" s="11">
        <f t="shared" si="585"/>
        <v>0</v>
      </c>
      <c r="P1192" s="108">
        <f t="shared" si="586"/>
        <v>0</v>
      </c>
      <c r="R1192" s="11">
        <f t="shared" si="587"/>
        <v>0</v>
      </c>
      <c r="S1192" s="108">
        <f t="shared" si="588"/>
        <v>0</v>
      </c>
      <c r="U1192" s="11">
        <f t="shared" si="589"/>
        <v>0</v>
      </c>
      <c r="V1192" s="108">
        <f t="shared" si="590"/>
        <v>0</v>
      </c>
      <c r="X1192" s="11">
        <f t="shared" si="591"/>
        <v>0</v>
      </c>
      <c r="Y1192" s="108">
        <f t="shared" si="592"/>
        <v>0</v>
      </c>
      <c r="AA1192" s="11">
        <f t="shared" si="593"/>
        <v>0</v>
      </c>
      <c r="AB1192" s="108">
        <f t="shared" si="594"/>
        <v>0</v>
      </c>
      <c r="AD1192" s="11">
        <f t="shared" si="595"/>
        <v>0</v>
      </c>
      <c r="AE1192" s="108">
        <f t="shared" si="596"/>
        <v>0</v>
      </c>
      <c r="AG1192" s="11">
        <f t="shared" si="597"/>
        <v>0</v>
      </c>
      <c r="AH1192" s="108">
        <f t="shared" si="598"/>
        <v>0</v>
      </c>
      <c r="AJ1192" s="11">
        <f t="shared" si="599"/>
        <v>0</v>
      </c>
      <c r="AK1192" s="108">
        <f t="shared" si="600"/>
        <v>0</v>
      </c>
      <c r="AM1192" s="11">
        <f t="shared" si="601"/>
        <v>0</v>
      </c>
      <c r="AN1192" s="108">
        <f t="shared" si="602"/>
        <v>0</v>
      </c>
      <c r="AP1192" s="11">
        <f t="shared" si="603"/>
        <v>0</v>
      </c>
      <c r="AQ1192" s="108">
        <f t="shared" si="604"/>
        <v>0</v>
      </c>
      <c r="AS1192" s="11">
        <f t="shared" si="605"/>
        <v>0</v>
      </c>
      <c r="AT1192" s="108">
        <f t="shared" si="606"/>
        <v>0</v>
      </c>
      <c r="AU1192" s="158" t="str">
        <f>IF(C1192="","",VLOOKUP(B1192,apoio!P:S,4,0))</f>
        <v/>
      </c>
    </row>
    <row r="1193" spans="1:47" ht="15" customHeight="1" x14ac:dyDescent="0.25">
      <c r="A1193" s="7" t="str">
        <f>IF('1_geral'!$D$13="","",'1_geral'!$A$13)</f>
        <v/>
      </c>
      <c r="B1193" s="49" t="str">
        <f>IF('1_geral'!$G$13="","",'1_geral'!$G$13)</f>
        <v/>
      </c>
      <c r="C1193" s="49" t="str">
        <f>IF('1_geral'!$D$13="","",'1_geral'!$D$13)</f>
        <v/>
      </c>
      <c r="D1193" s="35" t="str">
        <f>IF(C1193="","",1/'3_pessoal'!C$13)</f>
        <v/>
      </c>
      <c r="E1193" s="12">
        <f>IF(C1193="",0,'3_pessoal'!DJ$13)</f>
        <v>0</v>
      </c>
      <c r="F1193" s="33">
        <f>IF(C1193="",0,'3_pessoal'!DL$13)</f>
        <v>0</v>
      </c>
      <c r="G1193" s="12">
        <f t="shared" si="582"/>
        <v>0</v>
      </c>
      <c r="I1193" s="12">
        <f t="shared" si="580"/>
        <v>0</v>
      </c>
      <c r="J1193" s="12">
        <f t="shared" si="581"/>
        <v>0</v>
      </c>
      <c r="L1193" s="12">
        <f t="shared" si="583"/>
        <v>0</v>
      </c>
      <c r="M1193" s="33">
        <f t="shared" si="584"/>
        <v>0</v>
      </c>
      <c r="O1193" s="12">
        <f t="shared" si="585"/>
        <v>0</v>
      </c>
      <c r="P1193" s="33">
        <f t="shared" si="586"/>
        <v>0</v>
      </c>
      <c r="R1193" s="12">
        <f t="shared" si="587"/>
        <v>0</v>
      </c>
      <c r="S1193" s="33">
        <f t="shared" si="588"/>
        <v>0</v>
      </c>
      <c r="U1193" s="12">
        <f t="shared" si="589"/>
        <v>0</v>
      </c>
      <c r="V1193" s="33">
        <f t="shared" si="590"/>
        <v>0</v>
      </c>
      <c r="X1193" s="12">
        <f t="shared" si="591"/>
        <v>0</v>
      </c>
      <c r="Y1193" s="33">
        <f t="shared" si="592"/>
        <v>0</v>
      </c>
      <c r="AA1193" s="12">
        <f t="shared" si="593"/>
        <v>0</v>
      </c>
      <c r="AB1193" s="33">
        <f t="shared" si="594"/>
        <v>0</v>
      </c>
      <c r="AD1193" s="12">
        <f t="shared" si="595"/>
        <v>0</v>
      </c>
      <c r="AE1193" s="33">
        <f t="shared" si="596"/>
        <v>0</v>
      </c>
      <c r="AG1193" s="12">
        <f t="shared" si="597"/>
        <v>0</v>
      </c>
      <c r="AH1193" s="33">
        <f t="shared" si="598"/>
        <v>0</v>
      </c>
      <c r="AJ1193" s="12">
        <f t="shared" si="599"/>
        <v>0</v>
      </c>
      <c r="AK1193" s="33">
        <f t="shared" si="600"/>
        <v>0</v>
      </c>
      <c r="AM1193" s="12">
        <f t="shared" si="601"/>
        <v>0</v>
      </c>
      <c r="AN1193" s="33">
        <f t="shared" si="602"/>
        <v>0</v>
      </c>
      <c r="AP1193" s="12">
        <f t="shared" si="603"/>
        <v>0</v>
      </c>
      <c r="AQ1193" s="33">
        <f t="shared" si="604"/>
        <v>0</v>
      </c>
      <c r="AS1193" s="12">
        <f t="shared" si="605"/>
        <v>0</v>
      </c>
      <c r="AT1193" s="33">
        <f t="shared" si="606"/>
        <v>0</v>
      </c>
      <c r="AU1193" s="158" t="str">
        <f>IF(C1193="","",VLOOKUP(B1193,apoio!P:S,4,0))</f>
        <v/>
      </c>
    </row>
    <row r="1194" spans="1:47" ht="15" customHeight="1" x14ac:dyDescent="0.25">
      <c r="A1194" s="10" t="str">
        <f>IF('1_geral'!$D$14="","",'1_geral'!$A$14)</f>
        <v/>
      </c>
      <c r="B1194" s="48" t="str">
        <f>IF('1_geral'!$G$14="","",'1_geral'!$G$14)</f>
        <v/>
      </c>
      <c r="C1194" s="48" t="str">
        <f>IF('1_geral'!$D$14="","",'1_geral'!$D$14)</f>
        <v/>
      </c>
      <c r="D1194" s="35" t="str">
        <f>IF(C1194="","",1/'3_pessoal'!C$14)</f>
        <v/>
      </c>
      <c r="E1194" s="11">
        <f>IF(C1194="",0,'3_pessoal'!DJ$14)</f>
        <v>0</v>
      </c>
      <c r="F1194" s="108">
        <f>IF(C1194="",0,'3_pessoal'!DL$14)</f>
        <v>0</v>
      </c>
      <c r="G1194" s="11">
        <f t="shared" si="582"/>
        <v>0</v>
      </c>
      <c r="I1194" s="11">
        <f t="shared" si="580"/>
        <v>0</v>
      </c>
      <c r="J1194" s="112">
        <f t="shared" si="581"/>
        <v>0</v>
      </c>
      <c r="L1194" s="11">
        <f t="shared" si="583"/>
        <v>0</v>
      </c>
      <c r="M1194" s="108">
        <f t="shared" si="584"/>
        <v>0</v>
      </c>
      <c r="O1194" s="11">
        <f t="shared" si="585"/>
        <v>0</v>
      </c>
      <c r="P1194" s="108">
        <f t="shared" si="586"/>
        <v>0</v>
      </c>
      <c r="R1194" s="11">
        <f t="shared" si="587"/>
        <v>0</v>
      </c>
      <c r="S1194" s="108">
        <f t="shared" si="588"/>
        <v>0</v>
      </c>
      <c r="U1194" s="11">
        <f t="shared" si="589"/>
        <v>0</v>
      </c>
      <c r="V1194" s="108">
        <f t="shared" si="590"/>
        <v>0</v>
      </c>
      <c r="X1194" s="11">
        <f t="shared" si="591"/>
        <v>0</v>
      </c>
      <c r="Y1194" s="108">
        <f t="shared" si="592"/>
        <v>0</v>
      </c>
      <c r="AA1194" s="11">
        <f t="shared" si="593"/>
        <v>0</v>
      </c>
      <c r="AB1194" s="108">
        <f t="shared" si="594"/>
        <v>0</v>
      </c>
      <c r="AD1194" s="11">
        <f t="shared" si="595"/>
        <v>0</v>
      </c>
      <c r="AE1194" s="108">
        <f t="shared" si="596"/>
        <v>0</v>
      </c>
      <c r="AG1194" s="11">
        <f t="shared" si="597"/>
        <v>0</v>
      </c>
      <c r="AH1194" s="108">
        <f t="shared" si="598"/>
        <v>0</v>
      </c>
      <c r="AJ1194" s="11">
        <f t="shared" si="599"/>
        <v>0</v>
      </c>
      <c r="AK1194" s="108">
        <f t="shared" si="600"/>
        <v>0</v>
      </c>
      <c r="AM1194" s="11">
        <f t="shared" si="601"/>
        <v>0</v>
      </c>
      <c r="AN1194" s="108">
        <f t="shared" si="602"/>
        <v>0</v>
      </c>
      <c r="AP1194" s="11">
        <f t="shared" si="603"/>
        <v>0</v>
      </c>
      <c r="AQ1194" s="108">
        <f t="shared" si="604"/>
        <v>0</v>
      </c>
      <c r="AS1194" s="11">
        <f t="shared" si="605"/>
        <v>0</v>
      </c>
      <c r="AT1194" s="108">
        <f t="shared" si="606"/>
        <v>0</v>
      </c>
      <c r="AU1194" s="158" t="str">
        <f>IF(C1194="","",VLOOKUP(B1194,apoio!P:S,4,0))</f>
        <v/>
      </c>
    </row>
    <row r="1195" spans="1:47" ht="15" customHeight="1" x14ac:dyDescent="0.25">
      <c r="A1195" s="7" t="str">
        <f>IF('1_geral'!$D$15="","",'1_geral'!$A$15)</f>
        <v/>
      </c>
      <c r="B1195" s="49" t="str">
        <f>IF('1_geral'!$G$15="","",'1_geral'!$G$15)</f>
        <v/>
      </c>
      <c r="C1195" s="49" t="str">
        <f>IF('1_geral'!$D$15="","",'1_geral'!$D$15)</f>
        <v/>
      </c>
      <c r="D1195" s="35" t="str">
        <f>IF(C1195="","",1/'3_pessoal'!C$15)</f>
        <v/>
      </c>
      <c r="E1195" s="12">
        <f>IF(C1195="",0,'3_pessoal'!DJ$15)</f>
        <v>0</v>
      </c>
      <c r="F1195" s="33">
        <f>IF(C1195="",0,'3_pessoal'!DL$15)</f>
        <v>0</v>
      </c>
      <c r="G1195" s="12">
        <f t="shared" si="582"/>
        <v>0</v>
      </c>
      <c r="I1195" s="12">
        <f t="shared" si="580"/>
        <v>0</v>
      </c>
      <c r="J1195" s="12">
        <f t="shared" si="581"/>
        <v>0</v>
      </c>
      <c r="L1195" s="12">
        <f t="shared" si="583"/>
        <v>0</v>
      </c>
      <c r="M1195" s="33">
        <f t="shared" si="584"/>
        <v>0</v>
      </c>
      <c r="O1195" s="12">
        <f t="shared" si="585"/>
        <v>0</v>
      </c>
      <c r="P1195" s="33">
        <f t="shared" si="586"/>
        <v>0</v>
      </c>
      <c r="R1195" s="12">
        <f t="shared" si="587"/>
        <v>0</v>
      </c>
      <c r="S1195" s="33">
        <f t="shared" si="588"/>
        <v>0</v>
      </c>
      <c r="U1195" s="12">
        <f t="shared" si="589"/>
        <v>0</v>
      </c>
      <c r="V1195" s="33">
        <f t="shared" si="590"/>
        <v>0</v>
      </c>
      <c r="X1195" s="12">
        <f t="shared" si="591"/>
        <v>0</v>
      </c>
      <c r="Y1195" s="33">
        <f t="shared" si="592"/>
        <v>0</v>
      </c>
      <c r="AA1195" s="12">
        <f t="shared" si="593"/>
        <v>0</v>
      </c>
      <c r="AB1195" s="33">
        <f t="shared" si="594"/>
        <v>0</v>
      </c>
      <c r="AD1195" s="12">
        <f t="shared" si="595"/>
        <v>0</v>
      </c>
      <c r="AE1195" s="33">
        <f t="shared" si="596"/>
        <v>0</v>
      </c>
      <c r="AG1195" s="12">
        <f t="shared" si="597"/>
        <v>0</v>
      </c>
      <c r="AH1195" s="33">
        <f t="shared" si="598"/>
        <v>0</v>
      </c>
      <c r="AJ1195" s="12">
        <f t="shared" si="599"/>
        <v>0</v>
      </c>
      <c r="AK1195" s="33">
        <f t="shared" si="600"/>
        <v>0</v>
      </c>
      <c r="AM1195" s="12">
        <f t="shared" si="601"/>
        <v>0</v>
      </c>
      <c r="AN1195" s="33">
        <f t="shared" si="602"/>
        <v>0</v>
      </c>
      <c r="AP1195" s="12">
        <f t="shared" si="603"/>
        <v>0</v>
      </c>
      <c r="AQ1195" s="33">
        <f t="shared" si="604"/>
        <v>0</v>
      </c>
      <c r="AS1195" s="12">
        <f t="shared" si="605"/>
        <v>0</v>
      </c>
      <c r="AT1195" s="33">
        <f t="shared" si="606"/>
        <v>0</v>
      </c>
      <c r="AU1195" s="158" t="str">
        <f>IF(C1195="","",VLOOKUP(B1195,apoio!P:S,4,0))</f>
        <v/>
      </c>
    </row>
    <row r="1196" spans="1:47" ht="15" customHeight="1" x14ac:dyDescent="0.25">
      <c r="A1196" s="10" t="str">
        <f>IF('1_geral'!$D$16="","",'1_geral'!$A$16)</f>
        <v/>
      </c>
      <c r="B1196" s="48" t="str">
        <f>IF('1_geral'!$G$16="","",'1_geral'!$G$16)</f>
        <v/>
      </c>
      <c r="C1196" s="48" t="str">
        <f>IF('1_geral'!$D$16="","",'1_geral'!$D$16)</f>
        <v/>
      </c>
      <c r="D1196" s="35" t="str">
        <f>IF(C1196="","",1/'3_pessoal'!C$16)</f>
        <v/>
      </c>
      <c r="E1196" s="11">
        <f>IF(C1196="",0,'3_pessoal'!DJ$16)</f>
        <v>0</v>
      </c>
      <c r="F1196" s="108">
        <f>IF(C1196="",0,'3_pessoal'!DL$16)</f>
        <v>0</v>
      </c>
      <c r="G1196" s="11">
        <f t="shared" si="582"/>
        <v>0</v>
      </c>
      <c r="I1196" s="11">
        <f t="shared" si="580"/>
        <v>0</v>
      </c>
      <c r="J1196" s="112">
        <f t="shared" si="581"/>
        <v>0</v>
      </c>
      <c r="L1196" s="11">
        <f t="shared" si="583"/>
        <v>0</v>
      </c>
      <c r="M1196" s="108">
        <f t="shared" si="584"/>
        <v>0</v>
      </c>
      <c r="O1196" s="11">
        <f t="shared" si="585"/>
        <v>0</v>
      </c>
      <c r="P1196" s="108">
        <f t="shared" si="586"/>
        <v>0</v>
      </c>
      <c r="R1196" s="11">
        <f t="shared" si="587"/>
        <v>0</v>
      </c>
      <c r="S1196" s="108">
        <f t="shared" si="588"/>
        <v>0</v>
      </c>
      <c r="U1196" s="11">
        <f t="shared" si="589"/>
        <v>0</v>
      </c>
      <c r="V1196" s="108">
        <f t="shared" si="590"/>
        <v>0</v>
      </c>
      <c r="X1196" s="11">
        <f t="shared" si="591"/>
        <v>0</v>
      </c>
      <c r="Y1196" s="108">
        <f t="shared" si="592"/>
        <v>0</v>
      </c>
      <c r="AA1196" s="11">
        <f t="shared" si="593"/>
        <v>0</v>
      </c>
      <c r="AB1196" s="108">
        <f t="shared" si="594"/>
        <v>0</v>
      </c>
      <c r="AD1196" s="11">
        <f t="shared" si="595"/>
        <v>0</v>
      </c>
      <c r="AE1196" s="108">
        <f t="shared" si="596"/>
        <v>0</v>
      </c>
      <c r="AG1196" s="11">
        <f t="shared" si="597"/>
        <v>0</v>
      </c>
      <c r="AH1196" s="108">
        <f t="shared" si="598"/>
        <v>0</v>
      </c>
      <c r="AJ1196" s="11">
        <f t="shared" si="599"/>
        <v>0</v>
      </c>
      <c r="AK1196" s="108">
        <f t="shared" si="600"/>
        <v>0</v>
      </c>
      <c r="AM1196" s="11">
        <f t="shared" si="601"/>
        <v>0</v>
      </c>
      <c r="AN1196" s="108">
        <f t="shared" si="602"/>
        <v>0</v>
      </c>
      <c r="AP1196" s="11">
        <f t="shared" si="603"/>
        <v>0</v>
      </c>
      <c r="AQ1196" s="108">
        <f t="shared" si="604"/>
        <v>0</v>
      </c>
      <c r="AS1196" s="11">
        <f t="shared" si="605"/>
        <v>0</v>
      </c>
      <c r="AT1196" s="108">
        <f t="shared" si="606"/>
        <v>0</v>
      </c>
      <c r="AU1196" s="158" t="str">
        <f>IF(C1196="","",VLOOKUP(B1196,apoio!P:S,4,0))</f>
        <v/>
      </c>
    </row>
    <row r="1197" spans="1:47" ht="15" customHeight="1" x14ac:dyDescent="0.25">
      <c r="A1197" s="7" t="str">
        <f>IF('1_geral'!$D$17="","",'1_geral'!$A$17)</f>
        <v/>
      </c>
      <c r="B1197" s="49" t="str">
        <f>IF('1_geral'!$G$17="","",'1_geral'!$G$17)</f>
        <v/>
      </c>
      <c r="C1197" s="49" t="str">
        <f>IF('1_geral'!$D$17="","",'1_geral'!$D$17)</f>
        <v/>
      </c>
      <c r="D1197" s="35" t="str">
        <f>IF(C1197="","",1/'3_pessoal'!C$17)</f>
        <v/>
      </c>
      <c r="E1197" s="12">
        <f>IF(C1197="",0,'3_pessoal'!DJ$17)</f>
        <v>0</v>
      </c>
      <c r="F1197" s="33">
        <f>IF(C1197="",0,'3_pessoal'!DL$17)</f>
        <v>0</v>
      </c>
      <c r="G1197" s="12">
        <f t="shared" si="582"/>
        <v>0</v>
      </c>
      <c r="I1197" s="12">
        <f t="shared" si="580"/>
        <v>0</v>
      </c>
      <c r="J1197" s="12">
        <f t="shared" si="581"/>
        <v>0</v>
      </c>
      <c r="L1197" s="12">
        <f t="shared" si="583"/>
        <v>0</v>
      </c>
      <c r="M1197" s="33">
        <f t="shared" si="584"/>
        <v>0</v>
      </c>
      <c r="O1197" s="12">
        <f t="shared" si="585"/>
        <v>0</v>
      </c>
      <c r="P1197" s="33">
        <f t="shared" si="586"/>
        <v>0</v>
      </c>
      <c r="R1197" s="12">
        <f t="shared" si="587"/>
        <v>0</v>
      </c>
      <c r="S1197" s="33">
        <f t="shared" si="588"/>
        <v>0</v>
      </c>
      <c r="U1197" s="12">
        <f t="shared" si="589"/>
        <v>0</v>
      </c>
      <c r="V1197" s="33">
        <f t="shared" si="590"/>
        <v>0</v>
      </c>
      <c r="X1197" s="12">
        <f t="shared" si="591"/>
        <v>0</v>
      </c>
      <c r="Y1197" s="33">
        <f t="shared" si="592"/>
        <v>0</v>
      </c>
      <c r="AA1197" s="12">
        <f t="shared" si="593"/>
        <v>0</v>
      </c>
      <c r="AB1197" s="33">
        <f t="shared" si="594"/>
        <v>0</v>
      </c>
      <c r="AD1197" s="12">
        <f t="shared" si="595"/>
        <v>0</v>
      </c>
      <c r="AE1197" s="33">
        <f t="shared" si="596"/>
        <v>0</v>
      </c>
      <c r="AG1197" s="12">
        <f t="shared" si="597"/>
        <v>0</v>
      </c>
      <c r="AH1197" s="33">
        <f t="shared" si="598"/>
        <v>0</v>
      </c>
      <c r="AJ1197" s="12">
        <f t="shared" si="599"/>
        <v>0</v>
      </c>
      <c r="AK1197" s="33">
        <f t="shared" si="600"/>
        <v>0</v>
      </c>
      <c r="AM1197" s="12">
        <f t="shared" si="601"/>
        <v>0</v>
      </c>
      <c r="AN1197" s="33">
        <f t="shared" si="602"/>
        <v>0</v>
      </c>
      <c r="AP1197" s="12">
        <f t="shared" si="603"/>
        <v>0</v>
      </c>
      <c r="AQ1197" s="33">
        <f t="shared" si="604"/>
        <v>0</v>
      </c>
      <c r="AS1197" s="12">
        <f t="shared" si="605"/>
        <v>0</v>
      </c>
      <c r="AT1197" s="33">
        <f t="shared" si="606"/>
        <v>0</v>
      </c>
      <c r="AU1197" s="158" t="str">
        <f>IF(C1197="","",VLOOKUP(B1197,apoio!P:S,4,0))</f>
        <v/>
      </c>
    </row>
    <row r="1198" spans="1:47" ht="15" customHeight="1" x14ac:dyDescent="0.25">
      <c r="A1198" s="10" t="str">
        <f>IF('1_geral'!$D$18="","",'1_geral'!$A$18)</f>
        <v/>
      </c>
      <c r="B1198" s="48" t="str">
        <f>IF('1_geral'!$G$18="","",'1_geral'!$G$18)</f>
        <v/>
      </c>
      <c r="C1198" s="48" t="str">
        <f>IF('1_geral'!$D$18="","",'1_geral'!$D$18)</f>
        <v/>
      </c>
      <c r="D1198" s="35" t="str">
        <f>IF(C1198="","",1/'3_pessoal'!C$18)</f>
        <v/>
      </c>
      <c r="E1198" s="11">
        <f>IF(C1198="",0,'3_pessoal'!DJ$18)</f>
        <v>0</v>
      </c>
      <c r="F1198" s="108">
        <f>IF(C1198="",0,'3_pessoal'!DL$18)</f>
        <v>0</v>
      </c>
      <c r="G1198" s="11">
        <f t="shared" si="582"/>
        <v>0</v>
      </c>
      <c r="I1198" s="11">
        <f t="shared" si="580"/>
        <v>0</v>
      </c>
      <c r="J1198" s="112">
        <f t="shared" si="581"/>
        <v>0</v>
      </c>
      <c r="L1198" s="11">
        <f t="shared" si="583"/>
        <v>0</v>
      </c>
      <c r="M1198" s="108">
        <f t="shared" si="584"/>
        <v>0</v>
      </c>
      <c r="O1198" s="11">
        <f t="shared" si="585"/>
        <v>0</v>
      </c>
      <c r="P1198" s="108">
        <f t="shared" si="586"/>
        <v>0</v>
      </c>
      <c r="R1198" s="11">
        <f t="shared" si="587"/>
        <v>0</v>
      </c>
      <c r="S1198" s="108">
        <f t="shared" si="588"/>
        <v>0</v>
      </c>
      <c r="U1198" s="11">
        <f t="shared" si="589"/>
        <v>0</v>
      </c>
      <c r="V1198" s="108">
        <f t="shared" si="590"/>
        <v>0</v>
      </c>
      <c r="X1198" s="11">
        <f t="shared" si="591"/>
        <v>0</v>
      </c>
      <c r="Y1198" s="108">
        <f t="shared" si="592"/>
        <v>0</v>
      </c>
      <c r="AA1198" s="11">
        <f t="shared" si="593"/>
        <v>0</v>
      </c>
      <c r="AB1198" s="108">
        <f t="shared" si="594"/>
        <v>0</v>
      </c>
      <c r="AD1198" s="11">
        <f t="shared" si="595"/>
        <v>0</v>
      </c>
      <c r="AE1198" s="108">
        <f t="shared" si="596"/>
        <v>0</v>
      </c>
      <c r="AG1198" s="11">
        <f t="shared" si="597"/>
        <v>0</v>
      </c>
      <c r="AH1198" s="108">
        <f t="shared" si="598"/>
        <v>0</v>
      </c>
      <c r="AJ1198" s="11">
        <f t="shared" si="599"/>
        <v>0</v>
      </c>
      <c r="AK1198" s="108">
        <f t="shared" si="600"/>
        <v>0</v>
      </c>
      <c r="AM1198" s="11">
        <f t="shared" si="601"/>
        <v>0</v>
      </c>
      <c r="AN1198" s="108">
        <f t="shared" si="602"/>
        <v>0</v>
      </c>
      <c r="AP1198" s="11">
        <f t="shared" si="603"/>
        <v>0</v>
      </c>
      <c r="AQ1198" s="108">
        <f t="shared" si="604"/>
        <v>0</v>
      </c>
      <c r="AS1198" s="11">
        <f t="shared" si="605"/>
        <v>0</v>
      </c>
      <c r="AT1198" s="108">
        <f t="shared" si="606"/>
        <v>0</v>
      </c>
      <c r="AU1198" s="158" t="str">
        <f>IF(C1198="","",VLOOKUP(B1198,apoio!P:S,4,0))</f>
        <v/>
      </c>
    </row>
    <row r="1199" spans="1:47" ht="15" customHeight="1" x14ac:dyDescent="0.25">
      <c r="A1199" s="7" t="str">
        <f>IF('1_geral'!$D$19="","",'1_geral'!$A$19)</f>
        <v/>
      </c>
      <c r="B1199" s="49" t="str">
        <f>IF('1_geral'!$G$19="","",'1_geral'!$G$19)</f>
        <v/>
      </c>
      <c r="C1199" s="49" t="str">
        <f>IF('1_geral'!$D$19="","",'1_geral'!$D$19)</f>
        <v/>
      </c>
      <c r="D1199" s="35" t="str">
        <f>IF(C1199="","",1/'3_pessoal'!C$19)</f>
        <v/>
      </c>
      <c r="E1199" s="12">
        <f>IF(C1199="",0,'3_pessoal'!DJ$19)</f>
        <v>0</v>
      </c>
      <c r="F1199" s="33">
        <f>IF(C1199="",0,'3_pessoal'!DL$19)</f>
        <v>0</v>
      </c>
      <c r="G1199" s="12">
        <f t="shared" si="582"/>
        <v>0</v>
      </c>
      <c r="I1199" s="12">
        <f t="shared" si="580"/>
        <v>0</v>
      </c>
      <c r="J1199" s="12">
        <f t="shared" si="581"/>
        <v>0</v>
      </c>
      <c r="L1199" s="12">
        <f t="shared" si="583"/>
        <v>0</v>
      </c>
      <c r="M1199" s="33">
        <f t="shared" si="584"/>
        <v>0</v>
      </c>
      <c r="O1199" s="12">
        <f t="shared" si="585"/>
        <v>0</v>
      </c>
      <c r="P1199" s="33">
        <f t="shared" si="586"/>
        <v>0</v>
      </c>
      <c r="R1199" s="12">
        <f t="shared" si="587"/>
        <v>0</v>
      </c>
      <c r="S1199" s="33">
        <f t="shared" si="588"/>
        <v>0</v>
      </c>
      <c r="U1199" s="12">
        <f t="shared" si="589"/>
        <v>0</v>
      </c>
      <c r="V1199" s="33">
        <f t="shared" si="590"/>
        <v>0</v>
      </c>
      <c r="X1199" s="12">
        <f t="shared" si="591"/>
        <v>0</v>
      </c>
      <c r="Y1199" s="33">
        <f t="shared" si="592"/>
        <v>0</v>
      </c>
      <c r="AA1199" s="12">
        <f t="shared" si="593"/>
        <v>0</v>
      </c>
      <c r="AB1199" s="33">
        <f t="shared" si="594"/>
        <v>0</v>
      </c>
      <c r="AD1199" s="12">
        <f t="shared" si="595"/>
        <v>0</v>
      </c>
      <c r="AE1199" s="33">
        <f t="shared" si="596"/>
        <v>0</v>
      </c>
      <c r="AG1199" s="12">
        <f t="shared" si="597"/>
        <v>0</v>
      </c>
      <c r="AH1199" s="33">
        <f t="shared" si="598"/>
        <v>0</v>
      </c>
      <c r="AJ1199" s="12">
        <f t="shared" si="599"/>
        <v>0</v>
      </c>
      <c r="AK1199" s="33">
        <f t="shared" si="600"/>
        <v>0</v>
      </c>
      <c r="AM1199" s="12">
        <f t="shared" si="601"/>
        <v>0</v>
      </c>
      <c r="AN1199" s="33">
        <f t="shared" si="602"/>
        <v>0</v>
      </c>
      <c r="AP1199" s="12">
        <f t="shared" si="603"/>
        <v>0</v>
      </c>
      <c r="AQ1199" s="33">
        <f t="shared" si="604"/>
        <v>0</v>
      </c>
      <c r="AS1199" s="12">
        <f t="shared" si="605"/>
        <v>0</v>
      </c>
      <c r="AT1199" s="33">
        <f t="shared" si="606"/>
        <v>0</v>
      </c>
      <c r="AU1199" s="158" t="str">
        <f>IF(C1199="","",VLOOKUP(B1199,apoio!P:S,4,0))</f>
        <v/>
      </c>
    </row>
    <row r="1200" spans="1:47" ht="15" customHeight="1" x14ac:dyDescent="0.25">
      <c r="A1200" s="10" t="str">
        <f>IF('1_geral'!$D$20="","",'1_geral'!$A$20)</f>
        <v/>
      </c>
      <c r="B1200" s="48" t="str">
        <f>IF('1_geral'!$G$20="","",'1_geral'!$G$20)</f>
        <v/>
      </c>
      <c r="C1200" s="48" t="str">
        <f>IF('1_geral'!$D$20="","",'1_geral'!$D$20)</f>
        <v/>
      </c>
      <c r="D1200" s="35" t="str">
        <f>IF(C1200="","",1/'3_pessoal'!C$20)</f>
        <v/>
      </c>
      <c r="E1200" s="11">
        <f>IF(C1200="",0,'3_pessoal'!DJ$20)</f>
        <v>0</v>
      </c>
      <c r="F1200" s="108">
        <f>IF(C1200="",0,'3_pessoal'!DL$20)</f>
        <v>0</v>
      </c>
      <c r="G1200" s="11">
        <f t="shared" si="582"/>
        <v>0</v>
      </c>
      <c r="I1200" s="11">
        <f t="shared" si="580"/>
        <v>0</v>
      </c>
      <c r="J1200" s="112">
        <f t="shared" si="581"/>
        <v>0</v>
      </c>
      <c r="L1200" s="11">
        <f t="shared" si="583"/>
        <v>0</v>
      </c>
      <c r="M1200" s="108">
        <f t="shared" si="584"/>
        <v>0</v>
      </c>
      <c r="O1200" s="11">
        <f t="shared" si="585"/>
        <v>0</v>
      </c>
      <c r="P1200" s="108">
        <f t="shared" si="586"/>
        <v>0</v>
      </c>
      <c r="R1200" s="11">
        <f t="shared" si="587"/>
        <v>0</v>
      </c>
      <c r="S1200" s="108">
        <f t="shared" si="588"/>
        <v>0</v>
      </c>
      <c r="U1200" s="11">
        <f t="shared" si="589"/>
        <v>0</v>
      </c>
      <c r="V1200" s="108">
        <f t="shared" si="590"/>
        <v>0</v>
      </c>
      <c r="X1200" s="11">
        <f t="shared" si="591"/>
        <v>0</v>
      </c>
      <c r="Y1200" s="108">
        <f t="shared" si="592"/>
        <v>0</v>
      </c>
      <c r="AA1200" s="11">
        <f t="shared" si="593"/>
        <v>0</v>
      </c>
      <c r="AB1200" s="108">
        <f t="shared" si="594"/>
        <v>0</v>
      </c>
      <c r="AD1200" s="11">
        <f t="shared" si="595"/>
        <v>0</v>
      </c>
      <c r="AE1200" s="108">
        <f t="shared" si="596"/>
        <v>0</v>
      </c>
      <c r="AG1200" s="11">
        <f t="shared" si="597"/>
        <v>0</v>
      </c>
      <c r="AH1200" s="108">
        <f t="shared" si="598"/>
        <v>0</v>
      </c>
      <c r="AJ1200" s="11">
        <f t="shared" si="599"/>
        <v>0</v>
      </c>
      <c r="AK1200" s="108">
        <f t="shared" si="600"/>
        <v>0</v>
      </c>
      <c r="AM1200" s="11">
        <f t="shared" si="601"/>
        <v>0</v>
      </c>
      <c r="AN1200" s="108">
        <f t="shared" si="602"/>
        <v>0</v>
      </c>
      <c r="AP1200" s="11">
        <f t="shared" si="603"/>
        <v>0</v>
      </c>
      <c r="AQ1200" s="108">
        <f t="shared" si="604"/>
        <v>0</v>
      </c>
      <c r="AS1200" s="11">
        <f t="shared" si="605"/>
        <v>0</v>
      </c>
      <c r="AT1200" s="108">
        <f t="shared" si="606"/>
        <v>0</v>
      </c>
      <c r="AU1200" s="158" t="str">
        <f>IF(C1200="","",VLOOKUP(B1200,apoio!P:S,4,0))</f>
        <v/>
      </c>
    </row>
    <row r="1201" spans="1:47" ht="15" customHeight="1" x14ac:dyDescent="0.25">
      <c r="A1201" s="7" t="str">
        <f>IF('1_geral'!$D$21="","",'1_geral'!$A$21)</f>
        <v/>
      </c>
      <c r="B1201" s="49" t="str">
        <f>IF('1_geral'!$G$21="","",'1_geral'!$G$21)</f>
        <v/>
      </c>
      <c r="C1201" s="49" t="str">
        <f>IF('1_geral'!$D$21="","",'1_geral'!$D$21)</f>
        <v/>
      </c>
      <c r="D1201" s="35" t="str">
        <f>IF(C1201="","",1/'3_pessoal'!C$21)</f>
        <v/>
      </c>
      <c r="E1201" s="12">
        <f>IF(C1201="",0,'3_pessoal'!DJ$21)</f>
        <v>0</v>
      </c>
      <c r="F1201" s="33">
        <f>IF(C1201="",0,'3_pessoal'!DL$21)</f>
        <v>0</v>
      </c>
      <c r="G1201" s="12">
        <f t="shared" si="582"/>
        <v>0</v>
      </c>
      <c r="I1201" s="12">
        <f t="shared" si="580"/>
        <v>0</v>
      </c>
      <c r="J1201" s="12">
        <f t="shared" si="581"/>
        <v>0</v>
      </c>
      <c r="L1201" s="12">
        <f t="shared" si="583"/>
        <v>0</v>
      </c>
      <c r="M1201" s="33">
        <f t="shared" si="584"/>
        <v>0</v>
      </c>
      <c r="O1201" s="12">
        <f t="shared" si="585"/>
        <v>0</v>
      </c>
      <c r="P1201" s="33">
        <f t="shared" si="586"/>
        <v>0</v>
      </c>
      <c r="R1201" s="12">
        <f t="shared" si="587"/>
        <v>0</v>
      </c>
      <c r="S1201" s="33">
        <f t="shared" si="588"/>
        <v>0</v>
      </c>
      <c r="U1201" s="12">
        <f t="shared" si="589"/>
        <v>0</v>
      </c>
      <c r="V1201" s="33">
        <f t="shared" si="590"/>
        <v>0</v>
      </c>
      <c r="X1201" s="12">
        <f t="shared" si="591"/>
        <v>0</v>
      </c>
      <c r="Y1201" s="33">
        <f t="shared" si="592"/>
        <v>0</v>
      </c>
      <c r="AA1201" s="12">
        <f t="shared" si="593"/>
        <v>0</v>
      </c>
      <c r="AB1201" s="33">
        <f t="shared" si="594"/>
        <v>0</v>
      </c>
      <c r="AD1201" s="12">
        <f t="shared" si="595"/>
        <v>0</v>
      </c>
      <c r="AE1201" s="33">
        <f t="shared" si="596"/>
        <v>0</v>
      </c>
      <c r="AG1201" s="12">
        <f t="shared" si="597"/>
        <v>0</v>
      </c>
      <c r="AH1201" s="33">
        <f t="shared" si="598"/>
        <v>0</v>
      </c>
      <c r="AJ1201" s="12">
        <f t="shared" si="599"/>
        <v>0</v>
      </c>
      <c r="AK1201" s="33">
        <f t="shared" si="600"/>
        <v>0</v>
      </c>
      <c r="AM1201" s="12">
        <f t="shared" si="601"/>
        <v>0</v>
      </c>
      <c r="AN1201" s="33">
        <f t="shared" si="602"/>
        <v>0</v>
      </c>
      <c r="AP1201" s="12">
        <f t="shared" si="603"/>
        <v>0</v>
      </c>
      <c r="AQ1201" s="33">
        <f t="shared" si="604"/>
        <v>0</v>
      </c>
      <c r="AS1201" s="12">
        <f t="shared" si="605"/>
        <v>0</v>
      </c>
      <c r="AT1201" s="33">
        <f t="shared" si="606"/>
        <v>0</v>
      </c>
      <c r="AU1201" s="158" t="str">
        <f>IF(C1201="","",VLOOKUP(B1201,apoio!P:S,4,0))</f>
        <v/>
      </c>
    </row>
    <row r="1202" spans="1:47" ht="15" customHeight="1" x14ac:dyDescent="0.25">
      <c r="A1202" s="10" t="str">
        <f>IF('1_geral'!$D$22="","",'1_geral'!$A$22)</f>
        <v/>
      </c>
      <c r="B1202" s="48" t="str">
        <f>IF('1_geral'!$G$22="","",'1_geral'!$G$22)</f>
        <v/>
      </c>
      <c r="C1202" s="48" t="str">
        <f>IF('1_geral'!$D$22="","",'1_geral'!$D$22)</f>
        <v/>
      </c>
      <c r="D1202" s="35" t="str">
        <f>IF(C1202="","",1/'3_pessoal'!C$22)</f>
        <v/>
      </c>
      <c r="E1202" s="11">
        <f>IF(C1202="",0,'3_pessoal'!DJ$22)</f>
        <v>0</v>
      </c>
      <c r="F1202" s="108">
        <f>IF(C1202="",0,'3_pessoal'!DL$22)</f>
        <v>0</v>
      </c>
      <c r="G1202" s="11">
        <f t="shared" si="582"/>
        <v>0</v>
      </c>
      <c r="I1202" s="11">
        <f t="shared" si="580"/>
        <v>0</v>
      </c>
      <c r="J1202" s="112">
        <f t="shared" si="581"/>
        <v>0</v>
      </c>
      <c r="L1202" s="11">
        <f t="shared" si="583"/>
        <v>0</v>
      </c>
      <c r="M1202" s="108">
        <f t="shared" si="584"/>
        <v>0</v>
      </c>
      <c r="O1202" s="11">
        <f t="shared" si="585"/>
        <v>0</v>
      </c>
      <c r="P1202" s="108">
        <f t="shared" si="586"/>
        <v>0</v>
      </c>
      <c r="R1202" s="11">
        <f t="shared" si="587"/>
        <v>0</v>
      </c>
      <c r="S1202" s="108">
        <f t="shared" si="588"/>
        <v>0</v>
      </c>
      <c r="U1202" s="11">
        <f t="shared" si="589"/>
        <v>0</v>
      </c>
      <c r="V1202" s="108">
        <f t="shared" si="590"/>
        <v>0</v>
      </c>
      <c r="X1202" s="11">
        <f t="shared" si="591"/>
        <v>0</v>
      </c>
      <c r="Y1202" s="108">
        <f t="shared" si="592"/>
        <v>0</v>
      </c>
      <c r="AA1202" s="11">
        <f t="shared" si="593"/>
        <v>0</v>
      </c>
      <c r="AB1202" s="108">
        <f t="shared" si="594"/>
        <v>0</v>
      </c>
      <c r="AD1202" s="11">
        <f t="shared" si="595"/>
        <v>0</v>
      </c>
      <c r="AE1202" s="108">
        <f t="shared" si="596"/>
        <v>0</v>
      </c>
      <c r="AG1202" s="11">
        <f t="shared" si="597"/>
        <v>0</v>
      </c>
      <c r="AH1202" s="108">
        <f t="shared" si="598"/>
        <v>0</v>
      </c>
      <c r="AJ1202" s="11">
        <f t="shared" si="599"/>
        <v>0</v>
      </c>
      <c r="AK1202" s="108">
        <f t="shared" si="600"/>
        <v>0</v>
      </c>
      <c r="AM1202" s="11">
        <f t="shared" si="601"/>
        <v>0</v>
      </c>
      <c r="AN1202" s="108">
        <f t="shared" si="602"/>
        <v>0</v>
      </c>
      <c r="AP1202" s="11">
        <f t="shared" si="603"/>
        <v>0</v>
      </c>
      <c r="AQ1202" s="108">
        <f t="shared" si="604"/>
        <v>0</v>
      </c>
      <c r="AS1202" s="11">
        <f t="shared" si="605"/>
        <v>0</v>
      </c>
      <c r="AT1202" s="108">
        <f t="shared" si="606"/>
        <v>0</v>
      </c>
      <c r="AU1202" s="158" t="str">
        <f>IF(C1202="","",VLOOKUP(B1202,apoio!P:S,4,0))</f>
        <v/>
      </c>
    </row>
    <row r="1203" spans="1:47" ht="15" customHeight="1" x14ac:dyDescent="0.25">
      <c r="A1203" s="7" t="str">
        <f>IF('1_geral'!$D$23="","",'1_geral'!$A$23)</f>
        <v/>
      </c>
      <c r="B1203" s="49" t="str">
        <f>IF('1_geral'!$G$23="","",'1_geral'!$G$23)</f>
        <v/>
      </c>
      <c r="C1203" s="49" t="str">
        <f>IF('1_geral'!$D$23="","",'1_geral'!$D$23)</f>
        <v/>
      </c>
      <c r="D1203" s="35" t="str">
        <f>IF(C1203="","",1/'3_pessoal'!C$23)</f>
        <v/>
      </c>
      <c r="E1203" s="12">
        <f>IF(C1203="",0,'3_pessoal'!DJ$23)</f>
        <v>0</v>
      </c>
      <c r="F1203" s="33">
        <f>IF(C1203="",0,'3_pessoal'!DL$23)</f>
        <v>0</v>
      </c>
      <c r="G1203" s="12">
        <f t="shared" si="582"/>
        <v>0</v>
      </c>
      <c r="I1203" s="12">
        <f t="shared" si="580"/>
        <v>0</v>
      </c>
      <c r="J1203" s="12">
        <f t="shared" si="581"/>
        <v>0</v>
      </c>
      <c r="L1203" s="12">
        <f t="shared" si="583"/>
        <v>0</v>
      </c>
      <c r="M1203" s="33">
        <f t="shared" si="584"/>
        <v>0</v>
      </c>
      <c r="O1203" s="12">
        <f t="shared" si="585"/>
        <v>0</v>
      </c>
      <c r="P1203" s="33">
        <f t="shared" si="586"/>
        <v>0</v>
      </c>
      <c r="R1203" s="12">
        <f t="shared" si="587"/>
        <v>0</v>
      </c>
      <c r="S1203" s="33">
        <f t="shared" si="588"/>
        <v>0</v>
      </c>
      <c r="U1203" s="12">
        <f t="shared" si="589"/>
        <v>0</v>
      </c>
      <c r="V1203" s="33">
        <f t="shared" si="590"/>
        <v>0</v>
      </c>
      <c r="X1203" s="12">
        <f t="shared" si="591"/>
        <v>0</v>
      </c>
      <c r="Y1203" s="33">
        <f t="shared" si="592"/>
        <v>0</v>
      </c>
      <c r="AA1203" s="12">
        <f t="shared" si="593"/>
        <v>0</v>
      </c>
      <c r="AB1203" s="33">
        <f t="shared" si="594"/>
        <v>0</v>
      </c>
      <c r="AD1203" s="12">
        <f t="shared" si="595"/>
        <v>0</v>
      </c>
      <c r="AE1203" s="33">
        <f t="shared" si="596"/>
        <v>0</v>
      </c>
      <c r="AG1203" s="12">
        <f t="shared" si="597"/>
        <v>0</v>
      </c>
      <c r="AH1203" s="33">
        <f t="shared" si="598"/>
        <v>0</v>
      </c>
      <c r="AJ1203" s="12">
        <f t="shared" si="599"/>
        <v>0</v>
      </c>
      <c r="AK1203" s="33">
        <f t="shared" si="600"/>
        <v>0</v>
      </c>
      <c r="AM1203" s="12">
        <f t="shared" si="601"/>
        <v>0</v>
      </c>
      <c r="AN1203" s="33">
        <f t="shared" si="602"/>
        <v>0</v>
      </c>
      <c r="AP1203" s="12">
        <f t="shared" si="603"/>
        <v>0</v>
      </c>
      <c r="AQ1203" s="33">
        <f t="shared" si="604"/>
        <v>0</v>
      </c>
      <c r="AS1203" s="12">
        <f t="shared" si="605"/>
        <v>0</v>
      </c>
      <c r="AT1203" s="33">
        <f t="shared" si="606"/>
        <v>0</v>
      </c>
      <c r="AU1203" s="158" t="str">
        <f>IF(C1203="","",VLOOKUP(B1203,apoio!P:S,4,0))</f>
        <v/>
      </c>
    </row>
    <row r="1204" spans="1:47" ht="15" customHeight="1" x14ac:dyDescent="0.25">
      <c r="A1204" s="10" t="str">
        <f>IF('1_geral'!$D$24="","",'1_geral'!$A$24)</f>
        <v/>
      </c>
      <c r="B1204" s="48" t="str">
        <f>IF('1_geral'!$G$24="","",'1_geral'!$G$24)</f>
        <v/>
      </c>
      <c r="C1204" s="48" t="str">
        <f>IF('1_geral'!$D$24="","",'1_geral'!$D$24)</f>
        <v/>
      </c>
      <c r="D1204" s="35" t="str">
        <f>IF(C1204="","",1/'3_pessoal'!C$24)</f>
        <v/>
      </c>
      <c r="E1204" s="11">
        <f>IF(C1204="",0,'3_pessoal'!DJ$24)</f>
        <v>0</v>
      </c>
      <c r="F1204" s="108">
        <f>IF(C1204="",0,'3_pessoal'!DL$24)</f>
        <v>0</v>
      </c>
      <c r="G1204" s="11">
        <f t="shared" si="582"/>
        <v>0</v>
      </c>
      <c r="I1204" s="11">
        <f t="shared" si="580"/>
        <v>0</v>
      </c>
      <c r="J1204" s="112">
        <f t="shared" si="581"/>
        <v>0</v>
      </c>
      <c r="L1204" s="11">
        <f t="shared" si="583"/>
        <v>0</v>
      </c>
      <c r="M1204" s="108">
        <f t="shared" si="584"/>
        <v>0</v>
      </c>
      <c r="O1204" s="11">
        <f t="shared" si="585"/>
        <v>0</v>
      </c>
      <c r="P1204" s="108">
        <f t="shared" si="586"/>
        <v>0</v>
      </c>
      <c r="R1204" s="11">
        <f t="shared" si="587"/>
        <v>0</v>
      </c>
      <c r="S1204" s="108">
        <f t="shared" si="588"/>
        <v>0</v>
      </c>
      <c r="U1204" s="11">
        <f t="shared" si="589"/>
        <v>0</v>
      </c>
      <c r="V1204" s="108">
        <f t="shared" si="590"/>
        <v>0</v>
      </c>
      <c r="X1204" s="11">
        <f t="shared" si="591"/>
        <v>0</v>
      </c>
      <c r="Y1204" s="108">
        <f t="shared" si="592"/>
        <v>0</v>
      </c>
      <c r="AA1204" s="11">
        <f t="shared" si="593"/>
        <v>0</v>
      </c>
      <c r="AB1204" s="108">
        <f t="shared" si="594"/>
        <v>0</v>
      </c>
      <c r="AD1204" s="11">
        <f t="shared" si="595"/>
        <v>0</v>
      </c>
      <c r="AE1204" s="108">
        <f t="shared" si="596"/>
        <v>0</v>
      </c>
      <c r="AG1204" s="11">
        <f t="shared" si="597"/>
        <v>0</v>
      </c>
      <c r="AH1204" s="108">
        <f t="shared" si="598"/>
        <v>0</v>
      </c>
      <c r="AJ1204" s="11">
        <f t="shared" si="599"/>
        <v>0</v>
      </c>
      <c r="AK1204" s="108">
        <f t="shared" si="600"/>
        <v>0</v>
      </c>
      <c r="AM1204" s="11">
        <f t="shared" si="601"/>
        <v>0</v>
      </c>
      <c r="AN1204" s="108">
        <f t="shared" si="602"/>
        <v>0</v>
      </c>
      <c r="AP1204" s="11">
        <f t="shared" si="603"/>
        <v>0</v>
      </c>
      <c r="AQ1204" s="108">
        <f t="shared" si="604"/>
        <v>0</v>
      </c>
      <c r="AS1204" s="11">
        <f t="shared" si="605"/>
        <v>0</v>
      </c>
      <c r="AT1204" s="108">
        <f t="shared" si="606"/>
        <v>0</v>
      </c>
      <c r="AU1204" s="158" t="str">
        <f>IF(C1204="","",VLOOKUP(B1204,apoio!P:S,4,0))</f>
        <v/>
      </c>
    </row>
    <row r="1205" spans="1:47" ht="15" customHeight="1" x14ac:dyDescent="0.25">
      <c r="A1205" s="7" t="str">
        <f>IF('1_geral'!$D$25="","",'1_geral'!$A$25)</f>
        <v/>
      </c>
      <c r="B1205" s="49" t="str">
        <f>IF('1_geral'!$G$25="","",'1_geral'!$G$25)</f>
        <v/>
      </c>
      <c r="C1205" s="49" t="str">
        <f>IF('1_geral'!$D$25="","",'1_geral'!$D$25)</f>
        <v/>
      </c>
      <c r="D1205" s="35" t="str">
        <f>IF(C1205="","",1/'3_pessoal'!C$25)</f>
        <v/>
      </c>
      <c r="E1205" s="12">
        <f>IF(C1205="",0,'3_pessoal'!DJ$25)</f>
        <v>0</v>
      </c>
      <c r="F1205" s="33">
        <f>IF(C1205="",0,'3_pessoal'!DL$25)</f>
        <v>0</v>
      </c>
      <c r="G1205" s="12">
        <f t="shared" si="582"/>
        <v>0</v>
      </c>
      <c r="I1205" s="12">
        <f t="shared" si="580"/>
        <v>0</v>
      </c>
      <c r="J1205" s="12">
        <f t="shared" si="581"/>
        <v>0</v>
      </c>
      <c r="L1205" s="12">
        <f t="shared" si="583"/>
        <v>0</v>
      </c>
      <c r="M1205" s="33">
        <f t="shared" si="584"/>
        <v>0</v>
      </c>
      <c r="O1205" s="12">
        <f t="shared" si="585"/>
        <v>0</v>
      </c>
      <c r="P1205" s="33">
        <f t="shared" si="586"/>
        <v>0</v>
      </c>
      <c r="R1205" s="12">
        <f t="shared" si="587"/>
        <v>0</v>
      </c>
      <c r="S1205" s="33">
        <f t="shared" si="588"/>
        <v>0</v>
      </c>
      <c r="U1205" s="12">
        <f t="shared" si="589"/>
        <v>0</v>
      </c>
      <c r="V1205" s="33">
        <f t="shared" si="590"/>
        <v>0</v>
      </c>
      <c r="X1205" s="12">
        <f t="shared" si="591"/>
        <v>0</v>
      </c>
      <c r="Y1205" s="33">
        <f t="shared" si="592"/>
        <v>0</v>
      </c>
      <c r="AA1205" s="12">
        <f t="shared" si="593"/>
        <v>0</v>
      </c>
      <c r="AB1205" s="33">
        <f t="shared" si="594"/>
        <v>0</v>
      </c>
      <c r="AD1205" s="12">
        <f t="shared" si="595"/>
        <v>0</v>
      </c>
      <c r="AE1205" s="33">
        <f t="shared" si="596"/>
        <v>0</v>
      </c>
      <c r="AG1205" s="12">
        <f t="shared" si="597"/>
        <v>0</v>
      </c>
      <c r="AH1205" s="33">
        <f t="shared" si="598"/>
        <v>0</v>
      </c>
      <c r="AJ1205" s="12">
        <f t="shared" si="599"/>
        <v>0</v>
      </c>
      <c r="AK1205" s="33">
        <f t="shared" si="600"/>
        <v>0</v>
      </c>
      <c r="AM1205" s="12">
        <f t="shared" si="601"/>
        <v>0</v>
      </c>
      <c r="AN1205" s="33">
        <f t="shared" si="602"/>
        <v>0</v>
      </c>
      <c r="AP1205" s="12">
        <f t="shared" si="603"/>
        <v>0</v>
      </c>
      <c r="AQ1205" s="33">
        <f t="shared" si="604"/>
        <v>0</v>
      </c>
      <c r="AS1205" s="12">
        <f t="shared" si="605"/>
        <v>0</v>
      </c>
      <c r="AT1205" s="33">
        <f t="shared" si="606"/>
        <v>0</v>
      </c>
      <c r="AU1205" s="158" t="str">
        <f>IF(C1205="","",VLOOKUP(B1205,apoio!P:S,4,0))</f>
        <v/>
      </c>
    </row>
    <row r="1206" spans="1:47" ht="15" customHeight="1" x14ac:dyDescent="0.25">
      <c r="A1206" s="10" t="str">
        <f>IF('1_geral'!$D$26="","",'1_geral'!$A$26)</f>
        <v/>
      </c>
      <c r="B1206" s="48" t="str">
        <f>IF('1_geral'!$G$26="","",'1_geral'!$G$26)</f>
        <v/>
      </c>
      <c r="C1206" s="48" t="str">
        <f>IF('1_geral'!$D$26="","",'1_geral'!$D$26)</f>
        <v/>
      </c>
      <c r="D1206" s="35" t="str">
        <f>IF(C1206="","",1/'3_pessoal'!C$26)</f>
        <v/>
      </c>
      <c r="E1206" s="11">
        <f>IF(C1206="",0,'3_pessoal'!DJ$26)</f>
        <v>0</v>
      </c>
      <c r="F1206" s="108">
        <f>IF(C1206="",0,'3_pessoal'!DL$26)</f>
        <v>0</v>
      </c>
      <c r="G1206" s="11">
        <f t="shared" si="582"/>
        <v>0</v>
      </c>
      <c r="I1206" s="11">
        <f t="shared" si="580"/>
        <v>0</v>
      </c>
      <c r="J1206" s="112">
        <f t="shared" si="581"/>
        <v>0</v>
      </c>
      <c r="L1206" s="11">
        <f t="shared" si="583"/>
        <v>0</v>
      </c>
      <c r="M1206" s="108">
        <f t="shared" si="584"/>
        <v>0</v>
      </c>
      <c r="O1206" s="11">
        <f t="shared" si="585"/>
        <v>0</v>
      </c>
      <c r="P1206" s="108">
        <f t="shared" si="586"/>
        <v>0</v>
      </c>
      <c r="R1206" s="11">
        <f t="shared" si="587"/>
        <v>0</v>
      </c>
      <c r="S1206" s="108">
        <f t="shared" si="588"/>
        <v>0</v>
      </c>
      <c r="U1206" s="11">
        <f t="shared" si="589"/>
        <v>0</v>
      </c>
      <c r="V1206" s="108">
        <f t="shared" si="590"/>
        <v>0</v>
      </c>
      <c r="X1206" s="11">
        <f t="shared" si="591"/>
        <v>0</v>
      </c>
      <c r="Y1206" s="108">
        <f t="shared" si="592"/>
        <v>0</v>
      </c>
      <c r="AA1206" s="11">
        <f t="shared" si="593"/>
        <v>0</v>
      </c>
      <c r="AB1206" s="108">
        <f t="shared" si="594"/>
        <v>0</v>
      </c>
      <c r="AD1206" s="11">
        <f t="shared" si="595"/>
        <v>0</v>
      </c>
      <c r="AE1206" s="108">
        <f t="shared" si="596"/>
        <v>0</v>
      </c>
      <c r="AG1206" s="11">
        <f t="shared" si="597"/>
        <v>0</v>
      </c>
      <c r="AH1206" s="108">
        <f t="shared" si="598"/>
        <v>0</v>
      </c>
      <c r="AJ1206" s="11">
        <f t="shared" si="599"/>
        <v>0</v>
      </c>
      <c r="AK1206" s="108">
        <f t="shared" si="600"/>
        <v>0</v>
      </c>
      <c r="AM1206" s="11">
        <f t="shared" si="601"/>
        <v>0</v>
      </c>
      <c r="AN1206" s="108">
        <f t="shared" si="602"/>
        <v>0</v>
      </c>
      <c r="AP1206" s="11">
        <f t="shared" si="603"/>
        <v>0</v>
      </c>
      <c r="AQ1206" s="108">
        <f t="shared" si="604"/>
        <v>0</v>
      </c>
      <c r="AS1206" s="11">
        <f t="shared" si="605"/>
        <v>0</v>
      </c>
      <c r="AT1206" s="108">
        <f t="shared" si="606"/>
        <v>0</v>
      </c>
      <c r="AU1206" s="158" t="str">
        <f>IF(C1206="","",VLOOKUP(B1206,apoio!P:S,4,0))</f>
        <v/>
      </c>
    </row>
    <row r="1207" spans="1:47" ht="15" customHeight="1" x14ac:dyDescent="0.25">
      <c r="A1207" s="7" t="str">
        <f>IF('1_geral'!$D$27="","",'1_geral'!$A$27)</f>
        <v/>
      </c>
      <c r="B1207" s="49" t="str">
        <f>IF('1_geral'!$G$27="","",'1_geral'!$G$27)</f>
        <v/>
      </c>
      <c r="C1207" s="49" t="str">
        <f>IF('1_geral'!$D$27="","",'1_geral'!$D$27)</f>
        <v/>
      </c>
      <c r="D1207" s="35" t="str">
        <f>IF(C1207="","",1/'3_pessoal'!C$27)</f>
        <v/>
      </c>
      <c r="E1207" s="12">
        <f>IF(C1207="",0,'3_pessoal'!DJ$27)</f>
        <v>0</v>
      </c>
      <c r="F1207" s="33">
        <f>IF(C1207="",0,'3_pessoal'!DL$27)</f>
        <v>0</v>
      </c>
      <c r="G1207" s="12">
        <f t="shared" si="582"/>
        <v>0</v>
      </c>
      <c r="I1207" s="12">
        <f t="shared" si="580"/>
        <v>0</v>
      </c>
      <c r="J1207" s="12">
        <f t="shared" si="581"/>
        <v>0</v>
      </c>
      <c r="L1207" s="12">
        <f t="shared" si="583"/>
        <v>0</v>
      </c>
      <c r="M1207" s="33">
        <f t="shared" si="584"/>
        <v>0</v>
      </c>
      <c r="O1207" s="12">
        <f t="shared" si="585"/>
        <v>0</v>
      </c>
      <c r="P1207" s="33">
        <f t="shared" si="586"/>
        <v>0</v>
      </c>
      <c r="R1207" s="12">
        <f t="shared" si="587"/>
        <v>0</v>
      </c>
      <c r="S1207" s="33">
        <f t="shared" si="588"/>
        <v>0</v>
      </c>
      <c r="U1207" s="12">
        <f t="shared" si="589"/>
        <v>0</v>
      </c>
      <c r="V1207" s="33">
        <f t="shared" si="590"/>
        <v>0</v>
      </c>
      <c r="X1207" s="12">
        <f t="shared" si="591"/>
        <v>0</v>
      </c>
      <c r="Y1207" s="33">
        <f t="shared" si="592"/>
        <v>0</v>
      </c>
      <c r="AA1207" s="12">
        <f t="shared" si="593"/>
        <v>0</v>
      </c>
      <c r="AB1207" s="33">
        <f t="shared" si="594"/>
        <v>0</v>
      </c>
      <c r="AD1207" s="12">
        <f t="shared" si="595"/>
        <v>0</v>
      </c>
      <c r="AE1207" s="33">
        <f t="shared" si="596"/>
        <v>0</v>
      </c>
      <c r="AG1207" s="12">
        <f t="shared" si="597"/>
        <v>0</v>
      </c>
      <c r="AH1207" s="33">
        <f t="shared" si="598"/>
        <v>0</v>
      </c>
      <c r="AJ1207" s="12">
        <f t="shared" si="599"/>
        <v>0</v>
      </c>
      <c r="AK1207" s="33">
        <f t="shared" si="600"/>
        <v>0</v>
      </c>
      <c r="AM1207" s="12">
        <f t="shared" si="601"/>
        <v>0</v>
      </c>
      <c r="AN1207" s="33">
        <f t="shared" si="602"/>
        <v>0</v>
      </c>
      <c r="AP1207" s="12">
        <f t="shared" si="603"/>
        <v>0</v>
      </c>
      <c r="AQ1207" s="33">
        <f t="shared" si="604"/>
        <v>0</v>
      </c>
      <c r="AS1207" s="12">
        <f t="shared" si="605"/>
        <v>0</v>
      </c>
      <c r="AT1207" s="33">
        <f t="shared" si="606"/>
        <v>0</v>
      </c>
      <c r="AU1207" s="158" t="str">
        <f>IF(C1207="","",VLOOKUP(B1207,apoio!P:S,4,0))</f>
        <v/>
      </c>
    </row>
    <row r="1208" spans="1:47" ht="15" customHeight="1" x14ac:dyDescent="0.25">
      <c r="A1208" s="10" t="str">
        <f>IF('1_geral'!$D$28="","",'1_geral'!$A$28)</f>
        <v/>
      </c>
      <c r="B1208" s="48" t="str">
        <f>IF('1_geral'!$G$28="","",'1_geral'!$G$28)</f>
        <v/>
      </c>
      <c r="C1208" s="48" t="str">
        <f>IF('1_geral'!$D$28="","",'1_geral'!$D$28)</f>
        <v/>
      </c>
      <c r="D1208" s="35" t="str">
        <f>IF(C1208="","",1/'3_pessoal'!C$28)</f>
        <v/>
      </c>
      <c r="E1208" s="11">
        <f>IF(C1208="",0,'3_pessoal'!DJ$28)</f>
        <v>0</v>
      </c>
      <c r="F1208" s="108">
        <f>IF(C1208="",0,'3_pessoal'!DL$28)</f>
        <v>0</v>
      </c>
      <c r="G1208" s="11">
        <f t="shared" si="582"/>
        <v>0</v>
      </c>
      <c r="I1208" s="11">
        <f t="shared" si="580"/>
        <v>0</v>
      </c>
      <c r="J1208" s="112">
        <f t="shared" si="581"/>
        <v>0</v>
      </c>
      <c r="L1208" s="11">
        <f t="shared" si="583"/>
        <v>0</v>
      </c>
      <c r="M1208" s="108">
        <f t="shared" si="584"/>
        <v>0</v>
      </c>
      <c r="O1208" s="11">
        <f t="shared" si="585"/>
        <v>0</v>
      </c>
      <c r="P1208" s="108">
        <f t="shared" si="586"/>
        <v>0</v>
      </c>
      <c r="R1208" s="11">
        <f t="shared" si="587"/>
        <v>0</v>
      </c>
      <c r="S1208" s="108">
        <f t="shared" si="588"/>
        <v>0</v>
      </c>
      <c r="U1208" s="11">
        <f t="shared" si="589"/>
        <v>0</v>
      </c>
      <c r="V1208" s="108">
        <f t="shared" si="590"/>
        <v>0</v>
      </c>
      <c r="X1208" s="11">
        <f t="shared" si="591"/>
        <v>0</v>
      </c>
      <c r="Y1208" s="108">
        <f t="shared" si="592"/>
        <v>0</v>
      </c>
      <c r="AA1208" s="11">
        <f t="shared" si="593"/>
        <v>0</v>
      </c>
      <c r="AB1208" s="108">
        <f t="shared" si="594"/>
        <v>0</v>
      </c>
      <c r="AD1208" s="11">
        <f t="shared" si="595"/>
        <v>0</v>
      </c>
      <c r="AE1208" s="108">
        <f t="shared" si="596"/>
        <v>0</v>
      </c>
      <c r="AG1208" s="11">
        <f t="shared" si="597"/>
        <v>0</v>
      </c>
      <c r="AH1208" s="108">
        <f t="shared" si="598"/>
        <v>0</v>
      </c>
      <c r="AJ1208" s="11">
        <f t="shared" si="599"/>
        <v>0</v>
      </c>
      <c r="AK1208" s="108">
        <f t="shared" si="600"/>
        <v>0</v>
      </c>
      <c r="AM1208" s="11">
        <f t="shared" si="601"/>
        <v>0</v>
      </c>
      <c r="AN1208" s="108">
        <f t="shared" si="602"/>
        <v>0</v>
      </c>
      <c r="AP1208" s="11">
        <f t="shared" si="603"/>
        <v>0</v>
      </c>
      <c r="AQ1208" s="108">
        <f t="shared" si="604"/>
        <v>0</v>
      </c>
      <c r="AS1208" s="11">
        <f t="shared" si="605"/>
        <v>0</v>
      </c>
      <c r="AT1208" s="108">
        <f t="shared" si="606"/>
        <v>0</v>
      </c>
      <c r="AU1208" s="158" t="str">
        <f>IF(C1208="","",VLOOKUP(B1208,apoio!P:S,4,0))</f>
        <v/>
      </c>
    </row>
    <row r="1209" spans="1:47" ht="15" customHeight="1" x14ac:dyDescent="0.25">
      <c r="A1209" s="7" t="str">
        <f>IF('1_geral'!$D$29="","",'1_geral'!$A$29)</f>
        <v/>
      </c>
      <c r="B1209" s="49" t="str">
        <f>IF('1_geral'!$G$29="","",'1_geral'!$G$29)</f>
        <v/>
      </c>
      <c r="C1209" s="49" t="str">
        <f>IF('1_geral'!$D$29="","",'1_geral'!$D$29)</f>
        <v/>
      </c>
      <c r="D1209" s="35" t="str">
        <f>IF(C1209="","",1/'3_pessoal'!C$29)</f>
        <v/>
      </c>
      <c r="E1209" s="12">
        <f>IF(C1209="",0,'3_pessoal'!DJ$29)</f>
        <v>0</v>
      </c>
      <c r="F1209" s="33">
        <f>IF(C1209="",0,'3_pessoal'!DL$29)</f>
        <v>0</v>
      </c>
      <c r="G1209" s="12">
        <f t="shared" si="582"/>
        <v>0</v>
      </c>
      <c r="I1209" s="12">
        <f t="shared" si="580"/>
        <v>0</v>
      </c>
      <c r="J1209" s="12">
        <f t="shared" si="581"/>
        <v>0</v>
      </c>
      <c r="L1209" s="12">
        <f t="shared" si="583"/>
        <v>0</v>
      </c>
      <c r="M1209" s="33">
        <f t="shared" si="584"/>
        <v>0</v>
      </c>
      <c r="O1209" s="12">
        <f t="shared" si="585"/>
        <v>0</v>
      </c>
      <c r="P1209" s="33">
        <f t="shared" si="586"/>
        <v>0</v>
      </c>
      <c r="R1209" s="12">
        <f t="shared" si="587"/>
        <v>0</v>
      </c>
      <c r="S1209" s="33">
        <f t="shared" si="588"/>
        <v>0</v>
      </c>
      <c r="U1209" s="12">
        <f t="shared" si="589"/>
        <v>0</v>
      </c>
      <c r="V1209" s="33">
        <f t="shared" si="590"/>
        <v>0</v>
      </c>
      <c r="X1209" s="12">
        <f t="shared" si="591"/>
        <v>0</v>
      </c>
      <c r="Y1209" s="33">
        <f t="shared" si="592"/>
        <v>0</v>
      </c>
      <c r="AA1209" s="12">
        <f t="shared" si="593"/>
        <v>0</v>
      </c>
      <c r="AB1209" s="33">
        <f t="shared" si="594"/>
        <v>0</v>
      </c>
      <c r="AD1209" s="12">
        <f t="shared" si="595"/>
        <v>0</v>
      </c>
      <c r="AE1209" s="33">
        <f t="shared" si="596"/>
        <v>0</v>
      </c>
      <c r="AG1209" s="12">
        <f t="shared" si="597"/>
        <v>0</v>
      </c>
      <c r="AH1209" s="33">
        <f t="shared" si="598"/>
        <v>0</v>
      </c>
      <c r="AJ1209" s="12">
        <f t="shared" si="599"/>
        <v>0</v>
      </c>
      <c r="AK1209" s="33">
        <f t="shared" si="600"/>
        <v>0</v>
      </c>
      <c r="AM1209" s="12">
        <f t="shared" si="601"/>
        <v>0</v>
      </c>
      <c r="AN1209" s="33">
        <f t="shared" si="602"/>
        <v>0</v>
      </c>
      <c r="AP1209" s="12">
        <f t="shared" si="603"/>
        <v>0</v>
      </c>
      <c r="AQ1209" s="33">
        <f t="shared" si="604"/>
        <v>0</v>
      </c>
      <c r="AS1209" s="12">
        <f t="shared" si="605"/>
        <v>0</v>
      </c>
      <c r="AT1209" s="33">
        <f t="shared" si="606"/>
        <v>0</v>
      </c>
      <c r="AU1209" s="158" t="str">
        <f>IF(C1209="","",VLOOKUP(B1209,apoio!P:S,4,0))</f>
        <v/>
      </c>
    </row>
    <row r="1210" spans="1:47" ht="15" customHeight="1" x14ac:dyDescent="0.25">
      <c r="A1210" s="10" t="str">
        <f>IF('1_geral'!$D$30="","",'1_geral'!$A$30)</f>
        <v/>
      </c>
      <c r="B1210" s="48" t="str">
        <f>IF('1_geral'!$G$30="","",'1_geral'!$G$30)</f>
        <v/>
      </c>
      <c r="C1210" s="48" t="str">
        <f>IF('1_geral'!$D$30="","",'1_geral'!$D$30)</f>
        <v/>
      </c>
      <c r="D1210" s="35" t="str">
        <f>IF(C1210="","",1/'3_pessoal'!C$30)</f>
        <v/>
      </c>
      <c r="E1210" s="11">
        <f>IF(C1210="",0,'3_pessoal'!DJ$30)</f>
        <v>0</v>
      </c>
      <c r="F1210" s="108">
        <f>IF(C1210="",0,'3_pessoal'!DL$30)</f>
        <v>0</v>
      </c>
      <c r="G1210" s="11">
        <f t="shared" si="582"/>
        <v>0</v>
      </c>
      <c r="I1210" s="11">
        <f t="shared" si="580"/>
        <v>0</v>
      </c>
      <c r="J1210" s="112">
        <f t="shared" si="581"/>
        <v>0</v>
      </c>
      <c r="L1210" s="11">
        <f t="shared" si="583"/>
        <v>0</v>
      </c>
      <c r="M1210" s="108">
        <f t="shared" si="584"/>
        <v>0</v>
      </c>
      <c r="O1210" s="11">
        <f t="shared" si="585"/>
        <v>0</v>
      </c>
      <c r="P1210" s="108">
        <f t="shared" si="586"/>
        <v>0</v>
      </c>
      <c r="R1210" s="11">
        <f t="shared" si="587"/>
        <v>0</v>
      </c>
      <c r="S1210" s="108">
        <f t="shared" si="588"/>
        <v>0</v>
      </c>
      <c r="U1210" s="11">
        <f t="shared" si="589"/>
        <v>0</v>
      </c>
      <c r="V1210" s="108">
        <f t="shared" si="590"/>
        <v>0</v>
      </c>
      <c r="X1210" s="11">
        <f t="shared" si="591"/>
        <v>0</v>
      </c>
      <c r="Y1210" s="108">
        <f t="shared" si="592"/>
        <v>0</v>
      </c>
      <c r="AA1210" s="11">
        <f t="shared" si="593"/>
        <v>0</v>
      </c>
      <c r="AB1210" s="108">
        <f t="shared" si="594"/>
        <v>0</v>
      </c>
      <c r="AD1210" s="11">
        <f t="shared" si="595"/>
        <v>0</v>
      </c>
      <c r="AE1210" s="108">
        <f t="shared" si="596"/>
        <v>0</v>
      </c>
      <c r="AG1210" s="11">
        <f t="shared" si="597"/>
        <v>0</v>
      </c>
      <c r="AH1210" s="108">
        <f t="shared" si="598"/>
        <v>0</v>
      </c>
      <c r="AJ1210" s="11">
        <f t="shared" si="599"/>
        <v>0</v>
      </c>
      <c r="AK1210" s="108">
        <f t="shared" si="600"/>
        <v>0</v>
      </c>
      <c r="AM1210" s="11">
        <f t="shared" si="601"/>
        <v>0</v>
      </c>
      <c r="AN1210" s="108">
        <f t="shared" si="602"/>
        <v>0</v>
      </c>
      <c r="AP1210" s="11">
        <f t="shared" si="603"/>
        <v>0</v>
      </c>
      <c r="AQ1210" s="108">
        <f t="shared" si="604"/>
        <v>0</v>
      </c>
      <c r="AS1210" s="11">
        <f t="shared" si="605"/>
        <v>0</v>
      </c>
      <c r="AT1210" s="108">
        <f t="shared" si="606"/>
        <v>0</v>
      </c>
      <c r="AU1210" s="158" t="str">
        <f>IF(C1210="","",VLOOKUP(B1210,apoio!P:S,4,0))</f>
        <v/>
      </c>
    </row>
    <row r="1211" spans="1:47" ht="15" customHeight="1" x14ac:dyDescent="0.25">
      <c r="A1211" s="7" t="str">
        <f>IF('1_geral'!$D$31="","",'1_geral'!$A$31)</f>
        <v/>
      </c>
      <c r="B1211" s="49" t="str">
        <f>IF('1_geral'!$G$31="","",'1_geral'!$G$31)</f>
        <v/>
      </c>
      <c r="C1211" s="49" t="str">
        <f>IF('1_geral'!$D$31="","",'1_geral'!$D$31)</f>
        <v/>
      </c>
      <c r="D1211" s="35" t="str">
        <f>IF(C1211="","",1/'3_pessoal'!C$31)</f>
        <v/>
      </c>
      <c r="E1211" s="12">
        <f>IF(C1211="",0,'3_pessoal'!DJ$31)</f>
        <v>0</v>
      </c>
      <c r="F1211" s="33">
        <f>IF(C1211="",0,'3_pessoal'!DL$31)</f>
        <v>0</v>
      </c>
      <c r="G1211" s="12">
        <f t="shared" si="582"/>
        <v>0</v>
      </c>
      <c r="I1211" s="12">
        <f t="shared" si="580"/>
        <v>0</v>
      </c>
      <c r="J1211" s="12">
        <f t="shared" si="581"/>
        <v>0</v>
      </c>
      <c r="L1211" s="12">
        <f t="shared" si="583"/>
        <v>0</v>
      </c>
      <c r="M1211" s="33">
        <f t="shared" si="584"/>
        <v>0</v>
      </c>
      <c r="O1211" s="12">
        <f t="shared" si="585"/>
        <v>0</v>
      </c>
      <c r="P1211" s="33">
        <f t="shared" si="586"/>
        <v>0</v>
      </c>
      <c r="R1211" s="12">
        <f t="shared" si="587"/>
        <v>0</v>
      </c>
      <c r="S1211" s="33">
        <f t="shared" si="588"/>
        <v>0</v>
      </c>
      <c r="U1211" s="12">
        <f t="shared" si="589"/>
        <v>0</v>
      </c>
      <c r="V1211" s="33">
        <f t="shared" si="590"/>
        <v>0</v>
      </c>
      <c r="X1211" s="12">
        <f t="shared" si="591"/>
        <v>0</v>
      </c>
      <c r="Y1211" s="33">
        <f t="shared" si="592"/>
        <v>0</v>
      </c>
      <c r="AA1211" s="12">
        <f t="shared" si="593"/>
        <v>0</v>
      </c>
      <c r="AB1211" s="33">
        <f t="shared" si="594"/>
        <v>0</v>
      </c>
      <c r="AD1211" s="12">
        <f t="shared" si="595"/>
        <v>0</v>
      </c>
      <c r="AE1211" s="33">
        <f t="shared" si="596"/>
        <v>0</v>
      </c>
      <c r="AG1211" s="12">
        <f t="shared" si="597"/>
        <v>0</v>
      </c>
      <c r="AH1211" s="33">
        <f t="shared" si="598"/>
        <v>0</v>
      </c>
      <c r="AJ1211" s="12">
        <f t="shared" si="599"/>
        <v>0</v>
      </c>
      <c r="AK1211" s="33">
        <f t="shared" si="600"/>
        <v>0</v>
      </c>
      <c r="AM1211" s="12">
        <f t="shared" si="601"/>
        <v>0</v>
      </c>
      <c r="AN1211" s="33">
        <f t="shared" si="602"/>
        <v>0</v>
      </c>
      <c r="AP1211" s="12">
        <f t="shared" si="603"/>
        <v>0</v>
      </c>
      <c r="AQ1211" s="33">
        <f t="shared" si="604"/>
        <v>0</v>
      </c>
      <c r="AS1211" s="12">
        <f t="shared" si="605"/>
        <v>0</v>
      </c>
      <c r="AT1211" s="33">
        <f t="shared" si="606"/>
        <v>0</v>
      </c>
      <c r="AU1211" s="158" t="str">
        <f>IF(C1211="","",VLOOKUP(B1211,apoio!P:S,4,0))</f>
        <v/>
      </c>
    </row>
    <row r="1212" spans="1:47" ht="15" customHeight="1" x14ac:dyDescent="0.25">
      <c r="A1212" s="10" t="str">
        <f>IF('1_geral'!$D$32="","",'1_geral'!$A$32)</f>
        <v/>
      </c>
      <c r="B1212" s="48" t="str">
        <f>IF('1_geral'!$G$32="","",'1_geral'!$G$32)</f>
        <v/>
      </c>
      <c r="C1212" s="48" t="str">
        <f>IF('1_geral'!$D$32="","",'1_geral'!$D$32)</f>
        <v/>
      </c>
      <c r="D1212" s="35" t="str">
        <f>IF(C1212="","",1/'3_pessoal'!C$32)</f>
        <v/>
      </c>
      <c r="E1212" s="11">
        <f>IF(C1212="",0,'3_pessoal'!DJ$32)</f>
        <v>0</v>
      </c>
      <c r="F1212" s="108">
        <f>IF(C1212="",0,'3_pessoal'!DL$32)</f>
        <v>0</v>
      </c>
      <c r="G1212" s="11">
        <f t="shared" si="582"/>
        <v>0</v>
      </c>
      <c r="I1212" s="11">
        <f t="shared" si="580"/>
        <v>0</v>
      </c>
      <c r="J1212" s="112">
        <f t="shared" si="581"/>
        <v>0</v>
      </c>
      <c r="L1212" s="11">
        <f t="shared" si="583"/>
        <v>0</v>
      </c>
      <c r="M1212" s="108">
        <f t="shared" si="584"/>
        <v>0</v>
      </c>
      <c r="O1212" s="11">
        <f t="shared" si="585"/>
        <v>0</v>
      </c>
      <c r="P1212" s="108">
        <f t="shared" si="586"/>
        <v>0</v>
      </c>
      <c r="R1212" s="11">
        <f t="shared" si="587"/>
        <v>0</v>
      </c>
      <c r="S1212" s="108">
        <f t="shared" si="588"/>
        <v>0</v>
      </c>
      <c r="U1212" s="11">
        <f t="shared" si="589"/>
        <v>0</v>
      </c>
      <c r="V1212" s="108">
        <f t="shared" si="590"/>
        <v>0</v>
      </c>
      <c r="X1212" s="11">
        <f t="shared" si="591"/>
        <v>0</v>
      </c>
      <c r="Y1212" s="108">
        <f t="shared" si="592"/>
        <v>0</v>
      </c>
      <c r="AA1212" s="11">
        <f t="shared" si="593"/>
        <v>0</v>
      </c>
      <c r="AB1212" s="108">
        <f t="shared" si="594"/>
        <v>0</v>
      </c>
      <c r="AD1212" s="11">
        <f t="shared" si="595"/>
        <v>0</v>
      </c>
      <c r="AE1212" s="108">
        <f t="shared" si="596"/>
        <v>0</v>
      </c>
      <c r="AG1212" s="11">
        <f t="shared" si="597"/>
        <v>0</v>
      </c>
      <c r="AH1212" s="108">
        <f t="shared" si="598"/>
        <v>0</v>
      </c>
      <c r="AJ1212" s="11">
        <f t="shared" si="599"/>
        <v>0</v>
      </c>
      <c r="AK1212" s="108">
        <f t="shared" si="600"/>
        <v>0</v>
      </c>
      <c r="AM1212" s="11">
        <f t="shared" si="601"/>
        <v>0</v>
      </c>
      <c r="AN1212" s="108">
        <f t="shared" si="602"/>
        <v>0</v>
      </c>
      <c r="AP1212" s="11">
        <f t="shared" si="603"/>
        <v>0</v>
      </c>
      <c r="AQ1212" s="108">
        <f t="shared" si="604"/>
        <v>0</v>
      </c>
      <c r="AS1212" s="11">
        <f t="shared" si="605"/>
        <v>0</v>
      </c>
      <c r="AT1212" s="108">
        <f t="shared" si="606"/>
        <v>0</v>
      </c>
      <c r="AU1212" s="158" t="str">
        <f>IF(C1212="","",VLOOKUP(B1212,apoio!P:S,4,0))</f>
        <v/>
      </c>
    </row>
    <row r="1213" spans="1:47" ht="15" customHeight="1" x14ac:dyDescent="0.25">
      <c r="A1213" s="7" t="str">
        <f>IF('1_geral'!$D$33="","",'1_geral'!$A$33)</f>
        <v/>
      </c>
      <c r="B1213" s="49" t="str">
        <f>IF('1_geral'!$G$33="","",'1_geral'!$G$33)</f>
        <v/>
      </c>
      <c r="C1213" s="49" t="str">
        <f>IF('1_geral'!$D$33="","",'1_geral'!$D$33)</f>
        <v/>
      </c>
      <c r="D1213" s="35" t="str">
        <f>IF(C1213="","",1/'3_pessoal'!C$33)</f>
        <v/>
      </c>
      <c r="E1213" s="12">
        <f>IF(C1213="",0,'3_pessoal'!DJ$33)</f>
        <v>0</v>
      </c>
      <c r="F1213" s="33">
        <f>IF(C1213="",0,'3_pessoal'!DL$33)</f>
        <v>0</v>
      </c>
      <c r="G1213" s="12">
        <f t="shared" si="582"/>
        <v>0</v>
      </c>
      <c r="I1213" s="12">
        <f t="shared" si="580"/>
        <v>0</v>
      </c>
      <c r="J1213" s="12">
        <f t="shared" si="581"/>
        <v>0</v>
      </c>
      <c r="L1213" s="12">
        <f t="shared" si="583"/>
        <v>0</v>
      </c>
      <c r="M1213" s="33">
        <f t="shared" si="584"/>
        <v>0</v>
      </c>
      <c r="O1213" s="12">
        <f t="shared" si="585"/>
        <v>0</v>
      </c>
      <c r="P1213" s="33">
        <f t="shared" si="586"/>
        <v>0</v>
      </c>
      <c r="R1213" s="12">
        <f t="shared" si="587"/>
        <v>0</v>
      </c>
      <c r="S1213" s="33">
        <f t="shared" si="588"/>
        <v>0</v>
      </c>
      <c r="U1213" s="12">
        <f t="shared" si="589"/>
        <v>0</v>
      </c>
      <c r="V1213" s="33">
        <f t="shared" si="590"/>
        <v>0</v>
      </c>
      <c r="X1213" s="12">
        <f t="shared" si="591"/>
        <v>0</v>
      </c>
      <c r="Y1213" s="33">
        <f t="shared" si="592"/>
        <v>0</v>
      </c>
      <c r="AA1213" s="12">
        <f t="shared" si="593"/>
        <v>0</v>
      </c>
      <c r="AB1213" s="33">
        <f t="shared" si="594"/>
        <v>0</v>
      </c>
      <c r="AD1213" s="12">
        <f t="shared" si="595"/>
        <v>0</v>
      </c>
      <c r="AE1213" s="33">
        <f t="shared" si="596"/>
        <v>0</v>
      </c>
      <c r="AG1213" s="12">
        <f t="shared" si="597"/>
        <v>0</v>
      </c>
      <c r="AH1213" s="33">
        <f t="shared" si="598"/>
        <v>0</v>
      </c>
      <c r="AJ1213" s="12">
        <f t="shared" si="599"/>
        <v>0</v>
      </c>
      <c r="AK1213" s="33">
        <f t="shared" si="600"/>
        <v>0</v>
      </c>
      <c r="AM1213" s="12">
        <f t="shared" si="601"/>
        <v>0</v>
      </c>
      <c r="AN1213" s="33">
        <f t="shared" si="602"/>
        <v>0</v>
      </c>
      <c r="AP1213" s="12">
        <f t="shared" si="603"/>
        <v>0</v>
      </c>
      <c r="AQ1213" s="33">
        <f t="shared" si="604"/>
        <v>0</v>
      </c>
      <c r="AS1213" s="12">
        <f t="shared" si="605"/>
        <v>0</v>
      </c>
      <c r="AT1213" s="33">
        <f t="shared" si="606"/>
        <v>0</v>
      </c>
      <c r="AU1213" s="158" t="str">
        <f>IF(C1213="","",VLOOKUP(B1213,apoio!P:S,4,0))</f>
        <v/>
      </c>
    </row>
    <row r="1214" spans="1:47" ht="15" customHeight="1" x14ac:dyDescent="0.25">
      <c r="A1214" s="10" t="str">
        <f>IF('1_geral'!$D$34="","",'1_geral'!$A$34)</f>
        <v/>
      </c>
      <c r="B1214" s="48" t="str">
        <f>IF('1_geral'!$G$34="","",'1_geral'!$G$34)</f>
        <v/>
      </c>
      <c r="C1214" s="48" t="str">
        <f>IF('1_geral'!$D$34="","",'1_geral'!$D$34)</f>
        <v/>
      </c>
      <c r="D1214" s="35" t="str">
        <f>IF(C1214="","",1/'3_pessoal'!C$34)</f>
        <v/>
      </c>
      <c r="E1214" s="11">
        <f>IF(C1214="",0,'3_pessoal'!DJ$34)</f>
        <v>0</v>
      </c>
      <c r="F1214" s="108">
        <f>IF(C1214="",0,'3_pessoal'!DL$34)</f>
        <v>0</v>
      </c>
      <c r="G1214" s="11">
        <f t="shared" si="582"/>
        <v>0</v>
      </c>
      <c r="I1214" s="11">
        <f t="shared" si="580"/>
        <v>0</v>
      </c>
      <c r="J1214" s="112">
        <f t="shared" si="581"/>
        <v>0</v>
      </c>
      <c r="L1214" s="11">
        <f t="shared" si="583"/>
        <v>0</v>
      </c>
      <c r="M1214" s="108">
        <f t="shared" si="584"/>
        <v>0</v>
      </c>
      <c r="O1214" s="11">
        <f t="shared" si="585"/>
        <v>0</v>
      </c>
      <c r="P1214" s="108">
        <f t="shared" si="586"/>
        <v>0</v>
      </c>
      <c r="R1214" s="11">
        <f t="shared" si="587"/>
        <v>0</v>
      </c>
      <c r="S1214" s="108">
        <f t="shared" si="588"/>
        <v>0</v>
      </c>
      <c r="U1214" s="11">
        <f t="shared" si="589"/>
        <v>0</v>
      </c>
      <c r="V1214" s="108">
        <f t="shared" si="590"/>
        <v>0</v>
      </c>
      <c r="X1214" s="11">
        <f t="shared" si="591"/>
        <v>0</v>
      </c>
      <c r="Y1214" s="108">
        <f t="shared" si="592"/>
        <v>0</v>
      </c>
      <c r="AA1214" s="11">
        <f t="shared" si="593"/>
        <v>0</v>
      </c>
      <c r="AB1214" s="108">
        <f t="shared" si="594"/>
        <v>0</v>
      </c>
      <c r="AD1214" s="11">
        <f t="shared" si="595"/>
        <v>0</v>
      </c>
      <c r="AE1214" s="108">
        <f t="shared" si="596"/>
        <v>0</v>
      </c>
      <c r="AG1214" s="11">
        <f t="shared" si="597"/>
        <v>0</v>
      </c>
      <c r="AH1214" s="108">
        <f t="shared" si="598"/>
        <v>0</v>
      </c>
      <c r="AJ1214" s="11">
        <f t="shared" si="599"/>
        <v>0</v>
      </c>
      <c r="AK1214" s="108">
        <f t="shared" si="600"/>
        <v>0</v>
      </c>
      <c r="AM1214" s="11">
        <f t="shared" si="601"/>
        <v>0</v>
      </c>
      <c r="AN1214" s="108">
        <f t="shared" si="602"/>
        <v>0</v>
      </c>
      <c r="AP1214" s="11">
        <f t="shared" si="603"/>
        <v>0</v>
      </c>
      <c r="AQ1214" s="108">
        <f t="shared" si="604"/>
        <v>0</v>
      </c>
      <c r="AS1214" s="11">
        <f t="shared" si="605"/>
        <v>0</v>
      </c>
      <c r="AT1214" s="108">
        <f t="shared" si="606"/>
        <v>0</v>
      </c>
      <c r="AU1214" s="158" t="str">
        <f>IF(C1214="","",VLOOKUP(B1214,apoio!P:S,4,0))</f>
        <v/>
      </c>
    </row>
    <row r="1215" spans="1:47" ht="15" customHeight="1" x14ac:dyDescent="0.25">
      <c r="A1215" s="7" t="str">
        <f>IF('1_geral'!$D$35="","",'1_geral'!$A$35)</f>
        <v/>
      </c>
      <c r="B1215" s="49" t="str">
        <f>IF('1_geral'!$G$35="","",'1_geral'!$G$35)</f>
        <v/>
      </c>
      <c r="C1215" s="49" t="str">
        <f>IF('1_geral'!$D$35="","",'1_geral'!$D$35)</f>
        <v/>
      </c>
      <c r="D1215" s="35" t="str">
        <f>IF(C1215="","",1/'3_pessoal'!C$35)</f>
        <v/>
      </c>
      <c r="E1215" s="12">
        <f>IF(C1215="",0,'3_pessoal'!DJ$35)</f>
        <v>0</v>
      </c>
      <c r="F1215" s="33">
        <f>IF(C1215="",0,'3_pessoal'!DL$35)</f>
        <v>0</v>
      </c>
      <c r="G1215" s="12">
        <f t="shared" si="582"/>
        <v>0</v>
      </c>
      <c r="I1215" s="12">
        <f t="shared" si="580"/>
        <v>0</v>
      </c>
      <c r="J1215" s="12">
        <f t="shared" si="581"/>
        <v>0</v>
      </c>
      <c r="L1215" s="12">
        <f t="shared" si="583"/>
        <v>0</v>
      </c>
      <c r="M1215" s="33">
        <f t="shared" si="584"/>
        <v>0</v>
      </c>
      <c r="O1215" s="12">
        <f t="shared" si="585"/>
        <v>0</v>
      </c>
      <c r="P1215" s="33">
        <f t="shared" si="586"/>
        <v>0</v>
      </c>
      <c r="R1215" s="12">
        <f t="shared" si="587"/>
        <v>0</v>
      </c>
      <c r="S1215" s="33">
        <f t="shared" si="588"/>
        <v>0</v>
      </c>
      <c r="U1215" s="12">
        <f t="shared" si="589"/>
        <v>0</v>
      </c>
      <c r="V1215" s="33">
        <f t="shared" si="590"/>
        <v>0</v>
      </c>
      <c r="X1215" s="12">
        <f t="shared" si="591"/>
        <v>0</v>
      </c>
      <c r="Y1215" s="33">
        <f t="shared" si="592"/>
        <v>0</v>
      </c>
      <c r="AA1215" s="12">
        <f t="shared" si="593"/>
        <v>0</v>
      </c>
      <c r="AB1215" s="33">
        <f t="shared" si="594"/>
        <v>0</v>
      </c>
      <c r="AD1215" s="12">
        <f t="shared" si="595"/>
        <v>0</v>
      </c>
      <c r="AE1215" s="33">
        <f t="shared" si="596"/>
        <v>0</v>
      </c>
      <c r="AG1215" s="12">
        <f t="shared" si="597"/>
        <v>0</v>
      </c>
      <c r="AH1215" s="33">
        <f t="shared" si="598"/>
        <v>0</v>
      </c>
      <c r="AJ1215" s="12">
        <f t="shared" si="599"/>
        <v>0</v>
      </c>
      <c r="AK1215" s="33">
        <f t="shared" si="600"/>
        <v>0</v>
      </c>
      <c r="AM1215" s="12">
        <f t="shared" si="601"/>
        <v>0</v>
      </c>
      <c r="AN1215" s="33">
        <f t="shared" si="602"/>
        <v>0</v>
      </c>
      <c r="AP1215" s="12">
        <f t="shared" si="603"/>
        <v>0</v>
      </c>
      <c r="AQ1215" s="33">
        <f t="shared" si="604"/>
        <v>0</v>
      </c>
      <c r="AS1215" s="12">
        <f t="shared" si="605"/>
        <v>0</v>
      </c>
      <c r="AT1215" s="33">
        <f t="shared" si="606"/>
        <v>0</v>
      </c>
      <c r="AU1215" s="158" t="str">
        <f>IF(C1215="","",VLOOKUP(B1215,apoio!P:S,4,0))</f>
        <v/>
      </c>
    </row>
    <row r="1216" spans="1:47" ht="15" customHeight="1" x14ac:dyDescent="0.25">
      <c r="A1216" s="10" t="str">
        <f>IF('1_geral'!$D$36="","",'1_geral'!$A$36)</f>
        <v/>
      </c>
      <c r="B1216" s="48" t="str">
        <f>IF('1_geral'!$G$36="","",'1_geral'!$G$36)</f>
        <v/>
      </c>
      <c r="C1216" s="48" t="str">
        <f>IF('1_geral'!$D$36="","",'1_geral'!$D$36)</f>
        <v/>
      </c>
      <c r="D1216" s="35" t="str">
        <f>IF(C1216="","",1/'3_pessoal'!C$36)</f>
        <v/>
      </c>
      <c r="E1216" s="11">
        <f>IF(C1216="",0,'3_pessoal'!DJ$36)</f>
        <v>0</v>
      </c>
      <c r="F1216" s="108">
        <f>IF(C1216="",0,'3_pessoal'!DL$36)</f>
        <v>0</v>
      </c>
      <c r="G1216" s="11">
        <f t="shared" si="582"/>
        <v>0</v>
      </c>
      <c r="I1216" s="11">
        <f t="shared" si="580"/>
        <v>0</v>
      </c>
      <c r="J1216" s="112">
        <f t="shared" si="581"/>
        <v>0</v>
      </c>
      <c r="L1216" s="11">
        <f t="shared" si="583"/>
        <v>0</v>
      </c>
      <c r="M1216" s="108">
        <f t="shared" si="584"/>
        <v>0</v>
      </c>
      <c r="O1216" s="11">
        <f t="shared" si="585"/>
        <v>0</v>
      </c>
      <c r="P1216" s="108">
        <f t="shared" si="586"/>
        <v>0</v>
      </c>
      <c r="R1216" s="11">
        <f t="shared" si="587"/>
        <v>0</v>
      </c>
      <c r="S1216" s="108">
        <f t="shared" si="588"/>
        <v>0</v>
      </c>
      <c r="U1216" s="11">
        <f t="shared" si="589"/>
        <v>0</v>
      </c>
      <c r="V1216" s="108">
        <f t="shared" si="590"/>
        <v>0</v>
      </c>
      <c r="X1216" s="11">
        <f t="shared" si="591"/>
        <v>0</v>
      </c>
      <c r="Y1216" s="108">
        <f t="shared" si="592"/>
        <v>0</v>
      </c>
      <c r="AA1216" s="11">
        <f t="shared" si="593"/>
        <v>0</v>
      </c>
      <c r="AB1216" s="108">
        <f t="shared" si="594"/>
        <v>0</v>
      </c>
      <c r="AD1216" s="11">
        <f t="shared" si="595"/>
        <v>0</v>
      </c>
      <c r="AE1216" s="108">
        <f t="shared" si="596"/>
        <v>0</v>
      </c>
      <c r="AG1216" s="11">
        <f t="shared" si="597"/>
        <v>0</v>
      </c>
      <c r="AH1216" s="108">
        <f t="shared" si="598"/>
        <v>0</v>
      </c>
      <c r="AJ1216" s="11">
        <f t="shared" si="599"/>
        <v>0</v>
      </c>
      <c r="AK1216" s="108">
        <f t="shared" si="600"/>
        <v>0</v>
      </c>
      <c r="AM1216" s="11">
        <f t="shared" si="601"/>
        <v>0</v>
      </c>
      <c r="AN1216" s="108">
        <f t="shared" si="602"/>
        <v>0</v>
      </c>
      <c r="AP1216" s="11">
        <f t="shared" si="603"/>
        <v>0</v>
      </c>
      <c r="AQ1216" s="108">
        <f t="shared" si="604"/>
        <v>0</v>
      </c>
      <c r="AS1216" s="11">
        <f t="shared" si="605"/>
        <v>0</v>
      </c>
      <c r="AT1216" s="108">
        <f t="shared" si="606"/>
        <v>0</v>
      </c>
      <c r="AU1216" s="158" t="str">
        <f>IF(C1216="","",VLOOKUP(B1216,apoio!P:S,4,0))</f>
        <v/>
      </c>
    </row>
    <row r="1217" spans="1:47" ht="15" customHeight="1" x14ac:dyDescent="0.25">
      <c r="A1217" s="7" t="str">
        <f>IF('1_geral'!$D$37="","",'1_geral'!$A$37)</f>
        <v/>
      </c>
      <c r="B1217" s="49" t="str">
        <f>IF('1_geral'!$G$37="","",'1_geral'!$G$37)</f>
        <v/>
      </c>
      <c r="C1217" s="49" t="str">
        <f>IF('1_geral'!$D$37="","",'1_geral'!$D$37)</f>
        <v/>
      </c>
      <c r="D1217" s="35" t="str">
        <f>IF(C1217="","",1/'3_pessoal'!C$37)</f>
        <v/>
      </c>
      <c r="E1217" s="12">
        <f>IF(C1217="",0,'3_pessoal'!DJ$37)</f>
        <v>0</v>
      </c>
      <c r="F1217" s="33">
        <f>IF(C1217="",0,'3_pessoal'!DL$37)</f>
        <v>0</v>
      </c>
      <c r="G1217" s="12">
        <f t="shared" si="582"/>
        <v>0</v>
      </c>
      <c r="I1217" s="12">
        <f t="shared" si="580"/>
        <v>0</v>
      </c>
      <c r="J1217" s="12">
        <f t="shared" si="581"/>
        <v>0</v>
      </c>
      <c r="L1217" s="12">
        <f t="shared" si="583"/>
        <v>0</v>
      </c>
      <c r="M1217" s="33">
        <f t="shared" si="584"/>
        <v>0</v>
      </c>
      <c r="O1217" s="12">
        <f t="shared" si="585"/>
        <v>0</v>
      </c>
      <c r="P1217" s="33">
        <f t="shared" si="586"/>
        <v>0</v>
      </c>
      <c r="R1217" s="12">
        <f t="shared" si="587"/>
        <v>0</v>
      </c>
      <c r="S1217" s="33">
        <f t="shared" si="588"/>
        <v>0</v>
      </c>
      <c r="U1217" s="12">
        <f t="shared" si="589"/>
        <v>0</v>
      </c>
      <c r="V1217" s="33">
        <f t="shared" si="590"/>
        <v>0</v>
      </c>
      <c r="X1217" s="12">
        <f t="shared" si="591"/>
        <v>0</v>
      </c>
      <c r="Y1217" s="33">
        <f t="shared" si="592"/>
        <v>0</v>
      </c>
      <c r="AA1217" s="12">
        <f t="shared" si="593"/>
        <v>0</v>
      </c>
      <c r="AB1217" s="33">
        <f t="shared" si="594"/>
        <v>0</v>
      </c>
      <c r="AD1217" s="12">
        <f t="shared" si="595"/>
        <v>0</v>
      </c>
      <c r="AE1217" s="33">
        <f t="shared" si="596"/>
        <v>0</v>
      </c>
      <c r="AG1217" s="12">
        <f t="shared" si="597"/>
        <v>0</v>
      </c>
      <c r="AH1217" s="33">
        <f t="shared" si="598"/>
        <v>0</v>
      </c>
      <c r="AJ1217" s="12">
        <f t="shared" si="599"/>
        <v>0</v>
      </c>
      <c r="AK1217" s="33">
        <f t="shared" si="600"/>
        <v>0</v>
      </c>
      <c r="AM1217" s="12">
        <f t="shared" si="601"/>
        <v>0</v>
      </c>
      <c r="AN1217" s="33">
        <f t="shared" si="602"/>
        <v>0</v>
      </c>
      <c r="AP1217" s="12">
        <f t="shared" si="603"/>
        <v>0</v>
      </c>
      <c r="AQ1217" s="33">
        <f t="shared" si="604"/>
        <v>0</v>
      </c>
      <c r="AS1217" s="12">
        <f t="shared" si="605"/>
        <v>0</v>
      </c>
      <c r="AT1217" s="33">
        <f t="shared" si="606"/>
        <v>0</v>
      </c>
      <c r="AU1217" s="158" t="str">
        <f>IF(C1217="","",VLOOKUP(B1217,apoio!P:S,4,0))</f>
        <v/>
      </c>
    </row>
    <row r="1218" spans="1:47" ht="15" customHeight="1" x14ac:dyDescent="0.25">
      <c r="A1218" s="10" t="str">
        <f>IF('1_geral'!$D$38="","",'1_geral'!$A$38)</f>
        <v/>
      </c>
      <c r="B1218" s="48" t="str">
        <f>IF('1_geral'!$G$38="","",'1_geral'!$G$38)</f>
        <v/>
      </c>
      <c r="C1218" s="48" t="str">
        <f>IF('1_geral'!$D$38="","",'1_geral'!$D$38)</f>
        <v/>
      </c>
      <c r="D1218" s="35" t="str">
        <f>IF(C1218="","",1/'3_pessoal'!C$38)</f>
        <v/>
      </c>
      <c r="E1218" s="11">
        <f>IF(C1218="",0,'3_pessoal'!DJ$38)</f>
        <v>0</v>
      </c>
      <c r="F1218" s="108">
        <f>IF(C1218="",0,'3_pessoal'!DL$38)</f>
        <v>0</v>
      </c>
      <c r="G1218" s="11">
        <f t="shared" si="582"/>
        <v>0</v>
      </c>
      <c r="I1218" s="11">
        <f t="shared" si="580"/>
        <v>0</v>
      </c>
      <c r="J1218" s="112">
        <f t="shared" si="581"/>
        <v>0</v>
      </c>
      <c r="L1218" s="11">
        <f t="shared" si="583"/>
        <v>0</v>
      </c>
      <c r="M1218" s="108">
        <f t="shared" si="584"/>
        <v>0</v>
      </c>
      <c r="O1218" s="11">
        <f t="shared" si="585"/>
        <v>0</v>
      </c>
      <c r="P1218" s="108">
        <f t="shared" si="586"/>
        <v>0</v>
      </c>
      <c r="R1218" s="11">
        <f t="shared" si="587"/>
        <v>0</v>
      </c>
      <c r="S1218" s="108">
        <f t="shared" si="588"/>
        <v>0</v>
      </c>
      <c r="U1218" s="11">
        <f t="shared" si="589"/>
        <v>0</v>
      </c>
      <c r="V1218" s="108">
        <f t="shared" si="590"/>
        <v>0</v>
      </c>
      <c r="X1218" s="11">
        <f t="shared" si="591"/>
        <v>0</v>
      </c>
      <c r="Y1218" s="108">
        <f t="shared" si="592"/>
        <v>0</v>
      </c>
      <c r="AA1218" s="11">
        <f t="shared" si="593"/>
        <v>0</v>
      </c>
      <c r="AB1218" s="108">
        <f t="shared" si="594"/>
        <v>0</v>
      </c>
      <c r="AD1218" s="11">
        <f t="shared" si="595"/>
        <v>0</v>
      </c>
      <c r="AE1218" s="108">
        <f t="shared" si="596"/>
        <v>0</v>
      </c>
      <c r="AG1218" s="11">
        <f t="shared" si="597"/>
        <v>0</v>
      </c>
      <c r="AH1218" s="108">
        <f t="shared" si="598"/>
        <v>0</v>
      </c>
      <c r="AJ1218" s="11">
        <f t="shared" si="599"/>
        <v>0</v>
      </c>
      <c r="AK1218" s="108">
        <f t="shared" si="600"/>
        <v>0</v>
      </c>
      <c r="AM1218" s="11">
        <f t="shared" si="601"/>
        <v>0</v>
      </c>
      <c r="AN1218" s="108">
        <f t="shared" si="602"/>
        <v>0</v>
      </c>
      <c r="AP1218" s="11">
        <f t="shared" si="603"/>
        <v>0</v>
      </c>
      <c r="AQ1218" s="108">
        <f t="shared" si="604"/>
        <v>0</v>
      </c>
      <c r="AS1218" s="11">
        <f t="shared" si="605"/>
        <v>0</v>
      </c>
      <c r="AT1218" s="108">
        <f t="shared" si="606"/>
        <v>0</v>
      </c>
      <c r="AU1218" s="158" t="str">
        <f>IF(C1218="","",VLOOKUP(B1218,apoio!P:S,4,0))</f>
        <v/>
      </c>
    </row>
    <row r="1219" spans="1:47" ht="15" customHeight="1" x14ac:dyDescent="0.25">
      <c r="A1219" s="7" t="str">
        <f>IF('1_geral'!$D$39="","",'1_geral'!$A$39)</f>
        <v/>
      </c>
      <c r="B1219" s="49" t="str">
        <f>IF('1_geral'!$G$39="","",'1_geral'!$G$39)</f>
        <v/>
      </c>
      <c r="C1219" s="49" t="str">
        <f>IF('1_geral'!$D$39="","",'1_geral'!$D$39)</f>
        <v/>
      </c>
      <c r="D1219" s="35" t="str">
        <f>IF(C1219="","",1/'3_pessoal'!C$39)</f>
        <v/>
      </c>
      <c r="E1219" s="12">
        <f>IF(C1219="",0,'3_pessoal'!DJ$39)</f>
        <v>0</v>
      </c>
      <c r="F1219" s="33">
        <f>IF(C1219="",0,'3_pessoal'!DL$39)</f>
        <v>0</v>
      </c>
      <c r="G1219" s="12">
        <f t="shared" si="582"/>
        <v>0</v>
      </c>
      <c r="I1219" s="12">
        <f t="shared" si="580"/>
        <v>0</v>
      </c>
      <c r="J1219" s="12">
        <f t="shared" si="581"/>
        <v>0</v>
      </c>
      <c r="L1219" s="12">
        <f t="shared" si="583"/>
        <v>0</v>
      </c>
      <c r="M1219" s="33">
        <f t="shared" si="584"/>
        <v>0</v>
      </c>
      <c r="O1219" s="12">
        <f t="shared" si="585"/>
        <v>0</v>
      </c>
      <c r="P1219" s="33">
        <f t="shared" si="586"/>
        <v>0</v>
      </c>
      <c r="R1219" s="12">
        <f t="shared" si="587"/>
        <v>0</v>
      </c>
      <c r="S1219" s="33">
        <f t="shared" si="588"/>
        <v>0</v>
      </c>
      <c r="U1219" s="12">
        <f t="shared" si="589"/>
        <v>0</v>
      </c>
      <c r="V1219" s="33">
        <f t="shared" si="590"/>
        <v>0</v>
      </c>
      <c r="X1219" s="12">
        <f t="shared" si="591"/>
        <v>0</v>
      </c>
      <c r="Y1219" s="33">
        <f t="shared" si="592"/>
        <v>0</v>
      </c>
      <c r="AA1219" s="12">
        <f t="shared" si="593"/>
        <v>0</v>
      </c>
      <c r="AB1219" s="33">
        <f t="shared" si="594"/>
        <v>0</v>
      </c>
      <c r="AD1219" s="12">
        <f t="shared" si="595"/>
        <v>0</v>
      </c>
      <c r="AE1219" s="33">
        <f t="shared" si="596"/>
        <v>0</v>
      </c>
      <c r="AG1219" s="12">
        <f t="shared" si="597"/>
        <v>0</v>
      </c>
      <c r="AH1219" s="33">
        <f t="shared" si="598"/>
        <v>0</v>
      </c>
      <c r="AJ1219" s="12">
        <f t="shared" si="599"/>
        <v>0</v>
      </c>
      <c r="AK1219" s="33">
        <f t="shared" si="600"/>
        <v>0</v>
      </c>
      <c r="AM1219" s="12">
        <f t="shared" si="601"/>
        <v>0</v>
      </c>
      <c r="AN1219" s="33">
        <f t="shared" si="602"/>
        <v>0</v>
      </c>
      <c r="AP1219" s="12">
        <f t="shared" si="603"/>
        <v>0</v>
      </c>
      <c r="AQ1219" s="33">
        <f t="shared" si="604"/>
        <v>0</v>
      </c>
      <c r="AS1219" s="12">
        <f t="shared" si="605"/>
        <v>0</v>
      </c>
      <c r="AT1219" s="33">
        <f t="shared" si="606"/>
        <v>0</v>
      </c>
      <c r="AU1219" s="158" t="str">
        <f>IF(C1219="","",VLOOKUP(B1219,apoio!P:S,4,0))</f>
        <v/>
      </c>
    </row>
    <row r="1220" spans="1:47" ht="15" customHeight="1" x14ac:dyDescent="0.25">
      <c r="A1220" s="10" t="str">
        <f>IF('1_geral'!$D$40="","",'1_geral'!$A$40)</f>
        <v/>
      </c>
      <c r="B1220" s="48" t="str">
        <f>IF('1_geral'!$G$40="","",'1_geral'!$G$40)</f>
        <v/>
      </c>
      <c r="C1220" s="48" t="str">
        <f>IF('1_geral'!$D$40="","",'1_geral'!$D$40)</f>
        <v/>
      </c>
      <c r="D1220" s="35" t="str">
        <f>IF(C1220="","",1/'3_pessoal'!C$40)</f>
        <v/>
      </c>
      <c r="E1220" s="11">
        <f>IF(C1220="",0,'3_pessoal'!DJ$40)</f>
        <v>0</v>
      </c>
      <c r="F1220" s="108">
        <f>IF(C1220="",0,'3_pessoal'!DL$40)</f>
        <v>0</v>
      </c>
      <c r="G1220" s="11">
        <f t="shared" si="582"/>
        <v>0</v>
      </c>
      <c r="I1220" s="11">
        <f t="shared" si="580"/>
        <v>0</v>
      </c>
      <c r="J1220" s="112">
        <f t="shared" si="581"/>
        <v>0</v>
      </c>
      <c r="L1220" s="11">
        <f t="shared" si="583"/>
        <v>0</v>
      </c>
      <c r="M1220" s="108">
        <f t="shared" si="584"/>
        <v>0</v>
      </c>
      <c r="O1220" s="11">
        <f t="shared" si="585"/>
        <v>0</v>
      </c>
      <c r="P1220" s="108">
        <f t="shared" si="586"/>
        <v>0</v>
      </c>
      <c r="R1220" s="11">
        <f t="shared" si="587"/>
        <v>0</v>
      </c>
      <c r="S1220" s="108">
        <f t="shared" si="588"/>
        <v>0</v>
      </c>
      <c r="U1220" s="11">
        <f t="shared" si="589"/>
        <v>0</v>
      </c>
      <c r="V1220" s="108">
        <f t="shared" si="590"/>
        <v>0</v>
      </c>
      <c r="X1220" s="11">
        <f t="shared" si="591"/>
        <v>0</v>
      </c>
      <c r="Y1220" s="108">
        <f t="shared" si="592"/>
        <v>0</v>
      </c>
      <c r="AA1220" s="11">
        <f t="shared" si="593"/>
        <v>0</v>
      </c>
      <c r="AB1220" s="108">
        <f t="shared" si="594"/>
        <v>0</v>
      </c>
      <c r="AD1220" s="11">
        <f t="shared" si="595"/>
        <v>0</v>
      </c>
      <c r="AE1220" s="108">
        <f t="shared" si="596"/>
        <v>0</v>
      </c>
      <c r="AG1220" s="11">
        <f t="shared" si="597"/>
        <v>0</v>
      </c>
      <c r="AH1220" s="108">
        <f t="shared" si="598"/>
        <v>0</v>
      </c>
      <c r="AJ1220" s="11">
        <f t="shared" si="599"/>
        <v>0</v>
      </c>
      <c r="AK1220" s="108">
        <f t="shared" si="600"/>
        <v>0</v>
      </c>
      <c r="AM1220" s="11">
        <f t="shared" si="601"/>
        <v>0</v>
      </c>
      <c r="AN1220" s="108">
        <f t="shared" si="602"/>
        <v>0</v>
      </c>
      <c r="AP1220" s="11">
        <f t="shared" si="603"/>
        <v>0</v>
      </c>
      <c r="AQ1220" s="108">
        <f t="shared" si="604"/>
        <v>0</v>
      </c>
      <c r="AS1220" s="11">
        <f t="shared" si="605"/>
        <v>0</v>
      </c>
      <c r="AT1220" s="108">
        <f t="shared" si="606"/>
        <v>0</v>
      </c>
      <c r="AU1220" s="158" t="str">
        <f>IF(C1220="","",VLOOKUP(B1220,apoio!P:S,4,0))</f>
        <v/>
      </c>
    </row>
    <row r="1221" spans="1:47" ht="15" customHeight="1" x14ac:dyDescent="0.25">
      <c r="A1221" s="7" t="str">
        <f>IF('1_geral'!$D$41="","",'1_geral'!$A$41)</f>
        <v/>
      </c>
      <c r="B1221" s="49" t="str">
        <f>IF('1_geral'!$G$41="","",'1_geral'!$G$41)</f>
        <v/>
      </c>
      <c r="C1221" s="49" t="str">
        <f>IF('1_geral'!$D$41="","",'1_geral'!$D$41)</f>
        <v/>
      </c>
      <c r="D1221" s="35" t="str">
        <f>IF(C1221="","",1/'3_pessoal'!C$41)</f>
        <v/>
      </c>
      <c r="E1221" s="12">
        <f>IF(C1221="",0,'3_pessoal'!DJ$41)</f>
        <v>0</v>
      </c>
      <c r="F1221" s="33">
        <f>IF(C1221="",0,'3_pessoal'!DL$41)</f>
        <v>0</v>
      </c>
      <c r="G1221" s="12">
        <f t="shared" si="582"/>
        <v>0</v>
      </c>
      <c r="I1221" s="12">
        <f t="shared" si="580"/>
        <v>0</v>
      </c>
      <c r="J1221" s="12">
        <f t="shared" si="581"/>
        <v>0</v>
      </c>
      <c r="L1221" s="12">
        <f t="shared" si="583"/>
        <v>0</v>
      </c>
      <c r="M1221" s="33">
        <f t="shared" si="584"/>
        <v>0</v>
      </c>
      <c r="O1221" s="12">
        <f t="shared" si="585"/>
        <v>0</v>
      </c>
      <c r="P1221" s="33">
        <f t="shared" si="586"/>
        <v>0</v>
      </c>
      <c r="R1221" s="12">
        <f t="shared" si="587"/>
        <v>0</v>
      </c>
      <c r="S1221" s="33">
        <f t="shared" si="588"/>
        <v>0</v>
      </c>
      <c r="U1221" s="12">
        <f t="shared" si="589"/>
        <v>0</v>
      </c>
      <c r="V1221" s="33">
        <f t="shared" si="590"/>
        <v>0</v>
      </c>
      <c r="X1221" s="12">
        <f t="shared" si="591"/>
        <v>0</v>
      </c>
      <c r="Y1221" s="33">
        <f t="shared" si="592"/>
        <v>0</v>
      </c>
      <c r="AA1221" s="12">
        <f t="shared" si="593"/>
        <v>0</v>
      </c>
      <c r="AB1221" s="33">
        <f t="shared" si="594"/>
        <v>0</v>
      </c>
      <c r="AD1221" s="12">
        <f t="shared" si="595"/>
        <v>0</v>
      </c>
      <c r="AE1221" s="33">
        <f t="shared" si="596"/>
        <v>0</v>
      </c>
      <c r="AG1221" s="12">
        <f t="shared" si="597"/>
        <v>0</v>
      </c>
      <c r="AH1221" s="33">
        <f t="shared" si="598"/>
        <v>0</v>
      </c>
      <c r="AJ1221" s="12">
        <f t="shared" si="599"/>
        <v>0</v>
      </c>
      <c r="AK1221" s="33">
        <f t="shared" si="600"/>
        <v>0</v>
      </c>
      <c r="AM1221" s="12">
        <f t="shared" si="601"/>
        <v>0</v>
      </c>
      <c r="AN1221" s="33">
        <f t="shared" si="602"/>
        <v>0</v>
      </c>
      <c r="AP1221" s="12">
        <f t="shared" si="603"/>
        <v>0</v>
      </c>
      <c r="AQ1221" s="33">
        <f t="shared" si="604"/>
        <v>0</v>
      </c>
      <c r="AS1221" s="12">
        <f t="shared" si="605"/>
        <v>0</v>
      </c>
      <c r="AT1221" s="33">
        <f t="shared" si="606"/>
        <v>0</v>
      </c>
      <c r="AU1221" s="158" t="str">
        <f>IF(C1221="","",VLOOKUP(B1221,apoio!P:S,4,0))</f>
        <v/>
      </c>
    </row>
    <row r="1222" spans="1:47" ht="15" customHeight="1" x14ac:dyDescent="0.25">
      <c r="A1222" s="10" t="str">
        <f>IF('1_geral'!$D$42="","",'1_geral'!$A$42)</f>
        <v/>
      </c>
      <c r="B1222" s="48" t="str">
        <f>IF('1_geral'!$G$42="","",'1_geral'!$G$42)</f>
        <v/>
      </c>
      <c r="C1222" s="48" t="str">
        <f>IF('1_geral'!$D$42="","",'1_geral'!$D$42)</f>
        <v/>
      </c>
      <c r="D1222" s="35" t="str">
        <f>IF(C1222="","",1/'3_pessoal'!C$42)</f>
        <v/>
      </c>
      <c r="E1222" s="11">
        <f>IF(C1222="",0,'3_pessoal'!DJ$42)</f>
        <v>0</v>
      </c>
      <c r="F1222" s="108">
        <f>IF(C1222="",0,'3_pessoal'!DL$42)</f>
        <v>0</v>
      </c>
      <c r="G1222" s="11">
        <f t="shared" si="582"/>
        <v>0</v>
      </c>
      <c r="I1222" s="11">
        <f t="shared" ref="I1222:I1239" si="607">IF(C1222="",0,SUM(L1222,O1222,R1222,U1222,X1222,AA1222,AD1222,AG1222,AJ1222,AM1222,AP1222,AS1222))</f>
        <v>0</v>
      </c>
      <c r="J1222" s="112">
        <f t="shared" ref="J1222:J1239" si="608">IF(C1222="",0,SUM(M1222,P1222,S1222,V1222,Y1222,AB1222,AE1222,AH1222,AK1222,AN1222,AQ1222,AT1222))</f>
        <v>0</v>
      </c>
      <c r="L1222" s="11">
        <f t="shared" si="583"/>
        <v>0</v>
      </c>
      <c r="M1222" s="108">
        <f t="shared" si="584"/>
        <v>0</v>
      </c>
      <c r="O1222" s="11">
        <f t="shared" si="585"/>
        <v>0</v>
      </c>
      <c r="P1222" s="108">
        <f t="shared" si="586"/>
        <v>0</v>
      </c>
      <c r="R1222" s="11">
        <f t="shared" si="587"/>
        <v>0</v>
      </c>
      <c r="S1222" s="108">
        <f t="shared" si="588"/>
        <v>0</v>
      </c>
      <c r="U1222" s="11">
        <f t="shared" si="589"/>
        <v>0</v>
      </c>
      <c r="V1222" s="108">
        <f t="shared" si="590"/>
        <v>0</v>
      </c>
      <c r="X1222" s="11">
        <f t="shared" si="591"/>
        <v>0</v>
      </c>
      <c r="Y1222" s="108">
        <f t="shared" si="592"/>
        <v>0</v>
      </c>
      <c r="AA1222" s="11">
        <f t="shared" si="593"/>
        <v>0</v>
      </c>
      <c r="AB1222" s="108">
        <f t="shared" si="594"/>
        <v>0</v>
      </c>
      <c r="AD1222" s="11">
        <f t="shared" si="595"/>
        <v>0</v>
      </c>
      <c r="AE1222" s="108">
        <f t="shared" si="596"/>
        <v>0</v>
      </c>
      <c r="AG1222" s="11">
        <f t="shared" si="597"/>
        <v>0</v>
      </c>
      <c r="AH1222" s="108">
        <f t="shared" si="598"/>
        <v>0</v>
      </c>
      <c r="AJ1222" s="11">
        <f t="shared" si="599"/>
        <v>0</v>
      </c>
      <c r="AK1222" s="108">
        <f t="shared" si="600"/>
        <v>0</v>
      </c>
      <c r="AM1222" s="11">
        <f t="shared" si="601"/>
        <v>0</v>
      </c>
      <c r="AN1222" s="108">
        <f t="shared" si="602"/>
        <v>0</v>
      </c>
      <c r="AP1222" s="11">
        <f t="shared" si="603"/>
        <v>0</v>
      </c>
      <c r="AQ1222" s="108">
        <f t="shared" si="604"/>
        <v>0</v>
      </c>
      <c r="AS1222" s="11">
        <f t="shared" si="605"/>
        <v>0</v>
      </c>
      <c r="AT1222" s="108">
        <f t="shared" si="606"/>
        <v>0</v>
      </c>
      <c r="AU1222" s="158" t="str">
        <f>IF(C1222="","",VLOOKUP(B1222,apoio!P:S,4,0))</f>
        <v/>
      </c>
    </row>
    <row r="1223" spans="1:47" ht="15" customHeight="1" x14ac:dyDescent="0.25">
      <c r="A1223" s="7" t="str">
        <f>IF('1_geral'!$D$43="","",'1_geral'!$A$43)</f>
        <v/>
      </c>
      <c r="B1223" s="49" t="str">
        <f>IF('1_geral'!$G$43="","",'1_geral'!$G$43)</f>
        <v/>
      </c>
      <c r="C1223" s="49" t="str">
        <f>IF('1_geral'!$D$43="","",'1_geral'!$D$43)</f>
        <v/>
      </c>
      <c r="D1223" s="35" t="str">
        <f>IF(C1223="","",1/'3_pessoal'!C$43)</f>
        <v/>
      </c>
      <c r="E1223" s="12">
        <f>IF(C1223="",0,'3_pessoal'!DJ$43)</f>
        <v>0</v>
      </c>
      <c r="F1223" s="33">
        <f>IF(C1223="",0,'3_pessoal'!DL$43)</f>
        <v>0</v>
      </c>
      <c r="G1223" s="12">
        <f t="shared" si="582"/>
        <v>0</v>
      </c>
      <c r="I1223" s="12">
        <f t="shared" si="607"/>
        <v>0</v>
      </c>
      <c r="J1223" s="12">
        <f t="shared" si="608"/>
        <v>0</v>
      </c>
      <c r="L1223" s="12">
        <f t="shared" si="583"/>
        <v>0</v>
      </c>
      <c r="M1223" s="33">
        <f t="shared" si="584"/>
        <v>0</v>
      </c>
      <c r="O1223" s="12">
        <f t="shared" si="585"/>
        <v>0</v>
      </c>
      <c r="P1223" s="33">
        <f t="shared" si="586"/>
        <v>0</v>
      </c>
      <c r="R1223" s="12">
        <f t="shared" si="587"/>
        <v>0</v>
      </c>
      <c r="S1223" s="33">
        <f t="shared" si="588"/>
        <v>0</v>
      </c>
      <c r="U1223" s="12">
        <f t="shared" si="589"/>
        <v>0</v>
      </c>
      <c r="V1223" s="33">
        <f t="shared" si="590"/>
        <v>0</v>
      </c>
      <c r="X1223" s="12">
        <f t="shared" si="591"/>
        <v>0</v>
      </c>
      <c r="Y1223" s="33">
        <f t="shared" si="592"/>
        <v>0</v>
      </c>
      <c r="AA1223" s="12">
        <f t="shared" si="593"/>
        <v>0</v>
      </c>
      <c r="AB1223" s="33">
        <f t="shared" si="594"/>
        <v>0</v>
      </c>
      <c r="AD1223" s="12">
        <f t="shared" si="595"/>
        <v>0</v>
      </c>
      <c r="AE1223" s="33">
        <f t="shared" si="596"/>
        <v>0</v>
      </c>
      <c r="AG1223" s="12">
        <f t="shared" si="597"/>
        <v>0</v>
      </c>
      <c r="AH1223" s="33">
        <f t="shared" si="598"/>
        <v>0</v>
      </c>
      <c r="AJ1223" s="12">
        <f t="shared" si="599"/>
        <v>0</v>
      </c>
      <c r="AK1223" s="33">
        <f t="shared" si="600"/>
        <v>0</v>
      </c>
      <c r="AM1223" s="12">
        <f t="shared" si="601"/>
        <v>0</v>
      </c>
      <c r="AN1223" s="33">
        <f t="shared" si="602"/>
        <v>0</v>
      </c>
      <c r="AP1223" s="12">
        <f t="shared" si="603"/>
        <v>0</v>
      </c>
      <c r="AQ1223" s="33">
        <f t="shared" si="604"/>
        <v>0</v>
      </c>
      <c r="AS1223" s="12">
        <f t="shared" si="605"/>
        <v>0</v>
      </c>
      <c r="AT1223" s="33">
        <f t="shared" si="606"/>
        <v>0</v>
      </c>
      <c r="AU1223" s="158" t="str">
        <f>IF(C1223="","",VLOOKUP(B1223,apoio!P:S,4,0))</f>
        <v/>
      </c>
    </row>
    <row r="1224" spans="1:47" ht="15" customHeight="1" x14ac:dyDescent="0.25">
      <c r="A1224" s="10" t="str">
        <f>IF('1_geral'!$D$44="","",'1_geral'!$A$44)</f>
        <v/>
      </c>
      <c r="B1224" s="48" t="str">
        <f>IF('1_geral'!$G$44="","",'1_geral'!$G$44)</f>
        <v/>
      </c>
      <c r="C1224" s="48" t="str">
        <f>IF('1_geral'!$D$44="","",'1_geral'!$D$44)</f>
        <v/>
      </c>
      <c r="D1224" s="35" t="str">
        <f>IF(C1224="","",1/'3_pessoal'!C$44)</f>
        <v/>
      </c>
      <c r="E1224" s="11">
        <f>IF(C1224="",0,'3_pessoal'!DJ$44)</f>
        <v>0</v>
      </c>
      <c r="F1224" s="108">
        <f>IF(C1224="",0,'3_pessoal'!DL$44)</f>
        <v>0</v>
      </c>
      <c r="G1224" s="11">
        <f t="shared" si="582"/>
        <v>0</v>
      </c>
      <c r="I1224" s="11">
        <f t="shared" si="607"/>
        <v>0</v>
      </c>
      <c r="J1224" s="112">
        <f t="shared" si="608"/>
        <v>0</v>
      </c>
      <c r="L1224" s="11">
        <f t="shared" si="583"/>
        <v>0</v>
      </c>
      <c r="M1224" s="108">
        <f t="shared" si="584"/>
        <v>0</v>
      </c>
      <c r="O1224" s="11">
        <f t="shared" si="585"/>
        <v>0</v>
      </c>
      <c r="P1224" s="108">
        <f t="shared" si="586"/>
        <v>0</v>
      </c>
      <c r="R1224" s="11">
        <f t="shared" si="587"/>
        <v>0</v>
      </c>
      <c r="S1224" s="108">
        <f t="shared" si="588"/>
        <v>0</v>
      </c>
      <c r="U1224" s="11">
        <f t="shared" si="589"/>
        <v>0</v>
      </c>
      <c r="V1224" s="108">
        <f t="shared" si="590"/>
        <v>0</v>
      </c>
      <c r="X1224" s="11">
        <f t="shared" si="591"/>
        <v>0</v>
      </c>
      <c r="Y1224" s="108">
        <f t="shared" si="592"/>
        <v>0</v>
      </c>
      <c r="AA1224" s="11">
        <f t="shared" si="593"/>
        <v>0</v>
      </c>
      <c r="AB1224" s="108">
        <f t="shared" si="594"/>
        <v>0</v>
      </c>
      <c r="AD1224" s="11">
        <f t="shared" si="595"/>
        <v>0</v>
      </c>
      <c r="AE1224" s="108">
        <f t="shared" si="596"/>
        <v>0</v>
      </c>
      <c r="AG1224" s="11">
        <f t="shared" si="597"/>
        <v>0</v>
      </c>
      <c r="AH1224" s="108">
        <f t="shared" si="598"/>
        <v>0</v>
      </c>
      <c r="AJ1224" s="11">
        <f t="shared" si="599"/>
        <v>0</v>
      </c>
      <c r="AK1224" s="108">
        <f t="shared" si="600"/>
        <v>0</v>
      </c>
      <c r="AM1224" s="11">
        <f t="shared" si="601"/>
        <v>0</v>
      </c>
      <c r="AN1224" s="108">
        <f t="shared" si="602"/>
        <v>0</v>
      </c>
      <c r="AP1224" s="11">
        <f t="shared" si="603"/>
        <v>0</v>
      </c>
      <c r="AQ1224" s="108">
        <f t="shared" si="604"/>
        <v>0</v>
      </c>
      <c r="AS1224" s="11">
        <f t="shared" si="605"/>
        <v>0</v>
      </c>
      <c r="AT1224" s="108">
        <f t="shared" si="606"/>
        <v>0</v>
      </c>
      <c r="AU1224" s="158" t="str">
        <f>IF(C1224="","",VLOOKUP(B1224,apoio!P:S,4,0))</f>
        <v/>
      </c>
    </row>
    <row r="1225" spans="1:47" ht="15" customHeight="1" x14ac:dyDescent="0.25">
      <c r="A1225" s="7" t="str">
        <f>IF('1_geral'!$D$45="","",'1_geral'!$A$45)</f>
        <v/>
      </c>
      <c r="B1225" s="49" t="str">
        <f>IF('1_geral'!$G$45="","",'1_geral'!$G$45)</f>
        <v/>
      </c>
      <c r="C1225" s="49" t="str">
        <f>IF('1_geral'!$D$45="","",'1_geral'!$D$45)</f>
        <v/>
      </c>
      <c r="D1225" s="35" t="str">
        <f>IF(C1225="","",1/'3_pessoal'!C$45)</f>
        <v/>
      </c>
      <c r="E1225" s="12">
        <f>IF(C1225="",0,'3_pessoal'!DJ$45)</f>
        <v>0</v>
      </c>
      <c r="F1225" s="33">
        <f>IF(C1225="",0,'3_pessoal'!DL$45)</f>
        <v>0</v>
      </c>
      <c r="G1225" s="12">
        <f t="shared" si="582"/>
        <v>0</v>
      </c>
      <c r="I1225" s="12">
        <f t="shared" si="607"/>
        <v>0</v>
      </c>
      <c r="J1225" s="12">
        <f t="shared" si="608"/>
        <v>0</v>
      </c>
      <c r="L1225" s="12">
        <f t="shared" si="583"/>
        <v>0</v>
      </c>
      <c r="M1225" s="33">
        <f t="shared" si="584"/>
        <v>0</v>
      </c>
      <c r="O1225" s="12">
        <f t="shared" si="585"/>
        <v>0</v>
      </c>
      <c r="P1225" s="33">
        <f t="shared" si="586"/>
        <v>0</v>
      </c>
      <c r="R1225" s="12">
        <f t="shared" si="587"/>
        <v>0</v>
      </c>
      <c r="S1225" s="33">
        <f t="shared" si="588"/>
        <v>0</v>
      </c>
      <c r="U1225" s="12">
        <f t="shared" si="589"/>
        <v>0</v>
      </c>
      <c r="V1225" s="33">
        <f t="shared" si="590"/>
        <v>0</v>
      </c>
      <c r="X1225" s="12">
        <f t="shared" si="591"/>
        <v>0</v>
      </c>
      <c r="Y1225" s="33">
        <f t="shared" si="592"/>
        <v>0</v>
      </c>
      <c r="AA1225" s="12">
        <f t="shared" si="593"/>
        <v>0</v>
      </c>
      <c r="AB1225" s="33">
        <f t="shared" si="594"/>
        <v>0</v>
      </c>
      <c r="AD1225" s="12">
        <f t="shared" si="595"/>
        <v>0</v>
      </c>
      <c r="AE1225" s="33">
        <f t="shared" si="596"/>
        <v>0</v>
      </c>
      <c r="AG1225" s="12">
        <f t="shared" si="597"/>
        <v>0</v>
      </c>
      <c r="AH1225" s="33">
        <f t="shared" si="598"/>
        <v>0</v>
      </c>
      <c r="AJ1225" s="12">
        <f t="shared" si="599"/>
        <v>0</v>
      </c>
      <c r="AK1225" s="33">
        <f t="shared" si="600"/>
        <v>0</v>
      </c>
      <c r="AM1225" s="12">
        <f t="shared" si="601"/>
        <v>0</v>
      </c>
      <c r="AN1225" s="33">
        <f t="shared" si="602"/>
        <v>0</v>
      </c>
      <c r="AP1225" s="12">
        <f t="shared" si="603"/>
        <v>0</v>
      </c>
      <c r="AQ1225" s="33">
        <f t="shared" si="604"/>
        <v>0</v>
      </c>
      <c r="AS1225" s="12">
        <f t="shared" si="605"/>
        <v>0</v>
      </c>
      <c r="AT1225" s="33">
        <f t="shared" si="606"/>
        <v>0</v>
      </c>
      <c r="AU1225" s="158" t="str">
        <f>IF(C1225="","",VLOOKUP(B1225,apoio!P:S,4,0))</f>
        <v/>
      </c>
    </row>
    <row r="1226" spans="1:47" ht="15" customHeight="1" x14ac:dyDescent="0.25">
      <c r="A1226" s="10" t="str">
        <f>IF('1_geral'!$D$46="","",'1_geral'!$A$46)</f>
        <v/>
      </c>
      <c r="B1226" s="48" t="str">
        <f>IF('1_geral'!$G$46="","",'1_geral'!$G$46)</f>
        <v/>
      </c>
      <c r="C1226" s="48" t="str">
        <f>IF('1_geral'!$D$46="","",'1_geral'!$D$46)</f>
        <v/>
      </c>
      <c r="D1226" s="35" t="str">
        <f>IF(C1226="","",1/'3_pessoal'!C$46)</f>
        <v/>
      </c>
      <c r="E1226" s="11">
        <f>IF(C1226="",0,'3_pessoal'!DJ$46)</f>
        <v>0</v>
      </c>
      <c r="F1226" s="108">
        <f>IF(C1226="",0,'3_pessoal'!DL$46)</f>
        <v>0</v>
      </c>
      <c r="G1226" s="11">
        <f t="shared" si="582"/>
        <v>0</v>
      </c>
      <c r="I1226" s="11">
        <f t="shared" si="607"/>
        <v>0</v>
      </c>
      <c r="J1226" s="112">
        <f t="shared" si="608"/>
        <v>0</v>
      </c>
      <c r="L1226" s="11">
        <f t="shared" si="583"/>
        <v>0</v>
      </c>
      <c r="M1226" s="108">
        <f t="shared" si="584"/>
        <v>0</v>
      </c>
      <c r="O1226" s="11">
        <f t="shared" si="585"/>
        <v>0</v>
      </c>
      <c r="P1226" s="108">
        <f t="shared" si="586"/>
        <v>0</v>
      </c>
      <c r="R1226" s="11">
        <f t="shared" si="587"/>
        <v>0</v>
      </c>
      <c r="S1226" s="108">
        <f t="shared" si="588"/>
        <v>0</v>
      </c>
      <c r="U1226" s="11">
        <f t="shared" si="589"/>
        <v>0</v>
      </c>
      <c r="V1226" s="108">
        <f t="shared" si="590"/>
        <v>0</v>
      </c>
      <c r="X1226" s="11">
        <f t="shared" si="591"/>
        <v>0</v>
      </c>
      <c r="Y1226" s="108">
        <f t="shared" si="592"/>
        <v>0</v>
      </c>
      <c r="AA1226" s="11">
        <f t="shared" si="593"/>
        <v>0</v>
      </c>
      <c r="AB1226" s="108">
        <f t="shared" si="594"/>
        <v>0</v>
      </c>
      <c r="AD1226" s="11">
        <f t="shared" si="595"/>
        <v>0</v>
      </c>
      <c r="AE1226" s="108">
        <f t="shared" si="596"/>
        <v>0</v>
      </c>
      <c r="AG1226" s="11">
        <f t="shared" si="597"/>
        <v>0</v>
      </c>
      <c r="AH1226" s="108">
        <f t="shared" si="598"/>
        <v>0</v>
      </c>
      <c r="AJ1226" s="11">
        <f t="shared" si="599"/>
        <v>0</v>
      </c>
      <c r="AK1226" s="108">
        <f t="shared" si="600"/>
        <v>0</v>
      </c>
      <c r="AM1226" s="11">
        <f t="shared" si="601"/>
        <v>0</v>
      </c>
      <c r="AN1226" s="108">
        <f t="shared" si="602"/>
        <v>0</v>
      </c>
      <c r="AP1226" s="11">
        <f t="shared" si="603"/>
        <v>0</v>
      </c>
      <c r="AQ1226" s="108">
        <f t="shared" si="604"/>
        <v>0</v>
      </c>
      <c r="AS1226" s="11">
        <f t="shared" si="605"/>
        <v>0</v>
      </c>
      <c r="AT1226" s="108">
        <f t="shared" si="606"/>
        <v>0</v>
      </c>
      <c r="AU1226" s="158" t="str">
        <f>IF(C1226="","",VLOOKUP(B1226,apoio!P:S,4,0))</f>
        <v/>
      </c>
    </row>
    <row r="1227" spans="1:47" ht="15" customHeight="1" x14ac:dyDescent="0.25">
      <c r="A1227" s="7" t="str">
        <f>IF('1_geral'!$D$47="","",'1_geral'!$A$47)</f>
        <v/>
      </c>
      <c r="B1227" s="49" t="str">
        <f>IF('1_geral'!$G$47="","",'1_geral'!$G$47)</f>
        <v/>
      </c>
      <c r="C1227" s="49" t="str">
        <f>IF('1_geral'!$D$47="","",'1_geral'!$D$47)</f>
        <v/>
      </c>
      <c r="D1227" s="35" t="str">
        <f>IF(C1227="","",1/'3_pessoal'!C$47)</f>
        <v/>
      </c>
      <c r="E1227" s="12">
        <f>IF(C1227="",0,'3_pessoal'!DJ$47)</f>
        <v>0</v>
      </c>
      <c r="F1227" s="33">
        <f>IF(C1227="",0,'3_pessoal'!DL$47)</f>
        <v>0</v>
      </c>
      <c r="G1227" s="12">
        <f t="shared" si="582"/>
        <v>0</v>
      </c>
      <c r="I1227" s="12">
        <f t="shared" si="607"/>
        <v>0</v>
      </c>
      <c r="J1227" s="12">
        <f t="shared" si="608"/>
        <v>0</v>
      </c>
      <c r="L1227" s="12">
        <f t="shared" si="583"/>
        <v>0</v>
      </c>
      <c r="M1227" s="33">
        <f t="shared" si="584"/>
        <v>0</v>
      </c>
      <c r="O1227" s="12">
        <f t="shared" si="585"/>
        <v>0</v>
      </c>
      <c r="P1227" s="33">
        <f t="shared" si="586"/>
        <v>0</v>
      </c>
      <c r="R1227" s="12">
        <f t="shared" si="587"/>
        <v>0</v>
      </c>
      <c r="S1227" s="33">
        <f t="shared" si="588"/>
        <v>0</v>
      </c>
      <c r="U1227" s="12">
        <f t="shared" si="589"/>
        <v>0</v>
      </c>
      <c r="V1227" s="33">
        <f t="shared" si="590"/>
        <v>0</v>
      </c>
      <c r="X1227" s="12">
        <f t="shared" si="591"/>
        <v>0</v>
      </c>
      <c r="Y1227" s="33">
        <f t="shared" si="592"/>
        <v>0</v>
      </c>
      <c r="AA1227" s="12">
        <f t="shared" si="593"/>
        <v>0</v>
      </c>
      <c r="AB1227" s="33">
        <f t="shared" si="594"/>
        <v>0</v>
      </c>
      <c r="AD1227" s="12">
        <f t="shared" si="595"/>
        <v>0</v>
      </c>
      <c r="AE1227" s="33">
        <f t="shared" si="596"/>
        <v>0</v>
      </c>
      <c r="AG1227" s="12">
        <f t="shared" si="597"/>
        <v>0</v>
      </c>
      <c r="AH1227" s="33">
        <f t="shared" si="598"/>
        <v>0</v>
      </c>
      <c r="AJ1227" s="12">
        <f t="shared" si="599"/>
        <v>0</v>
      </c>
      <c r="AK1227" s="33">
        <f t="shared" si="600"/>
        <v>0</v>
      </c>
      <c r="AM1227" s="12">
        <f t="shared" si="601"/>
        <v>0</v>
      </c>
      <c r="AN1227" s="33">
        <f t="shared" si="602"/>
        <v>0</v>
      </c>
      <c r="AP1227" s="12">
        <f t="shared" si="603"/>
        <v>0</v>
      </c>
      <c r="AQ1227" s="33">
        <f t="shared" si="604"/>
        <v>0</v>
      </c>
      <c r="AS1227" s="12">
        <f t="shared" si="605"/>
        <v>0</v>
      </c>
      <c r="AT1227" s="33">
        <f t="shared" si="606"/>
        <v>0</v>
      </c>
      <c r="AU1227" s="158" t="str">
        <f>IF(C1227="","",VLOOKUP(B1227,apoio!P:S,4,0))</f>
        <v/>
      </c>
    </row>
    <row r="1228" spans="1:47" ht="15" customHeight="1" x14ac:dyDescent="0.25">
      <c r="A1228" s="10" t="str">
        <f>IF('1_geral'!$D$48="","",'1_geral'!$A$48)</f>
        <v/>
      </c>
      <c r="B1228" s="48" t="str">
        <f>IF('1_geral'!$G$48="","",'1_geral'!$G$48)</f>
        <v/>
      </c>
      <c r="C1228" s="48" t="str">
        <f>IF('1_geral'!$D$48="","",'1_geral'!$D$48)</f>
        <v/>
      </c>
      <c r="D1228" s="35" t="str">
        <f>IF(C1228="","",1/'3_pessoal'!C$48)</f>
        <v/>
      </c>
      <c r="E1228" s="11">
        <f>IF(C1228="",0,'3_pessoal'!DJ$48)</f>
        <v>0</v>
      </c>
      <c r="F1228" s="108">
        <f>IF(C1228="",0,'3_pessoal'!DL$48)</f>
        <v>0</v>
      </c>
      <c r="G1228" s="11">
        <f t="shared" si="582"/>
        <v>0</v>
      </c>
      <c r="I1228" s="11">
        <f t="shared" si="607"/>
        <v>0</v>
      </c>
      <c r="J1228" s="112">
        <f t="shared" si="608"/>
        <v>0</v>
      </c>
      <c r="L1228" s="11">
        <f t="shared" si="583"/>
        <v>0</v>
      </c>
      <c r="M1228" s="108">
        <f t="shared" si="584"/>
        <v>0</v>
      </c>
      <c r="O1228" s="11">
        <f t="shared" si="585"/>
        <v>0</v>
      </c>
      <c r="P1228" s="108">
        <f t="shared" si="586"/>
        <v>0</v>
      </c>
      <c r="R1228" s="11">
        <f t="shared" si="587"/>
        <v>0</v>
      </c>
      <c r="S1228" s="108">
        <f t="shared" si="588"/>
        <v>0</v>
      </c>
      <c r="U1228" s="11">
        <f t="shared" si="589"/>
        <v>0</v>
      </c>
      <c r="V1228" s="108">
        <f t="shared" si="590"/>
        <v>0</v>
      </c>
      <c r="X1228" s="11">
        <f t="shared" si="591"/>
        <v>0</v>
      </c>
      <c r="Y1228" s="108">
        <f t="shared" si="592"/>
        <v>0</v>
      </c>
      <c r="AA1228" s="11">
        <f t="shared" si="593"/>
        <v>0</v>
      </c>
      <c r="AB1228" s="108">
        <f t="shared" si="594"/>
        <v>0</v>
      </c>
      <c r="AD1228" s="11">
        <f t="shared" si="595"/>
        <v>0</v>
      </c>
      <c r="AE1228" s="108">
        <f t="shared" si="596"/>
        <v>0</v>
      </c>
      <c r="AG1228" s="11">
        <f t="shared" si="597"/>
        <v>0</v>
      </c>
      <c r="AH1228" s="108">
        <f t="shared" si="598"/>
        <v>0</v>
      </c>
      <c r="AJ1228" s="11">
        <f t="shared" si="599"/>
        <v>0</v>
      </c>
      <c r="AK1228" s="108">
        <f t="shared" si="600"/>
        <v>0</v>
      </c>
      <c r="AM1228" s="11">
        <f t="shared" si="601"/>
        <v>0</v>
      </c>
      <c r="AN1228" s="108">
        <f t="shared" si="602"/>
        <v>0</v>
      </c>
      <c r="AP1228" s="11">
        <f t="shared" si="603"/>
        <v>0</v>
      </c>
      <c r="AQ1228" s="108">
        <f t="shared" si="604"/>
        <v>0</v>
      </c>
      <c r="AS1228" s="11">
        <f t="shared" si="605"/>
        <v>0</v>
      </c>
      <c r="AT1228" s="108">
        <f t="shared" si="606"/>
        <v>0</v>
      </c>
      <c r="AU1228" s="158" t="str">
        <f>IF(C1228="","",VLOOKUP(B1228,apoio!P:S,4,0))</f>
        <v/>
      </c>
    </row>
    <row r="1229" spans="1:47" ht="15" customHeight="1" x14ac:dyDescent="0.25">
      <c r="A1229" s="7" t="str">
        <f>IF('1_geral'!$D$49="","",'1_geral'!$A$49)</f>
        <v/>
      </c>
      <c r="B1229" s="49" t="str">
        <f>IF('1_geral'!$G$49="","",'1_geral'!$G$49)</f>
        <v/>
      </c>
      <c r="C1229" s="49" t="str">
        <f>IF('1_geral'!$D$49="","",'1_geral'!$D$49)</f>
        <v/>
      </c>
      <c r="D1229" s="35" t="str">
        <f>IF(C1229="","",1/'3_pessoal'!C$49)</f>
        <v/>
      </c>
      <c r="E1229" s="12">
        <f>IF(C1229="",0,'3_pessoal'!DJ$49)</f>
        <v>0</v>
      </c>
      <c r="F1229" s="33">
        <f>IF(C1229="",0,'3_pessoal'!DL$49)</f>
        <v>0</v>
      </c>
      <c r="G1229" s="12">
        <f t="shared" si="582"/>
        <v>0</v>
      </c>
      <c r="I1229" s="12">
        <f t="shared" si="607"/>
        <v>0</v>
      </c>
      <c r="J1229" s="12">
        <f t="shared" si="608"/>
        <v>0</v>
      </c>
      <c r="L1229" s="12">
        <f t="shared" si="583"/>
        <v>0</v>
      </c>
      <c r="M1229" s="33">
        <f t="shared" si="584"/>
        <v>0</v>
      </c>
      <c r="O1229" s="12">
        <f t="shared" si="585"/>
        <v>0</v>
      </c>
      <c r="P1229" s="33">
        <f t="shared" si="586"/>
        <v>0</v>
      </c>
      <c r="R1229" s="12">
        <f t="shared" si="587"/>
        <v>0</v>
      </c>
      <c r="S1229" s="33">
        <f t="shared" si="588"/>
        <v>0</v>
      </c>
      <c r="U1229" s="12">
        <f t="shared" si="589"/>
        <v>0</v>
      </c>
      <c r="V1229" s="33">
        <f t="shared" si="590"/>
        <v>0</v>
      </c>
      <c r="X1229" s="12">
        <f t="shared" si="591"/>
        <v>0</v>
      </c>
      <c r="Y1229" s="33">
        <f t="shared" si="592"/>
        <v>0</v>
      </c>
      <c r="AA1229" s="12">
        <f t="shared" si="593"/>
        <v>0</v>
      </c>
      <c r="AB1229" s="33">
        <f t="shared" si="594"/>
        <v>0</v>
      </c>
      <c r="AD1229" s="12">
        <f t="shared" si="595"/>
        <v>0</v>
      </c>
      <c r="AE1229" s="33">
        <f t="shared" si="596"/>
        <v>0</v>
      </c>
      <c r="AG1229" s="12">
        <f t="shared" si="597"/>
        <v>0</v>
      </c>
      <c r="AH1229" s="33">
        <f t="shared" si="598"/>
        <v>0</v>
      </c>
      <c r="AJ1229" s="12">
        <f t="shared" si="599"/>
        <v>0</v>
      </c>
      <c r="AK1229" s="33">
        <f t="shared" si="600"/>
        <v>0</v>
      </c>
      <c r="AM1229" s="12">
        <f t="shared" si="601"/>
        <v>0</v>
      </c>
      <c r="AN1229" s="33">
        <f t="shared" si="602"/>
        <v>0</v>
      </c>
      <c r="AP1229" s="12">
        <f t="shared" si="603"/>
        <v>0</v>
      </c>
      <c r="AQ1229" s="33">
        <f t="shared" si="604"/>
        <v>0</v>
      </c>
      <c r="AS1229" s="12">
        <f t="shared" si="605"/>
        <v>0</v>
      </c>
      <c r="AT1229" s="33">
        <f t="shared" si="606"/>
        <v>0</v>
      </c>
      <c r="AU1229" s="158" t="str">
        <f>IF(C1229="","",VLOOKUP(B1229,apoio!P:S,4,0))</f>
        <v/>
      </c>
    </row>
    <row r="1230" spans="1:47" ht="15" customHeight="1" x14ac:dyDescent="0.25">
      <c r="A1230" s="10" t="str">
        <f>IF('1_geral'!$D$50="","",'1_geral'!$A$50)</f>
        <v/>
      </c>
      <c r="B1230" s="48" t="str">
        <f>IF('1_geral'!$G$50="","",'1_geral'!$G$50)</f>
        <v/>
      </c>
      <c r="C1230" s="48" t="str">
        <f>IF('1_geral'!$D$50="","",'1_geral'!$D$50)</f>
        <v/>
      </c>
      <c r="D1230" s="35" t="str">
        <f>IF(C1230="","",1/'3_pessoal'!C$50)</f>
        <v/>
      </c>
      <c r="E1230" s="11">
        <f>IF(C1230="",0,'3_pessoal'!DJ$50)</f>
        <v>0</v>
      </c>
      <c r="F1230" s="108">
        <f>IF(C1230="",0,'3_pessoal'!DL$50)</f>
        <v>0</v>
      </c>
      <c r="G1230" s="11">
        <f t="shared" si="582"/>
        <v>0</v>
      </c>
      <c r="I1230" s="11">
        <f t="shared" si="607"/>
        <v>0</v>
      </c>
      <c r="J1230" s="112">
        <f t="shared" si="608"/>
        <v>0</v>
      </c>
      <c r="L1230" s="11">
        <f t="shared" si="583"/>
        <v>0</v>
      </c>
      <c r="M1230" s="108">
        <f t="shared" si="584"/>
        <v>0</v>
      </c>
      <c r="O1230" s="11">
        <f t="shared" si="585"/>
        <v>0</v>
      </c>
      <c r="P1230" s="108">
        <f t="shared" si="586"/>
        <v>0</v>
      </c>
      <c r="R1230" s="11">
        <f t="shared" si="587"/>
        <v>0</v>
      </c>
      <c r="S1230" s="108">
        <f t="shared" si="588"/>
        <v>0</v>
      </c>
      <c r="U1230" s="11">
        <f t="shared" si="589"/>
        <v>0</v>
      </c>
      <c r="V1230" s="108">
        <f t="shared" si="590"/>
        <v>0</v>
      </c>
      <c r="X1230" s="11">
        <f t="shared" si="591"/>
        <v>0</v>
      </c>
      <c r="Y1230" s="108">
        <f t="shared" si="592"/>
        <v>0</v>
      </c>
      <c r="AA1230" s="11">
        <f t="shared" si="593"/>
        <v>0</v>
      </c>
      <c r="AB1230" s="108">
        <f t="shared" si="594"/>
        <v>0</v>
      </c>
      <c r="AD1230" s="11">
        <f t="shared" si="595"/>
        <v>0</v>
      </c>
      <c r="AE1230" s="108">
        <f t="shared" si="596"/>
        <v>0</v>
      </c>
      <c r="AG1230" s="11">
        <f t="shared" si="597"/>
        <v>0</v>
      </c>
      <c r="AH1230" s="108">
        <f t="shared" si="598"/>
        <v>0</v>
      </c>
      <c r="AJ1230" s="11">
        <f t="shared" si="599"/>
        <v>0</v>
      </c>
      <c r="AK1230" s="108">
        <f t="shared" si="600"/>
        <v>0</v>
      </c>
      <c r="AM1230" s="11">
        <f t="shared" si="601"/>
        <v>0</v>
      </c>
      <c r="AN1230" s="108">
        <f t="shared" si="602"/>
        <v>0</v>
      </c>
      <c r="AP1230" s="11">
        <f t="shared" si="603"/>
        <v>0</v>
      </c>
      <c r="AQ1230" s="108">
        <f t="shared" si="604"/>
        <v>0</v>
      </c>
      <c r="AS1230" s="11">
        <f t="shared" si="605"/>
        <v>0</v>
      </c>
      <c r="AT1230" s="108">
        <f t="shared" si="606"/>
        <v>0</v>
      </c>
      <c r="AU1230" s="158" t="str">
        <f>IF(C1230="","",VLOOKUP(B1230,apoio!P:S,4,0))</f>
        <v/>
      </c>
    </row>
    <row r="1231" spans="1:47" ht="15" customHeight="1" x14ac:dyDescent="0.25">
      <c r="A1231" s="7" t="str">
        <f>IF('1_geral'!$D$51="","",'1_geral'!$A$51)</f>
        <v/>
      </c>
      <c r="B1231" s="49" t="str">
        <f>IF('1_geral'!$G$51="","",'1_geral'!$G$51)</f>
        <v/>
      </c>
      <c r="C1231" s="49" t="str">
        <f>IF('1_geral'!$D$51="","",'1_geral'!$D$51)</f>
        <v/>
      </c>
      <c r="D1231" s="35" t="str">
        <f>IF(C1231="","",1/'3_pessoal'!C$51)</f>
        <v/>
      </c>
      <c r="E1231" s="12">
        <f>IF(C1231="",0,'3_pessoal'!DJ$51)</f>
        <v>0</v>
      </c>
      <c r="F1231" s="33">
        <f>IF(C1231="",0,'3_pessoal'!DL$51)</f>
        <v>0</v>
      </c>
      <c r="G1231" s="12">
        <f t="shared" si="582"/>
        <v>0</v>
      </c>
      <c r="I1231" s="12">
        <f t="shared" si="607"/>
        <v>0</v>
      </c>
      <c r="J1231" s="12">
        <f t="shared" si="608"/>
        <v>0</v>
      </c>
      <c r="L1231" s="12">
        <f t="shared" si="583"/>
        <v>0</v>
      </c>
      <c r="M1231" s="33">
        <f t="shared" si="584"/>
        <v>0</v>
      </c>
      <c r="O1231" s="12">
        <f t="shared" si="585"/>
        <v>0</v>
      </c>
      <c r="P1231" s="33">
        <f t="shared" si="586"/>
        <v>0</v>
      </c>
      <c r="R1231" s="12">
        <f t="shared" si="587"/>
        <v>0</v>
      </c>
      <c r="S1231" s="33">
        <f t="shared" si="588"/>
        <v>0</v>
      </c>
      <c r="U1231" s="12">
        <f t="shared" si="589"/>
        <v>0</v>
      </c>
      <c r="V1231" s="33">
        <f t="shared" si="590"/>
        <v>0</v>
      </c>
      <c r="X1231" s="12">
        <f t="shared" si="591"/>
        <v>0</v>
      </c>
      <c r="Y1231" s="33">
        <f t="shared" si="592"/>
        <v>0</v>
      </c>
      <c r="AA1231" s="12">
        <f t="shared" si="593"/>
        <v>0</v>
      </c>
      <c r="AB1231" s="33">
        <f t="shared" si="594"/>
        <v>0</v>
      </c>
      <c r="AD1231" s="12">
        <f t="shared" si="595"/>
        <v>0</v>
      </c>
      <c r="AE1231" s="33">
        <f t="shared" si="596"/>
        <v>0</v>
      </c>
      <c r="AG1231" s="12">
        <f t="shared" si="597"/>
        <v>0</v>
      </c>
      <c r="AH1231" s="33">
        <f t="shared" si="598"/>
        <v>0</v>
      </c>
      <c r="AJ1231" s="12">
        <f t="shared" si="599"/>
        <v>0</v>
      </c>
      <c r="AK1231" s="33">
        <f t="shared" si="600"/>
        <v>0</v>
      </c>
      <c r="AM1231" s="12">
        <f t="shared" si="601"/>
        <v>0</v>
      </c>
      <c r="AN1231" s="33">
        <f t="shared" si="602"/>
        <v>0</v>
      </c>
      <c r="AP1231" s="12">
        <f t="shared" si="603"/>
        <v>0</v>
      </c>
      <c r="AQ1231" s="33">
        <f t="shared" si="604"/>
        <v>0</v>
      </c>
      <c r="AS1231" s="12">
        <f t="shared" si="605"/>
        <v>0</v>
      </c>
      <c r="AT1231" s="33">
        <f t="shared" si="606"/>
        <v>0</v>
      </c>
      <c r="AU1231" s="158" t="str">
        <f>IF(C1231="","",VLOOKUP(B1231,apoio!P:S,4,0))</f>
        <v/>
      </c>
    </row>
    <row r="1232" spans="1:47" ht="15" customHeight="1" x14ac:dyDescent="0.25">
      <c r="A1232" s="10" t="str">
        <f>IF('1_geral'!$D$52="","",'1_geral'!$A$52)</f>
        <v/>
      </c>
      <c r="B1232" s="48" t="str">
        <f>IF('1_geral'!$G$52="","",'1_geral'!$G$52)</f>
        <v/>
      </c>
      <c r="C1232" s="48" t="str">
        <f>IF('1_geral'!$D$52="","",'1_geral'!$D$52)</f>
        <v/>
      </c>
      <c r="D1232" s="35" t="str">
        <f>IF(C1232="","",1/'3_pessoal'!C$52)</f>
        <v/>
      </c>
      <c r="E1232" s="11">
        <f>IF(C1232="",0,'3_pessoal'!DJ$52)</f>
        <v>0</v>
      </c>
      <c r="F1232" s="108">
        <f>IF(C1232="",0,'3_pessoal'!DL$52)</f>
        <v>0</v>
      </c>
      <c r="G1232" s="11">
        <f t="shared" si="582"/>
        <v>0</v>
      </c>
      <c r="I1232" s="11">
        <f t="shared" si="607"/>
        <v>0</v>
      </c>
      <c r="J1232" s="112">
        <f t="shared" si="608"/>
        <v>0</v>
      </c>
      <c r="L1232" s="11">
        <f t="shared" si="583"/>
        <v>0</v>
      </c>
      <c r="M1232" s="108">
        <f t="shared" si="584"/>
        <v>0</v>
      </c>
      <c r="O1232" s="11">
        <f t="shared" si="585"/>
        <v>0</v>
      </c>
      <c r="P1232" s="108">
        <f t="shared" si="586"/>
        <v>0</v>
      </c>
      <c r="R1232" s="11">
        <f t="shared" si="587"/>
        <v>0</v>
      </c>
      <c r="S1232" s="108">
        <f t="shared" si="588"/>
        <v>0</v>
      </c>
      <c r="U1232" s="11">
        <f t="shared" si="589"/>
        <v>0</v>
      </c>
      <c r="V1232" s="108">
        <f t="shared" si="590"/>
        <v>0</v>
      </c>
      <c r="X1232" s="11">
        <f t="shared" si="591"/>
        <v>0</v>
      </c>
      <c r="Y1232" s="108">
        <f t="shared" si="592"/>
        <v>0</v>
      </c>
      <c r="AA1232" s="11">
        <f t="shared" si="593"/>
        <v>0</v>
      </c>
      <c r="AB1232" s="108">
        <f t="shared" si="594"/>
        <v>0</v>
      </c>
      <c r="AD1232" s="11">
        <f t="shared" si="595"/>
        <v>0</v>
      </c>
      <c r="AE1232" s="108">
        <f t="shared" si="596"/>
        <v>0</v>
      </c>
      <c r="AG1232" s="11">
        <f t="shared" si="597"/>
        <v>0</v>
      </c>
      <c r="AH1232" s="108">
        <f t="shared" si="598"/>
        <v>0</v>
      </c>
      <c r="AJ1232" s="11">
        <f t="shared" si="599"/>
        <v>0</v>
      </c>
      <c r="AK1232" s="108">
        <f t="shared" si="600"/>
        <v>0</v>
      </c>
      <c r="AM1232" s="11">
        <f t="shared" si="601"/>
        <v>0</v>
      </c>
      <c r="AN1232" s="108">
        <f t="shared" si="602"/>
        <v>0</v>
      </c>
      <c r="AP1232" s="11">
        <f t="shared" si="603"/>
        <v>0</v>
      </c>
      <c r="AQ1232" s="108">
        <f t="shared" si="604"/>
        <v>0</v>
      </c>
      <c r="AS1232" s="11">
        <f t="shared" si="605"/>
        <v>0</v>
      </c>
      <c r="AT1232" s="108">
        <f t="shared" si="606"/>
        <v>0</v>
      </c>
      <c r="AU1232" s="158" t="str">
        <f>IF(C1232="","",VLOOKUP(B1232,apoio!P:S,4,0))</f>
        <v/>
      </c>
    </row>
    <row r="1233" spans="1:47" ht="15" customHeight="1" x14ac:dyDescent="0.25">
      <c r="A1233" s="7" t="str">
        <f>IF('1_geral'!$D$53="","",'1_geral'!$A$53)</f>
        <v/>
      </c>
      <c r="B1233" s="49" t="str">
        <f>IF('1_geral'!$G$53="","",'1_geral'!$G$53)</f>
        <v/>
      </c>
      <c r="C1233" s="49" t="str">
        <f>IF('1_geral'!$D$53="","",'1_geral'!$D$53)</f>
        <v/>
      </c>
      <c r="D1233" s="35" t="str">
        <f>IF(C1233="","",1/'3_pessoal'!C$53)</f>
        <v/>
      </c>
      <c r="E1233" s="12">
        <f>IF(C1233="",0,'3_pessoal'!DJ$53)</f>
        <v>0</v>
      </c>
      <c r="F1233" s="33">
        <f>IF(C1233="",0,'3_pessoal'!DL$53)</f>
        <v>0</v>
      </c>
      <c r="G1233" s="12">
        <f t="shared" si="582"/>
        <v>0</v>
      </c>
      <c r="I1233" s="12">
        <f t="shared" si="607"/>
        <v>0</v>
      </c>
      <c r="J1233" s="12">
        <f t="shared" si="608"/>
        <v>0</v>
      </c>
      <c r="L1233" s="12">
        <f t="shared" si="583"/>
        <v>0</v>
      </c>
      <c r="M1233" s="33">
        <f t="shared" si="584"/>
        <v>0</v>
      </c>
      <c r="O1233" s="12">
        <f t="shared" si="585"/>
        <v>0</v>
      </c>
      <c r="P1233" s="33">
        <f t="shared" si="586"/>
        <v>0</v>
      </c>
      <c r="R1233" s="12">
        <f t="shared" si="587"/>
        <v>0</v>
      </c>
      <c r="S1233" s="33">
        <f t="shared" si="588"/>
        <v>0</v>
      </c>
      <c r="U1233" s="12">
        <f t="shared" si="589"/>
        <v>0</v>
      </c>
      <c r="V1233" s="33">
        <f t="shared" si="590"/>
        <v>0</v>
      </c>
      <c r="X1233" s="12">
        <f t="shared" si="591"/>
        <v>0</v>
      </c>
      <c r="Y1233" s="33">
        <f t="shared" si="592"/>
        <v>0</v>
      </c>
      <c r="AA1233" s="12">
        <f t="shared" si="593"/>
        <v>0</v>
      </c>
      <c r="AB1233" s="33">
        <f t="shared" si="594"/>
        <v>0</v>
      </c>
      <c r="AD1233" s="12">
        <f t="shared" si="595"/>
        <v>0</v>
      </c>
      <c r="AE1233" s="33">
        <f t="shared" si="596"/>
        <v>0</v>
      </c>
      <c r="AG1233" s="12">
        <f t="shared" si="597"/>
        <v>0</v>
      </c>
      <c r="AH1233" s="33">
        <f t="shared" si="598"/>
        <v>0</v>
      </c>
      <c r="AJ1233" s="12">
        <f t="shared" si="599"/>
        <v>0</v>
      </c>
      <c r="AK1233" s="33">
        <f t="shared" si="600"/>
        <v>0</v>
      </c>
      <c r="AM1233" s="12">
        <f t="shared" si="601"/>
        <v>0</v>
      </c>
      <c r="AN1233" s="33">
        <f t="shared" si="602"/>
        <v>0</v>
      </c>
      <c r="AP1233" s="12">
        <f t="shared" si="603"/>
        <v>0</v>
      </c>
      <c r="AQ1233" s="33">
        <f t="shared" si="604"/>
        <v>0</v>
      </c>
      <c r="AS1233" s="12">
        <f t="shared" si="605"/>
        <v>0</v>
      </c>
      <c r="AT1233" s="33">
        <f t="shared" si="606"/>
        <v>0</v>
      </c>
      <c r="AU1233" s="158" t="str">
        <f>IF(C1233="","",VLOOKUP(B1233,apoio!P:S,4,0))</f>
        <v/>
      </c>
    </row>
    <row r="1234" spans="1:47" ht="15" customHeight="1" x14ac:dyDescent="0.25">
      <c r="A1234" s="10" t="str">
        <f>IF('1_geral'!$D$54="","",'1_geral'!$A$54)</f>
        <v/>
      </c>
      <c r="B1234" s="48" t="str">
        <f>IF('1_geral'!$G$54="","",'1_geral'!$G$54)</f>
        <v/>
      </c>
      <c r="C1234" s="48" t="str">
        <f>IF('1_geral'!$D$54="","",'1_geral'!$D$54)</f>
        <v/>
      </c>
      <c r="D1234" s="35" t="str">
        <f>IF(C1234="","",1/'3_pessoal'!C$54)</f>
        <v/>
      </c>
      <c r="E1234" s="11">
        <f>IF(C1234="",0,'3_pessoal'!DJ$54)</f>
        <v>0</v>
      </c>
      <c r="F1234" s="108">
        <f>IF(C1234="",0,'3_pessoal'!DL$54)</f>
        <v>0</v>
      </c>
      <c r="G1234" s="11">
        <f t="shared" si="582"/>
        <v>0</v>
      </c>
      <c r="I1234" s="11">
        <f t="shared" si="607"/>
        <v>0</v>
      </c>
      <c r="J1234" s="112">
        <f t="shared" si="608"/>
        <v>0</v>
      </c>
      <c r="L1234" s="11">
        <f t="shared" si="583"/>
        <v>0</v>
      </c>
      <c r="M1234" s="108">
        <f t="shared" si="584"/>
        <v>0</v>
      </c>
      <c r="O1234" s="11">
        <f t="shared" si="585"/>
        <v>0</v>
      </c>
      <c r="P1234" s="108">
        <f t="shared" si="586"/>
        <v>0</v>
      </c>
      <c r="R1234" s="11">
        <f t="shared" si="587"/>
        <v>0</v>
      </c>
      <c r="S1234" s="108">
        <f t="shared" si="588"/>
        <v>0</v>
      </c>
      <c r="U1234" s="11">
        <f t="shared" si="589"/>
        <v>0</v>
      </c>
      <c r="V1234" s="108">
        <f t="shared" si="590"/>
        <v>0</v>
      </c>
      <c r="X1234" s="11">
        <f t="shared" si="591"/>
        <v>0</v>
      </c>
      <c r="Y1234" s="108">
        <f t="shared" si="592"/>
        <v>0</v>
      </c>
      <c r="AA1234" s="11">
        <f t="shared" si="593"/>
        <v>0</v>
      </c>
      <c r="AB1234" s="108">
        <f t="shared" si="594"/>
        <v>0</v>
      </c>
      <c r="AD1234" s="11">
        <f t="shared" si="595"/>
        <v>0</v>
      </c>
      <c r="AE1234" s="108">
        <f t="shared" si="596"/>
        <v>0</v>
      </c>
      <c r="AG1234" s="11">
        <f t="shared" si="597"/>
        <v>0</v>
      </c>
      <c r="AH1234" s="108">
        <f t="shared" si="598"/>
        <v>0</v>
      </c>
      <c r="AJ1234" s="11">
        <f t="shared" si="599"/>
        <v>0</v>
      </c>
      <c r="AK1234" s="108">
        <f t="shared" si="600"/>
        <v>0</v>
      </c>
      <c r="AM1234" s="11">
        <f t="shared" si="601"/>
        <v>0</v>
      </c>
      <c r="AN1234" s="108">
        <f t="shared" si="602"/>
        <v>0</v>
      </c>
      <c r="AP1234" s="11">
        <f t="shared" si="603"/>
        <v>0</v>
      </c>
      <c r="AQ1234" s="108">
        <f t="shared" si="604"/>
        <v>0</v>
      </c>
      <c r="AS1234" s="11">
        <f t="shared" si="605"/>
        <v>0</v>
      </c>
      <c r="AT1234" s="108">
        <f t="shared" si="606"/>
        <v>0</v>
      </c>
      <c r="AU1234" s="158" t="str">
        <f>IF(C1234="","",VLOOKUP(B1234,apoio!P:S,4,0))</f>
        <v/>
      </c>
    </row>
    <row r="1235" spans="1:47" ht="15" customHeight="1" x14ac:dyDescent="0.25">
      <c r="A1235" s="7" t="str">
        <f>IF('1_geral'!$D$55="","",'1_geral'!$A$55)</f>
        <v/>
      </c>
      <c r="B1235" s="49" t="str">
        <f>IF('1_geral'!$G$55="","",'1_geral'!$G$55)</f>
        <v/>
      </c>
      <c r="C1235" s="49" t="str">
        <f>IF('1_geral'!$D$55="","",'1_geral'!$D$55)</f>
        <v/>
      </c>
      <c r="D1235" s="35" t="str">
        <f>IF(C1235="","",1/'3_pessoal'!C$55)</f>
        <v/>
      </c>
      <c r="E1235" s="12">
        <f>IF(C1235="",0,'3_pessoal'!DJ$55)</f>
        <v>0</v>
      </c>
      <c r="F1235" s="33">
        <f>IF(C1235="",0,'3_pessoal'!DL$55)</f>
        <v>0</v>
      </c>
      <c r="G1235" s="12">
        <f t="shared" si="582"/>
        <v>0</v>
      </c>
      <c r="I1235" s="12">
        <f t="shared" si="607"/>
        <v>0</v>
      </c>
      <c r="J1235" s="12">
        <f t="shared" si="608"/>
        <v>0</v>
      </c>
      <c r="L1235" s="12">
        <f t="shared" si="583"/>
        <v>0</v>
      </c>
      <c r="M1235" s="33">
        <f t="shared" si="584"/>
        <v>0</v>
      </c>
      <c r="O1235" s="12">
        <f t="shared" si="585"/>
        <v>0</v>
      </c>
      <c r="P1235" s="33">
        <f t="shared" si="586"/>
        <v>0</v>
      </c>
      <c r="R1235" s="12">
        <f t="shared" si="587"/>
        <v>0</v>
      </c>
      <c r="S1235" s="33">
        <f t="shared" si="588"/>
        <v>0</v>
      </c>
      <c r="U1235" s="12">
        <f t="shared" si="589"/>
        <v>0</v>
      </c>
      <c r="V1235" s="33">
        <f t="shared" si="590"/>
        <v>0</v>
      </c>
      <c r="X1235" s="12">
        <f t="shared" si="591"/>
        <v>0</v>
      </c>
      <c r="Y1235" s="33">
        <f t="shared" si="592"/>
        <v>0</v>
      </c>
      <c r="AA1235" s="12">
        <f t="shared" si="593"/>
        <v>0</v>
      </c>
      <c r="AB1235" s="33">
        <f t="shared" si="594"/>
        <v>0</v>
      </c>
      <c r="AD1235" s="12">
        <f t="shared" si="595"/>
        <v>0</v>
      </c>
      <c r="AE1235" s="33">
        <f t="shared" si="596"/>
        <v>0</v>
      </c>
      <c r="AG1235" s="12">
        <f t="shared" si="597"/>
        <v>0</v>
      </c>
      <c r="AH1235" s="33">
        <f t="shared" si="598"/>
        <v>0</v>
      </c>
      <c r="AJ1235" s="12">
        <f t="shared" si="599"/>
        <v>0</v>
      </c>
      <c r="AK1235" s="33">
        <f t="shared" si="600"/>
        <v>0</v>
      </c>
      <c r="AM1235" s="12">
        <f t="shared" si="601"/>
        <v>0</v>
      </c>
      <c r="AN1235" s="33">
        <f t="shared" si="602"/>
        <v>0</v>
      </c>
      <c r="AP1235" s="12">
        <f t="shared" si="603"/>
        <v>0</v>
      </c>
      <c r="AQ1235" s="33">
        <f t="shared" si="604"/>
        <v>0</v>
      </c>
      <c r="AS1235" s="12">
        <f t="shared" si="605"/>
        <v>0</v>
      </c>
      <c r="AT1235" s="33">
        <f t="shared" si="606"/>
        <v>0</v>
      </c>
      <c r="AU1235" s="158" t="str">
        <f>IF(C1235="","",VLOOKUP(B1235,apoio!P:S,4,0))</f>
        <v/>
      </c>
    </row>
    <row r="1236" spans="1:47" ht="15" customHeight="1" x14ac:dyDescent="0.25">
      <c r="A1236" s="10" t="str">
        <f>IF('1_geral'!$D$56="","",'1_geral'!$A$56)</f>
        <v/>
      </c>
      <c r="B1236" s="48" t="str">
        <f>IF('1_geral'!$G$56="","",'1_geral'!$G$56)</f>
        <v/>
      </c>
      <c r="C1236" s="48" t="str">
        <f>IF('1_geral'!$D$56="","",'1_geral'!$D$56)</f>
        <v/>
      </c>
      <c r="D1236" s="35" t="str">
        <f>IF(C1236="","",1/'3_pessoal'!C$56)</f>
        <v/>
      </c>
      <c r="E1236" s="11">
        <f>IF(C1236="",0,'3_pessoal'!DJ$56)</f>
        <v>0</v>
      </c>
      <c r="F1236" s="108">
        <f>IF(C1236="",0,'3_pessoal'!DL$56)</f>
        <v>0</v>
      </c>
      <c r="G1236" s="11">
        <f t="shared" si="582"/>
        <v>0</v>
      </c>
      <c r="I1236" s="11">
        <f t="shared" si="607"/>
        <v>0</v>
      </c>
      <c r="J1236" s="112">
        <f t="shared" si="608"/>
        <v>0</v>
      </c>
      <c r="L1236" s="11">
        <f t="shared" si="583"/>
        <v>0</v>
      </c>
      <c r="M1236" s="108">
        <f t="shared" si="584"/>
        <v>0</v>
      </c>
      <c r="O1236" s="11">
        <f t="shared" si="585"/>
        <v>0</v>
      </c>
      <c r="P1236" s="108">
        <f t="shared" si="586"/>
        <v>0</v>
      </c>
      <c r="R1236" s="11">
        <f t="shared" si="587"/>
        <v>0</v>
      </c>
      <c r="S1236" s="108">
        <f t="shared" si="588"/>
        <v>0</v>
      </c>
      <c r="U1236" s="11">
        <f t="shared" si="589"/>
        <v>0</v>
      </c>
      <c r="V1236" s="108">
        <f t="shared" si="590"/>
        <v>0</v>
      </c>
      <c r="X1236" s="11">
        <f t="shared" si="591"/>
        <v>0</v>
      </c>
      <c r="Y1236" s="108">
        <f t="shared" si="592"/>
        <v>0</v>
      </c>
      <c r="AA1236" s="11">
        <f t="shared" si="593"/>
        <v>0</v>
      </c>
      <c r="AB1236" s="108">
        <f t="shared" si="594"/>
        <v>0</v>
      </c>
      <c r="AD1236" s="11">
        <f t="shared" si="595"/>
        <v>0</v>
      </c>
      <c r="AE1236" s="108">
        <f t="shared" si="596"/>
        <v>0</v>
      </c>
      <c r="AG1236" s="11">
        <f t="shared" si="597"/>
        <v>0</v>
      </c>
      <c r="AH1236" s="108">
        <f t="shared" si="598"/>
        <v>0</v>
      </c>
      <c r="AJ1236" s="11">
        <f t="shared" si="599"/>
        <v>0</v>
      </c>
      <c r="AK1236" s="108">
        <f t="shared" si="600"/>
        <v>0</v>
      </c>
      <c r="AM1236" s="11">
        <f t="shared" si="601"/>
        <v>0</v>
      </c>
      <c r="AN1236" s="108">
        <f t="shared" si="602"/>
        <v>0</v>
      </c>
      <c r="AP1236" s="11">
        <f t="shared" si="603"/>
        <v>0</v>
      </c>
      <c r="AQ1236" s="108">
        <f t="shared" si="604"/>
        <v>0</v>
      </c>
      <c r="AS1236" s="11">
        <f t="shared" si="605"/>
        <v>0</v>
      </c>
      <c r="AT1236" s="108">
        <f t="shared" si="606"/>
        <v>0</v>
      </c>
      <c r="AU1236" s="158" t="str">
        <f>IF(C1236="","",VLOOKUP(B1236,apoio!P:S,4,0))</f>
        <v/>
      </c>
    </row>
    <row r="1237" spans="1:47" ht="15" customHeight="1" x14ac:dyDescent="0.25">
      <c r="A1237" s="7" t="str">
        <f>IF('1_geral'!$D$57="","",'1_geral'!$A$57)</f>
        <v/>
      </c>
      <c r="B1237" s="49" t="str">
        <f>IF('1_geral'!$G$57="","",'1_geral'!$G$57)</f>
        <v/>
      </c>
      <c r="C1237" s="49" t="str">
        <f>IF('1_geral'!$D$57="","",'1_geral'!$D$57)</f>
        <v/>
      </c>
      <c r="D1237" s="35" t="str">
        <f>IF(C1237="","",1/'3_pessoal'!C$57)</f>
        <v/>
      </c>
      <c r="E1237" s="12">
        <f>IF(C1237="",0,'3_pessoal'!DJ$57)</f>
        <v>0</v>
      </c>
      <c r="F1237" s="33">
        <f>IF(C1237="",0,'3_pessoal'!DL$57)</f>
        <v>0</v>
      </c>
      <c r="G1237" s="12">
        <f t="shared" si="582"/>
        <v>0</v>
      </c>
      <c r="I1237" s="12">
        <f t="shared" si="607"/>
        <v>0</v>
      </c>
      <c r="J1237" s="12">
        <f t="shared" si="608"/>
        <v>0</v>
      </c>
      <c r="L1237" s="12">
        <f t="shared" si="583"/>
        <v>0</v>
      </c>
      <c r="M1237" s="33">
        <f t="shared" si="584"/>
        <v>0</v>
      </c>
      <c r="O1237" s="12">
        <f t="shared" si="585"/>
        <v>0</v>
      </c>
      <c r="P1237" s="33">
        <f t="shared" si="586"/>
        <v>0</v>
      </c>
      <c r="R1237" s="12">
        <f t="shared" si="587"/>
        <v>0</v>
      </c>
      <c r="S1237" s="33">
        <f t="shared" si="588"/>
        <v>0</v>
      </c>
      <c r="U1237" s="12">
        <f t="shared" si="589"/>
        <v>0</v>
      </c>
      <c r="V1237" s="33">
        <f t="shared" si="590"/>
        <v>0</v>
      </c>
      <c r="X1237" s="12">
        <f t="shared" si="591"/>
        <v>0</v>
      </c>
      <c r="Y1237" s="33">
        <f t="shared" si="592"/>
        <v>0</v>
      </c>
      <c r="AA1237" s="12">
        <f t="shared" si="593"/>
        <v>0</v>
      </c>
      <c r="AB1237" s="33">
        <f t="shared" si="594"/>
        <v>0</v>
      </c>
      <c r="AD1237" s="12">
        <f t="shared" si="595"/>
        <v>0</v>
      </c>
      <c r="AE1237" s="33">
        <f t="shared" si="596"/>
        <v>0</v>
      </c>
      <c r="AG1237" s="12">
        <f t="shared" si="597"/>
        <v>0</v>
      </c>
      <c r="AH1237" s="33">
        <f t="shared" si="598"/>
        <v>0</v>
      </c>
      <c r="AJ1237" s="12">
        <f t="shared" si="599"/>
        <v>0</v>
      </c>
      <c r="AK1237" s="33">
        <f t="shared" si="600"/>
        <v>0</v>
      </c>
      <c r="AM1237" s="12">
        <f t="shared" si="601"/>
        <v>0</v>
      </c>
      <c r="AN1237" s="33">
        <f t="shared" si="602"/>
        <v>0</v>
      </c>
      <c r="AP1237" s="12">
        <f t="shared" si="603"/>
        <v>0</v>
      </c>
      <c r="AQ1237" s="33">
        <f t="shared" si="604"/>
        <v>0</v>
      </c>
      <c r="AS1237" s="12">
        <f t="shared" si="605"/>
        <v>0</v>
      </c>
      <c r="AT1237" s="33">
        <f t="shared" si="606"/>
        <v>0</v>
      </c>
      <c r="AU1237" s="158" t="str">
        <f>IF(C1237="","",VLOOKUP(B1237,apoio!P:S,4,0))</f>
        <v/>
      </c>
    </row>
    <row r="1238" spans="1:47" ht="15" customHeight="1" x14ac:dyDescent="0.25">
      <c r="A1238" s="10" t="str">
        <f>IF('1_geral'!$D$58="","",'1_geral'!$A$58)</f>
        <v/>
      </c>
      <c r="B1238" s="48" t="str">
        <f>IF('1_geral'!$G$58="","",'1_geral'!$G$58)</f>
        <v/>
      </c>
      <c r="C1238" s="48" t="str">
        <f>IF('1_geral'!$D$58="","",'1_geral'!$D$58)</f>
        <v/>
      </c>
      <c r="D1238" s="35" t="str">
        <f>IF(C1238="","",1/'3_pessoal'!C$58)</f>
        <v/>
      </c>
      <c r="E1238" s="11">
        <f>IF(C1238="",0,'3_pessoal'!DJ$58)</f>
        <v>0</v>
      </c>
      <c r="F1238" s="108">
        <f>IF(C1238="",0,'3_pessoal'!DL$58)</f>
        <v>0</v>
      </c>
      <c r="G1238" s="11">
        <f t="shared" si="582"/>
        <v>0</v>
      </c>
      <c r="I1238" s="11">
        <f t="shared" si="607"/>
        <v>0</v>
      </c>
      <c r="J1238" s="112">
        <f t="shared" si="608"/>
        <v>0</v>
      </c>
      <c r="L1238" s="11">
        <f t="shared" si="583"/>
        <v>0</v>
      </c>
      <c r="M1238" s="108">
        <f t="shared" si="584"/>
        <v>0</v>
      </c>
      <c r="O1238" s="11">
        <f t="shared" si="585"/>
        <v>0</v>
      </c>
      <c r="P1238" s="108">
        <f t="shared" si="586"/>
        <v>0</v>
      </c>
      <c r="R1238" s="11">
        <f t="shared" si="587"/>
        <v>0</v>
      </c>
      <c r="S1238" s="108">
        <f t="shared" si="588"/>
        <v>0</v>
      </c>
      <c r="U1238" s="11">
        <f t="shared" si="589"/>
        <v>0</v>
      </c>
      <c r="V1238" s="108">
        <f t="shared" si="590"/>
        <v>0</v>
      </c>
      <c r="X1238" s="11">
        <f t="shared" si="591"/>
        <v>0</v>
      </c>
      <c r="Y1238" s="108">
        <f t="shared" si="592"/>
        <v>0</v>
      </c>
      <c r="AA1238" s="11">
        <f t="shared" si="593"/>
        <v>0</v>
      </c>
      <c r="AB1238" s="108">
        <f t="shared" si="594"/>
        <v>0</v>
      </c>
      <c r="AD1238" s="11">
        <f t="shared" si="595"/>
        <v>0</v>
      </c>
      <c r="AE1238" s="108">
        <f t="shared" si="596"/>
        <v>0</v>
      </c>
      <c r="AG1238" s="11">
        <f t="shared" si="597"/>
        <v>0</v>
      </c>
      <c r="AH1238" s="108">
        <f t="shared" si="598"/>
        <v>0</v>
      </c>
      <c r="AJ1238" s="11">
        <f t="shared" si="599"/>
        <v>0</v>
      </c>
      <c r="AK1238" s="108">
        <f t="shared" si="600"/>
        <v>0</v>
      </c>
      <c r="AM1238" s="11">
        <f t="shared" si="601"/>
        <v>0</v>
      </c>
      <c r="AN1238" s="108">
        <f t="shared" si="602"/>
        <v>0</v>
      </c>
      <c r="AP1238" s="11">
        <f t="shared" si="603"/>
        <v>0</v>
      </c>
      <c r="AQ1238" s="108">
        <f t="shared" si="604"/>
        <v>0</v>
      </c>
      <c r="AS1238" s="11">
        <f t="shared" si="605"/>
        <v>0</v>
      </c>
      <c r="AT1238" s="108">
        <f t="shared" si="606"/>
        <v>0</v>
      </c>
      <c r="AU1238" s="158" t="str">
        <f>IF(C1238="","",VLOOKUP(B1238,apoio!P:S,4,0))</f>
        <v/>
      </c>
    </row>
    <row r="1239" spans="1:47" ht="15" customHeight="1" x14ac:dyDescent="0.25">
      <c r="A1239" s="47" t="str">
        <f>IF('1_geral'!$D$59="","",'1_geral'!$A$59)</f>
        <v/>
      </c>
      <c r="B1239" s="50" t="str">
        <f>IF('1_geral'!$G$59="","",'1_geral'!$G$59)</f>
        <v/>
      </c>
      <c r="C1239" s="50" t="str">
        <f>IF('1_geral'!$D$59="","",'1_geral'!$D$59)</f>
        <v/>
      </c>
      <c r="D1239" s="138" t="str">
        <f>IF(C1239="","",1/'3_pessoal'!C$59)</f>
        <v/>
      </c>
      <c r="E1239" s="13">
        <f>IF(C1239="",0,'3_pessoal'!DJ$59)</f>
        <v>0</v>
      </c>
      <c r="F1239" s="34">
        <f>IF(C1239="",0,'3_pessoal'!DL$59)</f>
        <v>0</v>
      </c>
      <c r="G1239" s="13">
        <f t="shared" si="582"/>
        <v>0</v>
      </c>
      <c r="H1239" s="4"/>
      <c r="I1239" s="13">
        <f t="shared" si="607"/>
        <v>0</v>
      </c>
      <c r="J1239" s="13">
        <f t="shared" si="608"/>
        <v>0</v>
      </c>
      <c r="K1239" s="4"/>
      <c r="L1239" s="13">
        <f t="shared" si="583"/>
        <v>0</v>
      </c>
      <c r="M1239" s="34">
        <f t="shared" si="584"/>
        <v>0</v>
      </c>
      <c r="N1239" s="492"/>
      <c r="O1239" s="13">
        <f t="shared" si="585"/>
        <v>0</v>
      </c>
      <c r="P1239" s="34">
        <f t="shared" si="586"/>
        <v>0</v>
      </c>
      <c r="Q1239" s="492"/>
      <c r="R1239" s="13">
        <f t="shared" si="587"/>
        <v>0</v>
      </c>
      <c r="S1239" s="34">
        <f t="shared" si="588"/>
        <v>0</v>
      </c>
      <c r="T1239" s="492"/>
      <c r="U1239" s="13">
        <f t="shared" si="589"/>
        <v>0</v>
      </c>
      <c r="V1239" s="34">
        <f t="shared" si="590"/>
        <v>0</v>
      </c>
      <c r="W1239" s="492"/>
      <c r="X1239" s="13">
        <f t="shared" si="591"/>
        <v>0</v>
      </c>
      <c r="Y1239" s="34">
        <f t="shared" si="592"/>
        <v>0</v>
      </c>
      <c r="Z1239" s="492"/>
      <c r="AA1239" s="13">
        <f t="shared" si="593"/>
        <v>0</v>
      </c>
      <c r="AB1239" s="34">
        <f t="shared" si="594"/>
        <v>0</v>
      </c>
      <c r="AC1239" s="492"/>
      <c r="AD1239" s="13">
        <f t="shared" si="595"/>
        <v>0</v>
      </c>
      <c r="AE1239" s="34">
        <f t="shared" si="596"/>
        <v>0</v>
      </c>
      <c r="AF1239" s="492"/>
      <c r="AG1239" s="13">
        <f t="shared" si="597"/>
        <v>0</v>
      </c>
      <c r="AH1239" s="34">
        <f t="shared" si="598"/>
        <v>0</v>
      </c>
      <c r="AI1239" s="492"/>
      <c r="AJ1239" s="13">
        <f t="shared" si="599"/>
        <v>0</v>
      </c>
      <c r="AK1239" s="34">
        <f t="shared" si="600"/>
        <v>0</v>
      </c>
      <c r="AL1239" s="492"/>
      <c r="AM1239" s="13">
        <f t="shared" si="601"/>
        <v>0</v>
      </c>
      <c r="AN1239" s="34">
        <f t="shared" si="602"/>
        <v>0</v>
      </c>
      <c r="AO1239" s="492"/>
      <c r="AP1239" s="13">
        <f t="shared" si="603"/>
        <v>0</v>
      </c>
      <c r="AQ1239" s="34">
        <f t="shared" si="604"/>
        <v>0</v>
      </c>
      <c r="AR1239" s="492"/>
      <c r="AS1239" s="13">
        <f t="shared" si="605"/>
        <v>0</v>
      </c>
      <c r="AT1239" s="34">
        <f t="shared" si="606"/>
        <v>0</v>
      </c>
      <c r="AU1239" s="158" t="str">
        <f>IF(C1239="","",VLOOKUP(B1239,apoio!P:S,4,0))</f>
        <v/>
      </c>
    </row>
    <row r="1240" spans="1:47" ht="15" customHeight="1" x14ac:dyDescent="0.25">
      <c r="A1240" s="8"/>
      <c r="B1240" s="162" t="s">
        <v>68</v>
      </c>
      <c r="C1240" s="163" t="str">
        <f>'3_pessoal'!DN1</f>
        <v/>
      </c>
      <c r="E1240" s="113"/>
      <c r="F1240" s="113"/>
      <c r="G1240" s="113"/>
    </row>
    <row r="1241" spans="1:47" ht="15" customHeight="1" x14ac:dyDescent="0.25">
      <c r="B1241" s="3" t="s">
        <v>1644</v>
      </c>
      <c r="C1241" s="8" t="str">
        <f>'3_pessoal'!DN2</f>
        <v>Nome Sobrenome</v>
      </c>
      <c r="D1241" s="6"/>
      <c r="E1241" s="113"/>
      <c r="F1241" s="113"/>
      <c r="G1241" s="113"/>
      <c r="I1241" s="159" t="str">
        <f>I1246</f>
        <v>Disponível</v>
      </c>
      <c r="J1241" s="160">
        <f>IFERROR(ABS((J1244-J1245)/J1244),0)</f>
        <v>0</v>
      </c>
      <c r="L1241" s="105" t="str">
        <f>L1246</f>
        <v>Disponível</v>
      </c>
      <c r="M1241" s="157">
        <f>IFERROR(ABS((M1244-M1245)/M1244),0)</f>
        <v>0</v>
      </c>
      <c r="O1241" s="105" t="str">
        <f>O1246</f>
        <v>Disponível</v>
      </c>
      <c r="P1241" s="157">
        <f>IFERROR(ABS((P1244-P1245)/P1244),0)</f>
        <v>0</v>
      </c>
      <c r="R1241" s="105" t="str">
        <f>R1246</f>
        <v>Disponível</v>
      </c>
      <c r="S1241" s="157">
        <f>IFERROR(ABS((S1244-S1245)/S1244),0)</f>
        <v>0</v>
      </c>
      <c r="U1241" s="105" t="str">
        <f>U1246</f>
        <v>Disponível</v>
      </c>
      <c r="V1241" s="157">
        <f>IFERROR(ABS((V1244-V1245)/V1244),0)</f>
        <v>0</v>
      </c>
      <c r="X1241" s="105" t="str">
        <f>X1246</f>
        <v>Disponível</v>
      </c>
      <c r="Y1241" s="157">
        <f>IFERROR(ABS((Y1244-Y1245)/Y1244),0)</f>
        <v>0</v>
      </c>
      <c r="AA1241" s="105" t="str">
        <f>AA1246</f>
        <v>Disponível</v>
      </c>
      <c r="AB1241" s="157">
        <f>IFERROR(ABS((AB1244-AB1245)/AB1244),0)</f>
        <v>0</v>
      </c>
      <c r="AD1241" s="105" t="str">
        <f>AD1246</f>
        <v>Disponível</v>
      </c>
      <c r="AE1241" s="157">
        <f>IFERROR(ABS((AE1244-AE1245)/AE1244),0)</f>
        <v>0</v>
      </c>
      <c r="AG1241" s="105" t="str">
        <f>AG1246</f>
        <v>Disponível</v>
      </c>
      <c r="AH1241" s="157">
        <f>IFERROR(ABS((AH1244-AH1245)/AH1244),0)</f>
        <v>0</v>
      </c>
      <c r="AJ1241" s="105" t="str">
        <f>AJ1246</f>
        <v>Disponível</v>
      </c>
      <c r="AK1241" s="157">
        <f>IFERROR(ABS((AK1244-AK1245)/AK1244),0)</f>
        <v>0</v>
      </c>
      <c r="AM1241" s="105" t="str">
        <f>AM1246</f>
        <v>Disponível</v>
      </c>
      <c r="AN1241" s="157">
        <f>IFERROR(ABS((AN1244-AN1245)/AN1244),0)</f>
        <v>0</v>
      </c>
      <c r="AP1241" s="105" t="str">
        <f>AP1246</f>
        <v>Disponível</v>
      </c>
      <c r="AQ1241" s="157">
        <f>IFERROR(ABS((AQ1244-AQ1245)/AQ1244),0)</f>
        <v>0</v>
      </c>
      <c r="AS1241" s="105" t="str">
        <f>AS1246</f>
        <v>Disponível</v>
      </c>
      <c r="AT1241" s="157">
        <f>IFERROR(ABS((AT1244-AT1245)/AT1244),0)</f>
        <v>0</v>
      </c>
    </row>
    <row r="1242" spans="1:47" ht="15" customHeight="1" x14ac:dyDescent="0.25">
      <c r="B1242" s="3" t="s">
        <v>1645</v>
      </c>
      <c r="C1242" s="8" t="str">
        <f>'1_geral'!$D$2</f>
        <v/>
      </c>
      <c r="E1242" s="647"/>
      <c r="F1242" s="647"/>
      <c r="G1242" s="647"/>
      <c r="I1242" s="35"/>
      <c r="J1242" s="35" t="e">
        <f>(J1244-J1245)/J1244</f>
        <v>#DIV/0!</v>
      </c>
      <c r="K1242" s="35"/>
      <c r="L1242" s="165"/>
      <c r="M1242" s="165" t="e">
        <f>(M1244-M1245)/M1244</f>
        <v>#DIV/0!</v>
      </c>
      <c r="N1242" s="165"/>
      <c r="O1242" s="165"/>
      <c r="P1242" s="165" t="e">
        <f>(P1244-P1245)/P1244</f>
        <v>#DIV/0!</v>
      </c>
      <c r="Q1242" s="165"/>
      <c r="R1242" s="165"/>
      <c r="S1242" s="165" t="e">
        <f>(S1244-S1245)/S1244</f>
        <v>#DIV/0!</v>
      </c>
      <c r="T1242" s="165"/>
      <c r="U1242" s="165"/>
      <c r="V1242" s="165" t="e">
        <f>(V1244-V1245)/V1244</f>
        <v>#DIV/0!</v>
      </c>
      <c r="W1242" s="165"/>
      <c r="X1242" s="165"/>
      <c r="Y1242" s="165" t="e">
        <f>(Y1244-Y1245)/Y1244</f>
        <v>#DIV/0!</v>
      </c>
      <c r="Z1242" s="165"/>
      <c r="AA1242" s="165"/>
      <c r="AB1242" s="165" t="e">
        <f>(AB1244-AB1245)/AB1244</f>
        <v>#DIV/0!</v>
      </c>
      <c r="AC1242" s="165"/>
      <c r="AD1242" s="165"/>
      <c r="AE1242" s="165" t="e">
        <f>(AE1244-AE1245)/AE1244</f>
        <v>#DIV/0!</v>
      </c>
      <c r="AF1242" s="165"/>
      <c r="AG1242" s="165"/>
      <c r="AH1242" s="165" t="e">
        <f>(AH1244-AH1245)/AH1244</f>
        <v>#DIV/0!</v>
      </c>
      <c r="AI1242" s="165"/>
      <c r="AJ1242" s="165"/>
      <c r="AK1242" s="165" t="e">
        <f>(AK1244-AK1245)/AK1244</f>
        <v>#DIV/0!</v>
      </c>
      <c r="AL1242" s="165"/>
      <c r="AM1242" s="165"/>
      <c r="AN1242" s="165" t="e">
        <f>(AN1244-AN1245)/AN1244</f>
        <v>#DIV/0!</v>
      </c>
      <c r="AO1242" s="165"/>
      <c r="AP1242" s="165"/>
      <c r="AQ1242" s="165" t="e">
        <f>(AQ1244-AQ1245)/AQ1244</f>
        <v>#DIV/0!</v>
      </c>
      <c r="AR1242" s="165"/>
      <c r="AS1242" s="165"/>
      <c r="AT1242" s="165" t="e">
        <f>(AT1244-AT1245)/AT1244</f>
        <v>#DIV/0!</v>
      </c>
    </row>
    <row r="1243" spans="1:47" ht="15" customHeight="1" x14ac:dyDescent="0.25">
      <c r="B1243" s="3" t="s">
        <v>1646</v>
      </c>
      <c r="C1243" s="6">
        <f>'1_geral'!$D$4</f>
        <v>0</v>
      </c>
      <c r="D1243" s="9"/>
      <c r="E1243" s="31"/>
      <c r="F1243" s="31"/>
      <c r="G1243" s="31"/>
      <c r="I1243" s="648" t="s">
        <v>1647</v>
      </c>
      <c r="J1243" s="648"/>
      <c r="L1243" s="526" t="s">
        <v>125</v>
      </c>
      <c r="M1243" s="526"/>
      <c r="O1243" s="526" t="s">
        <v>143</v>
      </c>
      <c r="P1243" s="526"/>
      <c r="R1243" s="526" t="s">
        <v>126</v>
      </c>
      <c r="S1243" s="526"/>
      <c r="U1243" s="526" t="s">
        <v>144</v>
      </c>
      <c r="V1243" s="526"/>
      <c r="X1243" s="526" t="s">
        <v>145</v>
      </c>
      <c r="Y1243" s="526"/>
      <c r="AA1243" s="526" t="s">
        <v>127</v>
      </c>
      <c r="AB1243" s="526"/>
      <c r="AD1243" s="526" t="s">
        <v>128</v>
      </c>
      <c r="AE1243" s="526"/>
      <c r="AG1243" s="526" t="s">
        <v>146</v>
      </c>
      <c r="AH1243" s="526"/>
      <c r="AJ1243" s="526" t="s">
        <v>147</v>
      </c>
      <c r="AK1243" s="526"/>
      <c r="AM1243" s="526" t="s">
        <v>148</v>
      </c>
      <c r="AN1243" s="526"/>
      <c r="AP1243" s="526" t="s">
        <v>129</v>
      </c>
      <c r="AQ1243" s="526"/>
      <c r="AS1243" s="526" t="s">
        <v>149</v>
      </c>
      <c r="AT1243" s="526"/>
    </row>
    <row r="1244" spans="1:47" ht="15" customHeight="1" x14ac:dyDescent="0.25">
      <c r="E1244" s="32"/>
      <c r="F1244" s="32"/>
      <c r="G1244" s="32"/>
      <c r="I1244" s="105" t="s">
        <v>77</v>
      </c>
      <c r="J1244" s="106">
        <f>SUM(M1244,P1244,S1244,V1244,Y1244,AB1244,AE1244,AH1244,AK1244,AN1244,AQ1244,AT1244)</f>
        <v>0</v>
      </c>
      <c r="L1244" s="105" t="s">
        <v>77</v>
      </c>
      <c r="M1244" s="106">
        <f>IF('3_pessoal'!$DO$3="Carga Horária",0,'3_pessoal'!$DO$3)</f>
        <v>0</v>
      </c>
      <c r="O1244" s="105" t="s">
        <v>77</v>
      </c>
      <c r="P1244" s="106">
        <f>M1244</f>
        <v>0</v>
      </c>
      <c r="R1244" s="105" t="s">
        <v>77</v>
      </c>
      <c r="S1244" s="106">
        <f>M1244</f>
        <v>0</v>
      </c>
      <c r="U1244" s="105" t="s">
        <v>77</v>
      </c>
      <c r="V1244" s="106">
        <f>M1244</f>
        <v>0</v>
      </c>
      <c r="X1244" s="105" t="s">
        <v>77</v>
      </c>
      <c r="Y1244" s="106">
        <f>M1244</f>
        <v>0</v>
      </c>
      <c r="AA1244" s="105" t="s">
        <v>77</v>
      </c>
      <c r="AB1244" s="106">
        <f>M1244</f>
        <v>0</v>
      </c>
      <c r="AD1244" s="105" t="s">
        <v>77</v>
      </c>
      <c r="AE1244" s="106">
        <f>M1244</f>
        <v>0</v>
      </c>
      <c r="AG1244" s="105" t="s">
        <v>77</v>
      </c>
      <c r="AH1244" s="106">
        <f>M1244</f>
        <v>0</v>
      </c>
      <c r="AJ1244" s="105" t="s">
        <v>77</v>
      </c>
      <c r="AK1244" s="106">
        <f>M1244</f>
        <v>0</v>
      </c>
      <c r="AM1244" s="105" t="s">
        <v>77</v>
      </c>
      <c r="AN1244" s="106">
        <f>M1244</f>
        <v>0</v>
      </c>
      <c r="AP1244" s="105" t="s">
        <v>77</v>
      </c>
      <c r="AQ1244" s="106">
        <f>M1244</f>
        <v>0</v>
      </c>
      <c r="AS1244" s="105" t="s">
        <v>77</v>
      </c>
      <c r="AT1244" s="106">
        <f>M1244</f>
        <v>0</v>
      </c>
    </row>
    <row r="1245" spans="1:47" ht="15" customHeight="1" x14ac:dyDescent="0.25">
      <c r="A1245" s="523" t="s">
        <v>68</v>
      </c>
      <c r="B1245" s="526" t="s">
        <v>2</v>
      </c>
      <c r="C1245" s="526" t="s">
        <v>3</v>
      </c>
      <c r="E1245" s="526" t="s">
        <v>241</v>
      </c>
      <c r="F1245" s="526"/>
      <c r="G1245" s="526"/>
      <c r="I1245" s="105" t="s">
        <v>245</v>
      </c>
      <c r="J1245" s="106">
        <f>SUM(L1249:AT1298)</f>
        <v>0</v>
      </c>
      <c r="L1245" s="105" t="s">
        <v>245</v>
      </c>
      <c r="M1245" s="106">
        <f>SUM(L1249:M1298)</f>
        <v>0</v>
      </c>
      <c r="O1245" s="105" t="s">
        <v>245</v>
      </c>
      <c r="P1245" s="106">
        <f>SUM(O1249:P1298)</f>
        <v>0</v>
      </c>
      <c r="R1245" s="105" t="s">
        <v>245</v>
      </c>
      <c r="S1245" s="106">
        <f>SUM(R1249:S1298)</f>
        <v>0</v>
      </c>
      <c r="U1245" s="105" t="s">
        <v>245</v>
      </c>
      <c r="V1245" s="106">
        <f>SUM(U1249:V1298)</f>
        <v>0</v>
      </c>
      <c r="X1245" s="105" t="s">
        <v>245</v>
      </c>
      <c r="Y1245" s="106">
        <f>SUM(X1249:Y1298)</f>
        <v>0</v>
      </c>
      <c r="AA1245" s="105" t="s">
        <v>245</v>
      </c>
      <c r="AB1245" s="106">
        <f>SUM(AA1249:AB1298)</f>
        <v>0</v>
      </c>
      <c r="AD1245" s="105" t="s">
        <v>245</v>
      </c>
      <c r="AE1245" s="106">
        <f>SUM(AD1249:AE1298)</f>
        <v>0</v>
      </c>
      <c r="AG1245" s="105" t="s">
        <v>245</v>
      </c>
      <c r="AH1245" s="106">
        <f>SUM(AG1249:AH1298)</f>
        <v>0</v>
      </c>
      <c r="AJ1245" s="105" t="s">
        <v>245</v>
      </c>
      <c r="AK1245" s="106">
        <f>SUM(AJ1249:AK1298)</f>
        <v>0</v>
      </c>
      <c r="AM1245" s="105" t="s">
        <v>245</v>
      </c>
      <c r="AN1245" s="106">
        <f>SUM(AM1249:AN1298)</f>
        <v>0</v>
      </c>
      <c r="AP1245" s="105" t="s">
        <v>245</v>
      </c>
      <c r="AQ1245" s="106">
        <f>SUM(AP1249:AQ1298)</f>
        <v>0</v>
      </c>
      <c r="AS1245" s="105" t="s">
        <v>245</v>
      </c>
      <c r="AT1245" s="106">
        <f>SUM(AS1249:AT1298)</f>
        <v>0</v>
      </c>
    </row>
    <row r="1246" spans="1:47" ht="15" customHeight="1" x14ac:dyDescent="0.25">
      <c r="A1246" s="524"/>
      <c r="B1246" s="526"/>
      <c r="C1246" s="526"/>
      <c r="E1246" s="643" t="str">
        <f>CONCATENATE(parametros!$C$3," (min)")</f>
        <v>Presencial (min)</v>
      </c>
      <c r="F1246" s="644" t="str">
        <f>CONCATENATE(parametros!$M$3," (min)")</f>
        <v>Teletrabalho (min)</v>
      </c>
      <c r="G1246" s="645" t="s">
        <v>242</v>
      </c>
      <c r="I1246" s="105" t="str">
        <f>IF(J1245&gt;J1244,"Excesso","Disponível")</f>
        <v>Disponível</v>
      </c>
      <c r="J1246" s="106">
        <f>ABS(J1244-J1245)</f>
        <v>0</v>
      </c>
      <c r="L1246" s="105" t="str">
        <f>IF(M1245&gt;M1244,"Excesso","Disponível")</f>
        <v>Disponível</v>
      </c>
      <c r="M1246" s="106">
        <f>ABS(M1244*11/12-SUM(L1249:M1298))</f>
        <v>0</v>
      </c>
      <c r="O1246" s="105" t="str">
        <f>IF(P1245&gt;P1244,"Excesso","Disponível")</f>
        <v>Disponível</v>
      </c>
      <c r="P1246" s="106">
        <f>ABS(P1244*11/12-SUM(O1249:P1298))</f>
        <v>0</v>
      </c>
      <c r="R1246" s="105" t="str">
        <f>IF(S1245&gt;S1244,"Excesso","Disponível")</f>
        <v>Disponível</v>
      </c>
      <c r="S1246" s="106">
        <f>ABS(S1244*11/12-SUM(R1249:S1298))</f>
        <v>0</v>
      </c>
      <c r="U1246" s="105" t="str">
        <f>IF(V1245&gt;V1244,"Excesso","Disponível")</f>
        <v>Disponível</v>
      </c>
      <c r="V1246" s="106">
        <f>ABS(V1244*11/12-SUM(U1249:V1298))</f>
        <v>0</v>
      </c>
      <c r="X1246" s="105" t="str">
        <f>IF(Y1245&gt;Y1244,"Excesso","Disponível")</f>
        <v>Disponível</v>
      </c>
      <c r="Y1246" s="106">
        <f>ABS(Y1244*11/12-SUM(X1249:Y1298))</f>
        <v>0</v>
      </c>
      <c r="AA1246" s="105" t="str">
        <f>IF(AB1245&gt;AB1244,"Excesso","Disponível")</f>
        <v>Disponível</v>
      </c>
      <c r="AB1246" s="106">
        <f>ABS(AB1244*11/12-SUM(AA1249:AB1298))</f>
        <v>0</v>
      </c>
      <c r="AD1246" s="105" t="str">
        <f>IF(AE1245&gt;AE1244,"Excesso","Disponível")</f>
        <v>Disponível</v>
      </c>
      <c r="AE1246" s="106">
        <f>ABS(AE1244*11/12-SUM(AD1249:AE1298))</f>
        <v>0</v>
      </c>
      <c r="AG1246" s="105" t="str">
        <f>IF(AH1245&gt;AH1244,"Excesso","Disponível")</f>
        <v>Disponível</v>
      </c>
      <c r="AH1246" s="106">
        <f>ABS(AH1244*11/12-SUM(AG1249:AH1298))</f>
        <v>0</v>
      </c>
      <c r="AJ1246" s="105" t="str">
        <f>IF(AK1245&gt;AK1244,"Excesso","Disponível")</f>
        <v>Disponível</v>
      </c>
      <c r="AK1246" s="106">
        <f>ABS(AK1244*11/12-SUM(AJ1249:AK1298))</f>
        <v>0</v>
      </c>
      <c r="AM1246" s="105" t="str">
        <f>IF(AN1245&gt;AN1244,"Excesso","Disponível")</f>
        <v>Disponível</v>
      </c>
      <c r="AN1246" s="106">
        <f>ABS(AN1244*11/12-SUM(AM1249:AN1298))</f>
        <v>0</v>
      </c>
      <c r="AP1246" s="105" t="str">
        <f>IF(AQ1245&gt;AQ1244,"Excesso","Disponível")</f>
        <v>Disponível</v>
      </c>
      <c r="AQ1246" s="106">
        <f>ABS(AQ1244*11/12-SUM(AP1249:AQ1298))</f>
        <v>0</v>
      </c>
      <c r="AS1246" s="105" t="str">
        <f>IF(AT1245&gt;AT1244,"Excesso","Disponível")</f>
        <v>Disponível</v>
      </c>
      <c r="AT1246" s="106">
        <f>ABS(AT1244*11/12-SUM(AS1249:AT1298))</f>
        <v>0</v>
      </c>
    </row>
    <row r="1247" spans="1:47" ht="15" customHeight="1" x14ac:dyDescent="0.25">
      <c r="A1247" s="524"/>
      <c r="B1247" s="526"/>
      <c r="C1247" s="526"/>
      <c r="E1247" s="643"/>
      <c r="F1247" s="644"/>
      <c r="G1247" s="646"/>
      <c r="I1247" s="161">
        <f>IFERROR(SUM(I1249:I1298)/(SUM(I1249:I1298)+SUM(J1249:J1298)),0)</f>
        <v>0</v>
      </c>
      <c r="J1247" s="161">
        <f>IFERROR(SUM(J1249:J1298)/(SUM(I1249:I1298)+SUM(J1249:J1298)),0)</f>
        <v>0</v>
      </c>
      <c r="L1247" s="110">
        <f>IFERROR(SUM(L1249:L1298)/(SUM(L1249:L1298)+SUM(M1249:M1298)),0)</f>
        <v>0</v>
      </c>
      <c r="M1247" s="111">
        <f>IFERROR(SUM(M1249:M1298)/(SUM(L1249:L1298)+SUM(M1249:M1298)),0)</f>
        <v>0</v>
      </c>
      <c r="O1247" s="110">
        <f>IFERROR(SUM(O1249:O1298)/(SUM(O1249:O1298)+SUM(P1249:P1298)),0)</f>
        <v>0</v>
      </c>
      <c r="P1247" s="111">
        <f>IFERROR(SUM(P1249:P1298)/(SUM(O1249:O1298)+SUM(P1249:P1298)),0)</f>
        <v>0</v>
      </c>
      <c r="R1247" s="110">
        <f>IFERROR(SUM(R1249:R1298)/(SUM(R1249:R1298)+SUM(S1249:S1298)),0)</f>
        <v>0</v>
      </c>
      <c r="S1247" s="111">
        <f>IFERROR(SUM(S1249:S1298)/(SUM(R1249:R1298)+SUM(S1249:S1298)),0)</f>
        <v>0</v>
      </c>
      <c r="U1247" s="110">
        <f>IFERROR(SUM(U1249:U1298)/(SUM(U1249:U1298)+SUM(V1249:V1298)),0)</f>
        <v>0</v>
      </c>
      <c r="V1247" s="111">
        <f>IFERROR(SUM(V1249:V1298)/(SUM(U1249:U1298)+SUM(V1249:V1298)),0)</f>
        <v>0</v>
      </c>
      <c r="X1247" s="110">
        <f>IFERROR(SUM(X1249:X1298)/(SUM(X1249:X1298)+SUM(Y1249:Y1298)),0)</f>
        <v>0</v>
      </c>
      <c r="Y1247" s="111">
        <f>IFERROR(SUM(Y1249:Y1298)/(SUM(X1249:X1298)+SUM(Y1249:Y1298)),0)</f>
        <v>0</v>
      </c>
      <c r="AA1247" s="110">
        <f>IFERROR(SUM(AA1249:AA1298)/(SUM(AA1249:AA1298)+SUM(AB1249:AB1298)),0)</f>
        <v>0</v>
      </c>
      <c r="AB1247" s="111">
        <f>IFERROR(SUM(AB1249:AB1298)/(SUM(AA1249:AA1298)+SUM(AB1249:AB1298)),0)</f>
        <v>0</v>
      </c>
      <c r="AD1247" s="110">
        <f>IFERROR(SUM(AD1249:AD1298)/(SUM(AD1249:AD1298)+SUM(AE1249:AE1298)),0)</f>
        <v>0</v>
      </c>
      <c r="AE1247" s="111">
        <f>IFERROR(SUM(AE1249:AE1298)/(SUM(AD1249:AD1298)+SUM(AE1249:AE1298)),0)</f>
        <v>0</v>
      </c>
      <c r="AG1247" s="110">
        <f>IFERROR(SUM(AG1249:AG1298)/(SUM(AG1249:AG1298)+SUM(AH1249:AH1298)),0)</f>
        <v>0</v>
      </c>
      <c r="AH1247" s="111">
        <f>IFERROR(SUM(AH1249:AH1298)/(SUM(AG1249:AG1298)+SUM(AH1249:AH1298)),0)</f>
        <v>0</v>
      </c>
      <c r="AJ1247" s="110">
        <f>IFERROR(SUM(AJ1249:AJ1298)/(SUM(AJ1249:AJ1298)+SUM(AK1249:AK1298)),0)</f>
        <v>0</v>
      </c>
      <c r="AK1247" s="111">
        <f>IFERROR(SUM(AK1249:AK1298)/(SUM(AJ1249:AJ1298)+SUM(AK1249:AK1298)),0)</f>
        <v>0</v>
      </c>
      <c r="AM1247" s="110">
        <f>IFERROR(SUM(AM1249:AM1298)/(SUM(AM1249:AM1298)+SUM(AN1249:AN1298)),0)</f>
        <v>0</v>
      </c>
      <c r="AN1247" s="111">
        <f>IFERROR(SUM(AN1249:AN1298)/(SUM(AM1249:AM1298)+SUM(AN1249:AN1298)),0)</f>
        <v>0</v>
      </c>
      <c r="AP1247" s="110">
        <f>IFERROR(SUM(AP1249:AP1298)/(SUM(AP1249:AP1298)+SUM(AQ1249:AQ1298)),0)</f>
        <v>0</v>
      </c>
      <c r="AQ1247" s="111">
        <f>IFERROR(SUM(AQ1249:AQ1298)/(SUM(AP1249:AP1298)+SUM(AQ1249:AQ1298)),0)</f>
        <v>0</v>
      </c>
      <c r="AS1247" s="110">
        <f>IFERROR(SUM(AS1249:AS1298)/(SUM(AS1249:AS1298)+SUM(AT1249:AT1298)),0)</f>
        <v>0</v>
      </c>
      <c r="AT1247" s="111">
        <f>IFERROR(SUM(AT1249:AT1298)/(SUM(AS1249:AS1298)+SUM(AT1249:AT1298)),0)</f>
        <v>0</v>
      </c>
    </row>
    <row r="1248" spans="1:47" ht="15" customHeight="1" x14ac:dyDescent="0.25">
      <c r="A1248" s="525"/>
      <c r="B1248" s="526"/>
      <c r="C1248" s="526"/>
      <c r="E1248" s="643"/>
      <c r="F1248" s="644"/>
      <c r="G1248" s="646"/>
      <c r="I1248" s="36">
        <f>parametros!C1245</f>
        <v>0</v>
      </c>
      <c r="J1248" s="77">
        <f>parametros!M1245</f>
        <v>0</v>
      </c>
      <c r="K1248" s="1"/>
      <c r="L1248" s="109" t="str">
        <f>parametros!$C$3</f>
        <v>Presencial</v>
      </c>
      <c r="M1248" s="77" t="str">
        <f>parametros!$M$3</f>
        <v>Teletrabalho</v>
      </c>
      <c r="N1248" s="1"/>
      <c r="O1248" s="109" t="str">
        <f>parametros!$C$3</f>
        <v>Presencial</v>
      </c>
      <c r="P1248" s="77" t="str">
        <f>parametros!$M$3</f>
        <v>Teletrabalho</v>
      </c>
      <c r="Q1248" s="1"/>
      <c r="R1248" s="109" t="str">
        <f>parametros!$C$3</f>
        <v>Presencial</v>
      </c>
      <c r="S1248" s="77" t="str">
        <f>parametros!$M$3</f>
        <v>Teletrabalho</v>
      </c>
      <c r="T1248" s="1"/>
      <c r="U1248" s="109" t="str">
        <f>parametros!$C$3</f>
        <v>Presencial</v>
      </c>
      <c r="V1248" s="77" t="str">
        <f>parametros!$M$3</f>
        <v>Teletrabalho</v>
      </c>
      <c r="W1248" s="1"/>
      <c r="X1248" s="109" t="str">
        <f>parametros!$C$3</f>
        <v>Presencial</v>
      </c>
      <c r="Y1248" s="77" t="str">
        <f>parametros!$M$3</f>
        <v>Teletrabalho</v>
      </c>
      <c r="Z1248" s="1"/>
      <c r="AA1248" s="109" t="str">
        <f>parametros!$C$3</f>
        <v>Presencial</v>
      </c>
      <c r="AB1248" s="77" t="str">
        <f>parametros!$M$3</f>
        <v>Teletrabalho</v>
      </c>
      <c r="AC1248" s="1"/>
      <c r="AD1248" s="109" t="str">
        <f>parametros!$C$3</f>
        <v>Presencial</v>
      </c>
      <c r="AE1248" s="77" t="str">
        <f>parametros!$M$3</f>
        <v>Teletrabalho</v>
      </c>
      <c r="AF1248" s="1"/>
      <c r="AG1248" s="109" t="str">
        <f>parametros!$C$3</f>
        <v>Presencial</v>
      </c>
      <c r="AH1248" s="77" t="str">
        <f>parametros!$M$3</f>
        <v>Teletrabalho</v>
      </c>
      <c r="AI1248" s="1"/>
      <c r="AJ1248" s="109" t="str">
        <f>parametros!$C$3</f>
        <v>Presencial</v>
      </c>
      <c r="AK1248" s="77" t="str">
        <f>parametros!$M$3</f>
        <v>Teletrabalho</v>
      </c>
      <c r="AL1248" s="1"/>
      <c r="AM1248" s="109" t="str">
        <f>parametros!$C$3</f>
        <v>Presencial</v>
      </c>
      <c r="AN1248" s="77" t="str">
        <f>parametros!$M$3</f>
        <v>Teletrabalho</v>
      </c>
      <c r="AO1248" s="1"/>
      <c r="AP1248" s="109" t="str">
        <f>parametros!$C$3</f>
        <v>Presencial</v>
      </c>
      <c r="AQ1248" s="77" t="str">
        <f>parametros!$M$3</f>
        <v>Teletrabalho</v>
      </c>
      <c r="AR1248" s="1"/>
      <c r="AS1248" s="109" t="str">
        <f>parametros!$C$3</f>
        <v>Presencial</v>
      </c>
      <c r="AT1248" s="77" t="str">
        <f>parametros!$M$3</f>
        <v>Teletrabalho</v>
      </c>
    </row>
    <row r="1249" spans="1:47" ht="15" customHeight="1" x14ac:dyDescent="0.25">
      <c r="A1249" s="10" t="str">
        <f>IF('1_geral'!$D$10="","",'1_geral'!$A$10)</f>
        <v/>
      </c>
      <c r="B1249" s="48" t="str">
        <f>IF('1_geral'!$G$10="","",'1_geral'!$G$10)</f>
        <v/>
      </c>
      <c r="C1249" s="48" t="str">
        <f>IF('1_geral'!$D$10="","",'1_geral'!$D$10)</f>
        <v/>
      </c>
      <c r="D1249" s="35" t="str">
        <f>IF(C1249="","",1/'3_pessoal'!C$10)</f>
        <v/>
      </c>
      <c r="E1249" s="11">
        <f>IF(C1249="",0,'3_pessoal'!DO$10)</f>
        <v>0</v>
      </c>
      <c r="F1249" s="107">
        <f>IF(C1249="",0,'3_pessoal'!DQ$10)</f>
        <v>0</v>
      </c>
      <c r="G1249" s="11">
        <f>IF(C1249="",0,SUM(E1249,F1249))</f>
        <v>0</v>
      </c>
      <c r="I1249" s="11">
        <f t="shared" ref="I1249:I1280" si="609">IF(C1249="",0,SUM(L1249,O1249,R1249,U1249,X1249,AA1249,AD1249,AG1249,AJ1249,AM1249,AP1249,AS1249))</f>
        <v>0</v>
      </c>
      <c r="J1249" s="112">
        <f t="shared" ref="J1249:J1280" si="610">IF(C1249="",0,SUM(M1249,P1249,S1249,V1249,Y1249,AB1249,AE1249,AH1249,AK1249,AN1249,AQ1249,AT1249))</f>
        <v>0</v>
      </c>
      <c r="L1249" s="11">
        <f>IFERROR(IF($E1249="",0,$D1249*IF($AU1249="22d",$E1249,IF($AU1249="4w",$E1249,IF($AU1249="2w",$E1249,IF($AU1249="1m",$E1249,IF($AU1249="1b",$E1249/6,IF($AU1249="1t",$E1249/4,IF($AU1249="1q",$E1249/3,IF($AU1249="1s",$E1249/2,IF($AU1249="1a",$E1249,IF($AU1249="b1",$E1249/2,IF($AU1249="q1",$E1249/3,IF($AU1249="t1",$E1249/4,IF($AU1249="s1",$E1249/6,IF($AU1249="1b1",$E1249/2,0))))))))))))))),0)</f>
        <v>0</v>
      </c>
      <c r="M1249" s="107">
        <f>IFERROR(IF($F1249="",0,$D1249*IF($AU1249="22d",$F1249,IF($AU1249="4w",$F1249,IF($AU1249="2w",$F1249,IF($AU1249="1m",$F1249,IF($AU1249="1b",VF1249/6,IF($AU1249="1t",$F1249/4,IF($AU1249="1q",$F1249/3,IF($AU1249="1s",$F1249/2,IF($AU1249="1a",$F1249,IF($AU1249="b1",$F1249/2,IF($AU1249="q1",$F1249/3,IF($AU1249="t1",$F1249/4,IF($AU1249="s1",$F1249/6,IF($AU1249="1b1",$F1249/2,0))))))))))))))),0)</f>
        <v>0</v>
      </c>
      <c r="O1249" s="11">
        <f>IFERROR(IF($E1249="",0,$D1249*IF($AU1249="22d",$E1249,IF($AU1249="4w",$E1249,IF($AU1249="2w",$E1249,IF($AU1249="1m",$E1249,IF($AU1249="2b",$E1249/6,IF($AU1249="2t",$E1249/4,IF($AU1249="2q",$E1249/3,IF($AU1249="2s",$E1249/2,IF($AU1249="2a",$E1249,IF($AU1249="b1",$E1249/2,IF($AU1249="q1",$E1249/3,IF($AU1249="t1",$E1249/4,IF($AU1249="s1",$E1249/6,IF($AU1249="2b2",$E1249/2,0))))))))))))))),0)</f>
        <v>0</v>
      </c>
      <c r="P1249" s="107">
        <f>IFERROR(IF($F1249="",0,$D1249*IF($AU1249="22d",$F1249,IF($AU1249="4w",$F1249,IF($AU1249="2w",$F1249,IF($AU1249="1m",$F1249,IF($AU1249="2b",$F1249/6,IF($AU1249="2t",$F1249/4,IF($AU1249="2q",$F1249/3,IF($AU1249="2s",$F1249/2,IF($AU1249="2a",$F1249,IF($AU1249="b1",$F1249/2,IF($AU1249="q1",$F1249/3,IF($AU1249="t1",$F1249/4,IF($AU1249="s1",$F1249/6,IF($AU1249="2b2",$F1249/2,0))))))))))))))),0)</f>
        <v>0</v>
      </c>
      <c r="R1249" s="11">
        <f>IFERROR(IF($E1249="",0,$D1249*IF($AU1249="22d",$E1249,IF($AU1249="4w",$E1249,IF($AU1249="2w",$E1249,IF($AU1249="1m",$E1249,IF($AU1249="1b",$E1249/6,IF($AU1249="3t",$E1249/4,IF($AU1249="3q",$E1249/3,IF($AU1249="3s",$E1249/2,IF($AU1249="3a",$E1249,IF($AU1249="b2",$E1249/2,IF($AU1249="q1",$E1249/3,IF($AU1249="t1",$E1249/4,IF($AU1249="s1",$E1249/6,IF($AU1249="2b2",$E1249/2,0))))))))))))))),0)</f>
        <v>0</v>
      </c>
      <c r="S1249" s="107">
        <f>IFERROR(IF($F1249="",0,$D1249*IF($AU1249="22d",$F1249,IF($AU1249="4w",$F1249,IF($AU1249="2w",$F1249,IF($AU1249="1m",$F1249,IF($AU1249="1b",$F1249/6,IF($AU1249="3t",$F1249/4,IF($AU1249="3q",$F1249/3,IF($AU1249="3s",$F1249/2,IF($AU1249="3a",$F1249,IF($AU1249="b2",$F1249/2,IF($AU1249="q1",$F1249/3,IF($AU1249="t1",$F1249/4,IF($AU1249="s1",$F1249/6,IF($AU1249="2b2",$F1249/2,0))))))))))))))),0)</f>
        <v>0</v>
      </c>
      <c r="U1249" s="11">
        <f>IFERROR(IF($E1249="",0,$D1249*IF($AU1249="22d",$E1249,IF($AU1249="4w",$E1249,IF($AU1249="2w",$E1249,IF($AU1249="1m",$E1249,IF($AU1249="2b",$E1249/6,IF($AU1249="1t",$E1249/4,IF($AU1249="4q",$E1249/3,IF($AU1249="4s",$E1249/2,IF($AU1249="4a",$E1249,IF($AU1249="b2",$E1249/2,IF($AU1249="q1",$E1249/3,IF($AU1249="t2",$E1249/4,IF($AU1249="s1",$E1249/6,IF($AU1249="3b3",$E1249/2,0))))))))))))))),0)</f>
        <v>0</v>
      </c>
      <c r="V1249" s="107">
        <f>IFERROR(IF($F1249="",0,$D1249*IF($AU1249="22d",$F1249,IF($AU1249="4w",$F1249,IF($AU1249="2w",$F1249,IF($AU1249="1m",$F1249,IF($AU1249="2b",$F1249/6,IF($AU1249="1t",$F1249/4,IF($AU1249="4q",$F1249/3,IF($AU1249="4s",$F1249/2,IF($AU1249="4a",$F1249,IF($AU1249="b2",$F1249/2,IF($AU1249="q1",$F1249/3,IF($AU1249="t2",$F1249/4,IF($AU1249="s1",$F1249/6,IF($AU1249="3b3",$F1249/2,0))))))))))))))),0)</f>
        <v>0</v>
      </c>
      <c r="X1249" s="11">
        <f>IFERROR(IF($E1249="",0,$D1249*IF($AU1249="22d",$E1249,IF($AU1249="4w",$E1249,IF($AU1249="2w",$E1249,IF($AU1249="1m",$E1249,IF($AU1249="1b",$E1249/6,IF($AU1249="2t",$E1249/4,IF($AU1249="1q",$E1249/3,IF($AU1249="5s",$E1249/2,IF($AU1249="5a",$E1249,IF($AU1249="b3",$E1249/2,IF($AU1249="q2",$E1249/3,IF($AU1249="t2",$E1249/4,IF($AU1249="s1",$E1249/6,IF($AU1249="3b3",$E1249/2,0))))))))))))))),0)</f>
        <v>0</v>
      </c>
      <c r="Y1249" s="107">
        <f>IFERROR(IF($F1249="",0,$D1249*IF($AU1249="22d",$F1249,IF($AU1249="4w",$F1249,IF($AU1249="2w",$F1249,IF($AU1249="1m",$F1249,IF($AU1249="1b",$F1249/6,IF($AU1249="2t",$F1249/4,IF($AU1249="1q",$F1249/3,IF($AU1249="5s",$F1249/2,IF($AU1249="5a",$F1249,IF($AU1249="b3",$F1249/2,IF($AU1249="q2",$F1249/3,IF($AU1249="t2",$F1249/4,IF($AU1249="s1",$F1249/6,IF($AU1249="3b3",$F1249/2,0))))))))))))))),0)</f>
        <v>0</v>
      </c>
      <c r="AA1249" s="11">
        <f>IFERROR(IF($E1249="",0,$D1249*IF($AU1249="22d",$E1249,IF($AU1249="4w",$E1249,IF($AU1249="2w",$E1249,IF($AU1249="1m",$E1249,IF($AU1249="2b",$E1249/6,IF($AU1249="3t",$E1249/4,IF($AU1249="2q",$E1249/3,IF($AU1249="6s",$E1249/2,IF($AU1249="6a",$E1249,IF($AU1249="b3",$E1249/2,IF($AU1249="q2",$E1249/3,IF($AU1249="t2",$E1249/4,IF($AU1249="s1",$E1249/6,IF($AU1249="4b4",$E1249/2,0))))))))))))))),0)</f>
        <v>0</v>
      </c>
      <c r="AB1249" s="107">
        <f>IFERROR(IF($F1249="",0,$D1249*IF($AU1249="22d",$F1249,IF($AU1249="4w",$F1249,IF($AU1249="2w",$F1249,IF($AU1249="1m",$F1249,IF($AU1249="2b",$F1249/6,IF($AU1249="3t",$F1249/4,IF($AU1249="2q",$F1249/3,IF($AU1249="6s",$F1249/2,IF($AU1249="6a",$F1249,IF($AU1249="b3",$F1249/2,IF($AU1249="q2",$F1249/3,IF($AU1249="t2",$F1249/4,IF($AU1249="s1",$F1249/6,IF($AU1249="4b4",$F1249/2,0))))))))))))))),0)</f>
        <v>0</v>
      </c>
      <c r="AD1249" s="11">
        <f>IFERROR(IF($E1249="",0,$D1249*IF($AU1249="22d",$E1249,IF($AU1249="4w",$E1249,IF($AU1249="2w",$E1249,IF($AU1249="1m",$E1249,IF($AU1249="1b",$E1249/6,IF($AU1249="1t",$E1249/4,IF($AU1249="3q",$E1249/3,IF($AU1249="1s",$E1249/2,IF($AU1249="7a",$E1249,IF($AU1249="b3",$E1249/2,IF($AU1249="q2",$E1249/3,IF($AU1249="t3",$E1249/4,IF($AU1249="s2",$E1249/6,IF($AU1249="4b4",$E1249/2,0))))))))))))))),0)</f>
        <v>0</v>
      </c>
      <c r="AE1249" s="107">
        <f>IFERROR(IF($F1249="",0,$D1249*IF($AU1249="22d",$F1249,IF($AU1249="4w",$F1249,IF($AU1249="2w",$F1249,IF($AU1249="1m",$F1249,IF($AU1249="1b",$F1249/6,IF($AU1249="1t",$F1249/4,IF($AU1249="3q",$F1249/3,IF($AU1249="1s",$F1249/2,IF($AU1249="7a",$F1249,IF($AU1249="b3",$F1249/2,IF($AU1249="q2",$F1249/3,IF($AU1249="t3",$F1249/4,IF($AU1249="s2",$F1249/6,IF($AU1249="4b4",$F1249/2,0))))))))))))))),0)</f>
        <v>0</v>
      </c>
      <c r="AG1249" s="11">
        <f>IFERROR(IF($E1249="",0,$D1249*IF($AU1249="22d",$E1249,IF($AU1249="4w",$E1249,IF($AU1249="2w",$E1249,IF($AU1249="1m",$E1249,IF($AU1249="2b",$E1249/6,IF($AU1249="2t",$E1249/4,IF($AU1249="4q",$E1249/3,IF($AU1249="2s",$E1249/2,IF($AU1249="8a",$E1249,IF($AU1249="b4",$E1249/2,IF($AU1249="q2",$E1249/3,IF($AU1249="t3",$E1249/4,IF($AU1249="s2",$E1249/6,IF($AU1249="5b5",$E1249/2,0))))))))))))))),0)</f>
        <v>0</v>
      </c>
      <c r="AH1249" s="107">
        <f>IFERROR(IF($F1249="",0,$D1249*IF($AU1249="22d",$F1249,IF($AU1249="4w",$F1249,IF($AU1249="2w",$F1249,IF($AU1249="1m",$F1249,IF($AU1249="2b",$F1249/6,IF($AU1249="2t",$F1249/4,IF($AU1249="4q",$F1249/3,IF($AU1249="2s",$F1249/2,IF($AU1249="8a",$F1249,IF($AU1249="b4",$F1249/2,IF($AU1249="q2",$F1249/3,IF($AU1249="t3",$F1249/4,IF($AU1249="s2",$F1249/6,IF($AU1249="5b5",$F1249/2,0))))))))))))))),0)</f>
        <v>0</v>
      </c>
      <c r="AJ1249" s="11">
        <f>IFERROR(IF($E1249="",0,$D1249*IF($AU1249="22d",$E1249,IF($AU1249="4w",$E1249,IF($AU1249="2w",$E1249,IF($AU1249="1m",$E1249,IF($AU1249="1b",$E1249/6,IF($AU1249="3t",$E1249/4,IF($AU1249="1q",$E1249/3,IF($AU1249="3s",$E1249/2,IF($AU1249="9a",$E1249,IF($AU1249="b5",$E1249/2,IF($AU1249="q3",$E1249/3,IF($AU1249="t3",$E1249/4,IF($AU1249="s2",$E1249/6,IF($AU1249="5b5",$E1249/2,0))))))))))))))),0)</f>
        <v>0</v>
      </c>
      <c r="AK1249" s="107">
        <f>IFERROR(IF($F1249="",0,$D1249*IF($AU1249="22d",$F1249,IF($AU1249="4w",$F1249,IF($AU1249="2w",$F1249,IF($AU1249="1m",$F1249,IF($AU1249="1b",$F1249/6,IF($AU1249="3t",$F1249/4,IF($AU1249="1q",$F1249/3,IF($AU1249="3s",$F1249/2,IF($AU1249="9a",$F1249,IF($AU1249="b5",$F1249/2,IF($AU1249="q3",$F1249/3,IF($AU1249="t3",$F1249/4,IF($AU1249="s2",$F1249/6,IF($AU1249="5b5",$F1249/2,0))))))))))))))),0)</f>
        <v>0</v>
      </c>
      <c r="AM1249" s="11">
        <f>IFERROR(IF($E1249="",0,$D1249*IF($AU1249="22d",$E1249,IF($AU1249="4w",$E1249,IF($AU1249="2w",$E1249,IF($AU1249="1m",$E1249,IF($AU1249="2b",$E1249/6,IF($AU1249="1t",$E1249/4,IF($AU1249="2q",$E1249/3,IF($AU1249="4s",$E1249/2,IF($AU1249="10a",$E1249,IF($AU1249="b5",$E1249/2,IF($AU1249="q3",$E1249/3,IF($AU1249="t4",$E1249/4,IF($AU1249="s2",$E1249/6,IF($AU1249="6b6",$E1249/2,0))))))))))))))),0)</f>
        <v>0</v>
      </c>
      <c r="AN1249" s="107">
        <f>IFERROR(IF($F1249="",0,$D1249*IF($AU1249="22d",$F1249,IF($AU1249="4w",$F1249,IF($AU1249="2w",$F1249,IF($AU1249="1m",$F1249,IF($AU1249="2b",$F1249/6,IF($AU1249="1t",$F1249/4,IF($AU1249="2q",$F1249/3,IF($AU1249="4s",$F1249/2,IF($AU1249="10a",$F1249,IF($AU1249="b5",$F1249/2,IF($AU1249="q3",$F1249/3,IF($AU1249="t4",$F1249/4,IF($AU1249="s2",$F1249/6,IF($AU1249="6b6",$F1249/2,0))))))))))))))),0)</f>
        <v>0</v>
      </c>
      <c r="AP1249" s="11">
        <f>IFERROR(IF($E1249="",0,$D1249*IF($AU1249="22d",$E1249,IF($AU1249="4w",$E1249,IF($AU1249="2w",$E1249,IF($AU1249="1m",$E1249,IF($AU1249="1b",$E1249/6,IF($AU1249="2t",$E1249/4,IF($AU1249="3q",$E1249/3,IF($AU1249="5s",$E1249/2,IF($AU1249="11a",$E1249,IF($AU1249="b6",$E1249/2,IF($AU1249="q3",$E1249/3,IF($AU1249="t4",$E1249/4,IF($AU1249="s2",$E1249/6,IF($AU1249="6b6",$E1249/2,0))))))))))))))),0)</f>
        <v>0</v>
      </c>
      <c r="AQ1249" s="107">
        <f>IFERROR(IF($F1249="",0,$D1249*IF($AU1249="22d",$F1249,IF($AU1249="4w",$F1249,IF($AU1249="2w",$F1249,IF($AU1249="1m",$F1249,IF($AU1249="1b",$F1249/6,IF($AU1249="2t",$F1249/4,IF($AU1249="3q",$F1249/3,IF($AU1249="5s",$F1249/2,IF($AU1249="11a",$F1249,IF($AU1249="b6",$F1249/2,IF($AU1249="q3",$F1249/3,IF($AU1249="t4",$F1249/4,IF($AU1249="s2",$F1249/6,IF($AU1249="6b6",$F1249/2,0))))))))))))))),0)</f>
        <v>0</v>
      </c>
      <c r="AS1249" s="11">
        <f>IFERROR(IF($E1249="",0,$D1249*IF($AU1249="22d",$E1249,IF($AU1249="4w",$E1249,IF($AU1249="2w",$E1249,IF($AU1249="1m",$E1249,IF($AU1249="2b",$E1249/6,IF($AU1249="3t",$E1249/4,IF($AU1249="4q",$E1249/3,IF($AU1249="6s",$E1249/2,IF($AU1249="12a",$E1249,IF($AU1249="b6",$E1249/2,IF($AU1249="q3",$E1249/3,IF($AU1249="t4",$E1249/4,IF($AU1249="s2",$E1249/6,IF($AU1249="1b1",$E1249/2,0))))))))))))))),0)</f>
        <v>0</v>
      </c>
      <c r="AT1249" s="107">
        <f>IFERROR(IF($F1249="",0,$D1249*IF($AU1249="22d",$F1249,IF($AU1249="4w",$F1249,IF($AU1249="2w",$F1249,IF($AU1249="1m",$F1249,IF($AU1249="2b",$F1249/6,IF($AU1249="3t",$F1249/4,IF($AU1249="4q",$F1249/3,IF($AU1249="6s",$F1249/2,IF($AU1249="12a",$F1249,IF($AU1249="b6",$F1249/2,IF($AU1249="q3",$F1249/3,IF($AU1249="t4",$F1249/4,IF($AU1249="s2",$F1249/6,IF($AU1249="1b1",$F1249/2,0))))))))))))))),0)</f>
        <v>0</v>
      </c>
      <c r="AU1249" s="158" t="str">
        <f>IF(C1249="","",VLOOKUP(B1249,apoio!P:S,4,0))</f>
        <v/>
      </c>
    </row>
    <row r="1250" spans="1:47" ht="15" customHeight="1" x14ac:dyDescent="0.25">
      <c r="A1250" s="7" t="str">
        <f>IF('1_geral'!$D$11="","",'1_geral'!$A$11)</f>
        <v/>
      </c>
      <c r="B1250" s="49" t="str">
        <f>IF('1_geral'!$G$11="","",'1_geral'!$G$11)</f>
        <v/>
      </c>
      <c r="C1250" s="49" t="str">
        <f>IF('1_geral'!$D$11="","",'1_geral'!$D$11)</f>
        <v/>
      </c>
      <c r="D1250" s="35" t="str">
        <f>IF(C1250="","",1/'3_pessoal'!C$11)</f>
        <v/>
      </c>
      <c r="E1250" s="12">
        <f>IF(C1250="",0,'3_pessoal'!DO$11)</f>
        <v>0</v>
      </c>
      <c r="F1250" s="33">
        <f>IF(C1250="",0,'3_pessoal'!DQ$11)</f>
        <v>0</v>
      </c>
      <c r="G1250" s="12">
        <f t="shared" ref="G1250:G1298" si="611">IF(C1250="",0,SUM(E1250,F1250))</f>
        <v>0</v>
      </c>
      <c r="I1250" s="12">
        <f t="shared" si="609"/>
        <v>0</v>
      </c>
      <c r="J1250" s="12">
        <f t="shared" si="610"/>
        <v>0</v>
      </c>
      <c r="L1250" s="12">
        <f t="shared" ref="L1250:L1298" si="612">IFERROR(IF($E1250="",0,$D1250*IF($AU1250="22d",$E1250,IF($AU1250="4w",$E1250,IF($AU1250="2w",$E1250,IF($AU1250="1m",$E1250,IF($AU1250="1b",$E1250/6,IF($AU1250="1t",$E1250/4,IF($AU1250="1q",$E1250/3,IF($AU1250="1s",$E1250/2,IF($AU1250="1a",$E1250,IF($AU1250="b1",$E1250/2,IF($AU1250="q1",$E1250/3,IF($AU1250="t1",$E1250/4,IF($AU1250="s1",$E1250/6,IF($AU1250="1b1",$E1250/2,0))))))))))))))),0)</f>
        <v>0</v>
      </c>
      <c r="M1250" s="33">
        <f t="shared" ref="M1250:M1298" si="613">IFERROR(IF($F1250="",0,$D1250*IF($AU1250="22d",$F1250,IF($AU1250="4w",$F1250,IF($AU1250="2w",$F1250,IF($AU1250="1m",$F1250,IF($AU1250="1b",VF1250/6,IF($AU1250="1t",$F1250/4,IF($AU1250="1q",$F1250/3,IF($AU1250="1s",$F1250/2,IF($AU1250="1a",$F1250,IF($AU1250="b1",$F1250/2,IF($AU1250="q1",$F1250/3,IF($AU1250="t1",$F1250/4,IF($AU1250="s1",$F1250/6,IF($AU1250="1b1",$F1250/2,0))))))))))))))),0)</f>
        <v>0</v>
      </c>
      <c r="O1250" s="12">
        <f t="shared" ref="O1250:O1298" si="614">IFERROR(IF($E1250="",0,$D1250*IF($AU1250="22d",$E1250,IF($AU1250="4w",$E1250,IF($AU1250="2w",$E1250,IF($AU1250="1m",$E1250,IF($AU1250="2b",$E1250/6,IF($AU1250="2t",$E1250/4,IF($AU1250="2q",$E1250/3,IF($AU1250="2s",$E1250/2,IF($AU1250="2a",$E1250,IF($AU1250="b1",$E1250/2,IF($AU1250="q1",$E1250/3,IF($AU1250="t1",$E1250/4,IF($AU1250="s1",$E1250/6,IF($AU1250="2b2",$E1250/2,0))))))))))))))),0)</f>
        <v>0</v>
      </c>
      <c r="P1250" s="33">
        <f t="shared" ref="P1250:P1298" si="615">IFERROR(IF($F1250="",0,$D1250*IF($AU1250="22d",$F1250,IF($AU1250="4w",$F1250,IF($AU1250="2w",$F1250,IF($AU1250="1m",$F1250,IF($AU1250="2b",$F1250/6,IF($AU1250="2t",$F1250/4,IF($AU1250="2q",$F1250/3,IF($AU1250="2s",$F1250/2,IF($AU1250="2a",$F1250,IF($AU1250="b1",$F1250/2,IF($AU1250="q1",$F1250/3,IF($AU1250="t1",$F1250/4,IF($AU1250="s1",$F1250/6,IF($AU1250="2b2",$F1250/2,0))))))))))))))),0)</f>
        <v>0</v>
      </c>
      <c r="R1250" s="12">
        <f t="shared" ref="R1250:R1298" si="616">IFERROR(IF($E1250="",0,$D1250*IF($AU1250="22d",$E1250,IF($AU1250="4w",$E1250,IF($AU1250="2w",$E1250,IF($AU1250="1m",$E1250,IF($AU1250="1b",$E1250/6,IF($AU1250="3t",$E1250/4,IF($AU1250="3q",$E1250/3,IF($AU1250="3s",$E1250/2,IF($AU1250="3a",$E1250,IF($AU1250="b2",$E1250/2,IF($AU1250="q1",$E1250/3,IF($AU1250="t1",$E1250/4,IF($AU1250="s1",$E1250/6,IF($AU1250="2b2",$E1250/2,0))))))))))))))),0)</f>
        <v>0</v>
      </c>
      <c r="S1250" s="33">
        <f t="shared" ref="S1250:S1298" si="617">IFERROR(IF($F1250="",0,$D1250*IF($AU1250="22d",$F1250,IF($AU1250="4w",$F1250,IF($AU1250="2w",$F1250,IF($AU1250="1m",$F1250,IF($AU1250="1b",$F1250/6,IF($AU1250="3t",$F1250/4,IF($AU1250="3q",$F1250/3,IF($AU1250="3s",$F1250/2,IF($AU1250="3a",$F1250,IF($AU1250="b2",$F1250/2,IF($AU1250="q1",$F1250/3,IF($AU1250="t1",$F1250/4,IF($AU1250="s1",$F1250/6,IF($AU1250="2b2",$F1250/2,0))))))))))))))),0)</f>
        <v>0</v>
      </c>
      <c r="U1250" s="12">
        <f t="shared" ref="U1250:U1298" si="618">IFERROR(IF($E1250="",0,$D1250*IF($AU1250="22d",$E1250,IF($AU1250="4w",$E1250,IF($AU1250="2w",$E1250,IF($AU1250="1m",$E1250,IF($AU1250="2b",$E1250/6,IF($AU1250="1t",$E1250/4,IF($AU1250="4q",$E1250/3,IF($AU1250="4s",$E1250/2,IF($AU1250="4a",$E1250,IF($AU1250="b2",$E1250/2,IF($AU1250="q1",$E1250/3,IF($AU1250="t2",$E1250/4,IF($AU1250="s1",$E1250/6,IF($AU1250="3b3",$E1250/2,0))))))))))))))),0)</f>
        <v>0</v>
      </c>
      <c r="V1250" s="33">
        <f t="shared" ref="V1250:V1298" si="619">IFERROR(IF($F1250="",0,$D1250*IF($AU1250="22d",$F1250,IF($AU1250="4w",$F1250,IF($AU1250="2w",$F1250,IF($AU1250="1m",$F1250,IF($AU1250="2b",$F1250/6,IF($AU1250="1t",$F1250/4,IF($AU1250="4q",$F1250/3,IF($AU1250="4s",$F1250/2,IF($AU1250="4a",$F1250,IF($AU1250="b2",$F1250/2,IF($AU1250="q1",$F1250/3,IF($AU1250="t2",$F1250/4,IF($AU1250="s1",$F1250/6,IF($AU1250="3b3",$F1250/2,0))))))))))))))),0)</f>
        <v>0</v>
      </c>
      <c r="X1250" s="12">
        <f t="shared" ref="X1250:X1298" si="620">IFERROR(IF($E1250="",0,$D1250*IF($AU1250="22d",$E1250,IF($AU1250="4w",$E1250,IF($AU1250="2w",$E1250,IF($AU1250="1m",$E1250,IF($AU1250="1b",$E1250/6,IF($AU1250="2t",$E1250/4,IF($AU1250="1q",$E1250/3,IF($AU1250="5s",$E1250/2,IF($AU1250="5a",$E1250,IF($AU1250="b3",$E1250/2,IF($AU1250="q2",$E1250/3,IF($AU1250="t2",$E1250/4,IF($AU1250="s1",$E1250/6,IF($AU1250="3b3",$E1250/2,0))))))))))))))),0)</f>
        <v>0</v>
      </c>
      <c r="Y1250" s="33">
        <f t="shared" ref="Y1250:Y1298" si="621">IFERROR(IF($F1250="",0,$D1250*IF($AU1250="22d",$F1250,IF($AU1250="4w",$F1250,IF($AU1250="2w",$F1250,IF($AU1250="1m",$F1250,IF($AU1250="1b",$F1250/6,IF($AU1250="2t",$F1250/4,IF($AU1250="1q",$F1250/3,IF($AU1250="5s",$F1250/2,IF($AU1250="5a",$F1250,IF($AU1250="b3",$F1250/2,IF($AU1250="q2",$F1250/3,IF($AU1250="t2",$F1250/4,IF($AU1250="s1",$F1250/6,IF($AU1250="3b3",$F1250/2,0))))))))))))))),0)</f>
        <v>0</v>
      </c>
      <c r="AA1250" s="12">
        <f t="shared" ref="AA1250:AA1298" si="622">IFERROR(IF($E1250="",0,$D1250*IF($AU1250="22d",$E1250,IF($AU1250="4w",$E1250,IF($AU1250="2w",$E1250,IF($AU1250="1m",$E1250,IF($AU1250="2b",$E1250/6,IF($AU1250="3t",$E1250/4,IF($AU1250="2q",$E1250/3,IF($AU1250="6s",$E1250/2,IF($AU1250="6a",$E1250,IF($AU1250="b3",$E1250/2,IF($AU1250="q2",$E1250/3,IF($AU1250="t2",$E1250/4,IF($AU1250="s1",$E1250/6,IF($AU1250="4b4",$E1250/2,0))))))))))))))),0)</f>
        <v>0</v>
      </c>
      <c r="AB1250" s="33">
        <f t="shared" ref="AB1250:AB1298" si="623">IFERROR(IF($F1250="",0,$D1250*IF($AU1250="22d",$F1250,IF($AU1250="4w",$F1250,IF($AU1250="2w",$F1250,IF($AU1250="1m",$F1250,IF($AU1250="2b",$F1250/6,IF($AU1250="3t",$F1250/4,IF($AU1250="2q",$F1250/3,IF($AU1250="6s",$F1250/2,IF($AU1250="6a",$F1250,IF($AU1250="b3",$F1250/2,IF($AU1250="q2",$F1250/3,IF($AU1250="t2",$F1250/4,IF($AU1250="s1",$F1250/6,IF($AU1250="4b4",$F1250/2,0))))))))))))))),0)</f>
        <v>0</v>
      </c>
      <c r="AD1250" s="12">
        <f t="shared" ref="AD1250:AD1298" si="624">IFERROR(IF($E1250="",0,$D1250*IF($AU1250="22d",$E1250,IF($AU1250="4w",$E1250,IF($AU1250="2w",$E1250,IF($AU1250="1m",$E1250,IF($AU1250="1b",$E1250/6,IF($AU1250="1t",$E1250/4,IF($AU1250="3q",$E1250/3,IF($AU1250="1s",$E1250/2,IF($AU1250="7a",$E1250,IF($AU1250="b3",$E1250/2,IF($AU1250="q2",$E1250/3,IF($AU1250="t3",$E1250/4,IF($AU1250="s2",$E1250/6,IF($AU1250="4b4",$E1250/2,0))))))))))))))),0)</f>
        <v>0</v>
      </c>
      <c r="AE1250" s="33">
        <f t="shared" ref="AE1250:AE1298" si="625">IFERROR(IF($F1250="",0,$D1250*IF($AU1250="22d",$F1250,IF($AU1250="4w",$F1250,IF($AU1250="2w",$F1250,IF($AU1250="1m",$F1250,IF($AU1250="1b",$F1250/6,IF($AU1250="1t",$F1250/4,IF($AU1250="3q",$F1250/3,IF($AU1250="1s",$F1250/2,IF($AU1250="7a",$F1250,IF($AU1250="b3",$F1250/2,IF($AU1250="q2",$F1250/3,IF($AU1250="t3",$F1250/4,IF($AU1250="s2",$F1250/6,IF($AU1250="4b4",$F1250/2,0))))))))))))))),0)</f>
        <v>0</v>
      </c>
      <c r="AG1250" s="12">
        <f t="shared" ref="AG1250:AG1298" si="626">IFERROR(IF($E1250="",0,$D1250*IF($AU1250="22d",$E1250,IF($AU1250="4w",$E1250,IF($AU1250="2w",$E1250,IF($AU1250="1m",$E1250,IF($AU1250="2b",$E1250/6,IF($AU1250="2t",$E1250/4,IF($AU1250="4q",$E1250/3,IF($AU1250="2s",$E1250/2,IF($AU1250="8a",$E1250,IF($AU1250="b4",$E1250/2,IF($AU1250="q2",$E1250/3,IF($AU1250="t3",$E1250/4,IF($AU1250="s2",$E1250/6,IF($AU1250="5b5",$E1250/2,0))))))))))))))),0)</f>
        <v>0</v>
      </c>
      <c r="AH1250" s="33">
        <f t="shared" ref="AH1250:AH1298" si="627">IFERROR(IF($F1250="",0,$D1250*IF($AU1250="22d",$F1250,IF($AU1250="4w",$F1250,IF($AU1250="2w",$F1250,IF($AU1250="1m",$F1250,IF($AU1250="2b",$F1250/6,IF($AU1250="2t",$F1250/4,IF($AU1250="4q",$F1250/3,IF($AU1250="2s",$F1250/2,IF($AU1250="8a",$F1250,IF($AU1250="b4",$F1250/2,IF($AU1250="q2",$F1250/3,IF($AU1250="t3",$F1250/4,IF($AU1250="s2",$F1250/6,IF($AU1250="5b5",$F1250/2,0))))))))))))))),0)</f>
        <v>0</v>
      </c>
      <c r="AJ1250" s="12">
        <f t="shared" ref="AJ1250:AJ1298" si="628">IFERROR(IF($E1250="",0,$D1250*IF($AU1250="22d",$E1250,IF($AU1250="4w",$E1250,IF($AU1250="2w",$E1250,IF($AU1250="1m",$E1250,IF($AU1250="1b",$E1250/6,IF($AU1250="3t",$E1250/4,IF($AU1250="1q",$E1250/3,IF($AU1250="3s",$E1250/2,IF($AU1250="9a",$E1250,IF($AU1250="b5",$E1250/2,IF($AU1250="q3",$E1250/3,IF($AU1250="t3",$E1250/4,IF($AU1250="s2",$E1250/6,IF($AU1250="5b5",$E1250/2,0))))))))))))))),0)</f>
        <v>0</v>
      </c>
      <c r="AK1250" s="33">
        <f t="shared" ref="AK1250:AK1298" si="629">IFERROR(IF($F1250="",0,$D1250*IF($AU1250="22d",$F1250,IF($AU1250="4w",$F1250,IF($AU1250="2w",$F1250,IF($AU1250="1m",$F1250,IF($AU1250="1b",$F1250/6,IF($AU1250="3t",$F1250/4,IF($AU1250="1q",$F1250/3,IF($AU1250="3s",$F1250/2,IF($AU1250="9a",$F1250,IF($AU1250="b5",$F1250/2,IF($AU1250="q3",$F1250/3,IF($AU1250="t3",$F1250/4,IF($AU1250="s2",$F1250/6,IF($AU1250="5b5",$F1250/2,0))))))))))))))),0)</f>
        <v>0</v>
      </c>
      <c r="AM1250" s="12">
        <f t="shared" ref="AM1250:AM1298" si="630">IFERROR(IF($E1250="",0,$D1250*IF($AU1250="22d",$E1250,IF($AU1250="4w",$E1250,IF($AU1250="2w",$E1250,IF($AU1250="1m",$E1250,IF($AU1250="2b",$E1250/6,IF($AU1250="1t",$E1250/4,IF($AU1250="2q",$E1250/3,IF($AU1250="4s",$E1250/2,IF($AU1250="10a",$E1250,IF($AU1250="b5",$E1250/2,IF($AU1250="q3",$E1250/3,IF($AU1250="t4",$E1250/4,IF($AU1250="s2",$E1250/6,IF($AU1250="6b6",$E1250/2,0))))))))))))))),0)</f>
        <v>0</v>
      </c>
      <c r="AN1250" s="33">
        <f t="shared" ref="AN1250:AN1298" si="631">IFERROR(IF($F1250="",0,$D1250*IF($AU1250="22d",$F1250,IF($AU1250="4w",$F1250,IF($AU1250="2w",$F1250,IF($AU1250="1m",$F1250,IF($AU1250="2b",$F1250/6,IF($AU1250="1t",$F1250/4,IF($AU1250="2q",$F1250/3,IF($AU1250="4s",$F1250/2,IF($AU1250="10a",$F1250,IF($AU1250="b5",$F1250/2,IF($AU1250="q3",$F1250/3,IF($AU1250="t4",$F1250/4,IF($AU1250="s2",$F1250/6,IF($AU1250="6b6",$F1250/2,0))))))))))))))),0)</f>
        <v>0</v>
      </c>
      <c r="AP1250" s="12">
        <f t="shared" ref="AP1250:AP1298" si="632">IFERROR(IF($E1250="",0,$D1250*IF($AU1250="22d",$E1250,IF($AU1250="4w",$E1250,IF($AU1250="2w",$E1250,IF($AU1250="1m",$E1250,IF($AU1250="1b",$E1250/6,IF($AU1250="2t",$E1250/4,IF($AU1250="3q",$E1250/3,IF($AU1250="5s",$E1250/2,IF($AU1250="11a",$E1250,IF($AU1250="b6",$E1250/2,IF($AU1250="q3",$E1250/3,IF($AU1250="t4",$E1250/4,IF($AU1250="s2",$E1250/6,IF($AU1250="6b6",$E1250/2,0))))))))))))))),0)</f>
        <v>0</v>
      </c>
      <c r="AQ1250" s="33">
        <f t="shared" ref="AQ1250:AQ1298" si="633">IFERROR(IF($F1250="",0,$D1250*IF($AU1250="22d",$F1250,IF($AU1250="4w",$F1250,IF($AU1250="2w",$F1250,IF($AU1250="1m",$F1250,IF($AU1250="1b",$F1250/6,IF($AU1250="2t",$F1250/4,IF($AU1250="3q",$F1250/3,IF($AU1250="5s",$F1250/2,IF($AU1250="11a",$F1250,IF($AU1250="b6",$F1250/2,IF($AU1250="q3",$F1250/3,IF($AU1250="t4",$F1250/4,IF($AU1250="s2",$F1250/6,IF($AU1250="6b6",$F1250/2,0))))))))))))))),0)</f>
        <v>0</v>
      </c>
      <c r="AS1250" s="12">
        <f t="shared" ref="AS1250:AS1298" si="634">IFERROR(IF($E1250="",0,$D1250*IF($AU1250="22d",$E1250,IF($AU1250="4w",$E1250,IF($AU1250="2w",$E1250,IF($AU1250="1m",$E1250,IF($AU1250="2b",$E1250/6,IF($AU1250="3t",$E1250/4,IF($AU1250="4q",$E1250/3,IF($AU1250="6s",$E1250/2,IF($AU1250="12a",$E1250,IF($AU1250="b6",$E1250/2,IF($AU1250="q3",$E1250/3,IF($AU1250="t4",$E1250/4,IF($AU1250="s2",$E1250/6,IF($AU1250="1b1",$E1250/2,0))))))))))))))),0)</f>
        <v>0</v>
      </c>
      <c r="AT1250" s="33">
        <f t="shared" ref="AT1250:AT1298" si="635">IFERROR(IF($F1250="",0,$D1250*IF($AU1250="22d",$F1250,IF($AU1250="4w",$F1250,IF($AU1250="2w",$F1250,IF($AU1250="1m",$F1250,IF($AU1250="2b",$F1250/6,IF($AU1250="3t",$F1250/4,IF($AU1250="4q",$F1250/3,IF($AU1250="6s",$F1250/2,IF($AU1250="12a",$F1250,IF($AU1250="b6",$F1250/2,IF($AU1250="q3",$F1250/3,IF($AU1250="t4",$F1250/4,IF($AU1250="s2",$F1250/6,IF($AU1250="1b1",$F1250/2,0))))))))))))))),0)</f>
        <v>0</v>
      </c>
      <c r="AU1250" s="158" t="str">
        <f>IF(C1250="","",VLOOKUP(B1250,apoio!P:S,4,0))</f>
        <v/>
      </c>
    </row>
    <row r="1251" spans="1:47" ht="15" customHeight="1" x14ac:dyDescent="0.25">
      <c r="A1251" s="10" t="str">
        <f>IF('1_geral'!$D$12="","",'1_geral'!$A$12)</f>
        <v/>
      </c>
      <c r="B1251" s="48" t="str">
        <f>IF('1_geral'!$G$12="","",'1_geral'!$G$12)</f>
        <v/>
      </c>
      <c r="C1251" s="48" t="str">
        <f>IF('1_geral'!$D$12="","",'1_geral'!$D$12)</f>
        <v/>
      </c>
      <c r="D1251" s="35" t="str">
        <f>IF(C1251="","",1/'3_pessoal'!C$12)</f>
        <v/>
      </c>
      <c r="E1251" s="11">
        <f>IF(C1251="",0,'3_pessoal'!DO$12)</f>
        <v>0</v>
      </c>
      <c r="F1251" s="108">
        <f>IF(C1251="",0,'3_pessoal'!DQ$12)</f>
        <v>0</v>
      </c>
      <c r="G1251" s="11">
        <f t="shared" si="611"/>
        <v>0</v>
      </c>
      <c r="I1251" s="11">
        <f t="shared" si="609"/>
        <v>0</v>
      </c>
      <c r="J1251" s="112">
        <f t="shared" si="610"/>
        <v>0</v>
      </c>
      <c r="L1251" s="11">
        <f t="shared" si="612"/>
        <v>0</v>
      </c>
      <c r="M1251" s="108">
        <f t="shared" si="613"/>
        <v>0</v>
      </c>
      <c r="O1251" s="11">
        <f t="shared" si="614"/>
        <v>0</v>
      </c>
      <c r="P1251" s="108">
        <f t="shared" si="615"/>
        <v>0</v>
      </c>
      <c r="R1251" s="11">
        <f t="shared" si="616"/>
        <v>0</v>
      </c>
      <c r="S1251" s="108">
        <f t="shared" si="617"/>
        <v>0</v>
      </c>
      <c r="U1251" s="11">
        <f t="shared" si="618"/>
        <v>0</v>
      </c>
      <c r="V1251" s="108">
        <f t="shared" si="619"/>
        <v>0</v>
      </c>
      <c r="X1251" s="11">
        <f t="shared" si="620"/>
        <v>0</v>
      </c>
      <c r="Y1251" s="108">
        <f t="shared" si="621"/>
        <v>0</v>
      </c>
      <c r="AA1251" s="11">
        <f t="shared" si="622"/>
        <v>0</v>
      </c>
      <c r="AB1251" s="108">
        <f t="shared" si="623"/>
        <v>0</v>
      </c>
      <c r="AD1251" s="11">
        <f t="shared" si="624"/>
        <v>0</v>
      </c>
      <c r="AE1251" s="108">
        <f t="shared" si="625"/>
        <v>0</v>
      </c>
      <c r="AG1251" s="11">
        <f t="shared" si="626"/>
        <v>0</v>
      </c>
      <c r="AH1251" s="108">
        <f t="shared" si="627"/>
        <v>0</v>
      </c>
      <c r="AJ1251" s="11">
        <f t="shared" si="628"/>
        <v>0</v>
      </c>
      <c r="AK1251" s="108">
        <f t="shared" si="629"/>
        <v>0</v>
      </c>
      <c r="AM1251" s="11">
        <f t="shared" si="630"/>
        <v>0</v>
      </c>
      <c r="AN1251" s="108">
        <f t="shared" si="631"/>
        <v>0</v>
      </c>
      <c r="AP1251" s="11">
        <f t="shared" si="632"/>
        <v>0</v>
      </c>
      <c r="AQ1251" s="108">
        <f t="shared" si="633"/>
        <v>0</v>
      </c>
      <c r="AS1251" s="11">
        <f t="shared" si="634"/>
        <v>0</v>
      </c>
      <c r="AT1251" s="108">
        <f t="shared" si="635"/>
        <v>0</v>
      </c>
      <c r="AU1251" s="158" t="str">
        <f>IF(C1251="","",VLOOKUP(B1251,apoio!P:S,4,0))</f>
        <v/>
      </c>
    </row>
    <row r="1252" spans="1:47" ht="15" customHeight="1" x14ac:dyDescent="0.25">
      <c r="A1252" s="7" t="str">
        <f>IF('1_geral'!$D$13="","",'1_geral'!$A$13)</f>
        <v/>
      </c>
      <c r="B1252" s="49" t="str">
        <f>IF('1_geral'!$G$13="","",'1_geral'!$G$13)</f>
        <v/>
      </c>
      <c r="C1252" s="49" t="str">
        <f>IF('1_geral'!$D$13="","",'1_geral'!$D$13)</f>
        <v/>
      </c>
      <c r="D1252" s="35" t="str">
        <f>IF(C1252="","",1/'3_pessoal'!C$13)</f>
        <v/>
      </c>
      <c r="E1252" s="12">
        <f>IF(C1252="",0,'3_pessoal'!DO$13)</f>
        <v>0</v>
      </c>
      <c r="F1252" s="33">
        <f>IF(C1252="",0,'3_pessoal'!DQ$13)</f>
        <v>0</v>
      </c>
      <c r="G1252" s="12">
        <f t="shared" si="611"/>
        <v>0</v>
      </c>
      <c r="I1252" s="12">
        <f t="shared" si="609"/>
        <v>0</v>
      </c>
      <c r="J1252" s="12">
        <f t="shared" si="610"/>
        <v>0</v>
      </c>
      <c r="L1252" s="12">
        <f t="shared" si="612"/>
        <v>0</v>
      </c>
      <c r="M1252" s="33">
        <f t="shared" si="613"/>
        <v>0</v>
      </c>
      <c r="O1252" s="12">
        <f t="shared" si="614"/>
        <v>0</v>
      </c>
      <c r="P1252" s="33">
        <f t="shared" si="615"/>
        <v>0</v>
      </c>
      <c r="R1252" s="12">
        <f t="shared" si="616"/>
        <v>0</v>
      </c>
      <c r="S1252" s="33">
        <f t="shared" si="617"/>
        <v>0</v>
      </c>
      <c r="U1252" s="12">
        <f t="shared" si="618"/>
        <v>0</v>
      </c>
      <c r="V1252" s="33">
        <f t="shared" si="619"/>
        <v>0</v>
      </c>
      <c r="X1252" s="12">
        <f t="shared" si="620"/>
        <v>0</v>
      </c>
      <c r="Y1252" s="33">
        <f t="shared" si="621"/>
        <v>0</v>
      </c>
      <c r="AA1252" s="12">
        <f t="shared" si="622"/>
        <v>0</v>
      </c>
      <c r="AB1252" s="33">
        <f t="shared" si="623"/>
        <v>0</v>
      </c>
      <c r="AD1252" s="12">
        <f t="shared" si="624"/>
        <v>0</v>
      </c>
      <c r="AE1252" s="33">
        <f t="shared" si="625"/>
        <v>0</v>
      </c>
      <c r="AG1252" s="12">
        <f t="shared" si="626"/>
        <v>0</v>
      </c>
      <c r="AH1252" s="33">
        <f t="shared" si="627"/>
        <v>0</v>
      </c>
      <c r="AJ1252" s="12">
        <f t="shared" si="628"/>
        <v>0</v>
      </c>
      <c r="AK1252" s="33">
        <f t="shared" si="629"/>
        <v>0</v>
      </c>
      <c r="AM1252" s="12">
        <f t="shared" si="630"/>
        <v>0</v>
      </c>
      <c r="AN1252" s="33">
        <f t="shared" si="631"/>
        <v>0</v>
      </c>
      <c r="AP1252" s="12">
        <f t="shared" si="632"/>
        <v>0</v>
      </c>
      <c r="AQ1252" s="33">
        <f t="shared" si="633"/>
        <v>0</v>
      </c>
      <c r="AS1252" s="12">
        <f t="shared" si="634"/>
        <v>0</v>
      </c>
      <c r="AT1252" s="33">
        <f t="shared" si="635"/>
        <v>0</v>
      </c>
      <c r="AU1252" s="158" t="str">
        <f>IF(C1252="","",VLOOKUP(B1252,apoio!P:S,4,0))</f>
        <v/>
      </c>
    </row>
    <row r="1253" spans="1:47" ht="15" customHeight="1" x14ac:dyDescent="0.25">
      <c r="A1253" s="10" t="str">
        <f>IF('1_geral'!$D$14="","",'1_geral'!$A$14)</f>
        <v/>
      </c>
      <c r="B1253" s="48" t="str">
        <f>IF('1_geral'!$G$14="","",'1_geral'!$G$14)</f>
        <v/>
      </c>
      <c r="C1253" s="48" t="str">
        <f>IF('1_geral'!$D$14="","",'1_geral'!$D$14)</f>
        <v/>
      </c>
      <c r="D1253" s="35" t="str">
        <f>IF(C1253="","",1/'3_pessoal'!C$14)</f>
        <v/>
      </c>
      <c r="E1253" s="11">
        <f>IF(C1253="",0,'3_pessoal'!DO$14)</f>
        <v>0</v>
      </c>
      <c r="F1253" s="108">
        <f>IF(C1253="",0,'3_pessoal'!DQ$14)</f>
        <v>0</v>
      </c>
      <c r="G1253" s="11">
        <f t="shared" si="611"/>
        <v>0</v>
      </c>
      <c r="I1253" s="11">
        <f t="shared" si="609"/>
        <v>0</v>
      </c>
      <c r="J1253" s="112">
        <f t="shared" si="610"/>
        <v>0</v>
      </c>
      <c r="L1253" s="11">
        <f t="shared" si="612"/>
        <v>0</v>
      </c>
      <c r="M1253" s="108">
        <f t="shared" si="613"/>
        <v>0</v>
      </c>
      <c r="O1253" s="11">
        <f t="shared" si="614"/>
        <v>0</v>
      </c>
      <c r="P1253" s="108">
        <f t="shared" si="615"/>
        <v>0</v>
      </c>
      <c r="R1253" s="11">
        <f t="shared" si="616"/>
        <v>0</v>
      </c>
      <c r="S1253" s="108">
        <f t="shared" si="617"/>
        <v>0</v>
      </c>
      <c r="U1253" s="11">
        <f t="shared" si="618"/>
        <v>0</v>
      </c>
      <c r="V1253" s="108">
        <f t="shared" si="619"/>
        <v>0</v>
      </c>
      <c r="X1253" s="11">
        <f t="shared" si="620"/>
        <v>0</v>
      </c>
      <c r="Y1253" s="108">
        <f t="shared" si="621"/>
        <v>0</v>
      </c>
      <c r="AA1253" s="11">
        <f t="shared" si="622"/>
        <v>0</v>
      </c>
      <c r="AB1253" s="108">
        <f t="shared" si="623"/>
        <v>0</v>
      </c>
      <c r="AD1253" s="11">
        <f t="shared" si="624"/>
        <v>0</v>
      </c>
      <c r="AE1253" s="108">
        <f t="shared" si="625"/>
        <v>0</v>
      </c>
      <c r="AG1253" s="11">
        <f t="shared" si="626"/>
        <v>0</v>
      </c>
      <c r="AH1253" s="108">
        <f t="shared" si="627"/>
        <v>0</v>
      </c>
      <c r="AJ1253" s="11">
        <f t="shared" si="628"/>
        <v>0</v>
      </c>
      <c r="AK1253" s="108">
        <f t="shared" si="629"/>
        <v>0</v>
      </c>
      <c r="AM1253" s="11">
        <f t="shared" si="630"/>
        <v>0</v>
      </c>
      <c r="AN1253" s="108">
        <f t="shared" si="631"/>
        <v>0</v>
      </c>
      <c r="AP1253" s="11">
        <f t="shared" si="632"/>
        <v>0</v>
      </c>
      <c r="AQ1253" s="108">
        <f t="shared" si="633"/>
        <v>0</v>
      </c>
      <c r="AS1253" s="11">
        <f t="shared" si="634"/>
        <v>0</v>
      </c>
      <c r="AT1253" s="108">
        <f t="shared" si="635"/>
        <v>0</v>
      </c>
      <c r="AU1253" s="158" t="str">
        <f>IF(C1253="","",VLOOKUP(B1253,apoio!P:S,4,0))</f>
        <v/>
      </c>
    </row>
    <row r="1254" spans="1:47" ht="15" customHeight="1" x14ac:dyDescent="0.25">
      <c r="A1254" s="7" t="str">
        <f>IF('1_geral'!$D$15="","",'1_geral'!$A$15)</f>
        <v/>
      </c>
      <c r="B1254" s="49" t="str">
        <f>IF('1_geral'!$G$15="","",'1_geral'!$G$15)</f>
        <v/>
      </c>
      <c r="C1254" s="49" t="str">
        <f>IF('1_geral'!$D$15="","",'1_geral'!$D$15)</f>
        <v/>
      </c>
      <c r="D1254" s="35" t="str">
        <f>IF(C1254="","",1/'3_pessoal'!C$15)</f>
        <v/>
      </c>
      <c r="E1254" s="12">
        <f>IF(C1254="",0,'3_pessoal'!DO$15)</f>
        <v>0</v>
      </c>
      <c r="F1254" s="33">
        <f>IF(C1254="",0,'3_pessoal'!DQ$15)</f>
        <v>0</v>
      </c>
      <c r="G1254" s="12">
        <f t="shared" si="611"/>
        <v>0</v>
      </c>
      <c r="I1254" s="12">
        <f t="shared" si="609"/>
        <v>0</v>
      </c>
      <c r="J1254" s="12">
        <f t="shared" si="610"/>
        <v>0</v>
      </c>
      <c r="L1254" s="12">
        <f t="shared" si="612"/>
        <v>0</v>
      </c>
      <c r="M1254" s="33">
        <f t="shared" si="613"/>
        <v>0</v>
      </c>
      <c r="O1254" s="12">
        <f t="shared" si="614"/>
        <v>0</v>
      </c>
      <c r="P1254" s="33">
        <f t="shared" si="615"/>
        <v>0</v>
      </c>
      <c r="R1254" s="12">
        <f t="shared" si="616"/>
        <v>0</v>
      </c>
      <c r="S1254" s="33">
        <f t="shared" si="617"/>
        <v>0</v>
      </c>
      <c r="U1254" s="12">
        <f t="shared" si="618"/>
        <v>0</v>
      </c>
      <c r="V1254" s="33">
        <f t="shared" si="619"/>
        <v>0</v>
      </c>
      <c r="X1254" s="12">
        <f t="shared" si="620"/>
        <v>0</v>
      </c>
      <c r="Y1254" s="33">
        <f t="shared" si="621"/>
        <v>0</v>
      </c>
      <c r="AA1254" s="12">
        <f t="shared" si="622"/>
        <v>0</v>
      </c>
      <c r="AB1254" s="33">
        <f t="shared" si="623"/>
        <v>0</v>
      </c>
      <c r="AD1254" s="12">
        <f t="shared" si="624"/>
        <v>0</v>
      </c>
      <c r="AE1254" s="33">
        <f t="shared" si="625"/>
        <v>0</v>
      </c>
      <c r="AG1254" s="12">
        <f t="shared" si="626"/>
        <v>0</v>
      </c>
      <c r="AH1254" s="33">
        <f t="shared" si="627"/>
        <v>0</v>
      </c>
      <c r="AJ1254" s="12">
        <f t="shared" si="628"/>
        <v>0</v>
      </c>
      <c r="AK1254" s="33">
        <f t="shared" si="629"/>
        <v>0</v>
      </c>
      <c r="AM1254" s="12">
        <f t="shared" si="630"/>
        <v>0</v>
      </c>
      <c r="AN1254" s="33">
        <f t="shared" si="631"/>
        <v>0</v>
      </c>
      <c r="AP1254" s="12">
        <f t="shared" si="632"/>
        <v>0</v>
      </c>
      <c r="AQ1254" s="33">
        <f t="shared" si="633"/>
        <v>0</v>
      </c>
      <c r="AS1254" s="12">
        <f t="shared" si="634"/>
        <v>0</v>
      </c>
      <c r="AT1254" s="33">
        <f t="shared" si="635"/>
        <v>0</v>
      </c>
      <c r="AU1254" s="158" t="str">
        <f>IF(C1254="","",VLOOKUP(B1254,apoio!P:S,4,0))</f>
        <v/>
      </c>
    </row>
    <row r="1255" spans="1:47" ht="15" customHeight="1" x14ac:dyDescent="0.25">
      <c r="A1255" s="10" t="str">
        <f>IF('1_geral'!$D$16="","",'1_geral'!$A$16)</f>
        <v/>
      </c>
      <c r="B1255" s="48" t="str">
        <f>IF('1_geral'!$G$16="","",'1_geral'!$G$16)</f>
        <v/>
      </c>
      <c r="C1255" s="48" t="str">
        <f>IF('1_geral'!$D$16="","",'1_geral'!$D$16)</f>
        <v/>
      </c>
      <c r="D1255" s="35" t="str">
        <f>IF(C1255="","",1/'3_pessoal'!C$16)</f>
        <v/>
      </c>
      <c r="E1255" s="11">
        <f>IF(C1255="",0,'3_pessoal'!DO$16)</f>
        <v>0</v>
      </c>
      <c r="F1255" s="108">
        <f>IF(C1255="",0,'3_pessoal'!DQ$16)</f>
        <v>0</v>
      </c>
      <c r="G1255" s="11">
        <f t="shared" si="611"/>
        <v>0</v>
      </c>
      <c r="I1255" s="11">
        <f t="shared" si="609"/>
        <v>0</v>
      </c>
      <c r="J1255" s="112">
        <f t="shared" si="610"/>
        <v>0</v>
      </c>
      <c r="L1255" s="11">
        <f t="shared" si="612"/>
        <v>0</v>
      </c>
      <c r="M1255" s="108">
        <f t="shared" si="613"/>
        <v>0</v>
      </c>
      <c r="O1255" s="11">
        <f t="shared" si="614"/>
        <v>0</v>
      </c>
      <c r="P1255" s="108">
        <f t="shared" si="615"/>
        <v>0</v>
      </c>
      <c r="R1255" s="11">
        <f t="shared" si="616"/>
        <v>0</v>
      </c>
      <c r="S1255" s="108">
        <f t="shared" si="617"/>
        <v>0</v>
      </c>
      <c r="U1255" s="11">
        <f t="shared" si="618"/>
        <v>0</v>
      </c>
      <c r="V1255" s="108">
        <f t="shared" si="619"/>
        <v>0</v>
      </c>
      <c r="X1255" s="11">
        <f t="shared" si="620"/>
        <v>0</v>
      </c>
      <c r="Y1255" s="108">
        <f t="shared" si="621"/>
        <v>0</v>
      </c>
      <c r="AA1255" s="11">
        <f t="shared" si="622"/>
        <v>0</v>
      </c>
      <c r="AB1255" s="108">
        <f t="shared" si="623"/>
        <v>0</v>
      </c>
      <c r="AD1255" s="11">
        <f t="shared" si="624"/>
        <v>0</v>
      </c>
      <c r="AE1255" s="108">
        <f t="shared" si="625"/>
        <v>0</v>
      </c>
      <c r="AG1255" s="11">
        <f t="shared" si="626"/>
        <v>0</v>
      </c>
      <c r="AH1255" s="108">
        <f t="shared" si="627"/>
        <v>0</v>
      </c>
      <c r="AJ1255" s="11">
        <f t="shared" si="628"/>
        <v>0</v>
      </c>
      <c r="AK1255" s="108">
        <f t="shared" si="629"/>
        <v>0</v>
      </c>
      <c r="AM1255" s="11">
        <f t="shared" si="630"/>
        <v>0</v>
      </c>
      <c r="AN1255" s="108">
        <f t="shared" si="631"/>
        <v>0</v>
      </c>
      <c r="AP1255" s="11">
        <f t="shared" si="632"/>
        <v>0</v>
      </c>
      <c r="AQ1255" s="108">
        <f t="shared" si="633"/>
        <v>0</v>
      </c>
      <c r="AS1255" s="11">
        <f t="shared" si="634"/>
        <v>0</v>
      </c>
      <c r="AT1255" s="108">
        <f t="shared" si="635"/>
        <v>0</v>
      </c>
      <c r="AU1255" s="158" t="str">
        <f>IF(C1255="","",VLOOKUP(B1255,apoio!P:S,4,0))</f>
        <v/>
      </c>
    </row>
    <row r="1256" spans="1:47" ht="15" customHeight="1" x14ac:dyDescent="0.25">
      <c r="A1256" s="7" t="str">
        <f>IF('1_geral'!$D$17="","",'1_geral'!$A$17)</f>
        <v/>
      </c>
      <c r="B1256" s="49" t="str">
        <f>IF('1_geral'!$G$17="","",'1_geral'!$G$17)</f>
        <v/>
      </c>
      <c r="C1256" s="49" t="str">
        <f>IF('1_geral'!$D$17="","",'1_geral'!$D$17)</f>
        <v/>
      </c>
      <c r="D1256" s="35" t="str">
        <f>IF(C1256="","",1/'3_pessoal'!C$17)</f>
        <v/>
      </c>
      <c r="E1256" s="12">
        <f>IF(C1256="",0,'3_pessoal'!DO$17)</f>
        <v>0</v>
      </c>
      <c r="F1256" s="33">
        <f>IF(C1256="",0,'3_pessoal'!DQ$17)</f>
        <v>0</v>
      </c>
      <c r="G1256" s="12">
        <f t="shared" si="611"/>
        <v>0</v>
      </c>
      <c r="I1256" s="12">
        <f t="shared" si="609"/>
        <v>0</v>
      </c>
      <c r="J1256" s="12">
        <f t="shared" si="610"/>
        <v>0</v>
      </c>
      <c r="L1256" s="12">
        <f t="shared" si="612"/>
        <v>0</v>
      </c>
      <c r="M1256" s="33">
        <f t="shared" si="613"/>
        <v>0</v>
      </c>
      <c r="O1256" s="12">
        <f t="shared" si="614"/>
        <v>0</v>
      </c>
      <c r="P1256" s="33">
        <f t="shared" si="615"/>
        <v>0</v>
      </c>
      <c r="R1256" s="12">
        <f t="shared" si="616"/>
        <v>0</v>
      </c>
      <c r="S1256" s="33">
        <f t="shared" si="617"/>
        <v>0</v>
      </c>
      <c r="U1256" s="12">
        <f t="shared" si="618"/>
        <v>0</v>
      </c>
      <c r="V1256" s="33">
        <f t="shared" si="619"/>
        <v>0</v>
      </c>
      <c r="X1256" s="12">
        <f t="shared" si="620"/>
        <v>0</v>
      </c>
      <c r="Y1256" s="33">
        <f t="shared" si="621"/>
        <v>0</v>
      </c>
      <c r="AA1256" s="12">
        <f t="shared" si="622"/>
        <v>0</v>
      </c>
      <c r="AB1256" s="33">
        <f t="shared" si="623"/>
        <v>0</v>
      </c>
      <c r="AD1256" s="12">
        <f t="shared" si="624"/>
        <v>0</v>
      </c>
      <c r="AE1256" s="33">
        <f t="shared" si="625"/>
        <v>0</v>
      </c>
      <c r="AG1256" s="12">
        <f t="shared" si="626"/>
        <v>0</v>
      </c>
      <c r="AH1256" s="33">
        <f t="shared" si="627"/>
        <v>0</v>
      </c>
      <c r="AJ1256" s="12">
        <f t="shared" si="628"/>
        <v>0</v>
      </c>
      <c r="AK1256" s="33">
        <f t="shared" si="629"/>
        <v>0</v>
      </c>
      <c r="AM1256" s="12">
        <f t="shared" si="630"/>
        <v>0</v>
      </c>
      <c r="AN1256" s="33">
        <f t="shared" si="631"/>
        <v>0</v>
      </c>
      <c r="AP1256" s="12">
        <f t="shared" si="632"/>
        <v>0</v>
      </c>
      <c r="AQ1256" s="33">
        <f t="shared" si="633"/>
        <v>0</v>
      </c>
      <c r="AS1256" s="12">
        <f t="shared" si="634"/>
        <v>0</v>
      </c>
      <c r="AT1256" s="33">
        <f t="shared" si="635"/>
        <v>0</v>
      </c>
      <c r="AU1256" s="158" t="str">
        <f>IF(C1256="","",VLOOKUP(B1256,apoio!P:S,4,0))</f>
        <v/>
      </c>
    </row>
    <row r="1257" spans="1:47" ht="15" customHeight="1" x14ac:dyDescent="0.25">
      <c r="A1257" s="10" t="str">
        <f>IF('1_geral'!$D$18="","",'1_geral'!$A$18)</f>
        <v/>
      </c>
      <c r="B1257" s="48" t="str">
        <f>IF('1_geral'!$G$18="","",'1_geral'!$G$18)</f>
        <v/>
      </c>
      <c r="C1257" s="48" t="str">
        <f>IF('1_geral'!$D$18="","",'1_geral'!$D$18)</f>
        <v/>
      </c>
      <c r="D1257" s="35" t="str">
        <f>IF(C1257="","",1/'3_pessoal'!C$18)</f>
        <v/>
      </c>
      <c r="E1257" s="11">
        <f>IF(C1257="",0,'3_pessoal'!DO$18)</f>
        <v>0</v>
      </c>
      <c r="F1257" s="108">
        <f>IF(C1257="",0,'3_pessoal'!DQ$18)</f>
        <v>0</v>
      </c>
      <c r="G1257" s="11">
        <f t="shared" si="611"/>
        <v>0</v>
      </c>
      <c r="I1257" s="11">
        <f t="shared" si="609"/>
        <v>0</v>
      </c>
      <c r="J1257" s="112">
        <f t="shared" si="610"/>
        <v>0</v>
      </c>
      <c r="L1257" s="11">
        <f t="shared" si="612"/>
        <v>0</v>
      </c>
      <c r="M1257" s="108">
        <f t="shared" si="613"/>
        <v>0</v>
      </c>
      <c r="O1257" s="11">
        <f t="shared" si="614"/>
        <v>0</v>
      </c>
      <c r="P1257" s="108">
        <f t="shared" si="615"/>
        <v>0</v>
      </c>
      <c r="R1257" s="11">
        <f t="shared" si="616"/>
        <v>0</v>
      </c>
      <c r="S1257" s="108">
        <f t="shared" si="617"/>
        <v>0</v>
      </c>
      <c r="U1257" s="11">
        <f t="shared" si="618"/>
        <v>0</v>
      </c>
      <c r="V1257" s="108">
        <f t="shared" si="619"/>
        <v>0</v>
      </c>
      <c r="X1257" s="11">
        <f t="shared" si="620"/>
        <v>0</v>
      </c>
      <c r="Y1257" s="108">
        <f t="shared" si="621"/>
        <v>0</v>
      </c>
      <c r="AA1257" s="11">
        <f t="shared" si="622"/>
        <v>0</v>
      </c>
      <c r="AB1257" s="108">
        <f t="shared" si="623"/>
        <v>0</v>
      </c>
      <c r="AD1257" s="11">
        <f t="shared" si="624"/>
        <v>0</v>
      </c>
      <c r="AE1257" s="108">
        <f t="shared" si="625"/>
        <v>0</v>
      </c>
      <c r="AG1257" s="11">
        <f t="shared" si="626"/>
        <v>0</v>
      </c>
      <c r="AH1257" s="108">
        <f t="shared" si="627"/>
        <v>0</v>
      </c>
      <c r="AJ1257" s="11">
        <f t="shared" si="628"/>
        <v>0</v>
      </c>
      <c r="AK1257" s="108">
        <f t="shared" si="629"/>
        <v>0</v>
      </c>
      <c r="AM1257" s="11">
        <f t="shared" si="630"/>
        <v>0</v>
      </c>
      <c r="AN1257" s="108">
        <f t="shared" si="631"/>
        <v>0</v>
      </c>
      <c r="AP1257" s="11">
        <f t="shared" si="632"/>
        <v>0</v>
      </c>
      <c r="AQ1257" s="108">
        <f t="shared" si="633"/>
        <v>0</v>
      </c>
      <c r="AS1257" s="11">
        <f t="shared" si="634"/>
        <v>0</v>
      </c>
      <c r="AT1257" s="108">
        <f t="shared" si="635"/>
        <v>0</v>
      </c>
      <c r="AU1257" s="158" t="str">
        <f>IF(C1257="","",VLOOKUP(B1257,apoio!P:S,4,0))</f>
        <v/>
      </c>
    </row>
    <row r="1258" spans="1:47" ht="15" customHeight="1" x14ac:dyDescent="0.25">
      <c r="A1258" s="7" t="str">
        <f>IF('1_geral'!$D$19="","",'1_geral'!$A$19)</f>
        <v/>
      </c>
      <c r="B1258" s="49" t="str">
        <f>IF('1_geral'!$G$19="","",'1_geral'!$G$19)</f>
        <v/>
      </c>
      <c r="C1258" s="49" t="str">
        <f>IF('1_geral'!$D$19="","",'1_geral'!$D$19)</f>
        <v/>
      </c>
      <c r="D1258" s="35" t="str">
        <f>IF(C1258="","",1/'3_pessoal'!C$19)</f>
        <v/>
      </c>
      <c r="E1258" s="12">
        <f>IF(C1258="",0,'3_pessoal'!DO$19)</f>
        <v>0</v>
      </c>
      <c r="F1258" s="33">
        <f>IF(C1258="",0,'3_pessoal'!DQ$19)</f>
        <v>0</v>
      </c>
      <c r="G1258" s="12">
        <f t="shared" si="611"/>
        <v>0</v>
      </c>
      <c r="I1258" s="12">
        <f t="shared" si="609"/>
        <v>0</v>
      </c>
      <c r="J1258" s="12">
        <f t="shared" si="610"/>
        <v>0</v>
      </c>
      <c r="L1258" s="12">
        <f t="shared" si="612"/>
        <v>0</v>
      </c>
      <c r="M1258" s="33">
        <f t="shared" si="613"/>
        <v>0</v>
      </c>
      <c r="O1258" s="12">
        <f t="shared" si="614"/>
        <v>0</v>
      </c>
      <c r="P1258" s="33">
        <f t="shared" si="615"/>
        <v>0</v>
      </c>
      <c r="R1258" s="12">
        <f t="shared" si="616"/>
        <v>0</v>
      </c>
      <c r="S1258" s="33">
        <f t="shared" si="617"/>
        <v>0</v>
      </c>
      <c r="U1258" s="12">
        <f t="shared" si="618"/>
        <v>0</v>
      </c>
      <c r="V1258" s="33">
        <f t="shared" si="619"/>
        <v>0</v>
      </c>
      <c r="X1258" s="12">
        <f t="shared" si="620"/>
        <v>0</v>
      </c>
      <c r="Y1258" s="33">
        <f t="shared" si="621"/>
        <v>0</v>
      </c>
      <c r="AA1258" s="12">
        <f t="shared" si="622"/>
        <v>0</v>
      </c>
      <c r="AB1258" s="33">
        <f t="shared" si="623"/>
        <v>0</v>
      </c>
      <c r="AD1258" s="12">
        <f t="shared" si="624"/>
        <v>0</v>
      </c>
      <c r="AE1258" s="33">
        <f t="shared" si="625"/>
        <v>0</v>
      </c>
      <c r="AG1258" s="12">
        <f t="shared" si="626"/>
        <v>0</v>
      </c>
      <c r="AH1258" s="33">
        <f t="shared" si="627"/>
        <v>0</v>
      </c>
      <c r="AJ1258" s="12">
        <f t="shared" si="628"/>
        <v>0</v>
      </c>
      <c r="AK1258" s="33">
        <f t="shared" si="629"/>
        <v>0</v>
      </c>
      <c r="AM1258" s="12">
        <f t="shared" si="630"/>
        <v>0</v>
      </c>
      <c r="AN1258" s="33">
        <f t="shared" si="631"/>
        <v>0</v>
      </c>
      <c r="AP1258" s="12">
        <f t="shared" si="632"/>
        <v>0</v>
      </c>
      <c r="AQ1258" s="33">
        <f t="shared" si="633"/>
        <v>0</v>
      </c>
      <c r="AS1258" s="12">
        <f t="shared" si="634"/>
        <v>0</v>
      </c>
      <c r="AT1258" s="33">
        <f t="shared" si="635"/>
        <v>0</v>
      </c>
      <c r="AU1258" s="158" t="str">
        <f>IF(C1258="","",VLOOKUP(B1258,apoio!P:S,4,0))</f>
        <v/>
      </c>
    </row>
    <row r="1259" spans="1:47" ht="15" customHeight="1" x14ac:dyDescent="0.25">
      <c r="A1259" s="10" t="str">
        <f>IF('1_geral'!$D$20="","",'1_geral'!$A$20)</f>
        <v/>
      </c>
      <c r="B1259" s="48" t="str">
        <f>IF('1_geral'!$G$20="","",'1_geral'!$G$20)</f>
        <v/>
      </c>
      <c r="C1259" s="48" t="str">
        <f>IF('1_geral'!$D$20="","",'1_geral'!$D$20)</f>
        <v/>
      </c>
      <c r="D1259" s="35" t="str">
        <f>IF(C1259="","",1/'3_pessoal'!C$20)</f>
        <v/>
      </c>
      <c r="E1259" s="11">
        <f>IF(C1259="",0,'3_pessoal'!DO$20)</f>
        <v>0</v>
      </c>
      <c r="F1259" s="108">
        <f>IF(C1259="",0,'3_pessoal'!DQ$20)</f>
        <v>0</v>
      </c>
      <c r="G1259" s="11">
        <f t="shared" si="611"/>
        <v>0</v>
      </c>
      <c r="I1259" s="11">
        <f t="shared" si="609"/>
        <v>0</v>
      </c>
      <c r="J1259" s="112">
        <f t="shared" si="610"/>
        <v>0</v>
      </c>
      <c r="L1259" s="11">
        <f t="shared" si="612"/>
        <v>0</v>
      </c>
      <c r="M1259" s="108">
        <f t="shared" si="613"/>
        <v>0</v>
      </c>
      <c r="O1259" s="11">
        <f t="shared" si="614"/>
        <v>0</v>
      </c>
      <c r="P1259" s="108">
        <f t="shared" si="615"/>
        <v>0</v>
      </c>
      <c r="R1259" s="11">
        <f t="shared" si="616"/>
        <v>0</v>
      </c>
      <c r="S1259" s="108">
        <f t="shared" si="617"/>
        <v>0</v>
      </c>
      <c r="U1259" s="11">
        <f t="shared" si="618"/>
        <v>0</v>
      </c>
      <c r="V1259" s="108">
        <f t="shared" si="619"/>
        <v>0</v>
      </c>
      <c r="X1259" s="11">
        <f t="shared" si="620"/>
        <v>0</v>
      </c>
      <c r="Y1259" s="108">
        <f t="shared" si="621"/>
        <v>0</v>
      </c>
      <c r="AA1259" s="11">
        <f t="shared" si="622"/>
        <v>0</v>
      </c>
      <c r="AB1259" s="108">
        <f t="shared" si="623"/>
        <v>0</v>
      </c>
      <c r="AD1259" s="11">
        <f t="shared" si="624"/>
        <v>0</v>
      </c>
      <c r="AE1259" s="108">
        <f t="shared" si="625"/>
        <v>0</v>
      </c>
      <c r="AG1259" s="11">
        <f t="shared" si="626"/>
        <v>0</v>
      </c>
      <c r="AH1259" s="108">
        <f t="shared" si="627"/>
        <v>0</v>
      </c>
      <c r="AJ1259" s="11">
        <f t="shared" si="628"/>
        <v>0</v>
      </c>
      <c r="AK1259" s="108">
        <f t="shared" si="629"/>
        <v>0</v>
      </c>
      <c r="AM1259" s="11">
        <f t="shared" si="630"/>
        <v>0</v>
      </c>
      <c r="AN1259" s="108">
        <f t="shared" si="631"/>
        <v>0</v>
      </c>
      <c r="AP1259" s="11">
        <f t="shared" si="632"/>
        <v>0</v>
      </c>
      <c r="AQ1259" s="108">
        <f t="shared" si="633"/>
        <v>0</v>
      </c>
      <c r="AS1259" s="11">
        <f t="shared" si="634"/>
        <v>0</v>
      </c>
      <c r="AT1259" s="108">
        <f t="shared" si="635"/>
        <v>0</v>
      </c>
      <c r="AU1259" s="158" t="str">
        <f>IF(C1259="","",VLOOKUP(B1259,apoio!P:S,4,0))</f>
        <v/>
      </c>
    </row>
    <row r="1260" spans="1:47" ht="15" customHeight="1" x14ac:dyDescent="0.25">
      <c r="A1260" s="7" t="str">
        <f>IF('1_geral'!$D$21="","",'1_geral'!$A$21)</f>
        <v/>
      </c>
      <c r="B1260" s="49" t="str">
        <f>IF('1_geral'!$G$21="","",'1_geral'!$G$21)</f>
        <v/>
      </c>
      <c r="C1260" s="49" t="str">
        <f>IF('1_geral'!$D$21="","",'1_geral'!$D$21)</f>
        <v/>
      </c>
      <c r="D1260" s="35" t="str">
        <f>IF(C1260="","",1/'3_pessoal'!C$21)</f>
        <v/>
      </c>
      <c r="E1260" s="12">
        <f>IF(C1260="",0,'3_pessoal'!DO$21)</f>
        <v>0</v>
      </c>
      <c r="F1260" s="33">
        <f>IF(C1260="",0,'3_pessoal'!DQ$21)</f>
        <v>0</v>
      </c>
      <c r="G1260" s="12">
        <f t="shared" si="611"/>
        <v>0</v>
      </c>
      <c r="I1260" s="12">
        <f t="shared" si="609"/>
        <v>0</v>
      </c>
      <c r="J1260" s="12">
        <f t="shared" si="610"/>
        <v>0</v>
      </c>
      <c r="L1260" s="12">
        <f t="shared" si="612"/>
        <v>0</v>
      </c>
      <c r="M1260" s="33">
        <f t="shared" si="613"/>
        <v>0</v>
      </c>
      <c r="O1260" s="12">
        <f t="shared" si="614"/>
        <v>0</v>
      </c>
      <c r="P1260" s="33">
        <f t="shared" si="615"/>
        <v>0</v>
      </c>
      <c r="R1260" s="12">
        <f t="shared" si="616"/>
        <v>0</v>
      </c>
      <c r="S1260" s="33">
        <f t="shared" si="617"/>
        <v>0</v>
      </c>
      <c r="U1260" s="12">
        <f t="shared" si="618"/>
        <v>0</v>
      </c>
      <c r="V1260" s="33">
        <f t="shared" si="619"/>
        <v>0</v>
      </c>
      <c r="X1260" s="12">
        <f t="shared" si="620"/>
        <v>0</v>
      </c>
      <c r="Y1260" s="33">
        <f t="shared" si="621"/>
        <v>0</v>
      </c>
      <c r="AA1260" s="12">
        <f t="shared" si="622"/>
        <v>0</v>
      </c>
      <c r="AB1260" s="33">
        <f t="shared" si="623"/>
        <v>0</v>
      </c>
      <c r="AD1260" s="12">
        <f t="shared" si="624"/>
        <v>0</v>
      </c>
      <c r="AE1260" s="33">
        <f t="shared" si="625"/>
        <v>0</v>
      </c>
      <c r="AG1260" s="12">
        <f t="shared" si="626"/>
        <v>0</v>
      </c>
      <c r="AH1260" s="33">
        <f t="shared" si="627"/>
        <v>0</v>
      </c>
      <c r="AJ1260" s="12">
        <f t="shared" si="628"/>
        <v>0</v>
      </c>
      <c r="AK1260" s="33">
        <f t="shared" si="629"/>
        <v>0</v>
      </c>
      <c r="AM1260" s="12">
        <f t="shared" si="630"/>
        <v>0</v>
      </c>
      <c r="AN1260" s="33">
        <f t="shared" si="631"/>
        <v>0</v>
      </c>
      <c r="AP1260" s="12">
        <f t="shared" si="632"/>
        <v>0</v>
      </c>
      <c r="AQ1260" s="33">
        <f t="shared" si="633"/>
        <v>0</v>
      </c>
      <c r="AS1260" s="12">
        <f t="shared" si="634"/>
        <v>0</v>
      </c>
      <c r="AT1260" s="33">
        <f t="shared" si="635"/>
        <v>0</v>
      </c>
      <c r="AU1260" s="158" t="str">
        <f>IF(C1260="","",VLOOKUP(B1260,apoio!P:S,4,0))</f>
        <v/>
      </c>
    </row>
    <row r="1261" spans="1:47" ht="15" customHeight="1" x14ac:dyDescent="0.25">
      <c r="A1261" s="10" t="str">
        <f>IF('1_geral'!$D$22="","",'1_geral'!$A$22)</f>
        <v/>
      </c>
      <c r="B1261" s="48" t="str">
        <f>IF('1_geral'!$G$22="","",'1_geral'!$G$22)</f>
        <v/>
      </c>
      <c r="C1261" s="48" t="str">
        <f>IF('1_geral'!$D$22="","",'1_geral'!$D$22)</f>
        <v/>
      </c>
      <c r="D1261" s="35" t="str">
        <f>IF(C1261="","",1/'3_pessoal'!C$22)</f>
        <v/>
      </c>
      <c r="E1261" s="11">
        <f>IF(C1261="",0,'3_pessoal'!DO$22)</f>
        <v>0</v>
      </c>
      <c r="F1261" s="108">
        <f>IF(C1261="",0,'3_pessoal'!DQ$22)</f>
        <v>0</v>
      </c>
      <c r="G1261" s="11">
        <f t="shared" si="611"/>
        <v>0</v>
      </c>
      <c r="I1261" s="11">
        <f t="shared" si="609"/>
        <v>0</v>
      </c>
      <c r="J1261" s="112">
        <f t="shared" si="610"/>
        <v>0</v>
      </c>
      <c r="L1261" s="11">
        <f t="shared" si="612"/>
        <v>0</v>
      </c>
      <c r="M1261" s="108">
        <f t="shared" si="613"/>
        <v>0</v>
      </c>
      <c r="O1261" s="11">
        <f t="shared" si="614"/>
        <v>0</v>
      </c>
      <c r="P1261" s="108">
        <f t="shared" si="615"/>
        <v>0</v>
      </c>
      <c r="R1261" s="11">
        <f t="shared" si="616"/>
        <v>0</v>
      </c>
      <c r="S1261" s="108">
        <f t="shared" si="617"/>
        <v>0</v>
      </c>
      <c r="U1261" s="11">
        <f t="shared" si="618"/>
        <v>0</v>
      </c>
      <c r="V1261" s="108">
        <f t="shared" si="619"/>
        <v>0</v>
      </c>
      <c r="X1261" s="11">
        <f t="shared" si="620"/>
        <v>0</v>
      </c>
      <c r="Y1261" s="108">
        <f t="shared" si="621"/>
        <v>0</v>
      </c>
      <c r="AA1261" s="11">
        <f t="shared" si="622"/>
        <v>0</v>
      </c>
      <c r="AB1261" s="108">
        <f t="shared" si="623"/>
        <v>0</v>
      </c>
      <c r="AD1261" s="11">
        <f t="shared" si="624"/>
        <v>0</v>
      </c>
      <c r="AE1261" s="108">
        <f t="shared" si="625"/>
        <v>0</v>
      </c>
      <c r="AG1261" s="11">
        <f t="shared" si="626"/>
        <v>0</v>
      </c>
      <c r="AH1261" s="108">
        <f t="shared" si="627"/>
        <v>0</v>
      </c>
      <c r="AJ1261" s="11">
        <f t="shared" si="628"/>
        <v>0</v>
      </c>
      <c r="AK1261" s="108">
        <f t="shared" si="629"/>
        <v>0</v>
      </c>
      <c r="AM1261" s="11">
        <f t="shared" si="630"/>
        <v>0</v>
      </c>
      <c r="AN1261" s="108">
        <f t="shared" si="631"/>
        <v>0</v>
      </c>
      <c r="AP1261" s="11">
        <f t="shared" si="632"/>
        <v>0</v>
      </c>
      <c r="AQ1261" s="108">
        <f t="shared" si="633"/>
        <v>0</v>
      </c>
      <c r="AS1261" s="11">
        <f t="shared" si="634"/>
        <v>0</v>
      </c>
      <c r="AT1261" s="108">
        <f t="shared" si="635"/>
        <v>0</v>
      </c>
      <c r="AU1261" s="158" t="str">
        <f>IF(C1261="","",VLOOKUP(B1261,apoio!P:S,4,0))</f>
        <v/>
      </c>
    </row>
    <row r="1262" spans="1:47" ht="15" customHeight="1" x14ac:dyDescent="0.25">
      <c r="A1262" s="7" t="str">
        <f>IF('1_geral'!$D$23="","",'1_geral'!$A$23)</f>
        <v/>
      </c>
      <c r="B1262" s="49" t="str">
        <f>IF('1_geral'!$G$23="","",'1_geral'!$G$23)</f>
        <v/>
      </c>
      <c r="C1262" s="49" t="str">
        <f>IF('1_geral'!$D$23="","",'1_geral'!$D$23)</f>
        <v/>
      </c>
      <c r="D1262" s="35" t="str">
        <f>IF(C1262="","",1/'3_pessoal'!C$23)</f>
        <v/>
      </c>
      <c r="E1262" s="12">
        <f>IF(C1262="",0,'3_pessoal'!DO$23)</f>
        <v>0</v>
      </c>
      <c r="F1262" s="33">
        <f>IF(C1262="",0,'3_pessoal'!DQ$23)</f>
        <v>0</v>
      </c>
      <c r="G1262" s="12">
        <f t="shared" si="611"/>
        <v>0</v>
      </c>
      <c r="I1262" s="12">
        <f t="shared" si="609"/>
        <v>0</v>
      </c>
      <c r="J1262" s="12">
        <f t="shared" si="610"/>
        <v>0</v>
      </c>
      <c r="L1262" s="12">
        <f t="shared" si="612"/>
        <v>0</v>
      </c>
      <c r="M1262" s="33">
        <f t="shared" si="613"/>
        <v>0</v>
      </c>
      <c r="O1262" s="12">
        <f t="shared" si="614"/>
        <v>0</v>
      </c>
      <c r="P1262" s="33">
        <f t="shared" si="615"/>
        <v>0</v>
      </c>
      <c r="R1262" s="12">
        <f t="shared" si="616"/>
        <v>0</v>
      </c>
      <c r="S1262" s="33">
        <f t="shared" si="617"/>
        <v>0</v>
      </c>
      <c r="U1262" s="12">
        <f t="shared" si="618"/>
        <v>0</v>
      </c>
      <c r="V1262" s="33">
        <f t="shared" si="619"/>
        <v>0</v>
      </c>
      <c r="X1262" s="12">
        <f t="shared" si="620"/>
        <v>0</v>
      </c>
      <c r="Y1262" s="33">
        <f t="shared" si="621"/>
        <v>0</v>
      </c>
      <c r="AA1262" s="12">
        <f t="shared" si="622"/>
        <v>0</v>
      </c>
      <c r="AB1262" s="33">
        <f t="shared" si="623"/>
        <v>0</v>
      </c>
      <c r="AD1262" s="12">
        <f t="shared" si="624"/>
        <v>0</v>
      </c>
      <c r="AE1262" s="33">
        <f t="shared" si="625"/>
        <v>0</v>
      </c>
      <c r="AG1262" s="12">
        <f t="shared" si="626"/>
        <v>0</v>
      </c>
      <c r="AH1262" s="33">
        <f t="shared" si="627"/>
        <v>0</v>
      </c>
      <c r="AJ1262" s="12">
        <f t="shared" si="628"/>
        <v>0</v>
      </c>
      <c r="AK1262" s="33">
        <f t="shared" si="629"/>
        <v>0</v>
      </c>
      <c r="AM1262" s="12">
        <f t="shared" si="630"/>
        <v>0</v>
      </c>
      <c r="AN1262" s="33">
        <f t="shared" si="631"/>
        <v>0</v>
      </c>
      <c r="AP1262" s="12">
        <f t="shared" si="632"/>
        <v>0</v>
      </c>
      <c r="AQ1262" s="33">
        <f t="shared" si="633"/>
        <v>0</v>
      </c>
      <c r="AS1262" s="12">
        <f t="shared" si="634"/>
        <v>0</v>
      </c>
      <c r="AT1262" s="33">
        <f t="shared" si="635"/>
        <v>0</v>
      </c>
      <c r="AU1262" s="158" t="str">
        <f>IF(C1262="","",VLOOKUP(B1262,apoio!P:S,4,0))</f>
        <v/>
      </c>
    </row>
    <row r="1263" spans="1:47" ht="15" customHeight="1" x14ac:dyDescent="0.25">
      <c r="A1263" s="10" t="str">
        <f>IF('1_geral'!$D$24="","",'1_geral'!$A$24)</f>
        <v/>
      </c>
      <c r="B1263" s="48" t="str">
        <f>IF('1_geral'!$G$24="","",'1_geral'!$G$24)</f>
        <v/>
      </c>
      <c r="C1263" s="48" t="str">
        <f>IF('1_geral'!$D$24="","",'1_geral'!$D$24)</f>
        <v/>
      </c>
      <c r="D1263" s="35" t="str">
        <f>IF(C1263="","",1/'3_pessoal'!C$24)</f>
        <v/>
      </c>
      <c r="E1263" s="11">
        <f>IF(C1263="",0,'3_pessoal'!DO$24)</f>
        <v>0</v>
      </c>
      <c r="F1263" s="108">
        <f>IF(C1263="",0,'3_pessoal'!DQ$24)</f>
        <v>0</v>
      </c>
      <c r="G1263" s="11">
        <f t="shared" si="611"/>
        <v>0</v>
      </c>
      <c r="I1263" s="11">
        <f t="shared" si="609"/>
        <v>0</v>
      </c>
      <c r="J1263" s="112">
        <f t="shared" si="610"/>
        <v>0</v>
      </c>
      <c r="L1263" s="11">
        <f t="shared" si="612"/>
        <v>0</v>
      </c>
      <c r="M1263" s="108">
        <f t="shared" si="613"/>
        <v>0</v>
      </c>
      <c r="O1263" s="11">
        <f t="shared" si="614"/>
        <v>0</v>
      </c>
      <c r="P1263" s="108">
        <f t="shared" si="615"/>
        <v>0</v>
      </c>
      <c r="R1263" s="11">
        <f t="shared" si="616"/>
        <v>0</v>
      </c>
      <c r="S1263" s="108">
        <f t="shared" si="617"/>
        <v>0</v>
      </c>
      <c r="U1263" s="11">
        <f t="shared" si="618"/>
        <v>0</v>
      </c>
      <c r="V1263" s="108">
        <f t="shared" si="619"/>
        <v>0</v>
      </c>
      <c r="X1263" s="11">
        <f t="shared" si="620"/>
        <v>0</v>
      </c>
      <c r="Y1263" s="108">
        <f t="shared" si="621"/>
        <v>0</v>
      </c>
      <c r="AA1263" s="11">
        <f t="shared" si="622"/>
        <v>0</v>
      </c>
      <c r="AB1263" s="108">
        <f t="shared" si="623"/>
        <v>0</v>
      </c>
      <c r="AD1263" s="11">
        <f t="shared" si="624"/>
        <v>0</v>
      </c>
      <c r="AE1263" s="108">
        <f t="shared" si="625"/>
        <v>0</v>
      </c>
      <c r="AG1263" s="11">
        <f t="shared" si="626"/>
        <v>0</v>
      </c>
      <c r="AH1263" s="108">
        <f t="shared" si="627"/>
        <v>0</v>
      </c>
      <c r="AJ1263" s="11">
        <f t="shared" si="628"/>
        <v>0</v>
      </c>
      <c r="AK1263" s="108">
        <f t="shared" si="629"/>
        <v>0</v>
      </c>
      <c r="AM1263" s="11">
        <f t="shared" si="630"/>
        <v>0</v>
      </c>
      <c r="AN1263" s="108">
        <f t="shared" si="631"/>
        <v>0</v>
      </c>
      <c r="AP1263" s="11">
        <f t="shared" si="632"/>
        <v>0</v>
      </c>
      <c r="AQ1263" s="108">
        <f t="shared" si="633"/>
        <v>0</v>
      </c>
      <c r="AS1263" s="11">
        <f t="shared" si="634"/>
        <v>0</v>
      </c>
      <c r="AT1263" s="108">
        <f t="shared" si="635"/>
        <v>0</v>
      </c>
      <c r="AU1263" s="158" t="str">
        <f>IF(C1263="","",VLOOKUP(B1263,apoio!P:S,4,0))</f>
        <v/>
      </c>
    </row>
    <row r="1264" spans="1:47" ht="15" customHeight="1" x14ac:dyDescent="0.25">
      <c r="A1264" s="7" t="str">
        <f>IF('1_geral'!$D$25="","",'1_geral'!$A$25)</f>
        <v/>
      </c>
      <c r="B1264" s="49" t="str">
        <f>IF('1_geral'!$G$25="","",'1_geral'!$G$25)</f>
        <v/>
      </c>
      <c r="C1264" s="49" t="str">
        <f>IF('1_geral'!$D$25="","",'1_geral'!$D$25)</f>
        <v/>
      </c>
      <c r="D1264" s="35" t="str">
        <f>IF(C1264="","",1/'3_pessoal'!C$25)</f>
        <v/>
      </c>
      <c r="E1264" s="12">
        <f>IF(C1264="",0,'3_pessoal'!DO$25)</f>
        <v>0</v>
      </c>
      <c r="F1264" s="33">
        <f>IF(C1264="",0,'3_pessoal'!DQ$25)</f>
        <v>0</v>
      </c>
      <c r="G1264" s="12">
        <f t="shared" si="611"/>
        <v>0</v>
      </c>
      <c r="I1264" s="12">
        <f t="shared" si="609"/>
        <v>0</v>
      </c>
      <c r="J1264" s="12">
        <f t="shared" si="610"/>
        <v>0</v>
      </c>
      <c r="L1264" s="12">
        <f t="shared" si="612"/>
        <v>0</v>
      </c>
      <c r="M1264" s="33">
        <f t="shared" si="613"/>
        <v>0</v>
      </c>
      <c r="O1264" s="12">
        <f t="shared" si="614"/>
        <v>0</v>
      </c>
      <c r="P1264" s="33">
        <f t="shared" si="615"/>
        <v>0</v>
      </c>
      <c r="R1264" s="12">
        <f t="shared" si="616"/>
        <v>0</v>
      </c>
      <c r="S1264" s="33">
        <f t="shared" si="617"/>
        <v>0</v>
      </c>
      <c r="U1264" s="12">
        <f t="shared" si="618"/>
        <v>0</v>
      </c>
      <c r="V1264" s="33">
        <f t="shared" si="619"/>
        <v>0</v>
      </c>
      <c r="X1264" s="12">
        <f t="shared" si="620"/>
        <v>0</v>
      </c>
      <c r="Y1264" s="33">
        <f t="shared" si="621"/>
        <v>0</v>
      </c>
      <c r="AA1264" s="12">
        <f t="shared" si="622"/>
        <v>0</v>
      </c>
      <c r="AB1264" s="33">
        <f t="shared" si="623"/>
        <v>0</v>
      </c>
      <c r="AD1264" s="12">
        <f t="shared" si="624"/>
        <v>0</v>
      </c>
      <c r="AE1264" s="33">
        <f t="shared" si="625"/>
        <v>0</v>
      </c>
      <c r="AG1264" s="12">
        <f t="shared" si="626"/>
        <v>0</v>
      </c>
      <c r="AH1264" s="33">
        <f t="shared" si="627"/>
        <v>0</v>
      </c>
      <c r="AJ1264" s="12">
        <f t="shared" si="628"/>
        <v>0</v>
      </c>
      <c r="AK1264" s="33">
        <f t="shared" si="629"/>
        <v>0</v>
      </c>
      <c r="AM1264" s="12">
        <f t="shared" si="630"/>
        <v>0</v>
      </c>
      <c r="AN1264" s="33">
        <f t="shared" si="631"/>
        <v>0</v>
      </c>
      <c r="AP1264" s="12">
        <f t="shared" si="632"/>
        <v>0</v>
      </c>
      <c r="AQ1264" s="33">
        <f t="shared" si="633"/>
        <v>0</v>
      </c>
      <c r="AS1264" s="12">
        <f t="shared" si="634"/>
        <v>0</v>
      </c>
      <c r="AT1264" s="33">
        <f t="shared" si="635"/>
        <v>0</v>
      </c>
      <c r="AU1264" s="158" t="str">
        <f>IF(C1264="","",VLOOKUP(B1264,apoio!P:S,4,0))</f>
        <v/>
      </c>
    </row>
    <row r="1265" spans="1:47" ht="15" customHeight="1" x14ac:dyDescent="0.25">
      <c r="A1265" s="10" t="str">
        <f>IF('1_geral'!$D$26="","",'1_geral'!$A$26)</f>
        <v/>
      </c>
      <c r="B1265" s="48" t="str">
        <f>IF('1_geral'!$G$26="","",'1_geral'!$G$26)</f>
        <v/>
      </c>
      <c r="C1265" s="48" t="str">
        <f>IF('1_geral'!$D$26="","",'1_geral'!$D$26)</f>
        <v/>
      </c>
      <c r="D1265" s="35" t="str">
        <f>IF(C1265="","",1/'3_pessoal'!C$26)</f>
        <v/>
      </c>
      <c r="E1265" s="11">
        <f>IF(C1265="",0,'3_pessoal'!DO$26)</f>
        <v>0</v>
      </c>
      <c r="F1265" s="108">
        <f>IF(C1265="",0,'3_pessoal'!DQ$26)</f>
        <v>0</v>
      </c>
      <c r="G1265" s="11">
        <f t="shared" si="611"/>
        <v>0</v>
      </c>
      <c r="I1265" s="11">
        <f t="shared" si="609"/>
        <v>0</v>
      </c>
      <c r="J1265" s="112">
        <f t="shared" si="610"/>
        <v>0</v>
      </c>
      <c r="L1265" s="11">
        <f t="shared" si="612"/>
        <v>0</v>
      </c>
      <c r="M1265" s="108">
        <f t="shared" si="613"/>
        <v>0</v>
      </c>
      <c r="O1265" s="11">
        <f t="shared" si="614"/>
        <v>0</v>
      </c>
      <c r="P1265" s="108">
        <f t="shared" si="615"/>
        <v>0</v>
      </c>
      <c r="R1265" s="11">
        <f t="shared" si="616"/>
        <v>0</v>
      </c>
      <c r="S1265" s="108">
        <f t="shared" si="617"/>
        <v>0</v>
      </c>
      <c r="U1265" s="11">
        <f t="shared" si="618"/>
        <v>0</v>
      </c>
      <c r="V1265" s="108">
        <f t="shared" si="619"/>
        <v>0</v>
      </c>
      <c r="X1265" s="11">
        <f t="shared" si="620"/>
        <v>0</v>
      </c>
      <c r="Y1265" s="108">
        <f t="shared" si="621"/>
        <v>0</v>
      </c>
      <c r="AA1265" s="11">
        <f t="shared" si="622"/>
        <v>0</v>
      </c>
      <c r="AB1265" s="108">
        <f t="shared" si="623"/>
        <v>0</v>
      </c>
      <c r="AD1265" s="11">
        <f t="shared" si="624"/>
        <v>0</v>
      </c>
      <c r="AE1265" s="108">
        <f t="shared" si="625"/>
        <v>0</v>
      </c>
      <c r="AG1265" s="11">
        <f t="shared" si="626"/>
        <v>0</v>
      </c>
      <c r="AH1265" s="108">
        <f t="shared" si="627"/>
        <v>0</v>
      </c>
      <c r="AJ1265" s="11">
        <f t="shared" si="628"/>
        <v>0</v>
      </c>
      <c r="AK1265" s="108">
        <f t="shared" si="629"/>
        <v>0</v>
      </c>
      <c r="AM1265" s="11">
        <f t="shared" si="630"/>
        <v>0</v>
      </c>
      <c r="AN1265" s="108">
        <f t="shared" si="631"/>
        <v>0</v>
      </c>
      <c r="AP1265" s="11">
        <f t="shared" si="632"/>
        <v>0</v>
      </c>
      <c r="AQ1265" s="108">
        <f t="shared" si="633"/>
        <v>0</v>
      </c>
      <c r="AS1265" s="11">
        <f t="shared" si="634"/>
        <v>0</v>
      </c>
      <c r="AT1265" s="108">
        <f t="shared" si="635"/>
        <v>0</v>
      </c>
      <c r="AU1265" s="158" t="str">
        <f>IF(C1265="","",VLOOKUP(B1265,apoio!P:S,4,0))</f>
        <v/>
      </c>
    </row>
    <row r="1266" spans="1:47" ht="15" customHeight="1" x14ac:dyDescent="0.25">
      <c r="A1266" s="7" t="str">
        <f>IF('1_geral'!$D$27="","",'1_geral'!$A$27)</f>
        <v/>
      </c>
      <c r="B1266" s="49" t="str">
        <f>IF('1_geral'!$G$27="","",'1_geral'!$G$27)</f>
        <v/>
      </c>
      <c r="C1266" s="49" t="str">
        <f>IF('1_geral'!$D$27="","",'1_geral'!$D$27)</f>
        <v/>
      </c>
      <c r="D1266" s="35" t="str">
        <f>IF(C1266="","",1/'3_pessoal'!C$27)</f>
        <v/>
      </c>
      <c r="E1266" s="12">
        <f>IF(C1266="",0,'3_pessoal'!DO$27)</f>
        <v>0</v>
      </c>
      <c r="F1266" s="33">
        <f>IF(C1266="",0,'3_pessoal'!DQ$27)</f>
        <v>0</v>
      </c>
      <c r="G1266" s="12">
        <f t="shared" si="611"/>
        <v>0</v>
      </c>
      <c r="I1266" s="12">
        <f t="shared" si="609"/>
        <v>0</v>
      </c>
      <c r="J1266" s="12">
        <f t="shared" si="610"/>
        <v>0</v>
      </c>
      <c r="L1266" s="12">
        <f t="shared" si="612"/>
        <v>0</v>
      </c>
      <c r="M1266" s="33">
        <f t="shared" si="613"/>
        <v>0</v>
      </c>
      <c r="O1266" s="12">
        <f t="shared" si="614"/>
        <v>0</v>
      </c>
      <c r="P1266" s="33">
        <f t="shared" si="615"/>
        <v>0</v>
      </c>
      <c r="R1266" s="12">
        <f t="shared" si="616"/>
        <v>0</v>
      </c>
      <c r="S1266" s="33">
        <f t="shared" si="617"/>
        <v>0</v>
      </c>
      <c r="U1266" s="12">
        <f t="shared" si="618"/>
        <v>0</v>
      </c>
      <c r="V1266" s="33">
        <f t="shared" si="619"/>
        <v>0</v>
      </c>
      <c r="X1266" s="12">
        <f t="shared" si="620"/>
        <v>0</v>
      </c>
      <c r="Y1266" s="33">
        <f t="shared" si="621"/>
        <v>0</v>
      </c>
      <c r="AA1266" s="12">
        <f t="shared" si="622"/>
        <v>0</v>
      </c>
      <c r="AB1266" s="33">
        <f t="shared" si="623"/>
        <v>0</v>
      </c>
      <c r="AD1266" s="12">
        <f t="shared" si="624"/>
        <v>0</v>
      </c>
      <c r="AE1266" s="33">
        <f t="shared" si="625"/>
        <v>0</v>
      </c>
      <c r="AG1266" s="12">
        <f t="shared" si="626"/>
        <v>0</v>
      </c>
      <c r="AH1266" s="33">
        <f t="shared" si="627"/>
        <v>0</v>
      </c>
      <c r="AJ1266" s="12">
        <f t="shared" si="628"/>
        <v>0</v>
      </c>
      <c r="AK1266" s="33">
        <f t="shared" si="629"/>
        <v>0</v>
      </c>
      <c r="AM1266" s="12">
        <f t="shared" si="630"/>
        <v>0</v>
      </c>
      <c r="AN1266" s="33">
        <f t="shared" si="631"/>
        <v>0</v>
      </c>
      <c r="AP1266" s="12">
        <f t="shared" si="632"/>
        <v>0</v>
      </c>
      <c r="AQ1266" s="33">
        <f t="shared" si="633"/>
        <v>0</v>
      </c>
      <c r="AS1266" s="12">
        <f t="shared" si="634"/>
        <v>0</v>
      </c>
      <c r="AT1266" s="33">
        <f t="shared" si="635"/>
        <v>0</v>
      </c>
      <c r="AU1266" s="158" t="str">
        <f>IF(C1266="","",VLOOKUP(B1266,apoio!P:S,4,0))</f>
        <v/>
      </c>
    </row>
    <row r="1267" spans="1:47" ht="15" customHeight="1" x14ac:dyDescent="0.25">
      <c r="A1267" s="10" t="str">
        <f>IF('1_geral'!$D$28="","",'1_geral'!$A$28)</f>
        <v/>
      </c>
      <c r="B1267" s="48" t="str">
        <f>IF('1_geral'!$G$28="","",'1_geral'!$G$28)</f>
        <v/>
      </c>
      <c r="C1267" s="48" t="str">
        <f>IF('1_geral'!$D$28="","",'1_geral'!$D$28)</f>
        <v/>
      </c>
      <c r="D1267" s="35" t="str">
        <f>IF(C1267="","",1/'3_pessoal'!C$28)</f>
        <v/>
      </c>
      <c r="E1267" s="11">
        <f>IF(C1267="",0,'3_pessoal'!DO$28)</f>
        <v>0</v>
      </c>
      <c r="F1267" s="108">
        <f>IF(C1267="",0,'3_pessoal'!DQ$28)</f>
        <v>0</v>
      </c>
      <c r="G1267" s="11">
        <f t="shared" si="611"/>
        <v>0</v>
      </c>
      <c r="I1267" s="11">
        <f t="shared" si="609"/>
        <v>0</v>
      </c>
      <c r="J1267" s="112">
        <f t="shared" si="610"/>
        <v>0</v>
      </c>
      <c r="L1267" s="11">
        <f t="shared" si="612"/>
        <v>0</v>
      </c>
      <c r="M1267" s="108">
        <f t="shared" si="613"/>
        <v>0</v>
      </c>
      <c r="O1267" s="11">
        <f t="shared" si="614"/>
        <v>0</v>
      </c>
      <c r="P1267" s="108">
        <f t="shared" si="615"/>
        <v>0</v>
      </c>
      <c r="R1267" s="11">
        <f t="shared" si="616"/>
        <v>0</v>
      </c>
      <c r="S1267" s="108">
        <f t="shared" si="617"/>
        <v>0</v>
      </c>
      <c r="U1267" s="11">
        <f t="shared" si="618"/>
        <v>0</v>
      </c>
      <c r="V1267" s="108">
        <f t="shared" si="619"/>
        <v>0</v>
      </c>
      <c r="X1267" s="11">
        <f t="shared" si="620"/>
        <v>0</v>
      </c>
      <c r="Y1267" s="108">
        <f t="shared" si="621"/>
        <v>0</v>
      </c>
      <c r="AA1267" s="11">
        <f t="shared" si="622"/>
        <v>0</v>
      </c>
      <c r="AB1267" s="108">
        <f t="shared" si="623"/>
        <v>0</v>
      </c>
      <c r="AD1267" s="11">
        <f t="shared" si="624"/>
        <v>0</v>
      </c>
      <c r="AE1267" s="108">
        <f t="shared" si="625"/>
        <v>0</v>
      </c>
      <c r="AG1267" s="11">
        <f t="shared" si="626"/>
        <v>0</v>
      </c>
      <c r="AH1267" s="108">
        <f t="shared" si="627"/>
        <v>0</v>
      </c>
      <c r="AJ1267" s="11">
        <f t="shared" si="628"/>
        <v>0</v>
      </c>
      <c r="AK1267" s="108">
        <f t="shared" si="629"/>
        <v>0</v>
      </c>
      <c r="AM1267" s="11">
        <f t="shared" si="630"/>
        <v>0</v>
      </c>
      <c r="AN1267" s="108">
        <f t="shared" si="631"/>
        <v>0</v>
      </c>
      <c r="AP1267" s="11">
        <f t="shared" si="632"/>
        <v>0</v>
      </c>
      <c r="AQ1267" s="108">
        <f t="shared" si="633"/>
        <v>0</v>
      </c>
      <c r="AS1267" s="11">
        <f t="shared" si="634"/>
        <v>0</v>
      </c>
      <c r="AT1267" s="108">
        <f t="shared" si="635"/>
        <v>0</v>
      </c>
      <c r="AU1267" s="158" t="str">
        <f>IF(C1267="","",VLOOKUP(B1267,apoio!P:S,4,0))</f>
        <v/>
      </c>
    </row>
    <row r="1268" spans="1:47" ht="15" customHeight="1" x14ac:dyDescent="0.25">
      <c r="A1268" s="7" t="str">
        <f>IF('1_geral'!$D$29="","",'1_geral'!$A$29)</f>
        <v/>
      </c>
      <c r="B1268" s="49" t="str">
        <f>IF('1_geral'!$G$29="","",'1_geral'!$G$29)</f>
        <v/>
      </c>
      <c r="C1268" s="49" t="str">
        <f>IF('1_geral'!$D$29="","",'1_geral'!$D$29)</f>
        <v/>
      </c>
      <c r="D1268" s="35" t="str">
        <f>IF(C1268="","",1/'3_pessoal'!C$29)</f>
        <v/>
      </c>
      <c r="E1268" s="12">
        <f>IF(C1268="",0,'3_pessoal'!DO$29)</f>
        <v>0</v>
      </c>
      <c r="F1268" s="33">
        <f>IF(C1268="",0,'3_pessoal'!DQ$29)</f>
        <v>0</v>
      </c>
      <c r="G1268" s="12">
        <f t="shared" si="611"/>
        <v>0</v>
      </c>
      <c r="I1268" s="12">
        <f t="shared" si="609"/>
        <v>0</v>
      </c>
      <c r="J1268" s="12">
        <f t="shared" si="610"/>
        <v>0</v>
      </c>
      <c r="L1268" s="12">
        <f t="shared" si="612"/>
        <v>0</v>
      </c>
      <c r="M1268" s="33">
        <f t="shared" si="613"/>
        <v>0</v>
      </c>
      <c r="O1268" s="12">
        <f t="shared" si="614"/>
        <v>0</v>
      </c>
      <c r="P1268" s="33">
        <f t="shared" si="615"/>
        <v>0</v>
      </c>
      <c r="R1268" s="12">
        <f t="shared" si="616"/>
        <v>0</v>
      </c>
      <c r="S1268" s="33">
        <f t="shared" si="617"/>
        <v>0</v>
      </c>
      <c r="U1268" s="12">
        <f t="shared" si="618"/>
        <v>0</v>
      </c>
      <c r="V1268" s="33">
        <f t="shared" si="619"/>
        <v>0</v>
      </c>
      <c r="X1268" s="12">
        <f t="shared" si="620"/>
        <v>0</v>
      </c>
      <c r="Y1268" s="33">
        <f t="shared" si="621"/>
        <v>0</v>
      </c>
      <c r="AA1268" s="12">
        <f t="shared" si="622"/>
        <v>0</v>
      </c>
      <c r="AB1268" s="33">
        <f t="shared" si="623"/>
        <v>0</v>
      </c>
      <c r="AD1268" s="12">
        <f t="shared" si="624"/>
        <v>0</v>
      </c>
      <c r="AE1268" s="33">
        <f t="shared" si="625"/>
        <v>0</v>
      </c>
      <c r="AG1268" s="12">
        <f t="shared" si="626"/>
        <v>0</v>
      </c>
      <c r="AH1268" s="33">
        <f t="shared" si="627"/>
        <v>0</v>
      </c>
      <c r="AJ1268" s="12">
        <f t="shared" si="628"/>
        <v>0</v>
      </c>
      <c r="AK1268" s="33">
        <f t="shared" si="629"/>
        <v>0</v>
      </c>
      <c r="AM1268" s="12">
        <f t="shared" si="630"/>
        <v>0</v>
      </c>
      <c r="AN1268" s="33">
        <f t="shared" si="631"/>
        <v>0</v>
      </c>
      <c r="AP1268" s="12">
        <f t="shared" si="632"/>
        <v>0</v>
      </c>
      <c r="AQ1268" s="33">
        <f t="shared" si="633"/>
        <v>0</v>
      </c>
      <c r="AS1268" s="12">
        <f t="shared" si="634"/>
        <v>0</v>
      </c>
      <c r="AT1268" s="33">
        <f t="shared" si="635"/>
        <v>0</v>
      </c>
      <c r="AU1268" s="158" t="str">
        <f>IF(C1268="","",VLOOKUP(B1268,apoio!P:S,4,0))</f>
        <v/>
      </c>
    </row>
    <row r="1269" spans="1:47" ht="15" customHeight="1" x14ac:dyDescent="0.25">
      <c r="A1269" s="10" t="str">
        <f>IF('1_geral'!$D$30="","",'1_geral'!$A$30)</f>
        <v/>
      </c>
      <c r="B1269" s="48" t="str">
        <f>IF('1_geral'!$G$30="","",'1_geral'!$G$30)</f>
        <v/>
      </c>
      <c r="C1269" s="48" t="str">
        <f>IF('1_geral'!$D$30="","",'1_geral'!$D$30)</f>
        <v/>
      </c>
      <c r="D1269" s="35" t="str">
        <f>IF(C1269="","",1/'3_pessoal'!C$30)</f>
        <v/>
      </c>
      <c r="E1269" s="11">
        <f>IF(C1269="",0,'3_pessoal'!DO$30)</f>
        <v>0</v>
      </c>
      <c r="F1269" s="108">
        <f>IF(C1269="",0,'3_pessoal'!DQ$30)</f>
        <v>0</v>
      </c>
      <c r="G1269" s="11">
        <f t="shared" si="611"/>
        <v>0</v>
      </c>
      <c r="I1269" s="11">
        <f t="shared" si="609"/>
        <v>0</v>
      </c>
      <c r="J1269" s="112">
        <f t="shared" si="610"/>
        <v>0</v>
      </c>
      <c r="L1269" s="11">
        <f t="shared" si="612"/>
        <v>0</v>
      </c>
      <c r="M1269" s="108">
        <f t="shared" si="613"/>
        <v>0</v>
      </c>
      <c r="O1269" s="11">
        <f t="shared" si="614"/>
        <v>0</v>
      </c>
      <c r="P1269" s="108">
        <f t="shared" si="615"/>
        <v>0</v>
      </c>
      <c r="R1269" s="11">
        <f t="shared" si="616"/>
        <v>0</v>
      </c>
      <c r="S1269" s="108">
        <f t="shared" si="617"/>
        <v>0</v>
      </c>
      <c r="U1269" s="11">
        <f t="shared" si="618"/>
        <v>0</v>
      </c>
      <c r="V1269" s="108">
        <f t="shared" si="619"/>
        <v>0</v>
      </c>
      <c r="X1269" s="11">
        <f t="shared" si="620"/>
        <v>0</v>
      </c>
      <c r="Y1269" s="108">
        <f t="shared" si="621"/>
        <v>0</v>
      </c>
      <c r="AA1269" s="11">
        <f t="shared" si="622"/>
        <v>0</v>
      </c>
      <c r="AB1269" s="108">
        <f t="shared" si="623"/>
        <v>0</v>
      </c>
      <c r="AD1269" s="11">
        <f t="shared" si="624"/>
        <v>0</v>
      </c>
      <c r="AE1269" s="108">
        <f t="shared" si="625"/>
        <v>0</v>
      </c>
      <c r="AG1269" s="11">
        <f t="shared" si="626"/>
        <v>0</v>
      </c>
      <c r="AH1269" s="108">
        <f t="shared" si="627"/>
        <v>0</v>
      </c>
      <c r="AJ1269" s="11">
        <f t="shared" si="628"/>
        <v>0</v>
      </c>
      <c r="AK1269" s="108">
        <f t="shared" si="629"/>
        <v>0</v>
      </c>
      <c r="AM1269" s="11">
        <f t="shared" si="630"/>
        <v>0</v>
      </c>
      <c r="AN1269" s="108">
        <f t="shared" si="631"/>
        <v>0</v>
      </c>
      <c r="AP1269" s="11">
        <f t="shared" si="632"/>
        <v>0</v>
      </c>
      <c r="AQ1269" s="108">
        <f t="shared" si="633"/>
        <v>0</v>
      </c>
      <c r="AS1269" s="11">
        <f t="shared" si="634"/>
        <v>0</v>
      </c>
      <c r="AT1269" s="108">
        <f t="shared" si="635"/>
        <v>0</v>
      </c>
      <c r="AU1269" s="158" t="str">
        <f>IF(C1269="","",VLOOKUP(B1269,apoio!P:S,4,0))</f>
        <v/>
      </c>
    </row>
    <row r="1270" spans="1:47" ht="15" customHeight="1" x14ac:dyDescent="0.25">
      <c r="A1270" s="7" t="str">
        <f>IF('1_geral'!$D$31="","",'1_geral'!$A$31)</f>
        <v/>
      </c>
      <c r="B1270" s="49" t="str">
        <f>IF('1_geral'!$G$31="","",'1_geral'!$G$31)</f>
        <v/>
      </c>
      <c r="C1270" s="49" t="str">
        <f>IF('1_geral'!$D$31="","",'1_geral'!$D$31)</f>
        <v/>
      </c>
      <c r="D1270" s="35" t="str">
        <f>IF(C1270="","",1/'3_pessoal'!C$31)</f>
        <v/>
      </c>
      <c r="E1270" s="12">
        <f>IF(C1270="",0,'3_pessoal'!DO$31)</f>
        <v>0</v>
      </c>
      <c r="F1270" s="33">
        <f>IF(C1270="",0,'3_pessoal'!DQ$31)</f>
        <v>0</v>
      </c>
      <c r="G1270" s="12">
        <f t="shared" si="611"/>
        <v>0</v>
      </c>
      <c r="I1270" s="12">
        <f t="shared" si="609"/>
        <v>0</v>
      </c>
      <c r="J1270" s="12">
        <f t="shared" si="610"/>
        <v>0</v>
      </c>
      <c r="L1270" s="12">
        <f t="shared" si="612"/>
        <v>0</v>
      </c>
      <c r="M1270" s="33">
        <f t="shared" si="613"/>
        <v>0</v>
      </c>
      <c r="O1270" s="12">
        <f t="shared" si="614"/>
        <v>0</v>
      </c>
      <c r="P1270" s="33">
        <f t="shared" si="615"/>
        <v>0</v>
      </c>
      <c r="R1270" s="12">
        <f t="shared" si="616"/>
        <v>0</v>
      </c>
      <c r="S1270" s="33">
        <f t="shared" si="617"/>
        <v>0</v>
      </c>
      <c r="U1270" s="12">
        <f t="shared" si="618"/>
        <v>0</v>
      </c>
      <c r="V1270" s="33">
        <f t="shared" si="619"/>
        <v>0</v>
      </c>
      <c r="X1270" s="12">
        <f t="shared" si="620"/>
        <v>0</v>
      </c>
      <c r="Y1270" s="33">
        <f t="shared" si="621"/>
        <v>0</v>
      </c>
      <c r="AA1270" s="12">
        <f t="shared" si="622"/>
        <v>0</v>
      </c>
      <c r="AB1270" s="33">
        <f t="shared" si="623"/>
        <v>0</v>
      </c>
      <c r="AD1270" s="12">
        <f t="shared" si="624"/>
        <v>0</v>
      </c>
      <c r="AE1270" s="33">
        <f t="shared" si="625"/>
        <v>0</v>
      </c>
      <c r="AG1270" s="12">
        <f t="shared" si="626"/>
        <v>0</v>
      </c>
      <c r="AH1270" s="33">
        <f t="shared" si="627"/>
        <v>0</v>
      </c>
      <c r="AJ1270" s="12">
        <f t="shared" si="628"/>
        <v>0</v>
      </c>
      <c r="AK1270" s="33">
        <f t="shared" si="629"/>
        <v>0</v>
      </c>
      <c r="AM1270" s="12">
        <f t="shared" si="630"/>
        <v>0</v>
      </c>
      <c r="AN1270" s="33">
        <f t="shared" si="631"/>
        <v>0</v>
      </c>
      <c r="AP1270" s="12">
        <f t="shared" si="632"/>
        <v>0</v>
      </c>
      <c r="AQ1270" s="33">
        <f t="shared" si="633"/>
        <v>0</v>
      </c>
      <c r="AS1270" s="12">
        <f t="shared" si="634"/>
        <v>0</v>
      </c>
      <c r="AT1270" s="33">
        <f t="shared" si="635"/>
        <v>0</v>
      </c>
      <c r="AU1270" s="158" t="str">
        <f>IF(C1270="","",VLOOKUP(B1270,apoio!P:S,4,0))</f>
        <v/>
      </c>
    </row>
    <row r="1271" spans="1:47" ht="15" customHeight="1" x14ac:dyDescent="0.25">
      <c r="A1271" s="10" t="str">
        <f>IF('1_geral'!$D$32="","",'1_geral'!$A$32)</f>
        <v/>
      </c>
      <c r="B1271" s="48" t="str">
        <f>IF('1_geral'!$G$32="","",'1_geral'!$G$32)</f>
        <v/>
      </c>
      <c r="C1271" s="48" t="str">
        <f>IF('1_geral'!$D$32="","",'1_geral'!$D$32)</f>
        <v/>
      </c>
      <c r="D1271" s="35" t="str">
        <f>IF(C1271="","",1/'3_pessoal'!C$32)</f>
        <v/>
      </c>
      <c r="E1271" s="11">
        <f>IF(C1271="",0,'3_pessoal'!DO$32)</f>
        <v>0</v>
      </c>
      <c r="F1271" s="108">
        <f>IF(C1271="",0,'3_pessoal'!DQ$32)</f>
        <v>0</v>
      </c>
      <c r="G1271" s="11">
        <f t="shared" si="611"/>
        <v>0</v>
      </c>
      <c r="I1271" s="11">
        <f t="shared" si="609"/>
        <v>0</v>
      </c>
      <c r="J1271" s="112">
        <f t="shared" si="610"/>
        <v>0</v>
      </c>
      <c r="L1271" s="11">
        <f t="shared" si="612"/>
        <v>0</v>
      </c>
      <c r="M1271" s="108">
        <f t="shared" si="613"/>
        <v>0</v>
      </c>
      <c r="O1271" s="11">
        <f t="shared" si="614"/>
        <v>0</v>
      </c>
      <c r="P1271" s="108">
        <f t="shared" si="615"/>
        <v>0</v>
      </c>
      <c r="R1271" s="11">
        <f t="shared" si="616"/>
        <v>0</v>
      </c>
      <c r="S1271" s="108">
        <f t="shared" si="617"/>
        <v>0</v>
      </c>
      <c r="U1271" s="11">
        <f t="shared" si="618"/>
        <v>0</v>
      </c>
      <c r="V1271" s="108">
        <f t="shared" si="619"/>
        <v>0</v>
      </c>
      <c r="X1271" s="11">
        <f t="shared" si="620"/>
        <v>0</v>
      </c>
      <c r="Y1271" s="108">
        <f t="shared" si="621"/>
        <v>0</v>
      </c>
      <c r="AA1271" s="11">
        <f t="shared" si="622"/>
        <v>0</v>
      </c>
      <c r="AB1271" s="108">
        <f t="shared" si="623"/>
        <v>0</v>
      </c>
      <c r="AD1271" s="11">
        <f t="shared" si="624"/>
        <v>0</v>
      </c>
      <c r="AE1271" s="108">
        <f t="shared" si="625"/>
        <v>0</v>
      </c>
      <c r="AG1271" s="11">
        <f t="shared" si="626"/>
        <v>0</v>
      </c>
      <c r="AH1271" s="108">
        <f t="shared" si="627"/>
        <v>0</v>
      </c>
      <c r="AJ1271" s="11">
        <f t="shared" si="628"/>
        <v>0</v>
      </c>
      <c r="AK1271" s="108">
        <f t="shared" si="629"/>
        <v>0</v>
      </c>
      <c r="AM1271" s="11">
        <f t="shared" si="630"/>
        <v>0</v>
      </c>
      <c r="AN1271" s="108">
        <f t="shared" si="631"/>
        <v>0</v>
      </c>
      <c r="AP1271" s="11">
        <f t="shared" si="632"/>
        <v>0</v>
      </c>
      <c r="AQ1271" s="108">
        <f t="shared" si="633"/>
        <v>0</v>
      </c>
      <c r="AS1271" s="11">
        <f t="shared" si="634"/>
        <v>0</v>
      </c>
      <c r="AT1271" s="108">
        <f t="shared" si="635"/>
        <v>0</v>
      </c>
      <c r="AU1271" s="158" t="str">
        <f>IF(C1271="","",VLOOKUP(B1271,apoio!P:S,4,0))</f>
        <v/>
      </c>
    </row>
    <row r="1272" spans="1:47" ht="15" customHeight="1" x14ac:dyDescent="0.25">
      <c r="A1272" s="7" t="str">
        <f>IF('1_geral'!$D$33="","",'1_geral'!$A$33)</f>
        <v/>
      </c>
      <c r="B1272" s="49" t="str">
        <f>IF('1_geral'!$G$33="","",'1_geral'!$G$33)</f>
        <v/>
      </c>
      <c r="C1272" s="49" t="str">
        <f>IF('1_geral'!$D$33="","",'1_geral'!$D$33)</f>
        <v/>
      </c>
      <c r="D1272" s="35" t="str">
        <f>IF(C1272="","",1/'3_pessoal'!C$33)</f>
        <v/>
      </c>
      <c r="E1272" s="12">
        <f>IF(C1272="",0,'3_pessoal'!DO$33)</f>
        <v>0</v>
      </c>
      <c r="F1272" s="33">
        <f>IF(C1272="",0,'3_pessoal'!DQ$33)</f>
        <v>0</v>
      </c>
      <c r="G1272" s="12">
        <f t="shared" si="611"/>
        <v>0</v>
      </c>
      <c r="I1272" s="12">
        <f t="shared" si="609"/>
        <v>0</v>
      </c>
      <c r="J1272" s="12">
        <f t="shared" si="610"/>
        <v>0</v>
      </c>
      <c r="L1272" s="12">
        <f t="shared" si="612"/>
        <v>0</v>
      </c>
      <c r="M1272" s="33">
        <f t="shared" si="613"/>
        <v>0</v>
      </c>
      <c r="O1272" s="12">
        <f t="shared" si="614"/>
        <v>0</v>
      </c>
      <c r="P1272" s="33">
        <f t="shared" si="615"/>
        <v>0</v>
      </c>
      <c r="R1272" s="12">
        <f t="shared" si="616"/>
        <v>0</v>
      </c>
      <c r="S1272" s="33">
        <f t="shared" si="617"/>
        <v>0</v>
      </c>
      <c r="U1272" s="12">
        <f t="shared" si="618"/>
        <v>0</v>
      </c>
      <c r="V1272" s="33">
        <f t="shared" si="619"/>
        <v>0</v>
      </c>
      <c r="X1272" s="12">
        <f t="shared" si="620"/>
        <v>0</v>
      </c>
      <c r="Y1272" s="33">
        <f t="shared" si="621"/>
        <v>0</v>
      </c>
      <c r="AA1272" s="12">
        <f t="shared" si="622"/>
        <v>0</v>
      </c>
      <c r="AB1272" s="33">
        <f t="shared" si="623"/>
        <v>0</v>
      </c>
      <c r="AD1272" s="12">
        <f t="shared" si="624"/>
        <v>0</v>
      </c>
      <c r="AE1272" s="33">
        <f t="shared" si="625"/>
        <v>0</v>
      </c>
      <c r="AG1272" s="12">
        <f t="shared" si="626"/>
        <v>0</v>
      </c>
      <c r="AH1272" s="33">
        <f t="shared" si="627"/>
        <v>0</v>
      </c>
      <c r="AJ1272" s="12">
        <f t="shared" si="628"/>
        <v>0</v>
      </c>
      <c r="AK1272" s="33">
        <f t="shared" si="629"/>
        <v>0</v>
      </c>
      <c r="AM1272" s="12">
        <f t="shared" si="630"/>
        <v>0</v>
      </c>
      <c r="AN1272" s="33">
        <f t="shared" si="631"/>
        <v>0</v>
      </c>
      <c r="AP1272" s="12">
        <f t="shared" si="632"/>
        <v>0</v>
      </c>
      <c r="AQ1272" s="33">
        <f t="shared" si="633"/>
        <v>0</v>
      </c>
      <c r="AS1272" s="12">
        <f t="shared" si="634"/>
        <v>0</v>
      </c>
      <c r="AT1272" s="33">
        <f t="shared" si="635"/>
        <v>0</v>
      </c>
      <c r="AU1272" s="158" t="str">
        <f>IF(C1272="","",VLOOKUP(B1272,apoio!P:S,4,0))</f>
        <v/>
      </c>
    </row>
    <row r="1273" spans="1:47" ht="15" customHeight="1" x14ac:dyDescent="0.25">
      <c r="A1273" s="10" t="str">
        <f>IF('1_geral'!$D$34="","",'1_geral'!$A$34)</f>
        <v/>
      </c>
      <c r="B1273" s="48" t="str">
        <f>IF('1_geral'!$G$34="","",'1_geral'!$G$34)</f>
        <v/>
      </c>
      <c r="C1273" s="48" t="str">
        <f>IF('1_geral'!$D$34="","",'1_geral'!$D$34)</f>
        <v/>
      </c>
      <c r="D1273" s="35" t="str">
        <f>IF(C1273="","",1/'3_pessoal'!C$34)</f>
        <v/>
      </c>
      <c r="E1273" s="11">
        <f>IF(C1273="",0,'3_pessoal'!DO$34)</f>
        <v>0</v>
      </c>
      <c r="F1273" s="108">
        <f>IF(C1273="",0,'3_pessoal'!DQ$34)</f>
        <v>0</v>
      </c>
      <c r="G1273" s="11">
        <f t="shared" si="611"/>
        <v>0</v>
      </c>
      <c r="I1273" s="11">
        <f t="shared" si="609"/>
        <v>0</v>
      </c>
      <c r="J1273" s="112">
        <f t="shared" si="610"/>
        <v>0</v>
      </c>
      <c r="L1273" s="11">
        <f t="shared" si="612"/>
        <v>0</v>
      </c>
      <c r="M1273" s="108">
        <f t="shared" si="613"/>
        <v>0</v>
      </c>
      <c r="O1273" s="11">
        <f t="shared" si="614"/>
        <v>0</v>
      </c>
      <c r="P1273" s="108">
        <f t="shared" si="615"/>
        <v>0</v>
      </c>
      <c r="R1273" s="11">
        <f t="shared" si="616"/>
        <v>0</v>
      </c>
      <c r="S1273" s="108">
        <f t="shared" si="617"/>
        <v>0</v>
      </c>
      <c r="U1273" s="11">
        <f t="shared" si="618"/>
        <v>0</v>
      </c>
      <c r="V1273" s="108">
        <f t="shared" si="619"/>
        <v>0</v>
      </c>
      <c r="X1273" s="11">
        <f t="shared" si="620"/>
        <v>0</v>
      </c>
      <c r="Y1273" s="108">
        <f t="shared" si="621"/>
        <v>0</v>
      </c>
      <c r="AA1273" s="11">
        <f t="shared" si="622"/>
        <v>0</v>
      </c>
      <c r="AB1273" s="108">
        <f t="shared" si="623"/>
        <v>0</v>
      </c>
      <c r="AD1273" s="11">
        <f t="shared" si="624"/>
        <v>0</v>
      </c>
      <c r="AE1273" s="108">
        <f t="shared" si="625"/>
        <v>0</v>
      </c>
      <c r="AG1273" s="11">
        <f t="shared" si="626"/>
        <v>0</v>
      </c>
      <c r="AH1273" s="108">
        <f t="shared" si="627"/>
        <v>0</v>
      </c>
      <c r="AJ1273" s="11">
        <f t="shared" si="628"/>
        <v>0</v>
      </c>
      <c r="AK1273" s="108">
        <f t="shared" si="629"/>
        <v>0</v>
      </c>
      <c r="AM1273" s="11">
        <f t="shared" si="630"/>
        <v>0</v>
      </c>
      <c r="AN1273" s="108">
        <f t="shared" si="631"/>
        <v>0</v>
      </c>
      <c r="AP1273" s="11">
        <f t="shared" si="632"/>
        <v>0</v>
      </c>
      <c r="AQ1273" s="108">
        <f t="shared" si="633"/>
        <v>0</v>
      </c>
      <c r="AS1273" s="11">
        <f t="shared" si="634"/>
        <v>0</v>
      </c>
      <c r="AT1273" s="108">
        <f t="shared" si="635"/>
        <v>0</v>
      </c>
      <c r="AU1273" s="158" t="str">
        <f>IF(C1273="","",VLOOKUP(B1273,apoio!P:S,4,0))</f>
        <v/>
      </c>
    </row>
    <row r="1274" spans="1:47" ht="15" customHeight="1" x14ac:dyDescent="0.25">
      <c r="A1274" s="7" t="str">
        <f>IF('1_geral'!$D$35="","",'1_geral'!$A$35)</f>
        <v/>
      </c>
      <c r="B1274" s="49" t="str">
        <f>IF('1_geral'!$G$35="","",'1_geral'!$G$35)</f>
        <v/>
      </c>
      <c r="C1274" s="49" t="str">
        <f>IF('1_geral'!$D$35="","",'1_geral'!$D$35)</f>
        <v/>
      </c>
      <c r="D1274" s="35" t="str">
        <f>IF(C1274="","",1/'3_pessoal'!C$35)</f>
        <v/>
      </c>
      <c r="E1274" s="12">
        <f>IF(C1274="",0,'3_pessoal'!DO$35)</f>
        <v>0</v>
      </c>
      <c r="F1274" s="33">
        <f>IF(C1274="",0,'3_pessoal'!DQ$35)</f>
        <v>0</v>
      </c>
      <c r="G1274" s="12">
        <f t="shared" si="611"/>
        <v>0</v>
      </c>
      <c r="I1274" s="12">
        <f t="shared" si="609"/>
        <v>0</v>
      </c>
      <c r="J1274" s="12">
        <f t="shared" si="610"/>
        <v>0</v>
      </c>
      <c r="L1274" s="12">
        <f t="shared" si="612"/>
        <v>0</v>
      </c>
      <c r="M1274" s="33">
        <f t="shared" si="613"/>
        <v>0</v>
      </c>
      <c r="O1274" s="12">
        <f t="shared" si="614"/>
        <v>0</v>
      </c>
      <c r="P1274" s="33">
        <f t="shared" si="615"/>
        <v>0</v>
      </c>
      <c r="R1274" s="12">
        <f t="shared" si="616"/>
        <v>0</v>
      </c>
      <c r="S1274" s="33">
        <f t="shared" si="617"/>
        <v>0</v>
      </c>
      <c r="U1274" s="12">
        <f t="shared" si="618"/>
        <v>0</v>
      </c>
      <c r="V1274" s="33">
        <f t="shared" si="619"/>
        <v>0</v>
      </c>
      <c r="X1274" s="12">
        <f t="shared" si="620"/>
        <v>0</v>
      </c>
      <c r="Y1274" s="33">
        <f t="shared" si="621"/>
        <v>0</v>
      </c>
      <c r="AA1274" s="12">
        <f t="shared" si="622"/>
        <v>0</v>
      </c>
      <c r="AB1274" s="33">
        <f t="shared" si="623"/>
        <v>0</v>
      </c>
      <c r="AD1274" s="12">
        <f t="shared" si="624"/>
        <v>0</v>
      </c>
      <c r="AE1274" s="33">
        <f t="shared" si="625"/>
        <v>0</v>
      </c>
      <c r="AG1274" s="12">
        <f t="shared" si="626"/>
        <v>0</v>
      </c>
      <c r="AH1274" s="33">
        <f t="shared" si="627"/>
        <v>0</v>
      </c>
      <c r="AJ1274" s="12">
        <f t="shared" si="628"/>
        <v>0</v>
      </c>
      <c r="AK1274" s="33">
        <f t="shared" si="629"/>
        <v>0</v>
      </c>
      <c r="AM1274" s="12">
        <f t="shared" si="630"/>
        <v>0</v>
      </c>
      <c r="AN1274" s="33">
        <f t="shared" si="631"/>
        <v>0</v>
      </c>
      <c r="AP1274" s="12">
        <f t="shared" si="632"/>
        <v>0</v>
      </c>
      <c r="AQ1274" s="33">
        <f t="shared" si="633"/>
        <v>0</v>
      </c>
      <c r="AS1274" s="12">
        <f t="shared" si="634"/>
        <v>0</v>
      </c>
      <c r="AT1274" s="33">
        <f t="shared" si="635"/>
        <v>0</v>
      </c>
      <c r="AU1274" s="158" t="str">
        <f>IF(C1274="","",VLOOKUP(B1274,apoio!P:S,4,0))</f>
        <v/>
      </c>
    </row>
    <row r="1275" spans="1:47" ht="15" customHeight="1" x14ac:dyDescent="0.25">
      <c r="A1275" s="10" t="str">
        <f>IF('1_geral'!$D$36="","",'1_geral'!$A$36)</f>
        <v/>
      </c>
      <c r="B1275" s="48" t="str">
        <f>IF('1_geral'!$G$36="","",'1_geral'!$G$36)</f>
        <v/>
      </c>
      <c r="C1275" s="48" t="str">
        <f>IF('1_geral'!$D$36="","",'1_geral'!$D$36)</f>
        <v/>
      </c>
      <c r="D1275" s="35" t="str">
        <f>IF(C1275="","",1/'3_pessoal'!C$36)</f>
        <v/>
      </c>
      <c r="E1275" s="11">
        <f>IF(C1275="",0,'3_pessoal'!DO$36)</f>
        <v>0</v>
      </c>
      <c r="F1275" s="108">
        <f>IF(C1275="",0,'3_pessoal'!DQ$36)</f>
        <v>0</v>
      </c>
      <c r="G1275" s="11">
        <f t="shared" si="611"/>
        <v>0</v>
      </c>
      <c r="I1275" s="11">
        <f t="shared" si="609"/>
        <v>0</v>
      </c>
      <c r="J1275" s="112">
        <f t="shared" si="610"/>
        <v>0</v>
      </c>
      <c r="L1275" s="11">
        <f t="shared" si="612"/>
        <v>0</v>
      </c>
      <c r="M1275" s="108">
        <f t="shared" si="613"/>
        <v>0</v>
      </c>
      <c r="O1275" s="11">
        <f t="shared" si="614"/>
        <v>0</v>
      </c>
      <c r="P1275" s="108">
        <f t="shared" si="615"/>
        <v>0</v>
      </c>
      <c r="R1275" s="11">
        <f t="shared" si="616"/>
        <v>0</v>
      </c>
      <c r="S1275" s="108">
        <f t="shared" si="617"/>
        <v>0</v>
      </c>
      <c r="U1275" s="11">
        <f t="shared" si="618"/>
        <v>0</v>
      </c>
      <c r="V1275" s="108">
        <f t="shared" si="619"/>
        <v>0</v>
      </c>
      <c r="X1275" s="11">
        <f t="shared" si="620"/>
        <v>0</v>
      </c>
      <c r="Y1275" s="108">
        <f t="shared" si="621"/>
        <v>0</v>
      </c>
      <c r="AA1275" s="11">
        <f t="shared" si="622"/>
        <v>0</v>
      </c>
      <c r="AB1275" s="108">
        <f t="shared" si="623"/>
        <v>0</v>
      </c>
      <c r="AD1275" s="11">
        <f t="shared" si="624"/>
        <v>0</v>
      </c>
      <c r="AE1275" s="108">
        <f t="shared" si="625"/>
        <v>0</v>
      </c>
      <c r="AG1275" s="11">
        <f t="shared" si="626"/>
        <v>0</v>
      </c>
      <c r="AH1275" s="108">
        <f t="shared" si="627"/>
        <v>0</v>
      </c>
      <c r="AJ1275" s="11">
        <f t="shared" si="628"/>
        <v>0</v>
      </c>
      <c r="AK1275" s="108">
        <f t="shared" si="629"/>
        <v>0</v>
      </c>
      <c r="AM1275" s="11">
        <f t="shared" si="630"/>
        <v>0</v>
      </c>
      <c r="AN1275" s="108">
        <f t="shared" si="631"/>
        <v>0</v>
      </c>
      <c r="AP1275" s="11">
        <f t="shared" si="632"/>
        <v>0</v>
      </c>
      <c r="AQ1275" s="108">
        <f t="shared" si="633"/>
        <v>0</v>
      </c>
      <c r="AS1275" s="11">
        <f t="shared" si="634"/>
        <v>0</v>
      </c>
      <c r="AT1275" s="108">
        <f t="shared" si="635"/>
        <v>0</v>
      </c>
      <c r="AU1275" s="158" t="str">
        <f>IF(C1275="","",VLOOKUP(B1275,apoio!P:S,4,0))</f>
        <v/>
      </c>
    </row>
    <row r="1276" spans="1:47" ht="15" customHeight="1" x14ac:dyDescent="0.25">
      <c r="A1276" s="7" t="str">
        <f>IF('1_geral'!$D$37="","",'1_geral'!$A$37)</f>
        <v/>
      </c>
      <c r="B1276" s="49" t="str">
        <f>IF('1_geral'!$G$37="","",'1_geral'!$G$37)</f>
        <v/>
      </c>
      <c r="C1276" s="49" t="str">
        <f>IF('1_geral'!$D$37="","",'1_geral'!$D$37)</f>
        <v/>
      </c>
      <c r="D1276" s="35" t="str">
        <f>IF(C1276="","",1/'3_pessoal'!C$37)</f>
        <v/>
      </c>
      <c r="E1276" s="12">
        <f>IF(C1276="",0,'3_pessoal'!DO$37)</f>
        <v>0</v>
      </c>
      <c r="F1276" s="33">
        <f>IF(C1276="",0,'3_pessoal'!DQ$37)</f>
        <v>0</v>
      </c>
      <c r="G1276" s="12">
        <f t="shared" si="611"/>
        <v>0</v>
      </c>
      <c r="I1276" s="12">
        <f t="shared" si="609"/>
        <v>0</v>
      </c>
      <c r="J1276" s="12">
        <f t="shared" si="610"/>
        <v>0</v>
      </c>
      <c r="L1276" s="12">
        <f t="shared" si="612"/>
        <v>0</v>
      </c>
      <c r="M1276" s="33">
        <f t="shared" si="613"/>
        <v>0</v>
      </c>
      <c r="O1276" s="12">
        <f t="shared" si="614"/>
        <v>0</v>
      </c>
      <c r="P1276" s="33">
        <f t="shared" si="615"/>
        <v>0</v>
      </c>
      <c r="R1276" s="12">
        <f t="shared" si="616"/>
        <v>0</v>
      </c>
      <c r="S1276" s="33">
        <f t="shared" si="617"/>
        <v>0</v>
      </c>
      <c r="U1276" s="12">
        <f t="shared" si="618"/>
        <v>0</v>
      </c>
      <c r="V1276" s="33">
        <f t="shared" si="619"/>
        <v>0</v>
      </c>
      <c r="X1276" s="12">
        <f t="shared" si="620"/>
        <v>0</v>
      </c>
      <c r="Y1276" s="33">
        <f t="shared" si="621"/>
        <v>0</v>
      </c>
      <c r="AA1276" s="12">
        <f t="shared" si="622"/>
        <v>0</v>
      </c>
      <c r="AB1276" s="33">
        <f t="shared" si="623"/>
        <v>0</v>
      </c>
      <c r="AD1276" s="12">
        <f t="shared" si="624"/>
        <v>0</v>
      </c>
      <c r="AE1276" s="33">
        <f t="shared" si="625"/>
        <v>0</v>
      </c>
      <c r="AG1276" s="12">
        <f t="shared" si="626"/>
        <v>0</v>
      </c>
      <c r="AH1276" s="33">
        <f t="shared" si="627"/>
        <v>0</v>
      </c>
      <c r="AJ1276" s="12">
        <f t="shared" si="628"/>
        <v>0</v>
      </c>
      <c r="AK1276" s="33">
        <f t="shared" si="629"/>
        <v>0</v>
      </c>
      <c r="AM1276" s="12">
        <f t="shared" si="630"/>
        <v>0</v>
      </c>
      <c r="AN1276" s="33">
        <f t="shared" si="631"/>
        <v>0</v>
      </c>
      <c r="AP1276" s="12">
        <f t="shared" si="632"/>
        <v>0</v>
      </c>
      <c r="AQ1276" s="33">
        <f t="shared" si="633"/>
        <v>0</v>
      </c>
      <c r="AS1276" s="12">
        <f t="shared" si="634"/>
        <v>0</v>
      </c>
      <c r="AT1276" s="33">
        <f t="shared" si="635"/>
        <v>0</v>
      </c>
      <c r="AU1276" s="158" t="str">
        <f>IF(C1276="","",VLOOKUP(B1276,apoio!P:S,4,0))</f>
        <v/>
      </c>
    </row>
    <row r="1277" spans="1:47" ht="15" customHeight="1" x14ac:dyDescent="0.25">
      <c r="A1277" s="10" t="str">
        <f>IF('1_geral'!$D$38="","",'1_geral'!$A$38)</f>
        <v/>
      </c>
      <c r="B1277" s="48" t="str">
        <f>IF('1_geral'!$G$38="","",'1_geral'!$G$38)</f>
        <v/>
      </c>
      <c r="C1277" s="48" t="str">
        <f>IF('1_geral'!$D$38="","",'1_geral'!$D$38)</f>
        <v/>
      </c>
      <c r="D1277" s="35" t="str">
        <f>IF(C1277="","",1/'3_pessoal'!C$38)</f>
        <v/>
      </c>
      <c r="E1277" s="11">
        <f>IF(C1277="",0,'3_pessoal'!DO$38)</f>
        <v>0</v>
      </c>
      <c r="F1277" s="108">
        <f>IF(C1277="",0,'3_pessoal'!DQ$38)</f>
        <v>0</v>
      </c>
      <c r="G1277" s="11">
        <f t="shared" si="611"/>
        <v>0</v>
      </c>
      <c r="I1277" s="11">
        <f t="shared" si="609"/>
        <v>0</v>
      </c>
      <c r="J1277" s="112">
        <f t="shared" si="610"/>
        <v>0</v>
      </c>
      <c r="L1277" s="11">
        <f t="shared" si="612"/>
        <v>0</v>
      </c>
      <c r="M1277" s="108">
        <f t="shared" si="613"/>
        <v>0</v>
      </c>
      <c r="O1277" s="11">
        <f t="shared" si="614"/>
        <v>0</v>
      </c>
      <c r="P1277" s="108">
        <f t="shared" si="615"/>
        <v>0</v>
      </c>
      <c r="R1277" s="11">
        <f t="shared" si="616"/>
        <v>0</v>
      </c>
      <c r="S1277" s="108">
        <f t="shared" si="617"/>
        <v>0</v>
      </c>
      <c r="U1277" s="11">
        <f t="shared" si="618"/>
        <v>0</v>
      </c>
      <c r="V1277" s="108">
        <f t="shared" si="619"/>
        <v>0</v>
      </c>
      <c r="X1277" s="11">
        <f t="shared" si="620"/>
        <v>0</v>
      </c>
      <c r="Y1277" s="108">
        <f t="shared" si="621"/>
        <v>0</v>
      </c>
      <c r="AA1277" s="11">
        <f t="shared" si="622"/>
        <v>0</v>
      </c>
      <c r="AB1277" s="108">
        <f t="shared" si="623"/>
        <v>0</v>
      </c>
      <c r="AD1277" s="11">
        <f t="shared" si="624"/>
        <v>0</v>
      </c>
      <c r="AE1277" s="108">
        <f t="shared" si="625"/>
        <v>0</v>
      </c>
      <c r="AG1277" s="11">
        <f t="shared" si="626"/>
        <v>0</v>
      </c>
      <c r="AH1277" s="108">
        <f t="shared" si="627"/>
        <v>0</v>
      </c>
      <c r="AJ1277" s="11">
        <f t="shared" si="628"/>
        <v>0</v>
      </c>
      <c r="AK1277" s="108">
        <f t="shared" si="629"/>
        <v>0</v>
      </c>
      <c r="AM1277" s="11">
        <f t="shared" si="630"/>
        <v>0</v>
      </c>
      <c r="AN1277" s="108">
        <f t="shared" si="631"/>
        <v>0</v>
      </c>
      <c r="AP1277" s="11">
        <f t="shared" si="632"/>
        <v>0</v>
      </c>
      <c r="AQ1277" s="108">
        <f t="shared" si="633"/>
        <v>0</v>
      </c>
      <c r="AS1277" s="11">
        <f t="shared" si="634"/>
        <v>0</v>
      </c>
      <c r="AT1277" s="108">
        <f t="shared" si="635"/>
        <v>0</v>
      </c>
      <c r="AU1277" s="158" t="str">
        <f>IF(C1277="","",VLOOKUP(B1277,apoio!P:S,4,0))</f>
        <v/>
      </c>
    </row>
    <row r="1278" spans="1:47" ht="15" customHeight="1" x14ac:dyDescent="0.25">
      <c r="A1278" s="7" t="str">
        <f>IF('1_geral'!$D$39="","",'1_geral'!$A$39)</f>
        <v/>
      </c>
      <c r="B1278" s="49" t="str">
        <f>IF('1_geral'!$G$39="","",'1_geral'!$G$39)</f>
        <v/>
      </c>
      <c r="C1278" s="49" t="str">
        <f>IF('1_geral'!$D$39="","",'1_geral'!$D$39)</f>
        <v/>
      </c>
      <c r="D1278" s="35" t="str">
        <f>IF(C1278="","",1/'3_pessoal'!C$39)</f>
        <v/>
      </c>
      <c r="E1278" s="12">
        <f>IF(C1278="",0,'3_pessoal'!DO$39)</f>
        <v>0</v>
      </c>
      <c r="F1278" s="33">
        <f>IF(C1278="",0,'3_pessoal'!DQ$39)</f>
        <v>0</v>
      </c>
      <c r="G1278" s="12">
        <f t="shared" si="611"/>
        <v>0</v>
      </c>
      <c r="I1278" s="12">
        <f t="shared" si="609"/>
        <v>0</v>
      </c>
      <c r="J1278" s="12">
        <f t="shared" si="610"/>
        <v>0</v>
      </c>
      <c r="L1278" s="12">
        <f t="shared" si="612"/>
        <v>0</v>
      </c>
      <c r="M1278" s="33">
        <f t="shared" si="613"/>
        <v>0</v>
      </c>
      <c r="O1278" s="12">
        <f t="shared" si="614"/>
        <v>0</v>
      </c>
      <c r="P1278" s="33">
        <f t="shared" si="615"/>
        <v>0</v>
      </c>
      <c r="R1278" s="12">
        <f t="shared" si="616"/>
        <v>0</v>
      </c>
      <c r="S1278" s="33">
        <f t="shared" si="617"/>
        <v>0</v>
      </c>
      <c r="U1278" s="12">
        <f t="shared" si="618"/>
        <v>0</v>
      </c>
      <c r="V1278" s="33">
        <f t="shared" si="619"/>
        <v>0</v>
      </c>
      <c r="X1278" s="12">
        <f t="shared" si="620"/>
        <v>0</v>
      </c>
      <c r="Y1278" s="33">
        <f t="shared" si="621"/>
        <v>0</v>
      </c>
      <c r="AA1278" s="12">
        <f t="shared" si="622"/>
        <v>0</v>
      </c>
      <c r="AB1278" s="33">
        <f t="shared" si="623"/>
        <v>0</v>
      </c>
      <c r="AD1278" s="12">
        <f t="shared" si="624"/>
        <v>0</v>
      </c>
      <c r="AE1278" s="33">
        <f t="shared" si="625"/>
        <v>0</v>
      </c>
      <c r="AG1278" s="12">
        <f t="shared" si="626"/>
        <v>0</v>
      </c>
      <c r="AH1278" s="33">
        <f t="shared" si="627"/>
        <v>0</v>
      </c>
      <c r="AJ1278" s="12">
        <f t="shared" si="628"/>
        <v>0</v>
      </c>
      <c r="AK1278" s="33">
        <f t="shared" si="629"/>
        <v>0</v>
      </c>
      <c r="AM1278" s="12">
        <f t="shared" si="630"/>
        <v>0</v>
      </c>
      <c r="AN1278" s="33">
        <f t="shared" si="631"/>
        <v>0</v>
      </c>
      <c r="AP1278" s="12">
        <f t="shared" si="632"/>
        <v>0</v>
      </c>
      <c r="AQ1278" s="33">
        <f t="shared" si="633"/>
        <v>0</v>
      </c>
      <c r="AS1278" s="12">
        <f t="shared" si="634"/>
        <v>0</v>
      </c>
      <c r="AT1278" s="33">
        <f t="shared" si="635"/>
        <v>0</v>
      </c>
      <c r="AU1278" s="158" t="str">
        <f>IF(C1278="","",VLOOKUP(B1278,apoio!P:S,4,0))</f>
        <v/>
      </c>
    </row>
    <row r="1279" spans="1:47" ht="15" customHeight="1" x14ac:dyDescent="0.25">
      <c r="A1279" s="10" t="str">
        <f>IF('1_geral'!$D$40="","",'1_geral'!$A$40)</f>
        <v/>
      </c>
      <c r="B1279" s="48" t="str">
        <f>IF('1_geral'!$G$40="","",'1_geral'!$G$40)</f>
        <v/>
      </c>
      <c r="C1279" s="48" t="str">
        <f>IF('1_geral'!$D$40="","",'1_geral'!$D$40)</f>
        <v/>
      </c>
      <c r="D1279" s="35" t="str">
        <f>IF(C1279="","",1/'3_pessoal'!C$40)</f>
        <v/>
      </c>
      <c r="E1279" s="11">
        <f>IF(C1279="",0,'3_pessoal'!DO$40)</f>
        <v>0</v>
      </c>
      <c r="F1279" s="108">
        <f>IF(C1279="",0,'3_pessoal'!DQ$40)</f>
        <v>0</v>
      </c>
      <c r="G1279" s="11">
        <f t="shared" si="611"/>
        <v>0</v>
      </c>
      <c r="I1279" s="11">
        <f t="shared" si="609"/>
        <v>0</v>
      </c>
      <c r="J1279" s="112">
        <f t="shared" si="610"/>
        <v>0</v>
      </c>
      <c r="L1279" s="11">
        <f t="shared" si="612"/>
        <v>0</v>
      </c>
      <c r="M1279" s="108">
        <f t="shared" si="613"/>
        <v>0</v>
      </c>
      <c r="O1279" s="11">
        <f t="shared" si="614"/>
        <v>0</v>
      </c>
      <c r="P1279" s="108">
        <f t="shared" si="615"/>
        <v>0</v>
      </c>
      <c r="R1279" s="11">
        <f t="shared" si="616"/>
        <v>0</v>
      </c>
      <c r="S1279" s="108">
        <f t="shared" si="617"/>
        <v>0</v>
      </c>
      <c r="U1279" s="11">
        <f t="shared" si="618"/>
        <v>0</v>
      </c>
      <c r="V1279" s="108">
        <f t="shared" si="619"/>
        <v>0</v>
      </c>
      <c r="X1279" s="11">
        <f t="shared" si="620"/>
        <v>0</v>
      </c>
      <c r="Y1279" s="108">
        <f t="shared" si="621"/>
        <v>0</v>
      </c>
      <c r="AA1279" s="11">
        <f t="shared" si="622"/>
        <v>0</v>
      </c>
      <c r="AB1279" s="108">
        <f t="shared" si="623"/>
        <v>0</v>
      </c>
      <c r="AD1279" s="11">
        <f t="shared" si="624"/>
        <v>0</v>
      </c>
      <c r="AE1279" s="108">
        <f t="shared" si="625"/>
        <v>0</v>
      </c>
      <c r="AG1279" s="11">
        <f t="shared" si="626"/>
        <v>0</v>
      </c>
      <c r="AH1279" s="108">
        <f t="shared" si="627"/>
        <v>0</v>
      </c>
      <c r="AJ1279" s="11">
        <f t="shared" si="628"/>
        <v>0</v>
      </c>
      <c r="AK1279" s="108">
        <f t="shared" si="629"/>
        <v>0</v>
      </c>
      <c r="AM1279" s="11">
        <f t="shared" si="630"/>
        <v>0</v>
      </c>
      <c r="AN1279" s="108">
        <f t="shared" si="631"/>
        <v>0</v>
      </c>
      <c r="AP1279" s="11">
        <f t="shared" si="632"/>
        <v>0</v>
      </c>
      <c r="AQ1279" s="108">
        <f t="shared" si="633"/>
        <v>0</v>
      </c>
      <c r="AS1279" s="11">
        <f t="shared" si="634"/>
        <v>0</v>
      </c>
      <c r="AT1279" s="108">
        <f t="shared" si="635"/>
        <v>0</v>
      </c>
      <c r="AU1279" s="158" t="str">
        <f>IF(C1279="","",VLOOKUP(B1279,apoio!P:S,4,0))</f>
        <v/>
      </c>
    </row>
    <row r="1280" spans="1:47" ht="15" customHeight="1" x14ac:dyDescent="0.25">
      <c r="A1280" s="7" t="str">
        <f>IF('1_geral'!$D$41="","",'1_geral'!$A$41)</f>
        <v/>
      </c>
      <c r="B1280" s="49" t="str">
        <f>IF('1_geral'!$G$41="","",'1_geral'!$G$41)</f>
        <v/>
      </c>
      <c r="C1280" s="49" t="str">
        <f>IF('1_geral'!$D$41="","",'1_geral'!$D$41)</f>
        <v/>
      </c>
      <c r="D1280" s="35" t="str">
        <f>IF(C1280="","",1/'3_pessoal'!C$41)</f>
        <v/>
      </c>
      <c r="E1280" s="12">
        <f>IF(C1280="",0,'3_pessoal'!DO$41)</f>
        <v>0</v>
      </c>
      <c r="F1280" s="33">
        <f>IF(C1280="",0,'3_pessoal'!DQ$41)</f>
        <v>0</v>
      </c>
      <c r="G1280" s="12">
        <f t="shared" si="611"/>
        <v>0</v>
      </c>
      <c r="I1280" s="12">
        <f t="shared" si="609"/>
        <v>0</v>
      </c>
      <c r="J1280" s="12">
        <f t="shared" si="610"/>
        <v>0</v>
      </c>
      <c r="L1280" s="12">
        <f t="shared" si="612"/>
        <v>0</v>
      </c>
      <c r="M1280" s="33">
        <f t="shared" si="613"/>
        <v>0</v>
      </c>
      <c r="O1280" s="12">
        <f t="shared" si="614"/>
        <v>0</v>
      </c>
      <c r="P1280" s="33">
        <f t="shared" si="615"/>
        <v>0</v>
      </c>
      <c r="R1280" s="12">
        <f t="shared" si="616"/>
        <v>0</v>
      </c>
      <c r="S1280" s="33">
        <f t="shared" si="617"/>
        <v>0</v>
      </c>
      <c r="U1280" s="12">
        <f t="shared" si="618"/>
        <v>0</v>
      </c>
      <c r="V1280" s="33">
        <f t="shared" si="619"/>
        <v>0</v>
      </c>
      <c r="X1280" s="12">
        <f t="shared" si="620"/>
        <v>0</v>
      </c>
      <c r="Y1280" s="33">
        <f t="shared" si="621"/>
        <v>0</v>
      </c>
      <c r="AA1280" s="12">
        <f t="shared" si="622"/>
        <v>0</v>
      </c>
      <c r="AB1280" s="33">
        <f t="shared" si="623"/>
        <v>0</v>
      </c>
      <c r="AD1280" s="12">
        <f t="shared" si="624"/>
        <v>0</v>
      </c>
      <c r="AE1280" s="33">
        <f t="shared" si="625"/>
        <v>0</v>
      </c>
      <c r="AG1280" s="12">
        <f t="shared" si="626"/>
        <v>0</v>
      </c>
      <c r="AH1280" s="33">
        <f t="shared" si="627"/>
        <v>0</v>
      </c>
      <c r="AJ1280" s="12">
        <f t="shared" si="628"/>
        <v>0</v>
      </c>
      <c r="AK1280" s="33">
        <f t="shared" si="629"/>
        <v>0</v>
      </c>
      <c r="AM1280" s="12">
        <f t="shared" si="630"/>
        <v>0</v>
      </c>
      <c r="AN1280" s="33">
        <f t="shared" si="631"/>
        <v>0</v>
      </c>
      <c r="AP1280" s="12">
        <f t="shared" si="632"/>
        <v>0</v>
      </c>
      <c r="AQ1280" s="33">
        <f t="shared" si="633"/>
        <v>0</v>
      </c>
      <c r="AS1280" s="12">
        <f t="shared" si="634"/>
        <v>0</v>
      </c>
      <c r="AT1280" s="33">
        <f t="shared" si="635"/>
        <v>0</v>
      </c>
      <c r="AU1280" s="158" t="str">
        <f>IF(C1280="","",VLOOKUP(B1280,apoio!P:S,4,0))</f>
        <v/>
      </c>
    </row>
    <row r="1281" spans="1:47" ht="15" customHeight="1" x14ac:dyDescent="0.25">
      <c r="A1281" s="10" t="str">
        <f>IF('1_geral'!$D$42="","",'1_geral'!$A$42)</f>
        <v/>
      </c>
      <c r="B1281" s="48" t="str">
        <f>IF('1_geral'!$G$42="","",'1_geral'!$G$42)</f>
        <v/>
      </c>
      <c r="C1281" s="48" t="str">
        <f>IF('1_geral'!$D$42="","",'1_geral'!$D$42)</f>
        <v/>
      </c>
      <c r="D1281" s="35" t="str">
        <f>IF(C1281="","",1/'3_pessoal'!C$42)</f>
        <v/>
      </c>
      <c r="E1281" s="11">
        <f>IF(C1281="",0,'3_pessoal'!DO$42)</f>
        <v>0</v>
      </c>
      <c r="F1281" s="108">
        <f>IF(C1281="",0,'3_pessoal'!DQ$42)</f>
        <v>0</v>
      </c>
      <c r="G1281" s="11">
        <f t="shared" si="611"/>
        <v>0</v>
      </c>
      <c r="I1281" s="11">
        <f t="shared" ref="I1281:I1298" si="636">IF(C1281="",0,SUM(L1281,O1281,R1281,U1281,X1281,AA1281,AD1281,AG1281,AJ1281,AM1281,AP1281,AS1281))</f>
        <v>0</v>
      </c>
      <c r="J1281" s="112">
        <f t="shared" ref="J1281:J1298" si="637">IF(C1281="",0,SUM(M1281,P1281,S1281,V1281,Y1281,AB1281,AE1281,AH1281,AK1281,AN1281,AQ1281,AT1281))</f>
        <v>0</v>
      </c>
      <c r="L1281" s="11">
        <f t="shared" si="612"/>
        <v>0</v>
      </c>
      <c r="M1281" s="108">
        <f t="shared" si="613"/>
        <v>0</v>
      </c>
      <c r="O1281" s="11">
        <f t="shared" si="614"/>
        <v>0</v>
      </c>
      <c r="P1281" s="108">
        <f t="shared" si="615"/>
        <v>0</v>
      </c>
      <c r="R1281" s="11">
        <f t="shared" si="616"/>
        <v>0</v>
      </c>
      <c r="S1281" s="108">
        <f t="shared" si="617"/>
        <v>0</v>
      </c>
      <c r="U1281" s="11">
        <f t="shared" si="618"/>
        <v>0</v>
      </c>
      <c r="V1281" s="108">
        <f t="shared" si="619"/>
        <v>0</v>
      </c>
      <c r="X1281" s="11">
        <f t="shared" si="620"/>
        <v>0</v>
      </c>
      <c r="Y1281" s="108">
        <f t="shared" si="621"/>
        <v>0</v>
      </c>
      <c r="AA1281" s="11">
        <f t="shared" si="622"/>
        <v>0</v>
      </c>
      <c r="AB1281" s="108">
        <f t="shared" si="623"/>
        <v>0</v>
      </c>
      <c r="AD1281" s="11">
        <f t="shared" si="624"/>
        <v>0</v>
      </c>
      <c r="AE1281" s="108">
        <f t="shared" si="625"/>
        <v>0</v>
      </c>
      <c r="AG1281" s="11">
        <f t="shared" si="626"/>
        <v>0</v>
      </c>
      <c r="AH1281" s="108">
        <f t="shared" si="627"/>
        <v>0</v>
      </c>
      <c r="AJ1281" s="11">
        <f t="shared" si="628"/>
        <v>0</v>
      </c>
      <c r="AK1281" s="108">
        <f t="shared" si="629"/>
        <v>0</v>
      </c>
      <c r="AM1281" s="11">
        <f t="shared" si="630"/>
        <v>0</v>
      </c>
      <c r="AN1281" s="108">
        <f t="shared" si="631"/>
        <v>0</v>
      </c>
      <c r="AP1281" s="11">
        <f t="shared" si="632"/>
        <v>0</v>
      </c>
      <c r="AQ1281" s="108">
        <f t="shared" si="633"/>
        <v>0</v>
      </c>
      <c r="AS1281" s="11">
        <f t="shared" si="634"/>
        <v>0</v>
      </c>
      <c r="AT1281" s="108">
        <f t="shared" si="635"/>
        <v>0</v>
      </c>
      <c r="AU1281" s="158" t="str">
        <f>IF(C1281="","",VLOOKUP(B1281,apoio!P:S,4,0))</f>
        <v/>
      </c>
    </row>
    <row r="1282" spans="1:47" ht="15" customHeight="1" x14ac:dyDescent="0.25">
      <c r="A1282" s="7" t="str">
        <f>IF('1_geral'!$D$43="","",'1_geral'!$A$43)</f>
        <v/>
      </c>
      <c r="B1282" s="49" t="str">
        <f>IF('1_geral'!$G$43="","",'1_geral'!$G$43)</f>
        <v/>
      </c>
      <c r="C1282" s="49" t="str">
        <f>IF('1_geral'!$D$43="","",'1_geral'!$D$43)</f>
        <v/>
      </c>
      <c r="D1282" s="35" t="str">
        <f>IF(C1282="","",1/'3_pessoal'!C$43)</f>
        <v/>
      </c>
      <c r="E1282" s="12">
        <f>IF(C1282="",0,'3_pessoal'!DO$43)</f>
        <v>0</v>
      </c>
      <c r="F1282" s="33">
        <f>IF(C1282="",0,'3_pessoal'!DQ$43)</f>
        <v>0</v>
      </c>
      <c r="G1282" s="12">
        <f t="shared" si="611"/>
        <v>0</v>
      </c>
      <c r="I1282" s="12">
        <f t="shared" si="636"/>
        <v>0</v>
      </c>
      <c r="J1282" s="12">
        <f t="shared" si="637"/>
        <v>0</v>
      </c>
      <c r="L1282" s="12">
        <f t="shared" si="612"/>
        <v>0</v>
      </c>
      <c r="M1282" s="33">
        <f t="shared" si="613"/>
        <v>0</v>
      </c>
      <c r="O1282" s="12">
        <f t="shared" si="614"/>
        <v>0</v>
      </c>
      <c r="P1282" s="33">
        <f t="shared" si="615"/>
        <v>0</v>
      </c>
      <c r="R1282" s="12">
        <f t="shared" si="616"/>
        <v>0</v>
      </c>
      <c r="S1282" s="33">
        <f t="shared" si="617"/>
        <v>0</v>
      </c>
      <c r="U1282" s="12">
        <f t="shared" si="618"/>
        <v>0</v>
      </c>
      <c r="V1282" s="33">
        <f t="shared" si="619"/>
        <v>0</v>
      </c>
      <c r="X1282" s="12">
        <f t="shared" si="620"/>
        <v>0</v>
      </c>
      <c r="Y1282" s="33">
        <f t="shared" si="621"/>
        <v>0</v>
      </c>
      <c r="AA1282" s="12">
        <f t="shared" si="622"/>
        <v>0</v>
      </c>
      <c r="AB1282" s="33">
        <f t="shared" si="623"/>
        <v>0</v>
      </c>
      <c r="AD1282" s="12">
        <f t="shared" si="624"/>
        <v>0</v>
      </c>
      <c r="AE1282" s="33">
        <f t="shared" si="625"/>
        <v>0</v>
      </c>
      <c r="AG1282" s="12">
        <f t="shared" si="626"/>
        <v>0</v>
      </c>
      <c r="AH1282" s="33">
        <f t="shared" si="627"/>
        <v>0</v>
      </c>
      <c r="AJ1282" s="12">
        <f t="shared" si="628"/>
        <v>0</v>
      </c>
      <c r="AK1282" s="33">
        <f t="shared" si="629"/>
        <v>0</v>
      </c>
      <c r="AM1282" s="12">
        <f t="shared" si="630"/>
        <v>0</v>
      </c>
      <c r="AN1282" s="33">
        <f t="shared" si="631"/>
        <v>0</v>
      </c>
      <c r="AP1282" s="12">
        <f t="shared" si="632"/>
        <v>0</v>
      </c>
      <c r="AQ1282" s="33">
        <f t="shared" si="633"/>
        <v>0</v>
      </c>
      <c r="AS1282" s="12">
        <f t="shared" si="634"/>
        <v>0</v>
      </c>
      <c r="AT1282" s="33">
        <f t="shared" si="635"/>
        <v>0</v>
      </c>
      <c r="AU1282" s="158" t="str">
        <f>IF(C1282="","",VLOOKUP(B1282,apoio!P:S,4,0))</f>
        <v/>
      </c>
    </row>
    <row r="1283" spans="1:47" ht="15" customHeight="1" x14ac:dyDescent="0.25">
      <c r="A1283" s="10" t="str">
        <f>IF('1_geral'!$D$44="","",'1_geral'!$A$44)</f>
        <v/>
      </c>
      <c r="B1283" s="48" t="str">
        <f>IF('1_geral'!$G$44="","",'1_geral'!$G$44)</f>
        <v/>
      </c>
      <c r="C1283" s="48" t="str">
        <f>IF('1_geral'!$D$44="","",'1_geral'!$D$44)</f>
        <v/>
      </c>
      <c r="D1283" s="35" t="str">
        <f>IF(C1283="","",1/'3_pessoal'!C$44)</f>
        <v/>
      </c>
      <c r="E1283" s="11">
        <f>IF(C1283="",0,'3_pessoal'!DO$44)</f>
        <v>0</v>
      </c>
      <c r="F1283" s="108">
        <f>IF(C1283="",0,'3_pessoal'!DQ$44)</f>
        <v>0</v>
      </c>
      <c r="G1283" s="11">
        <f t="shared" si="611"/>
        <v>0</v>
      </c>
      <c r="I1283" s="11">
        <f t="shared" si="636"/>
        <v>0</v>
      </c>
      <c r="J1283" s="112">
        <f t="shared" si="637"/>
        <v>0</v>
      </c>
      <c r="L1283" s="11">
        <f t="shared" si="612"/>
        <v>0</v>
      </c>
      <c r="M1283" s="108">
        <f t="shared" si="613"/>
        <v>0</v>
      </c>
      <c r="O1283" s="11">
        <f t="shared" si="614"/>
        <v>0</v>
      </c>
      <c r="P1283" s="108">
        <f t="shared" si="615"/>
        <v>0</v>
      </c>
      <c r="R1283" s="11">
        <f t="shared" si="616"/>
        <v>0</v>
      </c>
      <c r="S1283" s="108">
        <f t="shared" si="617"/>
        <v>0</v>
      </c>
      <c r="U1283" s="11">
        <f t="shared" si="618"/>
        <v>0</v>
      </c>
      <c r="V1283" s="108">
        <f t="shared" si="619"/>
        <v>0</v>
      </c>
      <c r="X1283" s="11">
        <f t="shared" si="620"/>
        <v>0</v>
      </c>
      <c r="Y1283" s="108">
        <f t="shared" si="621"/>
        <v>0</v>
      </c>
      <c r="AA1283" s="11">
        <f t="shared" si="622"/>
        <v>0</v>
      </c>
      <c r="AB1283" s="108">
        <f t="shared" si="623"/>
        <v>0</v>
      </c>
      <c r="AD1283" s="11">
        <f t="shared" si="624"/>
        <v>0</v>
      </c>
      <c r="AE1283" s="108">
        <f t="shared" si="625"/>
        <v>0</v>
      </c>
      <c r="AG1283" s="11">
        <f t="shared" si="626"/>
        <v>0</v>
      </c>
      <c r="AH1283" s="108">
        <f t="shared" si="627"/>
        <v>0</v>
      </c>
      <c r="AJ1283" s="11">
        <f t="shared" si="628"/>
        <v>0</v>
      </c>
      <c r="AK1283" s="108">
        <f t="shared" si="629"/>
        <v>0</v>
      </c>
      <c r="AM1283" s="11">
        <f t="shared" si="630"/>
        <v>0</v>
      </c>
      <c r="AN1283" s="108">
        <f t="shared" si="631"/>
        <v>0</v>
      </c>
      <c r="AP1283" s="11">
        <f t="shared" si="632"/>
        <v>0</v>
      </c>
      <c r="AQ1283" s="108">
        <f t="shared" si="633"/>
        <v>0</v>
      </c>
      <c r="AS1283" s="11">
        <f t="shared" si="634"/>
        <v>0</v>
      </c>
      <c r="AT1283" s="108">
        <f t="shared" si="635"/>
        <v>0</v>
      </c>
      <c r="AU1283" s="158" t="str">
        <f>IF(C1283="","",VLOOKUP(B1283,apoio!P:S,4,0))</f>
        <v/>
      </c>
    </row>
    <row r="1284" spans="1:47" ht="15" customHeight="1" x14ac:dyDescent="0.25">
      <c r="A1284" s="7" t="str">
        <f>IF('1_geral'!$D$45="","",'1_geral'!$A$45)</f>
        <v/>
      </c>
      <c r="B1284" s="49" t="str">
        <f>IF('1_geral'!$G$45="","",'1_geral'!$G$45)</f>
        <v/>
      </c>
      <c r="C1284" s="49" t="str">
        <f>IF('1_geral'!$D$45="","",'1_geral'!$D$45)</f>
        <v/>
      </c>
      <c r="D1284" s="35" t="str">
        <f>IF(C1284="","",1/'3_pessoal'!C$45)</f>
        <v/>
      </c>
      <c r="E1284" s="12">
        <f>IF(C1284="",0,'3_pessoal'!DO$45)</f>
        <v>0</v>
      </c>
      <c r="F1284" s="33">
        <f>IF(C1284="",0,'3_pessoal'!DQ$45)</f>
        <v>0</v>
      </c>
      <c r="G1284" s="12">
        <f t="shared" si="611"/>
        <v>0</v>
      </c>
      <c r="I1284" s="12">
        <f t="shared" si="636"/>
        <v>0</v>
      </c>
      <c r="J1284" s="12">
        <f t="shared" si="637"/>
        <v>0</v>
      </c>
      <c r="L1284" s="12">
        <f t="shared" si="612"/>
        <v>0</v>
      </c>
      <c r="M1284" s="33">
        <f t="shared" si="613"/>
        <v>0</v>
      </c>
      <c r="O1284" s="12">
        <f t="shared" si="614"/>
        <v>0</v>
      </c>
      <c r="P1284" s="33">
        <f t="shared" si="615"/>
        <v>0</v>
      </c>
      <c r="R1284" s="12">
        <f t="shared" si="616"/>
        <v>0</v>
      </c>
      <c r="S1284" s="33">
        <f t="shared" si="617"/>
        <v>0</v>
      </c>
      <c r="U1284" s="12">
        <f t="shared" si="618"/>
        <v>0</v>
      </c>
      <c r="V1284" s="33">
        <f t="shared" si="619"/>
        <v>0</v>
      </c>
      <c r="X1284" s="12">
        <f t="shared" si="620"/>
        <v>0</v>
      </c>
      <c r="Y1284" s="33">
        <f t="shared" si="621"/>
        <v>0</v>
      </c>
      <c r="AA1284" s="12">
        <f t="shared" si="622"/>
        <v>0</v>
      </c>
      <c r="AB1284" s="33">
        <f t="shared" si="623"/>
        <v>0</v>
      </c>
      <c r="AD1284" s="12">
        <f t="shared" si="624"/>
        <v>0</v>
      </c>
      <c r="AE1284" s="33">
        <f t="shared" si="625"/>
        <v>0</v>
      </c>
      <c r="AG1284" s="12">
        <f t="shared" si="626"/>
        <v>0</v>
      </c>
      <c r="AH1284" s="33">
        <f t="shared" si="627"/>
        <v>0</v>
      </c>
      <c r="AJ1284" s="12">
        <f t="shared" si="628"/>
        <v>0</v>
      </c>
      <c r="AK1284" s="33">
        <f t="shared" si="629"/>
        <v>0</v>
      </c>
      <c r="AM1284" s="12">
        <f t="shared" si="630"/>
        <v>0</v>
      </c>
      <c r="AN1284" s="33">
        <f t="shared" si="631"/>
        <v>0</v>
      </c>
      <c r="AP1284" s="12">
        <f t="shared" si="632"/>
        <v>0</v>
      </c>
      <c r="AQ1284" s="33">
        <f t="shared" si="633"/>
        <v>0</v>
      </c>
      <c r="AS1284" s="12">
        <f t="shared" si="634"/>
        <v>0</v>
      </c>
      <c r="AT1284" s="33">
        <f t="shared" si="635"/>
        <v>0</v>
      </c>
      <c r="AU1284" s="158" t="str">
        <f>IF(C1284="","",VLOOKUP(B1284,apoio!P:S,4,0))</f>
        <v/>
      </c>
    </row>
    <row r="1285" spans="1:47" ht="15" customHeight="1" x14ac:dyDescent="0.25">
      <c r="A1285" s="10" t="str">
        <f>IF('1_geral'!$D$46="","",'1_geral'!$A$46)</f>
        <v/>
      </c>
      <c r="B1285" s="48" t="str">
        <f>IF('1_geral'!$G$46="","",'1_geral'!$G$46)</f>
        <v/>
      </c>
      <c r="C1285" s="48" t="str">
        <f>IF('1_geral'!$D$46="","",'1_geral'!$D$46)</f>
        <v/>
      </c>
      <c r="D1285" s="35" t="str">
        <f>IF(C1285="","",1/'3_pessoal'!C$46)</f>
        <v/>
      </c>
      <c r="E1285" s="11">
        <f>IF(C1285="",0,'3_pessoal'!DO$46)</f>
        <v>0</v>
      </c>
      <c r="F1285" s="108">
        <f>IF(C1285="",0,'3_pessoal'!DQ$46)</f>
        <v>0</v>
      </c>
      <c r="G1285" s="11">
        <f t="shared" si="611"/>
        <v>0</v>
      </c>
      <c r="I1285" s="11">
        <f t="shared" si="636"/>
        <v>0</v>
      </c>
      <c r="J1285" s="112">
        <f t="shared" si="637"/>
        <v>0</v>
      </c>
      <c r="L1285" s="11">
        <f t="shared" si="612"/>
        <v>0</v>
      </c>
      <c r="M1285" s="108">
        <f t="shared" si="613"/>
        <v>0</v>
      </c>
      <c r="O1285" s="11">
        <f t="shared" si="614"/>
        <v>0</v>
      </c>
      <c r="P1285" s="108">
        <f t="shared" si="615"/>
        <v>0</v>
      </c>
      <c r="R1285" s="11">
        <f t="shared" si="616"/>
        <v>0</v>
      </c>
      <c r="S1285" s="108">
        <f t="shared" si="617"/>
        <v>0</v>
      </c>
      <c r="U1285" s="11">
        <f t="shared" si="618"/>
        <v>0</v>
      </c>
      <c r="V1285" s="108">
        <f t="shared" si="619"/>
        <v>0</v>
      </c>
      <c r="X1285" s="11">
        <f t="shared" si="620"/>
        <v>0</v>
      </c>
      <c r="Y1285" s="108">
        <f t="shared" si="621"/>
        <v>0</v>
      </c>
      <c r="AA1285" s="11">
        <f t="shared" si="622"/>
        <v>0</v>
      </c>
      <c r="AB1285" s="108">
        <f t="shared" si="623"/>
        <v>0</v>
      </c>
      <c r="AD1285" s="11">
        <f t="shared" si="624"/>
        <v>0</v>
      </c>
      <c r="AE1285" s="108">
        <f t="shared" si="625"/>
        <v>0</v>
      </c>
      <c r="AG1285" s="11">
        <f t="shared" si="626"/>
        <v>0</v>
      </c>
      <c r="AH1285" s="108">
        <f t="shared" si="627"/>
        <v>0</v>
      </c>
      <c r="AJ1285" s="11">
        <f t="shared" si="628"/>
        <v>0</v>
      </c>
      <c r="AK1285" s="108">
        <f t="shared" si="629"/>
        <v>0</v>
      </c>
      <c r="AM1285" s="11">
        <f t="shared" si="630"/>
        <v>0</v>
      </c>
      <c r="AN1285" s="108">
        <f t="shared" si="631"/>
        <v>0</v>
      </c>
      <c r="AP1285" s="11">
        <f t="shared" si="632"/>
        <v>0</v>
      </c>
      <c r="AQ1285" s="108">
        <f t="shared" si="633"/>
        <v>0</v>
      </c>
      <c r="AS1285" s="11">
        <f t="shared" si="634"/>
        <v>0</v>
      </c>
      <c r="AT1285" s="108">
        <f t="shared" si="635"/>
        <v>0</v>
      </c>
      <c r="AU1285" s="158" t="str">
        <f>IF(C1285="","",VLOOKUP(B1285,apoio!P:S,4,0))</f>
        <v/>
      </c>
    </row>
    <row r="1286" spans="1:47" ht="15" customHeight="1" x14ac:dyDescent="0.25">
      <c r="A1286" s="7" t="str">
        <f>IF('1_geral'!$D$47="","",'1_geral'!$A$47)</f>
        <v/>
      </c>
      <c r="B1286" s="49" t="str">
        <f>IF('1_geral'!$G$47="","",'1_geral'!$G$47)</f>
        <v/>
      </c>
      <c r="C1286" s="49" t="str">
        <f>IF('1_geral'!$D$47="","",'1_geral'!$D$47)</f>
        <v/>
      </c>
      <c r="D1286" s="35" t="str">
        <f>IF(C1286="","",1/'3_pessoal'!C$47)</f>
        <v/>
      </c>
      <c r="E1286" s="12">
        <f>IF(C1286="",0,'3_pessoal'!DO$47)</f>
        <v>0</v>
      </c>
      <c r="F1286" s="33">
        <f>IF(C1286="",0,'3_pessoal'!DQ$47)</f>
        <v>0</v>
      </c>
      <c r="G1286" s="12">
        <f t="shared" si="611"/>
        <v>0</v>
      </c>
      <c r="I1286" s="12">
        <f t="shared" si="636"/>
        <v>0</v>
      </c>
      <c r="J1286" s="12">
        <f t="shared" si="637"/>
        <v>0</v>
      </c>
      <c r="L1286" s="12">
        <f t="shared" si="612"/>
        <v>0</v>
      </c>
      <c r="M1286" s="33">
        <f t="shared" si="613"/>
        <v>0</v>
      </c>
      <c r="O1286" s="12">
        <f t="shared" si="614"/>
        <v>0</v>
      </c>
      <c r="P1286" s="33">
        <f t="shared" si="615"/>
        <v>0</v>
      </c>
      <c r="R1286" s="12">
        <f t="shared" si="616"/>
        <v>0</v>
      </c>
      <c r="S1286" s="33">
        <f t="shared" si="617"/>
        <v>0</v>
      </c>
      <c r="U1286" s="12">
        <f t="shared" si="618"/>
        <v>0</v>
      </c>
      <c r="V1286" s="33">
        <f t="shared" si="619"/>
        <v>0</v>
      </c>
      <c r="X1286" s="12">
        <f t="shared" si="620"/>
        <v>0</v>
      </c>
      <c r="Y1286" s="33">
        <f t="shared" si="621"/>
        <v>0</v>
      </c>
      <c r="AA1286" s="12">
        <f t="shared" si="622"/>
        <v>0</v>
      </c>
      <c r="AB1286" s="33">
        <f t="shared" si="623"/>
        <v>0</v>
      </c>
      <c r="AD1286" s="12">
        <f t="shared" si="624"/>
        <v>0</v>
      </c>
      <c r="AE1286" s="33">
        <f t="shared" si="625"/>
        <v>0</v>
      </c>
      <c r="AG1286" s="12">
        <f t="shared" si="626"/>
        <v>0</v>
      </c>
      <c r="AH1286" s="33">
        <f t="shared" si="627"/>
        <v>0</v>
      </c>
      <c r="AJ1286" s="12">
        <f t="shared" si="628"/>
        <v>0</v>
      </c>
      <c r="AK1286" s="33">
        <f t="shared" si="629"/>
        <v>0</v>
      </c>
      <c r="AM1286" s="12">
        <f t="shared" si="630"/>
        <v>0</v>
      </c>
      <c r="AN1286" s="33">
        <f t="shared" si="631"/>
        <v>0</v>
      </c>
      <c r="AP1286" s="12">
        <f t="shared" si="632"/>
        <v>0</v>
      </c>
      <c r="AQ1286" s="33">
        <f t="shared" si="633"/>
        <v>0</v>
      </c>
      <c r="AS1286" s="12">
        <f t="shared" si="634"/>
        <v>0</v>
      </c>
      <c r="AT1286" s="33">
        <f t="shared" si="635"/>
        <v>0</v>
      </c>
      <c r="AU1286" s="158" t="str">
        <f>IF(C1286="","",VLOOKUP(B1286,apoio!P:S,4,0))</f>
        <v/>
      </c>
    </row>
    <row r="1287" spans="1:47" ht="15" customHeight="1" x14ac:dyDescent="0.25">
      <c r="A1287" s="10" t="str">
        <f>IF('1_geral'!$D$48="","",'1_geral'!$A$48)</f>
        <v/>
      </c>
      <c r="B1287" s="48" t="str">
        <f>IF('1_geral'!$G$48="","",'1_geral'!$G$48)</f>
        <v/>
      </c>
      <c r="C1287" s="48" t="str">
        <f>IF('1_geral'!$D$48="","",'1_geral'!$D$48)</f>
        <v/>
      </c>
      <c r="D1287" s="35" t="str">
        <f>IF(C1287="","",1/'3_pessoal'!C$48)</f>
        <v/>
      </c>
      <c r="E1287" s="11">
        <f>IF(C1287="",0,'3_pessoal'!DO$48)</f>
        <v>0</v>
      </c>
      <c r="F1287" s="108">
        <f>IF(C1287="",0,'3_pessoal'!DQ$48)</f>
        <v>0</v>
      </c>
      <c r="G1287" s="11">
        <f t="shared" si="611"/>
        <v>0</v>
      </c>
      <c r="I1287" s="11">
        <f t="shared" si="636"/>
        <v>0</v>
      </c>
      <c r="J1287" s="112">
        <f t="shared" si="637"/>
        <v>0</v>
      </c>
      <c r="L1287" s="11">
        <f t="shared" si="612"/>
        <v>0</v>
      </c>
      <c r="M1287" s="108">
        <f t="shared" si="613"/>
        <v>0</v>
      </c>
      <c r="O1287" s="11">
        <f t="shared" si="614"/>
        <v>0</v>
      </c>
      <c r="P1287" s="108">
        <f t="shared" si="615"/>
        <v>0</v>
      </c>
      <c r="R1287" s="11">
        <f t="shared" si="616"/>
        <v>0</v>
      </c>
      <c r="S1287" s="108">
        <f t="shared" si="617"/>
        <v>0</v>
      </c>
      <c r="U1287" s="11">
        <f t="shared" si="618"/>
        <v>0</v>
      </c>
      <c r="V1287" s="108">
        <f t="shared" si="619"/>
        <v>0</v>
      </c>
      <c r="X1287" s="11">
        <f t="shared" si="620"/>
        <v>0</v>
      </c>
      <c r="Y1287" s="108">
        <f t="shared" si="621"/>
        <v>0</v>
      </c>
      <c r="AA1287" s="11">
        <f t="shared" si="622"/>
        <v>0</v>
      </c>
      <c r="AB1287" s="108">
        <f t="shared" si="623"/>
        <v>0</v>
      </c>
      <c r="AD1287" s="11">
        <f t="shared" si="624"/>
        <v>0</v>
      </c>
      <c r="AE1287" s="108">
        <f t="shared" si="625"/>
        <v>0</v>
      </c>
      <c r="AG1287" s="11">
        <f t="shared" si="626"/>
        <v>0</v>
      </c>
      <c r="AH1287" s="108">
        <f t="shared" si="627"/>
        <v>0</v>
      </c>
      <c r="AJ1287" s="11">
        <f t="shared" si="628"/>
        <v>0</v>
      </c>
      <c r="AK1287" s="108">
        <f t="shared" si="629"/>
        <v>0</v>
      </c>
      <c r="AM1287" s="11">
        <f t="shared" si="630"/>
        <v>0</v>
      </c>
      <c r="AN1287" s="108">
        <f t="shared" si="631"/>
        <v>0</v>
      </c>
      <c r="AP1287" s="11">
        <f t="shared" si="632"/>
        <v>0</v>
      </c>
      <c r="AQ1287" s="108">
        <f t="shared" si="633"/>
        <v>0</v>
      </c>
      <c r="AS1287" s="11">
        <f t="shared" si="634"/>
        <v>0</v>
      </c>
      <c r="AT1287" s="108">
        <f t="shared" si="635"/>
        <v>0</v>
      </c>
      <c r="AU1287" s="158" t="str">
        <f>IF(C1287="","",VLOOKUP(B1287,apoio!P:S,4,0))</f>
        <v/>
      </c>
    </row>
    <row r="1288" spans="1:47" ht="15" customHeight="1" x14ac:dyDescent="0.25">
      <c r="A1288" s="7" t="str">
        <f>IF('1_geral'!$D$49="","",'1_geral'!$A$49)</f>
        <v/>
      </c>
      <c r="B1288" s="49" t="str">
        <f>IF('1_geral'!$G$49="","",'1_geral'!$G$49)</f>
        <v/>
      </c>
      <c r="C1288" s="49" t="str">
        <f>IF('1_geral'!$D$49="","",'1_geral'!$D$49)</f>
        <v/>
      </c>
      <c r="D1288" s="35" t="str">
        <f>IF(C1288="","",1/'3_pessoal'!C$49)</f>
        <v/>
      </c>
      <c r="E1288" s="12">
        <f>IF(C1288="",0,'3_pessoal'!DO$49)</f>
        <v>0</v>
      </c>
      <c r="F1288" s="33">
        <f>IF(C1288="",0,'3_pessoal'!DQ$49)</f>
        <v>0</v>
      </c>
      <c r="G1288" s="12">
        <f t="shared" si="611"/>
        <v>0</v>
      </c>
      <c r="I1288" s="12">
        <f t="shared" si="636"/>
        <v>0</v>
      </c>
      <c r="J1288" s="12">
        <f t="shared" si="637"/>
        <v>0</v>
      </c>
      <c r="L1288" s="12">
        <f t="shared" si="612"/>
        <v>0</v>
      </c>
      <c r="M1288" s="33">
        <f t="shared" si="613"/>
        <v>0</v>
      </c>
      <c r="O1288" s="12">
        <f t="shared" si="614"/>
        <v>0</v>
      </c>
      <c r="P1288" s="33">
        <f t="shared" si="615"/>
        <v>0</v>
      </c>
      <c r="R1288" s="12">
        <f t="shared" si="616"/>
        <v>0</v>
      </c>
      <c r="S1288" s="33">
        <f t="shared" si="617"/>
        <v>0</v>
      </c>
      <c r="U1288" s="12">
        <f t="shared" si="618"/>
        <v>0</v>
      </c>
      <c r="V1288" s="33">
        <f t="shared" si="619"/>
        <v>0</v>
      </c>
      <c r="X1288" s="12">
        <f t="shared" si="620"/>
        <v>0</v>
      </c>
      <c r="Y1288" s="33">
        <f t="shared" si="621"/>
        <v>0</v>
      </c>
      <c r="AA1288" s="12">
        <f t="shared" si="622"/>
        <v>0</v>
      </c>
      <c r="AB1288" s="33">
        <f t="shared" si="623"/>
        <v>0</v>
      </c>
      <c r="AD1288" s="12">
        <f t="shared" si="624"/>
        <v>0</v>
      </c>
      <c r="AE1288" s="33">
        <f t="shared" si="625"/>
        <v>0</v>
      </c>
      <c r="AG1288" s="12">
        <f t="shared" si="626"/>
        <v>0</v>
      </c>
      <c r="AH1288" s="33">
        <f t="shared" si="627"/>
        <v>0</v>
      </c>
      <c r="AJ1288" s="12">
        <f t="shared" si="628"/>
        <v>0</v>
      </c>
      <c r="AK1288" s="33">
        <f t="shared" si="629"/>
        <v>0</v>
      </c>
      <c r="AM1288" s="12">
        <f t="shared" si="630"/>
        <v>0</v>
      </c>
      <c r="AN1288" s="33">
        <f t="shared" si="631"/>
        <v>0</v>
      </c>
      <c r="AP1288" s="12">
        <f t="shared" si="632"/>
        <v>0</v>
      </c>
      <c r="AQ1288" s="33">
        <f t="shared" si="633"/>
        <v>0</v>
      </c>
      <c r="AS1288" s="12">
        <f t="shared" si="634"/>
        <v>0</v>
      </c>
      <c r="AT1288" s="33">
        <f t="shared" si="635"/>
        <v>0</v>
      </c>
      <c r="AU1288" s="158" t="str">
        <f>IF(C1288="","",VLOOKUP(B1288,apoio!P:S,4,0))</f>
        <v/>
      </c>
    </row>
    <row r="1289" spans="1:47" ht="15" customHeight="1" x14ac:dyDescent="0.25">
      <c r="A1289" s="10" t="str">
        <f>IF('1_geral'!$D$50="","",'1_geral'!$A$50)</f>
        <v/>
      </c>
      <c r="B1289" s="48" t="str">
        <f>IF('1_geral'!$G$50="","",'1_geral'!$G$50)</f>
        <v/>
      </c>
      <c r="C1289" s="48" t="str">
        <f>IF('1_geral'!$D$50="","",'1_geral'!$D$50)</f>
        <v/>
      </c>
      <c r="D1289" s="35" t="str">
        <f>IF(C1289="","",1/'3_pessoal'!C$50)</f>
        <v/>
      </c>
      <c r="E1289" s="11">
        <f>IF(C1289="",0,'3_pessoal'!DO$50)</f>
        <v>0</v>
      </c>
      <c r="F1289" s="108">
        <f>IF(C1289="",0,'3_pessoal'!DQ$50)</f>
        <v>0</v>
      </c>
      <c r="G1289" s="11">
        <f t="shared" si="611"/>
        <v>0</v>
      </c>
      <c r="I1289" s="11">
        <f t="shared" si="636"/>
        <v>0</v>
      </c>
      <c r="J1289" s="112">
        <f t="shared" si="637"/>
        <v>0</v>
      </c>
      <c r="L1289" s="11">
        <f t="shared" si="612"/>
        <v>0</v>
      </c>
      <c r="M1289" s="108">
        <f t="shared" si="613"/>
        <v>0</v>
      </c>
      <c r="O1289" s="11">
        <f t="shared" si="614"/>
        <v>0</v>
      </c>
      <c r="P1289" s="108">
        <f t="shared" si="615"/>
        <v>0</v>
      </c>
      <c r="R1289" s="11">
        <f t="shared" si="616"/>
        <v>0</v>
      </c>
      <c r="S1289" s="108">
        <f t="shared" si="617"/>
        <v>0</v>
      </c>
      <c r="U1289" s="11">
        <f t="shared" si="618"/>
        <v>0</v>
      </c>
      <c r="V1289" s="108">
        <f t="shared" si="619"/>
        <v>0</v>
      </c>
      <c r="X1289" s="11">
        <f t="shared" si="620"/>
        <v>0</v>
      </c>
      <c r="Y1289" s="108">
        <f t="shared" si="621"/>
        <v>0</v>
      </c>
      <c r="AA1289" s="11">
        <f t="shared" si="622"/>
        <v>0</v>
      </c>
      <c r="AB1289" s="108">
        <f t="shared" si="623"/>
        <v>0</v>
      </c>
      <c r="AD1289" s="11">
        <f t="shared" si="624"/>
        <v>0</v>
      </c>
      <c r="AE1289" s="108">
        <f t="shared" si="625"/>
        <v>0</v>
      </c>
      <c r="AG1289" s="11">
        <f t="shared" si="626"/>
        <v>0</v>
      </c>
      <c r="AH1289" s="108">
        <f t="shared" si="627"/>
        <v>0</v>
      </c>
      <c r="AJ1289" s="11">
        <f t="shared" si="628"/>
        <v>0</v>
      </c>
      <c r="AK1289" s="108">
        <f t="shared" si="629"/>
        <v>0</v>
      </c>
      <c r="AM1289" s="11">
        <f t="shared" si="630"/>
        <v>0</v>
      </c>
      <c r="AN1289" s="108">
        <f t="shared" si="631"/>
        <v>0</v>
      </c>
      <c r="AP1289" s="11">
        <f t="shared" si="632"/>
        <v>0</v>
      </c>
      <c r="AQ1289" s="108">
        <f t="shared" si="633"/>
        <v>0</v>
      </c>
      <c r="AS1289" s="11">
        <f t="shared" si="634"/>
        <v>0</v>
      </c>
      <c r="AT1289" s="108">
        <f t="shared" si="635"/>
        <v>0</v>
      </c>
      <c r="AU1289" s="158" t="str">
        <f>IF(C1289="","",VLOOKUP(B1289,apoio!P:S,4,0))</f>
        <v/>
      </c>
    </row>
    <row r="1290" spans="1:47" ht="15" customHeight="1" x14ac:dyDescent="0.25">
      <c r="A1290" s="7" t="str">
        <f>IF('1_geral'!$D$51="","",'1_geral'!$A$51)</f>
        <v/>
      </c>
      <c r="B1290" s="49" t="str">
        <f>IF('1_geral'!$G$51="","",'1_geral'!$G$51)</f>
        <v/>
      </c>
      <c r="C1290" s="49" t="str">
        <f>IF('1_geral'!$D$51="","",'1_geral'!$D$51)</f>
        <v/>
      </c>
      <c r="D1290" s="35" t="str">
        <f>IF(C1290="","",1/'3_pessoal'!C$51)</f>
        <v/>
      </c>
      <c r="E1290" s="12">
        <f>IF(C1290="",0,'3_pessoal'!DO$51)</f>
        <v>0</v>
      </c>
      <c r="F1290" s="33">
        <f>IF(C1290="",0,'3_pessoal'!DQ$51)</f>
        <v>0</v>
      </c>
      <c r="G1290" s="12">
        <f t="shared" si="611"/>
        <v>0</v>
      </c>
      <c r="I1290" s="12">
        <f t="shared" si="636"/>
        <v>0</v>
      </c>
      <c r="J1290" s="12">
        <f t="shared" si="637"/>
        <v>0</v>
      </c>
      <c r="L1290" s="12">
        <f t="shared" si="612"/>
        <v>0</v>
      </c>
      <c r="M1290" s="33">
        <f t="shared" si="613"/>
        <v>0</v>
      </c>
      <c r="O1290" s="12">
        <f t="shared" si="614"/>
        <v>0</v>
      </c>
      <c r="P1290" s="33">
        <f t="shared" si="615"/>
        <v>0</v>
      </c>
      <c r="R1290" s="12">
        <f t="shared" si="616"/>
        <v>0</v>
      </c>
      <c r="S1290" s="33">
        <f t="shared" si="617"/>
        <v>0</v>
      </c>
      <c r="U1290" s="12">
        <f t="shared" si="618"/>
        <v>0</v>
      </c>
      <c r="V1290" s="33">
        <f t="shared" si="619"/>
        <v>0</v>
      </c>
      <c r="X1290" s="12">
        <f t="shared" si="620"/>
        <v>0</v>
      </c>
      <c r="Y1290" s="33">
        <f t="shared" si="621"/>
        <v>0</v>
      </c>
      <c r="AA1290" s="12">
        <f t="shared" si="622"/>
        <v>0</v>
      </c>
      <c r="AB1290" s="33">
        <f t="shared" si="623"/>
        <v>0</v>
      </c>
      <c r="AD1290" s="12">
        <f t="shared" si="624"/>
        <v>0</v>
      </c>
      <c r="AE1290" s="33">
        <f t="shared" si="625"/>
        <v>0</v>
      </c>
      <c r="AG1290" s="12">
        <f t="shared" si="626"/>
        <v>0</v>
      </c>
      <c r="AH1290" s="33">
        <f t="shared" si="627"/>
        <v>0</v>
      </c>
      <c r="AJ1290" s="12">
        <f t="shared" si="628"/>
        <v>0</v>
      </c>
      <c r="AK1290" s="33">
        <f t="shared" si="629"/>
        <v>0</v>
      </c>
      <c r="AM1290" s="12">
        <f t="shared" si="630"/>
        <v>0</v>
      </c>
      <c r="AN1290" s="33">
        <f t="shared" si="631"/>
        <v>0</v>
      </c>
      <c r="AP1290" s="12">
        <f t="shared" si="632"/>
        <v>0</v>
      </c>
      <c r="AQ1290" s="33">
        <f t="shared" si="633"/>
        <v>0</v>
      </c>
      <c r="AS1290" s="12">
        <f t="shared" si="634"/>
        <v>0</v>
      </c>
      <c r="AT1290" s="33">
        <f t="shared" si="635"/>
        <v>0</v>
      </c>
      <c r="AU1290" s="158" t="str">
        <f>IF(C1290="","",VLOOKUP(B1290,apoio!P:S,4,0))</f>
        <v/>
      </c>
    </row>
    <row r="1291" spans="1:47" ht="15" customHeight="1" x14ac:dyDescent="0.25">
      <c r="A1291" s="10" t="str">
        <f>IF('1_geral'!$D$52="","",'1_geral'!$A$52)</f>
        <v/>
      </c>
      <c r="B1291" s="48" t="str">
        <f>IF('1_geral'!$G$52="","",'1_geral'!$G$52)</f>
        <v/>
      </c>
      <c r="C1291" s="48" t="str">
        <f>IF('1_geral'!$D$52="","",'1_geral'!$D$52)</f>
        <v/>
      </c>
      <c r="D1291" s="35" t="str">
        <f>IF(C1291="","",1/'3_pessoal'!C$52)</f>
        <v/>
      </c>
      <c r="E1291" s="11">
        <f>IF(C1291="",0,'3_pessoal'!DO$52)</f>
        <v>0</v>
      </c>
      <c r="F1291" s="108">
        <f>IF(C1291="",0,'3_pessoal'!DQ$52)</f>
        <v>0</v>
      </c>
      <c r="G1291" s="11">
        <f t="shared" si="611"/>
        <v>0</v>
      </c>
      <c r="I1291" s="11">
        <f t="shared" si="636"/>
        <v>0</v>
      </c>
      <c r="J1291" s="112">
        <f t="shared" si="637"/>
        <v>0</v>
      </c>
      <c r="L1291" s="11">
        <f t="shared" si="612"/>
        <v>0</v>
      </c>
      <c r="M1291" s="108">
        <f t="shared" si="613"/>
        <v>0</v>
      </c>
      <c r="O1291" s="11">
        <f t="shared" si="614"/>
        <v>0</v>
      </c>
      <c r="P1291" s="108">
        <f t="shared" si="615"/>
        <v>0</v>
      </c>
      <c r="R1291" s="11">
        <f t="shared" si="616"/>
        <v>0</v>
      </c>
      <c r="S1291" s="108">
        <f t="shared" si="617"/>
        <v>0</v>
      </c>
      <c r="U1291" s="11">
        <f t="shared" si="618"/>
        <v>0</v>
      </c>
      <c r="V1291" s="108">
        <f t="shared" si="619"/>
        <v>0</v>
      </c>
      <c r="X1291" s="11">
        <f t="shared" si="620"/>
        <v>0</v>
      </c>
      <c r="Y1291" s="108">
        <f t="shared" si="621"/>
        <v>0</v>
      </c>
      <c r="AA1291" s="11">
        <f t="shared" si="622"/>
        <v>0</v>
      </c>
      <c r="AB1291" s="108">
        <f t="shared" si="623"/>
        <v>0</v>
      </c>
      <c r="AD1291" s="11">
        <f t="shared" si="624"/>
        <v>0</v>
      </c>
      <c r="AE1291" s="108">
        <f t="shared" si="625"/>
        <v>0</v>
      </c>
      <c r="AG1291" s="11">
        <f t="shared" si="626"/>
        <v>0</v>
      </c>
      <c r="AH1291" s="108">
        <f t="shared" si="627"/>
        <v>0</v>
      </c>
      <c r="AJ1291" s="11">
        <f t="shared" si="628"/>
        <v>0</v>
      </c>
      <c r="AK1291" s="108">
        <f t="shared" si="629"/>
        <v>0</v>
      </c>
      <c r="AM1291" s="11">
        <f t="shared" si="630"/>
        <v>0</v>
      </c>
      <c r="AN1291" s="108">
        <f t="shared" si="631"/>
        <v>0</v>
      </c>
      <c r="AP1291" s="11">
        <f t="shared" si="632"/>
        <v>0</v>
      </c>
      <c r="AQ1291" s="108">
        <f t="shared" si="633"/>
        <v>0</v>
      </c>
      <c r="AS1291" s="11">
        <f t="shared" si="634"/>
        <v>0</v>
      </c>
      <c r="AT1291" s="108">
        <f t="shared" si="635"/>
        <v>0</v>
      </c>
      <c r="AU1291" s="158" t="str">
        <f>IF(C1291="","",VLOOKUP(B1291,apoio!P:S,4,0))</f>
        <v/>
      </c>
    </row>
    <row r="1292" spans="1:47" ht="15" customHeight="1" x14ac:dyDescent="0.25">
      <c r="A1292" s="7" t="str">
        <f>IF('1_geral'!$D$53="","",'1_geral'!$A$53)</f>
        <v/>
      </c>
      <c r="B1292" s="49" t="str">
        <f>IF('1_geral'!$G$53="","",'1_geral'!$G$53)</f>
        <v/>
      </c>
      <c r="C1292" s="49" t="str">
        <f>IF('1_geral'!$D$53="","",'1_geral'!$D$53)</f>
        <v/>
      </c>
      <c r="D1292" s="35" t="str">
        <f>IF(C1292="","",1/'3_pessoal'!C$53)</f>
        <v/>
      </c>
      <c r="E1292" s="12">
        <f>IF(C1292="",0,'3_pessoal'!DO$53)</f>
        <v>0</v>
      </c>
      <c r="F1292" s="33">
        <f>IF(C1292="",0,'3_pessoal'!DQ$53)</f>
        <v>0</v>
      </c>
      <c r="G1292" s="12">
        <f t="shared" si="611"/>
        <v>0</v>
      </c>
      <c r="I1292" s="12">
        <f t="shared" si="636"/>
        <v>0</v>
      </c>
      <c r="J1292" s="12">
        <f t="shared" si="637"/>
        <v>0</v>
      </c>
      <c r="L1292" s="12">
        <f t="shared" si="612"/>
        <v>0</v>
      </c>
      <c r="M1292" s="33">
        <f t="shared" si="613"/>
        <v>0</v>
      </c>
      <c r="O1292" s="12">
        <f t="shared" si="614"/>
        <v>0</v>
      </c>
      <c r="P1292" s="33">
        <f t="shared" si="615"/>
        <v>0</v>
      </c>
      <c r="R1292" s="12">
        <f t="shared" si="616"/>
        <v>0</v>
      </c>
      <c r="S1292" s="33">
        <f t="shared" si="617"/>
        <v>0</v>
      </c>
      <c r="U1292" s="12">
        <f t="shared" si="618"/>
        <v>0</v>
      </c>
      <c r="V1292" s="33">
        <f t="shared" si="619"/>
        <v>0</v>
      </c>
      <c r="X1292" s="12">
        <f t="shared" si="620"/>
        <v>0</v>
      </c>
      <c r="Y1292" s="33">
        <f t="shared" si="621"/>
        <v>0</v>
      </c>
      <c r="AA1292" s="12">
        <f t="shared" si="622"/>
        <v>0</v>
      </c>
      <c r="AB1292" s="33">
        <f t="shared" si="623"/>
        <v>0</v>
      </c>
      <c r="AD1292" s="12">
        <f t="shared" si="624"/>
        <v>0</v>
      </c>
      <c r="AE1292" s="33">
        <f t="shared" si="625"/>
        <v>0</v>
      </c>
      <c r="AG1292" s="12">
        <f t="shared" si="626"/>
        <v>0</v>
      </c>
      <c r="AH1292" s="33">
        <f t="shared" si="627"/>
        <v>0</v>
      </c>
      <c r="AJ1292" s="12">
        <f t="shared" si="628"/>
        <v>0</v>
      </c>
      <c r="AK1292" s="33">
        <f t="shared" si="629"/>
        <v>0</v>
      </c>
      <c r="AM1292" s="12">
        <f t="shared" si="630"/>
        <v>0</v>
      </c>
      <c r="AN1292" s="33">
        <f t="shared" si="631"/>
        <v>0</v>
      </c>
      <c r="AP1292" s="12">
        <f t="shared" si="632"/>
        <v>0</v>
      </c>
      <c r="AQ1292" s="33">
        <f t="shared" si="633"/>
        <v>0</v>
      </c>
      <c r="AS1292" s="12">
        <f t="shared" si="634"/>
        <v>0</v>
      </c>
      <c r="AT1292" s="33">
        <f t="shared" si="635"/>
        <v>0</v>
      </c>
      <c r="AU1292" s="158" t="str">
        <f>IF(C1292="","",VLOOKUP(B1292,apoio!P:S,4,0))</f>
        <v/>
      </c>
    </row>
    <row r="1293" spans="1:47" ht="15" customHeight="1" x14ac:dyDescent="0.25">
      <c r="A1293" s="10" t="str">
        <f>IF('1_geral'!$D$54="","",'1_geral'!$A$54)</f>
        <v/>
      </c>
      <c r="B1293" s="48" t="str">
        <f>IF('1_geral'!$G$54="","",'1_geral'!$G$54)</f>
        <v/>
      </c>
      <c r="C1293" s="48" t="str">
        <f>IF('1_geral'!$D$54="","",'1_geral'!$D$54)</f>
        <v/>
      </c>
      <c r="D1293" s="35" t="str">
        <f>IF(C1293="","",1/'3_pessoal'!C$54)</f>
        <v/>
      </c>
      <c r="E1293" s="11">
        <f>IF(C1293="",0,'3_pessoal'!DO$54)</f>
        <v>0</v>
      </c>
      <c r="F1293" s="108">
        <f>IF(C1293="",0,'3_pessoal'!DQ$54)</f>
        <v>0</v>
      </c>
      <c r="G1293" s="11">
        <f t="shared" si="611"/>
        <v>0</v>
      </c>
      <c r="I1293" s="11">
        <f t="shared" si="636"/>
        <v>0</v>
      </c>
      <c r="J1293" s="112">
        <f t="shared" si="637"/>
        <v>0</v>
      </c>
      <c r="L1293" s="11">
        <f t="shared" si="612"/>
        <v>0</v>
      </c>
      <c r="M1293" s="108">
        <f t="shared" si="613"/>
        <v>0</v>
      </c>
      <c r="O1293" s="11">
        <f t="shared" si="614"/>
        <v>0</v>
      </c>
      <c r="P1293" s="108">
        <f t="shared" si="615"/>
        <v>0</v>
      </c>
      <c r="R1293" s="11">
        <f t="shared" si="616"/>
        <v>0</v>
      </c>
      <c r="S1293" s="108">
        <f t="shared" si="617"/>
        <v>0</v>
      </c>
      <c r="U1293" s="11">
        <f t="shared" si="618"/>
        <v>0</v>
      </c>
      <c r="V1293" s="108">
        <f t="shared" si="619"/>
        <v>0</v>
      </c>
      <c r="X1293" s="11">
        <f t="shared" si="620"/>
        <v>0</v>
      </c>
      <c r="Y1293" s="108">
        <f t="shared" si="621"/>
        <v>0</v>
      </c>
      <c r="AA1293" s="11">
        <f t="shared" si="622"/>
        <v>0</v>
      </c>
      <c r="AB1293" s="108">
        <f t="shared" si="623"/>
        <v>0</v>
      </c>
      <c r="AD1293" s="11">
        <f t="shared" si="624"/>
        <v>0</v>
      </c>
      <c r="AE1293" s="108">
        <f t="shared" si="625"/>
        <v>0</v>
      </c>
      <c r="AG1293" s="11">
        <f t="shared" si="626"/>
        <v>0</v>
      </c>
      <c r="AH1293" s="108">
        <f t="shared" si="627"/>
        <v>0</v>
      </c>
      <c r="AJ1293" s="11">
        <f t="shared" si="628"/>
        <v>0</v>
      </c>
      <c r="AK1293" s="108">
        <f t="shared" si="629"/>
        <v>0</v>
      </c>
      <c r="AM1293" s="11">
        <f t="shared" si="630"/>
        <v>0</v>
      </c>
      <c r="AN1293" s="108">
        <f t="shared" si="631"/>
        <v>0</v>
      </c>
      <c r="AP1293" s="11">
        <f t="shared" si="632"/>
        <v>0</v>
      </c>
      <c r="AQ1293" s="108">
        <f t="shared" si="633"/>
        <v>0</v>
      </c>
      <c r="AS1293" s="11">
        <f t="shared" si="634"/>
        <v>0</v>
      </c>
      <c r="AT1293" s="108">
        <f t="shared" si="635"/>
        <v>0</v>
      </c>
      <c r="AU1293" s="158" t="str">
        <f>IF(C1293="","",VLOOKUP(B1293,apoio!P:S,4,0))</f>
        <v/>
      </c>
    </row>
    <row r="1294" spans="1:47" ht="15" customHeight="1" x14ac:dyDescent="0.25">
      <c r="A1294" s="7" t="str">
        <f>IF('1_geral'!$D$55="","",'1_geral'!$A$55)</f>
        <v/>
      </c>
      <c r="B1294" s="49" t="str">
        <f>IF('1_geral'!$G$55="","",'1_geral'!$G$55)</f>
        <v/>
      </c>
      <c r="C1294" s="49" t="str">
        <f>IF('1_geral'!$D$55="","",'1_geral'!$D$55)</f>
        <v/>
      </c>
      <c r="D1294" s="35" t="str">
        <f>IF(C1294="","",1/'3_pessoal'!C$55)</f>
        <v/>
      </c>
      <c r="E1294" s="12">
        <f>IF(C1294="",0,'3_pessoal'!DO$55)</f>
        <v>0</v>
      </c>
      <c r="F1294" s="33">
        <f>IF(C1294="",0,'3_pessoal'!DQ$55)</f>
        <v>0</v>
      </c>
      <c r="G1294" s="12">
        <f t="shared" si="611"/>
        <v>0</v>
      </c>
      <c r="I1294" s="12">
        <f t="shared" si="636"/>
        <v>0</v>
      </c>
      <c r="J1294" s="12">
        <f t="shared" si="637"/>
        <v>0</v>
      </c>
      <c r="L1294" s="12">
        <f t="shared" si="612"/>
        <v>0</v>
      </c>
      <c r="M1294" s="33">
        <f t="shared" si="613"/>
        <v>0</v>
      </c>
      <c r="O1294" s="12">
        <f t="shared" si="614"/>
        <v>0</v>
      </c>
      <c r="P1294" s="33">
        <f t="shared" si="615"/>
        <v>0</v>
      </c>
      <c r="R1294" s="12">
        <f t="shared" si="616"/>
        <v>0</v>
      </c>
      <c r="S1294" s="33">
        <f t="shared" si="617"/>
        <v>0</v>
      </c>
      <c r="U1294" s="12">
        <f t="shared" si="618"/>
        <v>0</v>
      </c>
      <c r="V1294" s="33">
        <f t="shared" si="619"/>
        <v>0</v>
      </c>
      <c r="X1294" s="12">
        <f t="shared" si="620"/>
        <v>0</v>
      </c>
      <c r="Y1294" s="33">
        <f t="shared" si="621"/>
        <v>0</v>
      </c>
      <c r="AA1294" s="12">
        <f t="shared" si="622"/>
        <v>0</v>
      </c>
      <c r="AB1294" s="33">
        <f t="shared" si="623"/>
        <v>0</v>
      </c>
      <c r="AD1294" s="12">
        <f t="shared" si="624"/>
        <v>0</v>
      </c>
      <c r="AE1294" s="33">
        <f t="shared" si="625"/>
        <v>0</v>
      </c>
      <c r="AG1294" s="12">
        <f t="shared" si="626"/>
        <v>0</v>
      </c>
      <c r="AH1294" s="33">
        <f t="shared" si="627"/>
        <v>0</v>
      </c>
      <c r="AJ1294" s="12">
        <f t="shared" si="628"/>
        <v>0</v>
      </c>
      <c r="AK1294" s="33">
        <f t="shared" si="629"/>
        <v>0</v>
      </c>
      <c r="AM1294" s="12">
        <f t="shared" si="630"/>
        <v>0</v>
      </c>
      <c r="AN1294" s="33">
        <f t="shared" si="631"/>
        <v>0</v>
      </c>
      <c r="AP1294" s="12">
        <f t="shared" si="632"/>
        <v>0</v>
      </c>
      <c r="AQ1294" s="33">
        <f t="shared" si="633"/>
        <v>0</v>
      </c>
      <c r="AS1294" s="12">
        <f t="shared" si="634"/>
        <v>0</v>
      </c>
      <c r="AT1294" s="33">
        <f t="shared" si="635"/>
        <v>0</v>
      </c>
      <c r="AU1294" s="158" t="str">
        <f>IF(C1294="","",VLOOKUP(B1294,apoio!P:S,4,0))</f>
        <v/>
      </c>
    </row>
    <row r="1295" spans="1:47" ht="15" customHeight="1" x14ac:dyDescent="0.25">
      <c r="A1295" s="10" t="str">
        <f>IF('1_geral'!$D$56="","",'1_geral'!$A$56)</f>
        <v/>
      </c>
      <c r="B1295" s="48" t="str">
        <f>IF('1_geral'!$G$56="","",'1_geral'!$G$56)</f>
        <v/>
      </c>
      <c r="C1295" s="48" t="str">
        <f>IF('1_geral'!$D$56="","",'1_geral'!$D$56)</f>
        <v/>
      </c>
      <c r="D1295" s="35" t="str">
        <f>IF(C1295="","",1/'3_pessoal'!C$56)</f>
        <v/>
      </c>
      <c r="E1295" s="11">
        <f>IF(C1295="",0,'3_pessoal'!DO$56)</f>
        <v>0</v>
      </c>
      <c r="F1295" s="108">
        <f>IF(C1295="",0,'3_pessoal'!DQ$56)</f>
        <v>0</v>
      </c>
      <c r="G1295" s="11">
        <f t="shared" si="611"/>
        <v>0</v>
      </c>
      <c r="I1295" s="11">
        <f t="shared" si="636"/>
        <v>0</v>
      </c>
      <c r="J1295" s="112">
        <f t="shared" si="637"/>
        <v>0</v>
      </c>
      <c r="L1295" s="11">
        <f t="shared" si="612"/>
        <v>0</v>
      </c>
      <c r="M1295" s="108">
        <f t="shared" si="613"/>
        <v>0</v>
      </c>
      <c r="O1295" s="11">
        <f t="shared" si="614"/>
        <v>0</v>
      </c>
      <c r="P1295" s="108">
        <f t="shared" si="615"/>
        <v>0</v>
      </c>
      <c r="R1295" s="11">
        <f t="shared" si="616"/>
        <v>0</v>
      </c>
      <c r="S1295" s="108">
        <f t="shared" si="617"/>
        <v>0</v>
      </c>
      <c r="U1295" s="11">
        <f t="shared" si="618"/>
        <v>0</v>
      </c>
      <c r="V1295" s="108">
        <f t="shared" si="619"/>
        <v>0</v>
      </c>
      <c r="X1295" s="11">
        <f t="shared" si="620"/>
        <v>0</v>
      </c>
      <c r="Y1295" s="108">
        <f t="shared" si="621"/>
        <v>0</v>
      </c>
      <c r="AA1295" s="11">
        <f t="shared" si="622"/>
        <v>0</v>
      </c>
      <c r="AB1295" s="108">
        <f t="shared" si="623"/>
        <v>0</v>
      </c>
      <c r="AD1295" s="11">
        <f t="shared" si="624"/>
        <v>0</v>
      </c>
      <c r="AE1295" s="108">
        <f t="shared" si="625"/>
        <v>0</v>
      </c>
      <c r="AG1295" s="11">
        <f t="shared" si="626"/>
        <v>0</v>
      </c>
      <c r="AH1295" s="108">
        <f t="shared" si="627"/>
        <v>0</v>
      </c>
      <c r="AJ1295" s="11">
        <f t="shared" si="628"/>
        <v>0</v>
      </c>
      <c r="AK1295" s="108">
        <f t="shared" si="629"/>
        <v>0</v>
      </c>
      <c r="AM1295" s="11">
        <f t="shared" si="630"/>
        <v>0</v>
      </c>
      <c r="AN1295" s="108">
        <f t="shared" si="631"/>
        <v>0</v>
      </c>
      <c r="AP1295" s="11">
        <f t="shared" si="632"/>
        <v>0</v>
      </c>
      <c r="AQ1295" s="108">
        <f t="shared" si="633"/>
        <v>0</v>
      </c>
      <c r="AS1295" s="11">
        <f t="shared" si="634"/>
        <v>0</v>
      </c>
      <c r="AT1295" s="108">
        <f t="shared" si="635"/>
        <v>0</v>
      </c>
      <c r="AU1295" s="158" t="str">
        <f>IF(C1295="","",VLOOKUP(B1295,apoio!P:S,4,0))</f>
        <v/>
      </c>
    </row>
    <row r="1296" spans="1:47" ht="15" customHeight="1" x14ac:dyDescent="0.25">
      <c r="A1296" s="7" t="str">
        <f>IF('1_geral'!$D$57="","",'1_geral'!$A$57)</f>
        <v/>
      </c>
      <c r="B1296" s="49" t="str">
        <f>IF('1_geral'!$G$57="","",'1_geral'!$G$57)</f>
        <v/>
      </c>
      <c r="C1296" s="49" t="str">
        <f>IF('1_geral'!$D$57="","",'1_geral'!$D$57)</f>
        <v/>
      </c>
      <c r="D1296" s="35" t="str">
        <f>IF(C1296="","",1/'3_pessoal'!C$57)</f>
        <v/>
      </c>
      <c r="E1296" s="12">
        <f>IF(C1296="",0,'3_pessoal'!DO$57)</f>
        <v>0</v>
      </c>
      <c r="F1296" s="33">
        <f>IF(C1296="",0,'3_pessoal'!DQ$57)</f>
        <v>0</v>
      </c>
      <c r="G1296" s="12">
        <f t="shared" si="611"/>
        <v>0</v>
      </c>
      <c r="I1296" s="12">
        <f t="shared" si="636"/>
        <v>0</v>
      </c>
      <c r="J1296" s="12">
        <f t="shared" si="637"/>
        <v>0</v>
      </c>
      <c r="L1296" s="12">
        <f t="shared" si="612"/>
        <v>0</v>
      </c>
      <c r="M1296" s="33">
        <f t="shared" si="613"/>
        <v>0</v>
      </c>
      <c r="O1296" s="12">
        <f t="shared" si="614"/>
        <v>0</v>
      </c>
      <c r="P1296" s="33">
        <f t="shared" si="615"/>
        <v>0</v>
      </c>
      <c r="R1296" s="12">
        <f t="shared" si="616"/>
        <v>0</v>
      </c>
      <c r="S1296" s="33">
        <f t="shared" si="617"/>
        <v>0</v>
      </c>
      <c r="U1296" s="12">
        <f t="shared" si="618"/>
        <v>0</v>
      </c>
      <c r="V1296" s="33">
        <f t="shared" si="619"/>
        <v>0</v>
      </c>
      <c r="X1296" s="12">
        <f t="shared" si="620"/>
        <v>0</v>
      </c>
      <c r="Y1296" s="33">
        <f t="shared" si="621"/>
        <v>0</v>
      </c>
      <c r="AA1296" s="12">
        <f t="shared" si="622"/>
        <v>0</v>
      </c>
      <c r="AB1296" s="33">
        <f t="shared" si="623"/>
        <v>0</v>
      </c>
      <c r="AD1296" s="12">
        <f t="shared" si="624"/>
        <v>0</v>
      </c>
      <c r="AE1296" s="33">
        <f t="shared" si="625"/>
        <v>0</v>
      </c>
      <c r="AG1296" s="12">
        <f t="shared" si="626"/>
        <v>0</v>
      </c>
      <c r="AH1296" s="33">
        <f t="shared" si="627"/>
        <v>0</v>
      </c>
      <c r="AJ1296" s="12">
        <f t="shared" si="628"/>
        <v>0</v>
      </c>
      <c r="AK1296" s="33">
        <f t="shared" si="629"/>
        <v>0</v>
      </c>
      <c r="AM1296" s="12">
        <f t="shared" si="630"/>
        <v>0</v>
      </c>
      <c r="AN1296" s="33">
        <f t="shared" si="631"/>
        <v>0</v>
      </c>
      <c r="AP1296" s="12">
        <f t="shared" si="632"/>
        <v>0</v>
      </c>
      <c r="AQ1296" s="33">
        <f t="shared" si="633"/>
        <v>0</v>
      </c>
      <c r="AS1296" s="12">
        <f t="shared" si="634"/>
        <v>0</v>
      </c>
      <c r="AT1296" s="33">
        <f t="shared" si="635"/>
        <v>0</v>
      </c>
      <c r="AU1296" s="158" t="str">
        <f>IF(C1296="","",VLOOKUP(B1296,apoio!P:S,4,0))</f>
        <v/>
      </c>
    </row>
    <row r="1297" spans="1:47" ht="15" customHeight="1" x14ac:dyDescent="0.25">
      <c r="A1297" s="10" t="str">
        <f>IF('1_geral'!$D$58="","",'1_geral'!$A$58)</f>
        <v/>
      </c>
      <c r="B1297" s="48" t="str">
        <f>IF('1_geral'!$G$58="","",'1_geral'!$G$58)</f>
        <v/>
      </c>
      <c r="C1297" s="48" t="str">
        <f>IF('1_geral'!$D$58="","",'1_geral'!$D$58)</f>
        <v/>
      </c>
      <c r="D1297" s="35" t="str">
        <f>IF(C1297="","",1/'3_pessoal'!C$58)</f>
        <v/>
      </c>
      <c r="E1297" s="11">
        <f>IF(C1297="",0,'3_pessoal'!DO$58)</f>
        <v>0</v>
      </c>
      <c r="F1297" s="108">
        <f>IF(C1297="",0,'3_pessoal'!DQ$58)</f>
        <v>0</v>
      </c>
      <c r="G1297" s="11">
        <f t="shared" si="611"/>
        <v>0</v>
      </c>
      <c r="I1297" s="11">
        <f t="shared" si="636"/>
        <v>0</v>
      </c>
      <c r="J1297" s="112">
        <f t="shared" si="637"/>
        <v>0</v>
      </c>
      <c r="L1297" s="11">
        <f t="shared" si="612"/>
        <v>0</v>
      </c>
      <c r="M1297" s="108">
        <f t="shared" si="613"/>
        <v>0</v>
      </c>
      <c r="O1297" s="11">
        <f t="shared" si="614"/>
        <v>0</v>
      </c>
      <c r="P1297" s="108">
        <f t="shared" si="615"/>
        <v>0</v>
      </c>
      <c r="R1297" s="11">
        <f t="shared" si="616"/>
        <v>0</v>
      </c>
      <c r="S1297" s="108">
        <f t="shared" si="617"/>
        <v>0</v>
      </c>
      <c r="U1297" s="11">
        <f t="shared" si="618"/>
        <v>0</v>
      </c>
      <c r="V1297" s="108">
        <f t="shared" si="619"/>
        <v>0</v>
      </c>
      <c r="X1297" s="11">
        <f t="shared" si="620"/>
        <v>0</v>
      </c>
      <c r="Y1297" s="108">
        <f t="shared" si="621"/>
        <v>0</v>
      </c>
      <c r="AA1297" s="11">
        <f t="shared" si="622"/>
        <v>0</v>
      </c>
      <c r="AB1297" s="108">
        <f t="shared" si="623"/>
        <v>0</v>
      </c>
      <c r="AD1297" s="11">
        <f t="shared" si="624"/>
        <v>0</v>
      </c>
      <c r="AE1297" s="108">
        <f t="shared" si="625"/>
        <v>0</v>
      </c>
      <c r="AG1297" s="11">
        <f t="shared" si="626"/>
        <v>0</v>
      </c>
      <c r="AH1297" s="108">
        <f t="shared" si="627"/>
        <v>0</v>
      </c>
      <c r="AJ1297" s="11">
        <f t="shared" si="628"/>
        <v>0</v>
      </c>
      <c r="AK1297" s="108">
        <f t="shared" si="629"/>
        <v>0</v>
      </c>
      <c r="AM1297" s="11">
        <f t="shared" si="630"/>
        <v>0</v>
      </c>
      <c r="AN1297" s="108">
        <f t="shared" si="631"/>
        <v>0</v>
      </c>
      <c r="AP1297" s="11">
        <f t="shared" si="632"/>
        <v>0</v>
      </c>
      <c r="AQ1297" s="108">
        <f t="shared" si="633"/>
        <v>0</v>
      </c>
      <c r="AS1297" s="11">
        <f t="shared" si="634"/>
        <v>0</v>
      </c>
      <c r="AT1297" s="108">
        <f t="shared" si="635"/>
        <v>0</v>
      </c>
      <c r="AU1297" s="158" t="str">
        <f>IF(C1297="","",VLOOKUP(B1297,apoio!P:S,4,0))</f>
        <v/>
      </c>
    </row>
    <row r="1298" spans="1:47" ht="15" customHeight="1" x14ac:dyDescent="0.25">
      <c r="A1298" s="47" t="str">
        <f>IF('1_geral'!$D$59="","",'1_geral'!$A$59)</f>
        <v/>
      </c>
      <c r="B1298" s="50" t="str">
        <f>IF('1_geral'!$G$59="","",'1_geral'!$G$59)</f>
        <v/>
      </c>
      <c r="C1298" s="50" t="str">
        <f>IF('1_geral'!$D$59="","",'1_geral'!$D$59)</f>
        <v/>
      </c>
      <c r="D1298" s="138" t="str">
        <f>IF(C1298="","",1/'3_pessoal'!C$59)</f>
        <v/>
      </c>
      <c r="E1298" s="13">
        <f>IF(C1298="",0,'3_pessoal'!DO$59)</f>
        <v>0</v>
      </c>
      <c r="F1298" s="34">
        <f>IF(C1298="",0,'3_pessoal'!DQ$59)</f>
        <v>0</v>
      </c>
      <c r="G1298" s="13">
        <f t="shared" si="611"/>
        <v>0</v>
      </c>
      <c r="H1298" s="4"/>
      <c r="I1298" s="13">
        <f t="shared" si="636"/>
        <v>0</v>
      </c>
      <c r="J1298" s="13">
        <f t="shared" si="637"/>
        <v>0</v>
      </c>
      <c r="K1298" s="4"/>
      <c r="L1298" s="13">
        <f t="shared" si="612"/>
        <v>0</v>
      </c>
      <c r="M1298" s="34">
        <f t="shared" si="613"/>
        <v>0</v>
      </c>
      <c r="N1298" s="492"/>
      <c r="O1298" s="13">
        <f t="shared" si="614"/>
        <v>0</v>
      </c>
      <c r="P1298" s="34">
        <f t="shared" si="615"/>
        <v>0</v>
      </c>
      <c r="Q1298" s="492"/>
      <c r="R1298" s="13">
        <f t="shared" si="616"/>
        <v>0</v>
      </c>
      <c r="S1298" s="34">
        <f t="shared" si="617"/>
        <v>0</v>
      </c>
      <c r="T1298" s="492"/>
      <c r="U1298" s="13">
        <f t="shared" si="618"/>
        <v>0</v>
      </c>
      <c r="V1298" s="34">
        <f t="shared" si="619"/>
        <v>0</v>
      </c>
      <c r="W1298" s="492"/>
      <c r="X1298" s="13">
        <f t="shared" si="620"/>
        <v>0</v>
      </c>
      <c r="Y1298" s="34">
        <f t="shared" si="621"/>
        <v>0</v>
      </c>
      <c r="Z1298" s="492"/>
      <c r="AA1298" s="13">
        <f t="shared" si="622"/>
        <v>0</v>
      </c>
      <c r="AB1298" s="34">
        <f t="shared" si="623"/>
        <v>0</v>
      </c>
      <c r="AC1298" s="492"/>
      <c r="AD1298" s="13">
        <f t="shared" si="624"/>
        <v>0</v>
      </c>
      <c r="AE1298" s="34">
        <f t="shared" si="625"/>
        <v>0</v>
      </c>
      <c r="AF1298" s="492"/>
      <c r="AG1298" s="13">
        <f t="shared" si="626"/>
        <v>0</v>
      </c>
      <c r="AH1298" s="34">
        <f t="shared" si="627"/>
        <v>0</v>
      </c>
      <c r="AI1298" s="492"/>
      <c r="AJ1298" s="13">
        <f t="shared" si="628"/>
        <v>0</v>
      </c>
      <c r="AK1298" s="34">
        <f t="shared" si="629"/>
        <v>0</v>
      </c>
      <c r="AL1298" s="492"/>
      <c r="AM1298" s="13">
        <f t="shared" si="630"/>
        <v>0</v>
      </c>
      <c r="AN1298" s="34">
        <f t="shared" si="631"/>
        <v>0</v>
      </c>
      <c r="AO1298" s="492"/>
      <c r="AP1298" s="13">
        <f t="shared" si="632"/>
        <v>0</v>
      </c>
      <c r="AQ1298" s="34">
        <f t="shared" si="633"/>
        <v>0</v>
      </c>
      <c r="AR1298" s="492"/>
      <c r="AS1298" s="13">
        <f t="shared" si="634"/>
        <v>0</v>
      </c>
      <c r="AT1298" s="34">
        <f t="shared" si="635"/>
        <v>0</v>
      </c>
      <c r="AU1298" s="158" t="str">
        <f>IF(C1298="","",VLOOKUP(B1298,apoio!P:S,4,0))</f>
        <v/>
      </c>
    </row>
    <row r="1299" spans="1:47" ht="15" customHeight="1" x14ac:dyDescent="0.25">
      <c r="A1299" s="8"/>
      <c r="B1299" s="162" t="s">
        <v>68</v>
      </c>
      <c r="C1299" s="163" t="str">
        <f>'3_pessoal'!DS1</f>
        <v/>
      </c>
      <c r="E1299" s="113"/>
      <c r="F1299" s="113"/>
      <c r="G1299" s="113"/>
    </row>
    <row r="1300" spans="1:47" ht="15" customHeight="1" x14ac:dyDescent="0.25">
      <c r="B1300" s="3" t="s">
        <v>1644</v>
      </c>
      <c r="C1300" s="8" t="str">
        <f>'3_pessoal'!DS2</f>
        <v>Nome Sobrenome</v>
      </c>
      <c r="D1300" s="6"/>
      <c r="E1300" s="113"/>
      <c r="F1300" s="113"/>
      <c r="G1300" s="113"/>
      <c r="I1300" s="159" t="str">
        <f>I1305</f>
        <v>Disponível</v>
      </c>
      <c r="J1300" s="160">
        <f>IFERROR(ABS((J1303-J1304)/J1303),0)</f>
        <v>0</v>
      </c>
      <c r="L1300" s="105" t="str">
        <f>L1305</f>
        <v>Disponível</v>
      </c>
      <c r="M1300" s="157">
        <f>IFERROR(ABS((M1303-M1304)/M1303),0)</f>
        <v>0</v>
      </c>
      <c r="O1300" s="105" t="str">
        <f>O1305</f>
        <v>Disponível</v>
      </c>
      <c r="P1300" s="157">
        <f>IFERROR(ABS((P1303-P1304)/P1303),0)</f>
        <v>0</v>
      </c>
      <c r="R1300" s="105" t="str">
        <f>R1305</f>
        <v>Disponível</v>
      </c>
      <c r="S1300" s="157">
        <f>IFERROR(ABS((S1303-S1304)/S1303),0)</f>
        <v>0</v>
      </c>
      <c r="U1300" s="105" t="str">
        <f>U1305</f>
        <v>Disponível</v>
      </c>
      <c r="V1300" s="157">
        <f>IFERROR(ABS((V1303-V1304)/V1303),0)</f>
        <v>0</v>
      </c>
      <c r="X1300" s="105" t="str">
        <f>X1305</f>
        <v>Disponível</v>
      </c>
      <c r="Y1300" s="157">
        <f>IFERROR(ABS((Y1303-Y1304)/Y1303),0)</f>
        <v>0</v>
      </c>
      <c r="AA1300" s="105" t="str">
        <f>AA1305</f>
        <v>Disponível</v>
      </c>
      <c r="AB1300" s="157">
        <f>IFERROR(ABS((AB1303-AB1304)/AB1303),0)</f>
        <v>0</v>
      </c>
      <c r="AD1300" s="105" t="str">
        <f>AD1305</f>
        <v>Disponível</v>
      </c>
      <c r="AE1300" s="157">
        <f>IFERROR(ABS((AE1303-AE1304)/AE1303),0)</f>
        <v>0</v>
      </c>
      <c r="AG1300" s="105" t="str">
        <f>AG1305</f>
        <v>Disponível</v>
      </c>
      <c r="AH1300" s="157">
        <f>IFERROR(ABS((AH1303-AH1304)/AH1303),0)</f>
        <v>0</v>
      </c>
      <c r="AJ1300" s="105" t="str">
        <f>AJ1305</f>
        <v>Disponível</v>
      </c>
      <c r="AK1300" s="157">
        <f>IFERROR(ABS((AK1303-AK1304)/AK1303),0)</f>
        <v>0</v>
      </c>
      <c r="AM1300" s="105" t="str">
        <f>AM1305</f>
        <v>Disponível</v>
      </c>
      <c r="AN1300" s="157">
        <f>IFERROR(ABS((AN1303-AN1304)/AN1303),0)</f>
        <v>0</v>
      </c>
      <c r="AP1300" s="105" t="str">
        <f>AP1305</f>
        <v>Disponível</v>
      </c>
      <c r="AQ1300" s="157">
        <f>IFERROR(ABS((AQ1303-AQ1304)/AQ1303),0)</f>
        <v>0</v>
      </c>
      <c r="AS1300" s="105" t="str">
        <f>AS1305</f>
        <v>Disponível</v>
      </c>
      <c r="AT1300" s="157">
        <f>IFERROR(ABS((AT1303-AT1304)/AT1303),0)</f>
        <v>0</v>
      </c>
    </row>
    <row r="1301" spans="1:47" ht="15" customHeight="1" x14ac:dyDescent="0.25">
      <c r="B1301" s="3" t="s">
        <v>1645</v>
      </c>
      <c r="C1301" s="8" t="str">
        <f>'1_geral'!$D$2</f>
        <v/>
      </c>
      <c r="E1301" s="647"/>
      <c r="F1301" s="647"/>
      <c r="G1301" s="647"/>
      <c r="I1301" s="35"/>
      <c r="J1301" s="35" t="e">
        <f>(J1303-J1304)/J1303</f>
        <v>#DIV/0!</v>
      </c>
      <c r="K1301" s="35"/>
      <c r="L1301" s="165"/>
      <c r="M1301" s="165" t="e">
        <f>(M1303-M1304)/M1303</f>
        <v>#DIV/0!</v>
      </c>
      <c r="N1301" s="165"/>
      <c r="O1301" s="165"/>
      <c r="P1301" s="165" t="e">
        <f>(P1303-P1304)/P1303</f>
        <v>#DIV/0!</v>
      </c>
      <c r="Q1301" s="165"/>
      <c r="R1301" s="165"/>
      <c r="S1301" s="165" t="e">
        <f>(S1303-S1304)/S1303</f>
        <v>#DIV/0!</v>
      </c>
      <c r="T1301" s="165"/>
      <c r="U1301" s="165"/>
      <c r="V1301" s="165" t="e">
        <f>(V1303-V1304)/V1303</f>
        <v>#DIV/0!</v>
      </c>
      <c r="W1301" s="165"/>
      <c r="X1301" s="165"/>
      <c r="Y1301" s="165" t="e">
        <f>(Y1303-Y1304)/Y1303</f>
        <v>#DIV/0!</v>
      </c>
      <c r="Z1301" s="165"/>
      <c r="AA1301" s="165"/>
      <c r="AB1301" s="165" t="e">
        <f>(AB1303-AB1304)/AB1303</f>
        <v>#DIV/0!</v>
      </c>
      <c r="AC1301" s="165"/>
      <c r="AD1301" s="165"/>
      <c r="AE1301" s="165" t="e">
        <f>(AE1303-AE1304)/AE1303</f>
        <v>#DIV/0!</v>
      </c>
      <c r="AF1301" s="165"/>
      <c r="AG1301" s="165"/>
      <c r="AH1301" s="165" t="e">
        <f>(AH1303-AH1304)/AH1303</f>
        <v>#DIV/0!</v>
      </c>
      <c r="AI1301" s="165"/>
      <c r="AJ1301" s="165"/>
      <c r="AK1301" s="165" t="e">
        <f>(AK1303-AK1304)/AK1303</f>
        <v>#DIV/0!</v>
      </c>
      <c r="AL1301" s="165"/>
      <c r="AM1301" s="165"/>
      <c r="AN1301" s="165" t="e">
        <f>(AN1303-AN1304)/AN1303</f>
        <v>#DIV/0!</v>
      </c>
      <c r="AO1301" s="165"/>
      <c r="AP1301" s="165"/>
      <c r="AQ1301" s="165" t="e">
        <f>(AQ1303-AQ1304)/AQ1303</f>
        <v>#DIV/0!</v>
      </c>
      <c r="AR1301" s="165"/>
      <c r="AS1301" s="165"/>
      <c r="AT1301" s="165" t="e">
        <f>(AT1303-AT1304)/AT1303</f>
        <v>#DIV/0!</v>
      </c>
    </row>
    <row r="1302" spans="1:47" ht="15" customHeight="1" x14ac:dyDescent="0.25">
      <c r="B1302" s="3" t="s">
        <v>1646</v>
      </c>
      <c r="C1302" s="6">
        <f>'1_geral'!$D$4</f>
        <v>0</v>
      </c>
      <c r="D1302" s="9"/>
      <c r="E1302" s="31"/>
      <c r="F1302" s="31"/>
      <c r="G1302" s="31"/>
      <c r="I1302" s="648" t="s">
        <v>1647</v>
      </c>
      <c r="J1302" s="648"/>
      <c r="L1302" s="526" t="s">
        <v>125</v>
      </c>
      <c r="M1302" s="526"/>
      <c r="O1302" s="526" t="s">
        <v>143</v>
      </c>
      <c r="P1302" s="526"/>
      <c r="R1302" s="526" t="s">
        <v>126</v>
      </c>
      <c r="S1302" s="526"/>
      <c r="U1302" s="526" t="s">
        <v>144</v>
      </c>
      <c r="V1302" s="526"/>
      <c r="X1302" s="526" t="s">
        <v>145</v>
      </c>
      <c r="Y1302" s="526"/>
      <c r="AA1302" s="526" t="s">
        <v>127</v>
      </c>
      <c r="AB1302" s="526"/>
      <c r="AD1302" s="526" t="s">
        <v>128</v>
      </c>
      <c r="AE1302" s="526"/>
      <c r="AG1302" s="526" t="s">
        <v>146</v>
      </c>
      <c r="AH1302" s="526"/>
      <c r="AJ1302" s="526" t="s">
        <v>147</v>
      </c>
      <c r="AK1302" s="526"/>
      <c r="AM1302" s="526" t="s">
        <v>148</v>
      </c>
      <c r="AN1302" s="526"/>
      <c r="AP1302" s="526" t="s">
        <v>129</v>
      </c>
      <c r="AQ1302" s="526"/>
      <c r="AS1302" s="526" t="s">
        <v>149</v>
      </c>
      <c r="AT1302" s="526"/>
    </row>
    <row r="1303" spans="1:47" ht="15" customHeight="1" x14ac:dyDescent="0.25">
      <c r="E1303" s="32"/>
      <c r="F1303" s="32"/>
      <c r="G1303" s="32"/>
      <c r="I1303" s="105" t="s">
        <v>77</v>
      </c>
      <c r="J1303" s="106">
        <f>SUM(M1303,P1303,S1303,V1303,Y1303,AB1303,AE1303,AH1303,AK1303,AN1303,AQ1303,AT1303)</f>
        <v>0</v>
      </c>
      <c r="L1303" s="105" t="s">
        <v>77</v>
      </c>
      <c r="M1303" s="106">
        <f>IF('3_pessoal'!$DT$3="Carga Horária",0,'3_pessoal'!$DT$3)</f>
        <v>0</v>
      </c>
      <c r="O1303" s="105" t="s">
        <v>77</v>
      </c>
      <c r="P1303" s="106">
        <f>M1303</f>
        <v>0</v>
      </c>
      <c r="R1303" s="105" t="s">
        <v>77</v>
      </c>
      <c r="S1303" s="106">
        <f>M1303</f>
        <v>0</v>
      </c>
      <c r="U1303" s="105" t="s">
        <v>77</v>
      </c>
      <c r="V1303" s="106">
        <f>M1303</f>
        <v>0</v>
      </c>
      <c r="X1303" s="105" t="s">
        <v>77</v>
      </c>
      <c r="Y1303" s="106">
        <f>M1303</f>
        <v>0</v>
      </c>
      <c r="AA1303" s="105" t="s">
        <v>77</v>
      </c>
      <c r="AB1303" s="106">
        <f>M1303</f>
        <v>0</v>
      </c>
      <c r="AD1303" s="105" t="s">
        <v>77</v>
      </c>
      <c r="AE1303" s="106">
        <f>M1303</f>
        <v>0</v>
      </c>
      <c r="AG1303" s="105" t="s">
        <v>77</v>
      </c>
      <c r="AH1303" s="106">
        <f>M1303</f>
        <v>0</v>
      </c>
      <c r="AJ1303" s="105" t="s">
        <v>77</v>
      </c>
      <c r="AK1303" s="106">
        <f>M1303</f>
        <v>0</v>
      </c>
      <c r="AM1303" s="105" t="s">
        <v>77</v>
      </c>
      <c r="AN1303" s="106">
        <f>M1303</f>
        <v>0</v>
      </c>
      <c r="AP1303" s="105" t="s">
        <v>77</v>
      </c>
      <c r="AQ1303" s="106">
        <f>M1303</f>
        <v>0</v>
      </c>
      <c r="AS1303" s="105" t="s">
        <v>77</v>
      </c>
      <c r="AT1303" s="106">
        <f>M1303</f>
        <v>0</v>
      </c>
    </row>
    <row r="1304" spans="1:47" ht="15" customHeight="1" x14ac:dyDescent="0.25">
      <c r="A1304" s="523" t="s">
        <v>68</v>
      </c>
      <c r="B1304" s="526" t="s">
        <v>2</v>
      </c>
      <c r="C1304" s="526" t="s">
        <v>3</v>
      </c>
      <c r="E1304" s="526" t="s">
        <v>241</v>
      </c>
      <c r="F1304" s="526"/>
      <c r="G1304" s="526"/>
      <c r="I1304" s="105" t="s">
        <v>245</v>
      </c>
      <c r="J1304" s="106">
        <f>SUM(L1308:AT1357)</f>
        <v>0</v>
      </c>
      <c r="L1304" s="105" t="s">
        <v>245</v>
      </c>
      <c r="M1304" s="106">
        <f>SUM(L1308:M1357)</f>
        <v>0</v>
      </c>
      <c r="O1304" s="105" t="s">
        <v>245</v>
      </c>
      <c r="P1304" s="106">
        <f>SUM(O1308:P1357)</f>
        <v>0</v>
      </c>
      <c r="R1304" s="105" t="s">
        <v>245</v>
      </c>
      <c r="S1304" s="106">
        <f>SUM(R1308:S1357)</f>
        <v>0</v>
      </c>
      <c r="U1304" s="105" t="s">
        <v>245</v>
      </c>
      <c r="V1304" s="106">
        <f>SUM(U1308:V1357)</f>
        <v>0</v>
      </c>
      <c r="X1304" s="105" t="s">
        <v>245</v>
      </c>
      <c r="Y1304" s="106">
        <f>SUM(X1308:Y1357)</f>
        <v>0</v>
      </c>
      <c r="AA1304" s="105" t="s">
        <v>245</v>
      </c>
      <c r="AB1304" s="106">
        <f>SUM(AA1308:AB1357)</f>
        <v>0</v>
      </c>
      <c r="AD1304" s="105" t="s">
        <v>245</v>
      </c>
      <c r="AE1304" s="106">
        <f>SUM(AD1308:AE1357)</f>
        <v>0</v>
      </c>
      <c r="AG1304" s="105" t="s">
        <v>245</v>
      </c>
      <c r="AH1304" s="106">
        <f>SUM(AG1308:AH1357)</f>
        <v>0</v>
      </c>
      <c r="AJ1304" s="105" t="s">
        <v>245</v>
      </c>
      <c r="AK1304" s="106">
        <f>SUM(AJ1308:AK1357)</f>
        <v>0</v>
      </c>
      <c r="AM1304" s="105" t="s">
        <v>245</v>
      </c>
      <c r="AN1304" s="106">
        <f>SUM(AM1308:AN1357)</f>
        <v>0</v>
      </c>
      <c r="AP1304" s="105" t="s">
        <v>245</v>
      </c>
      <c r="AQ1304" s="106">
        <f>SUM(AP1308:AQ1357)</f>
        <v>0</v>
      </c>
      <c r="AS1304" s="105" t="s">
        <v>245</v>
      </c>
      <c r="AT1304" s="106">
        <f>SUM(AS1308:AT1357)</f>
        <v>0</v>
      </c>
    </row>
    <row r="1305" spans="1:47" ht="15" customHeight="1" x14ac:dyDescent="0.25">
      <c r="A1305" s="524"/>
      <c r="B1305" s="526"/>
      <c r="C1305" s="526"/>
      <c r="E1305" s="643" t="str">
        <f>CONCATENATE(parametros!$C$3," (min)")</f>
        <v>Presencial (min)</v>
      </c>
      <c r="F1305" s="644" t="str">
        <f>CONCATENATE(parametros!$M$3," (min)")</f>
        <v>Teletrabalho (min)</v>
      </c>
      <c r="G1305" s="645" t="s">
        <v>242</v>
      </c>
      <c r="I1305" s="105" t="str">
        <f>IF(J1304&gt;J1303,"Excesso","Disponível")</f>
        <v>Disponível</v>
      </c>
      <c r="J1305" s="106">
        <f>ABS(J1303-J1304)</f>
        <v>0</v>
      </c>
      <c r="L1305" s="105" t="str">
        <f>IF(M1304&gt;M1303,"Excesso","Disponível")</f>
        <v>Disponível</v>
      </c>
      <c r="M1305" s="106">
        <f>ABS(M1303*11/12-SUM(L1308:M1357))</f>
        <v>0</v>
      </c>
      <c r="O1305" s="105" t="str">
        <f>IF(P1304&gt;P1303,"Excesso","Disponível")</f>
        <v>Disponível</v>
      </c>
      <c r="P1305" s="106">
        <f>ABS(P1303*11/12-SUM(O1308:P1357))</f>
        <v>0</v>
      </c>
      <c r="R1305" s="105" t="str">
        <f>IF(S1304&gt;S1303,"Excesso","Disponível")</f>
        <v>Disponível</v>
      </c>
      <c r="S1305" s="106">
        <f>ABS(S1303*11/12-SUM(R1308:S1357))</f>
        <v>0</v>
      </c>
      <c r="U1305" s="105" t="str">
        <f>IF(V1304&gt;V1303,"Excesso","Disponível")</f>
        <v>Disponível</v>
      </c>
      <c r="V1305" s="106">
        <f>ABS(V1303*11/12-SUM(U1308:V1357))</f>
        <v>0</v>
      </c>
      <c r="X1305" s="105" t="str">
        <f>IF(Y1304&gt;Y1303,"Excesso","Disponível")</f>
        <v>Disponível</v>
      </c>
      <c r="Y1305" s="106">
        <f>ABS(Y1303*11/12-SUM(X1308:Y1357))</f>
        <v>0</v>
      </c>
      <c r="AA1305" s="105" t="str">
        <f>IF(AB1304&gt;AB1303,"Excesso","Disponível")</f>
        <v>Disponível</v>
      </c>
      <c r="AB1305" s="106">
        <f>ABS(AB1303*11/12-SUM(AA1308:AB1357))</f>
        <v>0</v>
      </c>
      <c r="AD1305" s="105" t="str">
        <f>IF(AE1304&gt;AE1303,"Excesso","Disponível")</f>
        <v>Disponível</v>
      </c>
      <c r="AE1305" s="106">
        <f>ABS(AE1303*11/12-SUM(AD1308:AE1357))</f>
        <v>0</v>
      </c>
      <c r="AG1305" s="105" t="str">
        <f>IF(AH1304&gt;AH1303,"Excesso","Disponível")</f>
        <v>Disponível</v>
      </c>
      <c r="AH1305" s="106">
        <f>ABS(AH1303*11/12-SUM(AG1308:AH1357))</f>
        <v>0</v>
      </c>
      <c r="AJ1305" s="105" t="str">
        <f>IF(AK1304&gt;AK1303,"Excesso","Disponível")</f>
        <v>Disponível</v>
      </c>
      <c r="AK1305" s="106">
        <f>ABS(AK1303*11/12-SUM(AJ1308:AK1357))</f>
        <v>0</v>
      </c>
      <c r="AM1305" s="105" t="str">
        <f>IF(AN1304&gt;AN1303,"Excesso","Disponível")</f>
        <v>Disponível</v>
      </c>
      <c r="AN1305" s="106">
        <f>ABS(AN1303*11/12-SUM(AM1308:AN1357))</f>
        <v>0</v>
      </c>
      <c r="AP1305" s="105" t="str">
        <f>IF(AQ1304&gt;AQ1303,"Excesso","Disponível")</f>
        <v>Disponível</v>
      </c>
      <c r="AQ1305" s="106">
        <f>ABS(AQ1303*11/12-SUM(AP1308:AQ1357))</f>
        <v>0</v>
      </c>
      <c r="AS1305" s="105" t="str">
        <f>IF(AT1304&gt;AT1303,"Excesso","Disponível")</f>
        <v>Disponível</v>
      </c>
      <c r="AT1305" s="106">
        <f>ABS(AT1303*11/12-SUM(AS1308:AT1357))</f>
        <v>0</v>
      </c>
    </row>
    <row r="1306" spans="1:47" ht="15" customHeight="1" x14ac:dyDescent="0.25">
      <c r="A1306" s="524"/>
      <c r="B1306" s="526"/>
      <c r="C1306" s="526"/>
      <c r="E1306" s="643"/>
      <c r="F1306" s="644"/>
      <c r="G1306" s="646"/>
      <c r="I1306" s="161">
        <f>IFERROR(SUM(I1308:I1357)/(SUM(I1308:I1357)+SUM(J1308:J1357)),0)</f>
        <v>0</v>
      </c>
      <c r="J1306" s="161">
        <f>IFERROR(SUM(J1308:J1357)/(SUM(I1308:I1357)+SUM(J1308:J1357)),0)</f>
        <v>0</v>
      </c>
      <c r="L1306" s="110">
        <f>IFERROR(SUM(L1308:L1357)/(SUM(L1308:L1357)+SUM(M1308:M1357)),0)</f>
        <v>0</v>
      </c>
      <c r="M1306" s="111">
        <f>IFERROR(SUM(M1308:M1357)/(SUM(L1308:L1357)+SUM(M1308:M1357)),0)</f>
        <v>0</v>
      </c>
      <c r="O1306" s="110">
        <f>IFERROR(SUM(O1308:O1357)/(SUM(O1308:O1357)+SUM(P1308:P1357)),0)</f>
        <v>0</v>
      </c>
      <c r="P1306" s="111">
        <f>IFERROR(SUM(P1308:P1357)/(SUM(O1308:O1357)+SUM(P1308:P1357)),0)</f>
        <v>0</v>
      </c>
      <c r="R1306" s="110">
        <f>IFERROR(SUM(R1308:R1357)/(SUM(R1308:R1357)+SUM(S1308:S1357)),0)</f>
        <v>0</v>
      </c>
      <c r="S1306" s="111">
        <f>IFERROR(SUM(S1308:S1357)/(SUM(R1308:R1357)+SUM(S1308:S1357)),0)</f>
        <v>0</v>
      </c>
      <c r="U1306" s="110">
        <f>IFERROR(SUM(U1308:U1357)/(SUM(U1308:U1357)+SUM(V1308:V1357)),0)</f>
        <v>0</v>
      </c>
      <c r="V1306" s="111">
        <f>IFERROR(SUM(V1308:V1357)/(SUM(U1308:U1357)+SUM(V1308:V1357)),0)</f>
        <v>0</v>
      </c>
      <c r="X1306" s="110">
        <f>IFERROR(SUM(X1308:X1357)/(SUM(X1308:X1357)+SUM(Y1308:Y1357)),0)</f>
        <v>0</v>
      </c>
      <c r="Y1306" s="111">
        <f>IFERROR(SUM(Y1308:Y1357)/(SUM(X1308:X1357)+SUM(Y1308:Y1357)),0)</f>
        <v>0</v>
      </c>
      <c r="AA1306" s="110">
        <f>IFERROR(SUM(AA1308:AA1357)/(SUM(AA1308:AA1357)+SUM(AB1308:AB1357)),0)</f>
        <v>0</v>
      </c>
      <c r="AB1306" s="111">
        <f>IFERROR(SUM(AB1308:AB1357)/(SUM(AA1308:AA1357)+SUM(AB1308:AB1357)),0)</f>
        <v>0</v>
      </c>
      <c r="AD1306" s="110">
        <f>IFERROR(SUM(AD1308:AD1357)/(SUM(AD1308:AD1357)+SUM(AE1308:AE1357)),0)</f>
        <v>0</v>
      </c>
      <c r="AE1306" s="111">
        <f>IFERROR(SUM(AE1308:AE1357)/(SUM(AD1308:AD1357)+SUM(AE1308:AE1357)),0)</f>
        <v>0</v>
      </c>
      <c r="AG1306" s="110">
        <f>IFERROR(SUM(AG1308:AG1357)/(SUM(AG1308:AG1357)+SUM(AH1308:AH1357)),0)</f>
        <v>0</v>
      </c>
      <c r="AH1306" s="111">
        <f>IFERROR(SUM(AH1308:AH1357)/(SUM(AG1308:AG1357)+SUM(AH1308:AH1357)),0)</f>
        <v>0</v>
      </c>
      <c r="AJ1306" s="110">
        <f>IFERROR(SUM(AJ1308:AJ1357)/(SUM(AJ1308:AJ1357)+SUM(AK1308:AK1357)),0)</f>
        <v>0</v>
      </c>
      <c r="AK1306" s="111">
        <f>IFERROR(SUM(AK1308:AK1357)/(SUM(AJ1308:AJ1357)+SUM(AK1308:AK1357)),0)</f>
        <v>0</v>
      </c>
      <c r="AM1306" s="110">
        <f>IFERROR(SUM(AM1308:AM1357)/(SUM(AM1308:AM1357)+SUM(AN1308:AN1357)),0)</f>
        <v>0</v>
      </c>
      <c r="AN1306" s="111">
        <f>IFERROR(SUM(AN1308:AN1357)/(SUM(AM1308:AM1357)+SUM(AN1308:AN1357)),0)</f>
        <v>0</v>
      </c>
      <c r="AP1306" s="110">
        <f>IFERROR(SUM(AP1308:AP1357)/(SUM(AP1308:AP1357)+SUM(AQ1308:AQ1357)),0)</f>
        <v>0</v>
      </c>
      <c r="AQ1306" s="111">
        <f>IFERROR(SUM(AQ1308:AQ1357)/(SUM(AP1308:AP1357)+SUM(AQ1308:AQ1357)),0)</f>
        <v>0</v>
      </c>
      <c r="AS1306" s="110">
        <f>IFERROR(SUM(AS1308:AS1357)/(SUM(AS1308:AS1357)+SUM(AT1308:AT1357)),0)</f>
        <v>0</v>
      </c>
      <c r="AT1306" s="111">
        <f>IFERROR(SUM(AT1308:AT1357)/(SUM(AS1308:AS1357)+SUM(AT1308:AT1357)),0)</f>
        <v>0</v>
      </c>
    </row>
    <row r="1307" spans="1:47" ht="15" customHeight="1" x14ac:dyDescent="0.25">
      <c r="A1307" s="525"/>
      <c r="B1307" s="526"/>
      <c r="C1307" s="526"/>
      <c r="E1307" s="643"/>
      <c r="F1307" s="644"/>
      <c r="G1307" s="646"/>
      <c r="I1307" s="36">
        <f>parametros!C1304</f>
        <v>0</v>
      </c>
      <c r="J1307" s="77">
        <f>parametros!M1304</f>
        <v>0</v>
      </c>
      <c r="K1307" s="1"/>
      <c r="L1307" s="109" t="str">
        <f>parametros!$C$3</f>
        <v>Presencial</v>
      </c>
      <c r="M1307" s="77" t="str">
        <f>parametros!$M$3</f>
        <v>Teletrabalho</v>
      </c>
      <c r="N1307" s="1"/>
      <c r="O1307" s="109" t="str">
        <f>parametros!$C$3</f>
        <v>Presencial</v>
      </c>
      <c r="P1307" s="77" t="str">
        <f>parametros!$M$3</f>
        <v>Teletrabalho</v>
      </c>
      <c r="Q1307" s="1"/>
      <c r="R1307" s="109" t="str">
        <f>parametros!$C$3</f>
        <v>Presencial</v>
      </c>
      <c r="S1307" s="77" t="str">
        <f>parametros!$M$3</f>
        <v>Teletrabalho</v>
      </c>
      <c r="T1307" s="1"/>
      <c r="U1307" s="109" t="str">
        <f>parametros!$C$3</f>
        <v>Presencial</v>
      </c>
      <c r="V1307" s="77" t="str">
        <f>parametros!$M$3</f>
        <v>Teletrabalho</v>
      </c>
      <c r="W1307" s="1"/>
      <c r="X1307" s="109" t="str">
        <f>parametros!$C$3</f>
        <v>Presencial</v>
      </c>
      <c r="Y1307" s="77" t="str">
        <f>parametros!$M$3</f>
        <v>Teletrabalho</v>
      </c>
      <c r="Z1307" s="1"/>
      <c r="AA1307" s="109" t="str">
        <f>parametros!$C$3</f>
        <v>Presencial</v>
      </c>
      <c r="AB1307" s="77" t="str">
        <f>parametros!$M$3</f>
        <v>Teletrabalho</v>
      </c>
      <c r="AC1307" s="1"/>
      <c r="AD1307" s="109" t="str">
        <f>parametros!$C$3</f>
        <v>Presencial</v>
      </c>
      <c r="AE1307" s="77" t="str">
        <f>parametros!$M$3</f>
        <v>Teletrabalho</v>
      </c>
      <c r="AF1307" s="1"/>
      <c r="AG1307" s="109" t="str">
        <f>parametros!$C$3</f>
        <v>Presencial</v>
      </c>
      <c r="AH1307" s="77" t="str">
        <f>parametros!$M$3</f>
        <v>Teletrabalho</v>
      </c>
      <c r="AI1307" s="1"/>
      <c r="AJ1307" s="109" t="str">
        <f>parametros!$C$3</f>
        <v>Presencial</v>
      </c>
      <c r="AK1307" s="77" t="str">
        <f>parametros!$M$3</f>
        <v>Teletrabalho</v>
      </c>
      <c r="AL1307" s="1"/>
      <c r="AM1307" s="109" t="str">
        <f>parametros!$C$3</f>
        <v>Presencial</v>
      </c>
      <c r="AN1307" s="77" t="str">
        <f>parametros!$M$3</f>
        <v>Teletrabalho</v>
      </c>
      <c r="AO1307" s="1"/>
      <c r="AP1307" s="109" t="str">
        <f>parametros!$C$3</f>
        <v>Presencial</v>
      </c>
      <c r="AQ1307" s="77" t="str">
        <f>parametros!$M$3</f>
        <v>Teletrabalho</v>
      </c>
      <c r="AR1307" s="1"/>
      <c r="AS1307" s="109" t="str">
        <f>parametros!$C$3</f>
        <v>Presencial</v>
      </c>
      <c r="AT1307" s="77" t="str">
        <f>parametros!$M$3</f>
        <v>Teletrabalho</v>
      </c>
    </row>
    <row r="1308" spans="1:47" ht="15" customHeight="1" x14ac:dyDescent="0.25">
      <c r="A1308" s="10" t="str">
        <f>IF('1_geral'!$D$10="","",'1_geral'!$A$10)</f>
        <v/>
      </c>
      <c r="B1308" s="48" t="str">
        <f>IF('1_geral'!$G$10="","",'1_geral'!$G$10)</f>
        <v/>
      </c>
      <c r="C1308" s="48" t="str">
        <f>IF('1_geral'!$D$10="","",'1_geral'!$D$10)</f>
        <v/>
      </c>
      <c r="D1308" s="35" t="str">
        <f>IF(C1308="","",1/'3_pessoal'!C$10)</f>
        <v/>
      </c>
      <c r="E1308" s="11">
        <f>IF(C1308="",0,'3_pessoal'!DT$10)</f>
        <v>0</v>
      </c>
      <c r="F1308" s="107">
        <f>IF(C1308="",0,'3_pessoal'!DV$10)</f>
        <v>0</v>
      </c>
      <c r="G1308" s="11">
        <f>IF(C1308="",0,SUM(E1308,F1308))</f>
        <v>0</v>
      </c>
      <c r="I1308" s="11">
        <f t="shared" ref="I1308:I1339" si="638">IF(C1308="",0,SUM(L1308,O1308,R1308,U1308,X1308,AA1308,AD1308,AG1308,AJ1308,AM1308,AP1308,AS1308))</f>
        <v>0</v>
      </c>
      <c r="J1308" s="112">
        <f t="shared" ref="J1308:J1339" si="639">IF(C1308="",0,SUM(M1308,P1308,S1308,V1308,Y1308,AB1308,AE1308,AH1308,AK1308,AN1308,AQ1308,AT1308))</f>
        <v>0</v>
      </c>
      <c r="L1308" s="11">
        <f>IFERROR(IF($E1308="",0,$D1308*IF($AU1308="22d",$E1308,IF($AU1308="4w",$E1308,IF($AU1308="2w",$E1308,IF($AU1308="1m",$E1308,IF($AU1308="1b",$E1308/6,IF($AU1308="1t",$E1308/4,IF($AU1308="1q",$E1308/3,IF($AU1308="1s",$E1308/2,IF($AU1308="1a",$E1308,IF($AU1308="b1",$E1308/2,IF($AU1308="q1",$E1308/3,IF($AU1308="t1",$E1308/4,IF($AU1308="s1",$E1308/6,IF($AU1308="1b1",$E1308/2,0))))))))))))))),0)</f>
        <v>0</v>
      </c>
      <c r="M1308" s="107">
        <f>IFERROR(IF($F1308="",0,$D1308*IF($AU1308="22d",$F1308,IF($AU1308="4w",$F1308,IF($AU1308="2w",$F1308,IF($AU1308="1m",$F1308,IF($AU1308="1b",VF1308/6,IF($AU1308="1t",$F1308/4,IF($AU1308="1q",$F1308/3,IF($AU1308="1s",$F1308/2,IF($AU1308="1a",$F1308,IF($AU1308="b1",$F1308/2,IF($AU1308="q1",$F1308/3,IF($AU1308="t1",$F1308/4,IF($AU1308="s1",$F1308/6,IF($AU1308="1b1",$F1308/2,0))))))))))))))),0)</f>
        <v>0</v>
      </c>
      <c r="O1308" s="11">
        <f>IFERROR(IF($E1308="",0,$D1308*IF($AU1308="22d",$E1308,IF($AU1308="4w",$E1308,IF($AU1308="2w",$E1308,IF($AU1308="1m",$E1308,IF($AU1308="2b",$E1308/6,IF($AU1308="2t",$E1308/4,IF($AU1308="2q",$E1308/3,IF($AU1308="2s",$E1308/2,IF($AU1308="2a",$E1308,IF($AU1308="b1",$E1308/2,IF($AU1308="q1",$E1308/3,IF($AU1308="t1",$E1308/4,IF($AU1308="s1",$E1308/6,IF($AU1308="2b2",$E1308/2,0))))))))))))))),0)</f>
        <v>0</v>
      </c>
      <c r="P1308" s="107">
        <f>IFERROR(IF($F1308="",0,$D1308*IF($AU1308="22d",$F1308,IF($AU1308="4w",$F1308,IF($AU1308="2w",$F1308,IF($AU1308="1m",$F1308,IF($AU1308="2b",$F1308/6,IF($AU1308="2t",$F1308/4,IF($AU1308="2q",$F1308/3,IF($AU1308="2s",$F1308/2,IF($AU1308="2a",$F1308,IF($AU1308="b1",$F1308/2,IF($AU1308="q1",$F1308/3,IF($AU1308="t1",$F1308/4,IF($AU1308="s1",$F1308/6,IF($AU1308="2b2",$F1308/2,0))))))))))))))),0)</f>
        <v>0</v>
      </c>
      <c r="R1308" s="11">
        <f>IFERROR(IF($E1308="",0,$D1308*IF($AU1308="22d",$E1308,IF($AU1308="4w",$E1308,IF($AU1308="2w",$E1308,IF($AU1308="1m",$E1308,IF($AU1308="1b",$E1308/6,IF($AU1308="3t",$E1308/4,IF($AU1308="3q",$E1308/3,IF($AU1308="3s",$E1308/2,IF($AU1308="3a",$E1308,IF($AU1308="b2",$E1308/2,IF($AU1308="q1",$E1308/3,IF($AU1308="t1",$E1308/4,IF($AU1308="s1",$E1308/6,IF($AU1308="2b2",$E1308/2,0))))))))))))))),0)</f>
        <v>0</v>
      </c>
      <c r="S1308" s="107">
        <f>IFERROR(IF($F1308="",0,$D1308*IF($AU1308="22d",$F1308,IF($AU1308="4w",$F1308,IF($AU1308="2w",$F1308,IF($AU1308="1m",$F1308,IF($AU1308="1b",$F1308/6,IF($AU1308="3t",$F1308/4,IF($AU1308="3q",$F1308/3,IF($AU1308="3s",$F1308/2,IF($AU1308="3a",$F1308,IF($AU1308="b2",$F1308/2,IF($AU1308="q1",$F1308/3,IF($AU1308="t1",$F1308/4,IF($AU1308="s1",$F1308/6,IF($AU1308="2b2",$F1308/2,0))))))))))))))),0)</f>
        <v>0</v>
      </c>
      <c r="U1308" s="11">
        <f>IFERROR(IF($E1308="",0,$D1308*IF($AU1308="22d",$E1308,IF($AU1308="4w",$E1308,IF($AU1308="2w",$E1308,IF($AU1308="1m",$E1308,IF($AU1308="2b",$E1308/6,IF($AU1308="1t",$E1308/4,IF($AU1308="4q",$E1308/3,IF($AU1308="4s",$E1308/2,IF($AU1308="4a",$E1308,IF($AU1308="b2",$E1308/2,IF($AU1308="q1",$E1308/3,IF($AU1308="t2",$E1308/4,IF($AU1308="s1",$E1308/6,IF($AU1308="3b3",$E1308/2,0))))))))))))))),0)</f>
        <v>0</v>
      </c>
      <c r="V1308" s="107">
        <f>IFERROR(IF($F1308="",0,$D1308*IF($AU1308="22d",$F1308,IF($AU1308="4w",$F1308,IF($AU1308="2w",$F1308,IF($AU1308="1m",$F1308,IF($AU1308="2b",$F1308/6,IF($AU1308="1t",$F1308/4,IF($AU1308="4q",$F1308/3,IF($AU1308="4s",$F1308/2,IF($AU1308="4a",$F1308,IF($AU1308="b2",$F1308/2,IF($AU1308="q1",$F1308/3,IF($AU1308="t2",$F1308/4,IF($AU1308="s1",$F1308/6,IF($AU1308="3b3",$F1308/2,0))))))))))))))),0)</f>
        <v>0</v>
      </c>
      <c r="X1308" s="11">
        <f>IFERROR(IF($E1308="",0,$D1308*IF($AU1308="22d",$E1308,IF($AU1308="4w",$E1308,IF($AU1308="2w",$E1308,IF($AU1308="1m",$E1308,IF($AU1308="1b",$E1308/6,IF($AU1308="2t",$E1308/4,IF($AU1308="1q",$E1308/3,IF($AU1308="5s",$E1308/2,IF($AU1308="5a",$E1308,IF($AU1308="b3",$E1308/2,IF($AU1308="q2",$E1308/3,IF($AU1308="t2",$E1308/4,IF($AU1308="s1",$E1308/6,IF($AU1308="3b3",$E1308/2,0))))))))))))))),0)</f>
        <v>0</v>
      </c>
      <c r="Y1308" s="107">
        <f>IFERROR(IF($F1308="",0,$D1308*IF($AU1308="22d",$F1308,IF($AU1308="4w",$F1308,IF($AU1308="2w",$F1308,IF($AU1308="1m",$F1308,IF($AU1308="1b",$F1308/6,IF($AU1308="2t",$F1308/4,IF($AU1308="1q",$F1308/3,IF($AU1308="5s",$F1308/2,IF($AU1308="5a",$F1308,IF($AU1308="b3",$F1308/2,IF($AU1308="q2",$F1308/3,IF($AU1308="t2",$F1308/4,IF($AU1308="s1",$F1308/6,IF($AU1308="3b3",$F1308/2,0))))))))))))))),0)</f>
        <v>0</v>
      </c>
      <c r="AA1308" s="11">
        <f>IFERROR(IF($E1308="",0,$D1308*IF($AU1308="22d",$E1308,IF($AU1308="4w",$E1308,IF($AU1308="2w",$E1308,IF($AU1308="1m",$E1308,IF($AU1308="2b",$E1308/6,IF($AU1308="3t",$E1308/4,IF($AU1308="2q",$E1308/3,IF($AU1308="6s",$E1308/2,IF($AU1308="6a",$E1308,IF($AU1308="b3",$E1308/2,IF($AU1308="q2",$E1308/3,IF($AU1308="t2",$E1308/4,IF($AU1308="s1",$E1308/6,IF($AU1308="4b4",$E1308/2,0))))))))))))))),0)</f>
        <v>0</v>
      </c>
      <c r="AB1308" s="107">
        <f>IFERROR(IF($F1308="",0,$D1308*IF($AU1308="22d",$F1308,IF($AU1308="4w",$F1308,IF($AU1308="2w",$F1308,IF($AU1308="1m",$F1308,IF($AU1308="2b",$F1308/6,IF($AU1308="3t",$F1308/4,IF($AU1308="2q",$F1308/3,IF($AU1308="6s",$F1308/2,IF($AU1308="6a",$F1308,IF($AU1308="b3",$F1308/2,IF($AU1308="q2",$F1308/3,IF($AU1308="t2",$F1308/4,IF($AU1308="s1",$F1308/6,IF($AU1308="4b4",$F1308/2,0))))))))))))))),0)</f>
        <v>0</v>
      </c>
      <c r="AD1308" s="11">
        <f>IFERROR(IF($E1308="",0,$D1308*IF($AU1308="22d",$E1308,IF($AU1308="4w",$E1308,IF($AU1308="2w",$E1308,IF($AU1308="1m",$E1308,IF($AU1308="1b",$E1308/6,IF($AU1308="1t",$E1308/4,IF($AU1308="3q",$E1308/3,IF($AU1308="1s",$E1308/2,IF($AU1308="7a",$E1308,IF($AU1308="b3",$E1308/2,IF($AU1308="q2",$E1308/3,IF($AU1308="t3",$E1308/4,IF($AU1308="s2",$E1308/6,IF($AU1308="4b4",$E1308/2,0))))))))))))))),0)</f>
        <v>0</v>
      </c>
      <c r="AE1308" s="107">
        <f>IFERROR(IF($F1308="",0,$D1308*IF($AU1308="22d",$F1308,IF($AU1308="4w",$F1308,IF($AU1308="2w",$F1308,IF($AU1308="1m",$F1308,IF($AU1308="1b",$F1308/6,IF($AU1308="1t",$F1308/4,IF($AU1308="3q",$F1308/3,IF($AU1308="1s",$F1308/2,IF($AU1308="7a",$F1308,IF($AU1308="b3",$F1308/2,IF($AU1308="q2",$F1308/3,IF($AU1308="t3",$F1308/4,IF($AU1308="s2",$F1308/6,IF($AU1308="4b4",$F1308/2,0))))))))))))))),0)</f>
        <v>0</v>
      </c>
      <c r="AG1308" s="11">
        <f>IFERROR(IF($E1308="",0,$D1308*IF($AU1308="22d",$E1308,IF($AU1308="4w",$E1308,IF($AU1308="2w",$E1308,IF($AU1308="1m",$E1308,IF($AU1308="2b",$E1308/6,IF($AU1308="2t",$E1308/4,IF($AU1308="4q",$E1308/3,IF($AU1308="2s",$E1308/2,IF($AU1308="8a",$E1308,IF($AU1308="b4",$E1308/2,IF($AU1308="q2",$E1308/3,IF($AU1308="t3",$E1308/4,IF($AU1308="s2",$E1308/6,IF($AU1308="5b5",$E1308/2,0))))))))))))))),0)</f>
        <v>0</v>
      </c>
      <c r="AH1308" s="107">
        <f>IFERROR(IF($F1308="",0,$D1308*IF($AU1308="22d",$F1308,IF($AU1308="4w",$F1308,IF($AU1308="2w",$F1308,IF($AU1308="1m",$F1308,IF($AU1308="2b",$F1308/6,IF($AU1308="2t",$F1308/4,IF($AU1308="4q",$F1308/3,IF($AU1308="2s",$F1308/2,IF($AU1308="8a",$F1308,IF($AU1308="b4",$F1308/2,IF($AU1308="q2",$F1308/3,IF($AU1308="t3",$F1308/4,IF($AU1308="s2",$F1308/6,IF($AU1308="5b5",$F1308/2,0))))))))))))))),0)</f>
        <v>0</v>
      </c>
      <c r="AJ1308" s="11">
        <f>IFERROR(IF($E1308="",0,$D1308*IF($AU1308="22d",$E1308,IF($AU1308="4w",$E1308,IF($AU1308="2w",$E1308,IF($AU1308="1m",$E1308,IF($AU1308="1b",$E1308/6,IF($AU1308="3t",$E1308/4,IF($AU1308="1q",$E1308/3,IF($AU1308="3s",$E1308/2,IF($AU1308="9a",$E1308,IF($AU1308="b5",$E1308/2,IF($AU1308="q3",$E1308/3,IF($AU1308="t3",$E1308/4,IF($AU1308="s2",$E1308/6,IF($AU1308="5b5",$E1308/2,0))))))))))))))),0)</f>
        <v>0</v>
      </c>
      <c r="AK1308" s="107">
        <f>IFERROR(IF($F1308="",0,$D1308*IF($AU1308="22d",$F1308,IF($AU1308="4w",$F1308,IF($AU1308="2w",$F1308,IF($AU1308="1m",$F1308,IF($AU1308="1b",$F1308/6,IF($AU1308="3t",$F1308/4,IF($AU1308="1q",$F1308/3,IF($AU1308="3s",$F1308/2,IF($AU1308="9a",$F1308,IF($AU1308="b5",$F1308/2,IF($AU1308="q3",$F1308/3,IF($AU1308="t3",$F1308/4,IF($AU1308="s2",$F1308/6,IF($AU1308="5b5",$F1308/2,0))))))))))))))),0)</f>
        <v>0</v>
      </c>
      <c r="AM1308" s="11">
        <f>IFERROR(IF($E1308="",0,$D1308*IF($AU1308="22d",$E1308,IF($AU1308="4w",$E1308,IF($AU1308="2w",$E1308,IF($AU1308="1m",$E1308,IF($AU1308="2b",$E1308/6,IF($AU1308="1t",$E1308/4,IF($AU1308="2q",$E1308/3,IF($AU1308="4s",$E1308/2,IF($AU1308="10a",$E1308,IF($AU1308="b5",$E1308/2,IF($AU1308="q3",$E1308/3,IF($AU1308="t4",$E1308/4,IF($AU1308="s2",$E1308/6,IF($AU1308="6b6",$E1308/2,0))))))))))))))),0)</f>
        <v>0</v>
      </c>
      <c r="AN1308" s="107">
        <f>IFERROR(IF($F1308="",0,$D1308*IF($AU1308="22d",$F1308,IF($AU1308="4w",$F1308,IF($AU1308="2w",$F1308,IF($AU1308="1m",$F1308,IF($AU1308="2b",$F1308/6,IF($AU1308="1t",$F1308/4,IF($AU1308="2q",$F1308/3,IF($AU1308="4s",$F1308/2,IF($AU1308="10a",$F1308,IF($AU1308="b5",$F1308/2,IF($AU1308="q3",$F1308/3,IF($AU1308="t4",$F1308/4,IF($AU1308="s2",$F1308/6,IF($AU1308="6b6",$F1308/2,0))))))))))))))),0)</f>
        <v>0</v>
      </c>
      <c r="AP1308" s="11">
        <f>IFERROR(IF($E1308="",0,$D1308*IF($AU1308="22d",$E1308,IF($AU1308="4w",$E1308,IF($AU1308="2w",$E1308,IF($AU1308="1m",$E1308,IF($AU1308="1b",$E1308/6,IF($AU1308="2t",$E1308/4,IF($AU1308="3q",$E1308/3,IF($AU1308="5s",$E1308/2,IF($AU1308="11a",$E1308,IF($AU1308="b6",$E1308/2,IF($AU1308="q3",$E1308/3,IF($AU1308="t4",$E1308/4,IF($AU1308="s2",$E1308/6,IF($AU1308="6b6",$E1308/2,0))))))))))))))),0)</f>
        <v>0</v>
      </c>
      <c r="AQ1308" s="107">
        <f>IFERROR(IF($F1308="",0,$D1308*IF($AU1308="22d",$F1308,IF($AU1308="4w",$F1308,IF($AU1308="2w",$F1308,IF($AU1308="1m",$F1308,IF($AU1308="1b",$F1308/6,IF($AU1308="2t",$F1308/4,IF($AU1308="3q",$F1308/3,IF($AU1308="5s",$F1308/2,IF($AU1308="11a",$F1308,IF($AU1308="b6",$F1308/2,IF($AU1308="q3",$F1308/3,IF($AU1308="t4",$F1308/4,IF($AU1308="s2",$F1308/6,IF($AU1308="6b6",$F1308/2,0))))))))))))))),0)</f>
        <v>0</v>
      </c>
      <c r="AS1308" s="11">
        <f>IFERROR(IF($E1308="",0,$D1308*IF($AU1308="22d",$E1308,IF($AU1308="4w",$E1308,IF($AU1308="2w",$E1308,IF($AU1308="1m",$E1308,IF($AU1308="2b",$E1308/6,IF($AU1308="3t",$E1308/4,IF($AU1308="4q",$E1308/3,IF($AU1308="6s",$E1308/2,IF($AU1308="12a",$E1308,IF($AU1308="b6",$E1308/2,IF($AU1308="q3",$E1308/3,IF($AU1308="t4",$E1308/4,IF($AU1308="s2",$E1308/6,IF($AU1308="1b1",$E1308/2,0))))))))))))))),0)</f>
        <v>0</v>
      </c>
      <c r="AT1308" s="107">
        <f>IFERROR(IF($F1308="",0,$D1308*IF($AU1308="22d",$F1308,IF($AU1308="4w",$F1308,IF($AU1308="2w",$F1308,IF($AU1308="1m",$F1308,IF($AU1308="2b",$F1308/6,IF($AU1308="3t",$F1308/4,IF($AU1308="4q",$F1308/3,IF($AU1308="6s",$F1308/2,IF($AU1308="12a",$F1308,IF($AU1308="b6",$F1308/2,IF($AU1308="q3",$F1308/3,IF($AU1308="t4",$F1308/4,IF($AU1308="s2",$F1308/6,IF($AU1308="1b1",$F1308/2,0))))))))))))))),0)</f>
        <v>0</v>
      </c>
      <c r="AU1308" s="158" t="str">
        <f>IF(C1308="","",VLOOKUP(B1308,apoio!P:S,4,0))</f>
        <v/>
      </c>
    </row>
    <row r="1309" spans="1:47" ht="15" customHeight="1" x14ac:dyDescent="0.25">
      <c r="A1309" s="7" t="str">
        <f>IF('1_geral'!$D$11="","",'1_geral'!$A$11)</f>
        <v/>
      </c>
      <c r="B1309" s="49" t="str">
        <f>IF('1_geral'!$G$11="","",'1_geral'!$G$11)</f>
        <v/>
      </c>
      <c r="C1309" s="49" t="str">
        <f>IF('1_geral'!$D$11="","",'1_geral'!$D$11)</f>
        <v/>
      </c>
      <c r="D1309" s="35" t="str">
        <f>IF(C1309="","",1/'3_pessoal'!C$11)</f>
        <v/>
      </c>
      <c r="E1309" s="12">
        <f>IF(C1309="",0,'3_pessoal'!DT$11)</f>
        <v>0</v>
      </c>
      <c r="F1309" s="33">
        <f>IF(C1309="",0,'3_pessoal'!DV$11)</f>
        <v>0</v>
      </c>
      <c r="G1309" s="12">
        <f t="shared" ref="G1309:G1357" si="640">IF(C1309="",0,SUM(E1309,F1309))</f>
        <v>0</v>
      </c>
      <c r="I1309" s="12">
        <f t="shared" si="638"/>
        <v>0</v>
      </c>
      <c r="J1309" s="12">
        <f t="shared" si="639"/>
        <v>0</v>
      </c>
      <c r="L1309" s="12">
        <f t="shared" ref="L1309:L1357" si="641">IFERROR(IF($E1309="",0,$D1309*IF($AU1309="22d",$E1309,IF($AU1309="4w",$E1309,IF($AU1309="2w",$E1309,IF($AU1309="1m",$E1309,IF($AU1309="1b",$E1309/6,IF($AU1309="1t",$E1309/4,IF($AU1309="1q",$E1309/3,IF($AU1309="1s",$E1309/2,IF($AU1309="1a",$E1309,IF($AU1309="b1",$E1309/2,IF($AU1309="q1",$E1309/3,IF($AU1309="t1",$E1309/4,IF($AU1309="s1",$E1309/6,IF($AU1309="1b1",$E1309/2,0))))))))))))))),0)</f>
        <v>0</v>
      </c>
      <c r="M1309" s="33">
        <f t="shared" ref="M1309:M1357" si="642">IFERROR(IF($F1309="",0,$D1309*IF($AU1309="22d",$F1309,IF($AU1309="4w",$F1309,IF($AU1309="2w",$F1309,IF($AU1309="1m",$F1309,IF($AU1309="1b",VF1309/6,IF($AU1309="1t",$F1309/4,IF($AU1309="1q",$F1309/3,IF($AU1309="1s",$F1309/2,IF($AU1309="1a",$F1309,IF($AU1309="b1",$F1309/2,IF($AU1309="q1",$F1309/3,IF($AU1309="t1",$F1309/4,IF($AU1309="s1",$F1309/6,IF($AU1309="1b1",$F1309/2,0))))))))))))))),0)</f>
        <v>0</v>
      </c>
      <c r="O1309" s="12">
        <f t="shared" ref="O1309:O1357" si="643">IFERROR(IF($E1309="",0,$D1309*IF($AU1309="22d",$E1309,IF($AU1309="4w",$E1309,IF($AU1309="2w",$E1309,IF($AU1309="1m",$E1309,IF($AU1309="2b",$E1309/6,IF($AU1309="2t",$E1309/4,IF($AU1309="2q",$E1309/3,IF($AU1309="2s",$E1309/2,IF($AU1309="2a",$E1309,IF($AU1309="b1",$E1309/2,IF($AU1309="q1",$E1309/3,IF($AU1309="t1",$E1309/4,IF($AU1309="s1",$E1309/6,IF($AU1309="2b2",$E1309/2,0))))))))))))))),0)</f>
        <v>0</v>
      </c>
      <c r="P1309" s="33">
        <f t="shared" ref="P1309:P1357" si="644">IFERROR(IF($F1309="",0,$D1309*IF($AU1309="22d",$F1309,IF($AU1309="4w",$F1309,IF($AU1309="2w",$F1309,IF($AU1309="1m",$F1309,IF($AU1309="2b",$F1309/6,IF($AU1309="2t",$F1309/4,IF($AU1309="2q",$F1309/3,IF($AU1309="2s",$F1309/2,IF($AU1309="2a",$F1309,IF($AU1309="b1",$F1309/2,IF($AU1309="q1",$F1309/3,IF($AU1309="t1",$F1309/4,IF($AU1309="s1",$F1309/6,IF($AU1309="2b2",$F1309/2,0))))))))))))))),0)</f>
        <v>0</v>
      </c>
      <c r="R1309" s="12">
        <f t="shared" ref="R1309:R1357" si="645">IFERROR(IF($E1309="",0,$D1309*IF($AU1309="22d",$E1309,IF($AU1309="4w",$E1309,IF($AU1309="2w",$E1309,IF($AU1309="1m",$E1309,IF($AU1309="1b",$E1309/6,IF($AU1309="3t",$E1309/4,IF($AU1309="3q",$E1309/3,IF($AU1309="3s",$E1309/2,IF($AU1309="3a",$E1309,IF($AU1309="b2",$E1309/2,IF($AU1309="q1",$E1309/3,IF($AU1309="t1",$E1309/4,IF($AU1309="s1",$E1309/6,IF($AU1309="2b2",$E1309/2,0))))))))))))))),0)</f>
        <v>0</v>
      </c>
      <c r="S1309" s="33">
        <f t="shared" ref="S1309:S1357" si="646">IFERROR(IF($F1309="",0,$D1309*IF($AU1309="22d",$F1309,IF($AU1309="4w",$F1309,IF($AU1309="2w",$F1309,IF($AU1309="1m",$F1309,IF($AU1309="1b",$F1309/6,IF($AU1309="3t",$F1309/4,IF($AU1309="3q",$F1309/3,IF($AU1309="3s",$F1309/2,IF($AU1309="3a",$F1309,IF($AU1309="b2",$F1309/2,IF($AU1309="q1",$F1309/3,IF($AU1309="t1",$F1309/4,IF($AU1309="s1",$F1309/6,IF($AU1309="2b2",$F1309/2,0))))))))))))))),0)</f>
        <v>0</v>
      </c>
      <c r="U1309" s="12">
        <f t="shared" ref="U1309:U1357" si="647">IFERROR(IF($E1309="",0,$D1309*IF($AU1309="22d",$E1309,IF($AU1309="4w",$E1309,IF($AU1309="2w",$E1309,IF($AU1309="1m",$E1309,IF($AU1309="2b",$E1309/6,IF($AU1309="1t",$E1309/4,IF($AU1309="4q",$E1309/3,IF($AU1309="4s",$E1309/2,IF($AU1309="4a",$E1309,IF($AU1309="b2",$E1309/2,IF($AU1309="q1",$E1309/3,IF($AU1309="t2",$E1309/4,IF($AU1309="s1",$E1309/6,IF($AU1309="3b3",$E1309/2,0))))))))))))))),0)</f>
        <v>0</v>
      </c>
      <c r="V1309" s="33">
        <f t="shared" ref="V1309:V1357" si="648">IFERROR(IF($F1309="",0,$D1309*IF($AU1309="22d",$F1309,IF($AU1309="4w",$F1309,IF($AU1309="2w",$F1309,IF($AU1309="1m",$F1309,IF($AU1309="2b",$F1309/6,IF($AU1309="1t",$F1309/4,IF($AU1309="4q",$F1309/3,IF($AU1309="4s",$F1309/2,IF($AU1309="4a",$F1309,IF($AU1309="b2",$F1309/2,IF($AU1309="q1",$F1309/3,IF($AU1309="t2",$F1309/4,IF($AU1309="s1",$F1309/6,IF($AU1309="3b3",$F1309/2,0))))))))))))))),0)</f>
        <v>0</v>
      </c>
      <c r="X1309" s="12">
        <f t="shared" ref="X1309:X1357" si="649">IFERROR(IF($E1309="",0,$D1309*IF($AU1309="22d",$E1309,IF($AU1309="4w",$E1309,IF($AU1309="2w",$E1309,IF($AU1309="1m",$E1309,IF($AU1309="1b",$E1309/6,IF($AU1309="2t",$E1309/4,IF($AU1309="1q",$E1309/3,IF($AU1309="5s",$E1309/2,IF($AU1309="5a",$E1309,IF($AU1309="b3",$E1309/2,IF($AU1309="q2",$E1309/3,IF($AU1309="t2",$E1309/4,IF($AU1309="s1",$E1309/6,IF($AU1309="3b3",$E1309/2,0))))))))))))))),0)</f>
        <v>0</v>
      </c>
      <c r="Y1309" s="33">
        <f t="shared" ref="Y1309:Y1357" si="650">IFERROR(IF($F1309="",0,$D1309*IF($AU1309="22d",$F1309,IF($AU1309="4w",$F1309,IF($AU1309="2w",$F1309,IF($AU1309="1m",$F1309,IF($AU1309="1b",$F1309/6,IF($AU1309="2t",$F1309/4,IF($AU1309="1q",$F1309/3,IF($AU1309="5s",$F1309/2,IF($AU1309="5a",$F1309,IF($AU1309="b3",$F1309/2,IF($AU1309="q2",$F1309/3,IF($AU1309="t2",$F1309/4,IF($AU1309="s1",$F1309/6,IF($AU1309="3b3",$F1309/2,0))))))))))))))),0)</f>
        <v>0</v>
      </c>
      <c r="AA1309" s="12">
        <f t="shared" ref="AA1309:AA1357" si="651">IFERROR(IF($E1309="",0,$D1309*IF($AU1309="22d",$E1309,IF($AU1309="4w",$E1309,IF($AU1309="2w",$E1309,IF($AU1309="1m",$E1309,IF($AU1309="2b",$E1309/6,IF($AU1309="3t",$E1309/4,IF($AU1309="2q",$E1309/3,IF($AU1309="6s",$E1309/2,IF($AU1309="6a",$E1309,IF($AU1309="b3",$E1309/2,IF($AU1309="q2",$E1309/3,IF($AU1309="t2",$E1309/4,IF($AU1309="s1",$E1309/6,IF($AU1309="4b4",$E1309/2,0))))))))))))))),0)</f>
        <v>0</v>
      </c>
      <c r="AB1309" s="33">
        <f t="shared" ref="AB1309:AB1357" si="652">IFERROR(IF($F1309="",0,$D1309*IF($AU1309="22d",$F1309,IF($AU1309="4w",$F1309,IF($AU1309="2w",$F1309,IF($AU1309="1m",$F1309,IF($AU1309="2b",$F1309/6,IF($AU1309="3t",$F1309/4,IF($AU1309="2q",$F1309/3,IF($AU1309="6s",$F1309/2,IF($AU1309="6a",$F1309,IF($AU1309="b3",$F1309/2,IF($AU1309="q2",$F1309/3,IF($AU1309="t2",$F1309/4,IF($AU1309="s1",$F1309/6,IF($AU1309="4b4",$F1309/2,0))))))))))))))),0)</f>
        <v>0</v>
      </c>
      <c r="AD1309" s="12">
        <f t="shared" ref="AD1309:AD1357" si="653">IFERROR(IF($E1309="",0,$D1309*IF($AU1309="22d",$E1309,IF($AU1309="4w",$E1309,IF($AU1309="2w",$E1309,IF($AU1309="1m",$E1309,IF($AU1309="1b",$E1309/6,IF($AU1309="1t",$E1309/4,IF($AU1309="3q",$E1309/3,IF($AU1309="1s",$E1309/2,IF($AU1309="7a",$E1309,IF($AU1309="b3",$E1309/2,IF($AU1309="q2",$E1309/3,IF($AU1309="t3",$E1309/4,IF($AU1309="s2",$E1309/6,IF($AU1309="4b4",$E1309/2,0))))))))))))))),0)</f>
        <v>0</v>
      </c>
      <c r="AE1309" s="33">
        <f t="shared" ref="AE1309:AE1357" si="654">IFERROR(IF($F1309="",0,$D1309*IF($AU1309="22d",$F1309,IF($AU1309="4w",$F1309,IF($AU1309="2w",$F1309,IF($AU1309="1m",$F1309,IF($AU1309="1b",$F1309/6,IF($AU1309="1t",$F1309/4,IF($AU1309="3q",$F1309/3,IF($AU1309="1s",$F1309/2,IF($AU1309="7a",$F1309,IF($AU1309="b3",$F1309/2,IF($AU1309="q2",$F1309/3,IF($AU1309="t3",$F1309/4,IF($AU1309="s2",$F1309/6,IF($AU1309="4b4",$F1309/2,0))))))))))))))),0)</f>
        <v>0</v>
      </c>
      <c r="AG1309" s="12">
        <f t="shared" ref="AG1309:AG1357" si="655">IFERROR(IF($E1309="",0,$D1309*IF($AU1309="22d",$E1309,IF($AU1309="4w",$E1309,IF($AU1309="2w",$E1309,IF($AU1309="1m",$E1309,IF($AU1309="2b",$E1309/6,IF($AU1309="2t",$E1309/4,IF($AU1309="4q",$E1309/3,IF($AU1309="2s",$E1309/2,IF($AU1309="8a",$E1309,IF($AU1309="b4",$E1309/2,IF($AU1309="q2",$E1309/3,IF($AU1309="t3",$E1309/4,IF($AU1309="s2",$E1309/6,IF($AU1309="5b5",$E1309/2,0))))))))))))))),0)</f>
        <v>0</v>
      </c>
      <c r="AH1309" s="33">
        <f t="shared" ref="AH1309:AH1357" si="656">IFERROR(IF($F1309="",0,$D1309*IF($AU1309="22d",$F1309,IF($AU1309="4w",$F1309,IF($AU1309="2w",$F1309,IF($AU1309="1m",$F1309,IF($AU1309="2b",$F1309/6,IF($AU1309="2t",$F1309/4,IF($AU1309="4q",$F1309/3,IF($AU1309="2s",$F1309/2,IF($AU1309="8a",$F1309,IF($AU1309="b4",$F1309/2,IF($AU1309="q2",$F1309/3,IF($AU1309="t3",$F1309/4,IF($AU1309="s2",$F1309/6,IF($AU1309="5b5",$F1309/2,0))))))))))))))),0)</f>
        <v>0</v>
      </c>
      <c r="AJ1309" s="12">
        <f t="shared" ref="AJ1309:AJ1357" si="657">IFERROR(IF($E1309="",0,$D1309*IF($AU1309="22d",$E1309,IF($AU1309="4w",$E1309,IF($AU1309="2w",$E1309,IF($AU1309="1m",$E1309,IF($AU1309="1b",$E1309/6,IF($AU1309="3t",$E1309/4,IF($AU1309="1q",$E1309/3,IF($AU1309="3s",$E1309/2,IF($AU1309="9a",$E1309,IF($AU1309="b5",$E1309/2,IF($AU1309="q3",$E1309/3,IF($AU1309="t3",$E1309/4,IF($AU1309="s2",$E1309/6,IF($AU1309="5b5",$E1309/2,0))))))))))))))),0)</f>
        <v>0</v>
      </c>
      <c r="AK1309" s="33">
        <f t="shared" ref="AK1309:AK1357" si="658">IFERROR(IF($F1309="",0,$D1309*IF($AU1309="22d",$F1309,IF($AU1309="4w",$F1309,IF($AU1309="2w",$F1309,IF($AU1309="1m",$F1309,IF($AU1309="1b",$F1309/6,IF($AU1309="3t",$F1309/4,IF($AU1309="1q",$F1309/3,IF($AU1309="3s",$F1309/2,IF($AU1309="9a",$F1309,IF($AU1309="b5",$F1309/2,IF($AU1309="q3",$F1309/3,IF($AU1309="t3",$F1309/4,IF($AU1309="s2",$F1309/6,IF($AU1309="5b5",$F1309/2,0))))))))))))))),0)</f>
        <v>0</v>
      </c>
      <c r="AM1309" s="12">
        <f t="shared" ref="AM1309:AM1357" si="659">IFERROR(IF($E1309="",0,$D1309*IF($AU1309="22d",$E1309,IF($AU1309="4w",$E1309,IF($AU1309="2w",$E1309,IF($AU1309="1m",$E1309,IF($AU1309="2b",$E1309/6,IF($AU1309="1t",$E1309/4,IF($AU1309="2q",$E1309/3,IF($AU1309="4s",$E1309/2,IF($AU1309="10a",$E1309,IF($AU1309="b5",$E1309/2,IF($AU1309="q3",$E1309/3,IF($AU1309="t4",$E1309/4,IF($AU1309="s2",$E1309/6,IF($AU1309="6b6",$E1309/2,0))))))))))))))),0)</f>
        <v>0</v>
      </c>
      <c r="AN1309" s="33">
        <f t="shared" ref="AN1309:AN1357" si="660">IFERROR(IF($F1309="",0,$D1309*IF($AU1309="22d",$F1309,IF($AU1309="4w",$F1309,IF($AU1309="2w",$F1309,IF($AU1309="1m",$F1309,IF($AU1309="2b",$F1309/6,IF($AU1309="1t",$F1309/4,IF($AU1309="2q",$F1309/3,IF($AU1309="4s",$F1309/2,IF($AU1309="10a",$F1309,IF($AU1309="b5",$F1309/2,IF($AU1309="q3",$F1309/3,IF($AU1309="t4",$F1309/4,IF($AU1309="s2",$F1309/6,IF($AU1309="6b6",$F1309/2,0))))))))))))))),0)</f>
        <v>0</v>
      </c>
      <c r="AP1309" s="12">
        <f t="shared" ref="AP1309:AP1357" si="661">IFERROR(IF($E1309="",0,$D1309*IF($AU1309="22d",$E1309,IF($AU1309="4w",$E1309,IF($AU1309="2w",$E1309,IF($AU1309="1m",$E1309,IF($AU1309="1b",$E1309/6,IF($AU1309="2t",$E1309/4,IF($AU1309="3q",$E1309/3,IF($AU1309="5s",$E1309/2,IF($AU1309="11a",$E1309,IF($AU1309="b6",$E1309/2,IF($AU1309="q3",$E1309/3,IF($AU1309="t4",$E1309/4,IF($AU1309="s2",$E1309/6,IF($AU1309="6b6",$E1309/2,0))))))))))))))),0)</f>
        <v>0</v>
      </c>
      <c r="AQ1309" s="33">
        <f t="shared" ref="AQ1309:AQ1357" si="662">IFERROR(IF($F1309="",0,$D1309*IF($AU1309="22d",$F1309,IF($AU1309="4w",$F1309,IF($AU1309="2w",$F1309,IF($AU1309="1m",$F1309,IF($AU1309="1b",$F1309/6,IF($AU1309="2t",$F1309/4,IF($AU1309="3q",$F1309/3,IF($AU1309="5s",$F1309/2,IF($AU1309="11a",$F1309,IF($AU1309="b6",$F1309/2,IF($AU1309="q3",$F1309/3,IF($AU1309="t4",$F1309/4,IF($AU1309="s2",$F1309/6,IF($AU1309="6b6",$F1309/2,0))))))))))))))),0)</f>
        <v>0</v>
      </c>
      <c r="AS1309" s="12">
        <f t="shared" ref="AS1309:AS1357" si="663">IFERROR(IF($E1309="",0,$D1309*IF($AU1309="22d",$E1309,IF($AU1309="4w",$E1309,IF($AU1309="2w",$E1309,IF($AU1309="1m",$E1309,IF($AU1309="2b",$E1309/6,IF($AU1309="3t",$E1309/4,IF($AU1309="4q",$E1309/3,IF($AU1309="6s",$E1309/2,IF($AU1309="12a",$E1309,IF($AU1309="b6",$E1309/2,IF($AU1309="q3",$E1309/3,IF($AU1309="t4",$E1309/4,IF($AU1309="s2",$E1309/6,IF($AU1309="1b1",$E1309/2,0))))))))))))))),0)</f>
        <v>0</v>
      </c>
      <c r="AT1309" s="33">
        <f t="shared" ref="AT1309:AT1357" si="664">IFERROR(IF($F1309="",0,$D1309*IF($AU1309="22d",$F1309,IF($AU1309="4w",$F1309,IF($AU1309="2w",$F1309,IF($AU1309="1m",$F1309,IF($AU1309="2b",$F1309/6,IF($AU1309="3t",$F1309/4,IF($AU1309="4q",$F1309/3,IF($AU1309="6s",$F1309/2,IF($AU1309="12a",$F1309,IF($AU1309="b6",$F1309/2,IF($AU1309="q3",$F1309/3,IF($AU1309="t4",$F1309/4,IF($AU1309="s2",$F1309/6,IF($AU1309="1b1",$F1309/2,0))))))))))))))),0)</f>
        <v>0</v>
      </c>
      <c r="AU1309" s="158" t="str">
        <f>IF(C1309="","",VLOOKUP(B1309,apoio!P:S,4,0))</f>
        <v/>
      </c>
    </row>
    <row r="1310" spans="1:47" ht="15" customHeight="1" x14ac:dyDescent="0.25">
      <c r="A1310" s="10" t="str">
        <f>IF('1_geral'!$D$12="","",'1_geral'!$A$12)</f>
        <v/>
      </c>
      <c r="B1310" s="48" t="str">
        <f>IF('1_geral'!$G$12="","",'1_geral'!$G$12)</f>
        <v/>
      </c>
      <c r="C1310" s="48" t="str">
        <f>IF('1_geral'!$D$12="","",'1_geral'!$D$12)</f>
        <v/>
      </c>
      <c r="D1310" s="35" t="str">
        <f>IF(C1310="","",1/'3_pessoal'!C$12)</f>
        <v/>
      </c>
      <c r="E1310" s="11">
        <f>IF(C1310="",0,'3_pessoal'!DT$12)</f>
        <v>0</v>
      </c>
      <c r="F1310" s="108">
        <f>IF(C1310="",0,'3_pessoal'!DV$12)</f>
        <v>0</v>
      </c>
      <c r="G1310" s="11">
        <f t="shared" si="640"/>
        <v>0</v>
      </c>
      <c r="I1310" s="11">
        <f t="shared" si="638"/>
        <v>0</v>
      </c>
      <c r="J1310" s="112">
        <f t="shared" si="639"/>
        <v>0</v>
      </c>
      <c r="L1310" s="11">
        <f t="shared" si="641"/>
        <v>0</v>
      </c>
      <c r="M1310" s="108">
        <f t="shared" si="642"/>
        <v>0</v>
      </c>
      <c r="O1310" s="11">
        <f t="shared" si="643"/>
        <v>0</v>
      </c>
      <c r="P1310" s="108">
        <f t="shared" si="644"/>
        <v>0</v>
      </c>
      <c r="R1310" s="11">
        <f t="shared" si="645"/>
        <v>0</v>
      </c>
      <c r="S1310" s="108">
        <f t="shared" si="646"/>
        <v>0</v>
      </c>
      <c r="U1310" s="11">
        <f t="shared" si="647"/>
        <v>0</v>
      </c>
      <c r="V1310" s="108">
        <f t="shared" si="648"/>
        <v>0</v>
      </c>
      <c r="X1310" s="11">
        <f t="shared" si="649"/>
        <v>0</v>
      </c>
      <c r="Y1310" s="108">
        <f t="shared" si="650"/>
        <v>0</v>
      </c>
      <c r="AA1310" s="11">
        <f t="shared" si="651"/>
        <v>0</v>
      </c>
      <c r="AB1310" s="108">
        <f t="shared" si="652"/>
        <v>0</v>
      </c>
      <c r="AD1310" s="11">
        <f t="shared" si="653"/>
        <v>0</v>
      </c>
      <c r="AE1310" s="108">
        <f t="shared" si="654"/>
        <v>0</v>
      </c>
      <c r="AG1310" s="11">
        <f t="shared" si="655"/>
        <v>0</v>
      </c>
      <c r="AH1310" s="108">
        <f t="shared" si="656"/>
        <v>0</v>
      </c>
      <c r="AJ1310" s="11">
        <f t="shared" si="657"/>
        <v>0</v>
      </c>
      <c r="AK1310" s="108">
        <f t="shared" si="658"/>
        <v>0</v>
      </c>
      <c r="AM1310" s="11">
        <f t="shared" si="659"/>
        <v>0</v>
      </c>
      <c r="AN1310" s="108">
        <f t="shared" si="660"/>
        <v>0</v>
      </c>
      <c r="AP1310" s="11">
        <f t="shared" si="661"/>
        <v>0</v>
      </c>
      <c r="AQ1310" s="108">
        <f t="shared" si="662"/>
        <v>0</v>
      </c>
      <c r="AS1310" s="11">
        <f t="shared" si="663"/>
        <v>0</v>
      </c>
      <c r="AT1310" s="108">
        <f t="shared" si="664"/>
        <v>0</v>
      </c>
      <c r="AU1310" s="158" t="str">
        <f>IF(C1310="","",VLOOKUP(B1310,apoio!P:S,4,0))</f>
        <v/>
      </c>
    </row>
    <row r="1311" spans="1:47" ht="15" customHeight="1" x14ac:dyDescent="0.25">
      <c r="A1311" s="7" t="str">
        <f>IF('1_geral'!$D$13="","",'1_geral'!$A$13)</f>
        <v/>
      </c>
      <c r="B1311" s="49" t="str">
        <f>IF('1_geral'!$G$13="","",'1_geral'!$G$13)</f>
        <v/>
      </c>
      <c r="C1311" s="49" t="str">
        <f>IF('1_geral'!$D$13="","",'1_geral'!$D$13)</f>
        <v/>
      </c>
      <c r="D1311" s="35" t="str">
        <f>IF(C1311="","",1/'3_pessoal'!C$13)</f>
        <v/>
      </c>
      <c r="E1311" s="12">
        <f>IF(C1311="",0,'3_pessoal'!DT$13)</f>
        <v>0</v>
      </c>
      <c r="F1311" s="33">
        <f>IF(C1311="",0,'3_pessoal'!DV$13)</f>
        <v>0</v>
      </c>
      <c r="G1311" s="12">
        <f t="shared" si="640"/>
        <v>0</v>
      </c>
      <c r="I1311" s="12">
        <f t="shared" si="638"/>
        <v>0</v>
      </c>
      <c r="J1311" s="12">
        <f t="shared" si="639"/>
        <v>0</v>
      </c>
      <c r="L1311" s="12">
        <f t="shared" si="641"/>
        <v>0</v>
      </c>
      <c r="M1311" s="33">
        <f t="shared" si="642"/>
        <v>0</v>
      </c>
      <c r="O1311" s="12">
        <f t="shared" si="643"/>
        <v>0</v>
      </c>
      <c r="P1311" s="33">
        <f t="shared" si="644"/>
        <v>0</v>
      </c>
      <c r="R1311" s="12">
        <f t="shared" si="645"/>
        <v>0</v>
      </c>
      <c r="S1311" s="33">
        <f t="shared" si="646"/>
        <v>0</v>
      </c>
      <c r="U1311" s="12">
        <f t="shared" si="647"/>
        <v>0</v>
      </c>
      <c r="V1311" s="33">
        <f t="shared" si="648"/>
        <v>0</v>
      </c>
      <c r="X1311" s="12">
        <f t="shared" si="649"/>
        <v>0</v>
      </c>
      <c r="Y1311" s="33">
        <f t="shared" si="650"/>
        <v>0</v>
      </c>
      <c r="AA1311" s="12">
        <f t="shared" si="651"/>
        <v>0</v>
      </c>
      <c r="AB1311" s="33">
        <f t="shared" si="652"/>
        <v>0</v>
      </c>
      <c r="AD1311" s="12">
        <f t="shared" si="653"/>
        <v>0</v>
      </c>
      <c r="AE1311" s="33">
        <f t="shared" si="654"/>
        <v>0</v>
      </c>
      <c r="AG1311" s="12">
        <f t="shared" si="655"/>
        <v>0</v>
      </c>
      <c r="AH1311" s="33">
        <f t="shared" si="656"/>
        <v>0</v>
      </c>
      <c r="AJ1311" s="12">
        <f t="shared" si="657"/>
        <v>0</v>
      </c>
      <c r="AK1311" s="33">
        <f t="shared" si="658"/>
        <v>0</v>
      </c>
      <c r="AM1311" s="12">
        <f t="shared" si="659"/>
        <v>0</v>
      </c>
      <c r="AN1311" s="33">
        <f t="shared" si="660"/>
        <v>0</v>
      </c>
      <c r="AP1311" s="12">
        <f t="shared" si="661"/>
        <v>0</v>
      </c>
      <c r="AQ1311" s="33">
        <f t="shared" si="662"/>
        <v>0</v>
      </c>
      <c r="AS1311" s="12">
        <f t="shared" si="663"/>
        <v>0</v>
      </c>
      <c r="AT1311" s="33">
        <f t="shared" si="664"/>
        <v>0</v>
      </c>
      <c r="AU1311" s="158" t="str">
        <f>IF(C1311="","",VLOOKUP(B1311,apoio!P:S,4,0))</f>
        <v/>
      </c>
    </row>
    <row r="1312" spans="1:47" ht="15" customHeight="1" x14ac:dyDescent="0.25">
      <c r="A1312" s="10" t="str">
        <f>IF('1_geral'!$D$14="","",'1_geral'!$A$14)</f>
        <v/>
      </c>
      <c r="B1312" s="48" t="str">
        <f>IF('1_geral'!$G$14="","",'1_geral'!$G$14)</f>
        <v/>
      </c>
      <c r="C1312" s="48" t="str">
        <f>IF('1_geral'!$D$14="","",'1_geral'!$D$14)</f>
        <v/>
      </c>
      <c r="D1312" s="35" t="str">
        <f>IF(C1312="","",1/'3_pessoal'!C$14)</f>
        <v/>
      </c>
      <c r="E1312" s="11">
        <f>IF(C1312="",0,'3_pessoal'!DT$14)</f>
        <v>0</v>
      </c>
      <c r="F1312" s="108">
        <f>IF(C1312="",0,'3_pessoal'!DV$14)</f>
        <v>0</v>
      </c>
      <c r="G1312" s="11">
        <f t="shared" si="640"/>
        <v>0</v>
      </c>
      <c r="I1312" s="11">
        <f t="shared" si="638"/>
        <v>0</v>
      </c>
      <c r="J1312" s="112">
        <f t="shared" si="639"/>
        <v>0</v>
      </c>
      <c r="L1312" s="11">
        <f t="shared" si="641"/>
        <v>0</v>
      </c>
      <c r="M1312" s="108">
        <f t="shared" si="642"/>
        <v>0</v>
      </c>
      <c r="O1312" s="11">
        <f t="shared" si="643"/>
        <v>0</v>
      </c>
      <c r="P1312" s="108">
        <f t="shared" si="644"/>
        <v>0</v>
      </c>
      <c r="R1312" s="11">
        <f t="shared" si="645"/>
        <v>0</v>
      </c>
      <c r="S1312" s="108">
        <f t="shared" si="646"/>
        <v>0</v>
      </c>
      <c r="U1312" s="11">
        <f t="shared" si="647"/>
        <v>0</v>
      </c>
      <c r="V1312" s="108">
        <f t="shared" si="648"/>
        <v>0</v>
      </c>
      <c r="X1312" s="11">
        <f t="shared" si="649"/>
        <v>0</v>
      </c>
      <c r="Y1312" s="108">
        <f t="shared" si="650"/>
        <v>0</v>
      </c>
      <c r="AA1312" s="11">
        <f t="shared" si="651"/>
        <v>0</v>
      </c>
      <c r="AB1312" s="108">
        <f t="shared" si="652"/>
        <v>0</v>
      </c>
      <c r="AD1312" s="11">
        <f t="shared" si="653"/>
        <v>0</v>
      </c>
      <c r="AE1312" s="108">
        <f t="shared" si="654"/>
        <v>0</v>
      </c>
      <c r="AG1312" s="11">
        <f t="shared" si="655"/>
        <v>0</v>
      </c>
      <c r="AH1312" s="108">
        <f t="shared" si="656"/>
        <v>0</v>
      </c>
      <c r="AJ1312" s="11">
        <f t="shared" si="657"/>
        <v>0</v>
      </c>
      <c r="AK1312" s="108">
        <f t="shared" si="658"/>
        <v>0</v>
      </c>
      <c r="AM1312" s="11">
        <f t="shared" si="659"/>
        <v>0</v>
      </c>
      <c r="AN1312" s="108">
        <f t="shared" si="660"/>
        <v>0</v>
      </c>
      <c r="AP1312" s="11">
        <f t="shared" si="661"/>
        <v>0</v>
      </c>
      <c r="AQ1312" s="108">
        <f t="shared" si="662"/>
        <v>0</v>
      </c>
      <c r="AS1312" s="11">
        <f t="shared" si="663"/>
        <v>0</v>
      </c>
      <c r="AT1312" s="108">
        <f t="shared" si="664"/>
        <v>0</v>
      </c>
      <c r="AU1312" s="158" t="str">
        <f>IF(C1312="","",VLOOKUP(B1312,apoio!P:S,4,0))</f>
        <v/>
      </c>
    </row>
    <row r="1313" spans="1:47" ht="15" customHeight="1" x14ac:dyDescent="0.25">
      <c r="A1313" s="7" t="str">
        <f>IF('1_geral'!$D$15="","",'1_geral'!$A$15)</f>
        <v/>
      </c>
      <c r="B1313" s="49" t="str">
        <f>IF('1_geral'!$G$15="","",'1_geral'!$G$15)</f>
        <v/>
      </c>
      <c r="C1313" s="49" t="str">
        <f>IF('1_geral'!$D$15="","",'1_geral'!$D$15)</f>
        <v/>
      </c>
      <c r="D1313" s="35" t="str">
        <f>IF(C1313="","",1/'3_pessoal'!C$15)</f>
        <v/>
      </c>
      <c r="E1313" s="12">
        <f>IF(C1313="",0,'3_pessoal'!DT$15)</f>
        <v>0</v>
      </c>
      <c r="F1313" s="33">
        <f>IF(C1313="",0,'3_pessoal'!DV$15)</f>
        <v>0</v>
      </c>
      <c r="G1313" s="12">
        <f t="shared" si="640"/>
        <v>0</v>
      </c>
      <c r="I1313" s="12">
        <f t="shared" si="638"/>
        <v>0</v>
      </c>
      <c r="J1313" s="12">
        <f t="shared" si="639"/>
        <v>0</v>
      </c>
      <c r="L1313" s="12">
        <f t="shared" si="641"/>
        <v>0</v>
      </c>
      <c r="M1313" s="33">
        <f t="shared" si="642"/>
        <v>0</v>
      </c>
      <c r="O1313" s="12">
        <f t="shared" si="643"/>
        <v>0</v>
      </c>
      <c r="P1313" s="33">
        <f t="shared" si="644"/>
        <v>0</v>
      </c>
      <c r="R1313" s="12">
        <f t="shared" si="645"/>
        <v>0</v>
      </c>
      <c r="S1313" s="33">
        <f t="shared" si="646"/>
        <v>0</v>
      </c>
      <c r="U1313" s="12">
        <f t="shared" si="647"/>
        <v>0</v>
      </c>
      <c r="V1313" s="33">
        <f t="shared" si="648"/>
        <v>0</v>
      </c>
      <c r="X1313" s="12">
        <f t="shared" si="649"/>
        <v>0</v>
      </c>
      <c r="Y1313" s="33">
        <f t="shared" si="650"/>
        <v>0</v>
      </c>
      <c r="AA1313" s="12">
        <f t="shared" si="651"/>
        <v>0</v>
      </c>
      <c r="AB1313" s="33">
        <f t="shared" si="652"/>
        <v>0</v>
      </c>
      <c r="AD1313" s="12">
        <f t="shared" si="653"/>
        <v>0</v>
      </c>
      <c r="AE1313" s="33">
        <f t="shared" si="654"/>
        <v>0</v>
      </c>
      <c r="AG1313" s="12">
        <f t="shared" si="655"/>
        <v>0</v>
      </c>
      <c r="AH1313" s="33">
        <f t="shared" si="656"/>
        <v>0</v>
      </c>
      <c r="AJ1313" s="12">
        <f t="shared" si="657"/>
        <v>0</v>
      </c>
      <c r="AK1313" s="33">
        <f t="shared" si="658"/>
        <v>0</v>
      </c>
      <c r="AM1313" s="12">
        <f t="shared" si="659"/>
        <v>0</v>
      </c>
      <c r="AN1313" s="33">
        <f t="shared" si="660"/>
        <v>0</v>
      </c>
      <c r="AP1313" s="12">
        <f t="shared" si="661"/>
        <v>0</v>
      </c>
      <c r="AQ1313" s="33">
        <f t="shared" si="662"/>
        <v>0</v>
      </c>
      <c r="AS1313" s="12">
        <f t="shared" si="663"/>
        <v>0</v>
      </c>
      <c r="AT1313" s="33">
        <f t="shared" si="664"/>
        <v>0</v>
      </c>
      <c r="AU1313" s="158" t="str">
        <f>IF(C1313="","",VLOOKUP(B1313,apoio!P:S,4,0))</f>
        <v/>
      </c>
    </row>
    <row r="1314" spans="1:47" ht="15" customHeight="1" x14ac:dyDescent="0.25">
      <c r="A1314" s="10" t="str">
        <f>IF('1_geral'!$D$16="","",'1_geral'!$A$16)</f>
        <v/>
      </c>
      <c r="B1314" s="48" t="str">
        <f>IF('1_geral'!$G$16="","",'1_geral'!$G$16)</f>
        <v/>
      </c>
      <c r="C1314" s="48" t="str">
        <f>IF('1_geral'!$D$16="","",'1_geral'!$D$16)</f>
        <v/>
      </c>
      <c r="D1314" s="35" t="str">
        <f>IF(C1314="","",1/'3_pessoal'!C$16)</f>
        <v/>
      </c>
      <c r="E1314" s="11">
        <f>IF(C1314="",0,'3_pessoal'!DT$16)</f>
        <v>0</v>
      </c>
      <c r="F1314" s="108">
        <f>IF(C1314="",0,'3_pessoal'!DV$16)</f>
        <v>0</v>
      </c>
      <c r="G1314" s="11">
        <f t="shared" si="640"/>
        <v>0</v>
      </c>
      <c r="I1314" s="11">
        <f t="shared" si="638"/>
        <v>0</v>
      </c>
      <c r="J1314" s="112">
        <f t="shared" si="639"/>
        <v>0</v>
      </c>
      <c r="L1314" s="11">
        <f t="shared" si="641"/>
        <v>0</v>
      </c>
      <c r="M1314" s="108">
        <f t="shared" si="642"/>
        <v>0</v>
      </c>
      <c r="O1314" s="11">
        <f t="shared" si="643"/>
        <v>0</v>
      </c>
      <c r="P1314" s="108">
        <f t="shared" si="644"/>
        <v>0</v>
      </c>
      <c r="R1314" s="11">
        <f t="shared" si="645"/>
        <v>0</v>
      </c>
      <c r="S1314" s="108">
        <f t="shared" si="646"/>
        <v>0</v>
      </c>
      <c r="U1314" s="11">
        <f t="shared" si="647"/>
        <v>0</v>
      </c>
      <c r="V1314" s="108">
        <f t="shared" si="648"/>
        <v>0</v>
      </c>
      <c r="X1314" s="11">
        <f t="shared" si="649"/>
        <v>0</v>
      </c>
      <c r="Y1314" s="108">
        <f t="shared" si="650"/>
        <v>0</v>
      </c>
      <c r="AA1314" s="11">
        <f t="shared" si="651"/>
        <v>0</v>
      </c>
      <c r="AB1314" s="108">
        <f t="shared" si="652"/>
        <v>0</v>
      </c>
      <c r="AD1314" s="11">
        <f t="shared" si="653"/>
        <v>0</v>
      </c>
      <c r="AE1314" s="108">
        <f t="shared" si="654"/>
        <v>0</v>
      </c>
      <c r="AG1314" s="11">
        <f t="shared" si="655"/>
        <v>0</v>
      </c>
      <c r="AH1314" s="108">
        <f t="shared" si="656"/>
        <v>0</v>
      </c>
      <c r="AJ1314" s="11">
        <f t="shared" si="657"/>
        <v>0</v>
      </c>
      <c r="AK1314" s="108">
        <f t="shared" si="658"/>
        <v>0</v>
      </c>
      <c r="AM1314" s="11">
        <f t="shared" si="659"/>
        <v>0</v>
      </c>
      <c r="AN1314" s="108">
        <f t="shared" si="660"/>
        <v>0</v>
      </c>
      <c r="AP1314" s="11">
        <f t="shared" si="661"/>
        <v>0</v>
      </c>
      <c r="AQ1314" s="108">
        <f t="shared" si="662"/>
        <v>0</v>
      </c>
      <c r="AS1314" s="11">
        <f t="shared" si="663"/>
        <v>0</v>
      </c>
      <c r="AT1314" s="108">
        <f t="shared" si="664"/>
        <v>0</v>
      </c>
      <c r="AU1314" s="158" t="str">
        <f>IF(C1314="","",VLOOKUP(B1314,apoio!P:S,4,0))</f>
        <v/>
      </c>
    </row>
    <row r="1315" spans="1:47" ht="15" customHeight="1" x14ac:dyDescent="0.25">
      <c r="A1315" s="7" t="str">
        <f>IF('1_geral'!$D$17="","",'1_geral'!$A$17)</f>
        <v/>
      </c>
      <c r="B1315" s="49" t="str">
        <f>IF('1_geral'!$G$17="","",'1_geral'!$G$17)</f>
        <v/>
      </c>
      <c r="C1315" s="49" t="str">
        <f>IF('1_geral'!$D$17="","",'1_geral'!$D$17)</f>
        <v/>
      </c>
      <c r="D1315" s="35" t="str">
        <f>IF(C1315="","",1/'3_pessoal'!C$17)</f>
        <v/>
      </c>
      <c r="E1315" s="12">
        <f>IF(C1315="",0,'3_pessoal'!DT$17)</f>
        <v>0</v>
      </c>
      <c r="F1315" s="33">
        <f>IF(C1315="",0,'3_pessoal'!DV$17)</f>
        <v>0</v>
      </c>
      <c r="G1315" s="12">
        <f t="shared" si="640"/>
        <v>0</v>
      </c>
      <c r="I1315" s="12">
        <f t="shared" si="638"/>
        <v>0</v>
      </c>
      <c r="J1315" s="12">
        <f t="shared" si="639"/>
        <v>0</v>
      </c>
      <c r="L1315" s="12">
        <f t="shared" si="641"/>
        <v>0</v>
      </c>
      <c r="M1315" s="33">
        <f t="shared" si="642"/>
        <v>0</v>
      </c>
      <c r="O1315" s="12">
        <f t="shared" si="643"/>
        <v>0</v>
      </c>
      <c r="P1315" s="33">
        <f t="shared" si="644"/>
        <v>0</v>
      </c>
      <c r="R1315" s="12">
        <f t="shared" si="645"/>
        <v>0</v>
      </c>
      <c r="S1315" s="33">
        <f t="shared" si="646"/>
        <v>0</v>
      </c>
      <c r="U1315" s="12">
        <f t="shared" si="647"/>
        <v>0</v>
      </c>
      <c r="V1315" s="33">
        <f t="shared" si="648"/>
        <v>0</v>
      </c>
      <c r="X1315" s="12">
        <f t="shared" si="649"/>
        <v>0</v>
      </c>
      <c r="Y1315" s="33">
        <f t="shared" si="650"/>
        <v>0</v>
      </c>
      <c r="AA1315" s="12">
        <f t="shared" si="651"/>
        <v>0</v>
      </c>
      <c r="AB1315" s="33">
        <f t="shared" si="652"/>
        <v>0</v>
      </c>
      <c r="AD1315" s="12">
        <f t="shared" si="653"/>
        <v>0</v>
      </c>
      <c r="AE1315" s="33">
        <f t="shared" si="654"/>
        <v>0</v>
      </c>
      <c r="AG1315" s="12">
        <f t="shared" si="655"/>
        <v>0</v>
      </c>
      <c r="AH1315" s="33">
        <f t="shared" si="656"/>
        <v>0</v>
      </c>
      <c r="AJ1315" s="12">
        <f t="shared" si="657"/>
        <v>0</v>
      </c>
      <c r="AK1315" s="33">
        <f t="shared" si="658"/>
        <v>0</v>
      </c>
      <c r="AM1315" s="12">
        <f t="shared" si="659"/>
        <v>0</v>
      </c>
      <c r="AN1315" s="33">
        <f t="shared" si="660"/>
        <v>0</v>
      </c>
      <c r="AP1315" s="12">
        <f t="shared" si="661"/>
        <v>0</v>
      </c>
      <c r="AQ1315" s="33">
        <f t="shared" si="662"/>
        <v>0</v>
      </c>
      <c r="AS1315" s="12">
        <f t="shared" si="663"/>
        <v>0</v>
      </c>
      <c r="AT1315" s="33">
        <f t="shared" si="664"/>
        <v>0</v>
      </c>
      <c r="AU1315" s="158" t="str">
        <f>IF(C1315="","",VLOOKUP(B1315,apoio!P:S,4,0))</f>
        <v/>
      </c>
    </row>
    <row r="1316" spans="1:47" ht="15" customHeight="1" x14ac:dyDescent="0.25">
      <c r="A1316" s="10" t="str">
        <f>IF('1_geral'!$D$18="","",'1_geral'!$A$18)</f>
        <v/>
      </c>
      <c r="B1316" s="48" t="str">
        <f>IF('1_geral'!$G$18="","",'1_geral'!$G$18)</f>
        <v/>
      </c>
      <c r="C1316" s="48" t="str">
        <f>IF('1_geral'!$D$18="","",'1_geral'!$D$18)</f>
        <v/>
      </c>
      <c r="D1316" s="35" t="str">
        <f>IF(C1316="","",1/'3_pessoal'!C$18)</f>
        <v/>
      </c>
      <c r="E1316" s="11">
        <f>IF(C1316="",0,'3_pessoal'!DT$18)</f>
        <v>0</v>
      </c>
      <c r="F1316" s="108">
        <f>IF(C1316="",0,'3_pessoal'!DV$18)</f>
        <v>0</v>
      </c>
      <c r="G1316" s="11">
        <f t="shared" si="640"/>
        <v>0</v>
      </c>
      <c r="I1316" s="11">
        <f t="shared" si="638"/>
        <v>0</v>
      </c>
      <c r="J1316" s="112">
        <f t="shared" si="639"/>
        <v>0</v>
      </c>
      <c r="L1316" s="11">
        <f t="shared" si="641"/>
        <v>0</v>
      </c>
      <c r="M1316" s="108">
        <f t="shared" si="642"/>
        <v>0</v>
      </c>
      <c r="O1316" s="11">
        <f t="shared" si="643"/>
        <v>0</v>
      </c>
      <c r="P1316" s="108">
        <f t="shared" si="644"/>
        <v>0</v>
      </c>
      <c r="R1316" s="11">
        <f t="shared" si="645"/>
        <v>0</v>
      </c>
      <c r="S1316" s="108">
        <f t="shared" si="646"/>
        <v>0</v>
      </c>
      <c r="U1316" s="11">
        <f t="shared" si="647"/>
        <v>0</v>
      </c>
      <c r="V1316" s="108">
        <f t="shared" si="648"/>
        <v>0</v>
      </c>
      <c r="X1316" s="11">
        <f t="shared" si="649"/>
        <v>0</v>
      </c>
      <c r="Y1316" s="108">
        <f t="shared" si="650"/>
        <v>0</v>
      </c>
      <c r="AA1316" s="11">
        <f t="shared" si="651"/>
        <v>0</v>
      </c>
      <c r="AB1316" s="108">
        <f t="shared" si="652"/>
        <v>0</v>
      </c>
      <c r="AD1316" s="11">
        <f t="shared" si="653"/>
        <v>0</v>
      </c>
      <c r="AE1316" s="108">
        <f t="shared" si="654"/>
        <v>0</v>
      </c>
      <c r="AG1316" s="11">
        <f t="shared" si="655"/>
        <v>0</v>
      </c>
      <c r="AH1316" s="108">
        <f t="shared" si="656"/>
        <v>0</v>
      </c>
      <c r="AJ1316" s="11">
        <f t="shared" si="657"/>
        <v>0</v>
      </c>
      <c r="AK1316" s="108">
        <f t="shared" si="658"/>
        <v>0</v>
      </c>
      <c r="AM1316" s="11">
        <f t="shared" si="659"/>
        <v>0</v>
      </c>
      <c r="AN1316" s="108">
        <f t="shared" si="660"/>
        <v>0</v>
      </c>
      <c r="AP1316" s="11">
        <f t="shared" si="661"/>
        <v>0</v>
      </c>
      <c r="AQ1316" s="108">
        <f t="shared" si="662"/>
        <v>0</v>
      </c>
      <c r="AS1316" s="11">
        <f t="shared" si="663"/>
        <v>0</v>
      </c>
      <c r="AT1316" s="108">
        <f t="shared" si="664"/>
        <v>0</v>
      </c>
      <c r="AU1316" s="158" t="str">
        <f>IF(C1316="","",VLOOKUP(B1316,apoio!P:S,4,0))</f>
        <v/>
      </c>
    </row>
    <row r="1317" spans="1:47" ht="15" customHeight="1" x14ac:dyDescent="0.25">
      <c r="A1317" s="7" t="str">
        <f>IF('1_geral'!$D$19="","",'1_geral'!$A$19)</f>
        <v/>
      </c>
      <c r="B1317" s="49" t="str">
        <f>IF('1_geral'!$G$19="","",'1_geral'!$G$19)</f>
        <v/>
      </c>
      <c r="C1317" s="49" t="str">
        <f>IF('1_geral'!$D$19="","",'1_geral'!$D$19)</f>
        <v/>
      </c>
      <c r="D1317" s="35" t="str">
        <f>IF(C1317="","",1/'3_pessoal'!C$19)</f>
        <v/>
      </c>
      <c r="E1317" s="12">
        <f>IF(C1317="",0,'3_pessoal'!DT$19)</f>
        <v>0</v>
      </c>
      <c r="F1317" s="33">
        <f>IF(C1317="",0,'3_pessoal'!DV$19)</f>
        <v>0</v>
      </c>
      <c r="G1317" s="12">
        <f t="shared" si="640"/>
        <v>0</v>
      </c>
      <c r="I1317" s="12">
        <f t="shared" si="638"/>
        <v>0</v>
      </c>
      <c r="J1317" s="12">
        <f t="shared" si="639"/>
        <v>0</v>
      </c>
      <c r="L1317" s="12">
        <f t="shared" si="641"/>
        <v>0</v>
      </c>
      <c r="M1317" s="33">
        <f t="shared" si="642"/>
        <v>0</v>
      </c>
      <c r="O1317" s="12">
        <f t="shared" si="643"/>
        <v>0</v>
      </c>
      <c r="P1317" s="33">
        <f t="shared" si="644"/>
        <v>0</v>
      </c>
      <c r="R1317" s="12">
        <f t="shared" si="645"/>
        <v>0</v>
      </c>
      <c r="S1317" s="33">
        <f t="shared" si="646"/>
        <v>0</v>
      </c>
      <c r="U1317" s="12">
        <f t="shared" si="647"/>
        <v>0</v>
      </c>
      <c r="V1317" s="33">
        <f t="shared" si="648"/>
        <v>0</v>
      </c>
      <c r="X1317" s="12">
        <f t="shared" si="649"/>
        <v>0</v>
      </c>
      <c r="Y1317" s="33">
        <f t="shared" si="650"/>
        <v>0</v>
      </c>
      <c r="AA1317" s="12">
        <f t="shared" si="651"/>
        <v>0</v>
      </c>
      <c r="AB1317" s="33">
        <f t="shared" si="652"/>
        <v>0</v>
      </c>
      <c r="AD1317" s="12">
        <f t="shared" si="653"/>
        <v>0</v>
      </c>
      <c r="AE1317" s="33">
        <f t="shared" si="654"/>
        <v>0</v>
      </c>
      <c r="AG1317" s="12">
        <f t="shared" si="655"/>
        <v>0</v>
      </c>
      <c r="AH1317" s="33">
        <f t="shared" si="656"/>
        <v>0</v>
      </c>
      <c r="AJ1317" s="12">
        <f t="shared" si="657"/>
        <v>0</v>
      </c>
      <c r="AK1317" s="33">
        <f t="shared" si="658"/>
        <v>0</v>
      </c>
      <c r="AM1317" s="12">
        <f t="shared" si="659"/>
        <v>0</v>
      </c>
      <c r="AN1317" s="33">
        <f t="shared" si="660"/>
        <v>0</v>
      </c>
      <c r="AP1317" s="12">
        <f t="shared" si="661"/>
        <v>0</v>
      </c>
      <c r="AQ1317" s="33">
        <f t="shared" si="662"/>
        <v>0</v>
      </c>
      <c r="AS1317" s="12">
        <f t="shared" si="663"/>
        <v>0</v>
      </c>
      <c r="AT1317" s="33">
        <f t="shared" si="664"/>
        <v>0</v>
      </c>
      <c r="AU1317" s="158" t="str">
        <f>IF(C1317="","",VLOOKUP(B1317,apoio!P:S,4,0))</f>
        <v/>
      </c>
    </row>
    <row r="1318" spans="1:47" ht="15" customHeight="1" x14ac:dyDescent="0.25">
      <c r="A1318" s="10" t="str">
        <f>IF('1_geral'!$D$20="","",'1_geral'!$A$20)</f>
        <v/>
      </c>
      <c r="B1318" s="48" t="str">
        <f>IF('1_geral'!$G$20="","",'1_geral'!$G$20)</f>
        <v/>
      </c>
      <c r="C1318" s="48" t="str">
        <f>IF('1_geral'!$D$20="","",'1_geral'!$D$20)</f>
        <v/>
      </c>
      <c r="D1318" s="35" t="str">
        <f>IF(C1318="","",1/'3_pessoal'!C$20)</f>
        <v/>
      </c>
      <c r="E1318" s="11">
        <f>IF(C1318="",0,'3_pessoal'!DT$20)</f>
        <v>0</v>
      </c>
      <c r="F1318" s="108">
        <f>IF(C1318="",0,'3_pessoal'!DV$20)</f>
        <v>0</v>
      </c>
      <c r="G1318" s="11">
        <f t="shared" si="640"/>
        <v>0</v>
      </c>
      <c r="I1318" s="11">
        <f t="shared" si="638"/>
        <v>0</v>
      </c>
      <c r="J1318" s="112">
        <f t="shared" si="639"/>
        <v>0</v>
      </c>
      <c r="L1318" s="11">
        <f t="shared" si="641"/>
        <v>0</v>
      </c>
      <c r="M1318" s="108">
        <f t="shared" si="642"/>
        <v>0</v>
      </c>
      <c r="O1318" s="11">
        <f t="shared" si="643"/>
        <v>0</v>
      </c>
      <c r="P1318" s="108">
        <f t="shared" si="644"/>
        <v>0</v>
      </c>
      <c r="R1318" s="11">
        <f t="shared" si="645"/>
        <v>0</v>
      </c>
      <c r="S1318" s="108">
        <f t="shared" si="646"/>
        <v>0</v>
      </c>
      <c r="U1318" s="11">
        <f t="shared" si="647"/>
        <v>0</v>
      </c>
      <c r="V1318" s="108">
        <f t="shared" si="648"/>
        <v>0</v>
      </c>
      <c r="X1318" s="11">
        <f t="shared" si="649"/>
        <v>0</v>
      </c>
      <c r="Y1318" s="108">
        <f t="shared" si="650"/>
        <v>0</v>
      </c>
      <c r="AA1318" s="11">
        <f t="shared" si="651"/>
        <v>0</v>
      </c>
      <c r="AB1318" s="108">
        <f t="shared" si="652"/>
        <v>0</v>
      </c>
      <c r="AD1318" s="11">
        <f t="shared" si="653"/>
        <v>0</v>
      </c>
      <c r="AE1318" s="108">
        <f t="shared" si="654"/>
        <v>0</v>
      </c>
      <c r="AG1318" s="11">
        <f t="shared" si="655"/>
        <v>0</v>
      </c>
      <c r="AH1318" s="108">
        <f t="shared" si="656"/>
        <v>0</v>
      </c>
      <c r="AJ1318" s="11">
        <f t="shared" si="657"/>
        <v>0</v>
      </c>
      <c r="AK1318" s="108">
        <f t="shared" si="658"/>
        <v>0</v>
      </c>
      <c r="AM1318" s="11">
        <f t="shared" si="659"/>
        <v>0</v>
      </c>
      <c r="AN1318" s="108">
        <f t="shared" si="660"/>
        <v>0</v>
      </c>
      <c r="AP1318" s="11">
        <f t="shared" si="661"/>
        <v>0</v>
      </c>
      <c r="AQ1318" s="108">
        <f t="shared" si="662"/>
        <v>0</v>
      </c>
      <c r="AS1318" s="11">
        <f t="shared" si="663"/>
        <v>0</v>
      </c>
      <c r="AT1318" s="108">
        <f t="shared" si="664"/>
        <v>0</v>
      </c>
      <c r="AU1318" s="158" t="str">
        <f>IF(C1318="","",VLOOKUP(B1318,apoio!P:S,4,0))</f>
        <v/>
      </c>
    </row>
    <row r="1319" spans="1:47" ht="15" customHeight="1" x14ac:dyDescent="0.25">
      <c r="A1319" s="7" t="str">
        <f>IF('1_geral'!$D$21="","",'1_geral'!$A$21)</f>
        <v/>
      </c>
      <c r="B1319" s="49" t="str">
        <f>IF('1_geral'!$G$21="","",'1_geral'!$G$21)</f>
        <v/>
      </c>
      <c r="C1319" s="49" t="str">
        <f>IF('1_geral'!$D$21="","",'1_geral'!$D$21)</f>
        <v/>
      </c>
      <c r="D1319" s="35" t="str">
        <f>IF(C1319="","",1/'3_pessoal'!C$21)</f>
        <v/>
      </c>
      <c r="E1319" s="12">
        <f>IF(C1319="",0,'3_pessoal'!DT$21)</f>
        <v>0</v>
      </c>
      <c r="F1319" s="33">
        <f>IF(C1319="",0,'3_pessoal'!DV$21)</f>
        <v>0</v>
      </c>
      <c r="G1319" s="12">
        <f t="shared" si="640"/>
        <v>0</v>
      </c>
      <c r="I1319" s="12">
        <f t="shared" si="638"/>
        <v>0</v>
      </c>
      <c r="J1319" s="12">
        <f t="shared" si="639"/>
        <v>0</v>
      </c>
      <c r="L1319" s="12">
        <f t="shared" si="641"/>
        <v>0</v>
      </c>
      <c r="M1319" s="33">
        <f t="shared" si="642"/>
        <v>0</v>
      </c>
      <c r="O1319" s="12">
        <f t="shared" si="643"/>
        <v>0</v>
      </c>
      <c r="P1319" s="33">
        <f t="shared" si="644"/>
        <v>0</v>
      </c>
      <c r="R1319" s="12">
        <f t="shared" si="645"/>
        <v>0</v>
      </c>
      <c r="S1319" s="33">
        <f t="shared" si="646"/>
        <v>0</v>
      </c>
      <c r="U1319" s="12">
        <f t="shared" si="647"/>
        <v>0</v>
      </c>
      <c r="V1319" s="33">
        <f t="shared" si="648"/>
        <v>0</v>
      </c>
      <c r="X1319" s="12">
        <f t="shared" si="649"/>
        <v>0</v>
      </c>
      <c r="Y1319" s="33">
        <f t="shared" si="650"/>
        <v>0</v>
      </c>
      <c r="AA1319" s="12">
        <f t="shared" si="651"/>
        <v>0</v>
      </c>
      <c r="AB1319" s="33">
        <f t="shared" si="652"/>
        <v>0</v>
      </c>
      <c r="AD1319" s="12">
        <f t="shared" si="653"/>
        <v>0</v>
      </c>
      <c r="AE1319" s="33">
        <f t="shared" si="654"/>
        <v>0</v>
      </c>
      <c r="AG1319" s="12">
        <f t="shared" si="655"/>
        <v>0</v>
      </c>
      <c r="AH1319" s="33">
        <f t="shared" si="656"/>
        <v>0</v>
      </c>
      <c r="AJ1319" s="12">
        <f t="shared" si="657"/>
        <v>0</v>
      </c>
      <c r="AK1319" s="33">
        <f t="shared" si="658"/>
        <v>0</v>
      </c>
      <c r="AM1319" s="12">
        <f t="shared" si="659"/>
        <v>0</v>
      </c>
      <c r="AN1319" s="33">
        <f t="shared" si="660"/>
        <v>0</v>
      </c>
      <c r="AP1319" s="12">
        <f t="shared" si="661"/>
        <v>0</v>
      </c>
      <c r="AQ1319" s="33">
        <f t="shared" si="662"/>
        <v>0</v>
      </c>
      <c r="AS1319" s="12">
        <f t="shared" si="663"/>
        <v>0</v>
      </c>
      <c r="AT1319" s="33">
        <f t="shared" si="664"/>
        <v>0</v>
      </c>
      <c r="AU1319" s="158" t="str">
        <f>IF(C1319="","",VLOOKUP(B1319,apoio!P:S,4,0))</f>
        <v/>
      </c>
    </row>
    <row r="1320" spans="1:47" ht="15" customHeight="1" x14ac:dyDescent="0.25">
      <c r="A1320" s="10" t="str">
        <f>IF('1_geral'!$D$22="","",'1_geral'!$A$22)</f>
        <v/>
      </c>
      <c r="B1320" s="48" t="str">
        <f>IF('1_geral'!$G$22="","",'1_geral'!$G$22)</f>
        <v/>
      </c>
      <c r="C1320" s="48" t="str">
        <f>IF('1_geral'!$D$22="","",'1_geral'!$D$22)</f>
        <v/>
      </c>
      <c r="D1320" s="35" t="str">
        <f>IF(C1320="","",1/'3_pessoal'!C$22)</f>
        <v/>
      </c>
      <c r="E1320" s="11">
        <f>IF(C1320="",0,'3_pessoal'!DT$22)</f>
        <v>0</v>
      </c>
      <c r="F1320" s="108">
        <f>IF(C1320="",0,'3_pessoal'!DV$22)</f>
        <v>0</v>
      </c>
      <c r="G1320" s="11">
        <f t="shared" si="640"/>
        <v>0</v>
      </c>
      <c r="I1320" s="11">
        <f t="shared" si="638"/>
        <v>0</v>
      </c>
      <c r="J1320" s="112">
        <f t="shared" si="639"/>
        <v>0</v>
      </c>
      <c r="L1320" s="11">
        <f t="shared" si="641"/>
        <v>0</v>
      </c>
      <c r="M1320" s="108">
        <f t="shared" si="642"/>
        <v>0</v>
      </c>
      <c r="O1320" s="11">
        <f t="shared" si="643"/>
        <v>0</v>
      </c>
      <c r="P1320" s="108">
        <f t="shared" si="644"/>
        <v>0</v>
      </c>
      <c r="R1320" s="11">
        <f t="shared" si="645"/>
        <v>0</v>
      </c>
      <c r="S1320" s="108">
        <f t="shared" si="646"/>
        <v>0</v>
      </c>
      <c r="U1320" s="11">
        <f t="shared" si="647"/>
        <v>0</v>
      </c>
      <c r="V1320" s="108">
        <f t="shared" si="648"/>
        <v>0</v>
      </c>
      <c r="X1320" s="11">
        <f t="shared" si="649"/>
        <v>0</v>
      </c>
      <c r="Y1320" s="108">
        <f t="shared" si="650"/>
        <v>0</v>
      </c>
      <c r="AA1320" s="11">
        <f t="shared" si="651"/>
        <v>0</v>
      </c>
      <c r="AB1320" s="108">
        <f t="shared" si="652"/>
        <v>0</v>
      </c>
      <c r="AD1320" s="11">
        <f t="shared" si="653"/>
        <v>0</v>
      </c>
      <c r="AE1320" s="108">
        <f t="shared" si="654"/>
        <v>0</v>
      </c>
      <c r="AG1320" s="11">
        <f t="shared" si="655"/>
        <v>0</v>
      </c>
      <c r="AH1320" s="108">
        <f t="shared" si="656"/>
        <v>0</v>
      </c>
      <c r="AJ1320" s="11">
        <f t="shared" si="657"/>
        <v>0</v>
      </c>
      <c r="AK1320" s="108">
        <f t="shared" si="658"/>
        <v>0</v>
      </c>
      <c r="AM1320" s="11">
        <f t="shared" si="659"/>
        <v>0</v>
      </c>
      <c r="AN1320" s="108">
        <f t="shared" si="660"/>
        <v>0</v>
      </c>
      <c r="AP1320" s="11">
        <f t="shared" si="661"/>
        <v>0</v>
      </c>
      <c r="AQ1320" s="108">
        <f t="shared" si="662"/>
        <v>0</v>
      </c>
      <c r="AS1320" s="11">
        <f t="shared" si="663"/>
        <v>0</v>
      </c>
      <c r="AT1320" s="108">
        <f t="shared" si="664"/>
        <v>0</v>
      </c>
      <c r="AU1320" s="158" t="str">
        <f>IF(C1320="","",VLOOKUP(B1320,apoio!P:S,4,0))</f>
        <v/>
      </c>
    </row>
    <row r="1321" spans="1:47" ht="15" customHeight="1" x14ac:dyDescent="0.25">
      <c r="A1321" s="7" t="str">
        <f>IF('1_geral'!$D$23="","",'1_geral'!$A$23)</f>
        <v/>
      </c>
      <c r="B1321" s="49" t="str">
        <f>IF('1_geral'!$G$23="","",'1_geral'!$G$23)</f>
        <v/>
      </c>
      <c r="C1321" s="49" t="str">
        <f>IF('1_geral'!$D$23="","",'1_geral'!$D$23)</f>
        <v/>
      </c>
      <c r="D1321" s="35" t="str">
        <f>IF(C1321="","",1/'3_pessoal'!C$23)</f>
        <v/>
      </c>
      <c r="E1321" s="12">
        <f>IF(C1321="",0,'3_pessoal'!DT$23)</f>
        <v>0</v>
      </c>
      <c r="F1321" s="33">
        <f>IF(C1321="",0,'3_pessoal'!DV$23)</f>
        <v>0</v>
      </c>
      <c r="G1321" s="12">
        <f t="shared" si="640"/>
        <v>0</v>
      </c>
      <c r="I1321" s="12">
        <f t="shared" si="638"/>
        <v>0</v>
      </c>
      <c r="J1321" s="12">
        <f t="shared" si="639"/>
        <v>0</v>
      </c>
      <c r="L1321" s="12">
        <f t="shared" si="641"/>
        <v>0</v>
      </c>
      <c r="M1321" s="33">
        <f t="shared" si="642"/>
        <v>0</v>
      </c>
      <c r="O1321" s="12">
        <f t="shared" si="643"/>
        <v>0</v>
      </c>
      <c r="P1321" s="33">
        <f t="shared" si="644"/>
        <v>0</v>
      </c>
      <c r="R1321" s="12">
        <f t="shared" si="645"/>
        <v>0</v>
      </c>
      <c r="S1321" s="33">
        <f t="shared" si="646"/>
        <v>0</v>
      </c>
      <c r="U1321" s="12">
        <f t="shared" si="647"/>
        <v>0</v>
      </c>
      <c r="V1321" s="33">
        <f t="shared" si="648"/>
        <v>0</v>
      </c>
      <c r="X1321" s="12">
        <f t="shared" si="649"/>
        <v>0</v>
      </c>
      <c r="Y1321" s="33">
        <f t="shared" si="650"/>
        <v>0</v>
      </c>
      <c r="AA1321" s="12">
        <f t="shared" si="651"/>
        <v>0</v>
      </c>
      <c r="AB1321" s="33">
        <f t="shared" si="652"/>
        <v>0</v>
      </c>
      <c r="AD1321" s="12">
        <f t="shared" si="653"/>
        <v>0</v>
      </c>
      <c r="AE1321" s="33">
        <f t="shared" si="654"/>
        <v>0</v>
      </c>
      <c r="AG1321" s="12">
        <f t="shared" si="655"/>
        <v>0</v>
      </c>
      <c r="AH1321" s="33">
        <f t="shared" si="656"/>
        <v>0</v>
      </c>
      <c r="AJ1321" s="12">
        <f t="shared" si="657"/>
        <v>0</v>
      </c>
      <c r="AK1321" s="33">
        <f t="shared" si="658"/>
        <v>0</v>
      </c>
      <c r="AM1321" s="12">
        <f t="shared" si="659"/>
        <v>0</v>
      </c>
      <c r="AN1321" s="33">
        <f t="shared" si="660"/>
        <v>0</v>
      </c>
      <c r="AP1321" s="12">
        <f t="shared" si="661"/>
        <v>0</v>
      </c>
      <c r="AQ1321" s="33">
        <f t="shared" si="662"/>
        <v>0</v>
      </c>
      <c r="AS1321" s="12">
        <f t="shared" si="663"/>
        <v>0</v>
      </c>
      <c r="AT1321" s="33">
        <f t="shared" si="664"/>
        <v>0</v>
      </c>
      <c r="AU1321" s="158" t="str">
        <f>IF(C1321="","",VLOOKUP(B1321,apoio!P:S,4,0))</f>
        <v/>
      </c>
    </row>
    <row r="1322" spans="1:47" ht="15" customHeight="1" x14ac:dyDescent="0.25">
      <c r="A1322" s="10" t="str">
        <f>IF('1_geral'!$D$24="","",'1_geral'!$A$24)</f>
        <v/>
      </c>
      <c r="B1322" s="48" t="str">
        <f>IF('1_geral'!$G$24="","",'1_geral'!$G$24)</f>
        <v/>
      </c>
      <c r="C1322" s="48" t="str">
        <f>IF('1_geral'!$D$24="","",'1_geral'!$D$24)</f>
        <v/>
      </c>
      <c r="D1322" s="35" t="str">
        <f>IF(C1322="","",1/'3_pessoal'!C$24)</f>
        <v/>
      </c>
      <c r="E1322" s="11">
        <f>IF(C1322="",0,'3_pessoal'!DT$24)</f>
        <v>0</v>
      </c>
      <c r="F1322" s="108">
        <f>IF(C1322="",0,'3_pessoal'!DV$24)</f>
        <v>0</v>
      </c>
      <c r="G1322" s="11">
        <f t="shared" si="640"/>
        <v>0</v>
      </c>
      <c r="I1322" s="11">
        <f t="shared" si="638"/>
        <v>0</v>
      </c>
      <c r="J1322" s="112">
        <f t="shared" si="639"/>
        <v>0</v>
      </c>
      <c r="L1322" s="11">
        <f t="shared" si="641"/>
        <v>0</v>
      </c>
      <c r="M1322" s="108">
        <f t="shared" si="642"/>
        <v>0</v>
      </c>
      <c r="O1322" s="11">
        <f t="shared" si="643"/>
        <v>0</v>
      </c>
      <c r="P1322" s="108">
        <f t="shared" si="644"/>
        <v>0</v>
      </c>
      <c r="R1322" s="11">
        <f t="shared" si="645"/>
        <v>0</v>
      </c>
      <c r="S1322" s="108">
        <f t="shared" si="646"/>
        <v>0</v>
      </c>
      <c r="U1322" s="11">
        <f t="shared" si="647"/>
        <v>0</v>
      </c>
      <c r="V1322" s="108">
        <f t="shared" si="648"/>
        <v>0</v>
      </c>
      <c r="X1322" s="11">
        <f t="shared" si="649"/>
        <v>0</v>
      </c>
      <c r="Y1322" s="108">
        <f t="shared" si="650"/>
        <v>0</v>
      </c>
      <c r="AA1322" s="11">
        <f t="shared" si="651"/>
        <v>0</v>
      </c>
      <c r="AB1322" s="108">
        <f t="shared" si="652"/>
        <v>0</v>
      </c>
      <c r="AD1322" s="11">
        <f t="shared" si="653"/>
        <v>0</v>
      </c>
      <c r="AE1322" s="108">
        <f t="shared" si="654"/>
        <v>0</v>
      </c>
      <c r="AG1322" s="11">
        <f t="shared" si="655"/>
        <v>0</v>
      </c>
      <c r="AH1322" s="108">
        <f t="shared" si="656"/>
        <v>0</v>
      </c>
      <c r="AJ1322" s="11">
        <f t="shared" si="657"/>
        <v>0</v>
      </c>
      <c r="AK1322" s="108">
        <f t="shared" si="658"/>
        <v>0</v>
      </c>
      <c r="AM1322" s="11">
        <f t="shared" si="659"/>
        <v>0</v>
      </c>
      <c r="AN1322" s="108">
        <f t="shared" si="660"/>
        <v>0</v>
      </c>
      <c r="AP1322" s="11">
        <f t="shared" si="661"/>
        <v>0</v>
      </c>
      <c r="AQ1322" s="108">
        <f t="shared" si="662"/>
        <v>0</v>
      </c>
      <c r="AS1322" s="11">
        <f t="shared" si="663"/>
        <v>0</v>
      </c>
      <c r="AT1322" s="108">
        <f t="shared" si="664"/>
        <v>0</v>
      </c>
      <c r="AU1322" s="158" t="str">
        <f>IF(C1322="","",VLOOKUP(B1322,apoio!P:S,4,0))</f>
        <v/>
      </c>
    </row>
    <row r="1323" spans="1:47" ht="15" customHeight="1" x14ac:dyDescent="0.25">
      <c r="A1323" s="7" t="str">
        <f>IF('1_geral'!$D$25="","",'1_geral'!$A$25)</f>
        <v/>
      </c>
      <c r="B1323" s="49" t="str">
        <f>IF('1_geral'!$G$25="","",'1_geral'!$G$25)</f>
        <v/>
      </c>
      <c r="C1323" s="49" t="str">
        <f>IF('1_geral'!$D$25="","",'1_geral'!$D$25)</f>
        <v/>
      </c>
      <c r="D1323" s="35" t="str">
        <f>IF(C1323="","",1/'3_pessoal'!C$25)</f>
        <v/>
      </c>
      <c r="E1323" s="12">
        <f>IF(C1323="",0,'3_pessoal'!DT$25)</f>
        <v>0</v>
      </c>
      <c r="F1323" s="33">
        <f>IF(C1323="",0,'3_pessoal'!DV$25)</f>
        <v>0</v>
      </c>
      <c r="G1323" s="12">
        <f t="shared" si="640"/>
        <v>0</v>
      </c>
      <c r="I1323" s="12">
        <f t="shared" si="638"/>
        <v>0</v>
      </c>
      <c r="J1323" s="12">
        <f t="shared" si="639"/>
        <v>0</v>
      </c>
      <c r="L1323" s="12">
        <f t="shared" si="641"/>
        <v>0</v>
      </c>
      <c r="M1323" s="33">
        <f t="shared" si="642"/>
        <v>0</v>
      </c>
      <c r="O1323" s="12">
        <f t="shared" si="643"/>
        <v>0</v>
      </c>
      <c r="P1323" s="33">
        <f t="shared" si="644"/>
        <v>0</v>
      </c>
      <c r="R1323" s="12">
        <f t="shared" si="645"/>
        <v>0</v>
      </c>
      <c r="S1323" s="33">
        <f t="shared" si="646"/>
        <v>0</v>
      </c>
      <c r="U1323" s="12">
        <f t="shared" si="647"/>
        <v>0</v>
      </c>
      <c r="V1323" s="33">
        <f t="shared" si="648"/>
        <v>0</v>
      </c>
      <c r="X1323" s="12">
        <f t="shared" si="649"/>
        <v>0</v>
      </c>
      <c r="Y1323" s="33">
        <f t="shared" si="650"/>
        <v>0</v>
      </c>
      <c r="AA1323" s="12">
        <f t="shared" si="651"/>
        <v>0</v>
      </c>
      <c r="AB1323" s="33">
        <f t="shared" si="652"/>
        <v>0</v>
      </c>
      <c r="AD1323" s="12">
        <f t="shared" si="653"/>
        <v>0</v>
      </c>
      <c r="AE1323" s="33">
        <f t="shared" si="654"/>
        <v>0</v>
      </c>
      <c r="AG1323" s="12">
        <f t="shared" si="655"/>
        <v>0</v>
      </c>
      <c r="AH1323" s="33">
        <f t="shared" si="656"/>
        <v>0</v>
      </c>
      <c r="AJ1323" s="12">
        <f t="shared" si="657"/>
        <v>0</v>
      </c>
      <c r="AK1323" s="33">
        <f t="shared" si="658"/>
        <v>0</v>
      </c>
      <c r="AM1323" s="12">
        <f t="shared" si="659"/>
        <v>0</v>
      </c>
      <c r="AN1323" s="33">
        <f t="shared" si="660"/>
        <v>0</v>
      </c>
      <c r="AP1323" s="12">
        <f t="shared" si="661"/>
        <v>0</v>
      </c>
      <c r="AQ1323" s="33">
        <f t="shared" si="662"/>
        <v>0</v>
      </c>
      <c r="AS1323" s="12">
        <f t="shared" si="663"/>
        <v>0</v>
      </c>
      <c r="AT1323" s="33">
        <f t="shared" si="664"/>
        <v>0</v>
      </c>
      <c r="AU1323" s="158" t="str">
        <f>IF(C1323="","",VLOOKUP(B1323,apoio!P:S,4,0))</f>
        <v/>
      </c>
    </row>
    <row r="1324" spans="1:47" ht="15" customHeight="1" x14ac:dyDescent="0.25">
      <c r="A1324" s="10" t="str">
        <f>IF('1_geral'!$D$26="","",'1_geral'!$A$26)</f>
        <v/>
      </c>
      <c r="B1324" s="48" t="str">
        <f>IF('1_geral'!$G$26="","",'1_geral'!$G$26)</f>
        <v/>
      </c>
      <c r="C1324" s="48" t="str">
        <f>IF('1_geral'!$D$26="","",'1_geral'!$D$26)</f>
        <v/>
      </c>
      <c r="D1324" s="35" t="str">
        <f>IF(C1324="","",1/'3_pessoal'!C$26)</f>
        <v/>
      </c>
      <c r="E1324" s="11">
        <f>IF(C1324="",0,'3_pessoal'!DT$26)</f>
        <v>0</v>
      </c>
      <c r="F1324" s="108">
        <f>IF(C1324="",0,'3_pessoal'!DV$26)</f>
        <v>0</v>
      </c>
      <c r="G1324" s="11">
        <f t="shared" si="640"/>
        <v>0</v>
      </c>
      <c r="I1324" s="11">
        <f t="shared" si="638"/>
        <v>0</v>
      </c>
      <c r="J1324" s="112">
        <f t="shared" si="639"/>
        <v>0</v>
      </c>
      <c r="L1324" s="11">
        <f t="shared" si="641"/>
        <v>0</v>
      </c>
      <c r="M1324" s="108">
        <f t="shared" si="642"/>
        <v>0</v>
      </c>
      <c r="O1324" s="11">
        <f t="shared" si="643"/>
        <v>0</v>
      </c>
      <c r="P1324" s="108">
        <f t="shared" si="644"/>
        <v>0</v>
      </c>
      <c r="R1324" s="11">
        <f t="shared" si="645"/>
        <v>0</v>
      </c>
      <c r="S1324" s="108">
        <f t="shared" si="646"/>
        <v>0</v>
      </c>
      <c r="U1324" s="11">
        <f t="shared" si="647"/>
        <v>0</v>
      </c>
      <c r="V1324" s="108">
        <f t="shared" si="648"/>
        <v>0</v>
      </c>
      <c r="X1324" s="11">
        <f t="shared" si="649"/>
        <v>0</v>
      </c>
      <c r="Y1324" s="108">
        <f t="shared" si="650"/>
        <v>0</v>
      </c>
      <c r="AA1324" s="11">
        <f t="shared" si="651"/>
        <v>0</v>
      </c>
      <c r="AB1324" s="108">
        <f t="shared" si="652"/>
        <v>0</v>
      </c>
      <c r="AD1324" s="11">
        <f t="shared" si="653"/>
        <v>0</v>
      </c>
      <c r="AE1324" s="108">
        <f t="shared" si="654"/>
        <v>0</v>
      </c>
      <c r="AG1324" s="11">
        <f t="shared" si="655"/>
        <v>0</v>
      </c>
      <c r="AH1324" s="108">
        <f t="shared" si="656"/>
        <v>0</v>
      </c>
      <c r="AJ1324" s="11">
        <f t="shared" si="657"/>
        <v>0</v>
      </c>
      <c r="AK1324" s="108">
        <f t="shared" si="658"/>
        <v>0</v>
      </c>
      <c r="AM1324" s="11">
        <f t="shared" si="659"/>
        <v>0</v>
      </c>
      <c r="AN1324" s="108">
        <f t="shared" si="660"/>
        <v>0</v>
      </c>
      <c r="AP1324" s="11">
        <f t="shared" si="661"/>
        <v>0</v>
      </c>
      <c r="AQ1324" s="108">
        <f t="shared" si="662"/>
        <v>0</v>
      </c>
      <c r="AS1324" s="11">
        <f t="shared" si="663"/>
        <v>0</v>
      </c>
      <c r="AT1324" s="108">
        <f t="shared" si="664"/>
        <v>0</v>
      </c>
      <c r="AU1324" s="158" t="str">
        <f>IF(C1324="","",VLOOKUP(B1324,apoio!P:S,4,0))</f>
        <v/>
      </c>
    </row>
    <row r="1325" spans="1:47" ht="15" customHeight="1" x14ac:dyDescent="0.25">
      <c r="A1325" s="7" t="str">
        <f>IF('1_geral'!$D$27="","",'1_geral'!$A$27)</f>
        <v/>
      </c>
      <c r="B1325" s="49" t="str">
        <f>IF('1_geral'!$G$27="","",'1_geral'!$G$27)</f>
        <v/>
      </c>
      <c r="C1325" s="49" t="str">
        <f>IF('1_geral'!$D$27="","",'1_geral'!$D$27)</f>
        <v/>
      </c>
      <c r="D1325" s="35" t="str">
        <f>IF(C1325="","",1/'3_pessoal'!C$27)</f>
        <v/>
      </c>
      <c r="E1325" s="12">
        <f>IF(C1325="",0,'3_pessoal'!DT$27)</f>
        <v>0</v>
      </c>
      <c r="F1325" s="33">
        <f>IF(C1325="",0,'3_pessoal'!DV$27)</f>
        <v>0</v>
      </c>
      <c r="G1325" s="12">
        <f t="shared" si="640"/>
        <v>0</v>
      </c>
      <c r="I1325" s="12">
        <f t="shared" si="638"/>
        <v>0</v>
      </c>
      <c r="J1325" s="12">
        <f t="shared" si="639"/>
        <v>0</v>
      </c>
      <c r="L1325" s="12">
        <f t="shared" si="641"/>
        <v>0</v>
      </c>
      <c r="M1325" s="33">
        <f t="shared" si="642"/>
        <v>0</v>
      </c>
      <c r="O1325" s="12">
        <f t="shared" si="643"/>
        <v>0</v>
      </c>
      <c r="P1325" s="33">
        <f t="shared" si="644"/>
        <v>0</v>
      </c>
      <c r="R1325" s="12">
        <f t="shared" si="645"/>
        <v>0</v>
      </c>
      <c r="S1325" s="33">
        <f t="shared" si="646"/>
        <v>0</v>
      </c>
      <c r="U1325" s="12">
        <f t="shared" si="647"/>
        <v>0</v>
      </c>
      <c r="V1325" s="33">
        <f t="shared" si="648"/>
        <v>0</v>
      </c>
      <c r="X1325" s="12">
        <f t="shared" si="649"/>
        <v>0</v>
      </c>
      <c r="Y1325" s="33">
        <f t="shared" si="650"/>
        <v>0</v>
      </c>
      <c r="AA1325" s="12">
        <f t="shared" si="651"/>
        <v>0</v>
      </c>
      <c r="AB1325" s="33">
        <f t="shared" si="652"/>
        <v>0</v>
      </c>
      <c r="AD1325" s="12">
        <f t="shared" si="653"/>
        <v>0</v>
      </c>
      <c r="AE1325" s="33">
        <f t="shared" si="654"/>
        <v>0</v>
      </c>
      <c r="AG1325" s="12">
        <f t="shared" si="655"/>
        <v>0</v>
      </c>
      <c r="AH1325" s="33">
        <f t="shared" si="656"/>
        <v>0</v>
      </c>
      <c r="AJ1325" s="12">
        <f t="shared" si="657"/>
        <v>0</v>
      </c>
      <c r="AK1325" s="33">
        <f t="shared" si="658"/>
        <v>0</v>
      </c>
      <c r="AM1325" s="12">
        <f t="shared" si="659"/>
        <v>0</v>
      </c>
      <c r="AN1325" s="33">
        <f t="shared" si="660"/>
        <v>0</v>
      </c>
      <c r="AP1325" s="12">
        <f t="shared" si="661"/>
        <v>0</v>
      </c>
      <c r="AQ1325" s="33">
        <f t="shared" si="662"/>
        <v>0</v>
      </c>
      <c r="AS1325" s="12">
        <f t="shared" si="663"/>
        <v>0</v>
      </c>
      <c r="AT1325" s="33">
        <f t="shared" si="664"/>
        <v>0</v>
      </c>
      <c r="AU1325" s="158" t="str">
        <f>IF(C1325="","",VLOOKUP(B1325,apoio!P:S,4,0))</f>
        <v/>
      </c>
    </row>
    <row r="1326" spans="1:47" ht="15" customHeight="1" x14ac:dyDescent="0.25">
      <c r="A1326" s="10" t="str">
        <f>IF('1_geral'!$D$28="","",'1_geral'!$A$28)</f>
        <v/>
      </c>
      <c r="B1326" s="48" t="str">
        <f>IF('1_geral'!$G$28="","",'1_geral'!$G$28)</f>
        <v/>
      </c>
      <c r="C1326" s="48" t="str">
        <f>IF('1_geral'!$D$28="","",'1_geral'!$D$28)</f>
        <v/>
      </c>
      <c r="D1326" s="35" t="str">
        <f>IF(C1326="","",1/'3_pessoal'!C$28)</f>
        <v/>
      </c>
      <c r="E1326" s="11">
        <f>IF(C1326="",0,'3_pessoal'!DT$28)</f>
        <v>0</v>
      </c>
      <c r="F1326" s="108">
        <f>IF(C1326="",0,'3_pessoal'!DV$28)</f>
        <v>0</v>
      </c>
      <c r="G1326" s="11">
        <f t="shared" si="640"/>
        <v>0</v>
      </c>
      <c r="I1326" s="11">
        <f t="shared" si="638"/>
        <v>0</v>
      </c>
      <c r="J1326" s="112">
        <f t="shared" si="639"/>
        <v>0</v>
      </c>
      <c r="L1326" s="11">
        <f t="shared" si="641"/>
        <v>0</v>
      </c>
      <c r="M1326" s="108">
        <f t="shared" si="642"/>
        <v>0</v>
      </c>
      <c r="O1326" s="11">
        <f t="shared" si="643"/>
        <v>0</v>
      </c>
      <c r="P1326" s="108">
        <f t="shared" si="644"/>
        <v>0</v>
      </c>
      <c r="R1326" s="11">
        <f t="shared" si="645"/>
        <v>0</v>
      </c>
      <c r="S1326" s="108">
        <f t="shared" si="646"/>
        <v>0</v>
      </c>
      <c r="U1326" s="11">
        <f t="shared" si="647"/>
        <v>0</v>
      </c>
      <c r="V1326" s="108">
        <f t="shared" si="648"/>
        <v>0</v>
      </c>
      <c r="X1326" s="11">
        <f t="shared" si="649"/>
        <v>0</v>
      </c>
      <c r="Y1326" s="108">
        <f t="shared" si="650"/>
        <v>0</v>
      </c>
      <c r="AA1326" s="11">
        <f t="shared" si="651"/>
        <v>0</v>
      </c>
      <c r="AB1326" s="108">
        <f t="shared" si="652"/>
        <v>0</v>
      </c>
      <c r="AD1326" s="11">
        <f t="shared" si="653"/>
        <v>0</v>
      </c>
      <c r="AE1326" s="108">
        <f t="shared" si="654"/>
        <v>0</v>
      </c>
      <c r="AG1326" s="11">
        <f t="shared" si="655"/>
        <v>0</v>
      </c>
      <c r="AH1326" s="108">
        <f t="shared" si="656"/>
        <v>0</v>
      </c>
      <c r="AJ1326" s="11">
        <f t="shared" si="657"/>
        <v>0</v>
      </c>
      <c r="AK1326" s="108">
        <f t="shared" si="658"/>
        <v>0</v>
      </c>
      <c r="AM1326" s="11">
        <f t="shared" si="659"/>
        <v>0</v>
      </c>
      <c r="AN1326" s="108">
        <f t="shared" si="660"/>
        <v>0</v>
      </c>
      <c r="AP1326" s="11">
        <f t="shared" si="661"/>
        <v>0</v>
      </c>
      <c r="AQ1326" s="108">
        <f t="shared" si="662"/>
        <v>0</v>
      </c>
      <c r="AS1326" s="11">
        <f t="shared" si="663"/>
        <v>0</v>
      </c>
      <c r="AT1326" s="108">
        <f t="shared" si="664"/>
        <v>0</v>
      </c>
      <c r="AU1326" s="158" t="str">
        <f>IF(C1326="","",VLOOKUP(B1326,apoio!P:S,4,0))</f>
        <v/>
      </c>
    </row>
    <row r="1327" spans="1:47" ht="15" customHeight="1" x14ac:dyDescent="0.25">
      <c r="A1327" s="7" t="str">
        <f>IF('1_geral'!$D$29="","",'1_geral'!$A$29)</f>
        <v/>
      </c>
      <c r="B1327" s="49" t="str">
        <f>IF('1_geral'!$G$29="","",'1_geral'!$G$29)</f>
        <v/>
      </c>
      <c r="C1327" s="49" t="str">
        <f>IF('1_geral'!$D$29="","",'1_geral'!$D$29)</f>
        <v/>
      </c>
      <c r="D1327" s="35" t="str">
        <f>IF(C1327="","",1/'3_pessoal'!C$29)</f>
        <v/>
      </c>
      <c r="E1327" s="12">
        <f>IF(C1327="",0,'3_pessoal'!DT$29)</f>
        <v>0</v>
      </c>
      <c r="F1327" s="33">
        <f>IF(C1327="",0,'3_pessoal'!DV$29)</f>
        <v>0</v>
      </c>
      <c r="G1327" s="12">
        <f t="shared" si="640"/>
        <v>0</v>
      </c>
      <c r="I1327" s="12">
        <f t="shared" si="638"/>
        <v>0</v>
      </c>
      <c r="J1327" s="12">
        <f t="shared" si="639"/>
        <v>0</v>
      </c>
      <c r="L1327" s="12">
        <f t="shared" si="641"/>
        <v>0</v>
      </c>
      <c r="M1327" s="33">
        <f t="shared" si="642"/>
        <v>0</v>
      </c>
      <c r="O1327" s="12">
        <f t="shared" si="643"/>
        <v>0</v>
      </c>
      <c r="P1327" s="33">
        <f t="shared" si="644"/>
        <v>0</v>
      </c>
      <c r="R1327" s="12">
        <f t="shared" si="645"/>
        <v>0</v>
      </c>
      <c r="S1327" s="33">
        <f t="shared" si="646"/>
        <v>0</v>
      </c>
      <c r="U1327" s="12">
        <f t="shared" si="647"/>
        <v>0</v>
      </c>
      <c r="V1327" s="33">
        <f t="shared" si="648"/>
        <v>0</v>
      </c>
      <c r="X1327" s="12">
        <f t="shared" si="649"/>
        <v>0</v>
      </c>
      <c r="Y1327" s="33">
        <f t="shared" si="650"/>
        <v>0</v>
      </c>
      <c r="AA1327" s="12">
        <f t="shared" si="651"/>
        <v>0</v>
      </c>
      <c r="AB1327" s="33">
        <f t="shared" si="652"/>
        <v>0</v>
      </c>
      <c r="AD1327" s="12">
        <f t="shared" si="653"/>
        <v>0</v>
      </c>
      <c r="AE1327" s="33">
        <f t="shared" si="654"/>
        <v>0</v>
      </c>
      <c r="AG1327" s="12">
        <f t="shared" si="655"/>
        <v>0</v>
      </c>
      <c r="AH1327" s="33">
        <f t="shared" si="656"/>
        <v>0</v>
      </c>
      <c r="AJ1327" s="12">
        <f t="shared" si="657"/>
        <v>0</v>
      </c>
      <c r="AK1327" s="33">
        <f t="shared" si="658"/>
        <v>0</v>
      </c>
      <c r="AM1327" s="12">
        <f t="shared" si="659"/>
        <v>0</v>
      </c>
      <c r="AN1327" s="33">
        <f t="shared" si="660"/>
        <v>0</v>
      </c>
      <c r="AP1327" s="12">
        <f t="shared" si="661"/>
        <v>0</v>
      </c>
      <c r="AQ1327" s="33">
        <f t="shared" si="662"/>
        <v>0</v>
      </c>
      <c r="AS1327" s="12">
        <f t="shared" si="663"/>
        <v>0</v>
      </c>
      <c r="AT1327" s="33">
        <f t="shared" si="664"/>
        <v>0</v>
      </c>
      <c r="AU1327" s="158" t="str">
        <f>IF(C1327="","",VLOOKUP(B1327,apoio!P:S,4,0))</f>
        <v/>
      </c>
    </row>
    <row r="1328" spans="1:47" ht="15" customHeight="1" x14ac:dyDescent="0.25">
      <c r="A1328" s="10" t="str">
        <f>IF('1_geral'!$D$30="","",'1_geral'!$A$30)</f>
        <v/>
      </c>
      <c r="B1328" s="48" t="str">
        <f>IF('1_geral'!$G$30="","",'1_geral'!$G$30)</f>
        <v/>
      </c>
      <c r="C1328" s="48" t="str">
        <f>IF('1_geral'!$D$30="","",'1_geral'!$D$30)</f>
        <v/>
      </c>
      <c r="D1328" s="35" t="str">
        <f>IF(C1328="","",1/'3_pessoal'!C$30)</f>
        <v/>
      </c>
      <c r="E1328" s="11">
        <f>IF(C1328="",0,'3_pessoal'!DT$30)</f>
        <v>0</v>
      </c>
      <c r="F1328" s="108">
        <f>IF(C1328="",0,'3_pessoal'!DV$30)</f>
        <v>0</v>
      </c>
      <c r="G1328" s="11">
        <f t="shared" si="640"/>
        <v>0</v>
      </c>
      <c r="I1328" s="11">
        <f t="shared" si="638"/>
        <v>0</v>
      </c>
      <c r="J1328" s="112">
        <f t="shared" si="639"/>
        <v>0</v>
      </c>
      <c r="L1328" s="11">
        <f t="shared" si="641"/>
        <v>0</v>
      </c>
      <c r="M1328" s="108">
        <f t="shared" si="642"/>
        <v>0</v>
      </c>
      <c r="O1328" s="11">
        <f t="shared" si="643"/>
        <v>0</v>
      </c>
      <c r="P1328" s="108">
        <f t="shared" si="644"/>
        <v>0</v>
      </c>
      <c r="R1328" s="11">
        <f t="shared" si="645"/>
        <v>0</v>
      </c>
      <c r="S1328" s="108">
        <f t="shared" si="646"/>
        <v>0</v>
      </c>
      <c r="U1328" s="11">
        <f t="shared" si="647"/>
        <v>0</v>
      </c>
      <c r="V1328" s="108">
        <f t="shared" si="648"/>
        <v>0</v>
      </c>
      <c r="X1328" s="11">
        <f t="shared" si="649"/>
        <v>0</v>
      </c>
      <c r="Y1328" s="108">
        <f t="shared" si="650"/>
        <v>0</v>
      </c>
      <c r="AA1328" s="11">
        <f t="shared" si="651"/>
        <v>0</v>
      </c>
      <c r="AB1328" s="108">
        <f t="shared" si="652"/>
        <v>0</v>
      </c>
      <c r="AD1328" s="11">
        <f t="shared" si="653"/>
        <v>0</v>
      </c>
      <c r="AE1328" s="108">
        <f t="shared" si="654"/>
        <v>0</v>
      </c>
      <c r="AG1328" s="11">
        <f t="shared" si="655"/>
        <v>0</v>
      </c>
      <c r="AH1328" s="108">
        <f t="shared" si="656"/>
        <v>0</v>
      </c>
      <c r="AJ1328" s="11">
        <f t="shared" si="657"/>
        <v>0</v>
      </c>
      <c r="AK1328" s="108">
        <f t="shared" si="658"/>
        <v>0</v>
      </c>
      <c r="AM1328" s="11">
        <f t="shared" si="659"/>
        <v>0</v>
      </c>
      <c r="AN1328" s="108">
        <f t="shared" si="660"/>
        <v>0</v>
      </c>
      <c r="AP1328" s="11">
        <f t="shared" si="661"/>
        <v>0</v>
      </c>
      <c r="AQ1328" s="108">
        <f t="shared" si="662"/>
        <v>0</v>
      </c>
      <c r="AS1328" s="11">
        <f t="shared" si="663"/>
        <v>0</v>
      </c>
      <c r="AT1328" s="108">
        <f t="shared" si="664"/>
        <v>0</v>
      </c>
      <c r="AU1328" s="158" t="str">
        <f>IF(C1328="","",VLOOKUP(B1328,apoio!P:S,4,0))</f>
        <v/>
      </c>
    </row>
    <row r="1329" spans="1:47" ht="15" customHeight="1" x14ac:dyDescent="0.25">
      <c r="A1329" s="7" t="str">
        <f>IF('1_geral'!$D$31="","",'1_geral'!$A$31)</f>
        <v/>
      </c>
      <c r="B1329" s="49" t="str">
        <f>IF('1_geral'!$G$31="","",'1_geral'!$G$31)</f>
        <v/>
      </c>
      <c r="C1329" s="49" t="str">
        <f>IF('1_geral'!$D$31="","",'1_geral'!$D$31)</f>
        <v/>
      </c>
      <c r="D1329" s="35" t="str">
        <f>IF(C1329="","",1/'3_pessoal'!C$31)</f>
        <v/>
      </c>
      <c r="E1329" s="12">
        <f>IF(C1329="",0,'3_pessoal'!DT$31)</f>
        <v>0</v>
      </c>
      <c r="F1329" s="33">
        <f>IF(C1329="",0,'3_pessoal'!DV$31)</f>
        <v>0</v>
      </c>
      <c r="G1329" s="12">
        <f t="shared" si="640"/>
        <v>0</v>
      </c>
      <c r="I1329" s="12">
        <f t="shared" si="638"/>
        <v>0</v>
      </c>
      <c r="J1329" s="12">
        <f t="shared" si="639"/>
        <v>0</v>
      </c>
      <c r="L1329" s="12">
        <f t="shared" si="641"/>
        <v>0</v>
      </c>
      <c r="M1329" s="33">
        <f t="shared" si="642"/>
        <v>0</v>
      </c>
      <c r="O1329" s="12">
        <f t="shared" si="643"/>
        <v>0</v>
      </c>
      <c r="P1329" s="33">
        <f t="shared" si="644"/>
        <v>0</v>
      </c>
      <c r="R1329" s="12">
        <f t="shared" si="645"/>
        <v>0</v>
      </c>
      <c r="S1329" s="33">
        <f t="shared" si="646"/>
        <v>0</v>
      </c>
      <c r="U1329" s="12">
        <f t="shared" si="647"/>
        <v>0</v>
      </c>
      <c r="V1329" s="33">
        <f t="shared" si="648"/>
        <v>0</v>
      </c>
      <c r="X1329" s="12">
        <f t="shared" si="649"/>
        <v>0</v>
      </c>
      <c r="Y1329" s="33">
        <f t="shared" si="650"/>
        <v>0</v>
      </c>
      <c r="AA1329" s="12">
        <f t="shared" si="651"/>
        <v>0</v>
      </c>
      <c r="AB1329" s="33">
        <f t="shared" si="652"/>
        <v>0</v>
      </c>
      <c r="AD1329" s="12">
        <f t="shared" si="653"/>
        <v>0</v>
      </c>
      <c r="AE1329" s="33">
        <f t="shared" si="654"/>
        <v>0</v>
      </c>
      <c r="AG1329" s="12">
        <f t="shared" si="655"/>
        <v>0</v>
      </c>
      <c r="AH1329" s="33">
        <f t="shared" si="656"/>
        <v>0</v>
      </c>
      <c r="AJ1329" s="12">
        <f t="shared" si="657"/>
        <v>0</v>
      </c>
      <c r="AK1329" s="33">
        <f t="shared" si="658"/>
        <v>0</v>
      </c>
      <c r="AM1329" s="12">
        <f t="shared" si="659"/>
        <v>0</v>
      </c>
      <c r="AN1329" s="33">
        <f t="shared" si="660"/>
        <v>0</v>
      </c>
      <c r="AP1329" s="12">
        <f t="shared" si="661"/>
        <v>0</v>
      </c>
      <c r="AQ1329" s="33">
        <f t="shared" si="662"/>
        <v>0</v>
      </c>
      <c r="AS1329" s="12">
        <f t="shared" si="663"/>
        <v>0</v>
      </c>
      <c r="AT1329" s="33">
        <f t="shared" si="664"/>
        <v>0</v>
      </c>
      <c r="AU1329" s="158" t="str">
        <f>IF(C1329="","",VLOOKUP(B1329,apoio!P:S,4,0))</f>
        <v/>
      </c>
    </row>
    <row r="1330" spans="1:47" ht="15" customHeight="1" x14ac:dyDescent="0.25">
      <c r="A1330" s="10" t="str">
        <f>IF('1_geral'!$D$32="","",'1_geral'!$A$32)</f>
        <v/>
      </c>
      <c r="B1330" s="48" t="str">
        <f>IF('1_geral'!$G$32="","",'1_geral'!$G$32)</f>
        <v/>
      </c>
      <c r="C1330" s="48" t="str">
        <f>IF('1_geral'!$D$32="","",'1_geral'!$D$32)</f>
        <v/>
      </c>
      <c r="D1330" s="35" t="str">
        <f>IF(C1330="","",1/'3_pessoal'!C$32)</f>
        <v/>
      </c>
      <c r="E1330" s="11">
        <f>IF(C1330="",0,'3_pessoal'!DT$32)</f>
        <v>0</v>
      </c>
      <c r="F1330" s="108">
        <f>IF(C1330="",0,'3_pessoal'!DV$32)</f>
        <v>0</v>
      </c>
      <c r="G1330" s="11">
        <f t="shared" si="640"/>
        <v>0</v>
      </c>
      <c r="I1330" s="11">
        <f t="shared" si="638"/>
        <v>0</v>
      </c>
      <c r="J1330" s="112">
        <f t="shared" si="639"/>
        <v>0</v>
      </c>
      <c r="L1330" s="11">
        <f t="shared" si="641"/>
        <v>0</v>
      </c>
      <c r="M1330" s="108">
        <f t="shared" si="642"/>
        <v>0</v>
      </c>
      <c r="O1330" s="11">
        <f t="shared" si="643"/>
        <v>0</v>
      </c>
      <c r="P1330" s="108">
        <f t="shared" si="644"/>
        <v>0</v>
      </c>
      <c r="R1330" s="11">
        <f t="shared" si="645"/>
        <v>0</v>
      </c>
      <c r="S1330" s="108">
        <f t="shared" si="646"/>
        <v>0</v>
      </c>
      <c r="U1330" s="11">
        <f t="shared" si="647"/>
        <v>0</v>
      </c>
      <c r="V1330" s="108">
        <f t="shared" si="648"/>
        <v>0</v>
      </c>
      <c r="X1330" s="11">
        <f t="shared" si="649"/>
        <v>0</v>
      </c>
      <c r="Y1330" s="108">
        <f t="shared" si="650"/>
        <v>0</v>
      </c>
      <c r="AA1330" s="11">
        <f t="shared" si="651"/>
        <v>0</v>
      </c>
      <c r="AB1330" s="108">
        <f t="shared" si="652"/>
        <v>0</v>
      </c>
      <c r="AD1330" s="11">
        <f t="shared" si="653"/>
        <v>0</v>
      </c>
      <c r="AE1330" s="108">
        <f t="shared" si="654"/>
        <v>0</v>
      </c>
      <c r="AG1330" s="11">
        <f t="shared" si="655"/>
        <v>0</v>
      </c>
      <c r="AH1330" s="108">
        <f t="shared" si="656"/>
        <v>0</v>
      </c>
      <c r="AJ1330" s="11">
        <f t="shared" si="657"/>
        <v>0</v>
      </c>
      <c r="AK1330" s="108">
        <f t="shared" si="658"/>
        <v>0</v>
      </c>
      <c r="AM1330" s="11">
        <f t="shared" si="659"/>
        <v>0</v>
      </c>
      <c r="AN1330" s="108">
        <f t="shared" si="660"/>
        <v>0</v>
      </c>
      <c r="AP1330" s="11">
        <f t="shared" si="661"/>
        <v>0</v>
      </c>
      <c r="AQ1330" s="108">
        <f t="shared" si="662"/>
        <v>0</v>
      </c>
      <c r="AS1330" s="11">
        <f t="shared" si="663"/>
        <v>0</v>
      </c>
      <c r="AT1330" s="108">
        <f t="shared" si="664"/>
        <v>0</v>
      </c>
      <c r="AU1330" s="158" t="str">
        <f>IF(C1330="","",VLOOKUP(B1330,apoio!P:S,4,0))</f>
        <v/>
      </c>
    </row>
    <row r="1331" spans="1:47" ht="15" customHeight="1" x14ac:dyDescent="0.25">
      <c r="A1331" s="7" t="str">
        <f>IF('1_geral'!$D$33="","",'1_geral'!$A$33)</f>
        <v/>
      </c>
      <c r="B1331" s="49" t="str">
        <f>IF('1_geral'!$G$33="","",'1_geral'!$G$33)</f>
        <v/>
      </c>
      <c r="C1331" s="49" t="str">
        <f>IF('1_geral'!$D$33="","",'1_geral'!$D$33)</f>
        <v/>
      </c>
      <c r="D1331" s="35" t="str">
        <f>IF(C1331="","",1/'3_pessoal'!C$33)</f>
        <v/>
      </c>
      <c r="E1331" s="12">
        <f>IF(C1331="",0,'3_pessoal'!DT$33)</f>
        <v>0</v>
      </c>
      <c r="F1331" s="33">
        <f>IF(C1331="",0,'3_pessoal'!DV$33)</f>
        <v>0</v>
      </c>
      <c r="G1331" s="12">
        <f t="shared" si="640"/>
        <v>0</v>
      </c>
      <c r="I1331" s="12">
        <f t="shared" si="638"/>
        <v>0</v>
      </c>
      <c r="J1331" s="12">
        <f t="shared" si="639"/>
        <v>0</v>
      </c>
      <c r="L1331" s="12">
        <f t="shared" si="641"/>
        <v>0</v>
      </c>
      <c r="M1331" s="33">
        <f t="shared" si="642"/>
        <v>0</v>
      </c>
      <c r="O1331" s="12">
        <f t="shared" si="643"/>
        <v>0</v>
      </c>
      <c r="P1331" s="33">
        <f t="shared" si="644"/>
        <v>0</v>
      </c>
      <c r="R1331" s="12">
        <f t="shared" si="645"/>
        <v>0</v>
      </c>
      <c r="S1331" s="33">
        <f t="shared" si="646"/>
        <v>0</v>
      </c>
      <c r="U1331" s="12">
        <f t="shared" si="647"/>
        <v>0</v>
      </c>
      <c r="V1331" s="33">
        <f t="shared" si="648"/>
        <v>0</v>
      </c>
      <c r="X1331" s="12">
        <f t="shared" si="649"/>
        <v>0</v>
      </c>
      <c r="Y1331" s="33">
        <f t="shared" si="650"/>
        <v>0</v>
      </c>
      <c r="AA1331" s="12">
        <f t="shared" si="651"/>
        <v>0</v>
      </c>
      <c r="AB1331" s="33">
        <f t="shared" si="652"/>
        <v>0</v>
      </c>
      <c r="AD1331" s="12">
        <f t="shared" si="653"/>
        <v>0</v>
      </c>
      <c r="AE1331" s="33">
        <f t="shared" si="654"/>
        <v>0</v>
      </c>
      <c r="AG1331" s="12">
        <f t="shared" si="655"/>
        <v>0</v>
      </c>
      <c r="AH1331" s="33">
        <f t="shared" si="656"/>
        <v>0</v>
      </c>
      <c r="AJ1331" s="12">
        <f t="shared" si="657"/>
        <v>0</v>
      </c>
      <c r="AK1331" s="33">
        <f t="shared" si="658"/>
        <v>0</v>
      </c>
      <c r="AM1331" s="12">
        <f t="shared" si="659"/>
        <v>0</v>
      </c>
      <c r="AN1331" s="33">
        <f t="shared" si="660"/>
        <v>0</v>
      </c>
      <c r="AP1331" s="12">
        <f t="shared" si="661"/>
        <v>0</v>
      </c>
      <c r="AQ1331" s="33">
        <f t="shared" si="662"/>
        <v>0</v>
      </c>
      <c r="AS1331" s="12">
        <f t="shared" si="663"/>
        <v>0</v>
      </c>
      <c r="AT1331" s="33">
        <f t="shared" si="664"/>
        <v>0</v>
      </c>
      <c r="AU1331" s="158" t="str">
        <f>IF(C1331="","",VLOOKUP(B1331,apoio!P:S,4,0))</f>
        <v/>
      </c>
    </row>
    <row r="1332" spans="1:47" ht="15" customHeight="1" x14ac:dyDescent="0.25">
      <c r="A1332" s="10" t="str">
        <f>IF('1_geral'!$D$34="","",'1_geral'!$A$34)</f>
        <v/>
      </c>
      <c r="B1332" s="48" t="str">
        <f>IF('1_geral'!$G$34="","",'1_geral'!$G$34)</f>
        <v/>
      </c>
      <c r="C1332" s="48" t="str">
        <f>IF('1_geral'!$D$34="","",'1_geral'!$D$34)</f>
        <v/>
      </c>
      <c r="D1332" s="35" t="str">
        <f>IF(C1332="","",1/'3_pessoal'!C$34)</f>
        <v/>
      </c>
      <c r="E1332" s="11">
        <f>IF(C1332="",0,'3_pessoal'!DT$34)</f>
        <v>0</v>
      </c>
      <c r="F1332" s="108">
        <f>IF(C1332="",0,'3_pessoal'!DV$34)</f>
        <v>0</v>
      </c>
      <c r="G1332" s="11">
        <f t="shared" si="640"/>
        <v>0</v>
      </c>
      <c r="I1332" s="11">
        <f t="shared" si="638"/>
        <v>0</v>
      </c>
      <c r="J1332" s="112">
        <f t="shared" si="639"/>
        <v>0</v>
      </c>
      <c r="L1332" s="11">
        <f t="shared" si="641"/>
        <v>0</v>
      </c>
      <c r="M1332" s="108">
        <f t="shared" si="642"/>
        <v>0</v>
      </c>
      <c r="O1332" s="11">
        <f t="shared" si="643"/>
        <v>0</v>
      </c>
      <c r="P1332" s="108">
        <f t="shared" si="644"/>
        <v>0</v>
      </c>
      <c r="R1332" s="11">
        <f t="shared" si="645"/>
        <v>0</v>
      </c>
      <c r="S1332" s="108">
        <f t="shared" si="646"/>
        <v>0</v>
      </c>
      <c r="U1332" s="11">
        <f t="shared" si="647"/>
        <v>0</v>
      </c>
      <c r="V1332" s="108">
        <f t="shared" si="648"/>
        <v>0</v>
      </c>
      <c r="X1332" s="11">
        <f t="shared" si="649"/>
        <v>0</v>
      </c>
      <c r="Y1332" s="108">
        <f t="shared" si="650"/>
        <v>0</v>
      </c>
      <c r="AA1332" s="11">
        <f t="shared" si="651"/>
        <v>0</v>
      </c>
      <c r="AB1332" s="108">
        <f t="shared" si="652"/>
        <v>0</v>
      </c>
      <c r="AD1332" s="11">
        <f t="shared" si="653"/>
        <v>0</v>
      </c>
      <c r="AE1332" s="108">
        <f t="shared" si="654"/>
        <v>0</v>
      </c>
      <c r="AG1332" s="11">
        <f t="shared" si="655"/>
        <v>0</v>
      </c>
      <c r="AH1332" s="108">
        <f t="shared" si="656"/>
        <v>0</v>
      </c>
      <c r="AJ1332" s="11">
        <f t="shared" si="657"/>
        <v>0</v>
      </c>
      <c r="AK1332" s="108">
        <f t="shared" si="658"/>
        <v>0</v>
      </c>
      <c r="AM1332" s="11">
        <f t="shared" si="659"/>
        <v>0</v>
      </c>
      <c r="AN1332" s="108">
        <f t="shared" si="660"/>
        <v>0</v>
      </c>
      <c r="AP1332" s="11">
        <f t="shared" si="661"/>
        <v>0</v>
      </c>
      <c r="AQ1332" s="108">
        <f t="shared" si="662"/>
        <v>0</v>
      </c>
      <c r="AS1332" s="11">
        <f t="shared" si="663"/>
        <v>0</v>
      </c>
      <c r="AT1332" s="108">
        <f t="shared" si="664"/>
        <v>0</v>
      </c>
      <c r="AU1332" s="158" t="str">
        <f>IF(C1332="","",VLOOKUP(B1332,apoio!P:S,4,0))</f>
        <v/>
      </c>
    </row>
    <row r="1333" spans="1:47" ht="15" customHeight="1" x14ac:dyDescent="0.25">
      <c r="A1333" s="7" t="str">
        <f>IF('1_geral'!$D$35="","",'1_geral'!$A$35)</f>
        <v/>
      </c>
      <c r="B1333" s="49" t="str">
        <f>IF('1_geral'!$G$35="","",'1_geral'!$G$35)</f>
        <v/>
      </c>
      <c r="C1333" s="49" t="str">
        <f>IF('1_geral'!$D$35="","",'1_geral'!$D$35)</f>
        <v/>
      </c>
      <c r="D1333" s="35" t="str">
        <f>IF(C1333="","",1/'3_pessoal'!C$35)</f>
        <v/>
      </c>
      <c r="E1333" s="12">
        <f>IF(C1333="",0,'3_pessoal'!DT$35)</f>
        <v>0</v>
      </c>
      <c r="F1333" s="33">
        <f>IF(C1333="",0,'3_pessoal'!DV$35)</f>
        <v>0</v>
      </c>
      <c r="G1333" s="12">
        <f t="shared" si="640"/>
        <v>0</v>
      </c>
      <c r="I1333" s="12">
        <f t="shared" si="638"/>
        <v>0</v>
      </c>
      <c r="J1333" s="12">
        <f t="shared" si="639"/>
        <v>0</v>
      </c>
      <c r="L1333" s="12">
        <f t="shared" si="641"/>
        <v>0</v>
      </c>
      <c r="M1333" s="33">
        <f t="shared" si="642"/>
        <v>0</v>
      </c>
      <c r="O1333" s="12">
        <f t="shared" si="643"/>
        <v>0</v>
      </c>
      <c r="P1333" s="33">
        <f t="shared" si="644"/>
        <v>0</v>
      </c>
      <c r="R1333" s="12">
        <f t="shared" si="645"/>
        <v>0</v>
      </c>
      <c r="S1333" s="33">
        <f t="shared" si="646"/>
        <v>0</v>
      </c>
      <c r="U1333" s="12">
        <f t="shared" si="647"/>
        <v>0</v>
      </c>
      <c r="V1333" s="33">
        <f t="shared" si="648"/>
        <v>0</v>
      </c>
      <c r="X1333" s="12">
        <f t="shared" si="649"/>
        <v>0</v>
      </c>
      <c r="Y1333" s="33">
        <f t="shared" si="650"/>
        <v>0</v>
      </c>
      <c r="AA1333" s="12">
        <f t="shared" si="651"/>
        <v>0</v>
      </c>
      <c r="AB1333" s="33">
        <f t="shared" si="652"/>
        <v>0</v>
      </c>
      <c r="AD1333" s="12">
        <f t="shared" si="653"/>
        <v>0</v>
      </c>
      <c r="AE1333" s="33">
        <f t="shared" si="654"/>
        <v>0</v>
      </c>
      <c r="AG1333" s="12">
        <f t="shared" si="655"/>
        <v>0</v>
      </c>
      <c r="AH1333" s="33">
        <f t="shared" si="656"/>
        <v>0</v>
      </c>
      <c r="AJ1333" s="12">
        <f t="shared" si="657"/>
        <v>0</v>
      </c>
      <c r="AK1333" s="33">
        <f t="shared" si="658"/>
        <v>0</v>
      </c>
      <c r="AM1333" s="12">
        <f t="shared" si="659"/>
        <v>0</v>
      </c>
      <c r="AN1333" s="33">
        <f t="shared" si="660"/>
        <v>0</v>
      </c>
      <c r="AP1333" s="12">
        <f t="shared" si="661"/>
        <v>0</v>
      </c>
      <c r="AQ1333" s="33">
        <f t="shared" si="662"/>
        <v>0</v>
      </c>
      <c r="AS1333" s="12">
        <f t="shared" si="663"/>
        <v>0</v>
      </c>
      <c r="AT1333" s="33">
        <f t="shared" si="664"/>
        <v>0</v>
      </c>
      <c r="AU1333" s="158" t="str">
        <f>IF(C1333="","",VLOOKUP(B1333,apoio!P:S,4,0))</f>
        <v/>
      </c>
    </row>
    <row r="1334" spans="1:47" ht="15" customHeight="1" x14ac:dyDescent="0.25">
      <c r="A1334" s="10" t="str">
        <f>IF('1_geral'!$D$36="","",'1_geral'!$A$36)</f>
        <v/>
      </c>
      <c r="B1334" s="48" t="str">
        <f>IF('1_geral'!$G$36="","",'1_geral'!$G$36)</f>
        <v/>
      </c>
      <c r="C1334" s="48" t="str">
        <f>IF('1_geral'!$D$36="","",'1_geral'!$D$36)</f>
        <v/>
      </c>
      <c r="D1334" s="35" t="str">
        <f>IF(C1334="","",1/'3_pessoal'!C$36)</f>
        <v/>
      </c>
      <c r="E1334" s="11">
        <f>IF(C1334="",0,'3_pessoal'!DT$36)</f>
        <v>0</v>
      </c>
      <c r="F1334" s="108">
        <f>IF(C1334="",0,'3_pessoal'!DV$36)</f>
        <v>0</v>
      </c>
      <c r="G1334" s="11">
        <f t="shared" si="640"/>
        <v>0</v>
      </c>
      <c r="I1334" s="11">
        <f t="shared" si="638"/>
        <v>0</v>
      </c>
      <c r="J1334" s="112">
        <f t="shared" si="639"/>
        <v>0</v>
      </c>
      <c r="L1334" s="11">
        <f t="shared" si="641"/>
        <v>0</v>
      </c>
      <c r="M1334" s="108">
        <f t="shared" si="642"/>
        <v>0</v>
      </c>
      <c r="O1334" s="11">
        <f t="shared" si="643"/>
        <v>0</v>
      </c>
      <c r="P1334" s="108">
        <f t="shared" si="644"/>
        <v>0</v>
      </c>
      <c r="R1334" s="11">
        <f t="shared" si="645"/>
        <v>0</v>
      </c>
      <c r="S1334" s="108">
        <f t="shared" si="646"/>
        <v>0</v>
      </c>
      <c r="U1334" s="11">
        <f t="shared" si="647"/>
        <v>0</v>
      </c>
      <c r="V1334" s="108">
        <f t="shared" si="648"/>
        <v>0</v>
      </c>
      <c r="X1334" s="11">
        <f t="shared" si="649"/>
        <v>0</v>
      </c>
      <c r="Y1334" s="108">
        <f t="shared" si="650"/>
        <v>0</v>
      </c>
      <c r="AA1334" s="11">
        <f t="shared" si="651"/>
        <v>0</v>
      </c>
      <c r="AB1334" s="108">
        <f t="shared" si="652"/>
        <v>0</v>
      </c>
      <c r="AD1334" s="11">
        <f t="shared" si="653"/>
        <v>0</v>
      </c>
      <c r="AE1334" s="108">
        <f t="shared" si="654"/>
        <v>0</v>
      </c>
      <c r="AG1334" s="11">
        <f t="shared" si="655"/>
        <v>0</v>
      </c>
      <c r="AH1334" s="108">
        <f t="shared" si="656"/>
        <v>0</v>
      </c>
      <c r="AJ1334" s="11">
        <f t="shared" si="657"/>
        <v>0</v>
      </c>
      <c r="AK1334" s="108">
        <f t="shared" si="658"/>
        <v>0</v>
      </c>
      <c r="AM1334" s="11">
        <f t="shared" si="659"/>
        <v>0</v>
      </c>
      <c r="AN1334" s="108">
        <f t="shared" si="660"/>
        <v>0</v>
      </c>
      <c r="AP1334" s="11">
        <f t="shared" si="661"/>
        <v>0</v>
      </c>
      <c r="AQ1334" s="108">
        <f t="shared" si="662"/>
        <v>0</v>
      </c>
      <c r="AS1334" s="11">
        <f t="shared" si="663"/>
        <v>0</v>
      </c>
      <c r="AT1334" s="108">
        <f t="shared" si="664"/>
        <v>0</v>
      </c>
      <c r="AU1334" s="158" t="str">
        <f>IF(C1334="","",VLOOKUP(B1334,apoio!P:S,4,0))</f>
        <v/>
      </c>
    </row>
    <row r="1335" spans="1:47" ht="15" customHeight="1" x14ac:dyDescent="0.25">
      <c r="A1335" s="7" t="str">
        <f>IF('1_geral'!$D$37="","",'1_geral'!$A$37)</f>
        <v/>
      </c>
      <c r="B1335" s="49" t="str">
        <f>IF('1_geral'!$G$37="","",'1_geral'!$G$37)</f>
        <v/>
      </c>
      <c r="C1335" s="49" t="str">
        <f>IF('1_geral'!$D$37="","",'1_geral'!$D$37)</f>
        <v/>
      </c>
      <c r="D1335" s="35" t="str">
        <f>IF(C1335="","",1/'3_pessoal'!C$37)</f>
        <v/>
      </c>
      <c r="E1335" s="12">
        <f>IF(C1335="",0,'3_pessoal'!DT$37)</f>
        <v>0</v>
      </c>
      <c r="F1335" s="33">
        <f>IF(C1335="",0,'3_pessoal'!DV$37)</f>
        <v>0</v>
      </c>
      <c r="G1335" s="12">
        <f t="shared" si="640"/>
        <v>0</v>
      </c>
      <c r="I1335" s="12">
        <f t="shared" si="638"/>
        <v>0</v>
      </c>
      <c r="J1335" s="12">
        <f t="shared" si="639"/>
        <v>0</v>
      </c>
      <c r="L1335" s="12">
        <f t="shared" si="641"/>
        <v>0</v>
      </c>
      <c r="M1335" s="33">
        <f t="shared" si="642"/>
        <v>0</v>
      </c>
      <c r="O1335" s="12">
        <f t="shared" si="643"/>
        <v>0</v>
      </c>
      <c r="P1335" s="33">
        <f t="shared" si="644"/>
        <v>0</v>
      </c>
      <c r="R1335" s="12">
        <f t="shared" si="645"/>
        <v>0</v>
      </c>
      <c r="S1335" s="33">
        <f t="shared" si="646"/>
        <v>0</v>
      </c>
      <c r="U1335" s="12">
        <f t="shared" si="647"/>
        <v>0</v>
      </c>
      <c r="V1335" s="33">
        <f t="shared" si="648"/>
        <v>0</v>
      </c>
      <c r="X1335" s="12">
        <f t="shared" si="649"/>
        <v>0</v>
      </c>
      <c r="Y1335" s="33">
        <f t="shared" si="650"/>
        <v>0</v>
      </c>
      <c r="AA1335" s="12">
        <f t="shared" si="651"/>
        <v>0</v>
      </c>
      <c r="AB1335" s="33">
        <f t="shared" si="652"/>
        <v>0</v>
      </c>
      <c r="AD1335" s="12">
        <f t="shared" si="653"/>
        <v>0</v>
      </c>
      <c r="AE1335" s="33">
        <f t="shared" si="654"/>
        <v>0</v>
      </c>
      <c r="AG1335" s="12">
        <f t="shared" si="655"/>
        <v>0</v>
      </c>
      <c r="AH1335" s="33">
        <f t="shared" si="656"/>
        <v>0</v>
      </c>
      <c r="AJ1335" s="12">
        <f t="shared" si="657"/>
        <v>0</v>
      </c>
      <c r="AK1335" s="33">
        <f t="shared" si="658"/>
        <v>0</v>
      </c>
      <c r="AM1335" s="12">
        <f t="shared" si="659"/>
        <v>0</v>
      </c>
      <c r="AN1335" s="33">
        <f t="shared" si="660"/>
        <v>0</v>
      </c>
      <c r="AP1335" s="12">
        <f t="shared" si="661"/>
        <v>0</v>
      </c>
      <c r="AQ1335" s="33">
        <f t="shared" si="662"/>
        <v>0</v>
      </c>
      <c r="AS1335" s="12">
        <f t="shared" si="663"/>
        <v>0</v>
      </c>
      <c r="AT1335" s="33">
        <f t="shared" si="664"/>
        <v>0</v>
      </c>
      <c r="AU1335" s="158" t="str">
        <f>IF(C1335="","",VLOOKUP(B1335,apoio!P:S,4,0))</f>
        <v/>
      </c>
    </row>
    <row r="1336" spans="1:47" ht="15" customHeight="1" x14ac:dyDescent="0.25">
      <c r="A1336" s="10" t="str">
        <f>IF('1_geral'!$D$38="","",'1_geral'!$A$38)</f>
        <v/>
      </c>
      <c r="B1336" s="48" t="str">
        <f>IF('1_geral'!$G$38="","",'1_geral'!$G$38)</f>
        <v/>
      </c>
      <c r="C1336" s="48" t="str">
        <f>IF('1_geral'!$D$38="","",'1_geral'!$D$38)</f>
        <v/>
      </c>
      <c r="D1336" s="35" t="str">
        <f>IF(C1336="","",1/'3_pessoal'!C$38)</f>
        <v/>
      </c>
      <c r="E1336" s="11">
        <f>IF(C1336="",0,'3_pessoal'!DT$38)</f>
        <v>0</v>
      </c>
      <c r="F1336" s="108">
        <f>IF(C1336="",0,'3_pessoal'!DV$38)</f>
        <v>0</v>
      </c>
      <c r="G1336" s="11">
        <f t="shared" si="640"/>
        <v>0</v>
      </c>
      <c r="I1336" s="11">
        <f t="shared" si="638"/>
        <v>0</v>
      </c>
      <c r="J1336" s="112">
        <f t="shared" si="639"/>
        <v>0</v>
      </c>
      <c r="L1336" s="11">
        <f t="shared" si="641"/>
        <v>0</v>
      </c>
      <c r="M1336" s="108">
        <f t="shared" si="642"/>
        <v>0</v>
      </c>
      <c r="O1336" s="11">
        <f t="shared" si="643"/>
        <v>0</v>
      </c>
      <c r="P1336" s="108">
        <f t="shared" si="644"/>
        <v>0</v>
      </c>
      <c r="R1336" s="11">
        <f t="shared" si="645"/>
        <v>0</v>
      </c>
      <c r="S1336" s="108">
        <f t="shared" si="646"/>
        <v>0</v>
      </c>
      <c r="U1336" s="11">
        <f t="shared" si="647"/>
        <v>0</v>
      </c>
      <c r="V1336" s="108">
        <f t="shared" si="648"/>
        <v>0</v>
      </c>
      <c r="X1336" s="11">
        <f t="shared" si="649"/>
        <v>0</v>
      </c>
      <c r="Y1336" s="108">
        <f t="shared" si="650"/>
        <v>0</v>
      </c>
      <c r="AA1336" s="11">
        <f t="shared" si="651"/>
        <v>0</v>
      </c>
      <c r="AB1336" s="108">
        <f t="shared" si="652"/>
        <v>0</v>
      </c>
      <c r="AD1336" s="11">
        <f t="shared" si="653"/>
        <v>0</v>
      </c>
      <c r="AE1336" s="108">
        <f t="shared" si="654"/>
        <v>0</v>
      </c>
      <c r="AG1336" s="11">
        <f t="shared" si="655"/>
        <v>0</v>
      </c>
      <c r="AH1336" s="108">
        <f t="shared" si="656"/>
        <v>0</v>
      </c>
      <c r="AJ1336" s="11">
        <f t="shared" si="657"/>
        <v>0</v>
      </c>
      <c r="AK1336" s="108">
        <f t="shared" si="658"/>
        <v>0</v>
      </c>
      <c r="AM1336" s="11">
        <f t="shared" si="659"/>
        <v>0</v>
      </c>
      <c r="AN1336" s="108">
        <f t="shared" si="660"/>
        <v>0</v>
      </c>
      <c r="AP1336" s="11">
        <f t="shared" si="661"/>
        <v>0</v>
      </c>
      <c r="AQ1336" s="108">
        <f t="shared" si="662"/>
        <v>0</v>
      </c>
      <c r="AS1336" s="11">
        <f t="shared" si="663"/>
        <v>0</v>
      </c>
      <c r="AT1336" s="108">
        <f t="shared" si="664"/>
        <v>0</v>
      </c>
      <c r="AU1336" s="158" t="str">
        <f>IF(C1336="","",VLOOKUP(B1336,apoio!P:S,4,0))</f>
        <v/>
      </c>
    </row>
    <row r="1337" spans="1:47" ht="15" customHeight="1" x14ac:dyDescent="0.25">
      <c r="A1337" s="7" t="str">
        <f>IF('1_geral'!$D$39="","",'1_geral'!$A$39)</f>
        <v/>
      </c>
      <c r="B1337" s="49" t="str">
        <f>IF('1_geral'!$G$39="","",'1_geral'!$G$39)</f>
        <v/>
      </c>
      <c r="C1337" s="49" t="str">
        <f>IF('1_geral'!$D$39="","",'1_geral'!$D$39)</f>
        <v/>
      </c>
      <c r="D1337" s="35" t="str">
        <f>IF(C1337="","",1/'3_pessoal'!C$39)</f>
        <v/>
      </c>
      <c r="E1337" s="12">
        <f>IF(C1337="",0,'3_pessoal'!DT$39)</f>
        <v>0</v>
      </c>
      <c r="F1337" s="33">
        <f>IF(C1337="",0,'3_pessoal'!DV$39)</f>
        <v>0</v>
      </c>
      <c r="G1337" s="12">
        <f t="shared" si="640"/>
        <v>0</v>
      </c>
      <c r="I1337" s="12">
        <f t="shared" si="638"/>
        <v>0</v>
      </c>
      <c r="J1337" s="12">
        <f t="shared" si="639"/>
        <v>0</v>
      </c>
      <c r="L1337" s="12">
        <f t="shared" si="641"/>
        <v>0</v>
      </c>
      <c r="M1337" s="33">
        <f t="shared" si="642"/>
        <v>0</v>
      </c>
      <c r="O1337" s="12">
        <f t="shared" si="643"/>
        <v>0</v>
      </c>
      <c r="P1337" s="33">
        <f t="shared" si="644"/>
        <v>0</v>
      </c>
      <c r="R1337" s="12">
        <f t="shared" si="645"/>
        <v>0</v>
      </c>
      <c r="S1337" s="33">
        <f t="shared" si="646"/>
        <v>0</v>
      </c>
      <c r="U1337" s="12">
        <f t="shared" si="647"/>
        <v>0</v>
      </c>
      <c r="V1337" s="33">
        <f t="shared" si="648"/>
        <v>0</v>
      </c>
      <c r="X1337" s="12">
        <f t="shared" si="649"/>
        <v>0</v>
      </c>
      <c r="Y1337" s="33">
        <f t="shared" si="650"/>
        <v>0</v>
      </c>
      <c r="AA1337" s="12">
        <f t="shared" si="651"/>
        <v>0</v>
      </c>
      <c r="AB1337" s="33">
        <f t="shared" si="652"/>
        <v>0</v>
      </c>
      <c r="AD1337" s="12">
        <f t="shared" si="653"/>
        <v>0</v>
      </c>
      <c r="AE1337" s="33">
        <f t="shared" si="654"/>
        <v>0</v>
      </c>
      <c r="AG1337" s="12">
        <f t="shared" si="655"/>
        <v>0</v>
      </c>
      <c r="AH1337" s="33">
        <f t="shared" si="656"/>
        <v>0</v>
      </c>
      <c r="AJ1337" s="12">
        <f t="shared" si="657"/>
        <v>0</v>
      </c>
      <c r="AK1337" s="33">
        <f t="shared" si="658"/>
        <v>0</v>
      </c>
      <c r="AM1337" s="12">
        <f t="shared" si="659"/>
        <v>0</v>
      </c>
      <c r="AN1337" s="33">
        <f t="shared" si="660"/>
        <v>0</v>
      </c>
      <c r="AP1337" s="12">
        <f t="shared" si="661"/>
        <v>0</v>
      </c>
      <c r="AQ1337" s="33">
        <f t="shared" si="662"/>
        <v>0</v>
      </c>
      <c r="AS1337" s="12">
        <f t="shared" si="663"/>
        <v>0</v>
      </c>
      <c r="AT1337" s="33">
        <f t="shared" si="664"/>
        <v>0</v>
      </c>
      <c r="AU1337" s="158" t="str">
        <f>IF(C1337="","",VLOOKUP(B1337,apoio!P:S,4,0))</f>
        <v/>
      </c>
    </row>
    <row r="1338" spans="1:47" ht="15" customHeight="1" x14ac:dyDescent="0.25">
      <c r="A1338" s="10" t="str">
        <f>IF('1_geral'!$D$40="","",'1_geral'!$A$40)</f>
        <v/>
      </c>
      <c r="B1338" s="48" t="str">
        <f>IF('1_geral'!$G$40="","",'1_geral'!$G$40)</f>
        <v/>
      </c>
      <c r="C1338" s="48" t="str">
        <f>IF('1_geral'!$D$40="","",'1_geral'!$D$40)</f>
        <v/>
      </c>
      <c r="D1338" s="35" t="str">
        <f>IF(C1338="","",1/'3_pessoal'!C$40)</f>
        <v/>
      </c>
      <c r="E1338" s="11">
        <f>IF(C1338="",0,'3_pessoal'!DT$40)</f>
        <v>0</v>
      </c>
      <c r="F1338" s="108">
        <f>IF(C1338="",0,'3_pessoal'!DV$40)</f>
        <v>0</v>
      </c>
      <c r="G1338" s="11">
        <f t="shared" si="640"/>
        <v>0</v>
      </c>
      <c r="I1338" s="11">
        <f t="shared" si="638"/>
        <v>0</v>
      </c>
      <c r="J1338" s="112">
        <f t="shared" si="639"/>
        <v>0</v>
      </c>
      <c r="L1338" s="11">
        <f t="shared" si="641"/>
        <v>0</v>
      </c>
      <c r="M1338" s="108">
        <f t="shared" si="642"/>
        <v>0</v>
      </c>
      <c r="O1338" s="11">
        <f t="shared" si="643"/>
        <v>0</v>
      </c>
      <c r="P1338" s="108">
        <f t="shared" si="644"/>
        <v>0</v>
      </c>
      <c r="R1338" s="11">
        <f t="shared" si="645"/>
        <v>0</v>
      </c>
      <c r="S1338" s="108">
        <f t="shared" si="646"/>
        <v>0</v>
      </c>
      <c r="U1338" s="11">
        <f t="shared" si="647"/>
        <v>0</v>
      </c>
      <c r="V1338" s="108">
        <f t="shared" si="648"/>
        <v>0</v>
      </c>
      <c r="X1338" s="11">
        <f t="shared" si="649"/>
        <v>0</v>
      </c>
      <c r="Y1338" s="108">
        <f t="shared" si="650"/>
        <v>0</v>
      </c>
      <c r="AA1338" s="11">
        <f t="shared" si="651"/>
        <v>0</v>
      </c>
      <c r="AB1338" s="108">
        <f t="shared" si="652"/>
        <v>0</v>
      </c>
      <c r="AD1338" s="11">
        <f t="shared" si="653"/>
        <v>0</v>
      </c>
      <c r="AE1338" s="108">
        <f t="shared" si="654"/>
        <v>0</v>
      </c>
      <c r="AG1338" s="11">
        <f t="shared" si="655"/>
        <v>0</v>
      </c>
      <c r="AH1338" s="108">
        <f t="shared" si="656"/>
        <v>0</v>
      </c>
      <c r="AJ1338" s="11">
        <f t="shared" si="657"/>
        <v>0</v>
      </c>
      <c r="AK1338" s="108">
        <f t="shared" si="658"/>
        <v>0</v>
      </c>
      <c r="AM1338" s="11">
        <f t="shared" si="659"/>
        <v>0</v>
      </c>
      <c r="AN1338" s="108">
        <f t="shared" si="660"/>
        <v>0</v>
      </c>
      <c r="AP1338" s="11">
        <f t="shared" si="661"/>
        <v>0</v>
      </c>
      <c r="AQ1338" s="108">
        <f t="shared" si="662"/>
        <v>0</v>
      </c>
      <c r="AS1338" s="11">
        <f t="shared" si="663"/>
        <v>0</v>
      </c>
      <c r="AT1338" s="108">
        <f t="shared" si="664"/>
        <v>0</v>
      </c>
      <c r="AU1338" s="158" t="str">
        <f>IF(C1338="","",VLOOKUP(B1338,apoio!P:S,4,0))</f>
        <v/>
      </c>
    </row>
    <row r="1339" spans="1:47" ht="15" customHeight="1" x14ac:dyDescent="0.25">
      <c r="A1339" s="7" t="str">
        <f>IF('1_geral'!$D$41="","",'1_geral'!$A$41)</f>
        <v/>
      </c>
      <c r="B1339" s="49" t="str">
        <f>IF('1_geral'!$G$41="","",'1_geral'!$G$41)</f>
        <v/>
      </c>
      <c r="C1339" s="49" t="str">
        <f>IF('1_geral'!$D$41="","",'1_geral'!$D$41)</f>
        <v/>
      </c>
      <c r="D1339" s="35" t="str">
        <f>IF(C1339="","",1/'3_pessoal'!C$41)</f>
        <v/>
      </c>
      <c r="E1339" s="12">
        <f>IF(C1339="",0,'3_pessoal'!DT$41)</f>
        <v>0</v>
      </c>
      <c r="F1339" s="33">
        <f>IF(C1339="",0,'3_pessoal'!DV$41)</f>
        <v>0</v>
      </c>
      <c r="G1339" s="12">
        <f t="shared" si="640"/>
        <v>0</v>
      </c>
      <c r="I1339" s="12">
        <f t="shared" si="638"/>
        <v>0</v>
      </c>
      <c r="J1339" s="12">
        <f t="shared" si="639"/>
        <v>0</v>
      </c>
      <c r="L1339" s="12">
        <f t="shared" si="641"/>
        <v>0</v>
      </c>
      <c r="M1339" s="33">
        <f t="shared" si="642"/>
        <v>0</v>
      </c>
      <c r="O1339" s="12">
        <f t="shared" si="643"/>
        <v>0</v>
      </c>
      <c r="P1339" s="33">
        <f t="shared" si="644"/>
        <v>0</v>
      </c>
      <c r="R1339" s="12">
        <f t="shared" si="645"/>
        <v>0</v>
      </c>
      <c r="S1339" s="33">
        <f t="shared" si="646"/>
        <v>0</v>
      </c>
      <c r="U1339" s="12">
        <f t="shared" si="647"/>
        <v>0</v>
      </c>
      <c r="V1339" s="33">
        <f t="shared" si="648"/>
        <v>0</v>
      </c>
      <c r="X1339" s="12">
        <f t="shared" si="649"/>
        <v>0</v>
      </c>
      <c r="Y1339" s="33">
        <f t="shared" si="650"/>
        <v>0</v>
      </c>
      <c r="AA1339" s="12">
        <f t="shared" si="651"/>
        <v>0</v>
      </c>
      <c r="AB1339" s="33">
        <f t="shared" si="652"/>
        <v>0</v>
      </c>
      <c r="AD1339" s="12">
        <f t="shared" si="653"/>
        <v>0</v>
      </c>
      <c r="AE1339" s="33">
        <f t="shared" si="654"/>
        <v>0</v>
      </c>
      <c r="AG1339" s="12">
        <f t="shared" si="655"/>
        <v>0</v>
      </c>
      <c r="AH1339" s="33">
        <f t="shared" si="656"/>
        <v>0</v>
      </c>
      <c r="AJ1339" s="12">
        <f t="shared" si="657"/>
        <v>0</v>
      </c>
      <c r="AK1339" s="33">
        <f t="shared" si="658"/>
        <v>0</v>
      </c>
      <c r="AM1339" s="12">
        <f t="shared" si="659"/>
        <v>0</v>
      </c>
      <c r="AN1339" s="33">
        <f t="shared" si="660"/>
        <v>0</v>
      </c>
      <c r="AP1339" s="12">
        <f t="shared" si="661"/>
        <v>0</v>
      </c>
      <c r="AQ1339" s="33">
        <f t="shared" si="662"/>
        <v>0</v>
      </c>
      <c r="AS1339" s="12">
        <f t="shared" si="663"/>
        <v>0</v>
      </c>
      <c r="AT1339" s="33">
        <f t="shared" si="664"/>
        <v>0</v>
      </c>
      <c r="AU1339" s="158" t="str">
        <f>IF(C1339="","",VLOOKUP(B1339,apoio!P:S,4,0))</f>
        <v/>
      </c>
    </row>
    <row r="1340" spans="1:47" ht="15" customHeight="1" x14ac:dyDescent="0.25">
      <c r="A1340" s="10" t="str">
        <f>IF('1_geral'!$D$42="","",'1_geral'!$A$42)</f>
        <v/>
      </c>
      <c r="B1340" s="48" t="str">
        <f>IF('1_geral'!$G$42="","",'1_geral'!$G$42)</f>
        <v/>
      </c>
      <c r="C1340" s="48" t="str">
        <f>IF('1_geral'!$D$42="","",'1_geral'!$D$42)</f>
        <v/>
      </c>
      <c r="D1340" s="35" t="str">
        <f>IF(C1340="","",1/'3_pessoal'!C$42)</f>
        <v/>
      </c>
      <c r="E1340" s="11">
        <f>IF(C1340="",0,'3_pessoal'!DT$42)</f>
        <v>0</v>
      </c>
      <c r="F1340" s="108">
        <f>IF(C1340="",0,'3_pessoal'!DV$42)</f>
        <v>0</v>
      </c>
      <c r="G1340" s="11">
        <f t="shared" si="640"/>
        <v>0</v>
      </c>
      <c r="I1340" s="11">
        <f t="shared" ref="I1340:I1357" si="665">IF(C1340="",0,SUM(L1340,O1340,R1340,U1340,X1340,AA1340,AD1340,AG1340,AJ1340,AM1340,AP1340,AS1340))</f>
        <v>0</v>
      </c>
      <c r="J1340" s="112">
        <f t="shared" ref="J1340:J1357" si="666">IF(C1340="",0,SUM(M1340,P1340,S1340,V1340,Y1340,AB1340,AE1340,AH1340,AK1340,AN1340,AQ1340,AT1340))</f>
        <v>0</v>
      </c>
      <c r="L1340" s="11">
        <f t="shared" si="641"/>
        <v>0</v>
      </c>
      <c r="M1340" s="108">
        <f t="shared" si="642"/>
        <v>0</v>
      </c>
      <c r="O1340" s="11">
        <f t="shared" si="643"/>
        <v>0</v>
      </c>
      <c r="P1340" s="108">
        <f t="shared" si="644"/>
        <v>0</v>
      </c>
      <c r="R1340" s="11">
        <f t="shared" si="645"/>
        <v>0</v>
      </c>
      <c r="S1340" s="108">
        <f t="shared" si="646"/>
        <v>0</v>
      </c>
      <c r="U1340" s="11">
        <f t="shared" si="647"/>
        <v>0</v>
      </c>
      <c r="V1340" s="108">
        <f t="shared" si="648"/>
        <v>0</v>
      </c>
      <c r="X1340" s="11">
        <f t="shared" si="649"/>
        <v>0</v>
      </c>
      <c r="Y1340" s="108">
        <f t="shared" si="650"/>
        <v>0</v>
      </c>
      <c r="AA1340" s="11">
        <f t="shared" si="651"/>
        <v>0</v>
      </c>
      <c r="AB1340" s="108">
        <f t="shared" si="652"/>
        <v>0</v>
      </c>
      <c r="AD1340" s="11">
        <f t="shared" si="653"/>
        <v>0</v>
      </c>
      <c r="AE1340" s="108">
        <f t="shared" si="654"/>
        <v>0</v>
      </c>
      <c r="AG1340" s="11">
        <f t="shared" si="655"/>
        <v>0</v>
      </c>
      <c r="AH1340" s="108">
        <f t="shared" si="656"/>
        <v>0</v>
      </c>
      <c r="AJ1340" s="11">
        <f t="shared" si="657"/>
        <v>0</v>
      </c>
      <c r="AK1340" s="108">
        <f t="shared" si="658"/>
        <v>0</v>
      </c>
      <c r="AM1340" s="11">
        <f t="shared" si="659"/>
        <v>0</v>
      </c>
      <c r="AN1340" s="108">
        <f t="shared" si="660"/>
        <v>0</v>
      </c>
      <c r="AP1340" s="11">
        <f t="shared" si="661"/>
        <v>0</v>
      </c>
      <c r="AQ1340" s="108">
        <f t="shared" si="662"/>
        <v>0</v>
      </c>
      <c r="AS1340" s="11">
        <f t="shared" si="663"/>
        <v>0</v>
      </c>
      <c r="AT1340" s="108">
        <f t="shared" si="664"/>
        <v>0</v>
      </c>
      <c r="AU1340" s="158" t="str">
        <f>IF(C1340="","",VLOOKUP(B1340,apoio!P:S,4,0))</f>
        <v/>
      </c>
    </row>
    <row r="1341" spans="1:47" ht="15" customHeight="1" x14ac:dyDescent="0.25">
      <c r="A1341" s="7" t="str">
        <f>IF('1_geral'!$D$43="","",'1_geral'!$A$43)</f>
        <v/>
      </c>
      <c r="B1341" s="49" t="str">
        <f>IF('1_geral'!$G$43="","",'1_geral'!$G$43)</f>
        <v/>
      </c>
      <c r="C1341" s="49" t="str">
        <f>IF('1_geral'!$D$43="","",'1_geral'!$D$43)</f>
        <v/>
      </c>
      <c r="D1341" s="35" t="str">
        <f>IF(C1341="","",1/'3_pessoal'!C$43)</f>
        <v/>
      </c>
      <c r="E1341" s="12">
        <f>IF(C1341="",0,'3_pessoal'!DT$43)</f>
        <v>0</v>
      </c>
      <c r="F1341" s="33">
        <f>IF(C1341="",0,'3_pessoal'!DV$43)</f>
        <v>0</v>
      </c>
      <c r="G1341" s="12">
        <f t="shared" si="640"/>
        <v>0</v>
      </c>
      <c r="I1341" s="12">
        <f t="shared" si="665"/>
        <v>0</v>
      </c>
      <c r="J1341" s="12">
        <f t="shared" si="666"/>
        <v>0</v>
      </c>
      <c r="L1341" s="12">
        <f t="shared" si="641"/>
        <v>0</v>
      </c>
      <c r="M1341" s="33">
        <f t="shared" si="642"/>
        <v>0</v>
      </c>
      <c r="O1341" s="12">
        <f t="shared" si="643"/>
        <v>0</v>
      </c>
      <c r="P1341" s="33">
        <f t="shared" si="644"/>
        <v>0</v>
      </c>
      <c r="R1341" s="12">
        <f t="shared" si="645"/>
        <v>0</v>
      </c>
      <c r="S1341" s="33">
        <f t="shared" si="646"/>
        <v>0</v>
      </c>
      <c r="U1341" s="12">
        <f t="shared" si="647"/>
        <v>0</v>
      </c>
      <c r="V1341" s="33">
        <f t="shared" si="648"/>
        <v>0</v>
      </c>
      <c r="X1341" s="12">
        <f t="shared" si="649"/>
        <v>0</v>
      </c>
      <c r="Y1341" s="33">
        <f t="shared" si="650"/>
        <v>0</v>
      </c>
      <c r="AA1341" s="12">
        <f t="shared" si="651"/>
        <v>0</v>
      </c>
      <c r="AB1341" s="33">
        <f t="shared" si="652"/>
        <v>0</v>
      </c>
      <c r="AD1341" s="12">
        <f t="shared" si="653"/>
        <v>0</v>
      </c>
      <c r="AE1341" s="33">
        <f t="shared" si="654"/>
        <v>0</v>
      </c>
      <c r="AG1341" s="12">
        <f t="shared" si="655"/>
        <v>0</v>
      </c>
      <c r="AH1341" s="33">
        <f t="shared" si="656"/>
        <v>0</v>
      </c>
      <c r="AJ1341" s="12">
        <f t="shared" si="657"/>
        <v>0</v>
      </c>
      <c r="AK1341" s="33">
        <f t="shared" si="658"/>
        <v>0</v>
      </c>
      <c r="AM1341" s="12">
        <f t="shared" si="659"/>
        <v>0</v>
      </c>
      <c r="AN1341" s="33">
        <f t="shared" si="660"/>
        <v>0</v>
      </c>
      <c r="AP1341" s="12">
        <f t="shared" si="661"/>
        <v>0</v>
      </c>
      <c r="AQ1341" s="33">
        <f t="shared" si="662"/>
        <v>0</v>
      </c>
      <c r="AS1341" s="12">
        <f t="shared" si="663"/>
        <v>0</v>
      </c>
      <c r="AT1341" s="33">
        <f t="shared" si="664"/>
        <v>0</v>
      </c>
      <c r="AU1341" s="158" t="str">
        <f>IF(C1341="","",VLOOKUP(B1341,apoio!P:S,4,0))</f>
        <v/>
      </c>
    </row>
    <row r="1342" spans="1:47" ht="15" customHeight="1" x14ac:dyDescent="0.25">
      <c r="A1342" s="10" t="str">
        <f>IF('1_geral'!$D$44="","",'1_geral'!$A$44)</f>
        <v/>
      </c>
      <c r="B1342" s="48" t="str">
        <f>IF('1_geral'!$G$44="","",'1_geral'!$G$44)</f>
        <v/>
      </c>
      <c r="C1342" s="48" t="str">
        <f>IF('1_geral'!$D$44="","",'1_geral'!$D$44)</f>
        <v/>
      </c>
      <c r="D1342" s="35" t="str">
        <f>IF(C1342="","",1/'3_pessoal'!C$44)</f>
        <v/>
      </c>
      <c r="E1342" s="11">
        <f>IF(C1342="",0,'3_pessoal'!DT$44)</f>
        <v>0</v>
      </c>
      <c r="F1342" s="108">
        <f>IF(C1342="",0,'3_pessoal'!DV$44)</f>
        <v>0</v>
      </c>
      <c r="G1342" s="11">
        <f t="shared" si="640"/>
        <v>0</v>
      </c>
      <c r="I1342" s="11">
        <f t="shared" si="665"/>
        <v>0</v>
      </c>
      <c r="J1342" s="112">
        <f t="shared" si="666"/>
        <v>0</v>
      </c>
      <c r="L1342" s="11">
        <f t="shared" si="641"/>
        <v>0</v>
      </c>
      <c r="M1342" s="108">
        <f t="shared" si="642"/>
        <v>0</v>
      </c>
      <c r="O1342" s="11">
        <f t="shared" si="643"/>
        <v>0</v>
      </c>
      <c r="P1342" s="108">
        <f t="shared" si="644"/>
        <v>0</v>
      </c>
      <c r="R1342" s="11">
        <f t="shared" si="645"/>
        <v>0</v>
      </c>
      <c r="S1342" s="108">
        <f t="shared" si="646"/>
        <v>0</v>
      </c>
      <c r="U1342" s="11">
        <f t="shared" si="647"/>
        <v>0</v>
      </c>
      <c r="V1342" s="108">
        <f t="shared" si="648"/>
        <v>0</v>
      </c>
      <c r="X1342" s="11">
        <f t="shared" si="649"/>
        <v>0</v>
      </c>
      <c r="Y1342" s="108">
        <f t="shared" si="650"/>
        <v>0</v>
      </c>
      <c r="AA1342" s="11">
        <f t="shared" si="651"/>
        <v>0</v>
      </c>
      <c r="AB1342" s="108">
        <f t="shared" si="652"/>
        <v>0</v>
      </c>
      <c r="AD1342" s="11">
        <f t="shared" si="653"/>
        <v>0</v>
      </c>
      <c r="AE1342" s="108">
        <f t="shared" si="654"/>
        <v>0</v>
      </c>
      <c r="AG1342" s="11">
        <f t="shared" si="655"/>
        <v>0</v>
      </c>
      <c r="AH1342" s="108">
        <f t="shared" si="656"/>
        <v>0</v>
      </c>
      <c r="AJ1342" s="11">
        <f t="shared" si="657"/>
        <v>0</v>
      </c>
      <c r="AK1342" s="108">
        <f t="shared" si="658"/>
        <v>0</v>
      </c>
      <c r="AM1342" s="11">
        <f t="shared" si="659"/>
        <v>0</v>
      </c>
      <c r="AN1342" s="108">
        <f t="shared" si="660"/>
        <v>0</v>
      </c>
      <c r="AP1342" s="11">
        <f t="shared" si="661"/>
        <v>0</v>
      </c>
      <c r="AQ1342" s="108">
        <f t="shared" si="662"/>
        <v>0</v>
      </c>
      <c r="AS1342" s="11">
        <f t="shared" si="663"/>
        <v>0</v>
      </c>
      <c r="AT1342" s="108">
        <f t="shared" si="664"/>
        <v>0</v>
      </c>
      <c r="AU1342" s="158" t="str">
        <f>IF(C1342="","",VLOOKUP(B1342,apoio!P:S,4,0))</f>
        <v/>
      </c>
    </row>
    <row r="1343" spans="1:47" ht="15" customHeight="1" x14ac:dyDescent="0.25">
      <c r="A1343" s="7" t="str">
        <f>IF('1_geral'!$D$45="","",'1_geral'!$A$45)</f>
        <v/>
      </c>
      <c r="B1343" s="49" t="str">
        <f>IF('1_geral'!$G$45="","",'1_geral'!$G$45)</f>
        <v/>
      </c>
      <c r="C1343" s="49" t="str">
        <f>IF('1_geral'!$D$45="","",'1_geral'!$D$45)</f>
        <v/>
      </c>
      <c r="D1343" s="35" t="str">
        <f>IF(C1343="","",1/'3_pessoal'!C$45)</f>
        <v/>
      </c>
      <c r="E1343" s="12">
        <f>IF(C1343="",0,'3_pessoal'!DT$45)</f>
        <v>0</v>
      </c>
      <c r="F1343" s="33">
        <f>IF(C1343="",0,'3_pessoal'!DV$45)</f>
        <v>0</v>
      </c>
      <c r="G1343" s="12">
        <f t="shared" si="640"/>
        <v>0</v>
      </c>
      <c r="I1343" s="12">
        <f t="shared" si="665"/>
        <v>0</v>
      </c>
      <c r="J1343" s="12">
        <f t="shared" si="666"/>
        <v>0</v>
      </c>
      <c r="L1343" s="12">
        <f t="shared" si="641"/>
        <v>0</v>
      </c>
      <c r="M1343" s="33">
        <f t="shared" si="642"/>
        <v>0</v>
      </c>
      <c r="O1343" s="12">
        <f t="shared" si="643"/>
        <v>0</v>
      </c>
      <c r="P1343" s="33">
        <f t="shared" si="644"/>
        <v>0</v>
      </c>
      <c r="R1343" s="12">
        <f t="shared" si="645"/>
        <v>0</v>
      </c>
      <c r="S1343" s="33">
        <f t="shared" si="646"/>
        <v>0</v>
      </c>
      <c r="U1343" s="12">
        <f t="shared" si="647"/>
        <v>0</v>
      </c>
      <c r="V1343" s="33">
        <f t="shared" si="648"/>
        <v>0</v>
      </c>
      <c r="X1343" s="12">
        <f t="shared" si="649"/>
        <v>0</v>
      </c>
      <c r="Y1343" s="33">
        <f t="shared" si="650"/>
        <v>0</v>
      </c>
      <c r="AA1343" s="12">
        <f t="shared" si="651"/>
        <v>0</v>
      </c>
      <c r="AB1343" s="33">
        <f t="shared" si="652"/>
        <v>0</v>
      </c>
      <c r="AD1343" s="12">
        <f t="shared" si="653"/>
        <v>0</v>
      </c>
      <c r="AE1343" s="33">
        <f t="shared" si="654"/>
        <v>0</v>
      </c>
      <c r="AG1343" s="12">
        <f t="shared" si="655"/>
        <v>0</v>
      </c>
      <c r="AH1343" s="33">
        <f t="shared" si="656"/>
        <v>0</v>
      </c>
      <c r="AJ1343" s="12">
        <f t="shared" si="657"/>
        <v>0</v>
      </c>
      <c r="AK1343" s="33">
        <f t="shared" si="658"/>
        <v>0</v>
      </c>
      <c r="AM1343" s="12">
        <f t="shared" si="659"/>
        <v>0</v>
      </c>
      <c r="AN1343" s="33">
        <f t="shared" si="660"/>
        <v>0</v>
      </c>
      <c r="AP1343" s="12">
        <f t="shared" si="661"/>
        <v>0</v>
      </c>
      <c r="AQ1343" s="33">
        <f t="shared" si="662"/>
        <v>0</v>
      </c>
      <c r="AS1343" s="12">
        <f t="shared" si="663"/>
        <v>0</v>
      </c>
      <c r="AT1343" s="33">
        <f t="shared" si="664"/>
        <v>0</v>
      </c>
      <c r="AU1343" s="158" t="str">
        <f>IF(C1343="","",VLOOKUP(B1343,apoio!P:S,4,0))</f>
        <v/>
      </c>
    </row>
    <row r="1344" spans="1:47" ht="15" customHeight="1" x14ac:dyDescent="0.25">
      <c r="A1344" s="10" t="str">
        <f>IF('1_geral'!$D$46="","",'1_geral'!$A$46)</f>
        <v/>
      </c>
      <c r="B1344" s="48" t="str">
        <f>IF('1_geral'!$G$46="","",'1_geral'!$G$46)</f>
        <v/>
      </c>
      <c r="C1344" s="48" t="str">
        <f>IF('1_geral'!$D$46="","",'1_geral'!$D$46)</f>
        <v/>
      </c>
      <c r="D1344" s="35" t="str">
        <f>IF(C1344="","",1/'3_pessoal'!C$46)</f>
        <v/>
      </c>
      <c r="E1344" s="11">
        <f>IF(C1344="",0,'3_pessoal'!DT$46)</f>
        <v>0</v>
      </c>
      <c r="F1344" s="108">
        <f>IF(C1344="",0,'3_pessoal'!DV$46)</f>
        <v>0</v>
      </c>
      <c r="G1344" s="11">
        <f t="shared" si="640"/>
        <v>0</v>
      </c>
      <c r="I1344" s="11">
        <f t="shared" si="665"/>
        <v>0</v>
      </c>
      <c r="J1344" s="112">
        <f t="shared" si="666"/>
        <v>0</v>
      </c>
      <c r="L1344" s="11">
        <f t="shared" si="641"/>
        <v>0</v>
      </c>
      <c r="M1344" s="108">
        <f t="shared" si="642"/>
        <v>0</v>
      </c>
      <c r="O1344" s="11">
        <f t="shared" si="643"/>
        <v>0</v>
      </c>
      <c r="P1344" s="108">
        <f t="shared" si="644"/>
        <v>0</v>
      </c>
      <c r="R1344" s="11">
        <f t="shared" si="645"/>
        <v>0</v>
      </c>
      <c r="S1344" s="108">
        <f t="shared" si="646"/>
        <v>0</v>
      </c>
      <c r="U1344" s="11">
        <f t="shared" si="647"/>
        <v>0</v>
      </c>
      <c r="V1344" s="108">
        <f t="shared" si="648"/>
        <v>0</v>
      </c>
      <c r="X1344" s="11">
        <f t="shared" si="649"/>
        <v>0</v>
      </c>
      <c r="Y1344" s="108">
        <f t="shared" si="650"/>
        <v>0</v>
      </c>
      <c r="AA1344" s="11">
        <f t="shared" si="651"/>
        <v>0</v>
      </c>
      <c r="AB1344" s="108">
        <f t="shared" si="652"/>
        <v>0</v>
      </c>
      <c r="AD1344" s="11">
        <f t="shared" si="653"/>
        <v>0</v>
      </c>
      <c r="AE1344" s="108">
        <f t="shared" si="654"/>
        <v>0</v>
      </c>
      <c r="AG1344" s="11">
        <f t="shared" si="655"/>
        <v>0</v>
      </c>
      <c r="AH1344" s="108">
        <f t="shared" si="656"/>
        <v>0</v>
      </c>
      <c r="AJ1344" s="11">
        <f t="shared" si="657"/>
        <v>0</v>
      </c>
      <c r="AK1344" s="108">
        <f t="shared" si="658"/>
        <v>0</v>
      </c>
      <c r="AM1344" s="11">
        <f t="shared" si="659"/>
        <v>0</v>
      </c>
      <c r="AN1344" s="108">
        <f t="shared" si="660"/>
        <v>0</v>
      </c>
      <c r="AP1344" s="11">
        <f t="shared" si="661"/>
        <v>0</v>
      </c>
      <c r="AQ1344" s="108">
        <f t="shared" si="662"/>
        <v>0</v>
      </c>
      <c r="AS1344" s="11">
        <f t="shared" si="663"/>
        <v>0</v>
      </c>
      <c r="AT1344" s="108">
        <f t="shared" si="664"/>
        <v>0</v>
      </c>
      <c r="AU1344" s="158" t="str">
        <f>IF(C1344="","",VLOOKUP(B1344,apoio!P:S,4,0))</f>
        <v/>
      </c>
    </row>
    <row r="1345" spans="1:47" ht="15" customHeight="1" x14ac:dyDescent="0.25">
      <c r="A1345" s="7" t="str">
        <f>IF('1_geral'!$D$47="","",'1_geral'!$A$47)</f>
        <v/>
      </c>
      <c r="B1345" s="49" t="str">
        <f>IF('1_geral'!$G$47="","",'1_geral'!$G$47)</f>
        <v/>
      </c>
      <c r="C1345" s="49" t="str">
        <f>IF('1_geral'!$D$47="","",'1_geral'!$D$47)</f>
        <v/>
      </c>
      <c r="D1345" s="35" t="str">
        <f>IF(C1345="","",1/'3_pessoal'!C$47)</f>
        <v/>
      </c>
      <c r="E1345" s="12">
        <f>IF(C1345="",0,'3_pessoal'!DT$47)</f>
        <v>0</v>
      </c>
      <c r="F1345" s="33">
        <f>IF(C1345="",0,'3_pessoal'!DV$47)</f>
        <v>0</v>
      </c>
      <c r="G1345" s="12">
        <f t="shared" si="640"/>
        <v>0</v>
      </c>
      <c r="I1345" s="12">
        <f t="shared" si="665"/>
        <v>0</v>
      </c>
      <c r="J1345" s="12">
        <f t="shared" si="666"/>
        <v>0</v>
      </c>
      <c r="L1345" s="12">
        <f t="shared" si="641"/>
        <v>0</v>
      </c>
      <c r="M1345" s="33">
        <f t="shared" si="642"/>
        <v>0</v>
      </c>
      <c r="O1345" s="12">
        <f t="shared" si="643"/>
        <v>0</v>
      </c>
      <c r="P1345" s="33">
        <f t="shared" si="644"/>
        <v>0</v>
      </c>
      <c r="R1345" s="12">
        <f t="shared" si="645"/>
        <v>0</v>
      </c>
      <c r="S1345" s="33">
        <f t="shared" si="646"/>
        <v>0</v>
      </c>
      <c r="U1345" s="12">
        <f t="shared" si="647"/>
        <v>0</v>
      </c>
      <c r="V1345" s="33">
        <f t="shared" si="648"/>
        <v>0</v>
      </c>
      <c r="X1345" s="12">
        <f t="shared" si="649"/>
        <v>0</v>
      </c>
      <c r="Y1345" s="33">
        <f t="shared" si="650"/>
        <v>0</v>
      </c>
      <c r="AA1345" s="12">
        <f t="shared" si="651"/>
        <v>0</v>
      </c>
      <c r="AB1345" s="33">
        <f t="shared" si="652"/>
        <v>0</v>
      </c>
      <c r="AD1345" s="12">
        <f t="shared" si="653"/>
        <v>0</v>
      </c>
      <c r="AE1345" s="33">
        <f t="shared" si="654"/>
        <v>0</v>
      </c>
      <c r="AG1345" s="12">
        <f t="shared" si="655"/>
        <v>0</v>
      </c>
      <c r="AH1345" s="33">
        <f t="shared" si="656"/>
        <v>0</v>
      </c>
      <c r="AJ1345" s="12">
        <f t="shared" si="657"/>
        <v>0</v>
      </c>
      <c r="AK1345" s="33">
        <f t="shared" si="658"/>
        <v>0</v>
      </c>
      <c r="AM1345" s="12">
        <f t="shared" si="659"/>
        <v>0</v>
      </c>
      <c r="AN1345" s="33">
        <f t="shared" si="660"/>
        <v>0</v>
      </c>
      <c r="AP1345" s="12">
        <f t="shared" si="661"/>
        <v>0</v>
      </c>
      <c r="AQ1345" s="33">
        <f t="shared" si="662"/>
        <v>0</v>
      </c>
      <c r="AS1345" s="12">
        <f t="shared" si="663"/>
        <v>0</v>
      </c>
      <c r="AT1345" s="33">
        <f t="shared" si="664"/>
        <v>0</v>
      </c>
      <c r="AU1345" s="158" t="str">
        <f>IF(C1345="","",VLOOKUP(B1345,apoio!P:S,4,0))</f>
        <v/>
      </c>
    </row>
    <row r="1346" spans="1:47" ht="15" customHeight="1" x14ac:dyDescent="0.25">
      <c r="A1346" s="10" t="str">
        <f>IF('1_geral'!$D$48="","",'1_geral'!$A$48)</f>
        <v/>
      </c>
      <c r="B1346" s="48" t="str">
        <f>IF('1_geral'!$G$48="","",'1_geral'!$G$48)</f>
        <v/>
      </c>
      <c r="C1346" s="48" t="str">
        <f>IF('1_geral'!$D$48="","",'1_geral'!$D$48)</f>
        <v/>
      </c>
      <c r="D1346" s="35" t="str">
        <f>IF(C1346="","",1/'3_pessoal'!C$48)</f>
        <v/>
      </c>
      <c r="E1346" s="11">
        <f>IF(C1346="",0,'3_pessoal'!DT$48)</f>
        <v>0</v>
      </c>
      <c r="F1346" s="108">
        <f>IF(C1346="",0,'3_pessoal'!DV$48)</f>
        <v>0</v>
      </c>
      <c r="G1346" s="11">
        <f t="shared" si="640"/>
        <v>0</v>
      </c>
      <c r="I1346" s="11">
        <f t="shared" si="665"/>
        <v>0</v>
      </c>
      <c r="J1346" s="112">
        <f t="shared" si="666"/>
        <v>0</v>
      </c>
      <c r="L1346" s="11">
        <f t="shared" si="641"/>
        <v>0</v>
      </c>
      <c r="M1346" s="108">
        <f t="shared" si="642"/>
        <v>0</v>
      </c>
      <c r="O1346" s="11">
        <f t="shared" si="643"/>
        <v>0</v>
      </c>
      <c r="P1346" s="108">
        <f t="shared" si="644"/>
        <v>0</v>
      </c>
      <c r="R1346" s="11">
        <f t="shared" si="645"/>
        <v>0</v>
      </c>
      <c r="S1346" s="108">
        <f t="shared" si="646"/>
        <v>0</v>
      </c>
      <c r="U1346" s="11">
        <f t="shared" si="647"/>
        <v>0</v>
      </c>
      <c r="V1346" s="108">
        <f t="shared" si="648"/>
        <v>0</v>
      </c>
      <c r="X1346" s="11">
        <f t="shared" si="649"/>
        <v>0</v>
      </c>
      <c r="Y1346" s="108">
        <f t="shared" si="650"/>
        <v>0</v>
      </c>
      <c r="AA1346" s="11">
        <f t="shared" si="651"/>
        <v>0</v>
      </c>
      <c r="AB1346" s="108">
        <f t="shared" si="652"/>
        <v>0</v>
      </c>
      <c r="AD1346" s="11">
        <f t="shared" si="653"/>
        <v>0</v>
      </c>
      <c r="AE1346" s="108">
        <f t="shared" si="654"/>
        <v>0</v>
      </c>
      <c r="AG1346" s="11">
        <f t="shared" si="655"/>
        <v>0</v>
      </c>
      <c r="AH1346" s="108">
        <f t="shared" si="656"/>
        <v>0</v>
      </c>
      <c r="AJ1346" s="11">
        <f t="shared" si="657"/>
        <v>0</v>
      </c>
      <c r="AK1346" s="108">
        <f t="shared" si="658"/>
        <v>0</v>
      </c>
      <c r="AM1346" s="11">
        <f t="shared" si="659"/>
        <v>0</v>
      </c>
      <c r="AN1346" s="108">
        <f t="shared" si="660"/>
        <v>0</v>
      </c>
      <c r="AP1346" s="11">
        <f t="shared" si="661"/>
        <v>0</v>
      </c>
      <c r="AQ1346" s="108">
        <f t="shared" si="662"/>
        <v>0</v>
      </c>
      <c r="AS1346" s="11">
        <f t="shared" si="663"/>
        <v>0</v>
      </c>
      <c r="AT1346" s="108">
        <f t="shared" si="664"/>
        <v>0</v>
      </c>
      <c r="AU1346" s="158" t="str">
        <f>IF(C1346="","",VLOOKUP(B1346,apoio!P:S,4,0))</f>
        <v/>
      </c>
    </row>
    <row r="1347" spans="1:47" ht="15" customHeight="1" x14ac:dyDescent="0.25">
      <c r="A1347" s="7" t="str">
        <f>IF('1_geral'!$D$49="","",'1_geral'!$A$49)</f>
        <v/>
      </c>
      <c r="B1347" s="49" t="str">
        <f>IF('1_geral'!$G$49="","",'1_geral'!$G$49)</f>
        <v/>
      </c>
      <c r="C1347" s="49" t="str">
        <f>IF('1_geral'!$D$49="","",'1_geral'!$D$49)</f>
        <v/>
      </c>
      <c r="D1347" s="35" t="str">
        <f>IF(C1347="","",1/'3_pessoal'!C$49)</f>
        <v/>
      </c>
      <c r="E1347" s="12">
        <f>IF(C1347="",0,'3_pessoal'!DT$49)</f>
        <v>0</v>
      </c>
      <c r="F1347" s="33">
        <f>IF(C1347="",0,'3_pessoal'!DV$49)</f>
        <v>0</v>
      </c>
      <c r="G1347" s="12">
        <f t="shared" si="640"/>
        <v>0</v>
      </c>
      <c r="I1347" s="12">
        <f t="shared" si="665"/>
        <v>0</v>
      </c>
      <c r="J1347" s="12">
        <f t="shared" si="666"/>
        <v>0</v>
      </c>
      <c r="L1347" s="12">
        <f t="shared" si="641"/>
        <v>0</v>
      </c>
      <c r="M1347" s="33">
        <f t="shared" si="642"/>
        <v>0</v>
      </c>
      <c r="O1347" s="12">
        <f t="shared" si="643"/>
        <v>0</v>
      </c>
      <c r="P1347" s="33">
        <f t="shared" si="644"/>
        <v>0</v>
      </c>
      <c r="R1347" s="12">
        <f t="shared" si="645"/>
        <v>0</v>
      </c>
      <c r="S1347" s="33">
        <f t="shared" si="646"/>
        <v>0</v>
      </c>
      <c r="U1347" s="12">
        <f t="shared" si="647"/>
        <v>0</v>
      </c>
      <c r="V1347" s="33">
        <f t="shared" si="648"/>
        <v>0</v>
      </c>
      <c r="X1347" s="12">
        <f t="shared" si="649"/>
        <v>0</v>
      </c>
      <c r="Y1347" s="33">
        <f t="shared" si="650"/>
        <v>0</v>
      </c>
      <c r="AA1347" s="12">
        <f t="shared" si="651"/>
        <v>0</v>
      </c>
      <c r="AB1347" s="33">
        <f t="shared" si="652"/>
        <v>0</v>
      </c>
      <c r="AD1347" s="12">
        <f t="shared" si="653"/>
        <v>0</v>
      </c>
      <c r="AE1347" s="33">
        <f t="shared" si="654"/>
        <v>0</v>
      </c>
      <c r="AG1347" s="12">
        <f t="shared" si="655"/>
        <v>0</v>
      </c>
      <c r="AH1347" s="33">
        <f t="shared" si="656"/>
        <v>0</v>
      </c>
      <c r="AJ1347" s="12">
        <f t="shared" si="657"/>
        <v>0</v>
      </c>
      <c r="AK1347" s="33">
        <f t="shared" si="658"/>
        <v>0</v>
      </c>
      <c r="AM1347" s="12">
        <f t="shared" si="659"/>
        <v>0</v>
      </c>
      <c r="AN1347" s="33">
        <f t="shared" si="660"/>
        <v>0</v>
      </c>
      <c r="AP1347" s="12">
        <f t="shared" si="661"/>
        <v>0</v>
      </c>
      <c r="AQ1347" s="33">
        <f t="shared" si="662"/>
        <v>0</v>
      </c>
      <c r="AS1347" s="12">
        <f t="shared" si="663"/>
        <v>0</v>
      </c>
      <c r="AT1347" s="33">
        <f t="shared" si="664"/>
        <v>0</v>
      </c>
      <c r="AU1347" s="158" t="str">
        <f>IF(C1347="","",VLOOKUP(B1347,apoio!P:S,4,0))</f>
        <v/>
      </c>
    </row>
    <row r="1348" spans="1:47" ht="15" customHeight="1" x14ac:dyDescent="0.25">
      <c r="A1348" s="10" t="str">
        <f>IF('1_geral'!$D$50="","",'1_geral'!$A$50)</f>
        <v/>
      </c>
      <c r="B1348" s="48" t="str">
        <f>IF('1_geral'!$G$50="","",'1_geral'!$G$50)</f>
        <v/>
      </c>
      <c r="C1348" s="48" t="str">
        <f>IF('1_geral'!$D$50="","",'1_geral'!$D$50)</f>
        <v/>
      </c>
      <c r="D1348" s="35" t="str">
        <f>IF(C1348="","",1/'3_pessoal'!C$50)</f>
        <v/>
      </c>
      <c r="E1348" s="11">
        <f>IF(C1348="",0,'3_pessoal'!DT$50)</f>
        <v>0</v>
      </c>
      <c r="F1348" s="108">
        <f>IF(C1348="",0,'3_pessoal'!DV$50)</f>
        <v>0</v>
      </c>
      <c r="G1348" s="11">
        <f t="shared" si="640"/>
        <v>0</v>
      </c>
      <c r="I1348" s="11">
        <f t="shared" si="665"/>
        <v>0</v>
      </c>
      <c r="J1348" s="112">
        <f t="shared" si="666"/>
        <v>0</v>
      </c>
      <c r="L1348" s="11">
        <f t="shared" si="641"/>
        <v>0</v>
      </c>
      <c r="M1348" s="108">
        <f t="shared" si="642"/>
        <v>0</v>
      </c>
      <c r="O1348" s="11">
        <f t="shared" si="643"/>
        <v>0</v>
      </c>
      <c r="P1348" s="108">
        <f t="shared" si="644"/>
        <v>0</v>
      </c>
      <c r="R1348" s="11">
        <f t="shared" si="645"/>
        <v>0</v>
      </c>
      <c r="S1348" s="108">
        <f t="shared" si="646"/>
        <v>0</v>
      </c>
      <c r="U1348" s="11">
        <f t="shared" si="647"/>
        <v>0</v>
      </c>
      <c r="V1348" s="108">
        <f t="shared" si="648"/>
        <v>0</v>
      </c>
      <c r="X1348" s="11">
        <f t="shared" si="649"/>
        <v>0</v>
      </c>
      <c r="Y1348" s="108">
        <f t="shared" si="650"/>
        <v>0</v>
      </c>
      <c r="AA1348" s="11">
        <f t="shared" si="651"/>
        <v>0</v>
      </c>
      <c r="AB1348" s="108">
        <f t="shared" si="652"/>
        <v>0</v>
      </c>
      <c r="AD1348" s="11">
        <f t="shared" si="653"/>
        <v>0</v>
      </c>
      <c r="AE1348" s="108">
        <f t="shared" si="654"/>
        <v>0</v>
      </c>
      <c r="AG1348" s="11">
        <f t="shared" si="655"/>
        <v>0</v>
      </c>
      <c r="AH1348" s="108">
        <f t="shared" si="656"/>
        <v>0</v>
      </c>
      <c r="AJ1348" s="11">
        <f t="shared" si="657"/>
        <v>0</v>
      </c>
      <c r="AK1348" s="108">
        <f t="shared" si="658"/>
        <v>0</v>
      </c>
      <c r="AM1348" s="11">
        <f t="shared" si="659"/>
        <v>0</v>
      </c>
      <c r="AN1348" s="108">
        <f t="shared" si="660"/>
        <v>0</v>
      </c>
      <c r="AP1348" s="11">
        <f t="shared" si="661"/>
        <v>0</v>
      </c>
      <c r="AQ1348" s="108">
        <f t="shared" si="662"/>
        <v>0</v>
      </c>
      <c r="AS1348" s="11">
        <f t="shared" si="663"/>
        <v>0</v>
      </c>
      <c r="AT1348" s="108">
        <f t="shared" si="664"/>
        <v>0</v>
      </c>
      <c r="AU1348" s="158" t="str">
        <f>IF(C1348="","",VLOOKUP(B1348,apoio!P:S,4,0))</f>
        <v/>
      </c>
    </row>
    <row r="1349" spans="1:47" ht="15" customHeight="1" x14ac:dyDescent="0.25">
      <c r="A1349" s="7" t="str">
        <f>IF('1_geral'!$D$51="","",'1_geral'!$A$51)</f>
        <v/>
      </c>
      <c r="B1349" s="49" t="str">
        <f>IF('1_geral'!$G$51="","",'1_geral'!$G$51)</f>
        <v/>
      </c>
      <c r="C1349" s="49" t="str">
        <f>IF('1_geral'!$D$51="","",'1_geral'!$D$51)</f>
        <v/>
      </c>
      <c r="D1349" s="35" t="str">
        <f>IF(C1349="","",1/'3_pessoal'!C$51)</f>
        <v/>
      </c>
      <c r="E1349" s="12">
        <f>IF(C1349="",0,'3_pessoal'!DT$51)</f>
        <v>0</v>
      </c>
      <c r="F1349" s="33">
        <f>IF(C1349="",0,'3_pessoal'!DV$51)</f>
        <v>0</v>
      </c>
      <c r="G1349" s="12">
        <f t="shared" si="640"/>
        <v>0</v>
      </c>
      <c r="I1349" s="12">
        <f t="shared" si="665"/>
        <v>0</v>
      </c>
      <c r="J1349" s="12">
        <f t="shared" si="666"/>
        <v>0</v>
      </c>
      <c r="L1349" s="12">
        <f t="shared" si="641"/>
        <v>0</v>
      </c>
      <c r="M1349" s="33">
        <f t="shared" si="642"/>
        <v>0</v>
      </c>
      <c r="O1349" s="12">
        <f t="shared" si="643"/>
        <v>0</v>
      </c>
      <c r="P1349" s="33">
        <f t="shared" si="644"/>
        <v>0</v>
      </c>
      <c r="R1349" s="12">
        <f t="shared" si="645"/>
        <v>0</v>
      </c>
      <c r="S1349" s="33">
        <f t="shared" si="646"/>
        <v>0</v>
      </c>
      <c r="U1349" s="12">
        <f t="shared" si="647"/>
        <v>0</v>
      </c>
      <c r="V1349" s="33">
        <f t="shared" si="648"/>
        <v>0</v>
      </c>
      <c r="X1349" s="12">
        <f t="shared" si="649"/>
        <v>0</v>
      </c>
      <c r="Y1349" s="33">
        <f t="shared" si="650"/>
        <v>0</v>
      </c>
      <c r="AA1349" s="12">
        <f t="shared" si="651"/>
        <v>0</v>
      </c>
      <c r="AB1349" s="33">
        <f t="shared" si="652"/>
        <v>0</v>
      </c>
      <c r="AD1349" s="12">
        <f t="shared" si="653"/>
        <v>0</v>
      </c>
      <c r="AE1349" s="33">
        <f t="shared" si="654"/>
        <v>0</v>
      </c>
      <c r="AG1349" s="12">
        <f t="shared" si="655"/>
        <v>0</v>
      </c>
      <c r="AH1349" s="33">
        <f t="shared" si="656"/>
        <v>0</v>
      </c>
      <c r="AJ1349" s="12">
        <f t="shared" si="657"/>
        <v>0</v>
      </c>
      <c r="AK1349" s="33">
        <f t="shared" si="658"/>
        <v>0</v>
      </c>
      <c r="AM1349" s="12">
        <f t="shared" si="659"/>
        <v>0</v>
      </c>
      <c r="AN1349" s="33">
        <f t="shared" si="660"/>
        <v>0</v>
      </c>
      <c r="AP1349" s="12">
        <f t="shared" si="661"/>
        <v>0</v>
      </c>
      <c r="AQ1349" s="33">
        <f t="shared" si="662"/>
        <v>0</v>
      </c>
      <c r="AS1349" s="12">
        <f t="shared" si="663"/>
        <v>0</v>
      </c>
      <c r="AT1349" s="33">
        <f t="shared" si="664"/>
        <v>0</v>
      </c>
      <c r="AU1349" s="158" t="str">
        <f>IF(C1349="","",VLOOKUP(B1349,apoio!P:S,4,0))</f>
        <v/>
      </c>
    </row>
    <row r="1350" spans="1:47" ht="15" customHeight="1" x14ac:dyDescent="0.25">
      <c r="A1350" s="10" t="str">
        <f>IF('1_geral'!$D$52="","",'1_geral'!$A$52)</f>
        <v/>
      </c>
      <c r="B1350" s="48" t="str">
        <f>IF('1_geral'!$G$52="","",'1_geral'!$G$52)</f>
        <v/>
      </c>
      <c r="C1350" s="48" t="str">
        <f>IF('1_geral'!$D$52="","",'1_geral'!$D$52)</f>
        <v/>
      </c>
      <c r="D1350" s="35" t="str">
        <f>IF(C1350="","",1/'3_pessoal'!C$52)</f>
        <v/>
      </c>
      <c r="E1350" s="11">
        <f>IF(C1350="",0,'3_pessoal'!DT$52)</f>
        <v>0</v>
      </c>
      <c r="F1350" s="108">
        <f>IF(C1350="",0,'3_pessoal'!DV$52)</f>
        <v>0</v>
      </c>
      <c r="G1350" s="11">
        <f t="shared" si="640"/>
        <v>0</v>
      </c>
      <c r="I1350" s="11">
        <f t="shared" si="665"/>
        <v>0</v>
      </c>
      <c r="J1350" s="112">
        <f t="shared" si="666"/>
        <v>0</v>
      </c>
      <c r="L1350" s="11">
        <f t="shared" si="641"/>
        <v>0</v>
      </c>
      <c r="M1350" s="108">
        <f t="shared" si="642"/>
        <v>0</v>
      </c>
      <c r="O1350" s="11">
        <f t="shared" si="643"/>
        <v>0</v>
      </c>
      <c r="P1350" s="108">
        <f t="shared" si="644"/>
        <v>0</v>
      </c>
      <c r="R1350" s="11">
        <f t="shared" si="645"/>
        <v>0</v>
      </c>
      <c r="S1350" s="108">
        <f t="shared" si="646"/>
        <v>0</v>
      </c>
      <c r="U1350" s="11">
        <f t="shared" si="647"/>
        <v>0</v>
      </c>
      <c r="V1350" s="108">
        <f t="shared" si="648"/>
        <v>0</v>
      </c>
      <c r="X1350" s="11">
        <f t="shared" si="649"/>
        <v>0</v>
      </c>
      <c r="Y1350" s="108">
        <f t="shared" si="650"/>
        <v>0</v>
      </c>
      <c r="AA1350" s="11">
        <f t="shared" si="651"/>
        <v>0</v>
      </c>
      <c r="AB1350" s="108">
        <f t="shared" si="652"/>
        <v>0</v>
      </c>
      <c r="AD1350" s="11">
        <f t="shared" si="653"/>
        <v>0</v>
      </c>
      <c r="AE1350" s="108">
        <f t="shared" si="654"/>
        <v>0</v>
      </c>
      <c r="AG1350" s="11">
        <f t="shared" si="655"/>
        <v>0</v>
      </c>
      <c r="AH1350" s="108">
        <f t="shared" si="656"/>
        <v>0</v>
      </c>
      <c r="AJ1350" s="11">
        <f t="shared" si="657"/>
        <v>0</v>
      </c>
      <c r="AK1350" s="108">
        <f t="shared" si="658"/>
        <v>0</v>
      </c>
      <c r="AM1350" s="11">
        <f t="shared" si="659"/>
        <v>0</v>
      </c>
      <c r="AN1350" s="108">
        <f t="shared" si="660"/>
        <v>0</v>
      </c>
      <c r="AP1350" s="11">
        <f t="shared" si="661"/>
        <v>0</v>
      </c>
      <c r="AQ1350" s="108">
        <f t="shared" si="662"/>
        <v>0</v>
      </c>
      <c r="AS1350" s="11">
        <f t="shared" si="663"/>
        <v>0</v>
      </c>
      <c r="AT1350" s="108">
        <f t="shared" si="664"/>
        <v>0</v>
      </c>
      <c r="AU1350" s="158" t="str">
        <f>IF(C1350="","",VLOOKUP(B1350,apoio!P:S,4,0))</f>
        <v/>
      </c>
    </row>
    <row r="1351" spans="1:47" ht="15" customHeight="1" x14ac:dyDescent="0.25">
      <c r="A1351" s="7" t="str">
        <f>IF('1_geral'!$D$53="","",'1_geral'!$A$53)</f>
        <v/>
      </c>
      <c r="B1351" s="49" t="str">
        <f>IF('1_geral'!$G$53="","",'1_geral'!$G$53)</f>
        <v/>
      </c>
      <c r="C1351" s="49" t="str">
        <f>IF('1_geral'!$D$53="","",'1_geral'!$D$53)</f>
        <v/>
      </c>
      <c r="D1351" s="35" t="str">
        <f>IF(C1351="","",1/'3_pessoal'!C$53)</f>
        <v/>
      </c>
      <c r="E1351" s="12">
        <f>IF(C1351="",0,'3_pessoal'!DT$53)</f>
        <v>0</v>
      </c>
      <c r="F1351" s="33">
        <f>IF(C1351="",0,'3_pessoal'!DV$53)</f>
        <v>0</v>
      </c>
      <c r="G1351" s="12">
        <f t="shared" si="640"/>
        <v>0</v>
      </c>
      <c r="I1351" s="12">
        <f t="shared" si="665"/>
        <v>0</v>
      </c>
      <c r="J1351" s="12">
        <f t="shared" si="666"/>
        <v>0</v>
      </c>
      <c r="L1351" s="12">
        <f t="shared" si="641"/>
        <v>0</v>
      </c>
      <c r="M1351" s="33">
        <f t="shared" si="642"/>
        <v>0</v>
      </c>
      <c r="O1351" s="12">
        <f t="shared" si="643"/>
        <v>0</v>
      </c>
      <c r="P1351" s="33">
        <f t="shared" si="644"/>
        <v>0</v>
      </c>
      <c r="R1351" s="12">
        <f t="shared" si="645"/>
        <v>0</v>
      </c>
      <c r="S1351" s="33">
        <f t="shared" si="646"/>
        <v>0</v>
      </c>
      <c r="U1351" s="12">
        <f t="shared" si="647"/>
        <v>0</v>
      </c>
      <c r="V1351" s="33">
        <f t="shared" si="648"/>
        <v>0</v>
      </c>
      <c r="X1351" s="12">
        <f t="shared" si="649"/>
        <v>0</v>
      </c>
      <c r="Y1351" s="33">
        <f t="shared" si="650"/>
        <v>0</v>
      </c>
      <c r="AA1351" s="12">
        <f t="shared" si="651"/>
        <v>0</v>
      </c>
      <c r="AB1351" s="33">
        <f t="shared" si="652"/>
        <v>0</v>
      </c>
      <c r="AD1351" s="12">
        <f t="shared" si="653"/>
        <v>0</v>
      </c>
      <c r="AE1351" s="33">
        <f t="shared" si="654"/>
        <v>0</v>
      </c>
      <c r="AG1351" s="12">
        <f t="shared" si="655"/>
        <v>0</v>
      </c>
      <c r="AH1351" s="33">
        <f t="shared" si="656"/>
        <v>0</v>
      </c>
      <c r="AJ1351" s="12">
        <f t="shared" si="657"/>
        <v>0</v>
      </c>
      <c r="AK1351" s="33">
        <f t="shared" si="658"/>
        <v>0</v>
      </c>
      <c r="AM1351" s="12">
        <f t="shared" si="659"/>
        <v>0</v>
      </c>
      <c r="AN1351" s="33">
        <f t="shared" si="660"/>
        <v>0</v>
      </c>
      <c r="AP1351" s="12">
        <f t="shared" si="661"/>
        <v>0</v>
      </c>
      <c r="AQ1351" s="33">
        <f t="shared" si="662"/>
        <v>0</v>
      </c>
      <c r="AS1351" s="12">
        <f t="shared" si="663"/>
        <v>0</v>
      </c>
      <c r="AT1351" s="33">
        <f t="shared" si="664"/>
        <v>0</v>
      </c>
      <c r="AU1351" s="158" t="str">
        <f>IF(C1351="","",VLOOKUP(B1351,apoio!P:S,4,0))</f>
        <v/>
      </c>
    </row>
    <row r="1352" spans="1:47" ht="15" customHeight="1" x14ac:dyDescent="0.25">
      <c r="A1352" s="10" t="str">
        <f>IF('1_geral'!$D$54="","",'1_geral'!$A$54)</f>
        <v/>
      </c>
      <c r="B1352" s="48" t="str">
        <f>IF('1_geral'!$G$54="","",'1_geral'!$G$54)</f>
        <v/>
      </c>
      <c r="C1352" s="48" t="str">
        <f>IF('1_geral'!$D$54="","",'1_geral'!$D$54)</f>
        <v/>
      </c>
      <c r="D1352" s="35" t="str">
        <f>IF(C1352="","",1/'3_pessoal'!C$54)</f>
        <v/>
      </c>
      <c r="E1352" s="11">
        <f>IF(C1352="",0,'3_pessoal'!DT$54)</f>
        <v>0</v>
      </c>
      <c r="F1352" s="108">
        <f>IF(C1352="",0,'3_pessoal'!DV$54)</f>
        <v>0</v>
      </c>
      <c r="G1352" s="11">
        <f t="shared" si="640"/>
        <v>0</v>
      </c>
      <c r="I1352" s="11">
        <f t="shared" si="665"/>
        <v>0</v>
      </c>
      <c r="J1352" s="112">
        <f t="shared" si="666"/>
        <v>0</v>
      </c>
      <c r="L1352" s="11">
        <f t="shared" si="641"/>
        <v>0</v>
      </c>
      <c r="M1352" s="108">
        <f t="shared" si="642"/>
        <v>0</v>
      </c>
      <c r="O1352" s="11">
        <f t="shared" si="643"/>
        <v>0</v>
      </c>
      <c r="P1352" s="108">
        <f t="shared" si="644"/>
        <v>0</v>
      </c>
      <c r="R1352" s="11">
        <f t="shared" si="645"/>
        <v>0</v>
      </c>
      <c r="S1352" s="108">
        <f t="shared" si="646"/>
        <v>0</v>
      </c>
      <c r="U1352" s="11">
        <f t="shared" si="647"/>
        <v>0</v>
      </c>
      <c r="V1352" s="108">
        <f t="shared" si="648"/>
        <v>0</v>
      </c>
      <c r="X1352" s="11">
        <f t="shared" si="649"/>
        <v>0</v>
      </c>
      <c r="Y1352" s="108">
        <f t="shared" si="650"/>
        <v>0</v>
      </c>
      <c r="AA1352" s="11">
        <f t="shared" si="651"/>
        <v>0</v>
      </c>
      <c r="AB1352" s="108">
        <f t="shared" si="652"/>
        <v>0</v>
      </c>
      <c r="AD1352" s="11">
        <f t="shared" si="653"/>
        <v>0</v>
      </c>
      <c r="AE1352" s="108">
        <f t="shared" si="654"/>
        <v>0</v>
      </c>
      <c r="AG1352" s="11">
        <f t="shared" si="655"/>
        <v>0</v>
      </c>
      <c r="AH1352" s="108">
        <f t="shared" si="656"/>
        <v>0</v>
      </c>
      <c r="AJ1352" s="11">
        <f t="shared" si="657"/>
        <v>0</v>
      </c>
      <c r="AK1352" s="108">
        <f t="shared" si="658"/>
        <v>0</v>
      </c>
      <c r="AM1352" s="11">
        <f t="shared" si="659"/>
        <v>0</v>
      </c>
      <c r="AN1352" s="108">
        <f t="shared" si="660"/>
        <v>0</v>
      </c>
      <c r="AP1352" s="11">
        <f t="shared" si="661"/>
        <v>0</v>
      </c>
      <c r="AQ1352" s="108">
        <f t="shared" si="662"/>
        <v>0</v>
      </c>
      <c r="AS1352" s="11">
        <f t="shared" si="663"/>
        <v>0</v>
      </c>
      <c r="AT1352" s="108">
        <f t="shared" si="664"/>
        <v>0</v>
      </c>
      <c r="AU1352" s="158" t="str">
        <f>IF(C1352="","",VLOOKUP(B1352,apoio!P:S,4,0))</f>
        <v/>
      </c>
    </row>
    <row r="1353" spans="1:47" ht="15" customHeight="1" x14ac:dyDescent="0.25">
      <c r="A1353" s="7" t="str">
        <f>IF('1_geral'!$D$55="","",'1_geral'!$A$55)</f>
        <v/>
      </c>
      <c r="B1353" s="49" t="str">
        <f>IF('1_geral'!$G$55="","",'1_geral'!$G$55)</f>
        <v/>
      </c>
      <c r="C1353" s="49" t="str">
        <f>IF('1_geral'!$D$55="","",'1_geral'!$D$55)</f>
        <v/>
      </c>
      <c r="D1353" s="35" t="str">
        <f>IF(C1353="","",1/'3_pessoal'!C$55)</f>
        <v/>
      </c>
      <c r="E1353" s="12">
        <f>IF(C1353="",0,'3_pessoal'!DT$55)</f>
        <v>0</v>
      </c>
      <c r="F1353" s="33">
        <f>IF(C1353="",0,'3_pessoal'!DV$55)</f>
        <v>0</v>
      </c>
      <c r="G1353" s="12">
        <f t="shared" si="640"/>
        <v>0</v>
      </c>
      <c r="I1353" s="12">
        <f t="shared" si="665"/>
        <v>0</v>
      </c>
      <c r="J1353" s="12">
        <f t="shared" si="666"/>
        <v>0</v>
      </c>
      <c r="L1353" s="12">
        <f t="shared" si="641"/>
        <v>0</v>
      </c>
      <c r="M1353" s="33">
        <f t="shared" si="642"/>
        <v>0</v>
      </c>
      <c r="O1353" s="12">
        <f t="shared" si="643"/>
        <v>0</v>
      </c>
      <c r="P1353" s="33">
        <f t="shared" si="644"/>
        <v>0</v>
      </c>
      <c r="R1353" s="12">
        <f t="shared" si="645"/>
        <v>0</v>
      </c>
      <c r="S1353" s="33">
        <f t="shared" si="646"/>
        <v>0</v>
      </c>
      <c r="U1353" s="12">
        <f t="shared" si="647"/>
        <v>0</v>
      </c>
      <c r="V1353" s="33">
        <f t="shared" si="648"/>
        <v>0</v>
      </c>
      <c r="X1353" s="12">
        <f t="shared" si="649"/>
        <v>0</v>
      </c>
      <c r="Y1353" s="33">
        <f t="shared" si="650"/>
        <v>0</v>
      </c>
      <c r="AA1353" s="12">
        <f t="shared" si="651"/>
        <v>0</v>
      </c>
      <c r="AB1353" s="33">
        <f t="shared" si="652"/>
        <v>0</v>
      </c>
      <c r="AD1353" s="12">
        <f t="shared" si="653"/>
        <v>0</v>
      </c>
      <c r="AE1353" s="33">
        <f t="shared" si="654"/>
        <v>0</v>
      </c>
      <c r="AG1353" s="12">
        <f t="shared" si="655"/>
        <v>0</v>
      </c>
      <c r="AH1353" s="33">
        <f t="shared" si="656"/>
        <v>0</v>
      </c>
      <c r="AJ1353" s="12">
        <f t="shared" si="657"/>
        <v>0</v>
      </c>
      <c r="AK1353" s="33">
        <f t="shared" si="658"/>
        <v>0</v>
      </c>
      <c r="AM1353" s="12">
        <f t="shared" si="659"/>
        <v>0</v>
      </c>
      <c r="AN1353" s="33">
        <f t="shared" si="660"/>
        <v>0</v>
      </c>
      <c r="AP1353" s="12">
        <f t="shared" si="661"/>
        <v>0</v>
      </c>
      <c r="AQ1353" s="33">
        <f t="shared" si="662"/>
        <v>0</v>
      </c>
      <c r="AS1353" s="12">
        <f t="shared" si="663"/>
        <v>0</v>
      </c>
      <c r="AT1353" s="33">
        <f t="shared" si="664"/>
        <v>0</v>
      </c>
      <c r="AU1353" s="158" t="str">
        <f>IF(C1353="","",VLOOKUP(B1353,apoio!P:S,4,0))</f>
        <v/>
      </c>
    </row>
    <row r="1354" spans="1:47" ht="15" customHeight="1" x14ac:dyDescent="0.25">
      <c r="A1354" s="10" t="str">
        <f>IF('1_geral'!$D$56="","",'1_geral'!$A$56)</f>
        <v/>
      </c>
      <c r="B1354" s="48" t="str">
        <f>IF('1_geral'!$G$56="","",'1_geral'!$G$56)</f>
        <v/>
      </c>
      <c r="C1354" s="48" t="str">
        <f>IF('1_geral'!$D$56="","",'1_geral'!$D$56)</f>
        <v/>
      </c>
      <c r="D1354" s="35" t="str">
        <f>IF(C1354="","",1/'3_pessoal'!C$56)</f>
        <v/>
      </c>
      <c r="E1354" s="11">
        <f>IF(C1354="",0,'3_pessoal'!DT$56)</f>
        <v>0</v>
      </c>
      <c r="F1354" s="108">
        <f>IF(C1354="",0,'3_pessoal'!DV$56)</f>
        <v>0</v>
      </c>
      <c r="G1354" s="11">
        <f t="shared" si="640"/>
        <v>0</v>
      </c>
      <c r="I1354" s="11">
        <f t="shared" si="665"/>
        <v>0</v>
      </c>
      <c r="J1354" s="112">
        <f t="shared" si="666"/>
        <v>0</v>
      </c>
      <c r="L1354" s="11">
        <f t="shared" si="641"/>
        <v>0</v>
      </c>
      <c r="M1354" s="108">
        <f t="shared" si="642"/>
        <v>0</v>
      </c>
      <c r="O1354" s="11">
        <f t="shared" si="643"/>
        <v>0</v>
      </c>
      <c r="P1354" s="108">
        <f t="shared" si="644"/>
        <v>0</v>
      </c>
      <c r="R1354" s="11">
        <f t="shared" si="645"/>
        <v>0</v>
      </c>
      <c r="S1354" s="108">
        <f t="shared" si="646"/>
        <v>0</v>
      </c>
      <c r="U1354" s="11">
        <f t="shared" si="647"/>
        <v>0</v>
      </c>
      <c r="V1354" s="108">
        <f t="shared" si="648"/>
        <v>0</v>
      </c>
      <c r="X1354" s="11">
        <f t="shared" si="649"/>
        <v>0</v>
      </c>
      <c r="Y1354" s="108">
        <f t="shared" si="650"/>
        <v>0</v>
      </c>
      <c r="AA1354" s="11">
        <f t="shared" si="651"/>
        <v>0</v>
      </c>
      <c r="AB1354" s="108">
        <f t="shared" si="652"/>
        <v>0</v>
      </c>
      <c r="AD1354" s="11">
        <f t="shared" si="653"/>
        <v>0</v>
      </c>
      <c r="AE1354" s="108">
        <f t="shared" si="654"/>
        <v>0</v>
      </c>
      <c r="AG1354" s="11">
        <f t="shared" si="655"/>
        <v>0</v>
      </c>
      <c r="AH1354" s="108">
        <f t="shared" si="656"/>
        <v>0</v>
      </c>
      <c r="AJ1354" s="11">
        <f t="shared" si="657"/>
        <v>0</v>
      </c>
      <c r="AK1354" s="108">
        <f t="shared" si="658"/>
        <v>0</v>
      </c>
      <c r="AM1354" s="11">
        <f t="shared" si="659"/>
        <v>0</v>
      </c>
      <c r="AN1354" s="108">
        <f t="shared" si="660"/>
        <v>0</v>
      </c>
      <c r="AP1354" s="11">
        <f t="shared" si="661"/>
        <v>0</v>
      </c>
      <c r="AQ1354" s="108">
        <f t="shared" si="662"/>
        <v>0</v>
      </c>
      <c r="AS1354" s="11">
        <f t="shared" si="663"/>
        <v>0</v>
      </c>
      <c r="AT1354" s="108">
        <f t="shared" si="664"/>
        <v>0</v>
      </c>
      <c r="AU1354" s="158" t="str">
        <f>IF(C1354="","",VLOOKUP(B1354,apoio!P:S,4,0))</f>
        <v/>
      </c>
    </row>
    <row r="1355" spans="1:47" ht="15" customHeight="1" x14ac:dyDescent="0.25">
      <c r="A1355" s="7" t="str">
        <f>IF('1_geral'!$D$57="","",'1_geral'!$A$57)</f>
        <v/>
      </c>
      <c r="B1355" s="49" t="str">
        <f>IF('1_geral'!$G$57="","",'1_geral'!$G$57)</f>
        <v/>
      </c>
      <c r="C1355" s="49" t="str">
        <f>IF('1_geral'!$D$57="","",'1_geral'!$D$57)</f>
        <v/>
      </c>
      <c r="D1355" s="35" t="str">
        <f>IF(C1355="","",1/'3_pessoal'!C$57)</f>
        <v/>
      </c>
      <c r="E1355" s="12">
        <f>IF(C1355="",0,'3_pessoal'!DT$57)</f>
        <v>0</v>
      </c>
      <c r="F1355" s="33">
        <f>IF(C1355="",0,'3_pessoal'!DV$57)</f>
        <v>0</v>
      </c>
      <c r="G1355" s="12">
        <f t="shared" si="640"/>
        <v>0</v>
      </c>
      <c r="I1355" s="12">
        <f t="shared" si="665"/>
        <v>0</v>
      </c>
      <c r="J1355" s="12">
        <f t="shared" si="666"/>
        <v>0</v>
      </c>
      <c r="L1355" s="12">
        <f t="shared" si="641"/>
        <v>0</v>
      </c>
      <c r="M1355" s="33">
        <f t="shared" si="642"/>
        <v>0</v>
      </c>
      <c r="O1355" s="12">
        <f t="shared" si="643"/>
        <v>0</v>
      </c>
      <c r="P1355" s="33">
        <f t="shared" si="644"/>
        <v>0</v>
      </c>
      <c r="R1355" s="12">
        <f t="shared" si="645"/>
        <v>0</v>
      </c>
      <c r="S1355" s="33">
        <f t="shared" si="646"/>
        <v>0</v>
      </c>
      <c r="U1355" s="12">
        <f t="shared" si="647"/>
        <v>0</v>
      </c>
      <c r="V1355" s="33">
        <f t="shared" si="648"/>
        <v>0</v>
      </c>
      <c r="X1355" s="12">
        <f t="shared" si="649"/>
        <v>0</v>
      </c>
      <c r="Y1355" s="33">
        <f t="shared" si="650"/>
        <v>0</v>
      </c>
      <c r="AA1355" s="12">
        <f t="shared" si="651"/>
        <v>0</v>
      </c>
      <c r="AB1355" s="33">
        <f t="shared" si="652"/>
        <v>0</v>
      </c>
      <c r="AD1355" s="12">
        <f t="shared" si="653"/>
        <v>0</v>
      </c>
      <c r="AE1355" s="33">
        <f t="shared" si="654"/>
        <v>0</v>
      </c>
      <c r="AG1355" s="12">
        <f t="shared" si="655"/>
        <v>0</v>
      </c>
      <c r="AH1355" s="33">
        <f t="shared" si="656"/>
        <v>0</v>
      </c>
      <c r="AJ1355" s="12">
        <f t="shared" si="657"/>
        <v>0</v>
      </c>
      <c r="AK1355" s="33">
        <f t="shared" si="658"/>
        <v>0</v>
      </c>
      <c r="AM1355" s="12">
        <f t="shared" si="659"/>
        <v>0</v>
      </c>
      <c r="AN1355" s="33">
        <f t="shared" si="660"/>
        <v>0</v>
      </c>
      <c r="AP1355" s="12">
        <f t="shared" si="661"/>
        <v>0</v>
      </c>
      <c r="AQ1355" s="33">
        <f t="shared" si="662"/>
        <v>0</v>
      </c>
      <c r="AS1355" s="12">
        <f t="shared" si="663"/>
        <v>0</v>
      </c>
      <c r="AT1355" s="33">
        <f t="shared" si="664"/>
        <v>0</v>
      </c>
      <c r="AU1355" s="158" t="str">
        <f>IF(C1355="","",VLOOKUP(B1355,apoio!P:S,4,0))</f>
        <v/>
      </c>
    </row>
    <row r="1356" spans="1:47" ht="15" customHeight="1" x14ac:dyDescent="0.25">
      <c r="A1356" s="10" t="str">
        <f>IF('1_geral'!$D$58="","",'1_geral'!$A$58)</f>
        <v/>
      </c>
      <c r="B1356" s="48" t="str">
        <f>IF('1_geral'!$G$58="","",'1_geral'!$G$58)</f>
        <v/>
      </c>
      <c r="C1356" s="48" t="str">
        <f>IF('1_geral'!$D$58="","",'1_geral'!$D$58)</f>
        <v/>
      </c>
      <c r="D1356" s="35" t="str">
        <f>IF(C1356="","",1/'3_pessoal'!C$58)</f>
        <v/>
      </c>
      <c r="E1356" s="11">
        <f>IF(C1356="",0,'3_pessoal'!DT$58)</f>
        <v>0</v>
      </c>
      <c r="F1356" s="108">
        <f>IF(C1356="",0,'3_pessoal'!DV$58)</f>
        <v>0</v>
      </c>
      <c r="G1356" s="11">
        <f t="shared" si="640"/>
        <v>0</v>
      </c>
      <c r="I1356" s="11">
        <f t="shared" si="665"/>
        <v>0</v>
      </c>
      <c r="J1356" s="112">
        <f t="shared" si="666"/>
        <v>0</v>
      </c>
      <c r="L1356" s="11">
        <f t="shared" si="641"/>
        <v>0</v>
      </c>
      <c r="M1356" s="108">
        <f t="shared" si="642"/>
        <v>0</v>
      </c>
      <c r="O1356" s="11">
        <f t="shared" si="643"/>
        <v>0</v>
      </c>
      <c r="P1356" s="108">
        <f t="shared" si="644"/>
        <v>0</v>
      </c>
      <c r="R1356" s="11">
        <f t="shared" si="645"/>
        <v>0</v>
      </c>
      <c r="S1356" s="108">
        <f t="shared" si="646"/>
        <v>0</v>
      </c>
      <c r="U1356" s="11">
        <f t="shared" si="647"/>
        <v>0</v>
      </c>
      <c r="V1356" s="108">
        <f t="shared" si="648"/>
        <v>0</v>
      </c>
      <c r="X1356" s="11">
        <f t="shared" si="649"/>
        <v>0</v>
      </c>
      <c r="Y1356" s="108">
        <f t="shared" si="650"/>
        <v>0</v>
      </c>
      <c r="AA1356" s="11">
        <f t="shared" si="651"/>
        <v>0</v>
      </c>
      <c r="AB1356" s="108">
        <f t="shared" si="652"/>
        <v>0</v>
      </c>
      <c r="AD1356" s="11">
        <f t="shared" si="653"/>
        <v>0</v>
      </c>
      <c r="AE1356" s="108">
        <f t="shared" si="654"/>
        <v>0</v>
      </c>
      <c r="AG1356" s="11">
        <f t="shared" si="655"/>
        <v>0</v>
      </c>
      <c r="AH1356" s="108">
        <f t="shared" si="656"/>
        <v>0</v>
      </c>
      <c r="AJ1356" s="11">
        <f t="shared" si="657"/>
        <v>0</v>
      </c>
      <c r="AK1356" s="108">
        <f t="shared" si="658"/>
        <v>0</v>
      </c>
      <c r="AM1356" s="11">
        <f t="shared" si="659"/>
        <v>0</v>
      </c>
      <c r="AN1356" s="108">
        <f t="shared" si="660"/>
        <v>0</v>
      </c>
      <c r="AP1356" s="11">
        <f t="shared" si="661"/>
        <v>0</v>
      </c>
      <c r="AQ1356" s="108">
        <f t="shared" si="662"/>
        <v>0</v>
      </c>
      <c r="AS1356" s="11">
        <f t="shared" si="663"/>
        <v>0</v>
      </c>
      <c r="AT1356" s="108">
        <f t="shared" si="664"/>
        <v>0</v>
      </c>
      <c r="AU1356" s="158" t="str">
        <f>IF(C1356="","",VLOOKUP(B1356,apoio!P:S,4,0))</f>
        <v/>
      </c>
    </row>
    <row r="1357" spans="1:47" ht="15" customHeight="1" x14ac:dyDescent="0.25">
      <c r="A1357" s="47" t="str">
        <f>IF('1_geral'!$D$59="","",'1_geral'!$A$59)</f>
        <v/>
      </c>
      <c r="B1357" s="50" t="str">
        <f>IF('1_geral'!$G$59="","",'1_geral'!$G$59)</f>
        <v/>
      </c>
      <c r="C1357" s="50" t="str">
        <f>IF('1_geral'!$D$59="","",'1_geral'!$D$59)</f>
        <v/>
      </c>
      <c r="D1357" s="138" t="str">
        <f>IF(C1357="","",1/'3_pessoal'!C$59)</f>
        <v/>
      </c>
      <c r="E1357" s="13">
        <f>IF(C1357="",0,'3_pessoal'!DT$59)</f>
        <v>0</v>
      </c>
      <c r="F1357" s="34">
        <f>IF(C1357="",0,'3_pessoal'!DV$59)</f>
        <v>0</v>
      </c>
      <c r="G1357" s="13">
        <f t="shared" si="640"/>
        <v>0</v>
      </c>
      <c r="H1357" s="4"/>
      <c r="I1357" s="13">
        <f t="shared" si="665"/>
        <v>0</v>
      </c>
      <c r="J1357" s="13">
        <f t="shared" si="666"/>
        <v>0</v>
      </c>
      <c r="K1357" s="4"/>
      <c r="L1357" s="13">
        <f t="shared" si="641"/>
        <v>0</v>
      </c>
      <c r="M1357" s="34">
        <f t="shared" si="642"/>
        <v>0</v>
      </c>
      <c r="N1357" s="492"/>
      <c r="O1357" s="13">
        <f t="shared" si="643"/>
        <v>0</v>
      </c>
      <c r="P1357" s="34">
        <f t="shared" si="644"/>
        <v>0</v>
      </c>
      <c r="Q1357" s="492"/>
      <c r="R1357" s="13">
        <f t="shared" si="645"/>
        <v>0</v>
      </c>
      <c r="S1357" s="34">
        <f t="shared" si="646"/>
        <v>0</v>
      </c>
      <c r="T1357" s="492"/>
      <c r="U1357" s="13">
        <f t="shared" si="647"/>
        <v>0</v>
      </c>
      <c r="V1357" s="34">
        <f t="shared" si="648"/>
        <v>0</v>
      </c>
      <c r="W1357" s="492"/>
      <c r="X1357" s="13">
        <f t="shared" si="649"/>
        <v>0</v>
      </c>
      <c r="Y1357" s="34">
        <f t="shared" si="650"/>
        <v>0</v>
      </c>
      <c r="Z1357" s="492"/>
      <c r="AA1357" s="13">
        <f t="shared" si="651"/>
        <v>0</v>
      </c>
      <c r="AB1357" s="34">
        <f t="shared" si="652"/>
        <v>0</v>
      </c>
      <c r="AC1357" s="492"/>
      <c r="AD1357" s="13">
        <f t="shared" si="653"/>
        <v>0</v>
      </c>
      <c r="AE1357" s="34">
        <f t="shared" si="654"/>
        <v>0</v>
      </c>
      <c r="AF1357" s="492"/>
      <c r="AG1357" s="13">
        <f t="shared" si="655"/>
        <v>0</v>
      </c>
      <c r="AH1357" s="34">
        <f t="shared" si="656"/>
        <v>0</v>
      </c>
      <c r="AI1357" s="492"/>
      <c r="AJ1357" s="13">
        <f t="shared" si="657"/>
        <v>0</v>
      </c>
      <c r="AK1357" s="34">
        <f t="shared" si="658"/>
        <v>0</v>
      </c>
      <c r="AL1357" s="492"/>
      <c r="AM1357" s="13">
        <f t="shared" si="659"/>
        <v>0</v>
      </c>
      <c r="AN1357" s="34">
        <f t="shared" si="660"/>
        <v>0</v>
      </c>
      <c r="AO1357" s="492"/>
      <c r="AP1357" s="13">
        <f t="shared" si="661"/>
        <v>0</v>
      </c>
      <c r="AQ1357" s="34">
        <f t="shared" si="662"/>
        <v>0</v>
      </c>
      <c r="AR1357" s="492"/>
      <c r="AS1357" s="13">
        <f t="shared" si="663"/>
        <v>0</v>
      </c>
      <c r="AT1357" s="34">
        <f t="shared" si="664"/>
        <v>0</v>
      </c>
      <c r="AU1357" s="158" t="str">
        <f>IF(C1357="","",VLOOKUP(B1357,apoio!P:S,4,0))</f>
        <v/>
      </c>
    </row>
    <row r="1358" spans="1:47" ht="15" customHeight="1" x14ac:dyDescent="0.25">
      <c r="A1358" s="8"/>
      <c r="B1358" s="162" t="s">
        <v>68</v>
      </c>
      <c r="C1358" s="163" t="str">
        <f>'3_pessoal'!DX1</f>
        <v/>
      </c>
      <c r="E1358" s="113"/>
      <c r="F1358" s="113"/>
      <c r="G1358" s="113"/>
    </row>
    <row r="1359" spans="1:47" ht="15" customHeight="1" x14ac:dyDescent="0.25">
      <c r="B1359" s="3" t="s">
        <v>1644</v>
      </c>
      <c r="C1359" s="8" t="str">
        <f>'3_pessoal'!DX2</f>
        <v>Nome Sobrenome</v>
      </c>
      <c r="D1359" s="6"/>
      <c r="E1359" s="113"/>
      <c r="F1359" s="113"/>
      <c r="G1359" s="113"/>
      <c r="I1359" s="159" t="str">
        <f>I1364</f>
        <v>Disponível</v>
      </c>
      <c r="J1359" s="160">
        <f>IFERROR(ABS((J1362-J1363)/J1362),0)</f>
        <v>0</v>
      </c>
      <c r="L1359" s="105" t="str">
        <f>L1364</f>
        <v>Disponível</v>
      </c>
      <c r="M1359" s="157">
        <f>IFERROR(ABS((M1362-M1363)/M1362),0)</f>
        <v>0</v>
      </c>
      <c r="O1359" s="105" t="str">
        <f>O1364</f>
        <v>Disponível</v>
      </c>
      <c r="P1359" s="157">
        <f>IFERROR(ABS((P1362-P1363)/P1362),0)</f>
        <v>0</v>
      </c>
      <c r="R1359" s="105" t="str">
        <f>R1364</f>
        <v>Disponível</v>
      </c>
      <c r="S1359" s="157">
        <f>IFERROR(ABS((S1362-S1363)/S1362),0)</f>
        <v>0</v>
      </c>
      <c r="U1359" s="105" t="str">
        <f>U1364</f>
        <v>Disponível</v>
      </c>
      <c r="V1359" s="157">
        <f>IFERROR(ABS((V1362-V1363)/V1362),0)</f>
        <v>0</v>
      </c>
      <c r="X1359" s="105" t="str">
        <f>X1364</f>
        <v>Disponível</v>
      </c>
      <c r="Y1359" s="157">
        <f>IFERROR(ABS((Y1362-Y1363)/Y1362),0)</f>
        <v>0</v>
      </c>
      <c r="AA1359" s="105" t="str">
        <f>AA1364</f>
        <v>Disponível</v>
      </c>
      <c r="AB1359" s="157">
        <f>IFERROR(ABS((AB1362-AB1363)/AB1362),0)</f>
        <v>0</v>
      </c>
      <c r="AD1359" s="105" t="str">
        <f>AD1364</f>
        <v>Disponível</v>
      </c>
      <c r="AE1359" s="157">
        <f>IFERROR(ABS((AE1362-AE1363)/AE1362),0)</f>
        <v>0</v>
      </c>
      <c r="AG1359" s="105" t="str">
        <f>AG1364</f>
        <v>Disponível</v>
      </c>
      <c r="AH1359" s="157">
        <f>IFERROR(ABS((AH1362-AH1363)/AH1362),0)</f>
        <v>0</v>
      </c>
      <c r="AJ1359" s="105" t="str">
        <f>AJ1364</f>
        <v>Disponível</v>
      </c>
      <c r="AK1359" s="157">
        <f>IFERROR(ABS((AK1362-AK1363)/AK1362),0)</f>
        <v>0</v>
      </c>
      <c r="AM1359" s="105" t="str">
        <f>AM1364</f>
        <v>Disponível</v>
      </c>
      <c r="AN1359" s="157">
        <f>IFERROR(ABS((AN1362-AN1363)/AN1362),0)</f>
        <v>0</v>
      </c>
      <c r="AP1359" s="105" t="str">
        <f>AP1364</f>
        <v>Disponível</v>
      </c>
      <c r="AQ1359" s="157">
        <f>IFERROR(ABS((AQ1362-AQ1363)/AQ1362),0)</f>
        <v>0</v>
      </c>
      <c r="AS1359" s="105" t="str">
        <f>AS1364</f>
        <v>Disponível</v>
      </c>
      <c r="AT1359" s="157">
        <f>IFERROR(ABS((AT1362-AT1363)/AT1362),0)</f>
        <v>0</v>
      </c>
    </row>
    <row r="1360" spans="1:47" ht="15" customHeight="1" x14ac:dyDescent="0.25">
      <c r="B1360" s="3" t="s">
        <v>1645</v>
      </c>
      <c r="C1360" s="8" t="str">
        <f>'1_geral'!$D$2</f>
        <v/>
      </c>
      <c r="E1360" s="647"/>
      <c r="F1360" s="647"/>
      <c r="G1360" s="647"/>
      <c r="I1360" s="35"/>
      <c r="J1360" s="35" t="e">
        <f>(J1362-J1363)/J1362</f>
        <v>#DIV/0!</v>
      </c>
      <c r="K1360" s="35"/>
      <c r="L1360" s="165"/>
      <c r="M1360" s="165" t="e">
        <f>(M1362-M1363)/M1362</f>
        <v>#DIV/0!</v>
      </c>
      <c r="N1360" s="165"/>
      <c r="O1360" s="165"/>
      <c r="P1360" s="165" t="e">
        <f>(P1362-P1363)/P1362</f>
        <v>#DIV/0!</v>
      </c>
      <c r="Q1360" s="165"/>
      <c r="R1360" s="165"/>
      <c r="S1360" s="165" t="e">
        <f>(S1362-S1363)/S1362</f>
        <v>#DIV/0!</v>
      </c>
      <c r="T1360" s="165"/>
      <c r="U1360" s="165"/>
      <c r="V1360" s="165" t="e">
        <f>(V1362-V1363)/V1362</f>
        <v>#DIV/0!</v>
      </c>
      <c r="W1360" s="165"/>
      <c r="X1360" s="165"/>
      <c r="Y1360" s="165" t="e">
        <f>(Y1362-Y1363)/Y1362</f>
        <v>#DIV/0!</v>
      </c>
      <c r="Z1360" s="165"/>
      <c r="AA1360" s="165"/>
      <c r="AB1360" s="165" t="e">
        <f>(AB1362-AB1363)/AB1362</f>
        <v>#DIV/0!</v>
      </c>
      <c r="AC1360" s="165"/>
      <c r="AD1360" s="165"/>
      <c r="AE1360" s="165" t="e">
        <f>(AE1362-AE1363)/AE1362</f>
        <v>#DIV/0!</v>
      </c>
      <c r="AF1360" s="165"/>
      <c r="AG1360" s="165"/>
      <c r="AH1360" s="165" t="e">
        <f>(AH1362-AH1363)/AH1362</f>
        <v>#DIV/0!</v>
      </c>
      <c r="AI1360" s="165"/>
      <c r="AJ1360" s="165"/>
      <c r="AK1360" s="165" t="e">
        <f>(AK1362-AK1363)/AK1362</f>
        <v>#DIV/0!</v>
      </c>
      <c r="AL1360" s="165"/>
      <c r="AM1360" s="165"/>
      <c r="AN1360" s="165" t="e">
        <f>(AN1362-AN1363)/AN1362</f>
        <v>#DIV/0!</v>
      </c>
      <c r="AO1360" s="165"/>
      <c r="AP1360" s="165"/>
      <c r="AQ1360" s="165" t="e">
        <f>(AQ1362-AQ1363)/AQ1362</f>
        <v>#DIV/0!</v>
      </c>
      <c r="AR1360" s="165"/>
      <c r="AS1360" s="165"/>
      <c r="AT1360" s="165" t="e">
        <f>(AT1362-AT1363)/AT1362</f>
        <v>#DIV/0!</v>
      </c>
    </row>
    <row r="1361" spans="1:47" ht="15" customHeight="1" x14ac:dyDescent="0.25">
      <c r="B1361" s="3" t="s">
        <v>1646</v>
      </c>
      <c r="C1361" s="6">
        <f>'1_geral'!$D$4</f>
        <v>0</v>
      </c>
      <c r="D1361" s="9"/>
      <c r="E1361" s="31"/>
      <c r="F1361" s="31"/>
      <c r="G1361" s="31"/>
      <c r="I1361" s="648" t="s">
        <v>1647</v>
      </c>
      <c r="J1361" s="648"/>
      <c r="L1361" s="526" t="s">
        <v>125</v>
      </c>
      <c r="M1361" s="526"/>
      <c r="O1361" s="526" t="s">
        <v>143</v>
      </c>
      <c r="P1361" s="526"/>
      <c r="R1361" s="526" t="s">
        <v>126</v>
      </c>
      <c r="S1361" s="526"/>
      <c r="U1361" s="526" t="s">
        <v>144</v>
      </c>
      <c r="V1361" s="526"/>
      <c r="X1361" s="526" t="s">
        <v>145</v>
      </c>
      <c r="Y1361" s="526"/>
      <c r="AA1361" s="526" t="s">
        <v>127</v>
      </c>
      <c r="AB1361" s="526"/>
      <c r="AD1361" s="526" t="s">
        <v>128</v>
      </c>
      <c r="AE1361" s="526"/>
      <c r="AG1361" s="526" t="s">
        <v>146</v>
      </c>
      <c r="AH1361" s="526"/>
      <c r="AJ1361" s="526" t="s">
        <v>147</v>
      </c>
      <c r="AK1361" s="526"/>
      <c r="AM1361" s="526" t="s">
        <v>148</v>
      </c>
      <c r="AN1361" s="526"/>
      <c r="AP1361" s="526" t="s">
        <v>129</v>
      </c>
      <c r="AQ1361" s="526"/>
      <c r="AS1361" s="526" t="s">
        <v>149</v>
      </c>
      <c r="AT1361" s="526"/>
    </row>
    <row r="1362" spans="1:47" ht="15" customHeight="1" x14ac:dyDescent="0.25">
      <c r="E1362" s="32"/>
      <c r="F1362" s="32"/>
      <c r="G1362" s="32"/>
      <c r="I1362" s="105" t="s">
        <v>77</v>
      </c>
      <c r="J1362" s="106">
        <f>SUM(M1362,P1362,S1362,V1362,Y1362,AB1362,AE1362,AH1362,AK1362,AN1362,AQ1362,AT1362)</f>
        <v>0</v>
      </c>
      <c r="L1362" s="105" t="s">
        <v>77</v>
      </c>
      <c r="M1362" s="106">
        <f>IF('3_pessoal'!$DY$3="Carga Horária",0,'3_pessoal'!$DY$3)</f>
        <v>0</v>
      </c>
      <c r="O1362" s="105" t="s">
        <v>77</v>
      </c>
      <c r="P1362" s="106">
        <f>M1362</f>
        <v>0</v>
      </c>
      <c r="R1362" s="105" t="s">
        <v>77</v>
      </c>
      <c r="S1362" s="106">
        <f>M1362</f>
        <v>0</v>
      </c>
      <c r="U1362" s="105" t="s">
        <v>77</v>
      </c>
      <c r="V1362" s="106">
        <f>M1362</f>
        <v>0</v>
      </c>
      <c r="X1362" s="105" t="s">
        <v>77</v>
      </c>
      <c r="Y1362" s="106">
        <f>M1362</f>
        <v>0</v>
      </c>
      <c r="AA1362" s="105" t="s">
        <v>77</v>
      </c>
      <c r="AB1362" s="106">
        <f>M1362</f>
        <v>0</v>
      </c>
      <c r="AD1362" s="105" t="s">
        <v>77</v>
      </c>
      <c r="AE1362" s="106">
        <f>M1362</f>
        <v>0</v>
      </c>
      <c r="AG1362" s="105" t="s">
        <v>77</v>
      </c>
      <c r="AH1362" s="106">
        <f>M1362</f>
        <v>0</v>
      </c>
      <c r="AJ1362" s="105" t="s">
        <v>77</v>
      </c>
      <c r="AK1362" s="106">
        <f>M1362</f>
        <v>0</v>
      </c>
      <c r="AM1362" s="105" t="s">
        <v>77</v>
      </c>
      <c r="AN1362" s="106">
        <f>M1362</f>
        <v>0</v>
      </c>
      <c r="AP1362" s="105" t="s">
        <v>77</v>
      </c>
      <c r="AQ1362" s="106">
        <f>M1362</f>
        <v>0</v>
      </c>
      <c r="AS1362" s="105" t="s">
        <v>77</v>
      </c>
      <c r="AT1362" s="106">
        <f>M1362</f>
        <v>0</v>
      </c>
    </row>
    <row r="1363" spans="1:47" ht="15" customHeight="1" x14ac:dyDescent="0.25">
      <c r="A1363" s="523" t="s">
        <v>68</v>
      </c>
      <c r="B1363" s="526" t="s">
        <v>2</v>
      </c>
      <c r="C1363" s="526" t="s">
        <v>3</v>
      </c>
      <c r="E1363" s="526" t="s">
        <v>241</v>
      </c>
      <c r="F1363" s="526"/>
      <c r="G1363" s="526"/>
      <c r="I1363" s="105" t="s">
        <v>245</v>
      </c>
      <c r="J1363" s="106">
        <f>SUM(L1367:AT1416)</f>
        <v>0</v>
      </c>
      <c r="L1363" s="105" t="s">
        <v>245</v>
      </c>
      <c r="M1363" s="106">
        <f>SUM(L1367:M1416)</f>
        <v>0</v>
      </c>
      <c r="O1363" s="105" t="s">
        <v>245</v>
      </c>
      <c r="P1363" s="106">
        <f>SUM(O1367:P1416)</f>
        <v>0</v>
      </c>
      <c r="R1363" s="105" t="s">
        <v>245</v>
      </c>
      <c r="S1363" s="106">
        <f>SUM(R1367:S1416)</f>
        <v>0</v>
      </c>
      <c r="U1363" s="105" t="s">
        <v>245</v>
      </c>
      <c r="V1363" s="106">
        <f>SUM(U1367:V1416)</f>
        <v>0</v>
      </c>
      <c r="X1363" s="105" t="s">
        <v>245</v>
      </c>
      <c r="Y1363" s="106">
        <f>SUM(X1367:Y1416)</f>
        <v>0</v>
      </c>
      <c r="AA1363" s="105" t="s">
        <v>245</v>
      </c>
      <c r="AB1363" s="106">
        <f>SUM(AA1367:AB1416)</f>
        <v>0</v>
      </c>
      <c r="AD1363" s="105" t="s">
        <v>245</v>
      </c>
      <c r="AE1363" s="106">
        <f>SUM(AD1367:AE1416)</f>
        <v>0</v>
      </c>
      <c r="AG1363" s="105" t="s">
        <v>245</v>
      </c>
      <c r="AH1363" s="106">
        <f>SUM(AG1367:AH1416)</f>
        <v>0</v>
      </c>
      <c r="AJ1363" s="105" t="s">
        <v>245</v>
      </c>
      <c r="AK1363" s="106">
        <f>SUM(AJ1367:AK1416)</f>
        <v>0</v>
      </c>
      <c r="AM1363" s="105" t="s">
        <v>245</v>
      </c>
      <c r="AN1363" s="106">
        <f>SUM(AM1367:AN1416)</f>
        <v>0</v>
      </c>
      <c r="AP1363" s="105" t="s">
        <v>245</v>
      </c>
      <c r="AQ1363" s="106">
        <f>SUM(AP1367:AQ1416)</f>
        <v>0</v>
      </c>
      <c r="AS1363" s="105" t="s">
        <v>245</v>
      </c>
      <c r="AT1363" s="106">
        <f>SUM(AS1367:AT1416)</f>
        <v>0</v>
      </c>
    </row>
    <row r="1364" spans="1:47" ht="15" customHeight="1" x14ac:dyDescent="0.25">
      <c r="A1364" s="524"/>
      <c r="B1364" s="526"/>
      <c r="C1364" s="526"/>
      <c r="E1364" s="643" t="str">
        <f>CONCATENATE(parametros!$C$3," (min)")</f>
        <v>Presencial (min)</v>
      </c>
      <c r="F1364" s="644" t="str">
        <f>CONCATENATE(parametros!$M$3," (min)")</f>
        <v>Teletrabalho (min)</v>
      </c>
      <c r="G1364" s="645" t="s">
        <v>242</v>
      </c>
      <c r="I1364" s="105" t="str">
        <f>IF(J1363&gt;J1362,"Excesso","Disponível")</f>
        <v>Disponível</v>
      </c>
      <c r="J1364" s="106">
        <f>ABS(J1362-J1363)</f>
        <v>0</v>
      </c>
      <c r="L1364" s="105" t="str">
        <f>IF(M1363&gt;M1362,"Excesso","Disponível")</f>
        <v>Disponível</v>
      </c>
      <c r="M1364" s="106">
        <f>ABS(M1362*11/12-SUM(L1367:M1416))</f>
        <v>0</v>
      </c>
      <c r="O1364" s="105" t="str">
        <f>IF(P1363&gt;P1362,"Excesso","Disponível")</f>
        <v>Disponível</v>
      </c>
      <c r="P1364" s="106">
        <f>ABS(P1362*11/12-SUM(O1367:P1416))</f>
        <v>0</v>
      </c>
      <c r="R1364" s="105" t="str">
        <f>IF(S1363&gt;S1362,"Excesso","Disponível")</f>
        <v>Disponível</v>
      </c>
      <c r="S1364" s="106">
        <f>ABS(S1362*11/12-SUM(R1367:S1416))</f>
        <v>0</v>
      </c>
      <c r="U1364" s="105" t="str">
        <f>IF(V1363&gt;V1362,"Excesso","Disponível")</f>
        <v>Disponível</v>
      </c>
      <c r="V1364" s="106">
        <f>ABS(V1362*11/12-SUM(U1367:V1416))</f>
        <v>0</v>
      </c>
      <c r="X1364" s="105" t="str">
        <f>IF(Y1363&gt;Y1362,"Excesso","Disponível")</f>
        <v>Disponível</v>
      </c>
      <c r="Y1364" s="106">
        <f>ABS(Y1362*11/12-SUM(X1367:Y1416))</f>
        <v>0</v>
      </c>
      <c r="AA1364" s="105" t="str">
        <f>IF(AB1363&gt;AB1362,"Excesso","Disponível")</f>
        <v>Disponível</v>
      </c>
      <c r="AB1364" s="106">
        <f>ABS(AB1362*11/12-SUM(AA1367:AB1416))</f>
        <v>0</v>
      </c>
      <c r="AD1364" s="105" t="str">
        <f>IF(AE1363&gt;AE1362,"Excesso","Disponível")</f>
        <v>Disponível</v>
      </c>
      <c r="AE1364" s="106">
        <f>ABS(AE1362*11/12-SUM(AD1367:AE1416))</f>
        <v>0</v>
      </c>
      <c r="AG1364" s="105" t="str">
        <f>IF(AH1363&gt;AH1362,"Excesso","Disponível")</f>
        <v>Disponível</v>
      </c>
      <c r="AH1364" s="106">
        <f>ABS(AH1362*11/12-SUM(AG1367:AH1416))</f>
        <v>0</v>
      </c>
      <c r="AJ1364" s="105" t="str">
        <f>IF(AK1363&gt;AK1362,"Excesso","Disponível")</f>
        <v>Disponível</v>
      </c>
      <c r="AK1364" s="106">
        <f>ABS(AK1362*11/12-SUM(AJ1367:AK1416))</f>
        <v>0</v>
      </c>
      <c r="AM1364" s="105" t="str">
        <f>IF(AN1363&gt;AN1362,"Excesso","Disponível")</f>
        <v>Disponível</v>
      </c>
      <c r="AN1364" s="106">
        <f>ABS(AN1362*11/12-SUM(AM1367:AN1416))</f>
        <v>0</v>
      </c>
      <c r="AP1364" s="105" t="str">
        <f>IF(AQ1363&gt;AQ1362,"Excesso","Disponível")</f>
        <v>Disponível</v>
      </c>
      <c r="AQ1364" s="106">
        <f>ABS(AQ1362*11/12-SUM(AP1367:AQ1416))</f>
        <v>0</v>
      </c>
      <c r="AS1364" s="105" t="str">
        <f>IF(AT1363&gt;AT1362,"Excesso","Disponível")</f>
        <v>Disponível</v>
      </c>
      <c r="AT1364" s="106">
        <f>ABS(AT1362*11/12-SUM(AS1367:AT1416))</f>
        <v>0</v>
      </c>
    </row>
    <row r="1365" spans="1:47" ht="15" customHeight="1" x14ac:dyDescent="0.25">
      <c r="A1365" s="524"/>
      <c r="B1365" s="526"/>
      <c r="C1365" s="526"/>
      <c r="E1365" s="643"/>
      <c r="F1365" s="644"/>
      <c r="G1365" s="646"/>
      <c r="I1365" s="161">
        <f>IFERROR(SUM(I1367:I1416)/(SUM(I1367:I1416)+SUM(J1367:J1416)),0)</f>
        <v>0</v>
      </c>
      <c r="J1365" s="161">
        <f>IFERROR(SUM(J1367:J1416)/(SUM(I1367:I1416)+SUM(J1367:J1416)),0)</f>
        <v>0</v>
      </c>
      <c r="L1365" s="110">
        <f>IFERROR(SUM(L1367:L1416)/(SUM(L1367:L1416)+SUM(M1367:M1416)),0)</f>
        <v>0</v>
      </c>
      <c r="M1365" s="111">
        <f>IFERROR(SUM(M1367:M1416)/(SUM(L1367:L1416)+SUM(M1367:M1416)),0)</f>
        <v>0</v>
      </c>
      <c r="O1365" s="110">
        <f>IFERROR(SUM(O1367:O1416)/(SUM(O1367:O1416)+SUM(P1367:P1416)),0)</f>
        <v>0</v>
      </c>
      <c r="P1365" s="111">
        <f>IFERROR(SUM(P1367:P1416)/(SUM(O1367:O1416)+SUM(P1367:P1416)),0)</f>
        <v>0</v>
      </c>
      <c r="R1365" s="110">
        <f>IFERROR(SUM(R1367:R1416)/(SUM(R1367:R1416)+SUM(S1367:S1416)),0)</f>
        <v>0</v>
      </c>
      <c r="S1365" s="111">
        <f>IFERROR(SUM(S1367:S1416)/(SUM(R1367:R1416)+SUM(S1367:S1416)),0)</f>
        <v>0</v>
      </c>
      <c r="U1365" s="110">
        <f>IFERROR(SUM(U1367:U1416)/(SUM(U1367:U1416)+SUM(V1367:V1416)),0)</f>
        <v>0</v>
      </c>
      <c r="V1365" s="111">
        <f>IFERROR(SUM(V1367:V1416)/(SUM(U1367:U1416)+SUM(V1367:V1416)),0)</f>
        <v>0</v>
      </c>
      <c r="X1365" s="110">
        <f>IFERROR(SUM(X1367:X1416)/(SUM(X1367:X1416)+SUM(Y1367:Y1416)),0)</f>
        <v>0</v>
      </c>
      <c r="Y1365" s="111">
        <f>IFERROR(SUM(Y1367:Y1416)/(SUM(X1367:X1416)+SUM(Y1367:Y1416)),0)</f>
        <v>0</v>
      </c>
      <c r="AA1365" s="110">
        <f>IFERROR(SUM(AA1367:AA1416)/(SUM(AA1367:AA1416)+SUM(AB1367:AB1416)),0)</f>
        <v>0</v>
      </c>
      <c r="AB1365" s="111">
        <f>IFERROR(SUM(AB1367:AB1416)/(SUM(AA1367:AA1416)+SUM(AB1367:AB1416)),0)</f>
        <v>0</v>
      </c>
      <c r="AD1365" s="110">
        <f>IFERROR(SUM(AD1367:AD1416)/(SUM(AD1367:AD1416)+SUM(AE1367:AE1416)),0)</f>
        <v>0</v>
      </c>
      <c r="AE1365" s="111">
        <f>IFERROR(SUM(AE1367:AE1416)/(SUM(AD1367:AD1416)+SUM(AE1367:AE1416)),0)</f>
        <v>0</v>
      </c>
      <c r="AG1365" s="110">
        <f>IFERROR(SUM(AG1367:AG1416)/(SUM(AG1367:AG1416)+SUM(AH1367:AH1416)),0)</f>
        <v>0</v>
      </c>
      <c r="AH1365" s="111">
        <f>IFERROR(SUM(AH1367:AH1416)/(SUM(AG1367:AG1416)+SUM(AH1367:AH1416)),0)</f>
        <v>0</v>
      </c>
      <c r="AJ1365" s="110">
        <f>IFERROR(SUM(AJ1367:AJ1416)/(SUM(AJ1367:AJ1416)+SUM(AK1367:AK1416)),0)</f>
        <v>0</v>
      </c>
      <c r="AK1365" s="111">
        <f>IFERROR(SUM(AK1367:AK1416)/(SUM(AJ1367:AJ1416)+SUM(AK1367:AK1416)),0)</f>
        <v>0</v>
      </c>
      <c r="AM1365" s="110">
        <f>IFERROR(SUM(AM1367:AM1416)/(SUM(AM1367:AM1416)+SUM(AN1367:AN1416)),0)</f>
        <v>0</v>
      </c>
      <c r="AN1365" s="111">
        <f>IFERROR(SUM(AN1367:AN1416)/(SUM(AM1367:AM1416)+SUM(AN1367:AN1416)),0)</f>
        <v>0</v>
      </c>
      <c r="AP1365" s="110">
        <f>IFERROR(SUM(AP1367:AP1416)/(SUM(AP1367:AP1416)+SUM(AQ1367:AQ1416)),0)</f>
        <v>0</v>
      </c>
      <c r="AQ1365" s="111">
        <f>IFERROR(SUM(AQ1367:AQ1416)/(SUM(AP1367:AP1416)+SUM(AQ1367:AQ1416)),0)</f>
        <v>0</v>
      </c>
      <c r="AS1365" s="110">
        <f>IFERROR(SUM(AS1367:AS1416)/(SUM(AS1367:AS1416)+SUM(AT1367:AT1416)),0)</f>
        <v>0</v>
      </c>
      <c r="AT1365" s="111">
        <f>IFERROR(SUM(AT1367:AT1416)/(SUM(AS1367:AS1416)+SUM(AT1367:AT1416)),0)</f>
        <v>0</v>
      </c>
    </row>
    <row r="1366" spans="1:47" ht="15" customHeight="1" x14ac:dyDescent="0.25">
      <c r="A1366" s="525"/>
      <c r="B1366" s="526"/>
      <c r="C1366" s="526"/>
      <c r="E1366" s="643"/>
      <c r="F1366" s="644"/>
      <c r="G1366" s="646"/>
      <c r="I1366" s="36">
        <f>parametros!C1363</f>
        <v>0</v>
      </c>
      <c r="J1366" s="77">
        <f>parametros!M1363</f>
        <v>0</v>
      </c>
      <c r="K1366" s="1"/>
      <c r="L1366" s="109" t="str">
        <f>parametros!$C$3</f>
        <v>Presencial</v>
      </c>
      <c r="M1366" s="77" t="str">
        <f>parametros!$M$3</f>
        <v>Teletrabalho</v>
      </c>
      <c r="N1366" s="1"/>
      <c r="O1366" s="109" t="str">
        <f>parametros!$C$3</f>
        <v>Presencial</v>
      </c>
      <c r="P1366" s="77" t="str">
        <f>parametros!$M$3</f>
        <v>Teletrabalho</v>
      </c>
      <c r="Q1366" s="1"/>
      <c r="R1366" s="109" t="str">
        <f>parametros!$C$3</f>
        <v>Presencial</v>
      </c>
      <c r="S1366" s="77" t="str">
        <f>parametros!$M$3</f>
        <v>Teletrabalho</v>
      </c>
      <c r="T1366" s="1"/>
      <c r="U1366" s="109" t="str">
        <f>parametros!$C$3</f>
        <v>Presencial</v>
      </c>
      <c r="V1366" s="77" t="str">
        <f>parametros!$M$3</f>
        <v>Teletrabalho</v>
      </c>
      <c r="W1366" s="1"/>
      <c r="X1366" s="109" t="str">
        <f>parametros!$C$3</f>
        <v>Presencial</v>
      </c>
      <c r="Y1366" s="77" t="str">
        <f>parametros!$M$3</f>
        <v>Teletrabalho</v>
      </c>
      <c r="Z1366" s="1"/>
      <c r="AA1366" s="109" t="str">
        <f>parametros!$C$3</f>
        <v>Presencial</v>
      </c>
      <c r="AB1366" s="77" t="str">
        <f>parametros!$M$3</f>
        <v>Teletrabalho</v>
      </c>
      <c r="AC1366" s="1"/>
      <c r="AD1366" s="109" t="str">
        <f>parametros!$C$3</f>
        <v>Presencial</v>
      </c>
      <c r="AE1366" s="77" t="str">
        <f>parametros!$M$3</f>
        <v>Teletrabalho</v>
      </c>
      <c r="AF1366" s="1"/>
      <c r="AG1366" s="109" t="str">
        <f>parametros!$C$3</f>
        <v>Presencial</v>
      </c>
      <c r="AH1366" s="77" t="str">
        <f>parametros!$M$3</f>
        <v>Teletrabalho</v>
      </c>
      <c r="AI1366" s="1"/>
      <c r="AJ1366" s="109" t="str">
        <f>parametros!$C$3</f>
        <v>Presencial</v>
      </c>
      <c r="AK1366" s="77" t="str">
        <f>parametros!$M$3</f>
        <v>Teletrabalho</v>
      </c>
      <c r="AL1366" s="1"/>
      <c r="AM1366" s="109" t="str">
        <f>parametros!$C$3</f>
        <v>Presencial</v>
      </c>
      <c r="AN1366" s="77" t="str">
        <f>parametros!$M$3</f>
        <v>Teletrabalho</v>
      </c>
      <c r="AO1366" s="1"/>
      <c r="AP1366" s="109" t="str">
        <f>parametros!$C$3</f>
        <v>Presencial</v>
      </c>
      <c r="AQ1366" s="77" t="str">
        <f>parametros!$M$3</f>
        <v>Teletrabalho</v>
      </c>
      <c r="AR1366" s="1"/>
      <c r="AS1366" s="109" t="str">
        <f>parametros!$C$3</f>
        <v>Presencial</v>
      </c>
      <c r="AT1366" s="77" t="str">
        <f>parametros!$M$3</f>
        <v>Teletrabalho</v>
      </c>
    </row>
    <row r="1367" spans="1:47" ht="15" customHeight="1" x14ac:dyDescent="0.25">
      <c r="A1367" s="10" t="str">
        <f>IF('1_geral'!$D$10="","",'1_geral'!$A$10)</f>
        <v/>
      </c>
      <c r="B1367" s="48" t="str">
        <f>IF('1_geral'!$G$10="","",'1_geral'!$G$10)</f>
        <v/>
      </c>
      <c r="C1367" s="48" t="str">
        <f>IF('1_geral'!$D$10="","",'1_geral'!$D$10)</f>
        <v/>
      </c>
      <c r="D1367" s="35" t="str">
        <f>IF(C1367="","",1/'3_pessoal'!C$10)</f>
        <v/>
      </c>
      <c r="E1367" s="11">
        <f>IF(C1367="",0,'3_pessoal'!DY$10)</f>
        <v>0</v>
      </c>
      <c r="F1367" s="107">
        <f>IF(C1367="",0,'3_pessoal'!EA$10)</f>
        <v>0</v>
      </c>
      <c r="G1367" s="11">
        <f>IF(C1367="",0,SUM(E1367,F1367))</f>
        <v>0</v>
      </c>
      <c r="I1367" s="11">
        <f t="shared" ref="I1367:I1398" si="667">IF(C1367="",0,SUM(L1367,O1367,R1367,U1367,X1367,AA1367,AD1367,AG1367,AJ1367,AM1367,AP1367,AS1367))</f>
        <v>0</v>
      </c>
      <c r="J1367" s="112">
        <f t="shared" ref="J1367:J1398" si="668">IF(C1367="",0,SUM(M1367,P1367,S1367,V1367,Y1367,AB1367,AE1367,AH1367,AK1367,AN1367,AQ1367,AT1367))</f>
        <v>0</v>
      </c>
      <c r="L1367" s="11">
        <f>IFERROR(IF($E1367="",0,$D1367*IF($AU1367="22d",$E1367,IF($AU1367="4w",$E1367,IF($AU1367="2w",$E1367,IF($AU1367="1m",$E1367,IF($AU1367="1b",$E1367/6,IF($AU1367="1t",$E1367/4,IF($AU1367="1q",$E1367/3,IF($AU1367="1s",$E1367/2,IF($AU1367="1a",$E1367,IF($AU1367="b1",$E1367/2,IF($AU1367="q1",$E1367/3,IF($AU1367="t1",$E1367/4,IF($AU1367="s1",$E1367/6,IF($AU1367="1b1",$E1367/2,0))))))))))))))),0)</f>
        <v>0</v>
      </c>
      <c r="M1367" s="107">
        <f>IFERROR(IF($F1367="",0,$D1367*IF($AU1367="22d",$F1367,IF($AU1367="4w",$F1367,IF($AU1367="2w",$F1367,IF($AU1367="1m",$F1367,IF($AU1367="1b",VF1367/6,IF($AU1367="1t",$F1367/4,IF($AU1367="1q",$F1367/3,IF($AU1367="1s",$F1367/2,IF($AU1367="1a",$F1367,IF($AU1367="b1",$F1367/2,IF($AU1367="q1",$F1367/3,IF($AU1367="t1",$F1367/4,IF($AU1367="s1",$F1367/6,IF($AU1367="1b1",$F1367/2,0))))))))))))))),0)</f>
        <v>0</v>
      </c>
      <c r="O1367" s="11">
        <f>IFERROR(IF($E1367="",0,$D1367*IF($AU1367="22d",$E1367,IF($AU1367="4w",$E1367,IF($AU1367="2w",$E1367,IF($AU1367="1m",$E1367,IF($AU1367="2b",$E1367/6,IF($AU1367="2t",$E1367/4,IF($AU1367="2q",$E1367/3,IF($AU1367="2s",$E1367/2,IF($AU1367="2a",$E1367,IF($AU1367="b1",$E1367/2,IF($AU1367="q1",$E1367/3,IF($AU1367="t1",$E1367/4,IF($AU1367="s1",$E1367/6,IF($AU1367="2b2",$E1367/2,0))))))))))))))),0)</f>
        <v>0</v>
      </c>
      <c r="P1367" s="107">
        <f>IFERROR(IF($F1367="",0,$D1367*IF($AU1367="22d",$F1367,IF($AU1367="4w",$F1367,IF($AU1367="2w",$F1367,IF($AU1367="1m",$F1367,IF($AU1367="2b",$F1367/6,IF($AU1367="2t",$F1367/4,IF($AU1367="2q",$F1367/3,IF($AU1367="2s",$F1367/2,IF($AU1367="2a",$F1367,IF($AU1367="b1",$F1367/2,IF($AU1367="q1",$F1367/3,IF($AU1367="t1",$F1367/4,IF($AU1367="s1",$F1367/6,IF($AU1367="2b2",$F1367/2,0))))))))))))))),0)</f>
        <v>0</v>
      </c>
      <c r="R1367" s="11">
        <f>IFERROR(IF($E1367="",0,$D1367*IF($AU1367="22d",$E1367,IF($AU1367="4w",$E1367,IF($AU1367="2w",$E1367,IF($AU1367="1m",$E1367,IF($AU1367="1b",$E1367/6,IF($AU1367="3t",$E1367/4,IF($AU1367="3q",$E1367/3,IF($AU1367="3s",$E1367/2,IF($AU1367="3a",$E1367,IF($AU1367="b2",$E1367/2,IF($AU1367="q1",$E1367/3,IF($AU1367="t1",$E1367/4,IF($AU1367="s1",$E1367/6,IF($AU1367="2b2",$E1367/2,0))))))))))))))),0)</f>
        <v>0</v>
      </c>
      <c r="S1367" s="107">
        <f>IFERROR(IF($F1367="",0,$D1367*IF($AU1367="22d",$F1367,IF($AU1367="4w",$F1367,IF($AU1367="2w",$F1367,IF($AU1367="1m",$F1367,IF($AU1367="1b",$F1367/6,IF($AU1367="3t",$F1367/4,IF($AU1367="3q",$F1367/3,IF($AU1367="3s",$F1367/2,IF($AU1367="3a",$F1367,IF($AU1367="b2",$F1367/2,IF($AU1367="q1",$F1367/3,IF($AU1367="t1",$F1367/4,IF($AU1367="s1",$F1367/6,IF($AU1367="2b2",$F1367/2,0))))))))))))))),0)</f>
        <v>0</v>
      </c>
      <c r="U1367" s="11">
        <f>IFERROR(IF($E1367="",0,$D1367*IF($AU1367="22d",$E1367,IF($AU1367="4w",$E1367,IF($AU1367="2w",$E1367,IF($AU1367="1m",$E1367,IF($AU1367="2b",$E1367/6,IF($AU1367="1t",$E1367/4,IF($AU1367="4q",$E1367/3,IF($AU1367="4s",$E1367/2,IF($AU1367="4a",$E1367,IF($AU1367="b2",$E1367/2,IF($AU1367="q1",$E1367/3,IF($AU1367="t2",$E1367/4,IF($AU1367="s1",$E1367/6,IF($AU1367="3b3",$E1367/2,0))))))))))))))),0)</f>
        <v>0</v>
      </c>
      <c r="V1367" s="107">
        <f>IFERROR(IF($F1367="",0,$D1367*IF($AU1367="22d",$F1367,IF($AU1367="4w",$F1367,IF($AU1367="2w",$F1367,IF($AU1367="1m",$F1367,IF($AU1367="2b",$F1367/6,IF($AU1367="1t",$F1367/4,IF($AU1367="4q",$F1367/3,IF($AU1367="4s",$F1367/2,IF($AU1367="4a",$F1367,IF($AU1367="b2",$F1367/2,IF($AU1367="q1",$F1367/3,IF($AU1367="t2",$F1367/4,IF($AU1367="s1",$F1367/6,IF($AU1367="3b3",$F1367/2,0))))))))))))))),0)</f>
        <v>0</v>
      </c>
      <c r="X1367" s="11">
        <f>IFERROR(IF($E1367="",0,$D1367*IF($AU1367="22d",$E1367,IF($AU1367="4w",$E1367,IF($AU1367="2w",$E1367,IF($AU1367="1m",$E1367,IF($AU1367="1b",$E1367/6,IF($AU1367="2t",$E1367/4,IF($AU1367="1q",$E1367/3,IF($AU1367="5s",$E1367/2,IF($AU1367="5a",$E1367,IF($AU1367="b3",$E1367/2,IF($AU1367="q2",$E1367/3,IF($AU1367="t2",$E1367/4,IF($AU1367="s1",$E1367/6,IF($AU1367="3b3",$E1367/2,0))))))))))))))),0)</f>
        <v>0</v>
      </c>
      <c r="Y1367" s="107">
        <f>IFERROR(IF($F1367="",0,$D1367*IF($AU1367="22d",$F1367,IF($AU1367="4w",$F1367,IF($AU1367="2w",$F1367,IF($AU1367="1m",$F1367,IF($AU1367="1b",$F1367/6,IF($AU1367="2t",$F1367/4,IF($AU1367="1q",$F1367/3,IF($AU1367="5s",$F1367/2,IF($AU1367="5a",$F1367,IF($AU1367="b3",$F1367/2,IF($AU1367="q2",$F1367/3,IF($AU1367="t2",$F1367/4,IF($AU1367="s1",$F1367/6,IF($AU1367="3b3",$F1367/2,0))))))))))))))),0)</f>
        <v>0</v>
      </c>
      <c r="AA1367" s="11">
        <f>IFERROR(IF($E1367="",0,$D1367*IF($AU1367="22d",$E1367,IF($AU1367="4w",$E1367,IF($AU1367="2w",$E1367,IF($AU1367="1m",$E1367,IF($AU1367="2b",$E1367/6,IF($AU1367="3t",$E1367/4,IF($AU1367="2q",$E1367/3,IF($AU1367="6s",$E1367/2,IF($AU1367="6a",$E1367,IF($AU1367="b3",$E1367/2,IF($AU1367="q2",$E1367/3,IF($AU1367="t2",$E1367/4,IF($AU1367="s1",$E1367/6,IF($AU1367="4b4",$E1367/2,0))))))))))))))),0)</f>
        <v>0</v>
      </c>
      <c r="AB1367" s="107">
        <f>IFERROR(IF($F1367="",0,$D1367*IF($AU1367="22d",$F1367,IF($AU1367="4w",$F1367,IF($AU1367="2w",$F1367,IF($AU1367="1m",$F1367,IF($AU1367="2b",$F1367/6,IF($AU1367="3t",$F1367/4,IF($AU1367="2q",$F1367/3,IF($AU1367="6s",$F1367/2,IF($AU1367="6a",$F1367,IF($AU1367="b3",$F1367/2,IF($AU1367="q2",$F1367/3,IF($AU1367="t2",$F1367/4,IF($AU1367="s1",$F1367/6,IF($AU1367="4b4",$F1367/2,0))))))))))))))),0)</f>
        <v>0</v>
      </c>
      <c r="AD1367" s="11">
        <f>IFERROR(IF($E1367="",0,$D1367*IF($AU1367="22d",$E1367,IF($AU1367="4w",$E1367,IF($AU1367="2w",$E1367,IF($AU1367="1m",$E1367,IF($AU1367="1b",$E1367/6,IF($AU1367="1t",$E1367/4,IF($AU1367="3q",$E1367/3,IF($AU1367="1s",$E1367/2,IF($AU1367="7a",$E1367,IF($AU1367="b3",$E1367/2,IF($AU1367="q2",$E1367/3,IF($AU1367="t3",$E1367/4,IF($AU1367="s2",$E1367/6,IF($AU1367="4b4",$E1367/2,0))))))))))))))),0)</f>
        <v>0</v>
      </c>
      <c r="AE1367" s="107">
        <f>IFERROR(IF($F1367="",0,$D1367*IF($AU1367="22d",$F1367,IF($AU1367="4w",$F1367,IF($AU1367="2w",$F1367,IF($AU1367="1m",$F1367,IF($AU1367="1b",$F1367/6,IF($AU1367="1t",$F1367/4,IF($AU1367="3q",$F1367/3,IF($AU1367="1s",$F1367/2,IF($AU1367="7a",$F1367,IF($AU1367="b3",$F1367/2,IF($AU1367="q2",$F1367/3,IF($AU1367="t3",$F1367/4,IF($AU1367="s2",$F1367/6,IF($AU1367="4b4",$F1367/2,0))))))))))))))),0)</f>
        <v>0</v>
      </c>
      <c r="AG1367" s="11">
        <f>IFERROR(IF($E1367="",0,$D1367*IF($AU1367="22d",$E1367,IF($AU1367="4w",$E1367,IF($AU1367="2w",$E1367,IF($AU1367="1m",$E1367,IF($AU1367="2b",$E1367/6,IF($AU1367="2t",$E1367/4,IF($AU1367="4q",$E1367/3,IF($AU1367="2s",$E1367/2,IF($AU1367="8a",$E1367,IF($AU1367="b4",$E1367/2,IF($AU1367="q2",$E1367/3,IF($AU1367="t3",$E1367/4,IF($AU1367="s2",$E1367/6,IF($AU1367="5b5",$E1367/2,0))))))))))))))),0)</f>
        <v>0</v>
      </c>
      <c r="AH1367" s="107">
        <f>IFERROR(IF($F1367="",0,$D1367*IF($AU1367="22d",$F1367,IF($AU1367="4w",$F1367,IF($AU1367="2w",$F1367,IF($AU1367="1m",$F1367,IF($AU1367="2b",$F1367/6,IF($AU1367="2t",$F1367/4,IF($AU1367="4q",$F1367/3,IF($AU1367="2s",$F1367/2,IF($AU1367="8a",$F1367,IF($AU1367="b4",$F1367/2,IF($AU1367="q2",$F1367/3,IF($AU1367="t3",$F1367/4,IF($AU1367="s2",$F1367/6,IF($AU1367="5b5",$F1367/2,0))))))))))))))),0)</f>
        <v>0</v>
      </c>
      <c r="AJ1367" s="11">
        <f>IFERROR(IF($E1367="",0,$D1367*IF($AU1367="22d",$E1367,IF($AU1367="4w",$E1367,IF($AU1367="2w",$E1367,IF($AU1367="1m",$E1367,IF($AU1367="1b",$E1367/6,IF($AU1367="3t",$E1367/4,IF($AU1367="1q",$E1367/3,IF($AU1367="3s",$E1367/2,IF($AU1367="9a",$E1367,IF($AU1367="b5",$E1367/2,IF($AU1367="q3",$E1367/3,IF($AU1367="t3",$E1367/4,IF($AU1367="s2",$E1367/6,IF($AU1367="5b5",$E1367/2,0))))))))))))))),0)</f>
        <v>0</v>
      </c>
      <c r="AK1367" s="107">
        <f>IFERROR(IF($F1367="",0,$D1367*IF($AU1367="22d",$F1367,IF($AU1367="4w",$F1367,IF($AU1367="2w",$F1367,IF($AU1367="1m",$F1367,IF($AU1367="1b",$F1367/6,IF($AU1367="3t",$F1367/4,IF($AU1367="1q",$F1367/3,IF($AU1367="3s",$F1367/2,IF($AU1367="9a",$F1367,IF($AU1367="b5",$F1367/2,IF($AU1367="q3",$F1367/3,IF($AU1367="t3",$F1367/4,IF($AU1367="s2",$F1367/6,IF($AU1367="5b5",$F1367/2,0))))))))))))))),0)</f>
        <v>0</v>
      </c>
      <c r="AM1367" s="11">
        <f>IFERROR(IF($E1367="",0,$D1367*IF($AU1367="22d",$E1367,IF($AU1367="4w",$E1367,IF($AU1367="2w",$E1367,IF($AU1367="1m",$E1367,IF($AU1367="2b",$E1367/6,IF($AU1367="1t",$E1367/4,IF($AU1367="2q",$E1367/3,IF($AU1367="4s",$E1367/2,IF($AU1367="10a",$E1367,IF($AU1367="b5",$E1367/2,IF($AU1367="q3",$E1367/3,IF($AU1367="t4",$E1367/4,IF($AU1367="s2",$E1367/6,IF($AU1367="6b6",$E1367/2,0))))))))))))))),0)</f>
        <v>0</v>
      </c>
      <c r="AN1367" s="107">
        <f>IFERROR(IF($F1367="",0,$D1367*IF($AU1367="22d",$F1367,IF($AU1367="4w",$F1367,IF($AU1367="2w",$F1367,IF($AU1367="1m",$F1367,IF($AU1367="2b",$F1367/6,IF($AU1367="1t",$F1367/4,IF($AU1367="2q",$F1367/3,IF($AU1367="4s",$F1367/2,IF($AU1367="10a",$F1367,IF($AU1367="b5",$F1367/2,IF($AU1367="q3",$F1367/3,IF($AU1367="t4",$F1367/4,IF($AU1367="s2",$F1367/6,IF($AU1367="6b6",$F1367/2,0))))))))))))))),0)</f>
        <v>0</v>
      </c>
      <c r="AP1367" s="11">
        <f>IFERROR(IF($E1367="",0,$D1367*IF($AU1367="22d",$E1367,IF($AU1367="4w",$E1367,IF($AU1367="2w",$E1367,IF($AU1367="1m",$E1367,IF($AU1367="1b",$E1367/6,IF($AU1367="2t",$E1367/4,IF($AU1367="3q",$E1367/3,IF($AU1367="5s",$E1367/2,IF($AU1367="11a",$E1367,IF($AU1367="b6",$E1367/2,IF($AU1367="q3",$E1367/3,IF($AU1367="t4",$E1367/4,IF($AU1367="s2",$E1367/6,IF($AU1367="6b6",$E1367/2,0))))))))))))))),0)</f>
        <v>0</v>
      </c>
      <c r="AQ1367" s="107">
        <f>IFERROR(IF($F1367="",0,$D1367*IF($AU1367="22d",$F1367,IF($AU1367="4w",$F1367,IF($AU1367="2w",$F1367,IF($AU1367="1m",$F1367,IF($AU1367="1b",$F1367/6,IF($AU1367="2t",$F1367/4,IF($AU1367="3q",$F1367/3,IF($AU1367="5s",$F1367/2,IF($AU1367="11a",$F1367,IF($AU1367="b6",$F1367/2,IF($AU1367="q3",$F1367/3,IF($AU1367="t4",$F1367/4,IF($AU1367="s2",$F1367/6,IF($AU1367="6b6",$F1367/2,0))))))))))))))),0)</f>
        <v>0</v>
      </c>
      <c r="AS1367" s="11">
        <f>IFERROR(IF($E1367="",0,$D1367*IF($AU1367="22d",$E1367,IF($AU1367="4w",$E1367,IF($AU1367="2w",$E1367,IF($AU1367="1m",$E1367,IF($AU1367="2b",$E1367/6,IF($AU1367="3t",$E1367/4,IF($AU1367="4q",$E1367/3,IF($AU1367="6s",$E1367/2,IF($AU1367="12a",$E1367,IF($AU1367="b6",$E1367/2,IF($AU1367="q3",$E1367/3,IF($AU1367="t4",$E1367/4,IF($AU1367="s2",$E1367/6,IF($AU1367="1b1",$E1367/2,0))))))))))))))),0)</f>
        <v>0</v>
      </c>
      <c r="AT1367" s="107">
        <f>IFERROR(IF($F1367="",0,$D1367*IF($AU1367="22d",$F1367,IF($AU1367="4w",$F1367,IF($AU1367="2w",$F1367,IF($AU1367="1m",$F1367,IF($AU1367="2b",$F1367/6,IF($AU1367="3t",$F1367/4,IF($AU1367="4q",$F1367/3,IF($AU1367="6s",$F1367/2,IF($AU1367="12a",$F1367,IF($AU1367="b6",$F1367/2,IF($AU1367="q3",$F1367/3,IF($AU1367="t4",$F1367/4,IF($AU1367="s2",$F1367/6,IF($AU1367="1b1",$F1367/2,0))))))))))))))),0)</f>
        <v>0</v>
      </c>
      <c r="AU1367" s="158" t="str">
        <f>IF(C1367="","",VLOOKUP(B1367,apoio!P:S,4,0))</f>
        <v/>
      </c>
    </row>
    <row r="1368" spans="1:47" ht="15" customHeight="1" x14ac:dyDescent="0.25">
      <c r="A1368" s="7" t="str">
        <f>IF('1_geral'!$D$11="","",'1_geral'!$A$11)</f>
        <v/>
      </c>
      <c r="B1368" s="49" t="str">
        <f>IF('1_geral'!$G$11="","",'1_geral'!$G$11)</f>
        <v/>
      </c>
      <c r="C1368" s="49" t="str">
        <f>IF('1_geral'!$D$11="","",'1_geral'!$D$11)</f>
        <v/>
      </c>
      <c r="D1368" s="35" t="str">
        <f>IF(C1368="","",1/'3_pessoal'!C$11)</f>
        <v/>
      </c>
      <c r="E1368" s="12">
        <f>IF(C1368="",0,'3_pessoal'!DY$11)</f>
        <v>0</v>
      </c>
      <c r="F1368" s="33">
        <f>IF(C1368="",0,'3_pessoal'!EA$11)</f>
        <v>0</v>
      </c>
      <c r="G1368" s="12">
        <f t="shared" ref="G1368:G1416" si="669">IF(C1368="",0,SUM(E1368,F1368))</f>
        <v>0</v>
      </c>
      <c r="I1368" s="12">
        <f t="shared" si="667"/>
        <v>0</v>
      </c>
      <c r="J1368" s="12">
        <f t="shared" si="668"/>
        <v>0</v>
      </c>
      <c r="L1368" s="12">
        <f t="shared" ref="L1368:L1416" si="670">IFERROR(IF($E1368="",0,$D1368*IF($AU1368="22d",$E1368,IF($AU1368="4w",$E1368,IF($AU1368="2w",$E1368,IF($AU1368="1m",$E1368,IF($AU1368="1b",$E1368/6,IF($AU1368="1t",$E1368/4,IF($AU1368="1q",$E1368/3,IF($AU1368="1s",$E1368/2,IF($AU1368="1a",$E1368,IF($AU1368="b1",$E1368/2,IF($AU1368="q1",$E1368/3,IF($AU1368="t1",$E1368/4,IF($AU1368="s1",$E1368/6,IF($AU1368="1b1",$E1368/2,0))))))))))))))),0)</f>
        <v>0</v>
      </c>
      <c r="M1368" s="33">
        <f t="shared" ref="M1368:M1416" si="671">IFERROR(IF($F1368="",0,$D1368*IF($AU1368="22d",$F1368,IF($AU1368="4w",$F1368,IF($AU1368="2w",$F1368,IF($AU1368="1m",$F1368,IF($AU1368="1b",VF1368/6,IF($AU1368="1t",$F1368/4,IF($AU1368="1q",$F1368/3,IF($AU1368="1s",$F1368/2,IF($AU1368="1a",$F1368,IF($AU1368="b1",$F1368/2,IF($AU1368="q1",$F1368/3,IF($AU1368="t1",$F1368/4,IF($AU1368="s1",$F1368/6,IF($AU1368="1b1",$F1368/2,0))))))))))))))),0)</f>
        <v>0</v>
      </c>
      <c r="O1368" s="12">
        <f t="shared" ref="O1368:O1416" si="672">IFERROR(IF($E1368="",0,$D1368*IF($AU1368="22d",$E1368,IF($AU1368="4w",$E1368,IF($AU1368="2w",$E1368,IF($AU1368="1m",$E1368,IF($AU1368="2b",$E1368/6,IF($AU1368="2t",$E1368/4,IF($AU1368="2q",$E1368/3,IF($AU1368="2s",$E1368/2,IF($AU1368="2a",$E1368,IF($AU1368="b1",$E1368/2,IF($AU1368="q1",$E1368/3,IF($AU1368="t1",$E1368/4,IF($AU1368="s1",$E1368/6,IF($AU1368="2b2",$E1368/2,0))))))))))))))),0)</f>
        <v>0</v>
      </c>
      <c r="P1368" s="33">
        <f t="shared" ref="P1368:P1416" si="673">IFERROR(IF($F1368="",0,$D1368*IF($AU1368="22d",$F1368,IF($AU1368="4w",$F1368,IF($AU1368="2w",$F1368,IF($AU1368="1m",$F1368,IF($AU1368="2b",$F1368/6,IF($AU1368="2t",$F1368/4,IF($AU1368="2q",$F1368/3,IF($AU1368="2s",$F1368/2,IF($AU1368="2a",$F1368,IF($AU1368="b1",$F1368/2,IF($AU1368="q1",$F1368/3,IF($AU1368="t1",$F1368/4,IF($AU1368="s1",$F1368/6,IF($AU1368="2b2",$F1368/2,0))))))))))))))),0)</f>
        <v>0</v>
      </c>
      <c r="R1368" s="12">
        <f t="shared" ref="R1368:R1416" si="674">IFERROR(IF($E1368="",0,$D1368*IF($AU1368="22d",$E1368,IF($AU1368="4w",$E1368,IF($AU1368="2w",$E1368,IF($AU1368="1m",$E1368,IF($AU1368="1b",$E1368/6,IF($AU1368="3t",$E1368/4,IF($AU1368="3q",$E1368/3,IF($AU1368="3s",$E1368/2,IF($AU1368="3a",$E1368,IF($AU1368="b2",$E1368/2,IF($AU1368="q1",$E1368/3,IF($AU1368="t1",$E1368/4,IF($AU1368="s1",$E1368/6,IF($AU1368="2b2",$E1368/2,0))))))))))))))),0)</f>
        <v>0</v>
      </c>
      <c r="S1368" s="33">
        <f t="shared" ref="S1368:S1416" si="675">IFERROR(IF($F1368="",0,$D1368*IF($AU1368="22d",$F1368,IF($AU1368="4w",$F1368,IF($AU1368="2w",$F1368,IF($AU1368="1m",$F1368,IF($AU1368="1b",$F1368/6,IF($AU1368="3t",$F1368/4,IF($AU1368="3q",$F1368/3,IF($AU1368="3s",$F1368/2,IF($AU1368="3a",$F1368,IF($AU1368="b2",$F1368/2,IF($AU1368="q1",$F1368/3,IF($AU1368="t1",$F1368/4,IF($AU1368="s1",$F1368/6,IF($AU1368="2b2",$F1368/2,0))))))))))))))),0)</f>
        <v>0</v>
      </c>
      <c r="U1368" s="12">
        <f t="shared" ref="U1368:U1416" si="676">IFERROR(IF($E1368="",0,$D1368*IF($AU1368="22d",$E1368,IF($AU1368="4w",$E1368,IF($AU1368="2w",$E1368,IF($AU1368="1m",$E1368,IF($AU1368="2b",$E1368/6,IF($AU1368="1t",$E1368/4,IF($AU1368="4q",$E1368/3,IF($AU1368="4s",$E1368/2,IF($AU1368="4a",$E1368,IF($AU1368="b2",$E1368/2,IF($AU1368="q1",$E1368/3,IF($AU1368="t2",$E1368/4,IF($AU1368="s1",$E1368/6,IF($AU1368="3b3",$E1368/2,0))))))))))))))),0)</f>
        <v>0</v>
      </c>
      <c r="V1368" s="33">
        <f t="shared" ref="V1368:V1416" si="677">IFERROR(IF($F1368="",0,$D1368*IF($AU1368="22d",$F1368,IF($AU1368="4w",$F1368,IF($AU1368="2w",$F1368,IF($AU1368="1m",$F1368,IF($AU1368="2b",$F1368/6,IF($AU1368="1t",$F1368/4,IF($AU1368="4q",$F1368/3,IF($AU1368="4s",$F1368/2,IF($AU1368="4a",$F1368,IF($AU1368="b2",$F1368/2,IF($AU1368="q1",$F1368/3,IF($AU1368="t2",$F1368/4,IF($AU1368="s1",$F1368/6,IF($AU1368="3b3",$F1368/2,0))))))))))))))),0)</f>
        <v>0</v>
      </c>
      <c r="X1368" s="12">
        <f t="shared" ref="X1368:X1416" si="678">IFERROR(IF($E1368="",0,$D1368*IF($AU1368="22d",$E1368,IF($AU1368="4w",$E1368,IF($AU1368="2w",$E1368,IF($AU1368="1m",$E1368,IF($AU1368="1b",$E1368/6,IF($AU1368="2t",$E1368/4,IF($AU1368="1q",$E1368/3,IF($AU1368="5s",$E1368/2,IF($AU1368="5a",$E1368,IF($AU1368="b3",$E1368/2,IF($AU1368="q2",$E1368/3,IF($AU1368="t2",$E1368/4,IF($AU1368="s1",$E1368/6,IF($AU1368="3b3",$E1368/2,0))))))))))))))),0)</f>
        <v>0</v>
      </c>
      <c r="Y1368" s="33">
        <f t="shared" ref="Y1368:Y1416" si="679">IFERROR(IF($F1368="",0,$D1368*IF($AU1368="22d",$F1368,IF($AU1368="4w",$F1368,IF($AU1368="2w",$F1368,IF($AU1368="1m",$F1368,IF($AU1368="1b",$F1368/6,IF($AU1368="2t",$F1368/4,IF($AU1368="1q",$F1368/3,IF($AU1368="5s",$F1368/2,IF($AU1368="5a",$F1368,IF($AU1368="b3",$F1368/2,IF($AU1368="q2",$F1368/3,IF($AU1368="t2",$F1368/4,IF($AU1368="s1",$F1368/6,IF($AU1368="3b3",$F1368/2,0))))))))))))))),0)</f>
        <v>0</v>
      </c>
      <c r="AA1368" s="12">
        <f t="shared" ref="AA1368:AA1416" si="680">IFERROR(IF($E1368="",0,$D1368*IF($AU1368="22d",$E1368,IF($AU1368="4w",$E1368,IF($AU1368="2w",$E1368,IF($AU1368="1m",$E1368,IF($AU1368="2b",$E1368/6,IF($AU1368="3t",$E1368/4,IF($AU1368="2q",$E1368/3,IF($AU1368="6s",$E1368/2,IF($AU1368="6a",$E1368,IF($AU1368="b3",$E1368/2,IF($AU1368="q2",$E1368/3,IF($AU1368="t2",$E1368/4,IF($AU1368="s1",$E1368/6,IF($AU1368="4b4",$E1368/2,0))))))))))))))),0)</f>
        <v>0</v>
      </c>
      <c r="AB1368" s="33">
        <f t="shared" ref="AB1368:AB1416" si="681">IFERROR(IF($F1368="",0,$D1368*IF($AU1368="22d",$F1368,IF($AU1368="4w",$F1368,IF($AU1368="2w",$F1368,IF($AU1368="1m",$F1368,IF($AU1368="2b",$F1368/6,IF($AU1368="3t",$F1368/4,IF($AU1368="2q",$F1368/3,IF($AU1368="6s",$F1368/2,IF($AU1368="6a",$F1368,IF($AU1368="b3",$F1368/2,IF($AU1368="q2",$F1368/3,IF($AU1368="t2",$F1368/4,IF($AU1368="s1",$F1368/6,IF($AU1368="4b4",$F1368/2,0))))))))))))))),0)</f>
        <v>0</v>
      </c>
      <c r="AD1368" s="12">
        <f t="shared" ref="AD1368:AD1416" si="682">IFERROR(IF($E1368="",0,$D1368*IF($AU1368="22d",$E1368,IF($AU1368="4w",$E1368,IF($AU1368="2w",$E1368,IF($AU1368="1m",$E1368,IF($AU1368="1b",$E1368/6,IF($AU1368="1t",$E1368/4,IF($AU1368="3q",$E1368/3,IF($AU1368="1s",$E1368/2,IF($AU1368="7a",$E1368,IF($AU1368="b3",$E1368/2,IF($AU1368="q2",$E1368/3,IF($AU1368="t3",$E1368/4,IF($AU1368="s2",$E1368/6,IF($AU1368="4b4",$E1368/2,0))))))))))))))),0)</f>
        <v>0</v>
      </c>
      <c r="AE1368" s="33">
        <f t="shared" ref="AE1368:AE1416" si="683">IFERROR(IF($F1368="",0,$D1368*IF($AU1368="22d",$F1368,IF($AU1368="4w",$F1368,IF($AU1368="2w",$F1368,IF($AU1368="1m",$F1368,IF($AU1368="1b",$F1368/6,IF($AU1368="1t",$F1368/4,IF($AU1368="3q",$F1368/3,IF($AU1368="1s",$F1368/2,IF($AU1368="7a",$F1368,IF($AU1368="b3",$F1368/2,IF($AU1368="q2",$F1368/3,IF($AU1368="t3",$F1368/4,IF($AU1368="s2",$F1368/6,IF($AU1368="4b4",$F1368/2,0))))))))))))))),0)</f>
        <v>0</v>
      </c>
      <c r="AG1368" s="12">
        <f t="shared" ref="AG1368:AG1416" si="684">IFERROR(IF($E1368="",0,$D1368*IF($AU1368="22d",$E1368,IF($AU1368="4w",$E1368,IF($AU1368="2w",$E1368,IF($AU1368="1m",$E1368,IF($AU1368="2b",$E1368/6,IF($AU1368="2t",$E1368/4,IF($AU1368="4q",$E1368/3,IF($AU1368="2s",$E1368/2,IF($AU1368="8a",$E1368,IF($AU1368="b4",$E1368/2,IF($AU1368="q2",$E1368/3,IF($AU1368="t3",$E1368/4,IF($AU1368="s2",$E1368/6,IF($AU1368="5b5",$E1368/2,0))))))))))))))),0)</f>
        <v>0</v>
      </c>
      <c r="AH1368" s="33">
        <f t="shared" ref="AH1368:AH1416" si="685">IFERROR(IF($F1368="",0,$D1368*IF($AU1368="22d",$F1368,IF($AU1368="4w",$F1368,IF($AU1368="2w",$F1368,IF($AU1368="1m",$F1368,IF($AU1368="2b",$F1368/6,IF($AU1368="2t",$F1368/4,IF($AU1368="4q",$F1368/3,IF($AU1368="2s",$F1368/2,IF($AU1368="8a",$F1368,IF($AU1368="b4",$F1368/2,IF($AU1368="q2",$F1368/3,IF($AU1368="t3",$F1368/4,IF($AU1368="s2",$F1368/6,IF($AU1368="5b5",$F1368/2,0))))))))))))))),0)</f>
        <v>0</v>
      </c>
      <c r="AJ1368" s="12">
        <f t="shared" ref="AJ1368:AJ1416" si="686">IFERROR(IF($E1368="",0,$D1368*IF($AU1368="22d",$E1368,IF($AU1368="4w",$E1368,IF($AU1368="2w",$E1368,IF($AU1368="1m",$E1368,IF($AU1368="1b",$E1368/6,IF($AU1368="3t",$E1368/4,IF($AU1368="1q",$E1368/3,IF($AU1368="3s",$E1368/2,IF($AU1368="9a",$E1368,IF($AU1368="b5",$E1368/2,IF($AU1368="q3",$E1368/3,IF($AU1368="t3",$E1368/4,IF($AU1368="s2",$E1368/6,IF($AU1368="5b5",$E1368/2,0))))))))))))))),0)</f>
        <v>0</v>
      </c>
      <c r="AK1368" s="33">
        <f t="shared" ref="AK1368:AK1416" si="687">IFERROR(IF($F1368="",0,$D1368*IF($AU1368="22d",$F1368,IF($AU1368="4w",$F1368,IF($AU1368="2w",$F1368,IF($AU1368="1m",$F1368,IF($AU1368="1b",$F1368/6,IF($AU1368="3t",$F1368/4,IF($AU1368="1q",$F1368/3,IF($AU1368="3s",$F1368/2,IF($AU1368="9a",$F1368,IF($AU1368="b5",$F1368/2,IF($AU1368="q3",$F1368/3,IF($AU1368="t3",$F1368/4,IF($AU1368="s2",$F1368/6,IF($AU1368="5b5",$F1368/2,0))))))))))))))),0)</f>
        <v>0</v>
      </c>
      <c r="AM1368" s="12">
        <f t="shared" ref="AM1368:AM1416" si="688">IFERROR(IF($E1368="",0,$D1368*IF($AU1368="22d",$E1368,IF($AU1368="4w",$E1368,IF($AU1368="2w",$E1368,IF($AU1368="1m",$E1368,IF($AU1368="2b",$E1368/6,IF($AU1368="1t",$E1368/4,IF($AU1368="2q",$E1368/3,IF($AU1368="4s",$E1368/2,IF($AU1368="10a",$E1368,IF($AU1368="b5",$E1368/2,IF($AU1368="q3",$E1368/3,IF($AU1368="t4",$E1368/4,IF($AU1368="s2",$E1368/6,IF($AU1368="6b6",$E1368/2,0))))))))))))))),0)</f>
        <v>0</v>
      </c>
      <c r="AN1368" s="33">
        <f t="shared" ref="AN1368:AN1416" si="689">IFERROR(IF($F1368="",0,$D1368*IF($AU1368="22d",$F1368,IF($AU1368="4w",$F1368,IF($AU1368="2w",$F1368,IF($AU1368="1m",$F1368,IF($AU1368="2b",$F1368/6,IF($AU1368="1t",$F1368/4,IF($AU1368="2q",$F1368/3,IF($AU1368="4s",$F1368/2,IF($AU1368="10a",$F1368,IF($AU1368="b5",$F1368/2,IF($AU1368="q3",$F1368/3,IF($AU1368="t4",$F1368/4,IF($AU1368="s2",$F1368/6,IF($AU1368="6b6",$F1368/2,0))))))))))))))),0)</f>
        <v>0</v>
      </c>
      <c r="AP1368" s="12">
        <f t="shared" ref="AP1368:AP1416" si="690">IFERROR(IF($E1368="",0,$D1368*IF($AU1368="22d",$E1368,IF($AU1368="4w",$E1368,IF($AU1368="2w",$E1368,IF($AU1368="1m",$E1368,IF($AU1368="1b",$E1368/6,IF($AU1368="2t",$E1368/4,IF($AU1368="3q",$E1368/3,IF($AU1368="5s",$E1368/2,IF($AU1368="11a",$E1368,IF($AU1368="b6",$E1368/2,IF($AU1368="q3",$E1368/3,IF($AU1368="t4",$E1368/4,IF($AU1368="s2",$E1368/6,IF($AU1368="6b6",$E1368/2,0))))))))))))))),0)</f>
        <v>0</v>
      </c>
      <c r="AQ1368" s="33">
        <f t="shared" ref="AQ1368:AQ1416" si="691">IFERROR(IF($F1368="",0,$D1368*IF($AU1368="22d",$F1368,IF($AU1368="4w",$F1368,IF($AU1368="2w",$F1368,IF($AU1368="1m",$F1368,IF($AU1368="1b",$F1368/6,IF($AU1368="2t",$F1368/4,IF($AU1368="3q",$F1368/3,IF($AU1368="5s",$F1368/2,IF($AU1368="11a",$F1368,IF($AU1368="b6",$F1368/2,IF($AU1368="q3",$F1368/3,IF($AU1368="t4",$F1368/4,IF($AU1368="s2",$F1368/6,IF($AU1368="6b6",$F1368/2,0))))))))))))))),0)</f>
        <v>0</v>
      </c>
      <c r="AS1368" s="12">
        <f t="shared" ref="AS1368:AS1416" si="692">IFERROR(IF($E1368="",0,$D1368*IF($AU1368="22d",$E1368,IF($AU1368="4w",$E1368,IF($AU1368="2w",$E1368,IF($AU1368="1m",$E1368,IF($AU1368="2b",$E1368/6,IF($AU1368="3t",$E1368/4,IF($AU1368="4q",$E1368/3,IF($AU1368="6s",$E1368/2,IF($AU1368="12a",$E1368,IF($AU1368="b6",$E1368/2,IF($AU1368="q3",$E1368/3,IF($AU1368="t4",$E1368/4,IF($AU1368="s2",$E1368/6,IF($AU1368="1b1",$E1368/2,0))))))))))))))),0)</f>
        <v>0</v>
      </c>
      <c r="AT1368" s="33">
        <f t="shared" ref="AT1368:AT1416" si="693">IFERROR(IF($F1368="",0,$D1368*IF($AU1368="22d",$F1368,IF($AU1368="4w",$F1368,IF($AU1368="2w",$F1368,IF($AU1368="1m",$F1368,IF($AU1368="2b",$F1368/6,IF($AU1368="3t",$F1368/4,IF($AU1368="4q",$F1368/3,IF($AU1368="6s",$F1368/2,IF($AU1368="12a",$F1368,IF($AU1368="b6",$F1368/2,IF($AU1368="q3",$F1368/3,IF($AU1368="t4",$F1368/4,IF($AU1368="s2",$F1368/6,IF($AU1368="1b1",$F1368/2,0))))))))))))))),0)</f>
        <v>0</v>
      </c>
      <c r="AU1368" s="158" t="str">
        <f>IF(C1368="","",VLOOKUP(B1368,apoio!P:S,4,0))</f>
        <v/>
      </c>
    </row>
    <row r="1369" spans="1:47" ht="15" customHeight="1" x14ac:dyDescent="0.25">
      <c r="A1369" s="10" t="str">
        <f>IF('1_geral'!$D$12="","",'1_geral'!$A$12)</f>
        <v/>
      </c>
      <c r="B1369" s="48" t="str">
        <f>IF('1_geral'!$G$12="","",'1_geral'!$G$12)</f>
        <v/>
      </c>
      <c r="C1369" s="48" t="str">
        <f>IF('1_geral'!$D$12="","",'1_geral'!$D$12)</f>
        <v/>
      </c>
      <c r="D1369" s="35" t="str">
        <f>IF(C1369="","",1/'3_pessoal'!C$12)</f>
        <v/>
      </c>
      <c r="E1369" s="11">
        <f>IF(C1369="",0,'3_pessoal'!DY$12)</f>
        <v>0</v>
      </c>
      <c r="F1369" s="108">
        <f>IF(C1369="",0,'3_pessoal'!EA$12)</f>
        <v>0</v>
      </c>
      <c r="G1369" s="11">
        <f t="shared" si="669"/>
        <v>0</v>
      </c>
      <c r="I1369" s="11">
        <f t="shared" si="667"/>
        <v>0</v>
      </c>
      <c r="J1369" s="112">
        <f t="shared" si="668"/>
        <v>0</v>
      </c>
      <c r="L1369" s="11">
        <f t="shared" si="670"/>
        <v>0</v>
      </c>
      <c r="M1369" s="108">
        <f t="shared" si="671"/>
        <v>0</v>
      </c>
      <c r="O1369" s="11">
        <f t="shared" si="672"/>
        <v>0</v>
      </c>
      <c r="P1369" s="108">
        <f t="shared" si="673"/>
        <v>0</v>
      </c>
      <c r="R1369" s="11">
        <f t="shared" si="674"/>
        <v>0</v>
      </c>
      <c r="S1369" s="108">
        <f t="shared" si="675"/>
        <v>0</v>
      </c>
      <c r="U1369" s="11">
        <f t="shared" si="676"/>
        <v>0</v>
      </c>
      <c r="V1369" s="108">
        <f t="shared" si="677"/>
        <v>0</v>
      </c>
      <c r="X1369" s="11">
        <f t="shared" si="678"/>
        <v>0</v>
      </c>
      <c r="Y1369" s="108">
        <f t="shared" si="679"/>
        <v>0</v>
      </c>
      <c r="AA1369" s="11">
        <f t="shared" si="680"/>
        <v>0</v>
      </c>
      <c r="AB1369" s="108">
        <f t="shared" si="681"/>
        <v>0</v>
      </c>
      <c r="AD1369" s="11">
        <f t="shared" si="682"/>
        <v>0</v>
      </c>
      <c r="AE1369" s="108">
        <f t="shared" si="683"/>
        <v>0</v>
      </c>
      <c r="AG1369" s="11">
        <f t="shared" si="684"/>
        <v>0</v>
      </c>
      <c r="AH1369" s="108">
        <f t="shared" si="685"/>
        <v>0</v>
      </c>
      <c r="AJ1369" s="11">
        <f t="shared" si="686"/>
        <v>0</v>
      </c>
      <c r="AK1369" s="108">
        <f t="shared" si="687"/>
        <v>0</v>
      </c>
      <c r="AM1369" s="11">
        <f t="shared" si="688"/>
        <v>0</v>
      </c>
      <c r="AN1369" s="108">
        <f t="shared" si="689"/>
        <v>0</v>
      </c>
      <c r="AP1369" s="11">
        <f t="shared" si="690"/>
        <v>0</v>
      </c>
      <c r="AQ1369" s="108">
        <f t="shared" si="691"/>
        <v>0</v>
      </c>
      <c r="AS1369" s="11">
        <f t="shared" si="692"/>
        <v>0</v>
      </c>
      <c r="AT1369" s="108">
        <f t="shared" si="693"/>
        <v>0</v>
      </c>
      <c r="AU1369" s="158" t="str">
        <f>IF(C1369="","",VLOOKUP(B1369,apoio!P:S,4,0))</f>
        <v/>
      </c>
    </row>
    <row r="1370" spans="1:47" ht="15" customHeight="1" x14ac:dyDescent="0.25">
      <c r="A1370" s="7" t="str">
        <f>IF('1_geral'!$D$13="","",'1_geral'!$A$13)</f>
        <v/>
      </c>
      <c r="B1370" s="49" t="str">
        <f>IF('1_geral'!$G$13="","",'1_geral'!$G$13)</f>
        <v/>
      </c>
      <c r="C1370" s="49" t="str">
        <f>IF('1_geral'!$D$13="","",'1_geral'!$D$13)</f>
        <v/>
      </c>
      <c r="D1370" s="35" t="str">
        <f>IF(C1370="","",1/'3_pessoal'!C$13)</f>
        <v/>
      </c>
      <c r="E1370" s="12">
        <f>IF(C1370="",0,'3_pessoal'!DY$13)</f>
        <v>0</v>
      </c>
      <c r="F1370" s="33">
        <f>IF(C1370="",0,'3_pessoal'!EA$13)</f>
        <v>0</v>
      </c>
      <c r="G1370" s="12">
        <f t="shared" si="669"/>
        <v>0</v>
      </c>
      <c r="I1370" s="12">
        <f t="shared" si="667"/>
        <v>0</v>
      </c>
      <c r="J1370" s="12">
        <f t="shared" si="668"/>
        <v>0</v>
      </c>
      <c r="L1370" s="12">
        <f t="shared" si="670"/>
        <v>0</v>
      </c>
      <c r="M1370" s="33">
        <f t="shared" si="671"/>
        <v>0</v>
      </c>
      <c r="O1370" s="12">
        <f t="shared" si="672"/>
        <v>0</v>
      </c>
      <c r="P1370" s="33">
        <f t="shared" si="673"/>
        <v>0</v>
      </c>
      <c r="R1370" s="12">
        <f t="shared" si="674"/>
        <v>0</v>
      </c>
      <c r="S1370" s="33">
        <f t="shared" si="675"/>
        <v>0</v>
      </c>
      <c r="U1370" s="12">
        <f t="shared" si="676"/>
        <v>0</v>
      </c>
      <c r="V1370" s="33">
        <f t="shared" si="677"/>
        <v>0</v>
      </c>
      <c r="X1370" s="12">
        <f t="shared" si="678"/>
        <v>0</v>
      </c>
      <c r="Y1370" s="33">
        <f t="shared" si="679"/>
        <v>0</v>
      </c>
      <c r="AA1370" s="12">
        <f t="shared" si="680"/>
        <v>0</v>
      </c>
      <c r="AB1370" s="33">
        <f t="shared" si="681"/>
        <v>0</v>
      </c>
      <c r="AD1370" s="12">
        <f t="shared" si="682"/>
        <v>0</v>
      </c>
      <c r="AE1370" s="33">
        <f t="shared" si="683"/>
        <v>0</v>
      </c>
      <c r="AG1370" s="12">
        <f t="shared" si="684"/>
        <v>0</v>
      </c>
      <c r="AH1370" s="33">
        <f t="shared" si="685"/>
        <v>0</v>
      </c>
      <c r="AJ1370" s="12">
        <f t="shared" si="686"/>
        <v>0</v>
      </c>
      <c r="AK1370" s="33">
        <f t="shared" si="687"/>
        <v>0</v>
      </c>
      <c r="AM1370" s="12">
        <f t="shared" si="688"/>
        <v>0</v>
      </c>
      <c r="AN1370" s="33">
        <f t="shared" si="689"/>
        <v>0</v>
      </c>
      <c r="AP1370" s="12">
        <f t="shared" si="690"/>
        <v>0</v>
      </c>
      <c r="AQ1370" s="33">
        <f t="shared" si="691"/>
        <v>0</v>
      </c>
      <c r="AS1370" s="12">
        <f t="shared" si="692"/>
        <v>0</v>
      </c>
      <c r="AT1370" s="33">
        <f t="shared" si="693"/>
        <v>0</v>
      </c>
      <c r="AU1370" s="158" t="str">
        <f>IF(C1370="","",VLOOKUP(B1370,apoio!P:S,4,0))</f>
        <v/>
      </c>
    </row>
    <row r="1371" spans="1:47" ht="15" customHeight="1" x14ac:dyDescent="0.25">
      <c r="A1371" s="10" t="str">
        <f>IF('1_geral'!$D$14="","",'1_geral'!$A$14)</f>
        <v/>
      </c>
      <c r="B1371" s="48" t="str">
        <f>IF('1_geral'!$G$14="","",'1_geral'!$G$14)</f>
        <v/>
      </c>
      <c r="C1371" s="48" t="str">
        <f>IF('1_geral'!$D$14="","",'1_geral'!$D$14)</f>
        <v/>
      </c>
      <c r="D1371" s="35" t="str">
        <f>IF(C1371="","",1/'3_pessoal'!C$14)</f>
        <v/>
      </c>
      <c r="E1371" s="11">
        <f>IF(C1371="",0,'3_pessoal'!DY$14)</f>
        <v>0</v>
      </c>
      <c r="F1371" s="108">
        <f>IF(C1371="",0,'3_pessoal'!EA$14)</f>
        <v>0</v>
      </c>
      <c r="G1371" s="11">
        <f t="shared" si="669"/>
        <v>0</v>
      </c>
      <c r="I1371" s="11">
        <f t="shared" si="667"/>
        <v>0</v>
      </c>
      <c r="J1371" s="112">
        <f t="shared" si="668"/>
        <v>0</v>
      </c>
      <c r="L1371" s="11">
        <f t="shared" si="670"/>
        <v>0</v>
      </c>
      <c r="M1371" s="108">
        <f t="shared" si="671"/>
        <v>0</v>
      </c>
      <c r="O1371" s="11">
        <f t="shared" si="672"/>
        <v>0</v>
      </c>
      <c r="P1371" s="108">
        <f t="shared" si="673"/>
        <v>0</v>
      </c>
      <c r="R1371" s="11">
        <f t="shared" si="674"/>
        <v>0</v>
      </c>
      <c r="S1371" s="108">
        <f t="shared" si="675"/>
        <v>0</v>
      </c>
      <c r="U1371" s="11">
        <f t="shared" si="676"/>
        <v>0</v>
      </c>
      <c r="V1371" s="108">
        <f t="shared" si="677"/>
        <v>0</v>
      </c>
      <c r="X1371" s="11">
        <f t="shared" si="678"/>
        <v>0</v>
      </c>
      <c r="Y1371" s="108">
        <f t="shared" si="679"/>
        <v>0</v>
      </c>
      <c r="AA1371" s="11">
        <f t="shared" si="680"/>
        <v>0</v>
      </c>
      <c r="AB1371" s="108">
        <f t="shared" si="681"/>
        <v>0</v>
      </c>
      <c r="AD1371" s="11">
        <f t="shared" si="682"/>
        <v>0</v>
      </c>
      <c r="AE1371" s="108">
        <f t="shared" si="683"/>
        <v>0</v>
      </c>
      <c r="AG1371" s="11">
        <f t="shared" si="684"/>
        <v>0</v>
      </c>
      <c r="AH1371" s="108">
        <f t="shared" si="685"/>
        <v>0</v>
      </c>
      <c r="AJ1371" s="11">
        <f t="shared" si="686"/>
        <v>0</v>
      </c>
      <c r="AK1371" s="108">
        <f t="shared" si="687"/>
        <v>0</v>
      </c>
      <c r="AM1371" s="11">
        <f t="shared" si="688"/>
        <v>0</v>
      </c>
      <c r="AN1371" s="108">
        <f t="shared" si="689"/>
        <v>0</v>
      </c>
      <c r="AP1371" s="11">
        <f t="shared" si="690"/>
        <v>0</v>
      </c>
      <c r="AQ1371" s="108">
        <f t="shared" si="691"/>
        <v>0</v>
      </c>
      <c r="AS1371" s="11">
        <f t="shared" si="692"/>
        <v>0</v>
      </c>
      <c r="AT1371" s="108">
        <f t="shared" si="693"/>
        <v>0</v>
      </c>
      <c r="AU1371" s="158" t="str">
        <f>IF(C1371="","",VLOOKUP(B1371,apoio!P:S,4,0))</f>
        <v/>
      </c>
    </row>
    <row r="1372" spans="1:47" ht="15" customHeight="1" x14ac:dyDescent="0.25">
      <c r="A1372" s="7" t="str">
        <f>IF('1_geral'!$D$15="","",'1_geral'!$A$15)</f>
        <v/>
      </c>
      <c r="B1372" s="49" t="str">
        <f>IF('1_geral'!$G$15="","",'1_geral'!$G$15)</f>
        <v/>
      </c>
      <c r="C1372" s="49" t="str">
        <f>IF('1_geral'!$D$15="","",'1_geral'!$D$15)</f>
        <v/>
      </c>
      <c r="D1372" s="35" t="str">
        <f>IF(C1372="","",1/'3_pessoal'!C$15)</f>
        <v/>
      </c>
      <c r="E1372" s="12">
        <f>IF(C1372="",0,'3_pessoal'!DY$15)</f>
        <v>0</v>
      </c>
      <c r="F1372" s="33">
        <f>IF(C1372="",0,'3_pessoal'!EA$15)</f>
        <v>0</v>
      </c>
      <c r="G1372" s="12">
        <f t="shared" si="669"/>
        <v>0</v>
      </c>
      <c r="I1372" s="12">
        <f t="shared" si="667"/>
        <v>0</v>
      </c>
      <c r="J1372" s="12">
        <f t="shared" si="668"/>
        <v>0</v>
      </c>
      <c r="L1372" s="12">
        <f t="shared" si="670"/>
        <v>0</v>
      </c>
      <c r="M1372" s="33">
        <f t="shared" si="671"/>
        <v>0</v>
      </c>
      <c r="O1372" s="12">
        <f t="shared" si="672"/>
        <v>0</v>
      </c>
      <c r="P1372" s="33">
        <f t="shared" si="673"/>
        <v>0</v>
      </c>
      <c r="R1372" s="12">
        <f t="shared" si="674"/>
        <v>0</v>
      </c>
      <c r="S1372" s="33">
        <f t="shared" si="675"/>
        <v>0</v>
      </c>
      <c r="U1372" s="12">
        <f t="shared" si="676"/>
        <v>0</v>
      </c>
      <c r="V1372" s="33">
        <f t="shared" si="677"/>
        <v>0</v>
      </c>
      <c r="X1372" s="12">
        <f t="shared" si="678"/>
        <v>0</v>
      </c>
      <c r="Y1372" s="33">
        <f t="shared" si="679"/>
        <v>0</v>
      </c>
      <c r="AA1372" s="12">
        <f t="shared" si="680"/>
        <v>0</v>
      </c>
      <c r="AB1372" s="33">
        <f t="shared" si="681"/>
        <v>0</v>
      </c>
      <c r="AD1372" s="12">
        <f t="shared" si="682"/>
        <v>0</v>
      </c>
      <c r="AE1372" s="33">
        <f t="shared" si="683"/>
        <v>0</v>
      </c>
      <c r="AG1372" s="12">
        <f t="shared" si="684"/>
        <v>0</v>
      </c>
      <c r="AH1372" s="33">
        <f t="shared" si="685"/>
        <v>0</v>
      </c>
      <c r="AJ1372" s="12">
        <f t="shared" si="686"/>
        <v>0</v>
      </c>
      <c r="AK1372" s="33">
        <f t="shared" si="687"/>
        <v>0</v>
      </c>
      <c r="AM1372" s="12">
        <f t="shared" si="688"/>
        <v>0</v>
      </c>
      <c r="AN1372" s="33">
        <f t="shared" si="689"/>
        <v>0</v>
      </c>
      <c r="AP1372" s="12">
        <f t="shared" si="690"/>
        <v>0</v>
      </c>
      <c r="AQ1372" s="33">
        <f t="shared" si="691"/>
        <v>0</v>
      </c>
      <c r="AS1372" s="12">
        <f t="shared" si="692"/>
        <v>0</v>
      </c>
      <c r="AT1372" s="33">
        <f t="shared" si="693"/>
        <v>0</v>
      </c>
      <c r="AU1372" s="158" t="str">
        <f>IF(C1372="","",VLOOKUP(B1372,apoio!P:S,4,0))</f>
        <v/>
      </c>
    </row>
    <row r="1373" spans="1:47" ht="15" customHeight="1" x14ac:dyDescent="0.25">
      <c r="A1373" s="10" t="str">
        <f>IF('1_geral'!$D$16="","",'1_geral'!$A$16)</f>
        <v/>
      </c>
      <c r="B1373" s="48" t="str">
        <f>IF('1_geral'!$G$16="","",'1_geral'!$G$16)</f>
        <v/>
      </c>
      <c r="C1373" s="48" t="str">
        <f>IF('1_geral'!$D$16="","",'1_geral'!$D$16)</f>
        <v/>
      </c>
      <c r="D1373" s="35" t="str">
        <f>IF(C1373="","",1/'3_pessoal'!C$16)</f>
        <v/>
      </c>
      <c r="E1373" s="11">
        <f>IF(C1373="",0,'3_pessoal'!DY$16)</f>
        <v>0</v>
      </c>
      <c r="F1373" s="108">
        <f>IF(C1373="",0,'3_pessoal'!EA$16)</f>
        <v>0</v>
      </c>
      <c r="G1373" s="11">
        <f t="shared" si="669"/>
        <v>0</v>
      </c>
      <c r="I1373" s="11">
        <f t="shared" si="667"/>
        <v>0</v>
      </c>
      <c r="J1373" s="112">
        <f t="shared" si="668"/>
        <v>0</v>
      </c>
      <c r="L1373" s="11">
        <f t="shared" si="670"/>
        <v>0</v>
      </c>
      <c r="M1373" s="108">
        <f t="shared" si="671"/>
        <v>0</v>
      </c>
      <c r="O1373" s="11">
        <f t="shared" si="672"/>
        <v>0</v>
      </c>
      <c r="P1373" s="108">
        <f t="shared" si="673"/>
        <v>0</v>
      </c>
      <c r="R1373" s="11">
        <f t="shared" si="674"/>
        <v>0</v>
      </c>
      <c r="S1373" s="108">
        <f t="shared" si="675"/>
        <v>0</v>
      </c>
      <c r="U1373" s="11">
        <f t="shared" si="676"/>
        <v>0</v>
      </c>
      <c r="V1373" s="108">
        <f t="shared" si="677"/>
        <v>0</v>
      </c>
      <c r="X1373" s="11">
        <f t="shared" si="678"/>
        <v>0</v>
      </c>
      <c r="Y1373" s="108">
        <f t="shared" si="679"/>
        <v>0</v>
      </c>
      <c r="AA1373" s="11">
        <f t="shared" si="680"/>
        <v>0</v>
      </c>
      <c r="AB1373" s="108">
        <f t="shared" si="681"/>
        <v>0</v>
      </c>
      <c r="AD1373" s="11">
        <f t="shared" si="682"/>
        <v>0</v>
      </c>
      <c r="AE1373" s="108">
        <f t="shared" si="683"/>
        <v>0</v>
      </c>
      <c r="AG1373" s="11">
        <f t="shared" si="684"/>
        <v>0</v>
      </c>
      <c r="AH1373" s="108">
        <f t="shared" si="685"/>
        <v>0</v>
      </c>
      <c r="AJ1373" s="11">
        <f t="shared" si="686"/>
        <v>0</v>
      </c>
      <c r="AK1373" s="108">
        <f t="shared" si="687"/>
        <v>0</v>
      </c>
      <c r="AM1373" s="11">
        <f t="shared" si="688"/>
        <v>0</v>
      </c>
      <c r="AN1373" s="108">
        <f t="shared" si="689"/>
        <v>0</v>
      </c>
      <c r="AP1373" s="11">
        <f t="shared" si="690"/>
        <v>0</v>
      </c>
      <c r="AQ1373" s="108">
        <f t="shared" si="691"/>
        <v>0</v>
      </c>
      <c r="AS1373" s="11">
        <f t="shared" si="692"/>
        <v>0</v>
      </c>
      <c r="AT1373" s="108">
        <f t="shared" si="693"/>
        <v>0</v>
      </c>
      <c r="AU1373" s="158" t="str">
        <f>IF(C1373="","",VLOOKUP(B1373,apoio!P:S,4,0))</f>
        <v/>
      </c>
    </row>
    <row r="1374" spans="1:47" ht="15" customHeight="1" x14ac:dyDescent="0.25">
      <c r="A1374" s="7" t="str">
        <f>IF('1_geral'!$D$17="","",'1_geral'!$A$17)</f>
        <v/>
      </c>
      <c r="B1374" s="49" t="str">
        <f>IF('1_geral'!$G$17="","",'1_geral'!$G$17)</f>
        <v/>
      </c>
      <c r="C1374" s="49" t="str">
        <f>IF('1_geral'!$D$17="","",'1_geral'!$D$17)</f>
        <v/>
      </c>
      <c r="D1374" s="35" t="str">
        <f>IF(C1374="","",1/'3_pessoal'!C$17)</f>
        <v/>
      </c>
      <c r="E1374" s="12">
        <f>IF(C1374="",0,'3_pessoal'!DY$17)</f>
        <v>0</v>
      </c>
      <c r="F1374" s="33">
        <f>IF(C1374="",0,'3_pessoal'!EA$17)</f>
        <v>0</v>
      </c>
      <c r="G1374" s="12">
        <f t="shared" si="669"/>
        <v>0</v>
      </c>
      <c r="I1374" s="12">
        <f t="shared" si="667"/>
        <v>0</v>
      </c>
      <c r="J1374" s="12">
        <f t="shared" si="668"/>
        <v>0</v>
      </c>
      <c r="L1374" s="12">
        <f t="shared" si="670"/>
        <v>0</v>
      </c>
      <c r="M1374" s="33">
        <f t="shared" si="671"/>
        <v>0</v>
      </c>
      <c r="O1374" s="12">
        <f t="shared" si="672"/>
        <v>0</v>
      </c>
      <c r="P1374" s="33">
        <f t="shared" si="673"/>
        <v>0</v>
      </c>
      <c r="R1374" s="12">
        <f t="shared" si="674"/>
        <v>0</v>
      </c>
      <c r="S1374" s="33">
        <f t="shared" si="675"/>
        <v>0</v>
      </c>
      <c r="U1374" s="12">
        <f t="shared" si="676"/>
        <v>0</v>
      </c>
      <c r="V1374" s="33">
        <f t="shared" si="677"/>
        <v>0</v>
      </c>
      <c r="X1374" s="12">
        <f t="shared" si="678"/>
        <v>0</v>
      </c>
      <c r="Y1374" s="33">
        <f t="shared" si="679"/>
        <v>0</v>
      </c>
      <c r="AA1374" s="12">
        <f t="shared" si="680"/>
        <v>0</v>
      </c>
      <c r="AB1374" s="33">
        <f t="shared" si="681"/>
        <v>0</v>
      </c>
      <c r="AD1374" s="12">
        <f t="shared" si="682"/>
        <v>0</v>
      </c>
      <c r="AE1374" s="33">
        <f t="shared" si="683"/>
        <v>0</v>
      </c>
      <c r="AG1374" s="12">
        <f t="shared" si="684"/>
        <v>0</v>
      </c>
      <c r="AH1374" s="33">
        <f t="shared" si="685"/>
        <v>0</v>
      </c>
      <c r="AJ1374" s="12">
        <f t="shared" si="686"/>
        <v>0</v>
      </c>
      <c r="AK1374" s="33">
        <f t="shared" si="687"/>
        <v>0</v>
      </c>
      <c r="AM1374" s="12">
        <f t="shared" si="688"/>
        <v>0</v>
      </c>
      <c r="AN1374" s="33">
        <f t="shared" si="689"/>
        <v>0</v>
      </c>
      <c r="AP1374" s="12">
        <f t="shared" si="690"/>
        <v>0</v>
      </c>
      <c r="AQ1374" s="33">
        <f t="shared" si="691"/>
        <v>0</v>
      </c>
      <c r="AS1374" s="12">
        <f t="shared" si="692"/>
        <v>0</v>
      </c>
      <c r="AT1374" s="33">
        <f t="shared" si="693"/>
        <v>0</v>
      </c>
      <c r="AU1374" s="158" t="str">
        <f>IF(C1374="","",VLOOKUP(B1374,apoio!P:S,4,0))</f>
        <v/>
      </c>
    </row>
    <row r="1375" spans="1:47" ht="15" customHeight="1" x14ac:dyDescent="0.25">
      <c r="A1375" s="10" t="str">
        <f>IF('1_geral'!$D$18="","",'1_geral'!$A$18)</f>
        <v/>
      </c>
      <c r="B1375" s="48" t="str">
        <f>IF('1_geral'!$G$18="","",'1_geral'!$G$18)</f>
        <v/>
      </c>
      <c r="C1375" s="48" t="str">
        <f>IF('1_geral'!$D$18="","",'1_geral'!$D$18)</f>
        <v/>
      </c>
      <c r="D1375" s="35" t="str">
        <f>IF(C1375="","",1/'3_pessoal'!C$18)</f>
        <v/>
      </c>
      <c r="E1375" s="11">
        <f>IF(C1375="",0,'3_pessoal'!DY$18)</f>
        <v>0</v>
      </c>
      <c r="F1375" s="108">
        <f>IF(C1375="",0,'3_pessoal'!EA$18)</f>
        <v>0</v>
      </c>
      <c r="G1375" s="11">
        <f t="shared" si="669"/>
        <v>0</v>
      </c>
      <c r="I1375" s="11">
        <f t="shared" si="667"/>
        <v>0</v>
      </c>
      <c r="J1375" s="112">
        <f t="shared" si="668"/>
        <v>0</v>
      </c>
      <c r="L1375" s="11">
        <f t="shared" si="670"/>
        <v>0</v>
      </c>
      <c r="M1375" s="108">
        <f t="shared" si="671"/>
        <v>0</v>
      </c>
      <c r="O1375" s="11">
        <f t="shared" si="672"/>
        <v>0</v>
      </c>
      <c r="P1375" s="108">
        <f t="shared" si="673"/>
        <v>0</v>
      </c>
      <c r="R1375" s="11">
        <f t="shared" si="674"/>
        <v>0</v>
      </c>
      <c r="S1375" s="108">
        <f t="shared" si="675"/>
        <v>0</v>
      </c>
      <c r="U1375" s="11">
        <f t="shared" si="676"/>
        <v>0</v>
      </c>
      <c r="V1375" s="108">
        <f t="shared" si="677"/>
        <v>0</v>
      </c>
      <c r="X1375" s="11">
        <f t="shared" si="678"/>
        <v>0</v>
      </c>
      <c r="Y1375" s="108">
        <f t="shared" si="679"/>
        <v>0</v>
      </c>
      <c r="AA1375" s="11">
        <f t="shared" si="680"/>
        <v>0</v>
      </c>
      <c r="AB1375" s="108">
        <f t="shared" si="681"/>
        <v>0</v>
      </c>
      <c r="AD1375" s="11">
        <f t="shared" si="682"/>
        <v>0</v>
      </c>
      <c r="AE1375" s="108">
        <f t="shared" si="683"/>
        <v>0</v>
      </c>
      <c r="AG1375" s="11">
        <f t="shared" si="684"/>
        <v>0</v>
      </c>
      <c r="AH1375" s="108">
        <f t="shared" si="685"/>
        <v>0</v>
      </c>
      <c r="AJ1375" s="11">
        <f t="shared" si="686"/>
        <v>0</v>
      </c>
      <c r="AK1375" s="108">
        <f t="shared" si="687"/>
        <v>0</v>
      </c>
      <c r="AM1375" s="11">
        <f t="shared" si="688"/>
        <v>0</v>
      </c>
      <c r="AN1375" s="108">
        <f t="shared" si="689"/>
        <v>0</v>
      </c>
      <c r="AP1375" s="11">
        <f t="shared" si="690"/>
        <v>0</v>
      </c>
      <c r="AQ1375" s="108">
        <f t="shared" si="691"/>
        <v>0</v>
      </c>
      <c r="AS1375" s="11">
        <f t="shared" si="692"/>
        <v>0</v>
      </c>
      <c r="AT1375" s="108">
        <f t="shared" si="693"/>
        <v>0</v>
      </c>
      <c r="AU1375" s="158" t="str">
        <f>IF(C1375="","",VLOOKUP(B1375,apoio!P:S,4,0))</f>
        <v/>
      </c>
    </row>
    <row r="1376" spans="1:47" ht="15" customHeight="1" x14ac:dyDescent="0.25">
      <c r="A1376" s="7" t="str">
        <f>IF('1_geral'!$D$19="","",'1_geral'!$A$19)</f>
        <v/>
      </c>
      <c r="B1376" s="49" t="str">
        <f>IF('1_geral'!$G$19="","",'1_geral'!$G$19)</f>
        <v/>
      </c>
      <c r="C1376" s="49" t="str">
        <f>IF('1_geral'!$D$19="","",'1_geral'!$D$19)</f>
        <v/>
      </c>
      <c r="D1376" s="35" t="str">
        <f>IF(C1376="","",1/'3_pessoal'!C$19)</f>
        <v/>
      </c>
      <c r="E1376" s="12">
        <f>IF(C1376="",0,'3_pessoal'!DY$19)</f>
        <v>0</v>
      </c>
      <c r="F1376" s="33">
        <f>IF(C1376="",0,'3_pessoal'!EA$19)</f>
        <v>0</v>
      </c>
      <c r="G1376" s="12">
        <f t="shared" si="669"/>
        <v>0</v>
      </c>
      <c r="I1376" s="12">
        <f t="shared" si="667"/>
        <v>0</v>
      </c>
      <c r="J1376" s="12">
        <f t="shared" si="668"/>
        <v>0</v>
      </c>
      <c r="L1376" s="12">
        <f t="shared" si="670"/>
        <v>0</v>
      </c>
      <c r="M1376" s="33">
        <f t="shared" si="671"/>
        <v>0</v>
      </c>
      <c r="O1376" s="12">
        <f t="shared" si="672"/>
        <v>0</v>
      </c>
      <c r="P1376" s="33">
        <f t="shared" si="673"/>
        <v>0</v>
      </c>
      <c r="R1376" s="12">
        <f t="shared" si="674"/>
        <v>0</v>
      </c>
      <c r="S1376" s="33">
        <f t="shared" si="675"/>
        <v>0</v>
      </c>
      <c r="U1376" s="12">
        <f t="shared" si="676"/>
        <v>0</v>
      </c>
      <c r="V1376" s="33">
        <f t="shared" si="677"/>
        <v>0</v>
      </c>
      <c r="X1376" s="12">
        <f t="shared" si="678"/>
        <v>0</v>
      </c>
      <c r="Y1376" s="33">
        <f t="shared" si="679"/>
        <v>0</v>
      </c>
      <c r="AA1376" s="12">
        <f t="shared" si="680"/>
        <v>0</v>
      </c>
      <c r="AB1376" s="33">
        <f t="shared" si="681"/>
        <v>0</v>
      </c>
      <c r="AD1376" s="12">
        <f t="shared" si="682"/>
        <v>0</v>
      </c>
      <c r="AE1376" s="33">
        <f t="shared" si="683"/>
        <v>0</v>
      </c>
      <c r="AG1376" s="12">
        <f t="shared" si="684"/>
        <v>0</v>
      </c>
      <c r="AH1376" s="33">
        <f t="shared" si="685"/>
        <v>0</v>
      </c>
      <c r="AJ1376" s="12">
        <f t="shared" si="686"/>
        <v>0</v>
      </c>
      <c r="AK1376" s="33">
        <f t="shared" si="687"/>
        <v>0</v>
      </c>
      <c r="AM1376" s="12">
        <f t="shared" si="688"/>
        <v>0</v>
      </c>
      <c r="AN1376" s="33">
        <f t="shared" si="689"/>
        <v>0</v>
      </c>
      <c r="AP1376" s="12">
        <f t="shared" si="690"/>
        <v>0</v>
      </c>
      <c r="AQ1376" s="33">
        <f t="shared" si="691"/>
        <v>0</v>
      </c>
      <c r="AS1376" s="12">
        <f t="shared" si="692"/>
        <v>0</v>
      </c>
      <c r="AT1376" s="33">
        <f t="shared" si="693"/>
        <v>0</v>
      </c>
      <c r="AU1376" s="158" t="str">
        <f>IF(C1376="","",VLOOKUP(B1376,apoio!P:S,4,0))</f>
        <v/>
      </c>
    </row>
    <row r="1377" spans="1:47" ht="15" customHeight="1" x14ac:dyDescent="0.25">
      <c r="A1377" s="10" t="str">
        <f>IF('1_geral'!$D$20="","",'1_geral'!$A$20)</f>
        <v/>
      </c>
      <c r="B1377" s="48" t="str">
        <f>IF('1_geral'!$G$20="","",'1_geral'!$G$20)</f>
        <v/>
      </c>
      <c r="C1377" s="48" t="str">
        <f>IF('1_geral'!$D$20="","",'1_geral'!$D$20)</f>
        <v/>
      </c>
      <c r="D1377" s="35" t="str">
        <f>IF(C1377="","",1/'3_pessoal'!C$20)</f>
        <v/>
      </c>
      <c r="E1377" s="11">
        <f>IF(C1377="",0,'3_pessoal'!DY$20)</f>
        <v>0</v>
      </c>
      <c r="F1377" s="108">
        <f>IF(C1377="",0,'3_pessoal'!EA$20)</f>
        <v>0</v>
      </c>
      <c r="G1377" s="11">
        <f t="shared" si="669"/>
        <v>0</v>
      </c>
      <c r="I1377" s="11">
        <f t="shared" si="667"/>
        <v>0</v>
      </c>
      <c r="J1377" s="112">
        <f t="shared" si="668"/>
        <v>0</v>
      </c>
      <c r="L1377" s="11">
        <f t="shared" si="670"/>
        <v>0</v>
      </c>
      <c r="M1377" s="108">
        <f t="shared" si="671"/>
        <v>0</v>
      </c>
      <c r="O1377" s="11">
        <f t="shared" si="672"/>
        <v>0</v>
      </c>
      <c r="P1377" s="108">
        <f t="shared" si="673"/>
        <v>0</v>
      </c>
      <c r="R1377" s="11">
        <f t="shared" si="674"/>
        <v>0</v>
      </c>
      <c r="S1377" s="108">
        <f t="shared" si="675"/>
        <v>0</v>
      </c>
      <c r="U1377" s="11">
        <f t="shared" si="676"/>
        <v>0</v>
      </c>
      <c r="V1377" s="108">
        <f t="shared" si="677"/>
        <v>0</v>
      </c>
      <c r="X1377" s="11">
        <f t="shared" si="678"/>
        <v>0</v>
      </c>
      <c r="Y1377" s="108">
        <f t="shared" si="679"/>
        <v>0</v>
      </c>
      <c r="AA1377" s="11">
        <f t="shared" si="680"/>
        <v>0</v>
      </c>
      <c r="AB1377" s="108">
        <f t="shared" si="681"/>
        <v>0</v>
      </c>
      <c r="AD1377" s="11">
        <f t="shared" si="682"/>
        <v>0</v>
      </c>
      <c r="AE1377" s="108">
        <f t="shared" si="683"/>
        <v>0</v>
      </c>
      <c r="AG1377" s="11">
        <f t="shared" si="684"/>
        <v>0</v>
      </c>
      <c r="AH1377" s="108">
        <f t="shared" si="685"/>
        <v>0</v>
      </c>
      <c r="AJ1377" s="11">
        <f t="shared" si="686"/>
        <v>0</v>
      </c>
      <c r="AK1377" s="108">
        <f t="shared" si="687"/>
        <v>0</v>
      </c>
      <c r="AM1377" s="11">
        <f t="shared" si="688"/>
        <v>0</v>
      </c>
      <c r="AN1377" s="108">
        <f t="shared" si="689"/>
        <v>0</v>
      </c>
      <c r="AP1377" s="11">
        <f t="shared" si="690"/>
        <v>0</v>
      </c>
      <c r="AQ1377" s="108">
        <f t="shared" si="691"/>
        <v>0</v>
      </c>
      <c r="AS1377" s="11">
        <f t="shared" si="692"/>
        <v>0</v>
      </c>
      <c r="AT1377" s="108">
        <f t="shared" si="693"/>
        <v>0</v>
      </c>
      <c r="AU1377" s="158" t="str">
        <f>IF(C1377="","",VLOOKUP(B1377,apoio!P:S,4,0))</f>
        <v/>
      </c>
    </row>
    <row r="1378" spans="1:47" ht="15" customHeight="1" x14ac:dyDescent="0.25">
      <c r="A1378" s="7" t="str">
        <f>IF('1_geral'!$D$21="","",'1_geral'!$A$21)</f>
        <v/>
      </c>
      <c r="B1378" s="49" t="str">
        <f>IF('1_geral'!$G$21="","",'1_geral'!$G$21)</f>
        <v/>
      </c>
      <c r="C1378" s="49" t="str">
        <f>IF('1_geral'!$D$21="","",'1_geral'!$D$21)</f>
        <v/>
      </c>
      <c r="D1378" s="35" t="str">
        <f>IF(C1378="","",1/'3_pessoal'!C$21)</f>
        <v/>
      </c>
      <c r="E1378" s="12">
        <f>IF(C1378="",0,'3_pessoal'!DY$21)</f>
        <v>0</v>
      </c>
      <c r="F1378" s="33">
        <f>IF(C1378="",0,'3_pessoal'!EA$21)</f>
        <v>0</v>
      </c>
      <c r="G1378" s="12">
        <f t="shared" si="669"/>
        <v>0</v>
      </c>
      <c r="I1378" s="12">
        <f t="shared" si="667"/>
        <v>0</v>
      </c>
      <c r="J1378" s="12">
        <f t="shared" si="668"/>
        <v>0</v>
      </c>
      <c r="L1378" s="12">
        <f t="shared" si="670"/>
        <v>0</v>
      </c>
      <c r="M1378" s="33">
        <f t="shared" si="671"/>
        <v>0</v>
      </c>
      <c r="O1378" s="12">
        <f t="shared" si="672"/>
        <v>0</v>
      </c>
      <c r="P1378" s="33">
        <f t="shared" si="673"/>
        <v>0</v>
      </c>
      <c r="R1378" s="12">
        <f t="shared" si="674"/>
        <v>0</v>
      </c>
      <c r="S1378" s="33">
        <f t="shared" si="675"/>
        <v>0</v>
      </c>
      <c r="U1378" s="12">
        <f t="shared" si="676"/>
        <v>0</v>
      </c>
      <c r="V1378" s="33">
        <f t="shared" si="677"/>
        <v>0</v>
      </c>
      <c r="X1378" s="12">
        <f t="shared" si="678"/>
        <v>0</v>
      </c>
      <c r="Y1378" s="33">
        <f t="shared" si="679"/>
        <v>0</v>
      </c>
      <c r="AA1378" s="12">
        <f t="shared" si="680"/>
        <v>0</v>
      </c>
      <c r="AB1378" s="33">
        <f t="shared" si="681"/>
        <v>0</v>
      </c>
      <c r="AD1378" s="12">
        <f t="shared" si="682"/>
        <v>0</v>
      </c>
      <c r="AE1378" s="33">
        <f t="shared" si="683"/>
        <v>0</v>
      </c>
      <c r="AG1378" s="12">
        <f t="shared" si="684"/>
        <v>0</v>
      </c>
      <c r="AH1378" s="33">
        <f t="shared" si="685"/>
        <v>0</v>
      </c>
      <c r="AJ1378" s="12">
        <f t="shared" si="686"/>
        <v>0</v>
      </c>
      <c r="AK1378" s="33">
        <f t="shared" si="687"/>
        <v>0</v>
      </c>
      <c r="AM1378" s="12">
        <f t="shared" si="688"/>
        <v>0</v>
      </c>
      <c r="AN1378" s="33">
        <f t="shared" si="689"/>
        <v>0</v>
      </c>
      <c r="AP1378" s="12">
        <f t="shared" si="690"/>
        <v>0</v>
      </c>
      <c r="AQ1378" s="33">
        <f t="shared" si="691"/>
        <v>0</v>
      </c>
      <c r="AS1378" s="12">
        <f t="shared" si="692"/>
        <v>0</v>
      </c>
      <c r="AT1378" s="33">
        <f t="shared" si="693"/>
        <v>0</v>
      </c>
      <c r="AU1378" s="158" t="str">
        <f>IF(C1378="","",VLOOKUP(B1378,apoio!P:S,4,0))</f>
        <v/>
      </c>
    </row>
    <row r="1379" spans="1:47" ht="15" customHeight="1" x14ac:dyDescent="0.25">
      <c r="A1379" s="10" t="str">
        <f>IF('1_geral'!$D$22="","",'1_geral'!$A$22)</f>
        <v/>
      </c>
      <c r="B1379" s="48" t="str">
        <f>IF('1_geral'!$G$22="","",'1_geral'!$G$22)</f>
        <v/>
      </c>
      <c r="C1379" s="48" t="str">
        <f>IF('1_geral'!$D$22="","",'1_geral'!$D$22)</f>
        <v/>
      </c>
      <c r="D1379" s="35" t="str">
        <f>IF(C1379="","",1/'3_pessoal'!C$22)</f>
        <v/>
      </c>
      <c r="E1379" s="11">
        <f>IF(C1379="",0,'3_pessoal'!DY$22)</f>
        <v>0</v>
      </c>
      <c r="F1379" s="108">
        <f>IF(C1379="",0,'3_pessoal'!EA$22)</f>
        <v>0</v>
      </c>
      <c r="G1379" s="11">
        <f t="shared" si="669"/>
        <v>0</v>
      </c>
      <c r="I1379" s="11">
        <f t="shared" si="667"/>
        <v>0</v>
      </c>
      <c r="J1379" s="112">
        <f t="shared" si="668"/>
        <v>0</v>
      </c>
      <c r="L1379" s="11">
        <f t="shared" si="670"/>
        <v>0</v>
      </c>
      <c r="M1379" s="108">
        <f t="shared" si="671"/>
        <v>0</v>
      </c>
      <c r="O1379" s="11">
        <f t="shared" si="672"/>
        <v>0</v>
      </c>
      <c r="P1379" s="108">
        <f t="shared" si="673"/>
        <v>0</v>
      </c>
      <c r="R1379" s="11">
        <f t="shared" si="674"/>
        <v>0</v>
      </c>
      <c r="S1379" s="108">
        <f t="shared" si="675"/>
        <v>0</v>
      </c>
      <c r="U1379" s="11">
        <f t="shared" si="676"/>
        <v>0</v>
      </c>
      <c r="V1379" s="108">
        <f t="shared" si="677"/>
        <v>0</v>
      </c>
      <c r="X1379" s="11">
        <f t="shared" si="678"/>
        <v>0</v>
      </c>
      <c r="Y1379" s="108">
        <f t="shared" si="679"/>
        <v>0</v>
      </c>
      <c r="AA1379" s="11">
        <f t="shared" si="680"/>
        <v>0</v>
      </c>
      <c r="AB1379" s="108">
        <f t="shared" si="681"/>
        <v>0</v>
      </c>
      <c r="AD1379" s="11">
        <f t="shared" si="682"/>
        <v>0</v>
      </c>
      <c r="AE1379" s="108">
        <f t="shared" si="683"/>
        <v>0</v>
      </c>
      <c r="AG1379" s="11">
        <f t="shared" si="684"/>
        <v>0</v>
      </c>
      <c r="AH1379" s="108">
        <f t="shared" si="685"/>
        <v>0</v>
      </c>
      <c r="AJ1379" s="11">
        <f t="shared" si="686"/>
        <v>0</v>
      </c>
      <c r="AK1379" s="108">
        <f t="shared" si="687"/>
        <v>0</v>
      </c>
      <c r="AM1379" s="11">
        <f t="shared" si="688"/>
        <v>0</v>
      </c>
      <c r="AN1379" s="108">
        <f t="shared" si="689"/>
        <v>0</v>
      </c>
      <c r="AP1379" s="11">
        <f t="shared" si="690"/>
        <v>0</v>
      </c>
      <c r="AQ1379" s="108">
        <f t="shared" si="691"/>
        <v>0</v>
      </c>
      <c r="AS1379" s="11">
        <f t="shared" si="692"/>
        <v>0</v>
      </c>
      <c r="AT1379" s="108">
        <f t="shared" si="693"/>
        <v>0</v>
      </c>
      <c r="AU1379" s="158" t="str">
        <f>IF(C1379="","",VLOOKUP(B1379,apoio!P:S,4,0))</f>
        <v/>
      </c>
    </row>
    <row r="1380" spans="1:47" ht="15" customHeight="1" x14ac:dyDescent="0.25">
      <c r="A1380" s="7" t="str">
        <f>IF('1_geral'!$D$23="","",'1_geral'!$A$23)</f>
        <v/>
      </c>
      <c r="B1380" s="49" t="str">
        <f>IF('1_geral'!$G$23="","",'1_geral'!$G$23)</f>
        <v/>
      </c>
      <c r="C1380" s="49" t="str">
        <f>IF('1_geral'!$D$23="","",'1_geral'!$D$23)</f>
        <v/>
      </c>
      <c r="D1380" s="35" t="str">
        <f>IF(C1380="","",1/'3_pessoal'!C$23)</f>
        <v/>
      </c>
      <c r="E1380" s="12">
        <f>IF(C1380="",0,'3_pessoal'!DY$23)</f>
        <v>0</v>
      </c>
      <c r="F1380" s="33">
        <f>IF(C1380="",0,'3_pessoal'!EA$23)</f>
        <v>0</v>
      </c>
      <c r="G1380" s="12">
        <f t="shared" si="669"/>
        <v>0</v>
      </c>
      <c r="I1380" s="12">
        <f t="shared" si="667"/>
        <v>0</v>
      </c>
      <c r="J1380" s="12">
        <f t="shared" si="668"/>
        <v>0</v>
      </c>
      <c r="L1380" s="12">
        <f t="shared" si="670"/>
        <v>0</v>
      </c>
      <c r="M1380" s="33">
        <f t="shared" si="671"/>
        <v>0</v>
      </c>
      <c r="O1380" s="12">
        <f t="shared" si="672"/>
        <v>0</v>
      </c>
      <c r="P1380" s="33">
        <f t="shared" si="673"/>
        <v>0</v>
      </c>
      <c r="R1380" s="12">
        <f t="shared" si="674"/>
        <v>0</v>
      </c>
      <c r="S1380" s="33">
        <f t="shared" si="675"/>
        <v>0</v>
      </c>
      <c r="U1380" s="12">
        <f t="shared" si="676"/>
        <v>0</v>
      </c>
      <c r="V1380" s="33">
        <f t="shared" si="677"/>
        <v>0</v>
      </c>
      <c r="X1380" s="12">
        <f t="shared" si="678"/>
        <v>0</v>
      </c>
      <c r="Y1380" s="33">
        <f t="shared" si="679"/>
        <v>0</v>
      </c>
      <c r="AA1380" s="12">
        <f t="shared" si="680"/>
        <v>0</v>
      </c>
      <c r="AB1380" s="33">
        <f t="shared" si="681"/>
        <v>0</v>
      </c>
      <c r="AD1380" s="12">
        <f t="shared" si="682"/>
        <v>0</v>
      </c>
      <c r="AE1380" s="33">
        <f t="shared" si="683"/>
        <v>0</v>
      </c>
      <c r="AG1380" s="12">
        <f t="shared" si="684"/>
        <v>0</v>
      </c>
      <c r="AH1380" s="33">
        <f t="shared" si="685"/>
        <v>0</v>
      </c>
      <c r="AJ1380" s="12">
        <f t="shared" si="686"/>
        <v>0</v>
      </c>
      <c r="AK1380" s="33">
        <f t="shared" si="687"/>
        <v>0</v>
      </c>
      <c r="AM1380" s="12">
        <f t="shared" si="688"/>
        <v>0</v>
      </c>
      <c r="AN1380" s="33">
        <f t="shared" si="689"/>
        <v>0</v>
      </c>
      <c r="AP1380" s="12">
        <f t="shared" si="690"/>
        <v>0</v>
      </c>
      <c r="AQ1380" s="33">
        <f t="shared" si="691"/>
        <v>0</v>
      </c>
      <c r="AS1380" s="12">
        <f t="shared" si="692"/>
        <v>0</v>
      </c>
      <c r="AT1380" s="33">
        <f t="shared" si="693"/>
        <v>0</v>
      </c>
      <c r="AU1380" s="158" t="str">
        <f>IF(C1380="","",VLOOKUP(B1380,apoio!P:S,4,0))</f>
        <v/>
      </c>
    </row>
    <row r="1381" spans="1:47" ht="15" customHeight="1" x14ac:dyDescent="0.25">
      <c r="A1381" s="10" t="str">
        <f>IF('1_geral'!$D$24="","",'1_geral'!$A$24)</f>
        <v/>
      </c>
      <c r="B1381" s="48" t="str">
        <f>IF('1_geral'!$G$24="","",'1_geral'!$G$24)</f>
        <v/>
      </c>
      <c r="C1381" s="48" t="str">
        <f>IF('1_geral'!$D$24="","",'1_geral'!$D$24)</f>
        <v/>
      </c>
      <c r="D1381" s="35" t="str">
        <f>IF(C1381="","",1/'3_pessoal'!C$24)</f>
        <v/>
      </c>
      <c r="E1381" s="11">
        <f>IF(C1381="",0,'3_pessoal'!DY$24)</f>
        <v>0</v>
      </c>
      <c r="F1381" s="108">
        <f>IF(C1381="",0,'3_pessoal'!EA$24)</f>
        <v>0</v>
      </c>
      <c r="G1381" s="11">
        <f t="shared" si="669"/>
        <v>0</v>
      </c>
      <c r="I1381" s="11">
        <f t="shared" si="667"/>
        <v>0</v>
      </c>
      <c r="J1381" s="112">
        <f t="shared" si="668"/>
        <v>0</v>
      </c>
      <c r="L1381" s="11">
        <f t="shared" si="670"/>
        <v>0</v>
      </c>
      <c r="M1381" s="108">
        <f t="shared" si="671"/>
        <v>0</v>
      </c>
      <c r="O1381" s="11">
        <f t="shared" si="672"/>
        <v>0</v>
      </c>
      <c r="P1381" s="108">
        <f t="shared" si="673"/>
        <v>0</v>
      </c>
      <c r="R1381" s="11">
        <f t="shared" si="674"/>
        <v>0</v>
      </c>
      <c r="S1381" s="108">
        <f t="shared" si="675"/>
        <v>0</v>
      </c>
      <c r="U1381" s="11">
        <f t="shared" si="676"/>
        <v>0</v>
      </c>
      <c r="V1381" s="108">
        <f t="shared" si="677"/>
        <v>0</v>
      </c>
      <c r="X1381" s="11">
        <f t="shared" si="678"/>
        <v>0</v>
      </c>
      <c r="Y1381" s="108">
        <f t="shared" si="679"/>
        <v>0</v>
      </c>
      <c r="AA1381" s="11">
        <f t="shared" si="680"/>
        <v>0</v>
      </c>
      <c r="AB1381" s="108">
        <f t="shared" si="681"/>
        <v>0</v>
      </c>
      <c r="AD1381" s="11">
        <f t="shared" si="682"/>
        <v>0</v>
      </c>
      <c r="AE1381" s="108">
        <f t="shared" si="683"/>
        <v>0</v>
      </c>
      <c r="AG1381" s="11">
        <f t="shared" si="684"/>
        <v>0</v>
      </c>
      <c r="AH1381" s="108">
        <f t="shared" si="685"/>
        <v>0</v>
      </c>
      <c r="AJ1381" s="11">
        <f t="shared" si="686"/>
        <v>0</v>
      </c>
      <c r="AK1381" s="108">
        <f t="shared" si="687"/>
        <v>0</v>
      </c>
      <c r="AM1381" s="11">
        <f t="shared" si="688"/>
        <v>0</v>
      </c>
      <c r="AN1381" s="108">
        <f t="shared" si="689"/>
        <v>0</v>
      </c>
      <c r="AP1381" s="11">
        <f t="shared" si="690"/>
        <v>0</v>
      </c>
      <c r="AQ1381" s="108">
        <f t="shared" si="691"/>
        <v>0</v>
      </c>
      <c r="AS1381" s="11">
        <f t="shared" si="692"/>
        <v>0</v>
      </c>
      <c r="AT1381" s="108">
        <f t="shared" si="693"/>
        <v>0</v>
      </c>
      <c r="AU1381" s="158" t="str">
        <f>IF(C1381="","",VLOOKUP(B1381,apoio!P:S,4,0))</f>
        <v/>
      </c>
    </row>
    <row r="1382" spans="1:47" ht="15" customHeight="1" x14ac:dyDescent="0.25">
      <c r="A1382" s="7" t="str">
        <f>IF('1_geral'!$D$25="","",'1_geral'!$A$25)</f>
        <v/>
      </c>
      <c r="B1382" s="49" t="str">
        <f>IF('1_geral'!$G$25="","",'1_geral'!$G$25)</f>
        <v/>
      </c>
      <c r="C1382" s="49" t="str">
        <f>IF('1_geral'!$D$25="","",'1_geral'!$D$25)</f>
        <v/>
      </c>
      <c r="D1382" s="35" t="str">
        <f>IF(C1382="","",1/'3_pessoal'!C$25)</f>
        <v/>
      </c>
      <c r="E1382" s="12">
        <f>IF(C1382="",0,'3_pessoal'!DY$25)</f>
        <v>0</v>
      </c>
      <c r="F1382" s="33">
        <f>IF(C1382="",0,'3_pessoal'!EA$25)</f>
        <v>0</v>
      </c>
      <c r="G1382" s="12">
        <f t="shared" si="669"/>
        <v>0</v>
      </c>
      <c r="I1382" s="12">
        <f t="shared" si="667"/>
        <v>0</v>
      </c>
      <c r="J1382" s="12">
        <f t="shared" si="668"/>
        <v>0</v>
      </c>
      <c r="L1382" s="12">
        <f t="shared" si="670"/>
        <v>0</v>
      </c>
      <c r="M1382" s="33">
        <f t="shared" si="671"/>
        <v>0</v>
      </c>
      <c r="O1382" s="12">
        <f t="shared" si="672"/>
        <v>0</v>
      </c>
      <c r="P1382" s="33">
        <f t="shared" si="673"/>
        <v>0</v>
      </c>
      <c r="R1382" s="12">
        <f t="shared" si="674"/>
        <v>0</v>
      </c>
      <c r="S1382" s="33">
        <f t="shared" si="675"/>
        <v>0</v>
      </c>
      <c r="U1382" s="12">
        <f t="shared" si="676"/>
        <v>0</v>
      </c>
      <c r="V1382" s="33">
        <f t="shared" si="677"/>
        <v>0</v>
      </c>
      <c r="X1382" s="12">
        <f t="shared" si="678"/>
        <v>0</v>
      </c>
      <c r="Y1382" s="33">
        <f t="shared" si="679"/>
        <v>0</v>
      </c>
      <c r="AA1382" s="12">
        <f t="shared" si="680"/>
        <v>0</v>
      </c>
      <c r="AB1382" s="33">
        <f t="shared" si="681"/>
        <v>0</v>
      </c>
      <c r="AD1382" s="12">
        <f t="shared" si="682"/>
        <v>0</v>
      </c>
      <c r="AE1382" s="33">
        <f t="shared" si="683"/>
        <v>0</v>
      </c>
      <c r="AG1382" s="12">
        <f t="shared" si="684"/>
        <v>0</v>
      </c>
      <c r="AH1382" s="33">
        <f t="shared" si="685"/>
        <v>0</v>
      </c>
      <c r="AJ1382" s="12">
        <f t="shared" si="686"/>
        <v>0</v>
      </c>
      <c r="AK1382" s="33">
        <f t="shared" si="687"/>
        <v>0</v>
      </c>
      <c r="AM1382" s="12">
        <f t="shared" si="688"/>
        <v>0</v>
      </c>
      <c r="AN1382" s="33">
        <f t="shared" si="689"/>
        <v>0</v>
      </c>
      <c r="AP1382" s="12">
        <f t="shared" si="690"/>
        <v>0</v>
      </c>
      <c r="AQ1382" s="33">
        <f t="shared" si="691"/>
        <v>0</v>
      </c>
      <c r="AS1382" s="12">
        <f t="shared" si="692"/>
        <v>0</v>
      </c>
      <c r="AT1382" s="33">
        <f t="shared" si="693"/>
        <v>0</v>
      </c>
      <c r="AU1382" s="158" t="str">
        <f>IF(C1382="","",VLOOKUP(B1382,apoio!P:S,4,0))</f>
        <v/>
      </c>
    </row>
    <row r="1383" spans="1:47" ht="15" customHeight="1" x14ac:dyDescent="0.25">
      <c r="A1383" s="10" t="str">
        <f>IF('1_geral'!$D$26="","",'1_geral'!$A$26)</f>
        <v/>
      </c>
      <c r="B1383" s="48" t="str">
        <f>IF('1_geral'!$G$26="","",'1_geral'!$G$26)</f>
        <v/>
      </c>
      <c r="C1383" s="48" t="str">
        <f>IF('1_geral'!$D$26="","",'1_geral'!$D$26)</f>
        <v/>
      </c>
      <c r="D1383" s="35" t="str">
        <f>IF(C1383="","",1/'3_pessoal'!C$26)</f>
        <v/>
      </c>
      <c r="E1383" s="11">
        <f>IF(C1383="",0,'3_pessoal'!DY$26)</f>
        <v>0</v>
      </c>
      <c r="F1383" s="108">
        <f>IF(C1383="",0,'3_pessoal'!EA$26)</f>
        <v>0</v>
      </c>
      <c r="G1383" s="11">
        <f t="shared" si="669"/>
        <v>0</v>
      </c>
      <c r="I1383" s="11">
        <f t="shared" si="667"/>
        <v>0</v>
      </c>
      <c r="J1383" s="112">
        <f t="shared" si="668"/>
        <v>0</v>
      </c>
      <c r="L1383" s="11">
        <f t="shared" si="670"/>
        <v>0</v>
      </c>
      <c r="M1383" s="108">
        <f t="shared" si="671"/>
        <v>0</v>
      </c>
      <c r="O1383" s="11">
        <f t="shared" si="672"/>
        <v>0</v>
      </c>
      <c r="P1383" s="108">
        <f t="shared" si="673"/>
        <v>0</v>
      </c>
      <c r="R1383" s="11">
        <f t="shared" si="674"/>
        <v>0</v>
      </c>
      <c r="S1383" s="108">
        <f t="shared" si="675"/>
        <v>0</v>
      </c>
      <c r="U1383" s="11">
        <f t="shared" si="676"/>
        <v>0</v>
      </c>
      <c r="V1383" s="108">
        <f t="shared" si="677"/>
        <v>0</v>
      </c>
      <c r="X1383" s="11">
        <f t="shared" si="678"/>
        <v>0</v>
      </c>
      <c r="Y1383" s="108">
        <f t="shared" si="679"/>
        <v>0</v>
      </c>
      <c r="AA1383" s="11">
        <f t="shared" si="680"/>
        <v>0</v>
      </c>
      <c r="AB1383" s="108">
        <f t="shared" si="681"/>
        <v>0</v>
      </c>
      <c r="AD1383" s="11">
        <f t="shared" si="682"/>
        <v>0</v>
      </c>
      <c r="AE1383" s="108">
        <f t="shared" si="683"/>
        <v>0</v>
      </c>
      <c r="AG1383" s="11">
        <f t="shared" si="684"/>
        <v>0</v>
      </c>
      <c r="AH1383" s="108">
        <f t="shared" si="685"/>
        <v>0</v>
      </c>
      <c r="AJ1383" s="11">
        <f t="shared" si="686"/>
        <v>0</v>
      </c>
      <c r="AK1383" s="108">
        <f t="shared" si="687"/>
        <v>0</v>
      </c>
      <c r="AM1383" s="11">
        <f t="shared" si="688"/>
        <v>0</v>
      </c>
      <c r="AN1383" s="108">
        <f t="shared" si="689"/>
        <v>0</v>
      </c>
      <c r="AP1383" s="11">
        <f t="shared" si="690"/>
        <v>0</v>
      </c>
      <c r="AQ1383" s="108">
        <f t="shared" si="691"/>
        <v>0</v>
      </c>
      <c r="AS1383" s="11">
        <f t="shared" si="692"/>
        <v>0</v>
      </c>
      <c r="AT1383" s="108">
        <f t="shared" si="693"/>
        <v>0</v>
      </c>
      <c r="AU1383" s="158" t="str">
        <f>IF(C1383="","",VLOOKUP(B1383,apoio!P:S,4,0))</f>
        <v/>
      </c>
    </row>
    <row r="1384" spans="1:47" ht="15" customHeight="1" x14ac:dyDescent="0.25">
      <c r="A1384" s="7" t="str">
        <f>IF('1_geral'!$D$27="","",'1_geral'!$A$27)</f>
        <v/>
      </c>
      <c r="B1384" s="49" t="str">
        <f>IF('1_geral'!$G$27="","",'1_geral'!$G$27)</f>
        <v/>
      </c>
      <c r="C1384" s="49" t="str">
        <f>IF('1_geral'!$D$27="","",'1_geral'!$D$27)</f>
        <v/>
      </c>
      <c r="D1384" s="35" t="str">
        <f>IF(C1384="","",1/'3_pessoal'!C$27)</f>
        <v/>
      </c>
      <c r="E1384" s="12">
        <f>IF(C1384="",0,'3_pessoal'!DY$27)</f>
        <v>0</v>
      </c>
      <c r="F1384" s="33">
        <f>IF(C1384="",0,'3_pessoal'!EA$27)</f>
        <v>0</v>
      </c>
      <c r="G1384" s="12">
        <f t="shared" si="669"/>
        <v>0</v>
      </c>
      <c r="I1384" s="12">
        <f t="shared" si="667"/>
        <v>0</v>
      </c>
      <c r="J1384" s="12">
        <f t="shared" si="668"/>
        <v>0</v>
      </c>
      <c r="L1384" s="12">
        <f t="shared" si="670"/>
        <v>0</v>
      </c>
      <c r="M1384" s="33">
        <f t="shared" si="671"/>
        <v>0</v>
      </c>
      <c r="O1384" s="12">
        <f t="shared" si="672"/>
        <v>0</v>
      </c>
      <c r="P1384" s="33">
        <f t="shared" si="673"/>
        <v>0</v>
      </c>
      <c r="R1384" s="12">
        <f t="shared" si="674"/>
        <v>0</v>
      </c>
      <c r="S1384" s="33">
        <f t="shared" si="675"/>
        <v>0</v>
      </c>
      <c r="U1384" s="12">
        <f t="shared" si="676"/>
        <v>0</v>
      </c>
      <c r="V1384" s="33">
        <f t="shared" si="677"/>
        <v>0</v>
      </c>
      <c r="X1384" s="12">
        <f t="shared" si="678"/>
        <v>0</v>
      </c>
      <c r="Y1384" s="33">
        <f t="shared" si="679"/>
        <v>0</v>
      </c>
      <c r="AA1384" s="12">
        <f t="shared" si="680"/>
        <v>0</v>
      </c>
      <c r="AB1384" s="33">
        <f t="shared" si="681"/>
        <v>0</v>
      </c>
      <c r="AD1384" s="12">
        <f t="shared" si="682"/>
        <v>0</v>
      </c>
      <c r="AE1384" s="33">
        <f t="shared" si="683"/>
        <v>0</v>
      </c>
      <c r="AG1384" s="12">
        <f t="shared" si="684"/>
        <v>0</v>
      </c>
      <c r="AH1384" s="33">
        <f t="shared" si="685"/>
        <v>0</v>
      </c>
      <c r="AJ1384" s="12">
        <f t="shared" si="686"/>
        <v>0</v>
      </c>
      <c r="AK1384" s="33">
        <f t="shared" si="687"/>
        <v>0</v>
      </c>
      <c r="AM1384" s="12">
        <f t="shared" si="688"/>
        <v>0</v>
      </c>
      <c r="AN1384" s="33">
        <f t="shared" si="689"/>
        <v>0</v>
      </c>
      <c r="AP1384" s="12">
        <f t="shared" si="690"/>
        <v>0</v>
      </c>
      <c r="AQ1384" s="33">
        <f t="shared" si="691"/>
        <v>0</v>
      </c>
      <c r="AS1384" s="12">
        <f t="shared" si="692"/>
        <v>0</v>
      </c>
      <c r="AT1384" s="33">
        <f t="shared" si="693"/>
        <v>0</v>
      </c>
      <c r="AU1384" s="158" t="str">
        <f>IF(C1384="","",VLOOKUP(B1384,apoio!P:S,4,0))</f>
        <v/>
      </c>
    </row>
    <row r="1385" spans="1:47" ht="15" customHeight="1" x14ac:dyDescent="0.25">
      <c r="A1385" s="10" t="str">
        <f>IF('1_geral'!$D$28="","",'1_geral'!$A$28)</f>
        <v/>
      </c>
      <c r="B1385" s="48" t="str">
        <f>IF('1_geral'!$G$28="","",'1_geral'!$G$28)</f>
        <v/>
      </c>
      <c r="C1385" s="48" t="str">
        <f>IF('1_geral'!$D$28="","",'1_geral'!$D$28)</f>
        <v/>
      </c>
      <c r="D1385" s="35" t="str">
        <f>IF(C1385="","",1/'3_pessoal'!C$28)</f>
        <v/>
      </c>
      <c r="E1385" s="11">
        <f>IF(C1385="",0,'3_pessoal'!DY$28)</f>
        <v>0</v>
      </c>
      <c r="F1385" s="108">
        <f>IF(C1385="",0,'3_pessoal'!EA$28)</f>
        <v>0</v>
      </c>
      <c r="G1385" s="11">
        <f t="shared" si="669"/>
        <v>0</v>
      </c>
      <c r="I1385" s="11">
        <f t="shared" si="667"/>
        <v>0</v>
      </c>
      <c r="J1385" s="112">
        <f t="shared" si="668"/>
        <v>0</v>
      </c>
      <c r="L1385" s="11">
        <f t="shared" si="670"/>
        <v>0</v>
      </c>
      <c r="M1385" s="108">
        <f t="shared" si="671"/>
        <v>0</v>
      </c>
      <c r="O1385" s="11">
        <f t="shared" si="672"/>
        <v>0</v>
      </c>
      <c r="P1385" s="108">
        <f t="shared" si="673"/>
        <v>0</v>
      </c>
      <c r="R1385" s="11">
        <f t="shared" si="674"/>
        <v>0</v>
      </c>
      <c r="S1385" s="108">
        <f t="shared" si="675"/>
        <v>0</v>
      </c>
      <c r="U1385" s="11">
        <f t="shared" si="676"/>
        <v>0</v>
      </c>
      <c r="V1385" s="108">
        <f t="shared" si="677"/>
        <v>0</v>
      </c>
      <c r="X1385" s="11">
        <f t="shared" si="678"/>
        <v>0</v>
      </c>
      <c r="Y1385" s="108">
        <f t="shared" si="679"/>
        <v>0</v>
      </c>
      <c r="AA1385" s="11">
        <f t="shared" si="680"/>
        <v>0</v>
      </c>
      <c r="AB1385" s="108">
        <f t="shared" si="681"/>
        <v>0</v>
      </c>
      <c r="AD1385" s="11">
        <f t="shared" si="682"/>
        <v>0</v>
      </c>
      <c r="AE1385" s="108">
        <f t="shared" si="683"/>
        <v>0</v>
      </c>
      <c r="AG1385" s="11">
        <f t="shared" si="684"/>
        <v>0</v>
      </c>
      <c r="AH1385" s="108">
        <f t="shared" si="685"/>
        <v>0</v>
      </c>
      <c r="AJ1385" s="11">
        <f t="shared" si="686"/>
        <v>0</v>
      </c>
      <c r="AK1385" s="108">
        <f t="shared" si="687"/>
        <v>0</v>
      </c>
      <c r="AM1385" s="11">
        <f t="shared" si="688"/>
        <v>0</v>
      </c>
      <c r="AN1385" s="108">
        <f t="shared" si="689"/>
        <v>0</v>
      </c>
      <c r="AP1385" s="11">
        <f t="shared" si="690"/>
        <v>0</v>
      </c>
      <c r="AQ1385" s="108">
        <f t="shared" si="691"/>
        <v>0</v>
      </c>
      <c r="AS1385" s="11">
        <f t="shared" si="692"/>
        <v>0</v>
      </c>
      <c r="AT1385" s="108">
        <f t="shared" si="693"/>
        <v>0</v>
      </c>
      <c r="AU1385" s="158" t="str">
        <f>IF(C1385="","",VLOOKUP(B1385,apoio!P:S,4,0))</f>
        <v/>
      </c>
    </row>
    <row r="1386" spans="1:47" ht="15" customHeight="1" x14ac:dyDescent="0.25">
      <c r="A1386" s="7" t="str">
        <f>IF('1_geral'!$D$29="","",'1_geral'!$A$29)</f>
        <v/>
      </c>
      <c r="B1386" s="49" t="str">
        <f>IF('1_geral'!$G$29="","",'1_geral'!$G$29)</f>
        <v/>
      </c>
      <c r="C1386" s="49" t="str">
        <f>IF('1_geral'!$D$29="","",'1_geral'!$D$29)</f>
        <v/>
      </c>
      <c r="D1386" s="35" t="str">
        <f>IF(C1386="","",1/'3_pessoal'!C$29)</f>
        <v/>
      </c>
      <c r="E1386" s="12">
        <f>IF(C1386="",0,'3_pessoal'!DY$29)</f>
        <v>0</v>
      </c>
      <c r="F1386" s="33">
        <f>IF(C1386="",0,'3_pessoal'!EA$29)</f>
        <v>0</v>
      </c>
      <c r="G1386" s="12">
        <f t="shared" si="669"/>
        <v>0</v>
      </c>
      <c r="I1386" s="12">
        <f t="shared" si="667"/>
        <v>0</v>
      </c>
      <c r="J1386" s="12">
        <f t="shared" si="668"/>
        <v>0</v>
      </c>
      <c r="L1386" s="12">
        <f t="shared" si="670"/>
        <v>0</v>
      </c>
      <c r="M1386" s="33">
        <f t="shared" si="671"/>
        <v>0</v>
      </c>
      <c r="O1386" s="12">
        <f t="shared" si="672"/>
        <v>0</v>
      </c>
      <c r="P1386" s="33">
        <f t="shared" si="673"/>
        <v>0</v>
      </c>
      <c r="R1386" s="12">
        <f t="shared" si="674"/>
        <v>0</v>
      </c>
      <c r="S1386" s="33">
        <f t="shared" si="675"/>
        <v>0</v>
      </c>
      <c r="U1386" s="12">
        <f t="shared" si="676"/>
        <v>0</v>
      </c>
      <c r="V1386" s="33">
        <f t="shared" si="677"/>
        <v>0</v>
      </c>
      <c r="X1386" s="12">
        <f t="shared" si="678"/>
        <v>0</v>
      </c>
      <c r="Y1386" s="33">
        <f t="shared" si="679"/>
        <v>0</v>
      </c>
      <c r="AA1386" s="12">
        <f t="shared" si="680"/>
        <v>0</v>
      </c>
      <c r="AB1386" s="33">
        <f t="shared" si="681"/>
        <v>0</v>
      </c>
      <c r="AD1386" s="12">
        <f t="shared" si="682"/>
        <v>0</v>
      </c>
      <c r="AE1386" s="33">
        <f t="shared" si="683"/>
        <v>0</v>
      </c>
      <c r="AG1386" s="12">
        <f t="shared" si="684"/>
        <v>0</v>
      </c>
      <c r="AH1386" s="33">
        <f t="shared" si="685"/>
        <v>0</v>
      </c>
      <c r="AJ1386" s="12">
        <f t="shared" si="686"/>
        <v>0</v>
      </c>
      <c r="AK1386" s="33">
        <f t="shared" si="687"/>
        <v>0</v>
      </c>
      <c r="AM1386" s="12">
        <f t="shared" si="688"/>
        <v>0</v>
      </c>
      <c r="AN1386" s="33">
        <f t="shared" si="689"/>
        <v>0</v>
      </c>
      <c r="AP1386" s="12">
        <f t="shared" si="690"/>
        <v>0</v>
      </c>
      <c r="AQ1386" s="33">
        <f t="shared" si="691"/>
        <v>0</v>
      </c>
      <c r="AS1386" s="12">
        <f t="shared" si="692"/>
        <v>0</v>
      </c>
      <c r="AT1386" s="33">
        <f t="shared" si="693"/>
        <v>0</v>
      </c>
      <c r="AU1386" s="158" t="str">
        <f>IF(C1386="","",VLOOKUP(B1386,apoio!P:S,4,0))</f>
        <v/>
      </c>
    </row>
    <row r="1387" spans="1:47" ht="15" customHeight="1" x14ac:dyDescent="0.25">
      <c r="A1387" s="10" t="str">
        <f>IF('1_geral'!$D$30="","",'1_geral'!$A$30)</f>
        <v/>
      </c>
      <c r="B1387" s="48" t="str">
        <f>IF('1_geral'!$G$30="","",'1_geral'!$G$30)</f>
        <v/>
      </c>
      <c r="C1387" s="48" t="str">
        <f>IF('1_geral'!$D$30="","",'1_geral'!$D$30)</f>
        <v/>
      </c>
      <c r="D1387" s="35" t="str">
        <f>IF(C1387="","",1/'3_pessoal'!C$30)</f>
        <v/>
      </c>
      <c r="E1387" s="11">
        <f>IF(C1387="",0,'3_pessoal'!DY$30)</f>
        <v>0</v>
      </c>
      <c r="F1387" s="108">
        <f>IF(C1387="",0,'3_pessoal'!EA$30)</f>
        <v>0</v>
      </c>
      <c r="G1387" s="11">
        <f t="shared" si="669"/>
        <v>0</v>
      </c>
      <c r="I1387" s="11">
        <f t="shared" si="667"/>
        <v>0</v>
      </c>
      <c r="J1387" s="112">
        <f t="shared" si="668"/>
        <v>0</v>
      </c>
      <c r="L1387" s="11">
        <f t="shared" si="670"/>
        <v>0</v>
      </c>
      <c r="M1387" s="108">
        <f t="shared" si="671"/>
        <v>0</v>
      </c>
      <c r="O1387" s="11">
        <f t="shared" si="672"/>
        <v>0</v>
      </c>
      <c r="P1387" s="108">
        <f t="shared" si="673"/>
        <v>0</v>
      </c>
      <c r="R1387" s="11">
        <f t="shared" si="674"/>
        <v>0</v>
      </c>
      <c r="S1387" s="108">
        <f t="shared" si="675"/>
        <v>0</v>
      </c>
      <c r="U1387" s="11">
        <f t="shared" si="676"/>
        <v>0</v>
      </c>
      <c r="V1387" s="108">
        <f t="shared" si="677"/>
        <v>0</v>
      </c>
      <c r="X1387" s="11">
        <f t="shared" si="678"/>
        <v>0</v>
      </c>
      <c r="Y1387" s="108">
        <f t="shared" si="679"/>
        <v>0</v>
      </c>
      <c r="AA1387" s="11">
        <f t="shared" si="680"/>
        <v>0</v>
      </c>
      <c r="AB1387" s="108">
        <f t="shared" si="681"/>
        <v>0</v>
      </c>
      <c r="AD1387" s="11">
        <f t="shared" si="682"/>
        <v>0</v>
      </c>
      <c r="AE1387" s="108">
        <f t="shared" si="683"/>
        <v>0</v>
      </c>
      <c r="AG1387" s="11">
        <f t="shared" si="684"/>
        <v>0</v>
      </c>
      <c r="AH1387" s="108">
        <f t="shared" si="685"/>
        <v>0</v>
      </c>
      <c r="AJ1387" s="11">
        <f t="shared" si="686"/>
        <v>0</v>
      </c>
      <c r="AK1387" s="108">
        <f t="shared" si="687"/>
        <v>0</v>
      </c>
      <c r="AM1387" s="11">
        <f t="shared" si="688"/>
        <v>0</v>
      </c>
      <c r="AN1387" s="108">
        <f t="shared" si="689"/>
        <v>0</v>
      </c>
      <c r="AP1387" s="11">
        <f t="shared" si="690"/>
        <v>0</v>
      </c>
      <c r="AQ1387" s="108">
        <f t="shared" si="691"/>
        <v>0</v>
      </c>
      <c r="AS1387" s="11">
        <f t="shared" si="692"/>
        <v>0</v>
      </c>
      <c r="AT1387" s="108">
        <f t="shared" si="693"/>
        <v>0</v>
      </c>
      <c r="AU1387" s="158" t="str">
        <f>IF(C1387="","",VLOOKUP(B1387,apoio!P:S,4,0))</f>
        <v/>
      </c>
    </row>
    <row r="1388" spans="1:47" ht="15" customHeight="1" x14ac:dyDescent="0.25">
      <c r="A1388" s="7" t="str">
        <f>IF('1_geral'!$D$31="","",'1_geral'!$A$31)</f>
        <v/>
      </c>
      <c r="B1388" s="49" t="str">
        <f>IF('1_geral'!$G$31="","",'1_geral'!$G$31)</f>
        <v/>
      </c>
      <c r="C1388" s="49" t="str">
        <f>IF('1_geral'!$D$31="","",'1_geral'!$D$31)</f>
        <v/>
      </c>
      <c r="D1388" s="35" t="str">
        <f>IF(C1388="","",1/'3_pessoal'!C$31)</f>
        <v/>
      </c>
      <c r="E1388" s="12">
        <f>IF(C1388="",0,'3_pessoal'!DY$31)</f>
        <v>0</v>
      </c>
      <c r="F1388" s="33">
        <f>IF(C1388="",0,'3_pessoal'!EA$31)</f>
        <v>0</v>
      </c>
      <c r="G1388" s="12">
        <f t="shared" si="669"/>
        <v>0</v>
      </c>
      <c r="I1388" s="12">
        <f t="shared" si="667"/>
        <v>0</v>
      </c>
      <c r="J1388" s="12">
        <f t="shared" si="668"/>
        <v>0</v>
      </c>
      <c r="L1388" s="12">
        <f t="shared" si="670"/>
        <v>0</v>
      </c>
      <c r="M1388" s="33">
        <f t="shared" si="671"/>
        <v>0</v>
      </c>
      <c r="O1388" s="12">
        <f t="shared" si="672"/>
        <v>0</v>
      </c>
      <c r="P1388" s="33">
        <f t="shared" si="673"/>
        <v>0</v>
      </c>
      <c r="R1388" s="12">
        <f t="shared" si="674"/>
        <v>0</v>
      </c>
      <c r="S1388" s="33">
        <f t="shared" si="675"/>
        <v>0</v>
      </c>
      <c r="U1388" s="12">
        <f t="shared" si="676"/>
        <v>0</v>
      </c>
      <c r="V1388" s="33">
        <f t="shared" si="677"/>
        <v>0</v>
      </c>
      <c r="X1388" s="12">
        <f t="shared" si="678"/>
        <v>0</v>
      </c>
      <c r="Y1388" s="33">
        <f t="shared" si="679"/>
        <v>0</v>
      </c>
      <c r="AA1388" s="12">
        <f t="shared" si="680"/>
        <v>0</v>
      </c>
      <c r="AB1388" s="33">
        <f t="shared" si="681"/>
        <v>0</v>
      </c>
      <c r="AD1388" s="12">
        <f t="shared" si="682"/>
        <v>0</v>
      </c>
      <c r="AE1388" s="33">
        <f t="shared" si="683"/>
        <v>0</v>
      </c>
      <c r="AG1388" s="12">
        <f t="shared" si="684"/>
        <v>0</v>
      </c>
      <c r="AH1388" s="33">
        <f t="shared" si="685"/>
        <v>0</v>
      </c>
      <c r="AJ1388" s="12">
        <f t="shared" si="686"/>
        <v>0</v>
      </c>
      <c r="AK1388" s="33">
        <f t="shared" si="687"/>
        <v>0</v>
      </c>
      <c r="AM1388" s="12">
        <f t="shared" si="688"/>
        <v>0</v>
      </c>
      <c r="AN1388" s="33">
        <f t="shared" si="689"/>
        <v>0</v>
      </c>
      <c r="AP1388" s="12">
        <f t="shared" si="690"/>
        <v>0</v>
      </c>
      <c r="AQ1388" s="33">
        <f t="shared" si="691"/>
        <v>0</v>
      </c>
      <c r="AS1388" s="12">
        <f t="shared" si="692"/>
        <v>0</v>
      </c>
      <c r="AT1388" s="33">
        <f t="shared" si="693"/>
        <v>0</v>
      </c>
      <c r="AU1388" s="158" t="str">
        <f>IF(C1388="","",VLOOKUP(B1388,apoio!P:S,4,0))</f>
        <v/>
      </c>
    </row>
    <row r="1389" spans="1:47" ht="15" customHeight="1" x14ac:dyDescent="0.25">
      <c r="A1389" s="10" t="str">
        <f>IF('1_geral'!$D$32="","",'1_geral'!$A$32)</f>
        <v/>
      </c>
      <c r="B1389" s="48" t="str">
        <f>IF('1_geral'!$G$32="","",'1_geral'!$G$32)</f>
        <v/>
      </c>
      <c r="C1389" s="48" t="str">
        <f>IF('1_geral'!$D$32="","",'1_geral'!$D$32)</f>
        <v/>
      </c>
      <c r="D1389" s="35" t="str">
        <f>IF(C1389="","",1/'3_pessoal'!C$32)</f>
        <v/>
      </c>
      <c r="E1389" s="11">
        <f>IF(C1389="",0,'3_pessoal'!DY$32)</f>
        <v>0</v>
      </c>
      <c r="F1389" s="108">
        <f>IF(C1389="",0,'3_pessoal'!EA$32)</f>
        <v>0</v>
      </c>
      <c r="G1389" s="11">
        <f t="shared" si="669"/>
        <v>0</v>
      </c>
      <c r="I1389" s="11">
        <f t="shared" si="667"/>
        <v>0</v>
      </c>
      <c r="J1389" s="112">
        <f t="shared" si="668"/>
        <v>0</v>
      </c>
      <c r="L1389" s="11">
        <f t="shared" si="670"/>
        <v>0</v>
      </c>
      <c r="M1389" s="108">
        <f t="shared" si="671"/>
        <v>0</v>
      </c>
      <c r="O1389" s="11">
        <f t="shared" si="672"/>
        <v>0</v>
      </c>
      <c r="P1389" s="108">
        <f t="shared" si="673"/>
        <v>0</v>
      </c>
      <c r="R1389" s="11">
        <f t="shared" si="674"/>
        <v>0</v>
      </c>
      <c r="S1389" s="108">
        <f t="shared" si="675"/>
        <v>0</v>
      </c>
      <c r="U1389" s="11">
        <f t="shared" si="676"/>
        <v>0</v>
      </c>
      <c r="V1389" s="108">
        <f t="shared" si="677"/>
        <v>0</v>
      </c>
      <c r="X1389" s="11">
        <f t="shared" si="678"/>
        <v>0</v>
      </c>
      <c r="Y1389" s="108">
        <f t="shared" si="679"/>
        <v>0</v>
      </c>
      <c r="AA1389" s="11">
        <f t="shared" si="680"/>
        <v>0</v>
      </c>
      <c r="AB1389" s="108">
        <f t="shared" si="681"/>
        <v>0</v>
      </c>
      <c r="AD1389" s="11">
        <f t="shared" si="682"/>
        <v>0</v>
      </c>
      <c r="AE1389" s="108">
        <f t="shared" si="683"/>
        <v>0</v>
      </c>
      <c r="AG1389" s="11">
        <f t="shared" si="684"/>
        <v>0</v>
      </c>
      <c r="AH1389" s="108">
        <f t="shared" si="685"/>
        <v>0</v>
      </c>
      <c r="AJ1389" s="11">
        <f t="shared" si="686"/>
        <v>0</v>
      </c>
      <c r="AK1389" s="108">
        <f t="shared" si="687"/>
        <v>0</v>
      </c>
      <c r="AM1389" s="11">
        <f t="shared" si="688"/>
        <v>0</v>
      </c>
      <c r="AN1389" s="108">
        <f t="shared" si="689"/>
        <v>0</v>
      </c>
      <c r="AP1389" s="11">
        <f t="shared" si="690"/>
        <v>0</v>
      </c>
      <c r="AQ1389" s="108">
        <f t="shared" si="691"/>
        <v>0</v>
      </c>
      <c r="AS1389" s="11">
        <f t="shared" si="692"/>
        <v>0</v>
      </c>
      <c r="AT1389" s="108">
        <f t="shared" si="693"/>
        <v>0</v>
      </c>
      <c r="AU1389" s="158" t="str">
        <f>IF(C1389="","",VLOOKUP(B1389,apoio!P:S,4,0))</f>
        <v/>
      </c>
    </row>
    <row r="1390" spans="1:47" ht="15" customHeight="1" x14ac:dyDescent="0.25">
      <c r="A1390" s="7" t="str">
        <f>IF('1_geral'!$D$33="","",'1_geral'!$A$33)</f>
        <v/>
      </c>
      <c r="B1390" s="49" t="str">
        <f>IF('1_geral'!$G$33="","",'1_geral'!$G$33)</f>
        <v/>
      </c>
      <c r="C1390" s="49" t="str">
        <f>IF('1_geral'!$D$33="","",'1_geral'!$D$33)</f>
        <v/>
      </c>
      <c r="D1390" s="35" t="str">
        <f>IF(C1390="","",1/'3_pessoal'!C$33)</f>
        <v/>
      </c>
      <c r="E1390" s="12">
        <f>IF(C1390="",0,'3_pessoal'!DY$33)</f>
        <v>0</v>
      </c>
      <c r="F1390" s="33">
        <f>IF(C1390="",0,'3_pessoal'!EA$33)</f>
        <v>0</v>
      </c>
      <c r="G1390" s="12">
        <f t="shared" si="669"/>
        <v>0</v>
      </c>
      <c r="I1390" s="12">
        <f t="shared" si="667"/>
        <v>0</v>
      </c>
      <c r="J1390" s="12">
        <f t="shared" si="668"/>
        <v>0</v>
      </c>
      <c r="L1390" s="12">
        <f t="shared" si="670"/>
        <v>0</v>
      </c>
      <c r="M1390" s="33">
        <f t="shared" si="671"/>
        <v>0</v>
      </c>
      <c r="O1390" s="12">
        <f t="shared" si="672"/>
        <v>0</v>
      </c>
      <c r="P1390" s="33">
        <f t="shared" si="673"/>
        <v>0</v>
      </c>
      <c r="R1390" s="12">
        <f t="shared" si="674"/>
        <v>0</v>
      </c>
      <c r="S1390" s="33">
        <f t="shared" si="675"/>
        <v>0</v>
      </c>
      <c r="U1390" s="12">
        <f t="shared" si="676"/>
        <v>0</v>
      </c>
      <c r="V1390" s="33">
        <f t="shared" si="677"/>
        <v>0</v>
      </c>
      <c r="X1390" s="12">
        <f t="shared" si="678"/>
        <v>0</v>
      </c>
      <c r="Y1390" s="33">
        <f t="shared" si="679"/>
        <v>0</v>
      </c>
      <c r="AA1390" s="12">
        <f t="shared" si="680"/>
        <v>0</v>
      </c>
      <c r="AB1390" s="33">
        <f t="shared" si="681"/>
        <v>0</v>
      </c>
      <c r="AD1390" s="12">
        <f t="shared" si="682"/>
        <v>0</v>
      </c>
      <c r="AE1390" s="33">
        <f t="shared" si="683"/>
        <v>0</v>
      </c>
      <c r="AG1390" s="12">
        <f t="shared" si="684"/>
        <v>0</v>
      </c>
      <c r="AH1390" s="33">
        <f t="shared" si="685"/>
        <v>0</v>
      </c>
      <c r="AJ1390" s="12">
        <f t="shared" si="686"/>
        <v>0</v>
      </c>
      <c r="AK1390" s="33">
        <f t="shared" si="687"/>
        <v>0</v>
      </c>
      <c r="AM1390" s="12">
        <f t="shared" si="688"/>
        <v>0</v>
      </c>
      <c r="AN1390" s="33">
        <f t="shared" si="689"/>
        <v>0</v>
      </c>
      <c r="AP1390" s="12">
        <f t="shared" si="690"/>
        <v>0</v>
      </c>
      <c r="AQ1390" s="33">
        <f t="shared" si="691"/>
        <v>0</v>
      </c>
      <c r="AS1390" s="12">
        <f t="shared" si="692"/>
        <v>0</v>
      </c>
      <c r="AT1390" s="33">
        <f t="shared" si="693"/>
        <v>0</v>
      </c>
      <c r="AU1390" s="158" t="str">
        <f>IF(C1390="","",VLOOKUP(B1390,apoio!P:S,4,0))</f>
        <v/>
      </c>
    </row>
    <row r="1391" spans="1:47" ht="15" customHeight="1" x14ac:dyDescent="0.25">
      <c r="A1391" s="10" t="str">
        <f>IF('1_geral'!$D$34="","",'1_geral'!$A$34)</f>
        <v/>
      </c>
      <c r="B1391" s="48" t="str">
        <f>IF('1_geral'!$G$34="","",'1_geral'!$G$34)</f>
        <v/>
      </c>
      <c r="C1391" s="48" t="str">
        <f>IF('1_geral'!$D$34="","",'1_geral'!$D$34)</f>
        <v/>
      </c>
      <c r="D1391" s="35" t="str">
        <f>IF(C1391="","",1/'3_pessoal'!C$34)</f>
        <v/>
      </c>
      <c r="E1391" s="11">
        <f>IF(C1391="",0,'3_pessoal'!DY$34)</f>
        <v>0</v>
      </c>
      <c r="F1391" s="108">
        <f>IF(C1391="",0,'3_pessoal'!EA$34)</f>
        <v>0</v>
      </c>
      <c r="G1391" s="11">
        <f t="shared" si="669"/>
        <v>0</v>
      </c>
      <c r="I1391" s="11">
        <f t="shared" si="667"/>
        <v>0</v>
      </c>
      <c r="J1391" s="112">
        <f t="shared" si="668"/>
        <v>0</v>
      </c>
      <c r="L1391" s="11">
        <f t="shared" si="670"/>
        <v>0</v>
      </c>
      <c r="M1391" s="108">
        <f t="shared" si="671"/>
        <v>0</v>
      </c>
      <c r="O1391" s="11">
        <f t="shared" si="672"/>
        <v>0</v>
      </c>
      <c r="P1391" s="108">
        <f t="shared" si="673"/>
        <v>0</v>
      </c>
      <c r="R1391" s="11">
        <f t="shared" si="674"/>
        <v>0</v>
      </c>
      <c r="S1391" s="108">
        <f t="shared" si="675"/>
        <v>0</v>
      </c>
      <c r="U1391" s="11">
        <f t="shared" si="676"/>
        <v>0</v>
      </c>
      <c r="V1391" s="108">
        <f t="shared" si="677"/>
        <v>0</v>
      </c>
      <c r="X1391" s="11">
        <f t="shared" si="678"/>
        <v>0</v>
      </c>
      <c r="Y1391" s="108">
        <f t="shared" si="679"/>
        <v>0</v>
      </c>
      <c r="AA1391" s="11">
        <f t="shared" si="680"/>
        <v>0</v>
      </c>
      <c r="AB1391" s="108">
        <f t="shared" si="681"/>
        <v>0</v>
      </c>
      <c r="AD1391" s="11">
        <f t="shared" si="682"/>
        <v>0</v>
      </c>
      <c r="AE1391" s="108">
        <f t="shared" si="683"/>
        <v>0</v>
      </c>
      <c r="AG1391" s="11">
        <f t="shared" si="684"/>
        <v>0</v>
      </c>
      <c r="AH1391" s="108">
        <f t="shared" si="685"/>
        <v>0</v>
      </c>
      <c r="AJ1391" s="11">
        <f t="shared" si="686"/>
        <v>0</v>
      </c>
      <c r="AK1391" s="108">
        <f t="shared" si="687"/>
        <v>0</v>
      </c>
      <c r="AM1391" s="11">
        <f t="shared" si="688"/>
        <v>0</v>
      </c>
      <c r="AN1391" s="108">
        <f t="shared" si="689"/>
        <v>0</v>
      </c>
      <c r="AP1391" s="11">
        <f t="shared" si="690"/>
        <v>0</v>
      </c>
      <c r="AQ1391" s="108">
        <f t="shared" si="691"/>
        <v>0</v>
      </c>
      <c r="AS1391" s="11">
        <f t="shared" si="692"/>
        <v>0</v>
      </c>
      <c r="AT1391" s="108">
        <f t="shared" si="693"/>
        <v>0</v>
      </c>
      <c r="AU1391" s="158" t="str">
        <f>IF(C1391="","",VLOOKUP(B1391,apoio!P:S,4,0))</f>
        <v/>
      </c>
    </row>
    <row r="1392" spans="1:47" ht="15" customHeight="1" x14ac:dyDescent="0.25">
      <c r="A1392" s="7" t="str">
        <f>IF('1_geral'!$D$35="","",'1_geral'!$A$35)</f>
        <v/>
      </c>
      <c r="B1392" s="49" t="str">
        <f>IF('1_geral'!$G$35="","",'1_geral'!$G$35)</f>
        <v/>
      </c>
      <c r="C1392" s="49" t="str">
        <f>IF('1_geral'!$D$35="","",'1_geral'!$D$35)</f>
        <v/>
      </c>
      <c r="D1392" s="35" t="str">
        <f>IF(C1392="","",1/'3_pessoal'!C$35)</f>
        <v/>
      </c>
      <c r="E1392" s="12">
        <f>IF(C1392="",0,'3_pessoal'!DY$35)</f>
        <v>0</v>
      </c>
      <c r="F1392" s="33">
        <f>IF(C1392="",0,'3_pessoal'!EA$35)</f>
        <v>0</v>
      </c>
      <c r="G1392" s="12">
        <f t="shared" si="669"/>
        <v>0</v>
      </c>
      <c r="I1392" s="12">
        <f t="shared" si="667"/>
        <v>0</v>
      </c>
      <c r="J1392" s="12">
        <f t="shared" si="668"/>
        <v>0</v>
      </c>
      <c r="L1392" s="12">
        <f t="shared" si="670"/>
        <v>0</v>
      </c>
      <c r="M1392" s="33">
        <f t="shared" si="671"/>
        <v>0</v>
      </c>
      <c r="O1392" s="12">
        <f t="shared" si="672"/>
        <v>0</v>
      </c>
      <c r="P1392" s="33">
        <f t="shared" si="673"/>
        <v>0</v>
      </c>
      <c r="R1392" s="12">
        <f t="shared" si="674"/>
        <v>0</v>
      </c>
      <c r="S1392" s="33">
        <f t="shared" si="675"/>
        <v>0</v>
      </c>
      <c r="U1392" s="12">
        <f t="shared" si="676"/>
        <v>0</v>
      </c>
      <c r="V1392" s="33">
        <f t="shared" si="677"/>
        <v>0</v>
      </c>
      <c r="X1392" s="12">
        <f t="shared" si="678"/>
        <v>0</v>
      </c>
      <c r="Y1392" s="33">
        <f t="shared" si="679"/>
        <v>0</v>
      </c>
      <c r="AA1392" s="12">
        <f t="shared" si="680"/>
        <v>0</v>
      </c>
      <c r="AB1392" s="33">
        <f t="shared" si="681"/>
        <v>0</v>
      </c>
      <c r="AD1392" s="12">
        <f t="shared" si="682"/>
        <v>0</v>
      </c>
      <c r="AE1392" s="33">
        <f t="shared" si="683"/>
        <v>0</v>
      </c>
      <c r="AG1392" s="12">
        <f t="shared" si="684"/>
        <v>0</v>
      </c>
      <c r="AH1392" s="33">
        <f t="shared" si="685"/>
        <v>0</v>
      </c>
      <c r="AJ1392" s="12">
        <f t="shared" si="686"/>
        <v>0</v>
      </c>
      <c r="AK1392" s="33">
        <f t="shared" si="687"/>
        <v>0</v>
      </c>
      <c r="AM1392" s="12">
        <f t="shared" si="688"/>
        <v>0</v>
      </c>
      <c r="AN1392" s="33">
        <f t="shared" si="689"/>
        <v>0</v>
      </c>
      <c r="AP1392" s="12">
        <f t="shared" si="690"/>
        <v>0</v>
      </c>
      <c r="AQ1392" s="33">
        <f t="shared" si="691"/>
        <v>0</v>
      </c>
      <c r="AS1392" s="12">
        <f t="shared" si="692"/>
        <v>0</v>
      </c>
      <c r="AT1392" s="33">
        <f t="shared" si="693"/>
        <v>0</v>
      </c>
      <c r="AU1392" s="158" t="str">
        <f>IF(C1392="","",VLOOKUP(B1392,apoio!P:S,4,0))</f>
        <v/>
      </c>
    </row>
    <row r="1393" spans="1:47" ht="15" customHeight="1" x14ac:dyDescent="0.25">
      <c r="A1393" s="10" t="str">
        <f>IF('1_geral'!$D$36="","",'1_geral'!$A$36)</f>
        <v/>
      </c>
      <c r="B1393" s="48" t="str">
        <f>IF('1_geral'!$G$36="","",'1_geral'!$G$36)</f>
        <v/>
      </c>
      <c r="C1393" s="48" t="str">
        <f>IF('1_geral'!$D$36="","",'1_geral'!$D$36)</f>
        <v/>
      </c>
      <c r="D1393" s="35" t="str">
        <f>IF(C1393="","",1/'3_pessoal'!C$36)</f>
        <v/>
      </c>
      <c r="E1393" s="11">
        <f>IF(C1393="",0,'3_pessoal'!DY$36)</f>
        <v>0</v>
      </c>
      <c r="F1393" s="108">
        <f>IF(C1393="",0,'3_pessoal'!EA$36)</f>
        <v>0</v>
      </c>
      <c r="G1393" s="11">
        <f t="shared" si="669"/>
        <v>0</v>
      </c>
      <c r="I1393" s="11">
        <f t="shared" si="667"/>
        <v>0</v>
      </c>
      <c r="J1393" s="112">
        <f t="shared" si="668"/>
        <v>0</v>
      </c>
      <c r="L1393" s="11">
        <f t="shared" si="670"/>
        <v>0</v>
      </c>
      <c r="M1393" s="108">
        <f t="shared" si="671"/>
        <v>0</v>
      </c>
      <c r="O1393" s="11">
        <f t="shared" si="672"/>
        <v>0</v>
      </c>
      <c r="P1393" s="108">
        <f t="shared" si="673"/>
        <v>0</v>
      </c>
      <c r="R1393" s="11">
        <f t="shared" si="674"/>
        <v>0</v>
      </c>
      <c r="S1393" s="108">
        <f t="shared" si="675"/>
        <v>0</v>
      </c>
      <c r="U1393" s="11">
        <f t="shared" si="676"/>
        <v>0</v>
      </c>
      <c r="V1393" s="108">
        <f t="shared" si="677"/>
        <v>0</v>
      </c>
      <c r="X1393" s="11">
        <f t="shared" si="678"/>
        <v>0</v>
      </c>
      <c r="Y1393" s="108">
        <f t="shared" si="679"/>
        <v>0</v>
      </c>
      <c r="AA1393" s="11">
        <f t="shared" si="680"/>
        <v>0</v>
      </c>
      <c r="AB1393" s="108">
        <f t="shared" si="681"/>
        <v>0</v>
      </c>
      <c r="AD1393" s="11">
        <f t="shared" si="682"/>
        <v>0</v>
      </c>
      <c r="AE1393" s="108">
        <f t="shared" si="683"/>
        <v>0</v>
      </c>
      <c r="AG1393" s="11">
        <f t="shared" si="684"/>
        <v>0</v>
      </c>
      <c r="AH1393" s="108">
        <f t="shared" si="685"/>
        <v>0</v>
      </c>
      <c r="AJ1393" s="11">
        <f t="shared" si="686"/>
        <v>0</v>
      </c>
      <c r="AK1393" s="108">
        <f t="shared" si="687"/>
        <v>0</v>
      </c>
      <c r="AM1393" s="11">
        <f t="shared" si="688"/>
        <v>0</v>
      </c>
      <c r="AN1393" s="108">
        <f t="shared" si="689"/>
        <v>0</v>
      </c>
      <c r="AP1393" s="11">
        <f t="shared" si="690"/>
        <v>0</v>
      </c>
      <c r="AQ1393" s="108">
        <f t="shared" si="691"/>
        <v>0</v>
      </c>
      <c r="AS1393" s="11">
        <f t="shared" si="692"/>
        <v>0</v>
      </c>
      <c r="AT1393" s="108">
        <f t="shared" si="693"/>
        <v>0</v>
      </c>
      <c r="AU1393" s="158" t="str">
        <f>IF(C1393="","",VLOOKUP(B1393,apoio!P:S,4,0))</f>
        <v/>
      </c>
    </row>
    <row r="1394" spans="1:47" ht="15" customHeight="1" x14ac:dyDescent="0.25">
      <c r="A1394" s="7" t="str">
        <f>IF('1_geral'!$D$37="","",'1_geral'!$A$37)</f>
        <v/>
      </c>
      <c r="B1394" s="49" t="str">
        <f>IF('1_geral'!$G$37="","",'1_geral'!$G$37)</f>
        <v/>
      </c>
      <c r="C1394" s="49" t="str">
        <f>IF('1_geral'!$D$37="","",'1_geral'!$D$37)</f>
        <v/>
      </c>
      <c r="D1394" s="35" t="str">
        <f>IF(C1394="","",1/'3_pessoal'!C$37)</f>
        <v/>
      </c>
      <c r="E1394" s="12">
        <f>IF(C1394="",0,'3_pessoal'!DY$37)</f>
        <v>0</v>
      </c>
      <c r="F1394" s="33">
        <f>IF(C1394="",0,'3_pessoal'!EA$37)</f>
        <v>0</v>
      </c>
      <c r="G1394" s="12">
        <f t="shared" si="669"/>
        <v>0</v>
      </c>
      <c r="I1394" s="12">
        <f t="shared" si="667"/>
        <v>0</v>
      </c>
      <c r="J1394" s="12">
        <f t="shared" si="668"/>
        <v>0</v>
      </c>
      <c r="L1394" s="12">
        <f t="shared" si="670"/>
        <v>0</v>
      </c>
      <c r="M1394" s="33">
        <f t="shared" si="671"/>
        <v>0</v>
      </c>
      <c r="O1394" s="12">
        <f t="shared" si="672"/>
        <v>0</v>
      </c>
      <c r="P1394" s="33">
        <f t="shared" si="673"/>
        <v>0</v>
      </c>
      <c r="R1394" s="12">
        <f t="shared" si="674"/>
        <v>0</v>
      </c>
      <c r="S1394" s="33">
        <f t="shared" si="675"/>
        <v>0</v>
      </c>
      <c r="U1394" s="12">
        <f t="shared" si="676"/>
        <v>0</v>
      </c>
      <c r="V1394" s="33">
        <f t="shared" si="677"/>
        <v>0</v>
      </c>
      <c r="X1394" s="12">
        <f t="shared" si="678"/>
        <v>0</v>
      </c>
      <c r="Y1394" s="33">
        <f t="shared" si="679"/>
        <v>0</v>
      </c>
      <c r="AA1394" s="12">
        <f t="shared" si="680"/>
        <v>0</v>
      </c>
      <c r="AB1394" s="33">
        <f t="shared" si="681"/>
        <v>0</v>
      </c>
      <c r="AD1394" s="12">
        <f t="shared" si="682"/>
        <v>0</v>
      </c>
      <c r="AE1394" s="33">
        <f t="shared" si="683"/>
        <v>0</v>
      </c>
      <c r="AG1394" s="12">
        <f t="shared" si="684"/>
        <v>0</v>
      </c>
      <c r="AH1394" s="33">
        <f t="shared" si="685"/>
        <v>0</v>
      </c>
      <c r="AJ1394" s="12">
        <f t="shared" si="686"/>
        <v>0</v>
      </c>
      <c r="AK1394" s="33">
        <f t="shared" si="687"/>
        <v>0</v>
      </c>
      <c r="AM1394" s="12">
        <f t="shared" si="688"/>
        <v>0</v>
      </c>
      <c r="AN1394" s="33">
        <f t="shared" si="689"/>
        <v>0</v>
      </c>
      <c r="AP1394" s="12">
        <f t="shared" si="690"/>
        <v>0</v>
      </c>
      <c r="AQ1394" s="33">
        <f t="shared" si="691"/>
        <v>0</v>
      </c>
      <c r="AS1394" s="12">
        <f t="shared" si="692"/>
        <v>0</v>
      </c>
      <c r="AT1394" s="33">
        <f t="shared" si="693"/>
        <v>0</v>
      </c>
      <c r="AU1394" s="158" t="str">
        <f>IF(C1394="","",VLOOKUP(B1394,apoio!P:S,4,0))</f>
        <v/>
      </c>
    </row>
    <row r="1395" spans="1:47" ht="15" customHeight="1" x14ac:dyDescent="0.25">
      <c r="A1395" s="10" t="str">
        <f>IF('1_geral'!$D$38="","",'1_geral'!$A$38)</f>
        <v/>
      </c>
      <c r="B1395" s="48" t="str">
        <f>IF('1_geral'!$G$38="","",'1_geral'!$G$38)</f>
        <v/>
      </c>
      <c r="C1395" s="48" t="str">
        <f>IF('1_geral'!$D$38="","",'1_geral'!$D$38)</f>
        <v/>
      </c>
      <c r="D1395" s="35" t="str">
        <f>IF(C1395="","",1/'3_pessoal'!C$38)</f>
        <v/>
      </c>
      <c r="E1395" s="11">
        <f>IF(C1395="",0,'3_pessoal'!DY$38)</f>
        <v>0</v>
      </c>
      <c r="F1395" s="108">
        <f>IF(C1395="",0,'3_pessoal'!EA$38)</f>
        <v>0</v>
      </c>
      <c r="G1395" s="11">
        <f t="shared" si="669"/>
        <v>0</v>
      </c>
      <c r="I1395" s="11">
        <f t="shared" si="667"/>
        <v>0</v>
      </c>
      <c r="J1395" s="112">
        <f t="shared" si="668"/>
        <v>0</v>
      </c>
      <c r="L1395" s="11">
        <f t="shared" si="670"/>
        <v>0</v>
      </c>
      <c r="M1395" s="108">
        <f t="shared" si="671"/>
        <v>0</v>
      </c>
      <c r="O1395" s="11">
        <f t="shared" si="672"/>
        <v>0</v>
      </c>
      <c r="P1395" s="108">
        <f t="shared" si="673"/>
        <v>0</v>
      </c>
      <c r="R1395" s="11">
        <f t="shared" si="674"/>
        <v>0</v>
      </c>
      <c r="S1395" s="108">
        <f t="shared" si="675"/>
        <v>0</v>
      </c>
      <c r="U1395" s="11">
        <f t="shared" si="676"/>
        <v>0</v>
      </c>
      <c r="V1395" s="108">
        <f t="shared" si="677"/>
        <v>0</v>
      </c>
      <c r="X1395" s="11">
        <f t="shared" si="678"/>
        <v>0</v>
      </c>
      <c r="Y1395" s="108">
        <f t="shared" si="679"/>
        <v>0</v>
      </c>
      <c r="AA1395" s="11">
        <f t="shared" si="680"/>
        <v>0</v>
      </c>
      <c r="AB1395" s="108">
        <f t="shared" si="681"/>
        <v>0</v>
      </c>
      <c r="AD1395" s="11">
        <f t="shared" si="682"/>
        <v>0</v>
      </c>
      <c r="AE1395" s="108">
        <f t="shared" si="683"/>
        <v>0</v>
      </c>
      <c r="AG1395" s="11">
        <f t="shared" si="684"/>
        <v>0</v>
      </c>
      <c r="AH1395" s="108">
        <f t="shared" si="685"/>
        <v>0</v>
      </c>
      <c r="AJ1395" s="11">
        <f t="shared" si="686"/>
        <v>0</v>
      </c>
      <c r="AK1395" s="108">
        <f t="shared" si="687"/>
        <v>0</v>
      </c>
      <c r="AM1395" s="11">
        <f t="shared" si="688"/>
        <v>0</v>
      </c>
      <c r="AN1395" s="108">
        <f t="shared" si="689"/>
        <v>0</v>
      </c>
      <c r="AP1395" s="11">
        <f t="shared" si="690"/>
        <v>0</v>
      </c>
      <c r="AQ1395" s="108">
        <f t="shared" si="691"/>
        <v>0</v>
      </c>
      <c r="AS1395" s="11">
        <f t="shared" si="692"/>
        <v>0</v>
      </c>
      <c r="AT1395" s="108">
        <f t="shared" si="693"/>
        <v>0</v>
      </c>
      <c r="AU1395" s="158" t="str">
        <f>IF(C1395="","",VLOOKUP(B1395,apoio!P:S,4,0))</f>
        <v/>
      </c>
    </row>
    <row r="1396" spans="1:47" ht="15" customHeight="1" x14ac:dyDescent="0.25">
      <c r="A1396" s="7" t="str">
        <f>IF('1_geral'!$D$39="","",'1_geral'!$A$39)</f>
        <v/>
      </c>
      <c r="B1396" s="49" t="str">
        <f>IF('1_geral'!$G$39="","",'1_geral'!$G$39)</f>
        <v/>
      </c>
      <c r="C1396" s="49" t="str">
        <f>IF('1_geral'!$D$39="","",'1_geral'!$D$39)</f>
        <v/>
      </c>
      <c r="D1396" s="35" t="str">
        <f>IF(C1396="","",1/'3_pessoal'!C$39)</f>
        <v/>
      </c>
      <c r="E1396" s="12">
        <f>IF(C1396="",0,'3_pessoal'!DY$39)</f>
        <v>0</v>
      </c>
      <c r="F1396" s="33">
        <f>IF(C1396="",0,'3_pessoal'!EA$39)</f>
        <v>0</v>
      </c>
      <c r="G1396" s="12">
        <f t="shared" si="669"/>
        <v>0</v>
      </c>
      <c r="I1396" s="12">
        <f t="shared" si="667"/>
        <v>0</v>
      </c>
      <c r="J1396" s="12">
        <f t="shared" si="668"/>
        <v>0</v>
      </c>
      <c r="L1396" s="12">
        <f t="shared" si="670"/>
        <v>0</v>
      </c>
      <c r="M1396" s="33">
        <f t="shared" si="671"/>
        <v>0</v>
      </c>
      <c r="O1396" s="12">
        <f t="shared" si="672"/>
        <v>0</v>
      </c>
      <c r="P1396" s="33">
        <f t="shared" si="673"/>
        <v>0</v>
      </c>
      <c r="R1396" s="12">
        <f t="shared" si="674"/>
        <v>0</v>
      </c>
      <c r="S1396" s="33">
        <f t="shared" si="675"/>
        <v>0</v>
      </c>
      <c r="U1396" s="12">
        <f t="shared" si="676"/>
        <v>0</v>
      </c>
      <c r="V1396" s="33">
        <f t="shared" si="677"/>
        <v>0</v>
      </c>
      <c r="X1396" s="12">
        <f t="shared" si="678"/>
        <v>0</v>
      </c>
      <c r="Y1396" s="33">
        <f t="shared" si="679"/>
        <v>0</v>
      </c>
      <c r="AA1396" s="12">
        <f t="shared" si="680"/>
        <v>0</v>
      </c>
      <c r="AB1396" s="33">
        <f t="shared" si="681"/>
        <v>0</v>
      </c>
      <c r="AD1396" s="12">
        <f t="shared" si="682"/>
        <v>0</v>
      </c>
      <c r="AE1396" s="33">
        <f t="shared" si="683"/>
        <v>0</v>
      </c>
      <c r="AG1396" s="12">
        <f t="shared" si="684"/>
        <v>0</v>
      </c>
      <c r="AH1396" s="33">
        <f t="shared" si="685"/>
        <v>0</v>
      </c>
      <c r="AJ1396" s="12">
        <f t="shared" si="686"/>
        <v>0</v>
      </c>
      <c r="AK1396" s="33">
        <f t="shared" si="687"/>
        <v>0</v>
      </c>
      <c r="AM1396" s="12">
        <f t="shared" si="688"/>
        <v>0</v>
      </c>
      <c r="AN1396" s="33">
        <f t="shared" si="689"/>
        <v>0</v>
      </c>
      <c r="AP1396" s="12">
        <f t="shared" si="690"/>
        <v>0</v>
      </c>
      <c r="AQ1396" s="33">
        <f t="shared" si="691"/>
        <v>0</v>
      </c>
      <c r="AS1396" s="12">
        <f t="shared" si="692"/>
        <v>0</v>
      </c>
      <c r="AT1396" s="33">
        <f t="shared" si="693"/>
        <v>0</v>
      </c>
      <c r="AU1396" s="158" t="str">
        <f>IF(C1396="","",VLOOKUP(B1396,apoio!P:S,4,0))</f>
        <v/>
      </c>
    </row>
    <row r="1397" spans="1:47" ht="15" customHeight="1" x14ac:dyDescent="0.25">
      <c r="A1397" s="10" t="str">
        <f>IF('1_geral'!$D$40="","",'1_geral'!$A$40)</f>
        <v/>
      </c>
      <c r="B1397" s="48" t="str">
        <f>IF('1_geral'!$G$40="","",'1_geral'!$G$40)</f>
        <v/>
      </c>
      <c r="C1397" s="48" t="str">
        <f>IF('1_geral'!$D$40="","",'1_geral'!$D$40)</f>
        <v/>
      </c>
      <c r="D1397" s="35" t="str">
        <f>IF(C1397="","",1/'3_pessoal'!C$40)</f>
        <v/>
      </c>
      <c r="E1397" s="11">
        <f>IF(C1397="",0,'3_pessoal'!DY$40)</f>
        <v>0</v>
      </c>
      <c r="F1397" s="108">
        <f>IF(C1397="",0,'3_pessoal'!EA$40)</f>
        <v>0</v>
      </c>
      <c r="G1397" s="11">
        <f t="shared" si="669"/>
        <v>0</v>
      </c>
      <c r="I1397" s="11">
        <f t="shared" si="667"/>
        <v>0</v>
      </c>
      <c r="J1397" s="112">
        <f t="shared" si="668"/>
        <v>0</v>
      </c>
      <c r="L1397" s="11">
        <f t="shared" si="670"/>
        <v>0</v>
      </c>
      <c r="M1397" s="108">
        <f t="shared" si="671"/>
        <v>0</v>
      </c>
      <c r="O1397" s="11">
        <f t="shared" si="672"/>
        <v>0</v>
      </c>
      <c r="P1397" s="108">
        <f t="shared" si="673"/>
        <v>0</v>
      </c>
      <c r="R1397" s="11">
        <f t="shared" si="674"/>
        <v>0</v>
      </c>
      <c r="S1397" s="108">
        <f t="shared" si="675"/>
        <v>0</v>
      </c>
      <c r="U1397" s="11">
        <f t="shared" si="676"/>
        <v>0</v>
      </c>
      <c r="V1397" s="108">
        <f t="shared" si="677"/>
        <v>0</v>
      </c>
      <c r="X1397" s="11">
        <f t="shared" si="678"/>
        <v>0</v>
      </c>
      <c r="Y1397" s="108">
        <f t="shared" si="679"/>
        <v>0</v>
      </c>
      <c r="AA1397" s="11">
        <f t="shared" si="680"/>
        <v>0</v>
      </c>
      <c r="AB1397" s="108">
        <f t="shared" si="681"/>
        <v>0</v>
      </c>
      <c r="AD1397" s="11">
        <f t="shared" si="682"/>
        <v>0</v>
      </c>
      <c r="AE1397" s="108">
        <f t="shared" si="683"/>
        <v>0</v>
      </c>
      <c r="AG1397" s="11">
        <f t="shared" si="684"/>
        <v>0</v>
      </c>
      <c r="AH1397" s="108">
        <f t="shared" si="685"/>
        <v>0</v>
      </c>
      <c r="AJ1397" s="11">
        <f t="shared" si="686"/>
        <v>0</v>
      </c>
      <c r="AK1397" s="108">
        <f t="shared" si="687"/>
        <v>0</v>
      </c>
      <c r="AM1397" s="11">
        <f t="shared" si="688"/>
        <v>0</v>
      </c>
      <c r="AN1397" s="108">
        <f t="shared" si="689"/>
        <v>0</v>
      </c>
      <c r="AP1397" s="11">
        <f t="shared" si="690"/>
        <v>0</v>
      </c>
      <c r="AQ1397" s="108">
        <f t="shared" si="691"/>
        <v>0</v>
      </c>
      <c r="AS1397" s="11">
        <f t="shared" si="692"/>
        <v>0</v>
      </c>
      <c r="AT1397" s="108">
        <f t="shared" si="693"/>
        <v>0</v>
      </c>
      <c r="AU1397" s="158" t="str">
        <f>IF(C1397="","",VLOOKUP(B1397,apoio!P:S,4,0))</f>
        <v/>
      </c>
    </row>
    <row r="1398" spans="1:47" ht="15" customHeight="1" x14ac:dyDescent="0.25">
      <c r="A1398" s="7" t="str">
        <f>IF('1_geral'!$D$41="","",'1_geral'!$A$41)</f>
        <v/>
      </c>
      <c r="B1398" s="49" t="str">
        <f>IF('1_geral'!$G$41="","",'1_geral'!$G$41)</f>
        <v/>
      </c>
      <c r="C1398" s="49" t="str">
        <f>IF('1_geral'!$D$41="","",'1_geral'!$D$41)</f>
        <v/>
      </c>
      <c r="D1398" s="35" t="str">
        <f>IF(C1398="","",1/'3_pessoal'!C$41)</f>
        <v/>
      </c>
      <c r="E1398" s="12">
        <f>IF(C1398="",0,'3_pessoal'!DY$41)</f>
        <v>0</v>
      </c>
      <c r="F1398" s="33">
        <f>IF(C1398="",0,'3_pessoal'!EA$41)</f>
        <v>0</v>
      </c>
      <c r="G1398" s="12">
        <f t="shared" si="669"/>
        <v>0</v>
      </c>
      <c r="I1398" s="12">
        <f t="shared" si="667"/>
        <v>0</v>
      </c>
      <c r="J1398" s="12">
        <f t="shared" si="668"/>
        <v>0</v>
      </c>
      <c r="L1398" s="12">
        <f t="shared" si="670"/>
        <v>0</v>
      </c>
      <c r="M1398" s="33">
        <f t="shared" si="671"/>
        <v>0</v>
      </c>
      <c r="O1398" s="12">
        <f t="shared" si="672"/>
        <v>0</v>
      </c>
      <c r="P1398" s="33">
        <f t="shared" si="673"/>
        <v>0</v>
      </c>
      <c r="R1398" s="12">
        <f t="shared" si="674"/>
        <v>0</v>
      </c>
      <c r="S1398" s="33">
        <f t="shared" si="675"/>
        <v>0</v>
      </c>
      <c r="U1398" s="12">
        <f t="shared" si="676"/>
        <v>0</v>
      </c>
      <c r="V1398" s="33">
        <f t="shared" si="677"/>
        <v>0</v>
      </c>
      <c r="X1398" s="12">
        <f t="shared" si="678"/>
        <v>0</v>
      </c>
      <c r="Y1398" s="33">
        <f t="shared" si="679"/>
        <v>0</v>
      </c>
      <c r="AA1398" s="12">
        <f t="shared" si="680"/>
        <v>0</v>
      </c>
      <c r="AB1398" s="33">
        <f t="shared" si="681"/>
        <v>0</v>
      </c>
      <c r="AD1398" s="12">
        <f t="shared" si="682"/>
        <v>0</v>
      </c>
      <c r="AE1398" s="33">
        <f t="shared" si="683"/>
        <v>0</v>
      </c>
      <c r="AG1398" s="12">
        <f t="shared" si="684"/>
        <v>0</v>
      </c>
      <c r="AH1398" s="33">
        <f t="shared" si="685"/>
        <v>0</v>
      </c>
      <c r="AJ1398" s="12">
        <f t="shared" si="686"/>
        <v>0</v>
      </c>
      <c r="AK1398" s="33">
        <f t="shared" si="687"/>
        <v>0</v>
      </c>
      <c r="AM1398" s="12">
        <f t="shared" si="688"/>
        <v>0</v>
      </c>
      <c r="AN1398" s="33">
        <f t="shared" si="689"/>
        <v>0</v>
      </c>
      <c r="AP1398" s="12">
        <f t="shared" si="690"/>
        <v>0</v>
      </c>
      <c r="AQ1398" s="33">
        <f t="shared" si="691"/>
        <v>0</v>
      </c>
      <c r="AS1398" s="12">
        <f t="shared" si="692"/>
        <v>0</v>
      </c>
      <c r="AT1398" s="33">
        <f t="shared" si="693"/>
        <v>0</v>
      </c>
      <c r="AU1398" s="158" t="str">
        <f>IF(C1398="","",VLOOKUP(B1398,apoio!P:S,4,0))</f>
        <v/>
      </c>
    </row>
    <row r="1399" spans="1:47" ht="15" customHeight="1" x14ac:dyDescent="0.25">
      <c r="A1399" s="10" t="str">
        <f>IF('1_geral'!$D$42="","",'1_geral'!$A$42)</f>
        <v/>
      </c>
      <c r="B1399" s="48" t="str">
        <f>IF('1_geral'!$G$42="","",'1_geral'!$G$42)</f>
        <v/>
      </c>
      <c r="C1399" s="48" t="str">
        <f>IF('1_geral'!$D$42="","",'1_geral'!$D$42)</f>
        <v/>
      </c>
      <c r="D1399" s="35" t="str">
        <f>IF(C1399="","",1/'3_pessoal'!C$42)</f>
        <v/>
      </c>
      <c r="E1399" s="11">
        <f>IF(C1399="",0,'3_pessoal'!DY$42)</f>
        <v>0</v>
      </c>
      <c r="F1399" s="108">
        <f>IF(C1399="",0,'3_pessoal'!EA$42)</f>
        <v>0</v>
      </c>
      <c r="G1399" s="11">
        <f t="shared" si="669"/>
        <v>0</v>
      </c>
      <c r="I1399" s="11">
        <f t="shared" ref="I1399:I1416" si="694">IF(C1399="",0,SUM(L1399,O1399,R1399,U1399,X1399,AA1399,AD1399,AG1399,AJ1399,AM1399,AP1399,AS1399))</f>
        <v>0</v>
      </c>
      <c r="J1399" s="112">
        <f t="shared" ref="J1399:J1416" si="695">IF(C1399="",0,SUM(M1399,P1399,S1399,V1399,Y1399,AB1399,AE1399,AH1399,AK1399,AN1399,AQ1399,AT1399))</f>
        <v>0</v>
      </c>
      <c r="L1399" s="11">
        <f t="shared" si="670"/>
        <v>0</v>
      </c>
      <c r="M1399" s="108">
        <f t="shared" si="671"/>
        <v>0</v>
      </c>
      <c r="O1399" s="11">
        <f t="shared" si="672"/>
        <v>0</v>
      </c>
      <c r="P1399" s="108">
        <f t="shared" si="673"/>
        <v>0</v>
      </c>
      <c r="R1399" s="11">
        <f t="shared" si="674"/>
        <v>0</v>
      </c>
      <c r="S1399" s="108">
        <f t="shared" si="675"/>
        <v>0</v>
      </c>
      <c r="U1399" s="11">
        <f t="shared" si="676"/>
        <v>0</v>
      </c>
      <c r="V1399" s="108">
        <f t="shared" si="677"/>
        <v>0</v>
      </c>
      <c r="X1399" s="11">
        <f t="shared" si="678"/>
        <v>0</v>
      </c>
      <c r="Y1399" s="108">
        <f t="shared" si="679"/>
        <v>0</v>
      </c>
      <c r="AA1399" s="11">
        <f t="shared" si="680"/>
        <v>0</v>
      </c>
      <c r="AB1399" s="108">
        <f t="shared" si="681"/>
        <v>0</v>
      </c>
      <c r="AD1399" s="11">
        <f t="shared" si="682"/>
        <v>0</v>
      </c>
      <c r="AE1399" s="108">
        <f t="shared" si="683"/>
        <v>0</v>
      </c>
      <c r="AG1399" s="11">
        <f t="shared" si="684"/>
        <v>0</v>
      </c>
      <c r="AH1399" s="108">
        <f t="shared" si="685"/>
        <v>0</v>
      </c>
      <c r="AJ1399" s="11">
        <f t="shared" si="686"/>
        <v>0</v>
      </c>
      <c r="AK1399" s="108">
        <f t="shared" si="687"/>
        <v>0</v>
      </c>
      <c r="AM1399" s="11">
        <f t="shared" si="688"/>
        <v>0</v>
      </c>
      <c r="AN1399" s="108">
        <f t="shared" si="689"/>
        <v>0</v>
      </c>
      <c r="AP1399" s="11">
        <f t="shared" si="690"/>
        <v>0</v>
      </c>
      <c r="AQ1399" s="108">
        <f t="shared" si="691"/>
        <v>0</v>
      </c>
      <c r="AS1399" s="11">
        <f t="shared" si="692"/>
        <v>0</v>
      </c>
      <c r="AT1399" s="108">
        <f t="shared" si="693"/>
        <v>0</v>
      </c>
      <c r="AU1399" s="158" t="str">
        <f>IF(C1399="","",VLOOKUP(B1399,apoio!P:S,4,0))</f>
        <v/>
      </c>
    </row>
    <row r="1400" spans="1:47" ht="15" customHeight="1" x14ac:dyDescent="0.25">
      <c r="A1400" s="7" t="str">
        <f>IF('1_geral'!$D$43="","",'1_geral'!$A$43)</f>
        <v/>
      </c>
      <c r="B1400" s="49" t="str">
        <f>IF('1_geral'!$G$43="","",'1_geral'!$G$43)</f>
        <v/>
      </c>
      <c r="C1400" s="49" t="str">
        <f>IF('1_geral'!$D$43="","",'1_geral'!$D$43)</f>
        <v/>
      </c>
      <c r="D1400" s="35" t="str">
        <f>IF(C1400="","",1/'3_pessoal'!C$43)</f>
        <v/>
      </c>
      <c r="E1400" s="12">
        <f>IF(C1400="",0,'3_pessoal'!DY$43)</f>
        <v>0</v>
      </c>
      <c r="F1400" s="33">
        <f>IF(C1400="",0,'3_pessoal'!EA$43)</f>
        <v>0</v>
      </c>
      <c r="G1400" s="12">
        <f t="shared" si="669"/>
        <v>0</v>
      </c>
      <c r="I1400" s="12">
        <f t="shared" si="694"/>
        <v>0</v>
      </c>
      <c r="J1400" s="12">
        <f t="shared" si="695"/>
        <v>0</v>
      </c>
      <c r="L1400" s="12">
        <f t="shared" si="670"/>
        <v>0</v>
      </c>
      <c r="M1400" s="33">
        <f t="shared" si="671"/>
        <v>0</v>
      </c>
      <c r="O1400" s="12">
        <f t="shared" si="672"/>
        <v>0</v>
      </c>
      <c r="P1400" s="33">
        <f t="shared" si="673"/>
        <v>0</v>
      </c>
      <c r="R1400" s="12">
        <f t="shared" si="674"/>
        <v>0</v>
      </c>
      <c r="S1400" s="33">
        <f t="shared" si="675"/>
        <v>0</v>
      </c>
      <c r="U1400" s="12">
        <f t="shared" si="676"/>
        <v>0</v>
      </c>
      <c r="V1400" s="33">
        <f t="shared" si="677"/>
        <v>0</v>
      </c>
      <c r="X1400" s="12">
        <f t="shared" si="678"/>
        <v>0</v>
      </c>
      <c r="Y1400" s="33">
        <f t="shared" si="679"/>
        <v>0</v>
      </c>
      <c r="AA1400" s="12">
        <f t="shared" si="680"/>
        <v>0</v>
      </c>
      <c r="AB1400" s="33">
        <f t="shared" si="681"/>
        <v>0</v>
      </c>
      <c r="AD1400" s="12">
        <f t="shared" si="682"/>
        <v>0</v>
      </c>
      <c r="AE1400" s="33">
        <f t="shared" si="683"/>
        <v>0</v>
      </c>
      <c r="AG1400" s="12">
        <f t="shared" si="684"/>
        <v>0</v>
      </c>
      <c r="AH1400" s="33">
        <f t="shared" si="685"/>
        <v>0</v>
      </c>
      <c r="AJ1400" s="12">
        <f t="shared" si="686"/>
        <v>0</v>
      </c>
      <c r="AK1400" s="33">
        <f t="shared" si="687"/>
        <v>0</v>
      </c>
      <c r="AM1400" s="12">
        <f t="shared" si="688"/>
        <v>0</v>
      </c>
      <c r="AN1400" s="33">
        <f t="shared" si="689"/>
        <v>0</v>
      </c>
      <c r="AP1400" s="12">
        <f t="shared" si="690"/>
        <v>0</v>
      </c>
      <c r="AQ1400" s="33">
        <f t="shared" si="691"/>
        <v>0</v>
      </c>
      <c r="AS1400" s="12">
        <f t="shared" si="692"/>
        <v>0</v>
      </c>
      <c r="AT1400" s="33">
        <f t="shared" si="693"/>
        <v>0</v>
      </c>
      <c r="AU1400" s="158" t="str">
        <f>IF(C1400="","",VLOOKUP(B1400,apoio!P:S,4,0))</f>
        <v/>
      </c>
    </row>
    <row r="1401" spans="1:47" ht="15" customHeight="1" x14ac:dyDescent="0.25">
      <c r="A1401" s="10" t="str">
        <f>IF('1_geral'!$D$44="","",'1_geral'!$A$44)</f>
        <v/>
      </c>
      <c r="B1401" s="48" t="str">
        <f>IF('1_geral'!$G$44="","",'1_geral'!$G$44)</f>
        <v/>
      </c>
      <c r="C1401" s="48" t="str">
        <f>IF('1_geral'!$D$44="","",'1_geral'!$D$44)</f>
        <v/>
      </c>
      <c r="D1401" s="35" t="str">
        <f>IF(C1401="","",1/'3_pessoal'!C$44)</f>
        <v/>
      </c>
      <c r="E1401" s="11">
        <f>IF(C1401="",0,'3_pessoal'!DY$44)</f>
        <v>0</v>
      </c>
      <c r="F1401" s="108">
        <f>IF(C1401="",0,'3_pessoal'!EA$44)</f>
        <v>0</v>
      </c>
      <c r="G1401" s="11">
        <f t="shared" si="669"/>
        <v>0</v>
      </c>
      <c r="I1401" s="11">
        <f t="shared" si="694"/>
        <v>0</v>
      </c>
      <c r="J1401" s="112">
        <f t="shared" si="695"/>
        <v>0</v>
      </c>
      <c r="L1401" s="11">
        <f t="shared" si="670"/>
        <v>0</v>
      </c>
      <c r="M1401" s="108">
        <f t="shared" si="671"/>
        <v>0</v>
      </c>
      <c r="O1401" s="11">
        <f t="shared" si="672"/>
        <v>0</v>
      </c>
      <c r="P1401" s="108">
        <f t="shared" si="673"/>
        <v>0</v>
      </c>
      <c r="R1401" s="11">
        <f t="shared" si="674"/>
        <v>0</v>
      </c>
      <c r="S1401" s="108">
        <f t="shared" si="675"/>
        <v>0</v>
      </c>
      <c r="U1401" s="11">
        <f t="shared" si="676"/>
        <v>0</v>
      </c>
      <c r="V1401" s="108">
        <f t="shared" si="677"/>
        <v>0</v>
      </c>
      <c r="X1401" s="11">
        <f t="shared" si="678"/>
        <v>0</v>
      </c>
      <c r="Y1401" s="108">
        <f t="shared" si="679"/>
        <v>0</v>
      </c>
      <c r="AA1401" s="11">
        <f t="shared" si="680"/>
        <v>0</v>
      </c>
      <c r="AB1401" s="108">
        <f t="shared" si="681"/>
        <v>0</v>
      </c>
      <c r="AD1401" s="11">
        <f t="shared" si="682"/>
        <v>0</v>
      </c>
      <c r="AE1401" s="108">
        <f t="shared" si="683"/>
        <v>0</v>
      </c>
      <c r="AG1401" s="11">
        <f t="shared" si="684"/>
        <v>0</v>
      </c>
      <c r="AH1401" s="108">
        <f t="shared" si="685"/>
        <v>0</v>
      </c>
      <c r="AJ1401" s="11">
        <f t="shared" si="686"/>
        <v>0</v>
      </c>
      <c r="AK1401" s="108">
        <f t="shared" si="687"/>
        <v>0</v>
      </c>
      <c r="AM1401" s="11">
        <f t="shared" si="688"/>
        <v>0</v>
      </c>
      <c r="AN1401" s="108">
        <f t="shared" si="689"/>
        <v>0</v>
      </c>
      <c r="AP1401" s="11">
        <f t="shared" si="690"/>
        <v>0</v>
      </c>
      <c r="AQ1401" s="108">
        <f t="shared" si="691"/>
        <v>0</v>
      </c>
      <c r="AS1401" s="11">
        <f t="shared" si="692"/>
        <v>0</v>
      </c>
      <c r="AT1401" s="108">
        <f t="shared" si="693"/>
        <v>0</v>
      </c>
      <c r="AU1401" s="158" t="str">
        <f>IF(C1401="","",VLOOKUP(B1401,apoio!P:S,4,0))</f>
        <v/>
      </c>
    </row>
    <row r="1402" spans="1:47" ht="15" customHeight="1" x14ac:dyDescent="0.25">
      <c r="A1402" s="7" t="str">
        <f>IF('1_geral'!$D$45="","",'1_geral'!$A$45)</f>
        <v/>
      </c>
      <c r="B1402" s="49" t="str">
        <f>IF('1_geral'!$G$45="","",'1_geral'!$G$45)</f>
        <v/>
      </c>
      <c r="C1402" s="49" t="str">
        <f>IF('1_geral'!$D$45="","",'1_geral'!$D$45)</f>
        <v/>
      </c>
      <c r="D1402" s="35" t="str">
        <f>IF(C1402="","",1/'3_pessoal'!C$45)</f>
        <v/>
      </c>
      <c r="E1402" s="12">
        <f>IF(C1402="",0,'3_pessoal'!DY$45)</f>
        <v>0</v>
      </c>
      <c r="F1402" s="33">
        <f>IF(C1402="",0,'3_pessoal'!EA$45)</f>
        <v>0</v>
      </c>
      <c r="G1402" s="12">
        <f t="shared" si="669"/>
        <v>0</v>
      </c>
      <c r="I1402" s="12">
        <f t="shared" si="694"/>
        <v>0</v>
      </c>
      <c r="J1402" s="12">
        <f t="shared" si="695"/>
        <v>0</v>
      </c>
      <c r="L1402" s="12">
        <f t="shared" si="670"/>
        <v>0</v>
      </c>
      <c r="M1402" s="33">
        <f t="shared" si="671"/>
        <v>0</v>
      </c>
      <c r="O1402" s="12">
        <f t="shared" si="672"/>
        <v>0</v>
      </c>
      <c r="P1402" s="33">
        <f t="shared" si="673"/>
        <v>0</v>
      </c>
      <c r="R1402" s="12">
        <f t="shared" si="674"/>
        <v>0</v>
      </c>
      <c r="S1402" s="33">
        <f t="shared" si="675"/>
        <v>0</v>
      </c>
      <c r="U1402" s="12">
        <f t="shared" si="676"/>
        <v>0</v>
      </c>
      <c r="V1402" s="33">
        <f t="shared" si="677"/>
        <v>0</v>
      </c>
      <c r="X1402" s="12">
        <f t="shared" si="678"/>
        <v>0</v>
      </c>
      <c r="Y1402" s="33">
        <f t="shared" si="679"/>
        <v>0</v>
      </c>
      <c r="AA1402" s="12">
        <f t="shared" si="680"/>
        <v>0</v>
      </c>
      <c r="AB1402" s="33">
        <f t="shared" si="681"/>
        <v>0</v>
      </c>
      <c r="AD1402" s="12">
        <f t="shared" si="682"/>
        <v>0</v>
      </c>
      <c r="AE1402" s="33">
        <f t="shared" si="683"/>
        <v>0</v>
      </c>
      <c r="AG1402" s="12">
        <f t="shared" si="684"/>
        <v>0</v>
      </c>
      <c r="AH1402" s="33">
        <f t="shared" si="685"/>
        <v>0</v>
      </c>
      <c r="AJ1402" s="12">
        <f t="shared" si="686"/>
        <v>0</v>
      </c>
      <c r="AK1402" s="33">
        <f t="shared" si="687"/>
        <v>0</v>
      </c>
      <c r="AM1402" s="12">
        <f t="shared" si="688"/>
        <v>0</v>
      </c>
      <c r="AN1402" s="33">
        <f t="shared" si="689"/>
        <v>0</v>
      </c>
      <c r="AP1402" s="12">
        <f t="shared" si="690"/>
        <v>0</v>
      </c>
      <c r="AQ1402" s="33">
        <f t="shared" si="691"/>
        <v>0</v>
      </c>
      <c r="AS1402" s="12">
        <f t="shared" si="692"/>
        <v>0</v>
      </c>
      <c r="AT1402" s="33">
        <f t="shared" si="693"/>
        <v>0</v>
      </c>
      <c r="AU1402" s="158" t="str">
        <f>IF(C1402="","",VLOOKUP(B1402,apoio!P:S,4,0))</f>
        <v/>
      </c>
    </row>
    <row r="1403" spans="1:47" ht="15" customHeight="1" x14ac:dyDescent="0.25">
      <c r="A1403" s="10" t="str">
        <f>IF('1_geral'!$D$46="","",'1_geral'!$A$46)</f>
        <v/>
      </c>
      <c r="B1403" s="48" t="str">
        <f>IF('1_geral'!$G$46="","",'1_geral'!$G$46)</f>
        <v/>
      </c>
      <c r="C1403" s="48" t="str">
        <f>IF('1_geral'!$D$46="","",'1_geral'!$D$46)</f>
        <v/>
      </c>
      <c r="D1403" s="35" t="str">
        <f>IF(C1403="","",1/'3_pessoal'!C$46)</f>
        <v/>
      </c>
      <c r="E1403" s="11">
        <f>IF(C1403="",0,'3_pessoal'!DY$46)</f>
        <v>0</v>
      </c>
      <c r="F1403" s="108">
        <f>IF(C1403="",0,'3_pessoal'!EA$46)</f>
        <v>0</v>
      </c>
      <c r="G1403" s="11">
        <f t="shared" si="669"/>
        <v>0</v>
      </c>
      <c r="I1403" s="11">
        <f t="shared" si="694"/>
        <v>0</v>
      </c>
      <c r="J1403" s="112">
        <f t="shared" si="695"/>
        <v>0</v>
      </c>
      <c r="L1403" s="11">
        <f t="shared" si="670"/>
        <v>0</v>
      </c>
      <c r="M1403" s="108">
        <f t="shared" si="671"/>
        <v>0</v>
      </c>
      <c r="O1403" s="11">
        <f t="shared" si="672"/>
        <v>0</v>
      </c>
      <c r="P1403" s="108">
        <f t="shared" si="673"/>
        <v>0</v>
      </c>
      <c r="R1403" s="11">
        <f t="shared" si="674"/>
        <v>0</v>
      </c>
      <c r="S1403" s="108">
        <f t="shared" si="675"/>
        <v>0</v>
      </c>
      <c r="U1403" s="11">
        <f t="shared" si="676"/>
        <v>0</v>
      </c>
      <c r="V1403" s="108">
        <f t="shared" si="677"/>
        <v>0</v>
      </c>
      <c r="X1403" s="11">
        <f t="shared" si="678"/>
        <v>0</v>
      </c>
      <c r="Y1403" s="108">
        <f t="shared" si="679"/>
        <v>0</v>
      </c>
      <c r="AA1403" s="11">
        <f t="shared" si="680"/>
        <v>0</v>
      </c>
      <c r="AB1403" s="108">
        <f t="shared" si="681"/>
        <v>0</v>
      </c>
      <c r="AD1403" s="11">
        <f t="shared" si="682"/>
        <v>0</v>
      </c>
      <c r="AE1403" s="108">
        <f t="shared" si="683"/>
        <v>0</v>
      </c>
      <c r="AG1403" s="11">
        <f t="shared" si="684"/>
        <v>0</v>
      </c>
      <c r="AH1403" s="108">
        <f t="shared" si="685"/>
        <v>0</v>
      </c>
      <c r="AJ1403" s="11">
        <f t="shared" si="686"/>
        <v>0</v>
      </c>
      <c r="AK1403" s="108">
        <f t="shared" si="687"/>
        <v>0</v>
      </c>
      <c r="AM1403" s="11">
        <f t="shared" si="688"/>
        <v>0</v>
      </c>
      <c r="AN1403" s="108">
        <f t="shared" si="689"/>
        <v>0</v>
      </c>
      <c r="AP1403" s="11">
        <f t="shared" si="690"/>
        <v>0</v>
      </c>
      <c r="AQ1403" s="108">
        <f t="shared" si="691"/>
        <v>0</v>
      </c>
      <c r="AS1403" s="11">
        <f t="shared" si="692"/>
        <v>0</v>
      </c>
      <c r="AT1403" s="108">
        <f t="shared" si="693"/>
        <v>0</v>
      </c>
      <c r="AU1403" s="158" t="str">
        <f>IF(C1403="","",VLOOKUP(B1403,apoio!P:S,4,0))</f>
        <v/>
      </c>
    </row>
    <row r="1404" spans="1:47" ht="15" customHeight="1" x14ac:dyDescent="0.25">
      <c r="A1404" s="7" t="str">
        <f>IF('1_geral'!$D$47="","",'1_geral'!$A$47)</f>
        <v/>
      </c>
      <c r="B1404" s="49" t="str">
        <f>IF('1_geral'!$G$47="","",'1_geral'!$G$47)</f>
        <v/>
      </c>
      <c r="C1404" s="49" t="str">
        <f>IF('1_geral'!$D$47="","",'1_geral'!$D$47)</f>
        <v/>
      </c>
      <c r="D1404" s="35" t="str">
        <f>IF(C1404="","",1/'3_pessoal'!C$47)</f>
        <v/>
      </c>
      <c r="E1404" s="12">
        <f>IF(C1404="",0,'3_pessoal'!DY$47)</f>
        <v>0</v>
      </c>
      <c r="F1404" s="33">
        <f>IF(C1404="",0,'3_pessoal'!EA$47)</f>
        <v>0</v>
      </c>
      <c r="G1404" s="12">
        <f t="shared" si="669"/>
        <v>0</v>
      </c>
      <c r="I1404" s="12">
        <f t="shared" si="694"/>
        <v>0</v>
      </c>
      <c r="J1404" s="12">
        <f t="shared" si="695"/>
        <v>0</v>
      </c>
      <c r="L1404" s="12">
        <f t="shared" si="670"/>
        <v>0</v>
      </c>
      <c r="M1404" s="33">
        <f t="shared" si="671"/>
        <v>0</v>
      </c>
      <c r="O1404" s="12">
        <f t="shared" si="672"/>
        <v>0</v>
      </c>
      <c r="P1404" s="33">
        <f t="shared" si="673"/>
        <v>0</v>
      </c>
      <c r="R1404" s="12">
        <f t="shared" si="674"/>
        <v>0</v>
      </c>
      <c r="S1404" s="33">
        <f t="shared" si="675"/>
        <v>0</v>
      </c>
      <c r="U1404" s="12">
        <f t="shared" si="676"/>
        <v>0</v>
      </c>
      <c r="V1404" s="33">
        <f t="shared" si="677"/>
        <v>0</v>
      </c>
      <c r="X1404" s="12">
        <f t="shared" si="678"/>
        <v>0</v>
      </c>
      <c r="Y1404" s="33">
        <f t="shared" si="679"/>
        <v>0</v>
      </c>
      <c r="AA1404" s="12">
        <f t="shared" si="680"/>
        <v>0</v>
      </c>
      <c r="AB1404" s="33">
        <f t="shared" si="681"/>
        <v>0</v>
      </c>
      <c r="AD1404" s="12">
        <f t="shared" si="682"/>
        <v>0</v>
      </c>
      <c r="AE1404" s="33">
        <f t="shared" si="683"/>
        <v>0</v>
      </c>
      <c r="AG1404" s="12">
        <f t="shared" si="684"/>
        <v>0</v>
      </c>
      <c r="AH1404" s="33">
        <f t="shared" si="685"/>
        <v>0</v>
      </c>
      <c r="AJ1404" s="12">
        <f t="shared" si="686"/>
        <v>0</v>
      </c>
      <c r="AK1404" s="33">
        <f t="shared" si="687"/>
        <v>0</v>
      </c>
      <c r="AM1404" s="12">
        <f t="shared" si="688"/>
        <v>0</v>
      </c>
      <c r="AN1404" s="33">
        <f t="shared" si="689"/>
        <v>0</v>
      </c>
      <c r="AP1404" s="12">
        <f t="shared" si="690"/>
        <v>0</v>
      </c>
      <c r="AQ1404" s="33">
        <f t="shared" si="691"/>
        <v>0</v>
      </c>
      <c r="AS1404" s="12">
        <f t="shared" si="692"/>
        <v>0</v>
      </c>
      <c r="AT1404" s="33">
        <f t="shared" si="693"/>
        <v>0</v>
      </c>
      <c r="AU1404" s="158" t="str">
        <f>IF(C1404="","",VLOOKUP(B1404,apoio!P:S,4,0))</f>
        <v/>
      </c>
    </row>
    <row r="1405" spans="1:47" ht="15" customHeight="1" x14ac:dyDescent="0.25">
      <c r="A1405" s="10" t="str">
        <f>IF('1_geral'!$D$48="","",'1_geral'!$A$48)</f>
        <v/>
      </c>
      <c r="B1405" s="48" t="str">
        <f>IF('1_geral'!$G$48="","",'1_geral'!$G$48)</f>
        <v/>
      </c>
      <c r="C1405" s="48" t="str">
        <f>IF('1_geral'!$D$48="","",'1_geral'!$D$48)</f>
        <v/>
      </c>
      <c r="D1405" s="35" t="str">
        <f>IF(C1405="","",1/'3_pessoal'!C$48)</f>
        <v/>
      </c>
      <c r="E1405" s="11">
        <f>IF(C1405="",0,'3_pessoal'!DY$48)</f>
        <v>0</v>
      </c>
      <c r="F1405" s="108">
        <f>IF(C1405="",0,'3_pessoal'!EA$48)</f>
        <v>0</v>
      </c>
      <c r="G1405" s="11">
        <f t="shared" si="669"/>
        <v>0</v>
      </c>
      <c r="I1405" s="11">
        <f t="shared" si="694"/>
        <v>0</v>
      </c>
      <c r="J1405" s="112">
        <f t="shared" si="695"/>
        <v>0</v>
      </c>
      <c r="L1405" s="11">
        <f t="shared" si="670"/>
        <v>0</v>
      </c>
      <c r="M1405" s="108">
        <f t="shared" si="671"/>
        <v>0</v>
      </c>
      <c r="O1405" s="11">
        <f t="shared" si="672"/>
        <v>0</v>
      </c>
      <c r="P1405" s="108">
        <f t="shared" si="673"/>
        <v>0</v>
      </c>
      <c r="R1405" s="11">
        <f t="shared" si="674"/>
        <v>0</v>
      </c>
      <c r="S1405" s="108">
        <f t="shared" si="675"/>
        <v>0</v>
      </c>
      <c r="U1405" s="11">
        <f t="shared" si="676"/>
        <v>0</v>
      </c>
      <c r="V1405" s="108">
        <f t="shared" si="677"/>
        <v>0</v>
      </c>
      <c r="X1405" s="11">
        <f t="shared" si="678"/>
        <v>0</v>
      </c>
      <c r="Y1405" s="108">
        <f t="shared" si="679"/>
        <v>0</v>
      </c>
      <c r="AA1405" s="11">
        <f t="shared" si="680"/>
        <v>0</v>
      </c>
      <c r="AB1405" s="108">
        <f t="shared" si="681"/>
        <v>0</v>
      </c>
      <c r="AD1405" s="11">
        <f t="shared" si="682"/>
        <v>0</v>
      </c>
      <c r="AE1405" s="108">
        <f t="shared" si="683"/>
        <v>0</v>
      </c>
      <c r="AG1405" s="11">
        <f t="shared" si="684"/>
        <v>0</v>
      </c>
      <c r="AH1405" s="108">
        <f t="shared" si="685"/>
        <v>0</v>
      </c>
      <c r="AJ1405" s="11">
        <f t="shared" si="686"/>
        <v>0</v>
      </c>
      <c r="AK1405" s="108">
        <f t="shared" si="687"/>
        <v>0</v>
      </c>
      <c r="AM1405" s="11">
        <f t="shared" si="688"/>
        <v>0</v>
      </c>
      <c r="AN1405" s="108">
        <f t="shared" si="689"/>
        <v>0</v>
      </c>
      <c r="AP1405" s="11">
        <f t="shared" si="690"/>
        <v>0</v>
      </c>
      <c r="AQ1405" s="108">
        <f t="shared" si="691"/>
        <v>0</v>
      </c>
      <c r="AS1405" s="11">
        <f t="shared" si="692"/>
        <v>0</v>
      </c>
      <c r="AT1405" s="108">
        <f t="shared" si="693"/>
        <v>0</v>
      </c>
      <c r="AU1405" s="158" t="str">
        <f>IF(C1405="","",VLOOKUP(B1405,apoio!P:S,4,0))</f>
        <v/>
      </c>
    </row>
    <row r="1406" spans="1:47" ht="15" customHeight="1" x14ac:dyDescent="0.25">
      <c r="A1406" s="7" t="str">
        <f>IF('1_geral'!$D$49="","",'1_geral'!$A$49)</f>
        <v/>
      </c>
      <c r="B1406" s="49" t="str">
        <f>IF('1_geral'!$G$49="","",'1_geral'!$G$49)</f>
        <v/>
      </c>
      <c r="C1406" s="49" t="str">
        <f>IF('1_geral'!$D$49="","",'1_geral'!$D$49)</f>
        <v/>
      </c>
      <c r="D1406" s="35" t="str">
        <f>IF(C1406="","",1/'3_pessoal'!C$49)</f>
        <v/>
      </c>
      <c r="E1406" s="12">
        <f>IF(C1406="",0,'3_pessoal'!DY$49)</f>
        <v>0</v>
      </c>
      <c r="F1406" s="33">
        <f>IF(C1406="",0,'3_pessoal'!EA$49)</f>
        <v>0</v>
      </c>
      <c r="G1406" s="12">
        <f t="shared" si="669"/>
        <v>0</v>
      </c>
      <c r="I1406" s="12">
        <f t="shared" si="694"/>
        <v>0</v>
      </c>
      <c r="J1406" s="12">
        <f t="shared" si="695"/>
        <v>0</v>
      </c>
      <c r="L1406" s="12">
        <f t="shared" si="670"/>
        <v>0</v>
      </c>
      <c r="M1406" s="33">
        <f t="shared" si="671"/>
        <v>0</v>
      </c>
      <c r="O1406" s="12">
        <f t="shared" si="672"/>
        <v>0</v>
      </c>
      <c r="P1406" s="33">
        <f t="shared" si="673"/>
        <v>0</v>
      </c>
      <c r="R1406" s="12">
        <f t="shared" si="674"/>
        <v>0</v>
      </c>
      <c r="S1406" s="33">
        <f t="shared" si="675"/>
        <v>0</v>
      </c>
      <c r="U1406" s="12">
        <f t="shared" si="676"/>
        <v>0</v>
      </c>
      <c r="V1406" s="33">
        <f t="shared" si="677"/>
        <v>0</v>
      </c>
      <c r="X1406" s="12">
        <f t="shared" si="678"/>
        <v>0</v>
      </c>
      <c r="Y1406" s="33">
        <f t="shared" si="679"/>
        <v>0</v>
      </c>
      <c r="AA1406" s="12">
        <f t="shared" si="680"/>
        <v>0</v>
      </c>
      <c r="AB1406" s="33">
        <f t="shared" si="681"/>
        <v>0</v>
      </c>
      <c r="AD1406" s="12">
        <f t="shared" si="682"/>
        <v>0</v>
      </c>
      <c r="AE1406" s="33">
        <f t="shared" si="683"/>
        <v>0</v>
      </c>
      <c r="AG1406" s="12">
        <f t="shared" si="684"/>
        <v>0</v>
      </c>
      <c r="AH1406" s="33">
        <f t="shared" si="685"/>
        <v>0</v>
      </c>
      <c r="AJ1406" s="12">
        <f t="shared" si="686"/>
        <v>0</v>
      </c>
      <c r="AK1406" s="33">
        <f t="shared" si="687"/>
        <v>0</v>
      </c>
      <c r="AM1406" s="12">
        <f t="shared" si="688"/>
        <v>0</v>
      </c>
      <c r="AN1406" s="33">
        <f t="shared" si="689"/>
        <v>0</v>
      </c>
      <c r="AP1406" s="12">
        <f t="shared" si="690"/>
        <v>0</v>
      </c>
      <c r="AQ1406" s="33">
        <f t="shared" si="691"/>
        <v>0</v>
      </c>
      <c r="AS1406" s="12">
        <f t="shared" si="692"/>
        <v>0</v>
      </c>
      <c r="AT1406" s="33">
        <f t="shared" si="693"/>
        <v>0</v>
      </c>
      <c r="AU1406" s="158" t="str">
        <f>IF(C1406="","",VLOOKUP(B1406,apoio!P:S,4,0))</f>
        <v/>
      </c>
    </row>
    <row r="1407" spans="1:47" ht="15" customHeight="1" x14ac:dyDescent="0.25">
      <c r="A1407" s="10" t="str">
        <f>IF('1_geral'!$D$50="","",'1_geral'!$A$50)</f>
        <v/>
      </c>
      <c r="B1407" s="48" t="str">
        <f>IF('1_geral'!$G$50="","",'1_geral'!$G$50)</f>
        <v/>
      </c>
      <c r="C1407" s="48" t="str">
        <f>IF('1_geral'!$D$50="","",'1_geral'!$D$50)</f>
        <v/>
      </c>
      <c r="D1407" s="35" t="str">
        <f>IF(C1407="","",1/'3_pessoal'!C$50)</f>
        <v/>
      </c>
      <c r="E1407" s="11">
        <f>IF(C1407="",0,'3_pessoal'!DY$50)</f>
        <v>0</v>
      </c>
      <c r="F1407" s="108">
        <f>IF(C1407="",0,'3_pessoal'!EA$50)</f>
        <v>0</v>
      </c>
      <c r="G1407" s="11">
        <f t="shared" si="669"/>
        <v>0</v>
      </c>
      <c r="I1407" s="11">
        <f t="shared" si="694"/>
        <v>0</v>
      </c>
      <c r="J1407" s="112">
        <f t="shared" si="695"/>
        <v>0</v>
      </c>
      <c r="L1407" s="11">
        <f t="shared" si="670"/>
        <v>0</v>
      </c>
      <c r="M1407" s="108">
        <f t="shared" si="671"/>
        <v>0</v>
      </c>
      <c r="O1407" s="11">
        <f t="shared" si="672"/>
        <v>0</v>
      </c>
      <c r="P1407" s="108">
        <f t="shared" si="673"/>
        <v>0</v>
      </c>
      <c r="R1407" s="11">
        <f t="shared" si="674"/>
        <v>0</v>
      </c>
      <c r="S1407" s="108">
        <f t="shared" si="675"/>
        <v>0</v>
      </c>
      <c r="U1407" s="11">
        <f t="shared" si="676"/>
        <v>0</v>
      </c>
      <c r="V1407" s="108">
        <f t="shared" si="677"/>
        <v>0</v>
      </c>
      <c r="X1407" s="11">
        <f t="shared" si="678"/>
        <v>0</v>
      </c>
      <c r="Y1407" s="108">
        <f t="shared" si="679"/>
        <v>0</v>
      </c>
      <c r="AA1407" s="11">
        <f t="shared" si="680"/>
        <v>0</v>
      </c>
      <c r="AB1407" s="108">
        <f t="shared" si="681"/>
        <v>0</v>
      </c>
      <c r="AD1407" s="11">
        <f t="shared" si="682"/>
        <v>0</v>
      </c>
      <c r="AE1407" s="108">
        <f t="shared" si="683"/>
        <v>0</v>
      </c>
      <c r="AG1407" s="11">
        <f t="shared" si="684"/>
        <v>0</v>
      </c>
      <c r="AH1407" s="108">
        <f t="shared" si="685"/>
        <v>0</v>
      </c>
      <c r="AJ1407" s="11">
        <f t="shared" si="686"/>
        <v>0</v>
      </c>
      <c r="AK1407" s="108">
        <f t="shared" si="687"/>
        <v>0</v>
      </c>
      <c r="AM1407" s="11">
        <f t="shared" si="688"/>
        <v>0</v>
      </c>
      <c r="AN1407" s="108">
        <f t="shared" si="689"/>
        <v>0</v>
      </c>
      <c r="AP1407" s="11">
        <f t="shared" si="690"/>
        <v>0</v>
      </c>
      <c r="AQ1407" s="108">
        <f t="shared" si="691"/>
        <v>0</v>
      </c>
      <c r="AS1407" s="11">
        <f t="shared" si="692"/>
        <v>0</v>
      </c>
      <c r="AT1407" s="108">
        <f t="shared" si="693"/>
        <v>0</v>
      </c>
      <c r="AU1407" s="158" t="str">
        <f>IF(C1407="","",VLOOKUP(B1407,apoio!P:S,4,0))</f>
        <v/>
      </c>
    </row>
    <row r="1408" spans="1:47" ht="15" customHeight="1" x14ac:dyDescent="0.25">
      <c r="A1408" s="7" t="str">
        <f>IF('1_geral'!$D$51="","",'1_geral'!$A$51)</f>
        <v/>
      </c>
      <c r="B1408" s="49" t="str">
        <f>IF('1_geral'!$G$51="","",'1_geral'!$G$51)</f>
        <v/>
      </c>
      <c r="C1408" s="49" t="str">
        <f>IF('1_geral'!$D$51="","",'1_geral'!$D$51)</f>
        <v/>
      </c>
      <c r="D1408" s="35" t="str">
        <f>IF(C1408="","",1/'3_pessoal'!C$51)</f>
        <v/>
      </c>
      <c r="E1408" s="12">
        <f>IF(C1408="",0,'3_pessoal'!DY$51)</f>
        <v>0</v>
      </c>
      <c r="F1408" s="33">
        <f>IF(C1408="",0,'3_pessoal'!EA$51)</f>
        <v>0</v>
      </c>
      <c r="G1408" s="12">
        <f t="shared" si="669"/>
        <v>0</v>
      </c>
      <c r="I1408" s="12">
        <f t="shared" si="694"/>
        <v>0</v>
      </c>
      <c r="J1408" s="12">
        <f t="shared" si="695"/>
        <v>0</v>
      </c>
      <c r="L1408" s="12">
        <f t="shared" si="670"/>
        <v>0</v>
      </c>
      <c r="M1408" s="33">
        <f t="shared" si="671"/>
        <v>0</v>
      </c>
      <c r="O1408" s="12">
        <f t="shared" si="672"/>
        <v>0</v>
      </c>
      <c r="P1408" s="33">
        <f t="shared" si="673"/>
        <v>0</v>
      </c>
      <c r="R1408" s="12">
        <f t="shared" si="674"/>
        <v>0</v>
      </c>
      <c r="S1408" s="33">
        <f t="shared" si="675"/>
        <v>0</v>
      </c>
      <c r="U1408" s="12">
        <f t="shared" si="676"/>
        <v>0</v>
      </c>
      <c r="V1408" s="33">
        <f t="shared" si="677"/>
        <v>0</v>
      </c>
      <c r="X1408" s="12">
        <f t="shared" si="678"/>
        <v>0</v>
      </c>
      <c r="Y1408" s="33">
        <f t="shared" si="679"/>
        <v>0</v>
      </c>
      <c r="AA1408" s="12">
        <f t="shared" si="680"/>
        <v>0</v>
      </c>
      <c r="AB1408" s="33">
        <f t="shared" si="681"/>
        <v>0</v>
      </c>
      <c r="AD1408" s="12">
        <f t="shared" si="682"/>
        <v>0</v>
      </c>
      <c r="AE1408" s="33">
        <f t="shared" si="683"/>
        <v>0</v>
      </c>
      <c r="AG1408" s="12">
        <f t="shared" si="684"/>
        <v>0</v>
      </c>
      <c r="AH1408" s="33">
        <f t="shared" si="685"/>
        <v>0</v>
      </c>
      <c r="AJ1408" s="12">
        <f t="shared" si="686"/>
        <v>0</v>
      </c>
      <c r="AK1408" s="33">
        <f t="shared" si="687"/>
        <v>0</v>
      </c>
      <c r="AM1408" s="12">
        <f t="shared" si="688"/>
        <v>0</v>
      </c>
      <c r="AN1408" s="33">
        <f t="shared" si="689"/>
        <v>0</v>
      </c>
      <c r="AP1408" s="12">
        <f t="shared" si="690"/>
        <v>0</v>
      </c>
      <c r="AQ1408" s="33">
        <f t="shared" si="691"/>
        <v>0</v>
      </c>
      <c r="AS1408" s="12">
        <f t="shared" si="692"/>
        <v>0</v>
      </c>
      <c r="AT1408" s="33">
        <f t="shared" si="693"/>
        <v>0</v>
      </c>
      <c r="AU1408" s="158" t="str">
        <f>IF(C1408="","",VLOOKUP(B1408,apoio!P:S,4,0))</f>
        <v/>
      </c>
    </row>
    <row r="1409" spans="1:47" ht="15" customHeight="1" x14ac:dyDescent="0.25">
      <c r="A1409" s="10" t="str">
        <f>IF('1_geral'!$D$52="","",'1_geral'!$A$52)</f>
        <v/>
      </c>
      <c r="B1409" s="48" t="str">
        <f>IF('1_geral'!$G$52="","",'1_geral'!$G$52)</f>
        <v/>
      </c>
      <c r="C1409" s="48" t="str">
        <f>IF('1_geral'!$D$52="","",'1_geral'!$D$52)</f>
        <v/>
      </c>
      <c r="D1409" s="35" t="str">
        <f>IF(C1409="","",1/'3_pessoal'!C$52)</f>
        <v/>
      </c>
      <c r="E1409" s="11">
        <f>IF(C1409="",0,'3_pessoal'!DY$52)</f>
        <v>0</v>
      </c>
      <c r="F1409" s="108">
        <f>IF(C1409="",0,'3_pessoal'!EA$52)</f>
        <v>0</v>
      </c>
      <c r="G1409" s="11">
        <f t="shared" si="669"/>
        <v>0</v>
      </c>
      <c r="I1409" s="11">
        <f t="shared" si="694"/>
        <v>0</v>
      </c>
      <c r="J1409" s="112">
        <f t="shared" si="695"/>
        <v>0</v>
      </c>
      <c r="L1409" s="11">
        <f t="shared" si="670"/>
        <v>0</v>
      </c>
      <c r="M1409" s="108">
        <f t="shared" si="671"/>
        <v>0</v>
      </c>
      <c r="O1409" s="11">
        <f t="shared" si="672"/>
        <v>0</v>
      </c>
      <c r="P1409" s="108">
        <f t="shared" si="673"/>
        <v>0</v>
      </c>
      <c r="R1409" s="11">
        <f t="shared" si="674"/>
        <v>0</v>
      </c>
      <c r="S1409" s="108">
        <f t="shared" si="675"/>
        <v>0</v>
      </c>
      <c r="U1409" s="11">
        <f t="shared" si="676"/>
        <v>0</v>
      </c>
      <c r="V1409" s="108">
        <f t="shared" si="677"/>
        <v>0</v>
      </c>
      <c r="X1409" s="11">
        <f t="shared" si="678"/>
        <v>0</v>
      </c>
      <c r="Y1409" s="108">
        <f t="shared" si="679"/>
        <v>0</v>
      </c>
      <c r="AA1409" s="11">
        <f t="shared" si="680"/>
        <v>0</v>
      </c>
      <c r="AB1409" s="108">
        <f t="shared" si="681"/>
        <v>0</v>
      </c>
      <c r="AD1409" s="11">
        <f t="shared" si="682"/>
        <v>0</v>
      </c>
      <c r="AE1409" s="108">
        <f t="shared" si="683"/>
        <v>0</v>
      </c>
      <c r="AG1409" s="11">
        <f t="shared" si="684"/>
        <v>0</v>
      </c>
      <c r="AH1409" s="108">
        <f t="shared" si="685"/>
        <v>0</v>
      </c>
      <c r="AJ1409" s="11">
        <f t="shared" si="686"/>
        <v>0</v>
      </c>
      <c r="AK1409" s="108">
        <f t="shared" si="687"/>
        <v>0</v>
      </c>
      <c r="AM1409" s="11">
        <f t="shared" si="688"/>
        <v>0</v>
      </c>
      <c r="AN1409" s="108">
        <f t="shared" si="689"/>
        <v>0</v>
      </c>
      <c r="AP1409" s="11">
        <f t="shared" si="690"/>
        <v>0</v>
      </c>
      <c r="AQ1409" s="108">
        <f t="shared" si="691"/>
        <v>0</v>
      </c>
      <c r="AS1409" s="11">
        <f t="shared" si="692"/>
        <v>0</v>
      </c>
      <c r="AT1409" s="108">
        <f t="shared" si="693"/>
        <v>0</v>
      </c>
      <c r="AU1409" s="158" t="str">
        <f>IF(C1409="","",VLOOKUP(B1409,apoio!P:S,4,0))</f>
        <v/>
      </c>
    </row>
    <row r="1410" spans="1:47" ht="15" customHeight="1" x14ac:dyDescent="0.25">
      <c r="A1410" s="7" t="str">
        <f>IF('1_geral'!$D$53="","",'1_geral'!$A$53)</f>
        <v/>
      </c>
      <c r="B1410" s="49" t="str">
        <f>IF('1_geral'!$G$53="","",'1_geral'!$G$53)</f>
        <v/>
      </c>
      <c r="C1410" s="49" t="str">
        <f>IF('1_geral'!$D$53="","",'1_geral'!$D$53)</f>
        <v/>
      </c>
      <c r="D1410" s="35" t="str">
        <f>IF(C1410="","",1/'3_pessoal'!C$53)</f>
        <v/>
      </c>
      <c r="E1410" s="12">
        <f>IF(C1410="",0,'3_pessoal'!DY$53)</f>
        <v>0</v>
      </c>
      <c r="F1410" s="33">
        <f>IF(C1410="",0,'3_pessoal'!EA$53)</f>
        <v>0</v>
      </c>
      <c r="G1410" s="12">
        <f t="shared" si="669"/>
        <v>0</v>
      </c>
      <c r="I1410" s="12">
        <f t="shared" si="694"/>
        <v>0</v>
      </c>
      <c r="J1410" s="12">
        <f t="shared" si="695"/>
        <v>0</v>
      </c>
      <c r="L1410" s="12">
        <f t="shared" si="670"/>
        <v>0</v>
      </c>
      <c r="M1410" s="33">
        <f t="shared" si="671"/>
        <v>0</v>
      </c>
      <c r="O1410" s="12">
        <f t="shared" si="672"/>
        <v>0</v>
      </c>
      <c r="P1410" s="33">
        <f t="shared" si="673"/>
        <v>0</v>
      </c>
      <c r="R1410" s="12">
        <f t="shared" si="674"/>
        <v>0</v>
      </c>
      <c r="S1410" s="33">
        <f t="shared" si="675"/>
        <v>0</v>
      </c>
      <c r="U1410" s="12">
        <f t="shared" si="676"/>
        <v>0</v>
      </c>
      <c r="V1410" s="33">
        <f t="shared" si="677"/>
        <v>0</v>
      </c>
      <c r="X1410" s="12">
        <f t="shared" si="678"/>
        <v>0</v>
      </c>
      <c r="Y1410" s="33">
        <f t="shared" si="679"/>
        <v>0</v>
      </c>
      <c r="AA1410" s="12">
        <f t="shared" si="680"/>
        <v>0</v>
      </c>
      <c r="AB1410" s="33">
        <f t="shared" si="681"/>
        <v>0</v>
      </c>
      <c r="AD1410" s="12">
        <f t="shared" si="682"/>
        <v>0</v>
      </c>
      <c r="AE1410" s="33">
        <f t="shared" si="683"/>
        <v>0</v>
      </c>
      <c r="AG1410" s="12">
        <f t="shared" si="684"/>
        <v>0</v>
      </c>
      <c r="AH1410" s="33">
        <f t="shared" si="685"/>
        <v>0</v>
      </c>
      <c r="AJ1410" s="12">
        <f t="shared" si="686"/>
        <v>0</v>
      </c>
      <c r="AK1410" s="33">
        <f t="shared" si="687"/>
        <v>0</v>
      </c>
      <c r="AM1410" s="12">
        <f t="shared" si="688"/>
        <v>0</v>
      </c>
      <c r="AN1410" s="33">
        <f t="shared" si="689"/>
        <v>0</v>
      </c>
      <c r="AP1410" s="12">
        <f t="shared" si="690"/>
        <v>0</v>
      </c>
      <c r="AQ1410" s="33">
        <f t="shared" si="691"/>
        <v>0</v>
      </c>
      <c r="AS1410" s="12">
        <f t="shared" si="692"/>
        <v>0</v>
      </c>
      <c r="AT1410" s="33">
        <f t="shared" si="693"/>
        <v>0</v>
      </c>
      <c r="AU1410" s="158" t="str">
        <f>IF(C1410="","",VLOOKUP(B1410,apoio!P:S,4,0))</f>
        <v/>
      </c>
    </row>
    <row r="1411" spans="1:47" ht="15" customHeight="1" x14ac:dyDescent="0.25">
      <c r="A1411" s="10" t="str">
        <f>IF('1_geral'!$D$54="","",'1_geral'!$A$54)</f>
        <v/>
      </c>
      <c r="B1411" s="48" t="str">
        <f>IF('1_geral'!$G$54="","",'1_geral'!$G$54)</f>
        <v/>
      </c>
      <c r="C1411" s="48" t="str">
        <f>IF('1_geral'!$D$54="","",'1_geral'!$D$54)</f>
        <v/>
      </c>
      <c r="D1411" s="35" t="str">
        <f>IF(C1411="","",1/'3_pessoal'!C$54)</f>
        <v/>
      </c>
      <c r="E1411" s="11">
        <f>IF(C1411="",0,'3_pessoal'!DY$54)</f>
        <v>0</v>
      </c>
      <c r="F1411" s="108">
        <f>IF(C1411="",0,'3_pessoal'!EA$54)</f>
        <v>0</v>
      </c>
      <c r="G1411" s="11">
        <f t="shared" si="669"/>
        <v>0</v>
      </c>
      <c r="I1411" s="11">
        <f t="shared" si="694"/>
        <v>0</v>
      </c>
      <c r="J1411" s="112">
        <f t="shared" si="695"/>
        <v>0</v>
      </c>
      <c r="L1411" s="11">
        <f t="shared" si="670"/>
        <v>0</v>
      </c>
      <c r="M1411" s="108">
        <f t="shared" si="671"/>
        <v>0</v>
      </c>
      <c r="O1411" s="11">
        <f t="shared" si="672"/>
        <v>0</v>
      </c>
      <c r="P1411" s="108">
        <f t="shared" si="673"/>
        <v>0</v>
      </c>
      <c r="R1411" s="11">
        <f t="shared" si="674"/>
        <v>0</v>
      </c>
      <c r="S1411" s="108">
        <f t="shared" si="675"/>
        <v>0</v>
      </c>
      <c r="U1411" s="11">
        <f t="shared" si="676"/>
        <v>0</v>
      </c>
      <c r="V1411" s="108">
        <f t="shared" si="677"/>
        <v>0</v>
      </c>
      <c r="X1411" s="11">
        <f t="shared" si="678"/>
        <v>0</v>
      </c>
      <c r="Y1411" s="108">
        <f t="shared" si="679"/>
        <v>0</v>
      </c>
      <c r="AA1411" s="11">
        <f t="shared" si="680"/>
        <v>0</v>
      </c>
      <c r="AB1411" s="108">
        <f t="shared" si="681"/>
        <v>0</v>
      </c>
      <c r="AD1411" s="11">
        <f t="shared" si="682"/>
        <v>0</v>
      </c>
      <c r="AE1411" s="108">
        <f t="shared" si="683"/>
        <v>0</v>
      </c>
      <c r="AG1411" s="11">
        <f t="shared" si="684"/>
        <v>0</v>
      </c>
      <c r="AH1411" s="108">
        <f t="shared" si="685"/>
        <v>0</v>
      </c>
      <c r="AJ1411" s="11">
        <f t="shared" si="686"/>
        <v>0</v>
      </c>
      <c r="AK1411" s="108">
        <f t="shared" si="687"/>
        <v>0</v>
      </c>
      <c r="AM1411" s="11">
        <f t="shared" si="688"/>
        <v>0</v>
      </c>
      <c r="AN1411" s="108">
        <f t="shared" si="689"/>
        <v>0</v>
      </c>
      <c r="AP1411" s="11">
        <f t="shared" si="690"/>
        <v>0</v>
      </c>
      <c r="AQ1411" s="108">
        <f t="shared" si="691"/>
        <v>0</v>
      </c>
      <c r="AS1411" s="11">
        <f t="shared" si="692"/>
        <v>0</v>
      </c>
      <c r="AT1411" s="108">
        <f t="shared" si="693"/>
        <v>0</v>
      </c>
      <c r="AU1411" s="158" t="str">
        <f>IF(C1411="","",VLOOKUP(B1411,apoio!P:S,4,0))</f>
        <v/>
      </c>
    </row>
    <row r="1412" spans="1:47" ht="15" customHeight="1" x14ac:dyDescent="0.25">
      <c r="A1412" s="7" t="str">
        <f>IF('1_geral'!$D$55="","",'1_geral'!$A$55)</f>
        <v/>
      </c>
      <c r="B1412" s="49" t="str">
        <f>IF('1_geral'!$G$55="","",'1_geral'!$G$55)</f>
        <v/>
      </c>
      <c r="C1412" s="49" t="str">
        <f>IF('1_geral'!$D$55="","",'1_geral'!$D$55)</f>
        <v/>
      </c>
      <c r="D1412" s="35" t="str">
        <f>IF(C1412="","",1/'3_pessoal'!C$55)</f>
        <v/>
      </c>
      <c r="E1412" s="12">
        <f>IF(C1412="",0,'3_pessoal'!DY$55)</f>
        <v>0</v>
      </c>
      <c r="F1412" s="33">
        <f>IF(C1412="",0,'3_pessoal'!EA$55)</f>
        <v>0</v>
      </c>
      <c r="G1412" s="12">
        <f t="shared" si="669"/>
        <v>0</v>
      </c>
      <c r="I1412" s="12">
        <f t="shared" si="694"/>
        <v>0</v>
      </c>
      <c r="J1412" s="12">
        <f t="shared" si="695"/>
        <v>0</v>
      </c>
      <c r="L1412" s="12">
        <f t="shared" si="670"/>
        <v>0</v>
      </c>
      <c r="M1412" s="33">
        <f t="shared" si="671"/>
        <v>0</v>
      </c>
      <c r="O1412" s="12">
        <f t="shared" si="672"/>
        <v>0</v>
      </c>
      <c r="P1412" s="33">
        <f t="shared" si="673"/>
        <v>0</v>
      </c>
      <c r="R1412" s="12">
        <f t="shared" si="674"/>
        <v>0</v>
      </c>
      <c r="S1412" s="33">
        <f t="shared" si="675"/>
        <v>0</v>
      </c>
      <c r="U1412" s="12">
        <f t="shared" si="676"/>
        <v>0</v>
      </c>
      <c r="V1412" s="33">
        <f t="shared" si="677"/>
        <v>0</v>
      </c>
      <c r="X1412" s="12">
        <f t="shared" si="678"/>
        <v>0</v>
      </c>
      <c r="Y1412" s="33">
        <f t="shared" si="679"/>
        <v>0</v>
      </c>
      <c r="AA1412" s="12">
        <f t="shared" si="680"/>
        <v>0</v>
      </c>
      <c r="AB1412" s="33">
        <f t="shared" si="681"/>
        <v>0</v>
      </c>
      <c r="AD1412" s="12">
        <f t="shared" si="682"/>
        <v>0</v>
      </c>
      <c r="AE1412" s="33">
        <f t="shared" si="683"/>
        <v>0</v>
      </c>
      <c r="AG1412" s="12">
        <f t="shared" si="684"/>
        <v>0</v>
      </c>
      <c r="AH1412" s="33">
        <f t="shared" si="685"/>
        <v>0</v>
      </c>
      <c r="AJ1412" s="12">
        <f t="shared" si="686"/>
        <v>0</v>
      </c>
      <c r="AK1412" s="33">
        <f t="shared" si="687"/>
        <v>0</v>
      </c>
      <c r="AM1412" s="12">
        <f t="shared" si="688"/>
        <v>0</v>
      </c>
      <c r="AN1412" s="33">
        <f t="shared" si="689"/>
        <v>0</v>
      </c>
      <c r="AP1412" s="12">
        <f t="shared" si="690"/>
        <v>0</v>
      </c>
      <c r="AQ1412" s="33">
        <f t="shared" si="691"/>
        <v>0</v>
      </c>
      <c r="AS1412" s="12">
        <f t="shared" si="692"/>
        <v>0</v>
      </c>
      <c r="AT1412" s="33">
        <f t="shared" si="693"/>
        <v>0</v>
      </c>
      <c r="AU1412" s="158" t="str">
        <f>IF(C1412="","",VLOOKUP(B1412,apoio!P:S,4,0))</f>
        <v/>
      </c>
    </row>
    <row r="1413" spans="1:47" ht="15" customHeight="1" x14ac:dyDescent="0.25">
      <c r="A1413" s="10" t="str">
        <f>IF('1_geral'!$D$56="","",'1_geral'!$A$56)</f>
        <v/>
      </c>
      <c r="B1413" s="48" t="str">
        <f>IF('1_geral'!$G$56="","",'1_geral'!$G$56)</f>
        <v/>
      </c>
      <c r="C1413" s="48" t="str">
        <f>IF('1_geral'!$D$56="","",'1_geral'!$D$56)</f>
        <v/>
      </c>
      <c r="D1413" s="35" t="str">
        <f>IF(C1413="","",1/'3_pessoal'!C$56)</f>
        <v/>
      </c>
      <c r="E1413" s="11">
        <f>IF(C1413="",0,'3_pessoal'!DY$56)</f>
        <v>0</v>
      </c>
      <c r="F1413" s="108">
        <f>IF(C1413="",0,'3_pessoal'!EA$56)</f>
        <v>0</v>
      </c>
      <c r="G1413" s="11">
        <f t="shared" si="669"/>
        <v>0</v>
      </c>
      <c r="I1413" s="11">
        <f t="shared" si="694"/>
        <v>0</v>
      </c>
      <c r="J1413" s="112">
        <f t="shared" si="695"/>
        <v>0</v>
      </c>
      <c r="L1413" s="11">
        <f t="shared" si="670"/>
        <v>0</v>
      </c>
      <c r="M1413" s="108">
        <f t="shared" si="671"/>
        <v>0</v>
      </c>
      <c r="O1413" s="11">
        <f t="shared" si="672"/>
        <v>0</v>
      </c>
      <c r="P1413" s="108">
        <f t="shared" si="673"/>
        <v>0</v>
      </c>
      <c r="R1413" s="11">
        <f t="shared" si="674"/>
        <v>0</v>
      </c>
      <c r="S1413" s="108">
        <f t="shared" si="675"/>
        <v>0</v>
      </c>
      <c r="U1413" s="11">
        <f t="shared" si="676"/>
        <v>0</v>
      </c>
      <c r="V1413" s="108">
        <f t="shared" si="677"/>
        <v>0</v>
      </c>
      <c r="X1413" s="11">
        <f t="shared" si="678"/>
        <v>0</v>
      </c>
      <c r="Y1413" s="108">
        <f t="shared" si="679"/>
        <v>0</v>
      </c>
      <c r="AA1413" s="11">
        <f t="shared" si="680"/>
        <v>0</v>
      </c>
      <c r="AB1413" s="108">
        <f t="shared" si="681"/>
        <v>0</v>
      </c>
      <c r="AD1413" s="11">
        <f t="shared" si="682"/>
        <v>0</v>
      </c>
      <c r="AE1413" s="108">
        <f t="shared" si="683"/>
        <v>0</v>
      </c>
      <c r="AG1413" s="11">
        <f t="shared" si="684"/>
        <v>0</v>
      </c>
      <c r="AH1413" s="108">
        <f t="shared" si="685"/>
        <v>0</v>
      </c>
      <c r="AJ1413" s="11">
        <f t="shared" si="686"/>
        <v>0</v>
      </c>
      <c r="AK1413" s="108">
        <f t="shared" si="687"/>
        <v>0</v>
      </c>
      <c r="AM1413" s="11">
        <f t="shared" si="688"/>
        <v>0</v>
      </c>
      <c r="AN1413" s="108">
        <f t="shared" si="689"/>
        <v>0</v>
      </c>
      <c r="AP1413" s="11">
        <f t="shared" si="690"/>
        <v>0</v>
      </c>
      <c r="AQ1413" s="108">
        <f t="shared" si="691"/>
        <v>0</v>
      </c>
      <c r="AS1413" s="11">
        <f t="shared" si="692"/>
        <v>0</v>
      </c>
      <c r="AT1413" s="108">
        <f t="shared" si="693"/>
        <v>0</v>
      </c>
      <c r="AU1413" s="158" t="str">
        <f>IF(C1413="","",VLOOKUP(B1413,apoio!P:S,4,0))</f>
        <v/>
      </c>
    </row>
    <row r="1414" spans="1:47" ht="15" customHeight="1" x14ac:dyDescent="0.25">
      <c r="A1414" s="7" t="str">
        <f>IF('1_geral'!$D$57="","",'1_geral'!$A$57)</f>
        <v/>
      </c>
      <c r="B1414" s="49" t="str">
        <f>IF('1_geral'!$G$57="","",'1_geral'!$G$57)</f>
        <v/>
      </c>
      <c r="C1414" s="49" t="str">
        <f>IF('1_geral'!$D$57="","",'1_geral'!$D$57)</f>
        <v/>
      </c>
      <c r="D1414" s="35" t="str">
        <f>IF(C1414="","",1/'3_pessoal'!C$57)</f>
        <v/>
      </c>
      <c r="E1414" s="12">
        <f>IF(C1414="",0,'3_pessoal'!DY$57)</f>
        <v>0</v>
      </c>
      <c r="F1414" s="33">
        <f>IF(C1414="",0,'3_pessoal'!EA$57)</f>
        <v>0</v>
      </c>
      <c r="G1414" s="12">
        <f t="shared" si="669"/>
        <v>0</v>
      </c>
      <c r="I1414" s="12">
        <f t="shared" si="694"/>
        <v>0</v>
      </c>
      <c r="J1414" s="12">
        <f t="shared" si="695"/>
        <v>0</v>
      </c>
      <c r="L1414" s="12">
        <f t="shared" si="670"/>
        <v>0</v>
      </c>
      <c r="M1414" s="33">
        <f t="shared" si="671"/>
        <v>0</v>
      </c>
      <c r="O1414" s="12">
        <f t="shared" si="672"/>
        <v>0</v>
      </c>
      <c r="P1414" s="33">
        <f t="shared" si="673"/>
        <v>0</v>
      </c>
      <c r="R1414" s="12">
        <f t="shared" si="674"/>
        <v>0</v>
      </c>
      <c r="S1414" s="33">
        <f t="shared" si="675"/>
        <v>0</v>
      </c>
      <c r="U1414" s="12">
        <f t="shared" si="676"/>
        <v>0</v>
      </c>
      <c r="V1414" s="33">
        <f t="shared" si="677"/>
        <v>0</v>
      </c>
      <c r="X1414" s="12">
        <f t="shared" si="678"/>
        <v>0</v>
      </c>
      <c r="Y1414" s="33">
        <f t="shared" si="679"/>
        <v>0</v>
      </c>
      <c r="AA1414" s="12">
        <f t="shared" si="680"/>
        <v>0</v>
      </c>
      <c r="AB1414" s="33">
        <f t="shared" si="681"/>
        <v>0</v>
      </c>
      <c r="AD1414" s="12">
        <f t="shared" si="682"/>
        <v>0</v>
      </c>
      <c r="AE1414" s="33">
        <f t="shared" si="683"/>
        <v>0</v>
      </c>
      <c r="AG1414" s="12">
        <f t="shared" si="684"/>
        <v>0</v>
      </c>
      <c r="AH1414" s="33">
        <f t="shared" si="685"/>
        <v>0</v>
      </c>
      <c r="AJ1414" s="12">
        <f t="shared" si="686"/>
        <v>0</v>
      </c>
      <c r="AK1414" s="33">
        <f t="shared" si="687"/>
        <v>0</v>
      </c>
      <c r="AM1414" s="12">
        <f t="shared" si="688"/>
        <v>0</v>
      </c>
      <c r="AN1414" s="33">
        <f t="shared" si="689"/>
        <v>0</v>
      </c>
      <c r="AP1414" s="12">
        <f t="shared" si="690"/>
        <v>0</v>
      </c>
      <c r="AQ1414" s="33">
        <f t="shared" si="691"/>
        <v>0</v>
      </c>
      <c r="AS1414" s="12">
        <f t="shared" si="692"/>
        <v>0</v>
      </c>
      <c r="AT1414" s="33">
        <f t="shared" si="693"/>
        <v>0</v>
      </c>
      <c r="AU1414" s="158" t="str">
        <f>IF(C1414="","",VLOOKUP(B1414,apoio!P:S,4,0))</f>
        <v/>
      </c>
    </row>
    <row r="1415" spans="1:47" ht="15" customHeight="1" x14ac:dyDescent="0.25">
      <c r="A1415" s="10" t="str">
        <f>IF('1_geral'!$D$58="","",'1_geral'!$A$58)</f>
        <v/>
      </c>
      <c r="B1415" s="48" t="str">
        <f>IF('1_geral'!$G$58="","",'1_geral'!$G$58)</f>
        <v/>
      </c>
      <c r="C1415" s="48" t="str">
        <f>IF('1_geral'!$D$58="","",'1_geral'!$D$58)</f>
        <v/>
      </c>
      <c r="D1415" s="35" t="str">
        <f>IF(C1415="","",1/'3_pessoal'!C$58)</f>
        <v/>
      </c>
      <c r="E1415" s="11">
        <f>IF(C1415="",0,'3_pessoal'!DY$58)</f>
        <v>0</v>
      </c>
      <c r="F1415" s="108">
        <f>IF(C1415="",0,'3_pessoal'!EA$58)</f>
        <v>0</v>
      </c>
      <c r="G1415" s="11">
        <f t="shared" si="669"/>
        <v>0</v>
      </c>
      <c r="I1415" s="11">
        <f t="shared" si="694"/>
        <v>0</v>
      </c>
      <c r="J1415" s="112">
        <f t="shared" si="695"/>
        <v>0</v>
      </c>
      <c r="L1415" s="11">
        <f t="shared" si="670"/>
        <v>0</v>
      </c>
      <c r="M1415" s="108">
        <f t="shared" si="671"/>
        <v>0</v>
      </c>
      <c r="O1415" s="11">
        <f t="shared" si="672"/>
        <v>0</v>
      </c>
      <c r="P1415" s="108">
        <f t="shared" si="673"/>
        <v>0</v>
      </c>
      <c r="R1415" s="11">
        <f t="shared" si="674"/>
        <v>0</v>
      </c>
      <c r="S1415" s="108">
        <f t="shared" si="675"/>
        <v>0</v>
      </c>
      <c r="U1415" s="11">
        <f t="shared" si="676"/>
        <v>0</v>
      </c>
      <c r="V1415" s="108">
        <f t="shared" si="677"/>
        <v>0</v>
      </c>
      <c r="X1415" s="11">
        <f t="shared" si="678"/>
        <v>0</v>
      </c>
      <c r="Y1415" s="108">
        <f t="shared" si="679"/>
        <v>0</v>
      </c>
      <c r="AA1415" s="11">
        <f t="shared" si="680"/>
        <v>0</v>
      </c>
      <c r="AB1415" s="108">
        <f t="shared" si="681"/>
        <v>0</v>
      </c>
      <c r="AD1415" s="11">
        <f t="shared" si="682"/>
        <v>0</v>
      </c>
      <c r="AE1415" s="108">
        <f t="shared" si="683"/>
        <v>0</v>
      </c>
      <c r="AG1415" s="11">
        <f t="shared" si="684"/>
        <v>0</v>
      </c>
      <c r="AH1415" s="108">
        <f t="shared" si="685"/>
        <v>0</v>
      </c>
      <c r="AJ1415" s="11">
        <f t="shared" si="686"/>
        <v>0</v>
      </c>
      <c r="AK1415" s="108">
        <f t="shared" si="687"/>
        <v>0</v>
      </c>
      <c r="AM1415" s="11">
        <f t="shared" si="688"/>
        <v>0</v>
      </c>
      <c r="AN1415" s="108">
        <f t="shared" si="689"/>
        <v>0</v>
      </c>
      <c r="AP1415" s="11">
        <f t="shared" si="690"/>
        <v>0</v>
      </c>
      <c r="AQ1415" s="108">
        <f t="shared" si="691"/>
        <v>0</v>
      </c>
      <c r="AS1415" s="11">
        <f t="shared" si="692"/>
        <v>0</v>
      </c>
      <c r="AT1415" s="108">
        <f t="shared" si="693"/>
        <v>0</v>
      </c>
      <c r="AU1415" s="158" t="str">
        <f>IF(C1415="","",VLOOKUP(B1415,apoio!P:S,4,0))</f>
        <v/>
      </c>
    </row>
    <row r="1416" spans="1:47" ht="15" customHeight="1" x14ac:dyDescent="0.25">
      <c r="A1416" s="47" t="str">
        <f>IF('1_geral'!$D$59="","",'1_geral'!$A$59)</f>
        <v/>
      </c>
      <c r="B1416" s="50" t="str">
        <f>IF('1_geral'!$G$59="","",'1_geral'!$G$59)</f>
        <v/>
      </c>
      <c r="C1416" s="50" t="str">
        <f>IF('1_geral'!$D$59="","",'1_geral'!$D$59)</f>
        <v/>
      </c>
      <c r="D1416" s="138" t="str">
        <f>IF(C1416="","",1/'3_pessoal'!C$59)</f>
        <v/>
      </c>
      <c r="E1416" s="13">
        <f>IF(C1416="",0,'3_pessoal'!DY$59)</f>
        <v>0</v>
      </c>
      <c r="F1416" s="34">
        <f>IF(C1416="",0,'3_pessoal'!EA$59)</f>
        <v>0</v>
      </c>
      <c r="G1416" s="13">
        <f t="shared" si="669"/>
        <v>0</v>
      </c>
      <c r="H1416" s="4"/>
      <c r="I1416" s="13">
        <f t="shared" si="694"/>
        <v>0</v>
      </c>
      <c r="J1416" s="13">
        <f t="shared" si="695"/>
        <v>0</v>
      </c>
      <c r="K1416" s="4"/>
      <c r="L1416" s="13">
        <f t="shared" si="670"/>
        <v>0</v>
      </c>
      <c r="M1416" s="34">
        <f t="shared" si="671"/>
        <v>0</v>
      </c>
      <c r="N1416" s="492"/>
      <c r="O1416" s="13">
        <f t="shared" si="672"/>
        <v>0</v>
      </c>
      <c r="P1416" s="34">
        <f t="shared" si="673"/>
        <v>0</v>
      </c>
      <c r="Q1416" s="492"/>
      <c r="R1416" s="13">
        <f t="shared" si="674"/>
        <v>0</v>
      </c>
      <c r="S1416" s="34">
        <f t="shared" si="675"/>
        <v>0</v>
      </c>
      <c r="T1416" s="492"/>
      <c r="U1416" s="13">
        <f t="shared" si="676"/>
        <v>0</v>
      </c>
      <c r="V1416" s="34">
        <f t="shared" si="677"/>
        <v>0</v>
      </c>
      <c r="W1416" s="492"/>
      <c r="X1416" s="13">
        <f t="shared" si="678"/>
        <v>0</v>
      </c>
      <c r="Y1416" s="34">
        <f t="shared" si="679"/>
        <v>0</v>
      </c>
      <c r="Z1416" s="492"/>
      <c r="AA1416" s="13">
        <f t="shared" si="680"/>
        <v>0</v>
      </c>
      <c r="AB1416" s="34">
        <f t="shared" si="681"/>
        <v>0</v>
      </c>
      <c r="AC1416" s="492"/>
      <c r="AD1416" s="13">
        <f t="shared" si="682"/>
        <v>0</v>
      </c>
      <c r="AE1416" s="34">
        <f t="shared" si="683"/>
        <v>0</v>
      </c>
      <c r="AF1416" s="492"/>
      <c r="AG1416" s="13">
        <f t="shared" si="684"/>
        <v>0</v>
      </c>
      <c r="AH1416" s="34">
        <f t="shared" si="685"/>
        <v>0</v>
      </c>
      <c r="AI1416" s="492"/>
      <c r="AJ1416" s="13">
        <f t="shared" si="686"/>
        <v>0</v>
      </c>
      <c r="AK1416" s="34">
        <f t="shared" si="687"/>
        <v>0</v>
      </c>
      <c r="AL1416" s="492"/>
      <c r="AM1416" s="13">
        <f t="shared" si="688"/>
        <v>0</v>
      </c>
      <c r="AN1416" s="34">
        <f t="shared" si="689"/>
        <v>0</v>
      </c>
      <c r="AO1416" s="492"/>
      <c r="AP1416" s="13">
        <f t="shared" si="690"/>
        <v>0</v>
      </c>
      <c r="AQ1416" s="34">
        <f t="shared" si="691"/>
        <v>0</v>
      </c>
      <c r="AR1416" s="492"/>
      <c r="AS1416" s="13">
        <f t="shared" si="692"/>
        <v>0</v>
      </c>
      <c r="AT1416" s="34">
        <f t="shared" si="693"/>
        <v>0</v>
      </c>
      <c r="AU1416" s="158" t="str">
        <f>IF(C1416="","",VLOOKUP(B1416,apoio!P:S,4,0))</f>
        <v/>
      </c>
    </row>
    <row r="1417" spans="1:47" ht="15" customHeight="1" x14ac:dyDescent="0.25">
      <c r="A1417" s="8"/>
      <c r="B1417" s="162" t="s">
        <v>68</v>
      </c>
      <c r="C1417" s="163" t="str">
        <f>'3_pessoal'!EC1</f>
        <v/>
      </c>
      <c r="E1417" s="113"/>
      <c r="F1417" s="113"/>
      <c r="G1417" s="113"/>
    </row>
    <row r="1418" spans="1:47" ht="15" customHeight="1" x14ac:dyDescent="0.25">
      <c r="B1418" s="3" t="s">
        <v>1644</v>
      </c>
      <c r="C1418" s="8" t="str">
        <f>'3_pessoal'!EC2</f>
        <v>Nome Sobrenome</v>
      </c>
      <c r="D1418" s="6"/>
      <c r="E1418" s="113"/>
      <c r="F1418" s="113"/>
      <c r="G1418" s="113"/>
      <c r="I1418" s="159" t="str">
        <f>I1423</f>
        <v>Disponível</v>
      </c>
      <c r="J1418" s="160">
        <f>IFERROR(ABS((J1421-J1422)/J1421),0)</f>
        <v>0</v>
      </c>
      <c r="L1418" s="105" t="str">
        <f>L1423</f>
        <v>Disponível</v>
      </c>
      <c r="M1418" s="157">
        <f>IFERROR(ABS((M1421-M1422)/M1421),0)</f>
        <v>0</v>
      </c>
      <c r="O1418" s="105" t="str">
        <f>O1423</f>
        <v>Disponível</v>
      </c>
      <c r="P1418" s="157">
        <f>IFERROR(ABS((P1421-P1422)/P1421),0)</f>
        <v>0</v>
      </c>
      <c r="R1418" s="105" t="str">
        <f>R1423</f>
        <v>Disponível</v>
      </c>
      <c r="S1418" s="157">
        <f>IFERROR(ABS((S1421-S1422)/S1421),0)</f>
        <v>0</v>
      </c>
      <c r="U1418" s="105" t="str">
        <f>U1423</f>
        <v>Disponível</v>
      </c>
      <c r="V1418" s="157">
        <f>IFERROR(ABS((V1421-V1422)/V1421),0)</f>
        <v>0</v>
      </c>
      <c r="X1418" s="105" t="str">
        <f>X1423</f>
        <v>Disponível</v>
      </c>
      <c r="Y1418" s="157">
        <f>IFERROR(ABS((Y1421-Y1422)/Y1421),0)</f>
        <v>0</v>
      </c>
      <c r="AA1418" s="105" t="str">
        <f>AA1423</f>
        <v>Disponível</v>
      </c>
      <c r="AB1418" s="157">
        <f>IFERROR(ABS((AB1421-AB1422)/AB1421),0)</f>
        <v>0</v>
      </c>
      <c r="AD1418" s="105" t="str">
        <f>AD1423</f>
        <v>Disponível</v>
      </c>
      <c r="AE1418" s="157">
        <f>IFERROR(ABS((AE1421-AE1422)/AE1421),0)</f>
        <v>0</v>
      </c>
      <c r="AG1418" s="105" t="str">
        <f>AG1423</f>
        <v>Disponível</v>
      </c>
      <c r="AH1418" s="157">
        <f>IFERROR(ABS((AH1421-AH1422)/AH1421),0)</f>
        <v>0</v>
      </c>
      <c r="AJ1418" s="105" t="str">
        <f>AJ1423</f>
        <v>Disponível</v>
      </c>
      <c r="AK1418" s="157">
        <f>IFERROR(ABS((AK1421-AK1422)/AK1421),0)</f>
        <v>0</v>
      </c>
      <c r="AM1418" s="105" t="str">
        <f>AM1423</f>
        <v>Disponível</v>
      </c>
      <c r="AN1418" s="157">
        <f>IFERROR(ABS((AN1421-AN1422)/AN1421),0)</f>
        <v>0</v>
      </c>
      <c r="AP1418" s="105" t="str">
        <f>AP1423</f>
        <v>Disponível</v>
      </c>
      <c r="AQ1418" s="157">
        <f>IFERROR(ABS((AQ1421-AQ1422)/AQ1421),0)</f>
        <v>0</v>
      </c>
      <c r="AS1418" s="105" t="str">
        <f>AS1423</f>
        <v>Disponível</v>
      </c>
      <c r="AT1418" s="157">
        <f>IFERROR(ABS((AT1421-AT1422)/AT1421),0)</f>
        <v>0</v>
      </c>
    </row>
    <row r="1419" spans="1:47" ht="15" customHeight="1" x14ac:dyDescent="0.25">
      <c r="B1419" s="3" t="s">
        <v>1645</v>
      </c>
      <c r="C1419" s="8" t="str">
        <f>'1_geral'!$D$2</f>
        <v/>
      </c>
      <c r="E1419" s="647"/>
      <c r="F1419" s="647"/>
      <c r="G1419" s="647"/>
      <c r="I1419" s="35"/>
      <c r="J1419" s="35" t="e">
        <f>(J1421-J1422)/J1421</f>
        <v>#DIV/0!</v>
      </c>
      <c r="K1419" s="35"/>
      <c r="L1419" s="165"/>
      <c r="M1419" s="165" t="e">
        <f>(M1421-M1422)/M1421</f>
        <v>#DIV/0!</v>
      </c>
      <c r="N1419" s="165"/>
      <c r="O1419" s="165"/>
      <c r="P1419" s="165" t="e">
        <f>(P1421-P1422)/P1421</f>
        <v>#DIV/0!</v>
      </c>
      <c r="Q1419" s="165"/>
      <c r="R1419" s="165"/>
      <c r="S1419" s="165" t="e">
        <f>(S1421-S1422)/S1421</f>
        <v>#DIV/0!</v>
      </c>
      <c r="T1419" s="165"/>
      <c r="U1419" s="165"/>
      <c r="V1419" s="165" t="e">
        <f>(V1421-V1422)/V1421</f>
        <v>#DIV/0!</v>
      </c>
      <c r="W1419" s="165"/>
      <c r="X1419" s="165"/>
      <c r="Y1419" s="165" t="e">
        <f>(Y1421-Y1422)/Y1421</f>
        <v>#DIV/0!</v>
      </c>
      <c r="Z1419" s="165"/>
      <c r="AA1419" s="165"/>
      <c r="AB1419" s="165" t="e">
        <f>(AB1421-AB1422)/AB1421</f>
        <v>#DIV/0!</v>
      </c>
      <c r="AC1419" s="165"/>
      <c r="AD1419" s="165"/>
      <c r="AE1419" s="165" t="e">
        <f>(AE1421-AE1422)/AE1421</f>
        <v>#DIV/0!</v>
      </c>
      <c r="AF1419" s="165"/>
      <c r="AG1419" s="165"/>
      <c r="AH1419" s="165" t="e">
        <f>(AH1421-AH1422)/AH1421</f>
        <v>#DIV/0!</v>
      </c>
      <c r="AI1419" s="165"/>
      <c r="AJ1419" s="165"/>
      <c r="AK1419" s="165" t="e">
        <f>(AK1421-AK1422)/AK1421</f>
        <v>#DIV/0!</v>
      </c>
      <c r="AL1419" s="165"/>
      <c r="AM1419" s="165"/>
      <c r="AN1419" s="165" t="e">
        <f>(AN1421-AN1422)/AN1421</f>
        <v>#DIV/0!</v>
      </c>
      <c r="AO1419" s="165"/>
      <c r="AP1419" s="165"/>
      <c r="AQ1419" s="165" t="e">
        <f>(AQ1421-AQ1422)/AQ1421</f>
        <v>#DIV/0!</v>
      </c>
      <c r="AR1419" s="165"/>
      <c r="AS1419" s="165"/>
      <c r="AT1419" s="165" t="e">
        <f>(AT1421-AT1422)/AT1421</f>
        <v>#DIV/0!</v>
      </c>
    </row>
    <row r="1420" spans="1:47" ht="15" customHeight="1" x14ac:dyDescent="0.25">
      <c r="B1420" s="3" t="s">
        <v>1646</v>
      </c>
      <c r="C1420" s="6">
        <f>'1_geral'!$D$4</f>
        <v>0</v>
      </c>
      <c r="D1420" s="9"/>
      <c r="E1420" s="31"/>
      <c r="F1420" s="31"/>
      <c r="G1420" s="31"/>
      <c r="I1420" s="648" t="s">
        <v>1647</v>
      </c>
      <c r="J1420" s="648"/>
      <c r="L1420" s="526" t="s">
        <v>125</v>
      </c>
      <c r="M1420" s="526"/>
      <c r="O1420" s="526" t="s">
        <v>143</v>
      </c>
      <c r="P1420" s="526"/>
      <c r="R1420" s="526" t="s">
        <v>126</v>
      </c>
      <c r="S1420" s="526"/>
      <c r="U1420" s="526" t="s">
        <v>144</v>
      </c>
      <c r="V1420" s="526"/>
      <c r="X1420" s="526" t="s">
        <v>145</v>
      </c>
      <c r="Y1420" s="526"/>
      <c r="AA1420" s="526" t="s">
        <v>127</v>
      </c>
      <c r="AB1420" s="526"/>
      <c r="AD1420" s="526" t="s">
        <v>128</v>
      </c>
      <c r="AE1420" s="526"/>
      <c r="AG1420" s="526" t="s">
        <v>146</v>
      </c>
      <c r="AH1420" s="526"/>
      <c r="AJ1420" s="526" t="s">
        <v>147</v>
      </c>
      <c r="AK1420" s="526"/>
      <c r="AM1420" s="526" t="s">
        <v>148</v>
      </c>
      <c r="AN1420" s="526"/>
      <c r="AP1420" s="526" t="s">
        <v>129</v>
      </c>
      <c r="AQ1420" s="526"/>
      <c r="AS1420" s="526" t="s">
        <v>149</v>
      </c>
      <c r="AT1420" s="526"/>
    </row>
    <row r="1421" spans="1:47" ht="15" customHeight="1" x14ac:dyDescent="0.25">
      <c r="E1421" s="32"/>
      <c r="F1421" s="32"/>
      <c r="G1421" s="32"/>
      <c r="I1421" s="105" t="s">
        <v>77</v>
      </c>
      <c r="J1421" s="106">
        <f>SUM(M1421,P1421,S1421,V1421,Y1421,AB1421,AE1421,AH1421,AK1421,AN1421,AQ1421,AT1421)</f>
        <v>0</v>
      </c>
      <c r="L1421" s="105" t="s">
        <v>77</v>
      </c>
      <c r="M1421" s="106">
        <f>IF('3_pessoal'!$ED$3="Carga Horária",0,'3_pessoal'!$ED$3)</f>
        <v>0</v>
      </c>
      <c r="O1421" s="105" t="s">
        <v>77</v>
      </c>
      <c r="P1421" s="106">
        <f>M1421</f>
        <v>0</v>
      </c>
      <c r="R1421" s="105" t="s">
        <v>77</v>
      </c>
      <c r="S1421" s="106">
        <f>M1421</f>
        <v>0</v>
      </c>
      <c r="U1421" s="105" t="s">
        <v>77</v>
      </c>
      <c r="V1421" s="106">
        <f>M1421</f>
        <v>0</v>
      </c>
      <c r="X1421" s="105" t="s">
        <v>77</v>
      </c>
      <c r="Y1421" s="106">
        <f>M1421</f>
        <v>0</v>
      </c>
      <c r="AA1421" s="105" t="s">
        <v>77</v>
      </c>
      <c r="AB1421" s="106">
        <f>M1421</f>
        <v>0</v>
      </c>
      <c r="AD1421" s="105" t="s">
        <v>77</v>
      </c>
      <c r="AE1421" s="106">
        <f>M1421</f>
        <v>0</v>
      </c>
      <c r="AG1421" s="105" t="s">
        <v>77</v>
      </c>
      <c r="AH1421" s="106">
        <f>M1421</f>
        <v>0</v>
      </c>
      <c r="AJ1421" s="105" t="s">
        <v>77</v>
      </c>
      <c r="AK1421" s="106">
        <f>M1421</f>
        <v>0</v>
      </c>
      <c r="AM1421" s="105" t="s">
        <v>77</v>
      </c>
      <c r="AN1421" s="106">
        <f>M1421</f>
        <v>0</v>
      </c>
      <c r="AP1421" s="105" t="s">
        <v>77</v>
      </c>
      <c r="AQ1421" s="106">
        <f>M1421</f>
        <v>0</v>
      </c>
      <c r="AS1421" s="105" t="s">
        <v>77</v>
      </c>
      <c r="AT1421" s="106">
        <f>M1421</f>
        <v>0</v>
      </c>
    </row>
    <row r="1422" spans="1:47" ht="15" customHeight="1" x14ac:dyDescent="0.25">
      <c r="A1422" s="523" t="s">
        <v>68</v>
      </c>
      <c r="B1422" s="526" t="s">
        <v>2</v>
      </c>
      <c r="C1422" s="526" t="s">
        <v>3</v>
      </c>
      <c r="E1422" s="526" t="s">
        <v>241</v>
      </c>
      <c r="F1422" s="526"/>
      <c r="G1422" s="526"/>
      <c r="I1422" s="105" t="s">
        <v>245</v>
      </c>
      <c r="J1422" s="106">
        <f>SUM(L1426:AT1475)</f>
        <v>0</v>
      </c>
      <c r="L1422" s="105" t="s">
        <v>245</v>
      </c>
      <c r="M1422" s="106">
        <f>SUM(L1426:M1475)</f>
        <v>0</v>
      </c>
      <c r="O1422" s="105" t="s">
        <v>245</v>
      </c>
      <c r="P1422" s="106">
        <f>SUM(O1426:P1475)</f>
        <v>0</v>
      </c>
      <c r="R1422" s="105" t="s">
        <v>245</v>
      </c>
      <c r="S1422" s="106">
        <f>SUM(R1426:S1475)</f>
        <v>0</v>
      </c>
      <c r="U1422" s="105" t="s">
        <v>245</v>
      </c>
      <c r="V1422" s="106">
        <f>SUM(U1426:V1475)</f>
        <v>0</v>
      </c>
      <c r="X1422" s="105" t="s">
        <v>245</v>
      </c>
      <c r="Y1422" s="106">
        <f>SUM(X1426:Y1475)</f>
        <v>0</v>
      </c>
      <c r="AA1422" s="105" t="s">
        <v>245</v>
      </c>
      <c r="AB1422" s="106">
        <f>SUM(AA1426:AB1475)</f>
        <v>0</v>
      </c>
      <c r="AD1422" s="105" t="s">
        <v>245</v>
      </c>
      <c r="AE1422" s="106">
        <f>SUM(AD1426:AE1475)</f>
        <v>0</v>
      </c>
      <c r="AG1422" s="105" t="s">
        <v>245</v>
      </c>
      <c r="AH1422" s="106">
        <f>SUM(AG1426:AH1475)</f>
        <v>0</v>
      </c>
      <c r="AJ1422" s="105" t="s">
        <v>245</v>
      </c>
      <c r="AK1422" s="106">
        <f>SUM(AJ1426:AK1475)</f>
        <v>0</v>
      </c>
      <c r="AM1422" s="105" t="s">
        <v>245</v>
      </c>
      <c r="AN1422" s="106">
        <f>SUM(AM1426:AN1475)</f>
        <v>0</v>
      </c>
      <c r="AP1422" s="105" t="s">
        <v>245</v>
      </c>
      <c r="AQ1422" s="106">
        <f>SUM(AP1426:AQ1475)</f>
        <v>0</v>
      </c>
      <c r="AS1422" s="105" t="s">
        <v>245</v>
      </c>
      <c r="AT1422" s="106">
        <f>SUM(AS1426:AT1475)</f>
        <v>0</v>
      </c>
    </row>
    <row r="1423" spans="1:47" ht="15" customHeight="1" x14ac:dyDescent="0.25">
      <c r="A1423" s="524"/>
      <c r="B1423" s="526"/>
      <c r="C1423" s="526"/>
      <c r="E1423" s="643" t="str">
        <f>CONCATENATE(parametros!$C$3," (min)")</f>
        <v>Presencial (min)</v>
      </c>
      <c r="F1423" s="644" t="str">
        <f>CONCATENATE(parametros!$M$3," (min)")</f>
        <v>Teletrabalho (min)</v>
      </c>
      <c r="G1423" s="645" t="s">
        <v>242</v>
      </c>
      <c r="I1423" s="105" t="str">
        <f>IF(J1422&gt;J1421,"Excesso","Disponível")</f>
        <v>Disponível</v>
      </c>
      <c r="J1423" s="106">
        <f>ABS(J1421-J1422)</f>
        <v>0</v>
      </c>
      <c r="L1423" s="105" t="str">
        <f>IF(M1422&gt;M1421,"Excesso","Disponível")</f>
        <v>Disponível</v>
      </c>
      <c r="M1423" s="106">
        <f>ABS(M1421*11/12-SUM(L1426:M1475))</f>
        <v>0</v>
      </c>
      <c r="O1423" s="105" t="str">
        <f>IF(P1422&gt;P1421,"Excesso","Disponível")</f>
        <v>Disponível</v>
      </c>
      <c r="P1423" s="106">
        <f>ABS(P1421*11/12-SUM(O1426:P1475))</f>
        <v>0</v>
      </c>
      <c r="R1423" s="105" t="str">
        <f>IF(S1422&gt;S1421,"Excesso","Disponível")</f>
        <v>Disponível</v>
      </c>
      <c r="S1423" s="106">
        <f>ABS(S1421*11/12-SUM(R1426:S1475))</f>
        <v>0</v>
      </c>
      <c r="U1423" s="105" t="str">
        <f>IF(V1422&gt;V1421,"Excesso","Disponível")</f>
        <v>Disponível</v>
      </c>
      <c r="V1423" s="106">
        <f>ABS(V1421*11/12-SUM(U1426:V1475))</f>
        <v>0</v>
      </c>
      <c r="X1423" s="105" t="str">
        <f>IF(Y1422&gt;Y1421,"Excesso","Disponível")</f>
        <v>Disponível</v>
      </c>
      <c r="Y1423" s="106">
        <f>ABS(Y1421*11/12-SUM(X1426:Y1475))</f>
        <v>0</v>
      </c>
      <c r="AA1423" s="105" t="str">
        <f>IF(AB1422&gt;AB1421,"Excesso","Disponível")</f>
        <v>Disponível</v>
      </c>
      <c r="AB1423" s="106">
        <f>ABS(AB1421*11/12-SUM(AA1426:AB1475))</f>
        <v>0</v>
      </c>
      <c r="AD1423" s="105" t="str">
        <f>IF(AE1422&gt;AE1421,"Excesso","Disponível")</f>
        <v>Disponível</v>
      </c>
      <c r="AE1423" s="106">
        <f>ABS(AE1421*11/12-SUM(AD1426:AE1475))</f>
        <v>0</v>
      </c>
      <c r="AG1423" s="105" t="str">
        <f>IF(AH1422&gt;AH1421,"Excesso","Disponível")</f>
        <v>Disponível</v>
      </c>
      <c r="AH1423" s="106">
        <f>ABS(AH1421*11/12-SUM(AG1426:AH1475))</f>
        <v>0</v>
      </c>
      <c r="AJ1423" s="105" t="str">
        <f>IF(AK1422&gt;AK1421,"Excesso","Disponível")</f>
        <v>Disponível</v>
      </c>
      <c r="AK1423" s="106">
        <f>ABS(AK1421*11/12-SUM(AJ1426:AK1475))</f>
        <v>0</v>
      </c>
      <c r="AM1423" s="105" t="str">
        <f>IF(AN1422&gt;AN1421,"Excesso","Disponível")</f>
        <v>Disponível</v>
      </c>
      <c r="AN1423" s="106">
        <f>ABS(AN1421*11/12-SUM(AM1426:AN1475))</f>
        <v>0</v>
      </c>
      <c r="AP1423" s="105" t="str">
        <f>IF(AQ1422&gt;AQ1421,"Excesso","Disponível")</f>
        <v>Disponível</v>
      </c>
      <c r="AQ1423" s="106">
        <f>ABS(AQ1421*11/12-SUM(AP1426:AQ1475))</f>
        <v>0</v>
      </c>
      <c r="AS1423" s="105" t="str">
        <f>IF(AT1422&gt;AT1421,"Excesso","Disponível")</f>
        <v>Disponível</v>
      </c>
      <c r="AT1423" s="106">
        <f>ABS(AT1421*11/12-SUM(AS1426:AT1475))</f>
        <v>0</v>
      </c>
    </row>
    <row r="1424" spans="1:47" ht="15" customHeight="1" x14ac:dyDescent="0.25">
      <c r="A1424" s="524"/>
      <c r="B1424" s="526"/>
      <c r="C1424" s="526"/>
      <c r="E1424" s="643"/>
      <c r="F1424" s="644"/>
      <c r="G1424" s="646"/>
      <c r="I1424" s="161">
        <f>IFERROR(SUM(I1426:I1475)/(SUM(I1426:I1475)+SUM(J1426:J1475)),0)</f>
        <v>0</v>
      </c>
      <c r="J1424" s="161">
        <f>IFERROR(SUM(J1426:J1475)/(SUM(I1426:I1475)+SUM(J1426:J1475)),0)</f>
        <v>0</v>
      </c>
      <c r="L1424" s="110">
        <f>IFERROR(SUM(L1426:L1475)/(SUM(L1426:L1475)+SUM(M1426:M1475)),0)</f>
        <v>0</v>
      </c>
      <c r="M1424" s="111">
        <f>IFERROR(SUM(M1426:M1475)/(SUM(L1426:L1475)+SUM(M1426:M1475)),0)</f>
        <v>0</v>
      </c>
      <c r="O1424" s="110">
        <f>IFERROR(SUM(O1426:O1475)/(SUM(O1426:O1475)+SUM(P1426:P1475)),0)</f>
        <v>0</v>
      </c>
      <c r="P1424" s="111">
        <f>IFERROR(SUM(P1426:P1475)/(SUM(O1426:O1475)+SUM(P1426:P1475)),0)</f>
        <v>0</v>
      </c>
      <c r="R1424" s="110">
        <f>IFERROR(SUM(R1426:R1475)/(SUM(R1426:R1475)+SUM(S1426:S1475)),0)</f>
        <v>0</v>
      </c>
      <c r="S1424" s="111">
        <f>IFERROR(SUM(S1426:S1475)/(SUM(R1426:R1475)+SUM(S1426:S1475)),0)</f>
        <v>0</v>
      </c>
      <c r="U1424" s="110">
        <f>IFERROR(SUM(U1426:U1475)/(SUM(U1426:U1475)+SUM(V1426:V1475)),0)</f>
        <v>0</v>
      </c>
      <c r="V1424" s="111">
        <f>IFERROR(SUM(V1426:V1475)/(SUM(U1426:U1475)+SUM(V1426:V1475)),0)</f>
        <v>0</v>
      </c>
      <c r="X1424" s="110">
        <f>IFERROR(SUM(X1426:X1475)/(SUM(X1426:X1475)+SUM(Y1426:Y1475)),0)</f>
        <v>0</v>
      </c>
      <c r="Y1424" s="111">
        <f>IFERROR(SUM(Y1426:Y1475)/(SUM(X1426:X1475)+SUM(Y1426:Y1475)),0)</f>
        <v>0</v>
      </c>
      <c r="AA1424" s="110">
        <f>IFERROR(SUM(AA1426:AA1475)/(SUM(AA1426:AA1475)+SUM(AB1426:AB1475)),0)</f>
        <v>0</v>
      </c>
      <c r="AB1424" s="111">
        <f>IFERROR(SUM(AB1426:AB1475)/(SUM(AA1426:AA1475)+SUM(AB1426:AB1475)),0)</f>
        <v>0</v>
      </c>
      <c r="AD1424" s="110">
        <f>IFERROR(SUM(AD1426:AD1475)/(SUM(AD1426:AD1475)+SUM(AE1426:AE1475)),0)</f>
        <v>0</v>
      </c>
      <c r="AE1424" s="111">
        <f>IFERROR(SUM(AE1426:AE1475)/(SUM(AD1426:AD1475)+SUM(AE1426:AE1475)),0)</f>
        <v>0</v>
      </c>
      <c r="AG1424" s="110">
        <f>IFERROR(SUM(AG1426:AG1475)/(SUM(AG1426:AG1475)+SUM(AH1426:AH1475)),0)</f>
        <v>0</v>
      </c>
      <c r="AH1424" s="111">
        <f>IFERROR(SUM(AH1426:AH1475)/(SUM(AG1426:AG1475)+SUM(AH1426:AH1475)),0)</f>
        <v>0</v>
      </c>
      <c r="AJ1424" s="110">
        <f>IFERROR(SUM(AJ1426:AJ1475)/(SUM(AJ1426:AJ1475)+SUM(AK1426:AK1475)),0)</f>
        <v>0</v>
      </c>
      <c r="AK1424" s="111">
        <f>IFERROR(SUM(AK1426:AK1475)/(SUM(AJ1426:AJ1475)+SUM(AK1426:AK1475)),0)</f>
        <v>0</v>
      </c>
      <c r="AM1424" s="110">
        <f>IFERROR(SUM(AM1426:AM1475)/(SUM(AM1426:AM1475)+SUM(AN1426:AN1475)),0)</f>
        <v>0</v>
      </c>
      <c r="AN1424" s="111">
        <f>IFERROR(SUM(AN1426:AN1475)/(SUM(AM1426:AM1475)+SUM(AN1426:AN1475)),0)</f>
        <v>0</v>
      </c>
      <c r="AP1424" s="110">
        <f>IFERROR(SUM(AP1426:AP1475)/(SUM(AP1426:AP1475)+SUM(AQ1426:AQ1475)),0)</f>
        <v>0</v>
      </c>
      <c r="AQ1424" s="111">
        <f>IFERROR(SUM(AQ1426:AQ1475)/(SUM(AP1426:AP1475)+SUM(AQ1426:AQ1475)),0)</f>
        <v>0</v>
      </c>
      <c r="AS1424" s="110">
        <f>IFERROR(SUM(AS1426:AS1475)/(SUM(AS1426:AS1475)+SUM(AT1426:AT1475)),0)</f>
        <v>0</v>
      </c>
      <c r="AT1424" s="111">
        <f>IFERROR(SUM(AT1426:AT1475)/(SUM(AS1426:AS1475)+SUM(AT1426:AT1475)),0)</f>
        <v>0</v>
      </c>
    </row>
    <row r="1425" spans="1:47" ht="15" customHeight="1" x14ac:dyDescent="0.25">
      <c r="A1425" s="525"/>
      <c r="B1425" s="526"/>
      <c r="C1425" s="526"/>
      <c r="E1425" s="643"/>
      <c r="F1425" s="644"/>
      <c r="G1425" s="646"/>
      <c r="I1425" s="36">
        <f>parametros!C1422</f>
        <v>0</v>
      </c>
      <c r="J1425" s="77">
        <f>parametros!M1422</f>
        <v>0</v>
      </c>
      <c r="K1425" s="1"/>
      <c r="L1425" s="109" t="str">
        <f>parametros!$C$3</f>
        <v>Presencial</v>
      </c>
      <c r="M1425" s="77" t="str">
        <f>parametros!$M$3</f>
        <v>Teletrabalho</v>
      </c>
      <c r="N1425" s="1"/>
      <c r="O1425" s="109" t="str">
        <f>parametros!$C$3</f>
        <v>Presencial</v>
      </c>
      <c r="P1425" s="77" t="str">
        <f>parametros!$M$3</f>
        <v>Teletrabalho</v>
      </c>
      <c r="Q1425" s="1"/>
      <c r="R1425" s="109" t="str">
        <f>parametros!$C$3</f>
        <v>Presencial</v>
      </c>
      <c r="S1425" s="77" t="str">
        <f>parametros!$M$3</f>
        <v>Teletrabalho</v>
      </c>
      <c r="T1425" s="1"/>
      <c r="U1425" s="109" t="str">
        <f>parametros!$C$3</f>
        <v>Presencial</v>
      </c>
      <c r="V1425" s="77" t="str">
        <f>parametros!$M$3</f>
        <v>Teletrabalho</v>
      </c>
      <c r="W1425" s="1"/>
      <c r="X1425" s="109" t="str">
        <f>parametros!$C$3</f>
        <v>Presencial</v>
      </c>
      <c r="Y1425" s="77" t="str">
        <f>parametros!$M$3</f>
        <v>Teletrabalho</v>
      </c>
      <c r="Z1425" s="1"/>
      <c r="AA1425" s="109" t="str">
        <f>parametros!$C$3</f>
        <v>Presencial</v>
      </c>
      <c r="AB1425" s="77" t="str">
        <f>parametros!$M$3</f>
        <v>Teletrabalho</v>
      </c>
      <c r="AC1425" s="1"/>
      <c r="AD1425" s="109" t="str">
        <f>parametros!$C$3</f>
        <v>Presencial</v>
      </c>
      <c r="AE1425" s="77" t="str">
        <f>parametros!$M$3</f>
        <v>Teletrabalho</v>
      </c>
      <c r="AF1425" s="1"/>
      <c r="AG1425" s="109" t="str">
        <f>parametros!$C$3</f>
        <v>Presencial</v>
      </c>
      <c r="AH1425" s="77" t="str">
        <f>parametros!$M$3</f>
        <v>Teletrabalho</v>
      </c>
      <c r="AI1425" s="1"/>
      <c r="AJ1425" s="109" t="str">
        <f>parametros!$C$3</f>
        <v>Presencial</v>
      </c>
      <c r="AK1425" s="77" t="str">
        <f>parametros!$M$3</f>
        <v>Teletrabalho</v>
      </c>
      <c r="AL1425" s="1"/>
      <c r="AM1425" s="109" t="str">
        <f>parametros!$C$3</f>
        <v>Presencial</v>
      </c>
      <c r="AN1425" s="77" t="str">
        <f>parametros!$M$3</f>
        <v>Teletrabalho</v>
      </c>
      <c r="AO1425" s="1"/>
      <c r="AP1425" s="109" t="str">
        <f>parametros!$C$3</f>
        <v>Presencial</v>
      </c>
      <c r="AQ1425" s="77" t="str">
        <f>parametros!$M$3</f>
        <v>Teletrabalho</v>
      </c>
      <c r="AR1425" s="1"/>
      <c r="AS1425" s="109" t="str">
        <f>parametros!$C$3</f>
        <v>Presencial</v>
      </c>
      <c r="AT1425" s="77" t="str">
        <f>parametros!$M$3</f>
        <v>Teletrabalho</v>
      </c>
    </row>
    <row r="1426" spans="1:47" ht="15" customHeight="1" x14ac:dyDescent="0.25">
      <c r="A1426" s="10" t="str">
        <f>IF('1_geral'!$D$10="","",'1_geral'!$A$10)</f>
        <v/>
      </c>
      <c r="B1426" s="48" t="str">
        <f>IF('1_geral'!$G$10="","",'1_geral'!$G$10)</f>
        <v/>
      </c>
      <c r="C1426" s="48" t="str">
        <f>IF('1_geral'!$D$10="","",'1_geral'!$D$10)</f>
        <v/>
      </c>
      <c r="D1426" s="35" t="str">
        <f>IF(C1426="","",1/'3_pessoal'!C$10)</f>
        <v/>
      </c>
      <c r="E1426" s="11">
        <f>IF(C1426="",0,'3_pessoal'!ED$10)</f>
        <v>0</v>
      </c>
      <c r="F1426" s="107">
        <f>IF(C1426="",0,'3_pessoal'!EF$10)</f>
        <v>0</v>
      </c>
      <c r="G1426" s="11">
        <f>IF(C1426="",0,SUM(E1426,F1426))</f>
        <v>0</v>
      </c>
      <c r="I1426" s="11">
        <f t="shared" ref="I1426:I1457" si="696">IF(C1426="",0,SUM(L1426,O1426,R1426,U1426,X1426,AA1426,AD1426,AG1426,AJ1426,AM1426,AP1426,AS1426))</f>
        <v>0</v>
      </c>
      <c r="J1426" s="112">
        <f t="shared" ref="J1426:J1457" si="697">IF(C1426="",0,SUM(M1426,P1426,S1426,V1426,Y1426,AB1426,AE1426,AH1426,AK1426,AN1426,AQ1426,AT1426))</f>
        <v>0</v>
      </c>
      <c r="L1426" s="11">
        <f>IFERROR(IF($E1426="",0,$D1426*IF($AU1426="22d",$E1426,IF($AU1426="4w",$E1426,IF($AU1426="2w",$E1426,IF($AU1426="1m",$E1426,IF($AU1426="1b",$E1426/6,IF($AU1426="1t",$E1426/4,IF($AU1426="1q",$E1426/3,IF($AU1426="1s",$E1426/2,IF($AU1426="1a",$E1426,IF($AU1426="b1",$E1426/2,IF($AU1426="q1",$E1426/3,IF($AU1426="t1",$E1426/4,IF($AU1426="s1",$E1426/6,IF($AU1426="1b1",$E1426/2,0))))))))))))))),0)</f>
        <v>0</v>
      </c>
      <c r="M1426" s="107">
        <f>IFERROR(IF($F1426="",0,$D1426*IF($AU1426="22d",$F1426,IF($AU1426="4w",$F1426,IF($AU1426="2w",$F1426,IF($AU1426="1m",$F1426,IF($AU1426="1b",VF1426/6,IF($AU1426="1t",$F1426/4,IF($AU1426="1q",$F1426/3,IF($AU1426="1s",$F1426/2,IF($AU1426="1a",$F1426,IF($AU1426="b1",$F1426/2,IF($AU1426="q1",$F1426/3,IF($AU1426="t1",$F1426/4,IF($AU1426="s1",$F1426/6,IF($AU1426="1b1",$F1426/2,0))))))))))))))),0)</f>
        <v>0</v>
      </c>
      <c r="O1426" s="11">
        <f>IFERROR(IF($E1426="",0,$D1426*IF($AU1426="22d",$E1426,IF($AU1426="4w",$E1426,IF($AU1426="2w",$E1426,IF($AU1426="1m",$E1426,IF($AU1426="2b",$E1426/6,IF($AU1426="2t",$E1426/4,IF($AU1426="2q",$E1426/3,IF($AU1426="2s",$E1426/2,IF($AU1426="2a",$E1426,IF($AU1426="b1",$E1426/2,IF($AU1426="q1",$E1426/3,IF($AU1426="t1",$E1426/4,IF($AU1426="s1",$E1426/6,IF($AU1426="2b2",$E1426/2,0))))))))))))))),0)</f>
        <v>0</v>
      </c>
      <c r="P1426" s="107">
        <f>IFERROR(IF($F1426="",0,$D1426*IF($AU1426="22d",$F1426,IF($AU1426="4w",$F1426,IF($AU1426="2w",$F1426,IF($AU1426="1m",$F1426,IF($AU1426="2b",$F1426/6,IF($AU1426="2t",$F1426/4,IF($AU1426="2q",$F1426/3,IF($AU1426="2s",$F1426/2,IF($AU1426="2a",$F1426,IF($AU1426="b1",$F1426/2,IF($AU1426="q1",$F1426/3,IF($AU1426="t1",$F1426/4,IF($AU1426="s1",$F1426/6,IF($AU1426="2b2",$F1426/2,0))))))))))))))),0)</f>
        <v>0</v>
      </c>
      <c r="R1426" s="11">
        <f>IFERROR(IF($E1426="",0,$D1426*IF($AU1426="22d",$E1426,IF($AU1426="4w",$E1426,IF($AU1426="2w",$E1426,IF($AU1426="1m",$E1426,IF($AU1426="1b",$E1426/6,IF($AU1426="3t",$E1426/4,IF($AU1426="3q",$E1426/3,IF($AU1426="3s",$E1426/2,IF($AU1426="3a",$E1426,IF($AU1426="b2",$E1426/2,IF($AU1426="q1",$E1426/3,IF($AU1426="t1",$E1426/4,IF($AU1426="s1",$E1426/6,IF($AU1426="2b2",$E1426/2,0))))))))))))))),0)</f>
        <v>0</v>
      </c>
      <c r="S1426" s="107">
        <f>IFERROR(IF($F1426="",0,$D1426*IF($AU1426="22d",$F1426,IF($AU1426="4w",$F1426,IF($AU1426="2w",$F1426,IF($AU1426="1m",$F1426,IF($AU1426="1b",$F1426/6,IF($AU1426="3t",$F1426/4,IF($AU1426="3q",$F1426/3,IF($AU1426="3s",$F1426/2,IF($AU1426="3a",$F1426,IF($AU1426="b2",$F1426/2,IF($AU1426="q1",$F1426/3,IF($AU1426="t1",$F1426/4,IF($AU1426="s1",$F1426/6,IF($AU1426="2b2",$F1426/2,0))))))))))))))),0)</f>
        <v>0</v>
      </c>
      <c r="U1426" s="11">
        <f>IFERROR(IF($E1426="",0,$D1426*IF($AU1426="22d",$E1426,IF($AU1426="4w",$E1426,IF($AU1426="2w",$E1426,IF($AU1426="1m",$E1426,IF($AU1426="2b",$E1426/6,IF($AU1426="1t",$E1426/4,IF($AU1426="4q",$E1426/3,IF($AU1426="4s",$E1426/2,IF($AU1426="4a",$E1426,IF($AU1426="b2",$E1426/2,IF($AU1426="q1",$E1426/3,IF($AU1426="t2",$E1426/4,IF($AU1426="s1",$E1426/6,IF($AU1426="3b3",$E1426/2,0))))))))))))))),0)</f>
        <v>0</v>
      </c>
      <c r="V1426" s="107">
        <f>IFERROR(IF($F1426="",0,$D1426*IF($AU1426="22d",$F1426,IF($AU1426="4w",$F1426,IF($AU1426="2w",$F1426,IF($AU1426="1m",$F1426,IF($AU1426="2b",$F1426/6,IF($AU1426="1t",$F1426/4,IF($AU1426="4q",$F1426/3,IF($AU1426="4s",$F1426/2,IF($AU1426="4a",$F1426,IF($AU1426="b2",$F1426/2,IF($AU1426="q1",$F1426/3,IF($AU1426="t2",$F1426/4,IF($AU1426="s1",$F1426/6,IF($AU1426="3b3",$F1426/2,0))))))))))))))),0)</f>
        <v>0</v>
      </c>
      <c r="X1426" s="11">
        <f>IFERROR(IF($E1426="",0,$D1426*IF($AU1426="22d",$E1426,IF($AU1426="4w",$E1426,IF($AU1426="2w",$E1426,IF($AU1426="1m",$E1426,IF($AU1426="1b",$E1426/6,IF($AU1426="2t",$E1426/4,IF($AU1426="1q",$E1426/3,IF($AU1426="5s",$E1426/2,IF($AU1426="5a",$E1426,IF($AU1426="b3",$E1426/2,IF($AU1426="q2",$E1426/3,IF($AU1426="t2",$E1426/4,IF($AU1426="s1",$E1426/6,IF($AU1426="3b3",$E1426/2,0))))))))))))))),0)</f>
        <v>0</v>
      </c>
      <c r="Y1426" s="107">
        <f>IFERROR(IF($F1426="",0,$D1426*IF($AU1426="22d",$F1426,IF($AU1426="4w",$F1426,IF($AU1426="2w",$F1426,IF($AU1426="1m",$F1426,IF($AU1426="1b",$F1426/6,IF($AU1426="2t",$F1426/4,IF($AU1426="1q",$F1426/3,IF($AU1426="5s",$F1426/2,IF($AU1426="5a",$F1426,IF($AU1426="b3",$F1426/2,IF($AU1426="q2",$F1426/3,IF($AU1426="t2",$F1426/4,IF($AU1426="s1",$F1426/6,IF($AU1426="3b3",$F1426/2,0))))))))))))))),0)</f>
        <v>0</v>
      </c>
      <c r="AA1426" s="11">
        <f>IFERROR(IF($E1426="",0,$D1426*IF($AU1426="22d",$E1426,IF($AU1426="4w",$E1426,IF($AU1426="2w",$E1426,IF($AU1426="1m",$E1426,IF($AU1426="2b",$E1426/6,IF($AU1426="3t",$E1426/4,IF($AU1426="2q",$E1426/3,IF($AU1426="6s",$E1426/2,IF($AU1426="6a",$E1426,IF($AU1426="b3",$E1426/2,IF($AU1426="q2",$E1426/3,IF($AU1426="t2",$E1426/4,IF($AU1426="s1",$E1426/6,IF($AU1426="4b4",$E1426/2,0))))))))))))))),0)</f>
        <v>0</v>
      </c>
      <c r="AB1426" s="107">
        <f>IFERROR(IF($F1426="",0,$D1426*IF($AU1426="22d",$F1426,IF($AU1426="4w",$F1426,IF($AU1426="2w",$F1426,IF($AU1426="1m",$F1426,IF($AU1426="2b",$F1426/6,IF($AU1426="3t",$F1426/4,IF($AU1426="2q",$F1426/3,IF($AU1426="6s",$F1426/2,IF($AU1426="6a",$F1426,IF($AU1426="b3",$F1426/2,IF($AU1426="q2",$F1426/3,IF($AU1426="t2",$F1426/4,IF($AU1426="s1",$F1426/6,IF($AU1426="4b4",$F1426/2,0))))))))))))))),0)</f>
        <v>0</v>
      </c>
      <c r="AD1426" s="11">
        <f>IFERROR(IF($E1426="",0,$D1426*IF($AU1426="22d",$E1426,IF($AU1426="4w",$E1426,IF($AU1426="2w",$E1426,IF($AU1426="1m",$E1426,IF($AU1426="1b",$E1426/6,IF($AU1426="1t",$E1426/4,IF($AU1426="3q",$E1426/3,IF($AU1426="1s",$E1426/2,IF($AU1426="7a",$E1426,IF($AU1426="b3",$E1426/2,IF($AU1426="q2",$E1426/3,IF($AU1426="t3",$E1426/4,IF($AU1426="s2",$E1426/6,IF($AU1426="4b4",$E1426/2,0))))))))))))))),0)</f>
        <v>0</v>
      </c>
      <c r="AE1426" s="107">
        <f>IFERROR(IF($F1426="",0,$D1426*IF($AU1426="22d",$F1426,IF($AU1426="4w",$F1426,IF($AU1426="2w",$F1426,IF($AU1426="1m",$F1426,IF($AU1426="1b",$F1426/6,IF($AU1426="1t",$F1426/4,IF($AU1426="3q",$F1426/3,IF($AU1426="1s",$F1426/2,IF($AU1426="7a",$F1426,IF($AU1426="b3",$F1426/2,IF($AU1426="q2",$F1426/3,IF($AU1426="t3",$F1426/4,IF($AU1426="s2",$F1426/6,IF($AU1426="4b4",$F1426/2,0))))))))))))))),0)</f>
        <v>0</v>
      </c>
      <c r="AG1426" s="11">
        <f>IFERROR(IF($E1426="",0,$D1426*IF($AU1426="22d",$E1426,IF($AU1426="4w",$E1426,IF($AU1426="2w",$E1426,IF($AU1426="1m",$E1426,IF($AU1426="2b",$E1426/6,IF($AU1426="2t",$E1426/4,IF($AU1426="4q",$E1426/3,IF($AU1426="2s",$E1426/2,IF($AU1426="8a",$E1426,IF($AU1426="b4",$E1426/2,IF($AU1426="q2",$E1426/3,IF($AU1426="t3",$E1426/4,IF($AU1426="s2",$E1426/6,IF($AU1426="5b5",$E1426/2,0))))))))))))))),0)</f>
        <v>0</v>
      </c>
      <c r="AH1426" s="107">
        <f>IFERROR(IF($F1426="",0,$D1426*IF($AU1426="22d",$F1426,IF($AU1426="4w",$F1426,IF($AU1426="2w",$F1426,IF($AU1426="1m",$F1426,IF($AU1426="2b",$F1426/6,IF($AU1426="2t",$F1426/4,IF($AU1426="4q",$F1426/3,IF($AU1426="2s",$F1426/2,IF($AU1426="8a",$F1426,IF($AU1426="b4",$F1426/2,IF($AU1426="q2",$F1426/3,IF($AU1426="t3",$F1426/4,IF($AU1426="s2",$F1426/6,IF($AU1426="5b5",$F1426/2,0))))))))))))))),0)</f>
        <v>0</v>
      </c>
      <c r="AJ1426" s="11">
        <f>IFERROR(IF($E1426="",0,$D1426*IF($AU1426="22d",$E1426,IF($AU1426="4w",$E1426,IF($AU1426="2w",$E1426,IF($AU1426="1m",$E1426,IF($AU1426="1b",$E1426/6,IF($AU1426="3t",$E1426/4,IF($AU1426="1q",$E1426/3,IF($AU1426="3s",$E1426/2,IF($AU1426="9a",$E1426,IF($AU1426="b5",$E1426/2,IF($AU1426="q3",$E1426/3,IF($AU1426="t3",$E1426/4,IF($AU1426="s2",$E1426/6,IF($AU1426="5b5",$E1426/2,0))))))))))))))),0)</f>
        <v>0</v>
      </c>
      <c r="AK1426" s="107">
        <f>IFERROR(IF($F1426="",0,$D1426*IF($AU1426="22d",$F1426,IF($AU1426="4w",$F1426,IF($AU1426="2w",$F1426,IF($AU1426="1m",$F1426,IF($AU1426="1b",$F1426/6,IF($AU1426="3t",$F1426/4,IF($AU1426="1q",$F1426/3,IF($AU1426="3s",$F1426/2,IF($AU1426="9a",$F1426,IF($AU1426="b5",$F1426/2,IF($AU1426="q3",$F1426/3,IF($AU1426="t3",$F1426/4,IF($AU1426="s2",$F1426/6,IF($AU1426="5b5",$F1426/2,0))))))))))))))),0)</f>
        <v>0</v>
      </c>
      <c r="AM1426" s="11">
        <f>IFERROR(IF($E1426="",0,$D1426*IF($AU1426="22d",$E1426,IF($AU1426="4w",$E1426,IF($AU1426="2w",$E1426,IF($AU1426="1m",$E1426,IF($AU1426="2b",$E1426/6,IF($AU1426="1t",$E1426/4,IF($AU1426="2q",$E1426/3,IF($AU1426="4s",$E1426/2,IF($AU1426="10a",$E1426,IF($AU1426="b5",$E1426/2,IF($AU1426="q3",$E1426/3,IF($AU1426="t4",$E1426/4,IF($AU1426="s2",$E1426/6,IF($AU1426="6b6",$E1426/2,0))))))))))))))),0)</f>
        <v>0</v>
      </c>
      <c r="AN1426" s="107">
        <f>IFERROR(IF($F1426="",0,$D1426*IF($AU1426="22d",$F1426,IF($AU1426="4w",$F1426,IF($AU1426="2w",$F1426,IF($AU1426="1m",$F1426,IF($AU1426="2b",$F1426/6,IF($AU1426="1t",$F1426/4,IF($AU1426="2q",$F1426/3,IF($AU1426="4s",$F1426/2,IF($AU1426="10a",$F1426,IF($AU1426="b5",$F1426/2,IF($AU1426="q3",$F1426/3,IF($AU1426="t4",$F1426/4,IF($AU1426="s2",$F1426/6,IF($AU1426="6b6",$F1426/2,0))))))))))))))),0)</f>
        <v>0</v>
      </c>
      <c r="AP1426" s="11">
        <f>IFERROR(IF($E1426="",0,$D1426*IF($AU1426="22d",$E1426,IF($AU1426="4w",$E1426,IF($AU1426="2w",$E1426,IF($AU1426="1m",$E1426,IF($AU1426="1b",$E1426/6,IF($AU1426="2t",$E1426/4,IF($AU1426="3q",$E1426/3,IF($AU1426="5s",$E1426/2,IF($AU1426="11a",$E1426,IF($AU1426="b6",$E1426/2,IF($AU1426="q3",$E1426/3,IF($AU1426="t4",$E1426/4,IF($AU1426="s2",$E1426/6,IF($AU1426="6b6",$E1426/2,0))))))))))))))),0)</f>
        <v>0</v>
      </c>
      <c r="AQ1426" s="107">
        <f>IFERROR(IF($F1426="",0,$D1426*IF($AU1426="22d",$F1426,IF($AU1426="4w",$F1426,IF($AU1426="2w",$F1426,IF($AU1426="1m",$F1426,IF($AU1426="1b",$F1426/6,IF($AU1426="2t",$F1426/4,IF($AU1426="3q",$F1426/3,IF($AU1426="5s",$F1426/2,IF($AU1426="11a",$F1426,IF($AU1426="b6",$F1426/2,IF($AU1426="q3",$F1426/3,IF($AU1426="t4",$F1426/4,IF($AU1426="s2",$F1426/6,IF($AU1426="6b6",$F1426/2,0))))))))))))))),0)</f>
        <v>0</v>
      </c>
      <c r="AS1426" s="11">
        <f>IFERROR(IF($E1426="",0,$D1426*IF($AU1426="22d",$E1426,IF($AU1426="4w",$E1426,IF($AU1426="2w",$E1426,IF($AU1426="1m",$E1426,IF($AU1426="2b",$E1426/6,IF($AU1426="3t",$E1426/4,IF($AU1426="4q",$E1426/3,IF($AU1426="6s",$E1426/2,IF($AU1426="12a",$E1426,IF($AU1426="b6",$E1426/2,IF($AU1426="q3",$E1426/3,IF($AU1426="t4",$E1426/4,IF($AU1426="s2",$E1426/6,IF($AU1426="1b1",$E1426/2,0))))))))))))))),0)</f>
        <v>0</v>
      </c>
      <c r="AT1426" s="107">
        <f>IFERROR(IF($F1426="",0,$D1426*IF($AU1426="22d",$F1426,IF($AU1426="4w",$F1426,IF($AU1426="2w",$F1426,IF($AU1426="1m",$F1426,IF($AU1426="2b",$F1426/6,IF($AU1426="3t",$F1426/4,IF($AU1426="4q",$F1426/3,IF($AU1426="6s",$F1426/2,IF($AU1426="12a",$F1426,IF($AU1426="b6",$F1426/2,IF($AU1426="q3",$F1426/3,IF($AU1426="t4",$F1426/4,IF($AU1426="s2",$F1426/6,IF($AU1426="1b1",$F1426/2,0))))))))))))))),0)</f>
        <v>0</v>
      </c>
      <c r="AU1426" s="158" t="str">
        <f>IF(C1426="","",VLOOKUP(B1426,apoio!P:S,4,0))</f>
        <v/>
      </c>
    </row>
    <row r="1427" spans="1:47" ht="15" customHeight="1" x14ac:dyDescent="0.25">
      <c r="A1427" s="7" t="str">
        <f>IF('1_geral'!$D$11="","",'1_geral'!$A$11)</f>
        <v/>
      </c>
      <c r="B1427" s="49" t="str">
        <f>IF('1_geral'!$G$11="","",'1_geral'!$G$11)</f>
        <v/>
      </c>
      <c r="C1427" s="49" t="str">
        <f>IF('1_geral'!$D$11="","",'1_geral'!$D$11)</f>
        <v/>
      </c>
      <c r="D1427" s="35" t="str">
        <f>IF(C1427="","",1/'3_pessoal'!C$11)</f>
        <v/>
      </c>
      <c r="E1427" s="12">
        <f>IF(C1427="",0,'3_pessoal'!ED$11)</f>
        <v>0</v>
      </c>
      <c r="F1427" s="33">
        <f>IF(C1427="",0,'3_pessoal'!EF$11)</f>
        <v>0</v>
      </c>
      <c r="G1427" s="12">
        <f t="shared" ref="G1427:G1475" si="698">IF(C1427="",0,SUM(E1427,F1427))</f>
        <v>0</v>
      </c>
      <c r="I1427" s="12">
        <f t="shared" si="696"/>
        <v>0</v>
      </c>
      <c r="J1427" s="12">
        <f t="shared" si="697"/>
        <v>0</v>
      </c>
      <c r="L1427" s="12">
        <f t="shared" ref="L1427:L1475" si="699">IFERROR(IF($E1427="",0,$D1427*IF($AU1427="22d",$E1427,IF($AU1427="4w",$E1427,IF($AU1427="2w",$E1427,IF($AU1427="1m",$E1427,IF($AU1427="1b",$E1427/6,IF($AU1427="1t",$E1427/4,IF($AU1427="1q",$E1427/3,IF($AU1427="1s",$E1427/2,IF($AU1427="1a",$E1427,IF($AU1427="b1",$E1427/2,IF($AU1427="q1",$E1427/3,IF($AU1427="t1",$E1427/4,IF($AU1427="s1",$E1427/6,IF($AU1427="1b1",$E1427/2,0))))))))))))))),0)</f>
        <v>0</v>
      </c>
      <c r="M1427" s="33">
        <f t="shared" ref="M1427:M1475" si="700">IFERROR(IF($F1427="",0,$D1427*IF($AU1427="22d",$F1427,IF($AU1427="4w",$F1427,IF($AU1427="2w",$F1427,IF($AU1427="1m",$F1427,IF($AU1427="1b",VF1427/6,IF($AU1427="1t",$F1427/4,IF($AU1427="1q",$F1427/3,IF($AU1427="1s",$F1427/2,IF($AU1427="1a",$F1427,IF($AU1427="b1",$F1427/2,IF($AU1427="q1",$F1427/3,IF($AU1427="t1",$F1427/4,IF($AU1427="s1",$F1427/6,IF($AU1427="1b1",$F1427/2,0))))))))))))))),0)</f>
        <v>0</v>
      </c>
      <c r="O1427" s="12">
        <f t="shared" ref="O1427:O1475" si="701">IFERROR(IF($E1427="",0,$D1427*IF($AU1427="22d",$E1427,IF($AU1427="4w",$E1427,IF($AU1427="2w",$E1427,IF($AU1427="1m",$E1427,IF($AU1427="2b",$E1427/6,IF($AU1427="2t",$E1427/4,IF($AU1427="2q",$E1427/3,IF($AU1427="2s",$E1427/2,IF($AU1427="2a",$E1427,IF($AU1427="b1",$E1427/2,IF($AU1427="q1",$E1427/3,IF($AU1427="t1",$E1427/4,IF($AU1427="s1",$E1427/6,IF($AU1427="2b2",$E1427/2,0))))))))))))))),0)</f>
        <v>0</v>
      </c>
      <c r="P1427" s="33">
        <f t="shared" ref="P1427:P1475" si="702">IFERROR(IF($F1427="",0,$D1427*IF($AU1427="22d",$F1427,IF($AU1427="4w",$F1427,IF($AU1427="2w",$F1427,IF($AU1427="1m",$F1427,IF($AU1427="2b",$F1427/6,IF($AU1427="2t",$F1427/4,IF($AU1427="2q",$F1427/3,IF($AU1427="2s",$F1427/2,IF($AU1427="2a",$F1427,IF($AU1427="b1",$F1427/2,IF($AU1427="q1",$F1427/3,IF($AU1427="t1",$F1427/4,IF($AU1427="s1",$F1427/6,IF($AU1427="2b2",$F1427/2,0))))))))))))))),0)</f>
        <v>0</v>
      </c>
      <c r="R1427" s="12">
        <f t="shared" ref="R1427:R1475" si="703">IFERROR(IF($E1427="",0,$D1427*IF($AU1427="22d",$E1427,IF($AU1427="4w",$E1427,IF($AU1427="2w",$E1427,IF($AU1427="1m",$E1427,IF($AU1427="1b",$E1427/6,IF($AU1427="3t",$E1427/4,IF($AU1427="3q",$E1427/3,IF($AU1427="3s",$E1427/2,IF($AU1427="3a",$E1427,IF($AU1427="b2",$E1427/2,IF($AU1427="q1",$E1427/3,IF($AU1427="t1",$E1427/4,IF($AU1427="s1",$E1427/6,IF($AU1427="2b2",$E1427/2,0))))))))))))))),0)</f>
        <v>0</v>
      </c>
      <c r="S1427" s="33">
        <f t="shared" ref="S1427:S1475" si="704">IFERROR(IF($F1427="",0,$D1427*IF($AU1427="22d",$F1427,IF($AU1427="4w",$F1427,IF($AU1427="2w",$F1427,IF($AU1427="1m",$F1427,IF($AU1427="1b",$F1427/6,IF($AU1427="3t",$F1427/4,IF($AU1427="3q",$F1427/3,IF($AU1427="3s",$F1427/2,IF($AU1427="3a",$F1427,IF($AU1427="b2",$F1427/2,IF($AU1427="q1",$F1427/3,IF($AU1427="t1",$F1427/4,IF($AU1427="s1",$F1427/6,IF($AU1427="2b2",$F1427/2,0))))))))))))))),0)</f>
        <v>0</v>
      </c>
      <c r="U1427" s="12">
        <f t="shared" ref="U1427:U1475" si="705">IFERROR(IF($E1427="",0,$D1427*IF($AU1427="22d",$E1427,IF($AU1427="4w",$E1427,IF($AU1427="2w",$E1427,IF($AU1427="1m",$E1427,IF($AU1427="2b",$E1427/6,IF($AU1427="1t",$E1427/4,IF($AU1427="4q",$E1427/3,IF($AU1427="4s",$E1427/2,IF($AU1427="4a",$E1427,IF($AU1427="b2",$E1427/2,IF($AU1427="q1",$E1427/3,IF($AU1427="t2",$E1427/4,IF($AU1427="s1",$E1427/6,IF($AU1427="3b3",$E1427/2,0))))))))))))))),0)</f>
        <v>0</v>
      </c>
      <c r="V1427" s="33">
        <f t="shared" ref="V1427:V1475" si="706">IFERROR(IF($F1427="",0,$D1427*IF($AU1427="22d",$F1427,IF($AU1427="4w",$F1427,IF($AU1427="2w",$F1427,IF($AU1427="1m",$F1427,IF($AU1427="2b",$F1427/6,IF($AU1427="1t",$F1427/4,IF($AU1427="4q",$F1427/3,IF($AU1427="4s",$F1427/2,IF($AU1427="4a",$F1427,IF($AU1427="b2",$F1427/2,IF($AU1427="q1",$F1427/3,IF($AU1427="t2",$F1427/4,IF($AU1427="s1",$F1427/6,IF($AU1427="3b3",$F1427/2,0))))))))))))))),0)</f>
        <v>0</v>
      </c>
      <c r="X1427" s="12">
        <f t="shared" ref="X1427:X1475" si="707">IFERROR(IF($E1427="",0,$D1427*IF($AU1427="22d",$E1427,IF($AU1427="4w",$E1427,IF($AU1427="2w",$E1427,IF($AU1427="1m",$E1427,IF($AU1427="1b",$E1427/6,IF($AU1427="2t",$E1427/4,IF($AU1427="1q",$E1427/3,IF($AU1427="5s",$E1427/2,IF($AU1427="5a",$E1427,IF($AU1427="b3",$E1427/2,IF($AU1427="q2",$E1427/3,IF($AU1427="t2",$E1427/4,IF($AU1427="s1",$E1427/6,IF($AU1427="3b3",$E1427/2,0))))))))))))))),0)</f>
        <v>0</v>
      </c>
      <c r="Y1427" s="33">
        <f t="shared" ref="Y1427:Y1475" si="708">IFERROR(IF($F1427="",0,$D1427*IF($AU1427="22d",$F1427,IF($AU1427="4w",$F1427,IF($AU1427="2w",$F1427,IF($AU1427="1m",$F1427,IF($AU1427="1b",$F1427/6,IF($AU1427="2t",$F1427/4,IF($AU1427="1q",$F1427/3,IF($AU1427="5s",$F1427/2,IF($AU1427="5a",$F1427,IF($AU1427="b3",$F1427/2,IF($AU1427="q2",$F1427/3,IF($AU1427="t2",$F1427/4,IF($AU1427="s1",$F1427/6,IF($AU1427="3b3",$F1427/2,0))))))))))))))),0)</f>
        <v>0</v>
      </c>
      <c r="AA1427" s="12">
        <f t="shared" ref="AA1427:AA1475" si="709">IFERROR(IF($E1427="",0,$D1427*IF($AU1427="22d",$E1427,IF($AU1427="4w",$E1427,IF($AU1427="2w",$E1427,IF($AU1427="1m",$E1427,IF($AU1427="2b",$E1427/6,IF($AU1427="3t",$E1427/4,IF($AU1427="2q",$E1427/3,IF($AU1427="6s",$E1427/2,IF($AU1427="6a",$E1427,IF($AU1427="b3",$E1427/2,IF($AU1427="q2",$E1427/3,IF($AU1427="t2",$E1427/4,IF($AU1427="s1",$E1427/6,IF($AU1427="4b4",$E1427/2,0))))))))))))))),0)</f>
        <v>0</v>
      </c>
      <c r="AB1427" s="33">
        <f t="shared" ref="AB1427:AB1475" si="710">IFERROR(IF($F1427="",0,$D1427*IF($AU1427="22d",$F1427,IF($AU1427="4w",$F1427,IF($AU1427="2w",$F1427,IF($AU1427="1m",$F1427,IF($AU1427="2b",$F1427/6,IF($AU1427="3t",$F1427/4,IF($AU1427="2q",$F1427/3,IF($AU1427="6s",$F1427/2,IF($AU1427="6a",$F1427,IF($AU1427="b3",$F1427/2,IF($AU1427="q2",$F1427/3,IF($AU1427="t2",$F1427/4,IF($AU1427="s1",$F1427/6,IF($AU1427="4b4",$F1427/2,0))))))))))))))),0)</f>
        <v>0</v>
      </c>
      <c r="AD1427" s="12">
        <f t="shared" ref="AD1427:AD1475" si="711">IFERROR(IF($E1427="",0,$D1427*IF($AU1427="22d",$E1427,IF($AU1427="4w",$E1427,IF($AU1427="2w",$E1427,IF($AU1427="1m",$E1427,IF($AU1427="1b",$E1427/6,IF($AU1427="1t",$E1427/4,IF($AU1427="3q",$E1427/3,IF($AU1427="1s",$E1427/2,IF($AU1427="7a",$E1427,IF($AU1427="b3",$E1427/2,IF($AU1427="q2",$E1427/3,IF($AU1427="t3",$E1427/4,IF($AU1427="s2",$E1427/6,IF($AU1427="4b4",$E1427/2,0))))))))))))))),0)</f>
        <v>0</v>
      </c>
      <c r="AE1427" s="33">
        <f t="shared" ref="AE1427:AE1475" si="712">IFERROR(IF($F1427="",0,$D1427*IF($AU1427="22d",$F1427,IF($AU1427="4w",$F1427,IF($AU1427="2w",$F1427,IF($AU1427="1m",$F1427,IF($AU1427="1b",$F1427/6,IF($AU1427="1t",$F1427/4,IF($AU1427="3q",$F1427/3,IF($AU1427="1s",$F1427/2,IF($AU1427="7a",$F1427,IF($AU1427="b3",$F1427/2,IF($AU1427="q2",$F1427/3,IF($AU1427="t3",$F1427/4,IF($AU1427="s2",$F1427/6,IF($AU1427="4b4",$F1427/2,0))))))))))))))),0)</f>
        <v>0</v>
      </c>
      <c r="AG1427" s="12">
        <f t="shared" ref="AG1427:AG1475" si="713">IFERROR(IF($E1427="",0,$D1427*IF($AU1427="22d",$E1427,IF($AU1427="4w",$E1427,IF($AU1427="2w",$E1427,IF($AU1427="1m",$E1427,IF($AU1427="2b",$E1427/6,IF($AU1427="2t",$E1427/4,IF($AU1427="4q",$E1427/3,IF($AU1427="2s",$E1427/2,IF($AU1427="8a",$E1427,IF($AU1427="b4",$E1427/2,IF($AU1427="q2",$E1427/3,IF($AU1427="t3",$E1427/4,IF($AU1427="s2",$E1427/6,IF($AU1427="5b5",$E1427/2,0))))))))))))))),0)</f>
        <v>0</v>
      </c>
      <c r="AH1427" s="33">
        <f t="shared" ref="AH1427:AH1475" si="714">IFERROR(IF($F1427="",0,$D1427*IF($AU1427="22d",$F1427,IF($AU1427="4w",$F1427,IF($AU1427="2w",$F1427,IF($AU1427="1m",$F1427,IF($AU1427="2b",$F1427/6,IF($AU1427="2t",$F1427/4,IF($AU1427="4q",$F1427/3,IF($AU1427="2s",$F1427/2,IF($AU1427="8a",$F1427,IF($AU1427="b4",$F1427/2,IF($AU1427="q2",$F1427/3,IF($AU1427="t3",$F1427/4,IF($AU1427="s2",$F1427/6,IF($AU1427="5b5",$F1427/2,0))))))))))))))),0)</f>
        <v>0</v>
      </c>
      <c r="AJ1427" s="12">
        <f t="shared" ref="AJ1427:AJ1475" si="715">IFERROR(IF($E1427="",0,$D1427*IF($AU1427="22d",$E1427,IF($AU1427="4w",$E1427,IF($AU1427="2w",$E1427,IF($AU1427="1m",$E1427,IF($AU1427="1b",$E1427/6,IF($AU1427="3t",$E1427/4,IF($AU1427="1q",$E1427/3,IF($AU1427="3s",$E1427/2,IF($AU1427="9a",$E1427,IF($AU1427="b5",$E1427/2,IF($AU1427="q3",$E1427/3,IF($AU1427="t3",$E1427/4,IF($AU1427="s2",$E1427/6,IF($AU1427="5b5",$E1427/2,0))))))))))))))),0)</f>
        <v>0</v>
      </c>
      <c r="AK1427" s="33">
        <f t="shared" ref="AK1427:AK1475" si="716">IFERROR(IF($F1427="",0,$D1427*IF($AU1427="22d",$F1427,IF($AU1427="4w",$F1427,IF($AU1427="2w",$F1427,IF($AU1427="1m",$F1427,IF($AU1427="1b",$F1427/6,IF($AU1427="3t",$F1427/4,IF($AU1427="1q",$F1427/3,IF($AU1427="3s",$F1427/2,IF($AU1427="9a",$F1427,IF($AU1427="b5",$F1427/2,IF($AU1427="q3",$F1427/3,IF($AU1427="t3",$F1427/4,IF($AU1427="s2",$F1427/6,IF($AU1427="5b5",$F1427/2,0))))))))))))))),0)</f>
        <v>0</v>
      </c>
      <c r="AM1427" s="12">
        <f t="shared" ref="AM1427:AM1475" si="717">IFERROR(IF($E1427="",0,$D1427*IF($AU1427="22d",$E1427,IF($AU1427="4w",$E1427,IF($AU1427="2w",$E1427,IF($AU1427="1m",$E1427,IF($AU1427="2b",$E1427/6,IF($AU1427="1t",$E1427/4,IF($AU1427="2q",$E1427/3,IF($AU1427="4s",$E1427/2,IF($AU1427="10a",$E1427,IF($AU1427="b5",$E1427/2,IF($AU1427="q3",$E1427/3,IF($AU1427="t4",$E1427/4,IF($AU1427="s2",$E1427/6,IF($AU1427="6b6",$E1427/2,0))))))))))))))),0)</f>
        <v>0</v>
      </c>
      <c r="AN1427" s="33">
        <f t="shared" ref="AN1427:AN1475" si="718">IFERROR(IF($F1427="",0,$D1427*IF($AU1427="22d",$F1427,IF($AU1427="4w",$F1427,IF($AU1427="2w",$F1427,IF($AU1427="1m",$F1427,IF($AU1427="2b",$F1427/6,IF($AU1427="1t",$F1427/4,IF($AU1427="2q",$F1427/3,IF($AU1427="4s",$F1427/2,IF($AU1427="10a",$F1427,IF($AU1427="b5",$F1427/2,IF($AU1427="q3",$F1427/3,IF($AU1427="t4",$F1427/4,IF($AU1427="s2",$F1427/6,IF($AU1427="6b6",$F1427/2,0))))))))))))))),0)</f>
        <v>0</v>
      </c>
      <c r="AP1427" s="12">
        <f t="shared" ref="AP1427:AP1475" si="719">IFERROR(IF($E1427="",0,$D1427*IF($AU1427="22d",$E1427,IF($AU1427="4w",$E1427,IF($AU1427="2w",$E1427,IF($AU1427="1m",$E1427,IF($AU1427="1b",$E1427/6,IF($AU1427="2t",$E1427/4,IF($AU1427="3q",$E1427/3,IF($AU1427="5s",$E1427/2,IF($AU1427="11a",$E1427,IF($AU1427="b6",$E1427/2,IF($AU1427="q3",$E1427/3,IF($AU1427="t4",$E1427/4,IF($AU1427="s2",$E1427/6,IF($AU1427="6b6",$E1427/2,0))))))))))))))),0)</f>
        <v>0</v>
      </c>
      <c r="AQ1427" s="33">
        <f t="shared" ref="AQ1427:AQ1475" si="720">IFERROR(IF($F1427="",0,$D1427*IF($AU1427="22d",$F1427,IF($AU1427="4w",$F1427,IF($AU1427="2w",$F1427,IF($AU1427="1m",$F1427,IF($AU1427="1b",$F1427/6,IF($AU1427="2t",$F1427/4,IF($AU1427="3q",$F1427/3,IF($AU1427="5s",$F1427/2,IF($AU1427="11a",$F1427,IF($AU1427="b6",$F1427/2,IF($AU1427="q3",$F1427/3,IF($AU1427="t4",$F1427/4,IF($AU1427="s2",$F1427/6,IF($AU1427="6b6",$F1427/2,0))))))))))))))),0)</f>
        <v>0</v>
      </c>
      <c r="AS1427" s="12">
        <f t="shared" ref="AS1427:AS1475" si="721">IFERROR(IF($E1427="",0,$D1427*IF($AU1427="22d",$E1427,IF($AU1427="4w",$E1427,IF($AU1427="2w",$E1427,IF($AU1427="1m",$E1427,IF($AU1427="2b",$E1427/6,IF($AU1427="3t",$E1427/4,IF($AU1427="4q",$E1427/3,IF($AU1427="6s",$E1427/2,IF($AU1427="12a",$E1427,IF($AU1427="b6",$E1427/2,IF($AU1427="q3",$E1427/3,IF($AU1427="t4",$E1427/4,IF($AU1427="s2",$E1427/6,IF($AU1427="1b1",$E1427/2,0))))))))))))))),0)</f>
        <v>0</v>
      </c>
      <c r="AT1427" s="33">
        <f t="shared" ref="AT1427:AT1475" si="722">IFERROR(IF($F1427="",0,$D1427*IF($AU1427="22d",$F1427,IF($AU1427="4w",$F1427,IF($AU1427="2w",$F1427,IF($AU1427="1m",$F1427,IF($AU1427="2b",$F1427/6,IF($AU1427="3t",$F1427/4,IF($AU1427="4q",$F1427/3,IF($AU1427="6s",$F1427/2,IF($AU1427="12a",$F1427,IF($AU1427="b6",$F1427/2,IF($AU1427="q3",$F1427/3,IF($AU1427="t4",$F1427/4,IF($AU1427="s2",$F1427/6,IF($AU1427="1b1",$F1427/2,0))))))))))))))),0)</f>
        <v>0</v>
      </c>
      <c r="AU1427" s="158" t="str">
        <f>IF(C1427="","",VLOOKUP(B1427,apoio!P:S,4,0))</f>
        <v/>
      </c>
    </row>
    <row r="1428" spans="1:47" ht="15" customHeight="1" x14ac:dyDescent="0.25">
      <c r="A1428" s="10" t="str">
        <f>IF('1_geral'!$D$12="","",'1_geral'!$A$12)</f>
        <v/>
      </c>
      <c r="B1428" s="48" t="str">
        <f>IF('1_geral'!$G$12="","",'1_geral'!$G$12)</f>
        <v/>
      </c>
      <c r="C1428" s="48" t="str">
        <f>IF('1_geral'!$D$12="","",'1_geral'!$D$12)</f>
        <v/>
      </c>
      <c r="D1428" s="35" t="str">
        <f>IF(C1428="","",1/'3_pessoal'!C$12)</f>
        <v/>
      </c>
      <c r="E1428" s="11">
        <f>IF(C1428="",0,'3_pessoal'!ED$12)</f>
        <v>0</v>
      </c>
      <c r="F1428" s="108">
        <f>IF(C1428="",0,'3_pessoal'!EF$12)</f>
        <v>0</v>
      </c>
      <c r="G1428" s="11">
        <f t="shared" si="698"/>
        <v>0</v>
      </c>
      <c r="I1428" s="11">
        <f t="shared" si="696"/>
        <v>0</v>
      </c>
      <c r="J1428" s="112">
        <f t="shared" si="697"/>
        <v>0</v>
      </c>
      <c r="L1428" s="11">
        <f t="shared" si="699"/>
        <v>0</v>
      </c>
      <c r="M1428" s="108">
        <f t="shared" si="700"/>
        <v>0</v>
      </c>
      <c r="O1428" s="11">
        <f t="shared" si="701"/>
        <v>0</v>
      </c>
      <c r="P1428" s="108">
        <f t="shared" si="702"/>
        <v>0</v>
      </c>
      <c r="R1428" s="11">
        <f t="shared" si="703"/>
        <v>0</v>
      </c>
      <c r="S1428" s="108">
        <f t="shared" si="704"/>
        <v>0</v>
      </c>
      <c r="U1428" s="11">
        <f t="shared" si="705"/>
        <v>0</v>
      </c>
      <c r="V1428" s="108">
        <f t="shared" si="706"/>
        <v>0</v>
      </c>
      <c r="X1428" s="11">
        <f t="shared" si="707"/>
        <v>0</v>
      </c>
      <c r="Y1428" s="108">
        <f t="shared" si="708"/>
        <v>0</v>
      </c>
      <c r="AA1428" s="11">
        <f t="shared" si="709"/>
        <v>0</v>
      </c>
      <c r="AB1428" s="108">
        <f t="shared" si="710"/>
        <v>0</v>
      </c>
      <c r="AD1428" s="11">
        <f t="shared" si="711"/>
        <v>0</v>
      </c>
      <c r="AE1428" s="108">
        <f t="shared" si="712"/>
        <v>0</v>
      </c>
      <c r="AG1428" s="11">
        <f t="shared" si="713"/>
        <v>0</v>
      </c>
      <c r="AH1428" s="108">
        <f t="shared" si="714"/>
        <v>0</v>
      </c>
      <c r="AJ1428" s="11">
        <f t="shared" si="715"/>
        <v>0</v>
      </c>
      <c r="AK1428" s="108">
        <f t="shared" si="716"/>
        <v>0</v>
      </c>
      <c r="AM1428" s="11">
        <f t="shared" si="717"/>
        <v>0</v>
      </c>
      <c r="AN1428" s="108">
        <f t="shared" si="718"/>
        <v>0</v>
      </c>
      <c r="AP1428" s="11">
        <f t="shared" si="719"/>
        <v>0</v>
      </c>
      <c r="AQ1428" s="108">
        <f t="shared" si="720"/>
        <v>0</v>
      </c>
      <c r="AS1428" s="11">
        <f t="shared" si="721"/>
        <v>0</v>
      </c>
      <c r="AT1428" s="108">
        <f t="shared" si="722"/>
        <v>0</v>
      </c>
      <c r="AU1428" s="158" t="str">
        <f>IF(C1428="","",VLOOKUP(B1428,apoio!P:S,4,0))</f>
        <v/>
      </c>
    </row>
    <row r="1429" spans="1:47" ht="15" customHeight="1" x14ac:dyDescent="0.25">
      <c r="A1429" s="7" t="str">
        <f>IF('1_geral'!$D$13="","",'1_geral'!$A$13)</f>
        <v/>
      </c>
      <c r="B1429" s="49" t="str">
        <f>IF('1_geral'!$G$13="","",'1_geral'!$G$13)</f>
        <v/>
      </c>
      <c r="C1429" s="49" t="str">
        <f>IF('1_geral'!$D$13="","",'1_geral'!$D$13)</f>
        <v/>
      </c>
      <c r="D1429" s="35" t="str">
        <f>IF(C1429="","",1/'3_pessoal'!C$13)</f>
        <v/>
      </c>
      <c r="E1429" s="12">
        <f>IF(C1429="",0,'3_pessoal'!ED$13)</f>
        <v>0</v>
      </c>
      <c r="F1429" s="33">
        <f>IF(C1429="",0,'3_pessoal'!EF$13)</f>
        <v>0</v>
      </c>
      <c r="G1429" s="12">
        <f t="shared" si="698"/>
        <v>0</v>
      </c>
      <c r="I1429" s="12">
        <f t="shared" si="696"/>
        <v>0</v>
      </c>
      <c r="J1429" s="12">
        <f t="shared" si="697"/>
        <v>0</v>
      </c>
      <c r="L1429" s="12">
        <f t="shared" si="699"/>
        <v>0</v>
      </c>
      <c r="M1429" s="33">
        <f t="shared" si="700"/>
        <v>0</v>
      </c>
      <c r="O1429" s="12">
        <f t="shared" si="701"/>
        <v>0</v>
      </c>
      <c r="P1429" s="33">
        <f t="shared" si="702"/>
        <v>0</v>
      </c>
      <c r="R1429" s="12">
        <f t="shared" si="703"/>
        <v>0</v>
      </c>
      <c r="S1429" s="33">
        <f t="shared" si="704"/>
        <v>0</v>
      </c>
      <c r="U1429" s="12">
        <f t="shared" si="705"/>
        <v>0</v>
      </c>
      <c r="V1429" s="33">
        <f t="shared" si="706"/>
        <v>0</v>
      </c>
      <c r="X1429" s="12">
        <f t="shared" si="707"/>
        <v>0</v>
      </c>
      <c r="Y1429" s="33">
        <f t="shared" si="708"/>
        <v>0</v>
      </c>
      <c r="AA1429" s="12">
        <f t="shared" si="709"/>
        <v>0</v>
      </c>
      <c r="AB1429" s="33">
        <f t="shared" si="710"/>
        <v>0</v>
      </c>
      <c r="AD1429" s="12">
        <f t="shared" si="711"/>
        <v>0</v>
      </c>
      <c r="AE1429" s="33">
        <f t="shared" si="712"/>
        <v>0</v>
      </c>
      <c r="AG1429" s="12">
        <f t="shared" si="713"/>
        <v>0</v>
      </c>
      <c r="AH1429" s="33">
        <f t="shared" si="714"/>
        <v>0</v>
      </c>
      <c r="AJ1429" s="12">
        <f t="shared" si="715"/>
        <v>0</v>
      </c>
      <c r="AK1429" s="33">
        <f t="shared" si="716"/>
        <v>0</v>
      </c>
      <c r="AM1429" s="12">
        <f t="shared" si="717"/>
        <v>0</v>
      </c>
      <c r="AN1429" s="33">
        <f t="shared" si="718"/>
        <v>0</v>
      </c>
      <c r="AP1429" s="12">
        <f t="shared" si="719"/>
        <v>0</v>
      </c>
      <c r="AQ1429" s="33">
        <f t="shared" si="720"/>
        <v>0</v>
      </c>
      <c r="AS1429" s="12">
        <f t="shared" si="721"/>
        <v>0</v>
      </c>
      <c r="AT1429" s="33">
        <f t="shared" si="722"/>
        <v>0</v>
      </c>
      <c r="AU1429" s="158" t="str">
        <f>IF(C1429="","",VLOOKUP(B1429,apoio!P:S,4,0))</f>
        <v/>
      </c>
    </row>
    <row r="1430" spans="1:47" ht="15" customHeight="1" x14ac:dyDescent="0.25">
      <c r="A1430" s="10" t="str">
        <f>IF('1_geral'!$D$14="","",'1_geral'!$A$14)</f>
        <v/>
      </c>
      <c r="B1430" s="48" t="str">
        <f>IF('1_geral'!$G$14="","",'1_geral'!$G$14)</f>
        <v/>
      </c>
      <c r="C1430" s="48" t="str">
        <f>IF('1_geral'!$D$14="","",'1_geral'!$D$14)</f>
        <v/>
      </c>
      <c r="D1430" s="35" t="str">
        <f>IF(C1430="","",1/'3_pessoal'!C$14)</f>
        <v/>
      </c>
      <c r="E1430" s="11">
        <f>IF(C1430="",0,'3_pessoal'!ED$14)</f>
        <v>0</v>
      </c>
      <c r="F1430" s="108">
        <f>IF(C1430="",0,'3_pessoal'!EF$14)</f>
        <v>0</v>
      </c>
      <c r="G1430" s="11">
        <f t="shared" si="698"/>
        <v>0</v>
      </c>
      <c r="I1430" s="11">
        <f t="shared" si="696"/>
        <v>0</v>
      </c>
      <c r="J1430" s="112">
        <f t="shared" si="697"/>
        <v>0</v>
      </c>
      <c r="L1430" s="11">
        <f t="shared" si="699"/>
        <v>0</v>
      </c>
      <c r="M1430" s="108">
        <f t="shared" si="700"/>
        <v>0</v>
      </c>
      <c r="O1430" s="11">
        <f t="shared" si="701"/>
        <v>0</v>
      </c>
      <c r="P1430" s="108">
        <f t="shared" si="702"/>
        <v>0</v>
      </c>
      <c r="R1430" s="11">
        <f t="shared" si="703"/>
        <v>0</v>
      </c>
      <c r="S1430" s="108">
        <f t="shared" si="704"/>
        <v>0</v>
      </c>
      <c r="U1430" s="11">
        <f t="shared" si="705"/>
        <v>0</v>
      </c>
      <c r="V1430" s="108">
        <f t="shared" si="706"/>
        <v>0</v>
      </c>
      <c r="X1430" s="11">
        <f t="shared" si="707"/>
        <v>0</v>
      </c>
      <c r="Y1430" s="108">
        <f t="shared" si="708"/>
        <v>0</v>
      </c>
      <c r="AA1430" s="11">
        <f t="shared" si="709"/>
        <v>0</v>
      </c>
      <c r="AB1430" s="108">
        <f t="shared" si="710"/>
        <v>0</v>
      </c>
      <c r="AD1430" s="11">
        <f t="shared" si="711"/>
        <v>0</v>
      </c>
      <c r="AE1430" s="108">
        <f t="shared" si="712"/>
        <v>0</v>
      </c>
      <c r="AG1430" s="11">
        <f t="shared" si="713"/>
        <v>0</v>
      </c>
      <c r="AH1430" s="108">
        <f t="shared" si="714"/>
        <v>0</v>
      </c>
      <c r="AJ1430" s="11">
        <f t="shared" si="715"/>
        <v>0</v>
      </c>
      <c r="AK1430" s="108">
        <f t="shared" si="716"/>
        <v>0</v>
      </c>
      <c r="AM1430" s="11">
        <f t="shared" si="717"/>
        <v>0</v>
      </c>
      <c r="AN1430" s="108">
        <f t="shared" si="718"/>
        <v>0</v>
      </c>
      <c r="AP1430" s="11">
        <f t="shared" si="719"/>
        <v>0</v>
      </c>
      <c r="AQ1430" s="108">
        <f t="shared" si="720"/>
        <v>0</v>
      </c>
      <c r="AS1430" s="11">
        <f t="shared" si="721"/>
        <v>0</v>
      </c>
      <c r="AT1430" s="108">
        <f t="shared" si="722"/>
        <v>0</v>
      </c>
      <c r="AU1430" s="158" t="str">
        <f>IF(C1430="","",VLOOKUP(B1430,apoio!P:S,4,0))</f>
        <v/>
      </c>
    </row>
    <row r="1431" spans="1:47" ht="15" customHeight="1" x14ac:dyDescent="0.25">
      <c r="A1431" s="7" t="str">
        <f>IF('1_geral'!$D$15="","",'1_geral'!$A$15)</f>
        <v/>
      </c>
      <c r="B1431" s="49" t="str">
        <f>IF('1_geral'!$G$15="","",'1_geral'!$G$15)</f>
        <v/>
      </c>
      <c r="C1431" s="49" t="str">
        <f>IF('1_geral'!$D$15="","",'1_geral'!$D$15)</f>
        <v/>
      </c>
      <c r="D1431" s="35" t="str">
        <f>IF(C1431="","",1/'3_pessoal'!C$15)</f>
        <v/>
      </c>
      <c r="E1431" s="12">
        <f>IF(C1431="",0,'3_pessoal'!ED$15)</f>
        <v>0</v>
      </c>
      <c r="F1431" s="33">
        <f>IF(C1431="",0,'3_pessoal'!EF$15)</f>
        <v>0</v>
      </c>
      <c r="G1431" s="12">
        <f t="shared" si="698"/>
        <v>0</v>
      </c>
      <c r="I1431" s="12">
        <f t="shared" si="696"/>
        <v>0</v>
      </c>
      <c r="J1431" s="12">
        <f t="shared" si="697"/>
        <v>0</v>
      </c>
      <c r="L1431" s="12">
        <f t="shared" si="699"/>
        <v>0</v>
      </c>
      <c r="M1431" s="33">
        <f t="shared" si="700"/>
        <v>0</v>
      </c>
      <c r="O1431" s="12">
        <f t="shared" si="701"/>
        <v>0</v>
      </c>
      <c r="P1431" s="33">
        <f t="shared" si="702"/>
        <v>0</v>
      </c>
      <c r="R1431" s="12">
        <f t="shared" si="703"/>
        <v>0</v>
      </c>
      <c r="S1431" s="33">
        <f t="shared" si="704"/>
        <v>0</v>
      </c>
      <c r="U1431" s="12">
        <f t="shared" si="705"/>
        <v>0</v>
      </c>
      <c r="V1431" s="33">
        <f t="shared" si="706"/>
        <v>0</v>
      </c>
      <c r="X1431" s="12">
        <f t="shared" si="707"/>
        <v>0</v>
      </c>
      <c r="Y1431" s="33">
        <f t="shared" si="708"/>
        <v>0</v>
      </c>
      <c r="AA1431" s="12">
        <f t="shared" si="709"/>
        <v>0</v>
      </c>
      <c r="AB1431" s="33">
        <f t="shared" si="710"/>
        <v>0</v>
      </c>
      <c r="AD1431" s="12">
        <f t="shared" si="711"/>
        <v>0</v>
      </c>
      <c r="AE1431" s="33">
        <f t="shared" si="712"/>
        <v>0</v>
      </c>
      <c r="AG1431" s="12">
        <f t="shared" si="713"/>
        <v>0</v>
      </c>
      <c r="AH1431" s="33">
        <f t="shared" si="714"/>
        <v>0</v>
      </c>
      <c r="AJ1431" s="12">
        <f t="shared" si="715"/>
        <v>0</v>
      </c>
      <c r="AK1431" s="33">
        <f t="shared" si="716"/>
        <v>0</v>
      </c>
      <c r="AM1431" s="12">
        <f t="shared" si="717"/>
        <v>0</v>
      </c>
      <c r="AN1431" s="33">
        <f t="shared" si="718"/>
        <v>0</v>
      </c>
      <c r="AP1431" s="12">
        <f t="shared" si="719"/>
        <v>0</v>
      </c>
      <c r="AQ1431" s="33">
        <f t="shared" si="720"/>
        <v>0</v>
      </c>
      <c r="AS1431" s="12">
        <f t="shared" si="721"/>
        <v>0</v>
      </c>
      <c r="AT1431" s="33">
        <f t="shared" si="722"/>
        <v>0</v>
      </c>
      <c r="AU1431" s="158" t="str">
        <f>IF(C1431="","",VLOOKUP(B1431,apoio!P:S,4,0))</f>
        <v/>
      </c>
    </row>
    <row r="1432" spans="1:47" ht="15" customHeight="1" x14ac:dyDescent="0.25">
      <c r="A1432" s="10" t="str">
        <f>IF('1_geral'!$D$16="","",'1_geral'!$A$16)</f>
        <v/>
      </c>
      <c r="B1432" s="48" t="str">
        <f>IF('1_geral'!$G$16="","",'1_geral'!$G$16)</f>
        <v/>
      </c>
      <c r="C1432" s="48" t="str">
        <f>IF('1_geral'!$D$16="","",'1_geral'!$D$16)</f>
        <v/>
      </c>
      <c r="D1432" s="35" t="str">
        <f>IF(C1432="","",1/'3_pessoal'!C$16)</f>
        <v/>
      </c>
      <c r="E1432" s="11">
        <f>IF(C1432="",0,'3_pessoal'!ED$16)</f>
        <v>0</v>
      </c>
      <c r="F1432" s="108">
        <f>IF(C1432="",0,'3_pessoal'!EF$16)</f>
        <v>0</v>
      </c>
      <c r="G1432" s="11">
        <f t="shared" si="698"/>
        <v>0</v>
      </c>
      <c r="I1432" s="11">
        <f t="shared" si="696"/>
        <v>0</v>
      </c>
      <c r="J1432" s="112">
        <f t="shared" si="697"/>
        <v>0</v>
      </c>
      <c r="L1432" s="11">
        <f t="shared" si="699"/>
        <v>0</v>
      </c>
      <c r="M1432" s="108">
        <f t="shared" si="700"/>
        <v>0</v>
      </c>
      <c r="O1432" s="11">
        <f t="shared" si="701"/>
        <v>0</v>
      </c>
      <c r="P1432" s="108">
        <f t="shared" si="702"/>
        <v>0</v>
      </c>
      <c r="R1432" s="11">
        <f t="shared" si="703"/>
        <v>0</v>
      </c>
      <c r="S1432" s="108">
        <f t="shared" si="704"/>
        <v>0</v>
      </c>
      <c r="U1432" s="11">
        <f t="shared" si="705"/>
        <v>0</v>
      </c>
      <c r="V1432" s="108">
        <f t="shared" si="706"/>
        <v>0</v>
      </c>
      <c r="X1432" s="11">
        <f t="shared" si="707"/>
        <v>0</v>
      </c>
      <c r="Y1432" s="108">
        <f t="shared" si="708"/>
        <v>0</v>
      </c>
      <c r="AA1432" s="11">
        <f t="shared" si="709"/>
        <v>0</v>
      </c>
      <c r="AB1432" s="108">
        <f t="shared" si="710"/>
        <v>0</v>
      </c>
      <c r="AD1432" s="11">
        <f t="shared" si="711"/>
        <v>0</v>
      </c>
      <c r="AE1432" s="108">
        <f t="shared" si="712"/>
        <v>0</v>
      </c>
      <c r="AG1432" s="11">
        <f t="shared" si="713"/>
        <v>0</v>
      </c>
      <c r="AH1432" s="108">
        <f t="shared" si="714"/>
        <v>0</v>
      </c>
      <c r="AJ1432" s="11">
        <f t="shared" si="715"/>
        <v>0</v>
      </c>
      <c r="AK1432" s="108">
        <f t="shared" si="716"/>
        <v>0</v>
      </c>
      <c r="AM1432" s="11">
        <f t="shared" si="717"/>
        <v>0</v>
      </c>
      <c r="AN1432" s="108">
        <f t="shared" si="718"/>
        <v>0</v>
      </c>
      <c r="AP1432" s="11">
        <f t="shared" si="719"/>
        <v>0</v>
      </c>
      <c r="AQ1432" s="108">
        <f t="shared" si="720"/>
        <v>0</v>
      </c>
      <c r="AS1432" s="11">
        <f t="shared" si="721"/>
        <v>0</v>
      </c>
      <c r="AT1432" s="108">
        <f t="shared" si="722"/>
        <v>0</v>
      </c>
      <c r="AU1432" s="158" t="str">
        <f>IF(C1432="","",VLOOKUP(B1432,apoio!P:S,4,0))</f>
        <v/>
      </c>
    </row>
    <row r="1433" spans="1:47" ht="15" customHeight="1" x14ac:dyDescent="0.25">
      <c r="A1433" s="7" t="str">
        <f>IF('1_geral'!$D$17="","",'1_geral'!$A$17)</f>
        <v/>
      </c>
      <c r="B1433" s="49" t="str">
        <f>IF('1_geral'!$G$17="","",'1_geral'!$G$17)</f>
        <v/>
      </c>
      <c r="C1433" s="49" t="str">
        <f>IF('1_geral'!$D$17="","",'1_geral'!$D$17)</f>
        <v/>
      </c>
      <c r="D1433" s="35" t="str">
        <f>IF(C1433="","",1/'3_pessoal'!C$17)</f>
        <v/>
      </c>
      <c r="E1433" s="12">
        <f>IF(C1433="",0,'3_pessoal'!ED$17)</f>
        <v>0</v>
      </c>
      <c r="F1433" s="33">
        <f>IF(C1433="",0,'3_pessoal'!EF$17)</f>
        <v>0</v>
      </c>
      <c r="G1433" s="12">
        <f t="shared" si="698"/>
        <v>0</v>
      </c>
      <c r="I1433" s="12">
        <f t="shared" si="696"/>
        <v>0</v>
      </c>
      <c r="J1433" s="12">
        <f t="shared" si="697"/>
        <v>0</v>
      </c>
      <c r="L1433" s="12">
        <f t="shared" si="699"/>
        <v>0</v>
      </c>
      <c r="M1433" s="33">
        <f t="shared" si="700"/>
        <v>0</v>
      </c>
      <c r="O1433" s="12">
        <f t="shared" si="701"/>
        <v>0</v>
      </c>
      <c r="P1433" s="33">
        <f t="shared" si="702"/>
        <v>0</v>
      </c>
      <c r="R1433" s="12">
        <f t="shared" si="703"/>
        <v>0</v>
      </c>
      <c r="S1433" s="33">
        <f t="shared" si="704"/>
        <v>0</v>
      </c>
      <c r="U1433" s="12">
        <f t="shared" si="705"/>
        <v>0</v>
      </c>
      <c r="V1433" s="33">
        <f t="shared" si="706"/>
        <v>0</v>
      </c>
      <c r="X1433" s="12">
        <f t="shared" si="707"/>
        <v>0</v>
      </c>
      <c r="Y1433" s="33">
        <f t="shared" si="708"/>
        <v>0</v>
      </c>
      <c r="AA1433" s="12">
        <f t="shared" si="709"/>
        <v>0</v>
      </c>
      <c r="AB1433" s="33">
        <f t="shared" si="710"/>
        <v>0</v>
      </c>
      <c r="AD1433" s="12">
        <f t="shared" si="711"/>
        <v>0</v>
      </c>
      <c r="AE1433" s="33">
        <f t="shared" si="712"/>
        <v>0</v>
      </c>
      <c r="AG1433" s="12">
        <f t="shared" si="713"/>
        <v>0</v>
      </c>
      <c r="AH1433" s="33">
        <f t="shared" si="714"/>
        <v>0</v>
      </c>
      <c r="AJ1433" s="12">
        <f t="shared" si="715"/>
        <v>0</v>
      </c>
      <c r="AK1433" s="33">
        <f t="shared" si="716"/>
        <v>0</v>
      </c>
      <c r="AM1433" s="12">
        <f t="shared" si="717"/>
        <v>0</v>
      </c>
      <c r="AN1433" s="33">
        <f t="shared" si="718"/>
        <v>0</v>
      </c>
      <c r="AP1433" s="12">
        <f t="shared" si="719"/>
        <v>0</v>
      </c>
      <c r="AQ1433" s="33">
        <f t="shared" si="720"/>
        <v>0</v>
      </c>
      <c r="AS1433" s="12">
        <f t="shared" si="721"/>
        <v>0</v>
      </c>
      <c r="AT1433" s="33">
        <f t="shared" si="722"/>
        <v>0</v>
      </c>
      <c r="AU1433" s="158" t="str">
        <f>IF(C1433="","",VLOOKUP(B1433,apoio!P:S,4,0))</f>
        <v/>
      </c>
    </row>
    <row r="1434" spans="1:47" ht="15" customHeight="1" x14ac:dyDescent="0.25">
      <c r="A1434" s="10" t="str">
        <f>IF('1_geral'!$D$18="","",'1_geral'!$A$18)</f>
        <v/>
      </c>
      <c r="B1434" s="48" t="str">
        <f>IF('1_geral'!$G$18="","",'1_geral'!$G$18)</f>
        <v/>
      </c>
      <c r="C1434" s="48" t="str">
        <f>IF('1_geral'!$D$18="","",'1_geral'!$D$18)</f>
        <v/>
      </c>
      <c r="D1434" s="35" t="str">
        <f>IF(C1434="","",1/'3_pessoal'!C$18)</f>
        <v/>
      </c>
      <c r="E1434" s="11">
        <f>IF(C1434="",0,'3_pessoal'!ED$18)</f>
        <v>0</v>
      </c>
      <c r="F1434" s="108">
        <f>IF(C1434="",0,'3_pessoal'!EF$18)</f>
        <v>0</v>
      </c>
      <c r="G1434" s="11">
        <f t="shared" si="698"/>
        <v>0</v>
      </c>
      <c r="I1434" s="11">
        <f t="shared" si="696"/>
        <v>0</v>
      </c>
      <c r="J1434" s="112">
        <f t="shared" si="697"/>
        <v>0</v>
      </c>
      <c r="L1434" s="11">
        <f t="shared" si="699"/>
        <v>0</v>
      </c>
      <c r="M1434" s="108">
        <f t="shared" si="700"/>
        <v>0</v>
      </c>
      <c r="O1434" s="11">
        <f t="shared" si="701"/>
        <v>0</v>
      </c>
      <c r="P1434" s="108">
        <f t="shared" si="702"/>
        <v>0</v>
      </c>
      <c r="R1434" s="11">
        <f t="shared" si="703"/>
        <v>0</v>
      </c>
      <c r="S1434" s="108">
        <f t="shared" si="704"/>
        <v>0</v>
      </c>
      <c r="U1434" s="11">
        <f t="shared" si="705"/>
        <v>0</v>
      </c>
      <c r="V1434" s="108">
        <f t="shared" si="706"/>
        <v>0</v>
      </c>
      <c r="X1434" s="11">
        <f t="shared" si="707"/>
        <v>0</v>
      </c>
      <c r="Y1434" s="108">
        <f t="shared" si="708"/>
        <v>0</v>
      </c>
      <c r="AA1434" s="11">
        <f t="shared" si="709"/>
        <v>0</v>
      </c>
      <c r="AB1434" s="108">
        <f t="shared" si="710"/>
        <v>0</v>
      </c>
      <c r="AD1434" s="11">
        <f t="shared" si="711"/>
        <v>0</v>
      </c>
      <c r="AE1434" s="108">
        <f t="shared" si="712"/>
        <v>0</v>
      </c>
      <c r="AG1434" s="11">
        <f t="shared" si="713"/>
        <v>0</v>
      </c>
      <c r="AH1434" s="108">
        <f t="shared" si="714"/>
        <v>0</v>
      </c>
      <c r="AJ1434" s="11">
        <f t="shared" si="715"/>
        <v>0</v>
      </c>
      <c r="AK1434" s="108">
        <f t="shared" si="716"/>
        <v>0</v>
      </c>
      <c r="AM1434" s="11">
        <f t="shared" si="717"/>
        <v>0</v>
      </c>
      <c r="AN1434" s="108">
        <f t="shared" si="718"/>
        <v>0</v>
      </c>
      <c r="AP1434" s="11">
        <f t="shared" si="719"/>
        <v>0</v>
      </c>
      <c r="AQ1434" s="108">
        <f t="shared" si="720"/>
        <v>0</v>
      </c>
      <c r="AS1434" s="11">
        <f t="shared" si="721"/>
        <v>0</v>
      </c>
      <c r="AT1434" s="108">
        <f t="shared" si="722"/>
        <v>0</v>
      </c>
      <c r="AU1434" s="158" t="str">
        <f>IF(C1434="","",VLOOKUP(B1434,apoio!P:S,4,0))</f>
        <v/>
      </c>
    </row>
    <row r="1435" spans="1:47" ht="15" customHeight="1" x14ac:dyDescent="0.25">
      <c r="A1435" s="7" t="str">
        <f>IF('1_geral'!$D$19="","",'1_geral'!$A$19)</f>
        <v/>
      </c>
      <c r="B1435" s="49" t="str">
        <f>IF('1_geral'!$G$19="","",'1_geral'!$G$19)</f>
        <v/>
      </c>
      <c r="C1435" s="49" t="str">
        <f>IF('1_geral'!$D$19="","",'1_geral'!$D$19)</f>
        <v/>
      </c>
      <c r="D1435" s="35" t="str">
        <f>IF(C1435="","",1/'3_pessoal'!C$19)</f>
        <v/>
      </c>
      <c r="E1435" s="12">
        <f>IF(C1435="",0,'3_pessoal'!ED$19)</f>
        <v>0</v>
      </c>
      <c r="F1435" s="33">
        <f>IF(C1435="",0,'3_pessoal'!EF$19)</f>
        <v>0</v>
      </c>
      <c r="G1435" s="12">
        <f t="shared" si="698"/>
        <v>0</v>
      </c>
      <c r="I1435" s="12">
        <f t="shared" si="696"/>
        <v>0</v>
      </c>
      <c r="J1435" s="12">
        <f t="shared" si="697"/>
        <v>0</v>
      </c>
      <c r="L1435" s="12">
        <f t="shared" si="699"/>
        <v>0</v>
      </c>
      <c r="M1435" s="33">
        <f t="shared" si="700"/>
        <v>0</v>
      </c>
      <c r="O1435" s="12">
        <f t="shared" si="701"/>
        <v>0</v>
      </c>
      <c r="P1435" s="33">
        <f t="shared" si="702"/>
        <v>0</v>
      </c>
      <c r="R1435" s="12">
        <f t="shared" si="703"/>
        <v>0</v>
      </c>
      <c r="S1435" s="33">
        <f t="shared" si="704"/>
        <v>0</v>
      </c>
      <c r="U1435" s="12">
        <f t="shared" si="705"/>
        <v>0</v>
      </c>
      <c r="V1435" s="33">
        <f t="shared" si="706"/>
        <v>0</v>
      </c>
      <c r="X1435" s="12">
        <f t="shared" si="707"/>
        <v>0</v>
      </c>
      <c r="Y1435" s="33">
        <f t="shared" si="708"/>
        <v>0</v>
      </c>
      <c r="AA1435" s="12">
        <f t="shared" si="709"/>
        <v>0</v>
      </c>
      <c r="AB1435" s="33">
        <f t="shared" si="710"/>
        <v>0</v>
      </c>
      <c r="AD1435" s="12">
        <f t="shared" si="711"/>
        <v>0</v>
      </c>
      <c r="AE1435" s="33">
        <f t="shared" si="712"/>
        <v>0</v>
      </c>
      <c r="AG1435" s="12">
        <f t="shared" si="713"/>
        <v>0</v>
      </c>
      <c r="AH1435" s="33">
        <f t="shared" si="714"/>
        <v>0</v>
      </c>
      <c r="AJ1435" s="12">
        <f t="shared" si="715"/>
        <v>0</v>
      </c>
      <c r="AK1435" s="33">
        <f t="shared" si="716"/>
        <v>0</v>
      </c>
      <c r="AM1435" s="12">
        <f t="shared" si="717"/>
        <v>0</v>
      </c>
      <c r="AN1435" s="33">
        <f t="shared" si="718"/>
        <v>0</v>
      </c>
      <c r="AP1435" s="12">
        <f t="shared" si="719"/>
        <v>0</v>
      </c>
      <c r="AQ1435" s="33">
        <f t="shared" si="720"/>
        <v>0</v>
      </c>
      <c r="AS1435" s="12">
        <f t="shared" si="721"/>
        <v>0</v>
      </c>
      <c r="AT1435" s="33">
        <f t="shared" si="722"/>
        <v>0</v>
      </c>
      <c r="AU1435" s="158" t="str">
        <f>IF(C1435="","",VLOOKUP(B1435,apoio!P:S,4,0))</f>
        <v/>
      </c>
    </row>
    <row r="1436" spans="1:47" ht="15" customHeight="1" x14ac:dyDescent="0.25">
      <c r="A1436" s="10" t="str">
        <f>IF('1_geral'!$D$20="","",'1_geral'!$A$20)</f>
        <v/>
      </c>
      <c r="B1436" s="48" t="str">
        <f>IF('1_geral'!$G$20="","",'1_geral'!$G$20)</f>
        <v/>
      </c>
      <c r="C1436" s="48" t="str">
        <f>IF('1_geral'!$D$20="","",'1_geral'!$D$20)</f>
        <v/>
      </c>
      <c r="D1436" s="35" t="str">
        <f>IF(C1436="","",1/'3_pessoal'!C$20)</f>
        <v/>
      </c>
      <c r="E1436" s="11">
        <f>IF(C1436="",0,'3_pessoal'!ED$20)</f>
        <v>0</v>
      </c>
      <c r="F1436" s="108">
        <f>IF(C1436="",0,'3_pessoal'!EF$20)</f>
        <v>0</v>
      </c>
      <c r="G1436" s="11">
        <f t="shared" si="698"/>
        <v>0</v>
      </c>
      <c r="I1436" s="11">
        <f t="shared" si="696"/>
        <v>0</v>
      </c>
      <c r="J1436" s="112">
        <f t="shared" si="697"/>
        <v>0</v>
      </c>
      <c r="L1436" s="11">
        <f t="shared" si="699"/>
        <v>0</v>
      </c>
      <c r="M1436" s="108">
        <f t="shared" si="700"/>
        <v>0</v>
      </c>
      <c r="O1436" s="11">
        <f t="shared" si="701"/>
        <v>0</v>
      </c>
      <c r="P1436" s="108">
        <f t="shared" si="702"/>
        <v>0</v>
      </c>
      <c r="R1436" s="11">
        <f t="shared" si="703"/>
        <v>0</v>
      </c>
      <c r="S1436" s="108">
        <f t="shared" si="704"/>
        <v>0</v>
      </c>
      <c r="U1436" s="11">
        <f t="shared" si="705"/>
        <v>0</v>
      </c>
      <c r="V1436" s="108">
        <f t="shared" si="706"/>
        <v>0</v>
      </c>
      <c r="X1436" s="11">
        <f t="shared" si="707"/>
        <v>0</v>
      </c>
      <c r="Y1436" s="108">
        <f t="shared" si="708"/>
        <v>0</v>
      </c>
      <c r="AA1436" s="11">
        <f t="shared" si="709"/>
        <v>0</v>
      </c>
      <c r="AB1436" s="108">
        <f t="shared" si="710"/>
        <v>0</v>
      </c>
      <c r="AD1436" s="11">
        <f t="shared" si="711"/>
        <v>0</v>
      </c>
      <c r="AE1436" s="108">
        <f t="shared" si="712"/>
        <v>0</v>
      </c>
      <c r="AG1436" s="11">
        <f t="shared" si="713"/>
        <v>0</v>
      </c>
      <c r="AH1436" s="108">
        <f t="shared" si="714"/>
        <v>0</v>
      </c>
      <c r="AJ1436" s="11">
        <f t="shared" si="715"/>
        <v>0</v>
      </c>
      <c r="AK1436" s="108">
        <f t="shared" si="716"/>
        <v>0</v>
      </c>
      <c r="AM1436" s="11">
        <f t="shared" si="717"/>
        <v>0</v>
      </c>
      <c r="AN1436" s="108">
        <f t="shared" si="718"/>
        <v>0</v>
      </c>
      <c r="AP1436" s="11">
        <f t="shared" si="719"/>
        <v>0</v>
      </c>
      <c r="AQ1436" s="108">
        <f t="shared" si="720"/>
        <v>0</v>
      </c>
      <c r="AS1436" s="11">
        <f t="shared" si="721"/>
        <v>0</v>
      </c>
      <c r="AT1436" s="108">
        <f t="shared" si="722"/>
        <v>0</v>
      </c>
      <c r="AU1436" s="158" t="str">
        <f>IF(C1436="","",VLOOKUP(B1436,apoio!P:S,4,0))</f>
        <v/>
      </c>
    </row>
    <row r="1437" spans="1:47" ht="15" customHeight="1" x14ac:dyDescent="0.25">
      <c r="A1437" s="7" t="str">
        <f>IF('1_geral'!$D$21="","",'1_geral'!$A$21)</f>
        <v/>
      </c>
      <c r="B1437" s="49" t="str">
        <f>IF('1_geral'!$G$21="","",'1_geral'!$G$21)</f>
        <v/>
      </c>
      <c r="C1437" s="49" t="str">
        <f>IF('1_geral'!$D$21="","",'1_geral'!$D$21)</f>
        <v/>
      </c>
      <c r="D1437" s="35" t="str">
        <f>IF(C1437="","",1/'3_pessoal'!C$21)</f>
        <v/>
      </c>
      <c r="E1437" s="12">
        <f>IF(C1437="",0,'3_pessoal'!ED$21)</f>
        <v>0</v>
      </c>
      <c r="F1437" s="33">
        <f>IF(C1437="",0,'3_pessoal'!EF$21)</f>
        <v>0</v>
      </c>
      <c r="G1437" s="12">
        <f t="shared" si="698"/>
        <v>0</v>
      </c>
      <c r="I1437" s="12">
        <f t="shared" si="696"/>
        <v>0</v>
      </c>
      <c r="J1437" s="12">
        <f t="shared" si="697"/>
        <v>0</v>
      </c>
      <c r="L1437" s="12">
        <f t="shared" si="699"/>
        <v>0</v>
      </c>
      <c r="M1437" s="33">
        <f t="shared" si="700"/>
        <v>0</v>
      </c>
      <c r="O1437" s="12">
        <f t="shared" si="701"/>
        <v>0</v>
      </c>
      <c r="P1437" s="33">
        <f t="shared" si="702"/>
        <v>0</v>
      </c>
      <c r="R1437" s="12">
        <f t="shared" si="703"/>
        <v>0</v>
      </c>
      <c r="S1437" s="33">
        <f t="shared" si="704"/>
        <v>0</v>
      </c>
      <c r="U1437" s="12">
        <f t="shared" si="705"/>
        <v>0</v>
      </c>
      <c r="V1437" s="33">
        <f t="shared" si="706"/>
        <v>0</v>
      </c>
      <c r="X1437" s="12">
        <f t="shared" si="707"/>
        <v>0</v>
      </c>
      <c r="Y1437" s="33">
        <f t="shared" si="708"/>
        <v>0</v>
      </c>
      <c r="AA1437" s="12">
        <f t="shared" si="709"/>
        <v>0</v>
      </c>
      <c r="AB1437" s="33">
        <f t="shared" si="710"/>
        <v>0</v>
      </c>
      <c r="AD1437" s="12">
        <f t="shared" si="711"/>
        <v>0</v>
      </c>
      <c r="AE1437" s="33">
        <f t="shared" si="712"/>
        <v>0</v>
      </c>
      <c r="AG1437" s="12">
        <f t="shared" si="713"/>
        <v>0</v>
      </c>
      <c r="AH1437" s="33">
        <f t="shared" si="714"/>
        <v>0</v>
      </c>
      <c r="AJ1437" s="12">
        <f t="shared" si="715"/>
        <v>0</v>
      </c>
      <c r="AK1437" s="33">
        <f t="shared" si="716"/>
        <v>0</v>
      </c>
      <c r="AM1437" s="12">
        <f t="shared" si="717"/>
        <v>0</v>
      </c>
      <c r="AN1437" s="33">
        <f t="shared" si="718"/>
        <v>0</v>
      </c>
      <c r="AP1437" s="12">
        <f t="shared" si="719"/>
        <v>0</v>
      </c>
      <c r="AQ1437" s="33">
        <f t="shared" si="720"/>
        <v>0</v>
      </c>
      <c r="AS1437" s="12">
        <f t="shared" si="721"/>
        <v>0</v>
      </c>
      <c r="AT1437" s="33">
        <f t="shared" si="722"/>
        <v>0</v>
      </c>
      <c r="AU1437" s="158" t="str">
        <f>IF(C1437="","",VLOOKUP(B1437,apoio!P:S,4,0))</f>
        <v/>
      </c>
    </row>
    <row r="1438" spans="1:47" ht="15" customHeight="1" x14ac:dyDescent="0.25">
      <c r="A1438" s="10" t="str">
        <f>IF('1_geral'!$D$22="","",'1_geral'!$A$22)</f>
        <v/>
      </c>
      <c r="B1438" s="48" t="str">
        <f>IF('1_geral'!$G$22="","",'1_geral'!$G$22)</f>
        <v/>
      </c>
      <c r="C1438" s="48" t="str">
        <f>IF('1_geral'!$D$22="","",'1_geral'!$D$22)</f>
        <v/>
      </c>
      <c r="D1438" s="35" t="str">
        <f>IF(C1438="","",1/'3_pessoal'!C$22)</f>
        <v/>
      </c>
      <c r="E1438" s="11">
        <f>IF(C1438="",0,'3_pessoal'!ED$22)</f>
        <v>0</v>
      </c>
      <c r="F1438" s="108">
        <f>IF(C1438="",0,'3_pessoal'!EF$22)</f>
        <v>0</v>
      </c>
      <c r="G1438" s="11">
        <f t="shared" si="698"/>
        <v>0</v>
      </c>
      <c r="I1438" s="11">
        <f t="shared" si="696"/>
        <v>0</v>
      </c>
      <c r="J1438" s="112">
        <f t="shared" si="697"/>
        <v>0</v>
      </c>
      <c r="L1438" s="11">
        <f t="shared" si="699"/>
        <v>0</v>
      </c>
      <c r="M1438" s="108">
        <f t="shared" si="700"/>
        <v>0</v>
      </c>
      <c r="O1438" s="11">
        <f t="shared" si="701"/>
        <v>0</v>
      </c>
      <c r="P1438" s="108">
        <f t="shared" si="702"/>
        <v>0</v>
      </c>
      <c r="R1438" s="11">
        <f t="shared" si="703"/>
        <v>0</v>
      </c>
      <c r="S1438" s="108">
        <f t="shared" si="704"/>
        <v>0</v>
      </c>
      <c r="U1438" s="11">
        <f t="shared" si="705"/>
        <v>0</v>
      </c>
      <c r="V1438" s="108">
        <f t="shared" si="706"/>
        <v>0</v>
      </c>
      <c r="X1438" s="11">
        <f t="shared" si="707"/>
        <v>0</v>
      </c>
      <c r="Y1438" s="108">
        <f t="shared" si="708"/>
        <v>0</v>
      </c>
      <c r="AA1438" s="11">
        <f t="shared" si="709"/>
        <v>0</v>
      </c>
      <c r="AB1438" s="108">
        <f t="shared" si="710"/>
        <v>0</v>
      </c>
      <c r="AD1438" s="11">
        <f t="shared" si="711"/>
        <v>0</v>
      </c>
      <c r="AE1438" s="108">
        <f t="shared" si="712"/>
        <v>0</v>
      </c>
      <c r="AG1438" s="11">
        <f t="shared" si="713"/>
        <v>0</v>
      </c>
      <c r="AH1438" s="108">
        <f t="shared" si="714"/>
        <v>0</v>
      </c>
      <c r="AJ1438" s="11">
        <f t="shared" si="715"/>
        <v>0</v>
      </c>
      <c r="AK1438" s="108">
        <f t="shared" si="716"/>
        <v>0</v>
      </c>
      <c r="AM1438" s="11">
        <f t="shared" si="717"/>
        <v>0</v>
      </c>
      <c r="AN1438" s="108">
        <f t="shared" si="718"/>
        <v>0</v>
      </c>
      <c r="AP1438" s="11">
        <f t="shared" si="719"/>
        <v>0</v>
      </c>
      <c r="AQ1438" s="108">
        <f t="shared" si="720"/>
        <v>0</v>
      </c>
      <c r="AS1438" s="11">
        <f t="shared" si="721"/>
        <v>0</v>
      </c>
      <c r="AT1438" s="108">
        <f t="shared" si="722"/>
        <v>0</v>
      </c>
      <c r="AU1438" s="158" t="str">
        <f>IF(C1438="","",VLOOKUP(B1438,apoio!P:S,4,0))</f>
        <v/>
      </c>
    </row>
    <row r="1439" spans="1:47" ht="15" customHeight="1" x14ac:dyDescent="0.25">
      <c r="A1439" s="7" t="str">
        <f>IF('1_geral'!$D$23="","",'1_geral'!$A$23)</f>
        <v/>
      </c>
      <c r="B1439" s="49" t="str">
        <f>IF('1_geral'!$G$23="","",'1_geral'!$G$23)</f>
        <v/>
      </c>
      <c r="C1439" s="49" t="str">
        <f>IF('1_geral'!$D$23="","",'1_geral'!$D$23)</f>
        <v/>
      </c>
      <c r="D1439" s="35" t="str">
        <f>IF(C1439="","",1/'3_pessoal'!C$23)</f>
        <v/>
      </c>
      <c r="E1439" s="12">
        <f>IF(C1439="",0,'3_pessoal'!ED$23)</f>
        <v>0</v>
      </c>
      <c r="F1439" s="33">
        <f>IF(C1439="",0,'3_pessoal'!EF$23)</f>
        <v>0</v>
      </c>
      <c r="G1439" s="12">
        <f t="shared" si="698"/>
        <v>0</v>
      </c>
      <c r="I1439" s="12">
        <f t="shared" si="696"/>
        <v>0</v>
      </c>
      <c r="J1439" s="12">
        <f t="shared" si="697"/>
        <v>0</v>
      </c>
      <c r="L1439" s="12">
        <f t="shared" si="699"/>
        <v>0</v>
      </c>
      <c r="M1439" s="33">
        <f t="shared" si="700"/>
        <v>0</v>
      </c>
      <c r="O1439" s="12">
        <f t="shared" si="701"/>
        <v>0</v>
      </c>
      <c r="P1439" s="33">
        <f t="shared" si="702"/>
        <v>0</v>
      </c>
      <c r="R1439" s="12">
        <f t="shared" si="703"/>
        <v>0</v>
      </c>
      <c r="S1439" s="33">
        <f t="shared" si="704"/>
        <v>0</v>
      </c>
      <c r="U1439" s="12">
        <f t="shared" si="705"/>
        <v>0</v>
      </c>
      <c r="V1439" s="33">
        <f t="shared" si="706"/>
        <v>0</v>
      </c>
      <c r="X1439" s="12">
        <f t="shared" si="707"/>
        <v>0</v>
      </c>
      <c r="Y1439" s="33">
        <f t="shared" si="708"/>
        <v>0</v>
      </c>
      <c r="AA1439" s="12">
        <f t="shared" si="709"/>
        <v>0</v>
      </c>
      <c r="AB1439" s="33">
        <f t="shared" si="710"/>
        <v>0</v>
      </c>
      <c r="AD1439" s="12">
        <f t="shared" si="711"/>
        <v>0</v>
      </c>
      <c r="AE1439" s="33">
        <f t="shared" si="712"/>
        <v>0</v>
      </c>
      <c r="AG1439" s="12">
        <f t="shared" si="713"/>
        <v>0</v>
      </c>
      <c r="AH1439" s="33">
        <f t="shared" si="714"/>
        <v>0</v>
      </c>
      <c r="AJ1439" s="12">
        <f t="shared" si="715"/>
        <v>0</v>
      </c>
      <c r="AK1439" s="33">
        <f t="shared" si="716"/>
        <v>0</v>
      </c>
      <c r="AM1439" s="12">
        <f t="shared" si="717"/>
        <v>0</v>
      </c>
      <c r="AN1439" s="33">
        <f t="shared" si="718"/>
        <v>0</v>
      </c>
      <c r="AP1439" s="12">
        <f t="shared" si="719"/>
        <v>0</v>
      </c>
      <c r="AQ1439" s="33">
        <f t="shared" si="720"/>
        <v>0</v>
      </c>
      <c r="AS1439" s="12">
        <f t="shared" si="721"/>
        <v>0</v>
      </c>
      <c r="AT1439" s="33">
        <f t="shared" si="722"/>
        <v>0</v>
      </c>
      <c r="AU1439" s="158" t="str">
        <f>IF(C1439="","",VLOOKUP(B1439,apoio!P:S,4,0))</f>
        <v/>
      </c>
    </row>
    <row r="1440" spans="1:47" ht="15" customHeight="1" x14ac:dyDescent="0.25">
      <c r="A1440" s="10" t="str">
        <f>IF('1_geral'!$D$24="","",'1_geral'!$A$24)</f>
        <v/>
      </c>
      <c r="B1440" s="48" t="str">
        <f>IF('1_geral'!$G$24="","",'1_geral'!$G$24)</f>
        <v/>
      </c>
      <c r="C1440" s="48" t="str">
        <f>IF('1_geral'!$D$24="","",'1_geral'!$D$24)</f>
        <v/>
      </c>
      <c r="D1440" s="35" t="str">
        <f>IF(C1440="","",1/'3_pessoal'!C$24)</f>
        <v/>
      </c>
      <c r="E1440" s="11">
        <f>IF(C1440="",0,'3_pessoal'!ED$24)</f>
        <v>0</v>
      </c>
      <c r="F1440" s="108">
        <f>IF(C1440="",0,'3_pessoal'!EF$24)</f>
        <v>0</v>
      </c>
      <c r="G1440" s="11">
        <f t="shared" si="698"/>
        <v>0</v>
      </c>
      <c r="I1440" s="11">
        <f t="shared" si="696"/>
        <v>0</v>
      </c>
      <c r="J1440" s="112">
        <f t="shared" si="697"/>
        <v>0</v>
      </c>
      <c r="L1440" s="11">
        <f t="shared" si="699"/>
        <v>0</v>
      </c>
      <c r="M1440" s="108">
        <f t="shared" si="700"/>
        <v>0</v>
      </c>
      <c r="O1440" s="11">
        <f t="shared" si="701"/>
        <v>0</v>
      </c>
      <c r="P1440" s="108">
        <f t="shared" si="702"/>
        <v>0</v>
      </c>
      <c r="R1440" s="11">
        <f t="shared" si="703"/>
        <v>0</v>
      </c>
      <c r="S1440" s="108">
        <f t="shared" si="704"/>
        <v>0</v>
      </c>
      <c r="U1440" s="11">
        <f t="shared" si="705"/>
        <v>0</v>
      </c>
      <c r="V1440" s="108">
        <f t="shared" si="706"/>
        <v>0</v>
      </c>
      <c r="X1440" s="11">
        <f t="shared" si="707"/>
        <v>0</v>
      </c>
      <c r="Y1440" s="108">
        <f t="shared" si="708"/>
        <v>0</v>
      </c>
      <c r="AA1440" s="11">
        <f t="shared" si="709"/>
        <v>0</v>
      </c>
      <c r="AB1440" s="108">
        <f t="shared" si="710"/>
        <v>0</v>
      </c>
      <c r="AD1440" s="11">
        <f t="shared" si="711"/>
        <v>0</v>
      </c>
      <c r="AE1440" s="108">
        <f t="shared" si="712"/>
        <v>0</v>
      </c>
      <c r="AG1440" s="11">
        <f t="shared" si="713"/>
        <v>0</v>
      </c>
      <c r="AH1440" s="108">
        <f t="shared" si="714"/>
        <v>0</v>
      </c>
      <c r="AJ1440" s="11">
        <f t="shared" si="715"/>
        <v>0</v>
      </c>
      <c r="AK1440" s="108">
        <f t="shared" si="716"/>
        <v>0</v>
      </c>
      <c r="AM1440" s="11">
        <f t="shared" si="717"/>
        <v>0</v>
      </c>
      <c r="AN1440" s="108">
        <f t="shared" si="718"/>
        <v>0</v>
      </c>
      <c r="AP1440" s="11">
        <f t="shared" si="719"/>
        <v>0</v>
      </c>
      <c r="AQ1440" s="108">
        <f t="shared" si="720"/>
        <v>0</v>
      </c>
      <c r="AS1440" s="11">
        <f t="shared" si="721"/>
        <v>0</v>
      </c>
      <c r="AT1440" s="108">
        <f t="shared" si="722"/>
        <v>0</v>
      </c>
      <c r="AU1440" s="158" t="str">
        <f>IF(C1440="","",VLOOKUP(B1440,apoio!P:S,4,0))</f>
        <v/>
      </c>
    </row>
    <row r="1441" spans="1:47" ht="15" customHeight="1" x14ac:dyDescent="0.25">
      <c r="A1441" s="7" t="str">
        <f>IF('1_geral'!$D$25="","",'1_geral'!$A$25)</f>
        <v/>
      </c>
      <c r="B1441" s="49" t="str">
        <f>IF('1_geral'!$G$25="","",'1_geral'!$G$25)</f>
        <v/>
      </c>
      <c r="C1441" s="49" t="str">
        <f>IF('1_geral'!$D$25="","",'1_geral'!$D$25)</f>
        <v/>
      </c>
      <c r="D1441" s="35" t="str">
        <f>IF(C1441="","",1/'3_pessoal'!C$25)</f>
        <v/>
      </c>
      <c r="E1441" s="12">
        <f>IF(C1441="",0,'3_pessoal'!ED$25)</f>
        <v>0</v>
      </c>
      <c r="F1441" s="33">
        <f>IF(C1441="",0,'3_pessoal'!EF$25)</f>
        <v>0</v>
      </c>
      <c r="G1441" s="12">
        <f t="shared" si="698"/>
        <v>0</v>
      </c>
      <c r="I1441" s="12">
        <f t="shared" si="696"/>
        <v>0</v>
      </c>
      <c r="J1441" s="12">
        <f t="shared" si="697"/>
        <v>0</v>
      </c>
      <c r="L1441" s="12">
        <f t="shared" si="699"/>
        <v>0</v>
      </c>
      <c r="M1441" s="33">
        <f t="shared" si="700"/>
        <v>0</v>
      </c>
      <c r="O1441" s="12">
        <f t="shared" si="701"/>
        <v>0</v>
      </c>
      <c r="P1441" s="33">
        <f t="shared" si="702"/>
        <v>0</v>
      </c>
      <c r="R1441" s="12">
        <f t="shared" si="703"/>
        <v>0</v>
      </c>
      <c r="S1441" s="33">
        <f t="shared" si="704"/>
        <v>0</v>
      </c>
      <c r="U1441" s="12">
        <f t="shared" si="705"/>
        <v>0</v>
      </c>
      <c r="V1441" s="33">
        <f t="shared" si="706"/>
        <v>0</v>
      </c>
      <c r="X1441" s="12">
        <f t="shared" si="707"/>
        <v>0</v>
      </c>
      <c r="Y1441" s="33">
        <f t="shared" si="708"/>
        <v>0</v>
      </c>
      <c r="AA1441" s="12">
        <f t="shared" si="709"/>
        <v>0</v>
      </c>
      <c r="AB1441" s="33">
        <f t="shared" si="710"/>
        <v>0</v>
      </c>
      <c r="AD1441" s="12">
        <f t="shared" si="711"/>
        <v>0</v>
      </c>
      <c r="AE1441" s="33">
        <f t="shared" si="712"/>
        <v>0</v>
      </c>
      <c r="AG1441" s="12">
        <f t="shared" si="713"/>
        <v>0</v>
      </c>
      <c r="AH1441" s="33">
        <f t="shared" si="714"/>
        <v>0</v>
      </c>
      <c r="AJ1441" s="12">
        <f t="shared" si="715"/>
        <v>0</v>
      </c>
      <c r="AK1441" s="33">
        <f t="shared" si="716"/>
        <v>0</v>
      </c>
      <c r="AM1441" s="12">
        <f t="shared" si="717"/>
        <v>0</v>
      </c>
      <c r="AN1441" s="33">
        <f t="shared" si="718"/>
        <v>0</v>
      </c>
      <c r="AP1441" s="12">
        <f t="shared" si="719"/>
        <v>0</v>
      </c>
      <c r="AQ1441" s="33">
        <f t="shared" si="720"/>
        <v>0</v>
      </c>
      <c r="AS1441" s="12">
        <f t="shared" si="721"/>
        <v>0</v>
      </c>
      <c r="AT1441" s="33">
        <f t="shared" si="722"/>
        <v>0</v>
      </c>
      <c r="AU1441" s="158" t="str">
        <f>IF(C1441="","",VLOOKUP(B1441,apoio!P:S,4,0))</f>
        <v/>
      </c>
    </row>
    <row r="1442" spans="1:47" ht="15" customHeight="1" x14ac:dyDescent="0.25">
      <c r="A1442" s="10" t="str">
        <f>IF('1_geral'!$D$26="","",'1_geral'!$A$26)</f>
        <v/>
      </c>
      <c r="B1442" s="48" t="str">
        <f>IF('1_geral'!$G$26="","",'1_geral'!$G$26)</f>
        <v/>
      </c>
      <c r="C1442" s="48" t="str">
        <f>IF('1_geral'!$D$26="","",'1_geral'!$D$26)</f>
        <v/>
      </c>
      <c r="D1442" s="35" t="str">
        <f>IF(C1442="","",1/'3_pessoal'!C$26)</f>
        <v/>
      </c>
      <c r="E1442" s="11">
        <f>IF(C1442="",0,'3_pessoal'!ED$26)</f>
        <v>0</v>
      </c>
      <c r="F1442" s="108">
        <f>IF(C1442="",0,'3_pessoal'!EF$26)</f>
        <v>0</v>
      </c>
      <c r="G1442" s="11">
        <f t="shared" si="698"/>
        <v>0</v>
      </c>
      <c r="I1442" s="11">
        <f t="shared" si="696"/>
        <v>0</v>
      </c>
      <c r="J1442" s="112">
        <f t="shared" si="697"/>
        <v>0</v>
      </c>
      <c r="L1442" s="11">
        <f t="shared" si="699"/>
        <v>0</v>
      </c>
      <c r="M1442" s="108">
        <f t="shared" si="700"/>
        <v>0</v>
      </c>
      <c r="O1442" s="11">
        <f t="shared" si="701"/>
        <v>0</v>
      </c>
      <c r="P1442" s="108">
        <f t="shared" si="702"/>
        <v>0</v>
      </c>
      <c r="R1442" s="11">
        <f t="shared" si="703"/>
        <v>0</v>
      </c>
      <c r="S1442" s="108">
        <f t="shared" si="704"/>
        <v>0</v>
      </c>
      <c r="U1442" s="11">
        <f t="shared" si="705"/>
        <v>0</v>
      </c>
      <c r="V1442" s="108">
        <f t="shared" si="706"/>
        <v>0</v>
      </c>
      <c r="X1442" s="11">
        <f t="shared" si="707"/>
        <v>0</v>
      </c>
      <c r="Y1442" s="108">
        <f t="shared" si="708"/>
        <v>0</v>
      </c>
      <c r="AA1442" s="11">
        <f t="shared" si="709"/>
        <v>0</v>
      </c>
      <c r="AB1442" s="108">
        <f t="shared" si="710"/>
        <v>0</v>
      </c>
      <c r="AD1442" s="11">
        <f t="shared" si="711"/>
        <v>0</v>
      </c>
      <c r="AE1442" s="108">
        <f t="shared" si="712"/>
        <v>0</v>
      </c>
      <c r="AG1442" s="11">
        <f t="shared" si="713"/>
        <v>0</v>
      </c>
      <c r="AH1442" s="108">
        <f t="shared" si="714"/>
        <v>0</v>
      </c>
      <c r="AJ1442" s="11">
        <f t="shared" si="715"/>
        <v>0</v>
      </c>
      <c r="AK1442" s="108">
        <f t="shared" si="716"/>
        <v>0</v>
      </c>
      <c r="AM1442" s="11">
        <f t="shared" si="717"/>
        <v>0</v>
      </c>
      <c r="AN1442" s="108">
        <f t="shared" si="718"/>
        <v>0</v>
      </c>
      <c r="AP1442" s="11">
        <f t="shared" si="719"/>
        <v>0</v>
      </c>
      <c r="AQ1442" s="108">
        <f t="shared" si="720"/>
        <v>0</v>
      </c>
      <c r="AS1442" s="11">
        <f t="shared" si="721"/>
        <v>0</v>
      </c>
      <c r="AT1442" s="108">
        <f t="shared" si="722"/>
        <v>0</v>
      </c>
      <c r="AU1442" s="158" t="str">
        <f>IF(C1442="","",VLOOKUP(B1442,apoio!P:S,4,0))</f>
        <v/>
      </c>
    </row>
    <row r="1443" spans="1:47" ht="15" customHeight="1" x14ac:dyDescent="0.25">
      <c r="A1443" s="7" t="str">
        <f>IF('1_geral'!$D$27="","",'1_geral'!$A$27)</f>
        <v/>
      </c>
      <c r="B1443" s="49" t="str">
        <f>IF('1_geral'!$G$27="","",'1_geral'!$G$27)</f>
        <v/>
      </c>
      <c r="C1443" s="49" t="str">
        <f>IF('1_geral'!$D$27="","",'1_geral'!$D$27)</f>
        <v/>
      </c>
      <c r="D1443" s="35" t="str">
        <f>IF(C1443="","",1/'3_pessoal'!C$27)</f>
        <v/>
      </c>
      <c r="E1443" s="12">
        <f>IF(C1443="",0,'3_pessoal'!ED$27)</f>
        <v>0</v>
      </c>
      <c r="F1443" s="33">
        <f>IF(C1443="",0,'3_pessoal'!EF$27)</f>
        <v>0</v>
      </c>
      <c r="G1443" s="12">
        <f t="shared" si="698"/>
        <v>0</v>
      </c>
      <c r="I1443" s="12">
        <f t="shared" si="696"/>
        <v>0</v>
      </c>
      <c r="J1443" s="12">
        <f t="shared" si="697"/>
        <v>0</v>
      </c>
      <c r="L1443" s="12">
        <f t="shared" si="699"/>
        <v>0</v>
      </c>
      <c r="M1443" s="33">
        <f t="shared" si="700"/>
        <v>0</v>
      </c>
      <c r="O1443" s="12">
        <f t="shared" si="701"/>
        <v>0</v>
      </c>
      <c r="P1443" s="33">
        <f t="shared" si="702"/>
        <v>0</v>
      </c>
      <c r="R1443" s="12">
        <f t="shared" si="703"/>
        <v>0</v>
      </c>
      <c r="S1443" s="33">
        <f t="shared" si="704"/>
        <v>0</v>
      </c>
      <c r="U1443" s="12">
        <f t="shared" si="705"/>
        <v>0</v>
      </c>
      <c r="V1443" s="33">
        <f t="shared" si="706"/>
        <v>0</v>
      </c>
      <c r="X1443" s="12">
        <f t="shared" si="707"/>
        <v>0</v>
      </c>
      <c r="Y1443" s="33">
        <f t="shared" si="708"/>
        <v>0</v>
      </c>
      <c r="AA1443" s="12">
        <f t="shared" si="709"/>
        <v>0</v>
      </c>
      <c r="AB1443" s="33">
        <f t="shared" si="710"/>
        <v>0</v>
      </c>
      <c r="AD1443" s="12">
        <f t="shared" si="711"/>
        <v>0</v>
      </c>
      <c r="AE1443" s="33">
        <f t="shared" si="712"/>
        <v>0</v>
      </c>
      <c r="AG1443" s="12">
        <f t="shared" si="713"/>
        <v>0</v>
      </c>
      <c r="AH1443" s="33">
        <f t="shared" si="714"/>
        <v>0</v>
      </c>
      <c r="AJ1443" s="12">
        <f t="shared" si="715"/>
        <v>0</v>
      </c>
      <c r="AK1443" s="33">
        <f t="shared" si="716"/>
        <v>0</v>
      </c>
      <c r="AM1443" s="12">
        <f t="shared" si="717"/>
        <v>0</v>
      </c>
      <c r="AN1443" s="33">
        <f t="shared" si="718"/>
        <v>0</v>
      </c>
      <c r="AP1443" s="12">
        <f t="shared" si="719"/>
        <v>0</v>
      </c>
      <c r="AQ1443" s="33">
        <f t="shared" si="720"/>
        <v>0</v>
      </c>
      <c r="AS1443" s="12">
        <f t="shared" si="721"/>
        <v>0</v>
      </c>
      <c r="AT1443" s="33">
        <f t="shared" si="722"/>
        <v>0</v>
      </c>
      <c r="AU1443" s="158" t="str">
        <f>IF(C1443="","",VLOOKUP(B1443,apoio!P:S,4,0))</f>
        <v/>
      </c>
    </row>
    <row r="1444" spans="1:47" ht="15" customHeight="1" x14ac:dyDescent="0.25">
      <c r="A1444" s="10" t="str">
        <f>IF('1_geral'!$D$28="","",'1_geral'!$A$28)</f>
        <v/>
      </c>
      <c r="B1444" s="48" t="str">
        <f>IF('1_geral'!$G$28="","",'1_geral'!$G$28)</f>
        <v/>
      </c>
      <c r="C1444" s="48" t="str">
        <f>IF('1_geral'!$D$28="","",'1_geral'!$D$28)</f>
        <v/>
      </c>
      <c r="D1444" s="35" t="str">
        <f>IF(C1444="","",1/'3_pessoal'!C$28)</f>
        <v/>
      </c>
      <c r="E1444" s="11">
        <f>IF(C1444="",0,'3_pessoal'!ED$28)</f>
        <v>0</v>
      </c>
      <c r="F1444" s="108">
        <f>IF(C1444="",0,'3_pessoal'!EF$28)</f>
        <v>0</v>
      </c>
      <c r="G1444" s="11">
        <f t="shared" si="698"/>
        <v>0</v>
      </c>
      <c r="I1444" s="11">
        <f t="shared" si="696"/>
        <v>0</v>
      </c>
      <c r="J1444" s="112">
        <f t="shared" si="697"/>
        <v>0</v>
      </c>
      <c r="L1444" s="11">
        <f t="shared" si="699"/>
        <v>0</v>
      </c>
      <c r="M1444" s="108">
        <f t="shared" si="700"/>
        <v>0</v>
      </c>
      <c r="O1444" s="11">
        <f t="shared" si="701"/>
        <v>0</v>
      </c>
      <c r="P1444" s="108">
        <f t="shared" si="702"/>
        <v>0</v>
      </c>
      <c r="R1444" s="11">
        <f t="shared" si="703"/>
        <v>0</v>
      </c>
      <c r="S1444" s="108">
        <f t="shared" si="704"/>
        <v>0</v>
      </c>
      <c r="U1444" s="11">
        <f t="shared" si="705"/>
        <v>0</v>
      </c>
      <c r="V1444" s="108">
        <f t="shared" si="706"/>
        <v>0</v>
      </c>
      <c r="X1444" s="11">
        <f t="shared" si="707"/>
        <v>0</v>
      </c>
      <c r="Y1444" s="108">
        <f t="shared" si="708"/>
        <v>0</v>
      </c>
      <c r="AA1444" s="11">
        <f t="shared" si="709"/>
        <v>0</v>
      </c>
      <c r="AB1444" s="108">
        <f t="shared" si="710"/>
        <v>0</v>
      </c>
      <c r="AD1444" s="11">
        <f t="shared" si="711"/>
        <v>0</v>
      </c>
      <c r="AE1444" s="108">
        <f t="shared" si="712"/>
        <v>0</v>
      </c>
      <c r="AG1444" s="11">
        <f t="shared" si="713"/>
        <v>0</v>
      </c>
      <c r="AH1444" s="108">
        <f t="shared" si="714"/>
        <v>0</v>
      </c>
      <c r="AJ1444" s="11">
        <f t="shared" si="715"/>
        <v>0</v>
      </c>
      <c r="AK1444" s="108">
        <f t="shared" si="716"/>
        <v>0</v>
      </c>
      <c r="AM1444" s="11">
        <f t="shared" si="717"/>
        <v>0</v>
      </c>
      <c r="AN1444" s="108">
        <f t="shared" si="718"/>
        <v>0</v>
      </c>
      <c r="AP1444" s="11">
        <f t="shared" si="719"/>
        <v>0</v>
      </c>
      <c r="AQ1444" s="108">
        <f t="shared" si="720"/>
        <v>0</v>
      </c>
      <c r="AS1444" s="11">
        <f t="shared" si="721"/>
        <v>0</v>
      </c>
      <c r="AT1444" s="108">
        <f t="shared" si="722"/>
        <v>0</v>
      </c>
      <c r="AU1444" s="158" t="str">
        <f>IF(C1444="","",VLOOKUP(B1444,apoio!P:S,4,0))</f>
        <v/>
      </c>
    </row>
    <row r="1445" spans="1:47" ht="15" customHeight="1" x14ac:dyDescent="0.25">
      <c r="A1445" s="7" t="str">
        <f>IF('1_geral'!$D$29="","",'1_geral'!$A$29)</f>
        <v/>
      </c>
      <c r="B1445" s="49" t="str">
        <f>IF('1_geral'!$G$29="","",'1_geral'!$G$29)</f>
        <v/>
      </c>
      <c r="C1445" s="49" t="str">
        <f>IF('1_geral'!$D$29="","",'1_geral'!$D$29)</f>
        <v/>
      </c>
      <c r="D1445" s="35" t="str">
        <f>IF(C1445="","",1/'3_pessoal'!C$29)</f>
        <v/>
      </c>
      <c r="E1445" s="12">
        <f>IF(C1445="",0,'3_pessoal'!ED$29)</f>
        <v>0</v>
      </c>
      <c r="F1445" s="33">
        <f>IF(C1445="",0,'3_pessoal'!EF$29)</f>
        <v>0</v>
      </c>
      <c r="G1445" s="12">
        <f t="shared" si="698"/>
        <v>0</v>
      </c>
      <c r="I1445" s="12">
        <f t="shared" si="696"/>
        <v>0</v>
      </c>
      <c r="J1445" s="12">
        <f t="shared" si="697"/>
        <v>0</v>
      </c>
      <c r="L1445" s="12">
        <f t="shared" si="699"/>
        <v>0</v>
      </c>
      <c r="M1445" s="33">
        <f t="shared" si="700"/>
        <v>0</v>
      </c>
      <c r="O1445" s="12">
        <f t="shared" si="701"/>
        <v>0</v>
      </c>
      <c r="P1445" s="33">
        <f t="shared" si="702"/>
        <v>0</v>
      </c>
      <c r="R1445" s="12">
        <f t="shared" si="703"/>
        <v>0</v>
      </c>
      <c r="S1445" s="33">
        <f t="shared" si="704"/>
        <v>0</v>
      </c>
      <c r="U1445" s="12">
        <f t="shared" si="705"/>
        <v>0</v>
      </c>
      <c r="V1445" s="33">
        <f t="shared" si="706"/>
        <v>0</v>
      </c>
      <c r="X1445" s="12">
        <f t="shared" si="707"/>
        <v>0</v>
      </c>
      <c r="Y1445" s="33">
        <f t="shared" si="708"/>
        <v>0</v>
      </c>
      <c r="AA1445" s="12">
        <f t="shared" si="709"/>
        <v>0</v>
      </c>
      <c r="AB1445" s="33">
        <f t="shared" si="710"/>
        <v>0</v>
      </c>
      <c r="AD1445" s="12">
        <f t="shared" si="711"/>
        <v>0</v>
      </c>
      <c r="AE1445" s="33">
        <f t="shared" si="712"/>
        <v>0</v>
      </c>
      <c r="AG1445" s="12">
        <f t="shared" si="713"/>
        <v>0</v>
      </c>
      <c r="AH1445" s="33">
        <f t="shared" si="714"/>
        <v>0</v>
      </c>
      <c r="AJ1445" s="12">
        <f t="shared" si="715"/>
        <v>0</v>
      </c>
      <c r="AK1445" s="33">
        <f t="shared" si="716"/>
        <v>0</v>
      </c>
      <c r="AM1445" s="12">
        <f t="shared" si="717"/>
        <v>0</v>
      </c>
      <c r="AN1445" s="33">
        <f t="shared" si="718"/>
        <v>0</v>
      </c>
      <c r="AP1445" s="12">
        <f t="shared" si="719"/>
        <v>0</v>
      </c>
      <c r="AQ1445" s="33">
        <f t="shared" si="720"/>
        <v>0</v>
      </c>
      <c r="AS1445" s="12">
        <f t="shared" si="721"/>
        <v>0</v>
      </c>
      <c r="AT1445" s="33">
        <f t="shared" si="722"/>
        <v>0</v>
      </c>
      <c r="AU1445" s="158" t="str">
        <f>IF(C1445="","",VLOOKUP(B1445,apoio!P:S,4,0))</f>
        <v/>
      </c>
    </row>
    <row r="1446" spans="1:47" ht="15" customHeight="1" x14ac:dyDescent="0.25">
      <c r="A1446" s="10" t="str">
        <f>IF('1_geral'!$D$30="","",'1_geral'!$A$30)</f>
        <v/>
      </c>
      <c r="B1446" s="48" t="str">
        <f>IF('1_geral'!$G$30="","",'1_geral'!$G$30)</f>
        <v/>
      </c>
      <c r="C1446" s="48" t="str">
        <f>IF('1_geral'!$D$30="","",'1_geral'!$D$30)</f>
        <v/>
      </c>
      <c r="D1446" s="35" t="str">
        <f>IF(C1446="","",1/'3_pessoal'!C$30)</f>
        <v/>
      </c>
      <c r="E1446" s="11">
        <f>IF(C1446="",0,'3_pessoal'!ED$30)</f>
        <v>0</v>
      </c>
      <c r="F1446" s="108">
        <f>IF(C1446="",0,'3_pessoal'!EF$30)</f>
        <v>0</v>
      </c>
      <c r="G1446" s="11">
        <f t="shared" si="698"/>
        <v>0</v>
      </c>
      <c r="I1446" s="11">
        <f t="shared" si="696"/>
        <v>0</v>
      </c>
      <c r="J1446" s="112">
        <f t="shared" si="697"/>
        <v>0</v>
      </c>
      <c r="L1446" s="11">
        <f t="shared" si="699"/>
        <v>0</v>
      </c>
      <c r="M1446" s="108">
        <f t="shared" si="700"/>
        <v>0</v>
      </c>
      <c r="O1446" s="11">
        <f t="shared" si="701"/>
        <v>0</v>
      </c>
      <c r="P1446" s="108">
        <f t="shared" si="702"/>
        <v>0</v>
      </c>
      <c r="R1446" s="11">
        <f t="shared" si="703"/>
        <v>0</v>
      </c>
      <c r="S1446" s="108">
        <f t="shared" si="704"/>
        <v>0</v>
      </c>
      <c r="U1446" s="11">
        <f t="shared" si="705"/>
        <v>0</v>
      </c>
      <c r="V1446" s="108">
        <f t="shared" si="706"/>
        <v>0</v>
      </c>
      <c r="X1446" s="11">
        <f t="shared" si="707"/>
        <v>0</v>
      </c>
      <c r="Y1446" s="108">
        <f t="shared" si="708"/>
        <v>0</v>
      </c>
      <c r="AA1446" s="11">
        <f t="shared" si="709"/>
        <v>0</v>
      </c>
      <c r="AB1446" s="108">
        <f t="shared" si="710"/>
        <v>0</v>
      </c>
      <c r="AD1446" s="11">
        <f t="shared" si="711"/>
        <v>0</v>
      </c>
      <c r="AE1446" s="108">
        <f t="shared" si="712"/>
        <v>0</v>
      </c>
      <c r="AG1446" s="11">
        <f t="shared" si="713"/>
        <v>0</v>
      </c>
      <c r="AH1446" s="108">
        <f t="shared" si="714"/>
        <v>0</v>
      </c>
      <c r="AJ1446" s="11">
        <f t="shared" si="715"/>
        <v>0</v>
      </c>
      <c r="AK1446" s="108">
        <f t="shared" si="716"/>
        <v>0</v>
      </c>
      <c r="AM1446" s="11">
        <f t="shared" si="717"/>
        <v>0</v>
      </c>
      <c r="AN1446" s="108">
        <f t="shared" si="718"/>
        <v>0</v>
      </c>
      <c r="AP1446" s="11">
        <f t="shared" si="719"/>
        <v>0</v>
      </c>
      <c r="AQ1446" s="108">
        <f t="shared" si="720"/>
        <v>0</v>
      </c>
      <c r="AS1446" s="11">
        <f t="shared" si="721"/>
        <v>0</v>
      </c>
      <c r="AT1446" s="108">
        <f t="shared" si="722"/>
        <v>0</v>
      </c>
      <c r="AU1446" s="158" t="str">
        <f>IF(C1446="","",VLOOKUP(B1446,apoio!P:S,4,0))</f>
        <v/>
      </c>
    </row>
    <row r="1447" spans="1:47" ht="15" customHeight="1" x14ac:dyDescent="0.25">
      <c r="A1447" s="7" t="str">
        <f>IF('1_geral'!$D$31="","",'1_geral'!$A$31)</f>
        <v/>
      </c>
      <c r="B1447" s="49" t="str">
        <f>IF('1_geral'!$G$31="","",'1_geral'!$G$31)</f>
        <v/>
      </c>
      <c r="C1447" s="49" t="str">
        <f>IF('1_geral'!$D$31="","",'1_geral'!$D$31)</f>
        <v/>
      </c>
      <c r="D1447" s="35" t="str">
        <f>IF(C1447="","",1/'3_pessoal'!C$31)</f>
        <v/>
      </c>
      <c r="E1447" s="12">
        <f>IF(C1447="",0,'3_pessoal'!ED$31)</f>
        <v>0</v>
      </c>
      <c r="F1447" s="33">
        <f>IF(C1447="",0,'3_pessoal'!EF$31)</f>
        <v>0</v>
      </c>
      <c r="G1447" s="12">
        <f t="shared" si="698"/>
        <v>0</v>
      </c>
      <c r="I1447" s="12">
        <f t="shared" si="696"/>
        <v>0</v>
      </c>
      <c r="J1447" s="12">
        <f t="shared" si="697"/>
        <v>0</v>
      </c>
      <c r="L1447" s="12">
        <f t="shared" si="699"/>
        <v>0</v>
      </c>
      <c r="M1447" s="33">
        <f t="shared" si="700"/>
        <v>0</v>
      </c>
      <c r="O1447" s="12">
        <f t="shared" si="701"/>
        <v>0</v>
      </c>
      <c r="P1447" s="33">
        <f t="shared" si="702"/>
        <v>0</v>
      </c>
      <c r="R1447" s="12">
        <f t="shared" si="703"/>
        <v>0</v>
      </c>
      <c r="S1447" s="33">
        <f t="shared" si="704"/>
        <v>0</v>
      </c>
      <c r="U1447" s="12">
        <f t="shared" si="705"/>
        <v>0</v>
      </c>
      <c r="V1447" s="33">
        <f t="shared" si="706"/>
        <v>0</v>
      </c>
      <c r="X1447" s="12">
        <f t="shared" si="707"/>
        <v>0</v>
      </c>
      <c r="Y1447" s="33">
        <f t="shared" si="708"/>
        <v>0</v>
      </c>
      <c r="AA1447" s="12">
        <f t="shared" si="709"/>
        <v>0</v>
      </c>
      <c r="AB1447" s="33">
        <f t="shared" si="710"/>
        <v>0</v>
      </c>
      <c r="AD1447" s="12">
        <f t="shared" si="711"/>
        <v>0</v>
      </c>
      <c r="AE1447" s="33">
        <f t="shared" si="712"/>
        <v>0</v>
      </c>
      <c r="AG1447" s="12">
        <f t="shared" si="713"/>
        <v>0</v>
      </c>
      <c r="AH1447" s="33">
        <f t="shared" si="714"/>
        <v>0</v>
      </c>
      <c r="AJ1447" s="12">
        <f t="shared" si="715"/>
        <v>0</v>
      </c>
      <c r="AK1447" s="33">
        <f t="shared" si="716"/>
        <v>0</v>
      </c>
      <c r="AM1447" s="12">
        <f t="shared" si="717"/>
        <v>0</v>
      </c>
      <c r="AN1447" s="33">
        <f t="shared" si="718"/>
        <v>0</v>
      </c>
      <c r="AP1447" s="12">
        <f t="shared" si="719"/>
        <v>0</v>
      </c>
      <c r="AQ1447" s="33">
        <f t="shared" si="720"/>
        <v>0</v>
      </c>
      <c r="AS1447" s="12">
        <f t="shared" si="721"/>
        <v>0</v>
      </c>
      <c r="AT1447" s="33">
        <f t="shared" si="722"/>
        <v>0</v>
      </c>
      <c r="AU1447" s="158" t="str">
        <f>IF(C1447="","",VLOOKUP(B1447,apoio!P:S,4,0))</f>
        <v/>
      </c>
    </row>
    <row r="1448" spans="1:47" ht="15" customHeight="1" x14ac:dyDescent="0.25">
      <c r="A1448" s="10" t="str">
        <f>IF('1_geral'!$D$32="","",'1_geral'!$A$32)</f>
        <v/>
      </c>
      <c r="B1448" s="48" t="str">
        <f>IF('1_geral'!$G$32="","",'1_geral'!$G$32)</f>
        <v/>
      </c>
      <c r="C1448" s="48" t="str">
        <f>IF('1_geral'!$D$32="","",'1_geral'!$D$32)</f>
        <v/>
      </c>
      <c r="D1448" s="35" t="str">
        <f>IF(C1448="","",1/'3_pessoal'!C$32)</f>
        <v/>
      </c>
      <c r="E1448" s="11">
        <f>IF(C1448="",0,'3_pessoal'!ED$32)</f>
        <v>0</v>
      </c>
      <c r="F1448" s="108">
        <f>IF(C1448="",0,'3_pessoal'!EF$32)</f>
        <v>0</v>
      </c>
      <c r="G1448" s="11">
        <f t="shared" si="698"/>
        <v>0</v>
      </c>
      <c r="I1448" s="11">
        <f t="shared" si="696"/>
        <v>0</v>
      </c>
      <c r="J1448" s="112">
        <f t="shared" si="697"/>
        <v>0</v>
      </c>
      <c r="L1448" s="11">
        <f t="shared" si="699"/>
        <v>0</v>
      </c>
      <c r="M1448" s="108">
        <f t="shared" si="700"/>
        <v>0</v>
      </c>
      <c r="O1448" s="11">
        <f t="shared" si="701"/>
        <v>0</v>
      </c>
      <c r="P1448" s="108">
        <f t="shared" si="702"/>
        <v>0</v>
      </c>
      <c r="R1448" s="11">
        <f t="shared" si="703"/>
        <v>0</v>
      </c>
      <c r="S1448" s="108">
        <f t="shared" si="704"/>
        <v>0</v>
      </c>
      <c r="U1448" s="11">
        <f t="shared" si="705"/>
        <v>0</v>
      </c>
      <c r="V1448" s="108">
        <f t="shared" si="706"/>
        <v>0</v>
      </c>
      <c r="X1448" s="11">
        <f t="shared" si="707"/>
        <v>0</v>
      </c>
      <c r="Y1448" s="108">
        <f t="shared" si="708"/>
        <v>0</v>
      </c>
      <c r="AA1448" s="11">
        <f t="shared" si="709"/>
        <v>0</v>
      </c>
      <c r="AB1448" s="108">
        <f t="shared" si="710"/>
        <v>0</v>
      </c>
      <c r="AD1448" s="11">
        <f t="shared" si="711"/>
        <v>0</v>
      </c>
      <c r="AE1448" s="108">
        <f t="shared" si="712"/>
        <v>0</v>
      </c>
      <c r="AG1448" s="11">
        <f t="shared" si="713"/>
        <v>0</v>
      </c>
      <c r="AH1448" s="108">
        <f t="shared" si="714"/>
        <v>0</v>
      </c>
      <c r="AJ1448" s="11">
        <f t="shared" si="715"/>
        <v>0</v>
      </c>
      <c r="AK1448" s="108">
        <f t="shared" si="716"/>
        <v>0</v>
      </c>
      <c r="AM1448" s="11">
        <f t="shared" si="717"/>
        <v>0</v>
      </c>
      <c r="AN1448" s="108">
        <f t="shared" si="718"/>
        <v>0</v>
      </c>
      <c r="AP1448" s="11">
        <f t="shared" si="719"/>
        <v>0</v>
      </c>
      <c r="AQ1448" s="108">
        <f t="shared" si="720"/>
        <v>0</v>
      </c>
      <c r="AS1448" s="11">
        <f t="shared" si="721"/>
        <v>0</v>
      </c>
      <c r="AT1448" s="108">
        <f t="shared" si="722"/>
        <v>0</v>
      </c>
      <c r="AU1448" s="158" t="str">
        <f>IF(C1448="","",VLOOKUP(B1448,apoio!P:S,4,0))</f>
        <v/>
      </c>
    </row>
    <row r="1449" spans="1:47" ht="15" customHeight="1" x14ac:dyDescent="0.25">
      <c r="A1449" s="7" t="str">
        <f>IF('1_geral'!$D$33="","",'1_geral'!$A$33)</f>
        <v/>
      </c>
      <c r="B1449" s="49" t="str">
        <f>IF('1_geral'!$G$33="","",'1_geral'!$G$33)</f>
        <v/>
      </c>
      <c r="C1449" s="49" t="str">
        <f>IF('1_geral'!$D$33="","",'1_geral'!$D$33)</f>
        <v/>
      </c>
      <c r="D1449" s="35" t="str">
        <f>IF(C1449="","",1/'3_pessoal'!C$33)</f>
        <v/>
      </c>
      <c r="E1449" s="12">
        <f>IF(C1449="",0,'3_pessoal'!ED$33)</f>
        <v>0</v>
      </c>
      <c r="F1449" s="33">
        <f>IF(C1449="",0,'3_pessoal'!EF$33)</f>
        <v>0</v>
      </c>
      <c r="G1449" s="12">
        <f t="shared" si="698"/>
        <v>0</v>
      </c>
      <c r="I1449" s="12">
        <f t="shared" si="696"/>
        <v>0</v>
      </c>
      <c r="J1449" s="12">
        <f t="shared" si="697"/>
        <v>0</v>
      </c>
      <c r="L1449" s="12">
        <f t="shared" si="699"/>
        <v>0</v>
      </c>
      <c r="M1449" s="33">
        <f t="shared" si="700"/>
        <v>0</v>
      </c>
      <c r="O1449" s="12">
        <f t="shared" si="701"/>
        <v>0</v>
      </c>
      <c r="P1449" s="33">
        <f t="shared" si="702"/>
        <v>0</v>
      </c>
      <c r="R1449" s="12">
        <f t="shared" si="703"/>
        <v>0</v>
      </c>
      <c r="S1449" s="33">
        <f t="shared" si="704"/>
        <v>0</v>
      </c>
      <c r="U1449" s="12">
        <f t="shared" si="705"/>
        <v>0</v>
      </c>
      <c r="V1449" s="33">
        <f t="shared" si="706"/>
        <v>0</v>
      </c>
      <c r="X1449" s="12">
        <f t="shared" si="707"/>
        <v>0</v>
      </c>
      <c r="Y1449" s="33">
        <f t="shared" si="708"/>
        <v>0</v>
      </c>
      <c r="AA1449" s="12">
        <f t="shared" si="709"/>
        <v>0</v>
      </c>
      <c r="AB1449" s="33">
        <f t="shared" si="710"/>
        <v>0</v>
      </c>
      <c r="AD1449" s="12">
        <f t="shared" si="711"/>
        <v>0</v>
      </c>
      <c r="AE1449" s="33">
        <f t="shared" si="712"/>
        <v>0</v>
      </c>
      <c r="AG1449" s="12">
        <f t="shared" si="713"/>
        <v>0</v>
      </c>
      <c r="AH1449" s="33">
        <f t="shared" si="714"/>
        <v>0</v>
      </c>
      <c r="AJ1449" s="12">
        <f t="shared" si="715"/>
        <v>0</v>
      </c>
      <c r="AK1449" s="33">
        <f t="shared" si="716"/>
        <v>0</v>
      </c>
      <c r="AM1449" s="12">
        <f t="shared" si="717"/>
        <v>0</v>
      </c>
      <c r="AN1449" s="33">
        <f t="shared" si="718"/>
        <v>0</v>
      </c>
      <c r="AP1449" s="12">
        <f t="shared" si="719"/>
        <v>0</v>
      </c>
      <c r="AQ1449" s="33">
        <f t="shared" si="720"/>
        <v>0</v>
      </c>
      <c r="AS1449" s="12">
        <f t="shared" si="721"/>
        <v>0</v>
      </c>
      <c r="AT1449" s="33">
        <f t="shared" si="722"/>
        <v>0</v>
      </c>
      <c r="AU1449" s="158" t="str">
        <f>IF(C1449="","",VLOOKUP(B1449,apoio!P:S,4,0))</f>
        <v/>
      </c>
    </row>
    <row r="1450" spans="1:47" ht="15" customHeight="1" x14ac:dyDescent="0.25">
      <c r="A1450" s="10" t="str">
        <f>IF('1_geral'!$D$34="","",'1_geral'!$A$34)</f>
        <v/>
      </c>
      <c r="B1450" s="48" t="str">
        <f>IF('1_geral'!$G$34="","",'1_geral'!$G$34)</f>
        <v/>
      </c>
      <c r="C1450" s="48" t="str">
        <f>IF('1_geral'!$D$34="","",'1_geral'!$D$34)</f>
        <v/>
      </c>
      <c r="D1450" s="35" t="str">
        <f>IF(C1450="","",1/'3_pessoal'!C$34)</f>
        <v/>
      </c>
      <c r="E1450" s="11">
        <f>IF(C1450="",0,'3_pessoal'!ED$34)</f>
        <v>0</v>
      </c>
      <c r="F1450" s="108">
        <f>IF(C1450="",0,'3_pessoal'!EF$34)</f>
        <v>0</v>
      </c>
      <c r="G1450" s="11">
        <f t="shared" si="698"/>
        <v>0</v>
      </c>
      <c r="I1450" s="11">
        <f t="shared" si="696"/>
        <v>0</v>
      </c>
      <c r="J1450" s="112">
        <f t="shared" si="697"/>
        <v>0</v>
      </c>
      <c r="L1450" s="11">
        <f t="shared" si="699"/>
        <v>0</v>
      </c>
      <c r="M1450" s="108">
        <f t="shared" si="700"/>
        <v>0</v>
      </c>
      <c r="O1450" s="11">
        <f t="shared" si="701"/>
        <v>0</v>
      </c>
      <c r="P1450" s="108">
        <f t="shared" si="702"/>
        <v>0</v>
      </c>
      <c r="R1450" s="11">
        <f t="shared" si="703"/>
        <v>0</v>
      </c>
      <c r="S1450" s="108">
        <f t="shared" si="704"/>
        <v>0</v>
      </c>
      <c r="U1450" s="11">
        <f t="shared" si="705"/>
        <v>0</v>
      </c>
      <c r="V1450" s="108">
        <f t="shared" si="706"/>
        <v>0</v>
      </c>
      <c r="X1450" s="11">
        <f t="shared" si="707"/>
        <v>0</v>
      </c>
      <c r="Y1450" s="108">
        <f t="shared" si="708"/>
        <v>0</v>
      </c>
      <c r="AA1450" s="11">
        <f t="shared" si="709"/>
        <v>0</v>
      </c>
      <c r="AB1450" s="108">
        <f t="shared" si="710"/>
        <v>0</v>
      </c>
      <c r="AD1450" s="11">
        <f t="shared" si="711"/>
        <v>0</v>
      </c>
      <c r="AE1450" s="108">
        <f t="shared" si="712"/>
        <v>0</v>
      </c>
      <c r="AG1450" s="11">
        <f t="shared" si="713"/>
        <v>0</v>
      </c>
      <c r="AH1450" s="108">
        <f t="shared" si="714"/>
        <v>0</v>
      </c>
      <c r="AJ1450" s="11">
        <f t="shared" si="715"/>
        <v>0</v>
      </c>
      <c r="AK1450" s="108">
        <f t="shared" si="716"/>
        <v>0</v>
      </c>
      <c r="AM1450" s="11">
        <f t="shared" si="717"/>
        <v>0</v>
      </c>
      <c r="AN1450" s="108">
        <f t="shared" si="718"/>
        <v>0</v>
      </c>
      <c r="AP1450" s="11">
        <f t="shared" si="719"/>
        <v>0</v>
      </c>
      <c r="AQ1450" s="108">
        <f t="shared" si="720"/>
        <v>0</v>
      </c>
      <c r="AS1450" s="11">
        <f t="shared" si="721"/>
        <v>0</v>
      </c>
      <c r="AT1450" s="108">
        <f t="shared" si="722"/>
        <v>0</v>
      </c>
      <c r="AU1450" s="158" t="str">
        <f>IF(C1450="","",VLOOKUP(B1450,apoio!P:S,4,0))</f>
        <v/>
      </c>
    </row>
    <row r="1451" spans="1:47" ht="15" customHeight="1" x14ac:dyDescent="0.25">
      <c r="A1451" s="7" t="str">
        <f>IF('1_geral'!$D$35="","",'1_geral'!$A$35)</f>
        <v/>
      </c>
      <c r="B1451" s="49" t="str">
        <f>IF('1_geral'!$G$35="","",'1_geral'!$G$35)</f>
        <v/>
      </c>
      <c r="C1451" s="49" t="str">
        <f>IF('1_geral'!$D$35="","",'1_geral'!$D$35)</f>
        <v/>
      </c>
      <c r="D1451" s="35" t="str">
        <f>IF(C1451="","",1/'3_pessoal'!C$35)</f>
        <v/>
      </c>
      <c r="E1451" s="12">
        <f>IF(C1451="",0,'3_pessoal'!ED$35)</f>
        <v>0</v>
      </c>
      <c r="F1451" s="33">
        <f>IF(C1451="",0,'3_pessoal'!EF$35)</f>
        <v>0</v>
      </c>
      <c r="G1451" s="12">
        <f t="shared" si="698"/>
        <v>0</v>
      </c>
      <c r="I1451" s="12">
        <f t="shared" si="696"/>
        <v>0</v>
      </c>
      <c r="J1451" s="12">
        <f t="shared" si="697"/>
        <v>0</v>
      </c>
      <c r="L1451" s="12">
        <f t="shared" si="699"/>
        <v>0</v>
      </c>
      <c r="M1451" s="33">
        <f t="shared" si="700"/>
        <v>0</v>
      </c>
      <c r="O1451" s="12">
        <f t="shared" si="701"/>
        <v>0</v>
      </c>
      <c r="P1451" s="33">
        <f t="shared" si="702"/>
        <v>0</v>
      </c>
      <c r="R1451" s="12">
        <f t="shared" si="703"/>
        <v>0</v>
      </c>
      <c r="S1451" s="33">
        <f t="shared" si="704"/>
        <v>0</v>
      </c>
      <c r="U1451" s="12">
        <f t="shared" si="705"/>
        <v>0</v>
      </c>
      <c r="V1451" s="33">
        <f t="shared" si="706"/>
        <v>0</v>
      </c>
      <c r="X1451" s="12">
        <f t="shared" si="707"/>
        <v>0</v>
      </c>
      <c r="Y1451" s="33">
        <f t="shared" si="708"/>
        <v>0</v>
      </c>
      <c r="AA1451" s="12">
        <f t="shared" si="709"/>
        <v>0</v>
      </c>
      <c r="AB1451" s="33">
        <f t="shared" si="710"/>
        <v>0</v>
      </c>
      <c r="AD1451" s="12">
        <f t="shared" si="711"/>
        <v>0</v>
      </c>
      <c r="AE1451" s="33">
        <f t="shared" si="712"/>
        <v>0</v>
      </c>
      <c r="AG1451" s="12">
        <f t="shared" si="713"/>
        <v>0</v>
      </c>
      <c r="AH1451" s="33">
        <f t="shared" si="714"/>
        <v>0</v>
      </c>
      <c r="AJ1451" s="12">
        <f t="shared" si="715"/>
        <v>0</v>
      </c>
      <c r="AK1451" s="33">
        <f t="shared" si="716"/>
        <v>0</v>
      </c>
      <c r="AM1451" s="12">
        <f t="shared" si="717"/>
        <v>0</v>
      </c>
      <c r="AN1451" s="33">
        <f t="shared" si="718"/>
        <v>0</v>
      </c>
      <c r="AP1451" s="12">
        <f t="shared" si="719"/>
        <v>0</v>
      </c>
      <c r="AQ1451" s="33">
        <f t="shared" si="720"/>
        <v>0</v>
      </c>
      <c r="AS1451" s="12">
        <f t="shared" si="721"/>
        <v>0</v>
      </c>
      <c r="AT1451" s="33">
        <f t="shared" si="722"/>
        <v>0</v>
      </c>
      <c r="AU1451" s="158" t="str">
        <f>IF(C1451="","",VLOOKUP(B1451,apoio!P:S,4,0))</f>
        <v/>
      </c>
    </row>
    <row r="1452" spans="1:47" ht="15" customHeight="1" x14ac:dyDescent="0.25">
      <c r="A1452" s="10" t="str">
        <f>IF('1_geral'!$D$36="","",'1_geral'!$A$36)</f>
        <v/>
      </c>
      <c r="B1452" s="48" t="str">
        <f>IF('1_geral'!$G$36="","",'1_geral'!$G$36)</f>
        <v/>
      </c>
      <c r="C1452" s="48" t="str">
        <f>IF('1_geral'!$D$36="","",'1_geral'!$D$36)</f>
        <v/>
      </c>
      <c r="D1452" s="35" t="str">
        <f>IF(C1452="","",1/'3_pessoal'!C$36)</f>
        <v/>
      </c>
      <c r="E1452" s="11">
        <f>IF(C1452="",0,'3_pessoal'!ED$36)</f>
        <v>0</v>
      </c>
      <c r="F1452" s="108">
        <f>IF(C1452="",0,'3_pessoal'!EF$36)</f>
        <v>0</v>
      </c>
      <c r="G1452" s="11">
        <f t="shared" si="698"/>
        <v>0</v>
      </c>
      <c r="I1452" s="11">
        <f t="shared" si="696"/>
        <v>0</v>
      </c>
      <c r="J1452" s="112">
        <f t="shared" si="697"/>
        <v>0</v>
      </c>
      <c r="L1452" s="11">
        <f t="shared" si="699"/>
        <v>0</v>
      </c>
      <c r="M1452" s="108">
        <f t="shared" si="700"/>
        <v>0</v>
      </c>
      <c r="O1452" s="11">
        <f t="shared" si="701"/>
        <v>0</v>
      </c>
      <c r="P1452" s="108">
        <f t="shared" si="702"/>
        <v>0</v>
      </c>
      <c r="R1452" s="11">
        <f t="shared" si="703"/>
        <v>0</v>
      </c>
      <c r="S1452" s="108">
        <f t="shared" si="704"/>
        <v>0</v>
      </c>
      <c r="U1452" s="11">
        <f t="shared" si="705"/>
        <v>0</v>
      </c>
      <c r="V1452" s="108">
        <f t="shared" si="706"/>
        <v>0</v>
      </c>
      <c r="X1452" s="11">
        <f t="shared" si="707"/>
        <v>0</v>
      </c>
      <c r="Y1452" s="108">
        <f t="shared" si="708"/>
        <v>0</v>
      </c>
      <c r="AA1452" s="11">
        <f t="shared" si="709"/>
        <v>0</v>
      </c>
      <c r="AB1452" s="108">
        <f t="shared" si="710"/>
        <v>0</v>
      </c>
      <c r="AD1452" s="11">
        <f t="shared" si="711"/>
        <v>0</v>
      </c>
      <c r="AE1452" s="108">
        <f t="shared" si="712"/>
        <v>0</v>
      </c>
      <c r="AG1452" s="11">
        <f t="shared" si="713"/>
        <v>0</v>
      </c>
      <c r="AH1452" s="108">
        <f t="shared" si="714"/>
        <v>0</v>
      </c>
      <c r="AJ1452" s="11">
        <f t="shared" si="715"/>
        <v>0</v>
      </c>
      <c r="AK1452" s="108">
        <f t="shared" si="716"/>
        <v>0</v>
      </c>
      <c r="AM1452" s="11">
        <f t="shared" si="717"/>
        <v>0</v>
      </c>
      <c r="AN1452" s="108">
        <f t="shared" si="718"/>
        <v>0</v>
      </c>
      <c r="AP1452" s="11">
        <f t="shared" si="719"/>
        <v>0</v>
      </c>
      <c r="AQ1452" s="108">
        <f t="shared" si="720"/>
        <v>0</v>
      </c>
      <c r="AS1452" s="11">
        <f t="shared" si="721"/>
        <v>0</v>
      </c>
      <c r="AT1452" s="108">
        <f t="shared" si="722"/>
        <v>0</v>
      </c>
      <c r="AU1452" s="158" t="str">
        <f>IF(C1452="","",VLOOKUP(B1452,apoio!P:S,4,0))</f>
        <v/>
      </c>
    </row>
    <row r="1453" spans="1:47" ht="15" customHeight="1" x14ac:dyDescent="0.25">
      <c r="A1453" s="7" t="str">
        <f>IF('1_geral'!$D$37="","",'1_geral'!$A$37)</f>
        <v/>
      </c>
      <c r="B1453" s="49" t="str">
        <f>IF('1_geral'!$G$37="","",'1_geral'!$G$37)</f>
        <v/>
      </c>
      <c r="C1453" s="49" t="str">
        <f>IF('1_geral'!$D$37="","",'1_geral'!$D$37)</f>
        <v/>
      </c>
      <c r="D1453" s="35" t="str">
        <f>IF(C1453="","",1/'3_pessoal'!C$37)</f>
        <v/>
      </c>
      <c r="E1453" s="12">
        <f>IF(C1453="",0,'3_pessoal'!ED$37)</f>
        <v>0</v>
      </c>
      <c r="F1453" s="33">
        <f>IF(C1453="",0,'3_pessoal'!EF$37)</f>
        <v>0</v>
      </c>
      <c r="G1453" s="12">
        <f t="shared" si="698"/>
        <v>0</v>
      </c>
      <c r="I1453" s="12">
        <f t="shared" si="696"/>
        <v>0</v>
      </c>
      <c r="J1453" s="12">
        <f t="shared" si="697"/>
        <v>0</v>
      </c>
      <c r="L1453" s="12">
        <f t="shared" si="699"/>
        <v>0</v>
      </c>
      <c r="M1453" s="33">
        <f t="shared" si="700"/>
        <v>0</v>
      </c>
      <c r="O1453" s="12">
        <f t="shared" si="701"/>
        <v>0</v>
      </c>
      <c r="P1453" s="33">
        <f t="shared" si="702"/>
        <v>0</v>
      </c>
      <c r="R1453" s="12">
        <f t="shared" si="703"/>
        <v>0</v>
      </c>
      <c r="S1453" s="33">
        <f t="shared" si="704"/>
        <v>0</v>
      </c>
      <c r="U1453" s="12">
        <f t="shared" si="705"/>
        <v>0</v>
      </c>
      <c r="V1453" s="33">
        <f t="shared" si="706"/>
        <v>0</v>
      </c>
      <c r="X1453" s="12">
        <f t="shared" si="707"/>
        <v>0</v>
      </c>
      <c r="Y1453" s="33">
        <f t="shared" si="708"/>
        <v>0</v>
      </c>
      <c r="AA1453" s="12">
        <f t="shared" si="709"/>
        <v>0</v>
      </c>
      <c r="AB1453" s="33">
        <f t="shared" si="710"/>
        <v>0</v>
      </c>
      <c r="AD1453" s="12">
        <f t="shared" si="711"/>
        <v>0</v>
      </c>
      <c r="AE1453" s="33">
        <f t="shared" si="712"/>
        <v>0</v>
      </c>
      <c r="AG1453" s="12">
        <f t="shared" si="713"/>
        <v>0</v>
      </c>
      <c r="AH1453" s="33">
        <f t="shared" si="714"/>
        <v>0</v>
      </c>
      <c r="AJ1453" s="12">
        <f t="shared" si="715"/>
        <v>0</v>
      </c>
      <c r="AK1453" s="33">
        <f t="shared" si="716"/>
        <v>0</v>
      </c>
      <c r="AM1453" s="12">
        <f t="shared" si="717"/>
        <v>0</v>
      </c>
      <c r="AN1453" s="33">
        <f t="shared" si="718"/>
        <v>0</v>
      </c>
      <c r="AP1453" s="12">
        <f t="shared" si="719"/>
        <v>0</v>
      </c>
      <c r="AQ1453" s="33">
        <f t="shared" si="720"/>
        <v>0</v>
      </c>
      <c r="AS1453" s="12">
        <f t="shared" si="721"/>
        <v>0</v>
      </c>
      <c r="AT1453" s="33">
        <f t="shared" si="722"/>
        <v>0</v>
      </c>
      <c r="AU1453" s="158" t="str">
        <f>IF(C1453="","",VLOOKUP(B1453,apoio!P:S,4,0))</f>
        <v/>
      </c>
    </row>
    <row r="1454" spans="1:47" ht="15" customHeight="1" x14ac:dyDescent="0.25">
      <c r="A1454" s="10" t="str">
        <f>IF('1_geral'!$D$38="","",'1_geral'!$A$38)</f>
        <v/>
      </c>
      <c r="B1454" s="48" t="str">
        <f>IF('1_geral'!$G$38="","",'1_geral'!$G$38)</f>
        <v/>
      </c>
      <c r="C1454" s="48" t="str">
        <f>IF('1_geral'!$D$38="","",'1_geral'!$D$38)</f>
        <v/>
      </c>
      <c r="D1454" s="35" t="str">
        <f>IF(C1454="","",1/'3_pessoal'!C$38)</f>
        <v/>
      </c>
      <c r="E1454" s="11">
        <f>IF(C1454="",0,'3_pessoal'!ED$38)</f>
        <v>0</v>
      </c>
      <c r="F1454" s="108">
        <f>IF(C1454="",0,'3_pessoal'!EF$38)</f>
        <v>0</v>
      </c>
      <c r="G1454" s="11">
        <f t="shared" si="698"/>
        <v>0</v>
      </c>
      <c r="I1454" s="11">
        <f t="shared" si="696"/>
        <v>0</v>
      </c>
      <c r="J1454" s="112">
        <f t="shared" si="697"/>
        <v>0</v>
      </c>
      <c r="L1454" s="11">
        <f t="shared" si="699"/>
        <v>0</v>
      </c>
      <c r="M1454" s="108">
        <f t="shared" si="700"/>
        <v>0</v>
      </c>
      <c r="O1454" s="11">
        <f t="shared" si="701"/>
        <v>0</v>
      </c>
      <c r="P1454" s="108">
        <f t="shared" si="702"/>
        <v>0</v>
      </c>
      <c r="R1454" s="11">
        <f t="shared" si="703"/>
        <v>0</v>
      </c>
      <c r="S1454" s="108">
        <f t="shared" si="704"/>
        <v>0</v>
      </c>
      <c r="U1454" s="11">
        <f t="shared" si="705"/>
        <v>0</v>
      </c>
      <c r="V1454" s="108">
        <f t="shared" si="706"/>
        <v>0</v>
      </c>
      <c r="X1454" s="11">
        <f t="shared" si="707"/>
        <v>0</v>
      </c>
      <c r="Y1454" s="108">
        <f t="shared" si="708"/>
        <v>0</v>
      </c>
      <c r="AA1454" s="11">
        <f t="shared" si="709"/>
        <v>0</v>
      </c>
      <c r="AB1454" s="108">
        <f t="shared" si="710"/>
        <v>0</v>
      </c>
      <c r="AD1454" s="11">
        <f t="shared" si="711"/>
        <v>0</v>
      </c>
      <c r="AE1454" s="108">
        <f t="shared" si="712"/>
        <v>0</v>
      </c>
      <c r="AG1454" s="11">
        <f t="shared" si="713"/>
        <v>0</v>
      </c>
      <c r="AH1454" s="108">
        <f t="shared" si="714"/>
        <v>0</v>
      </c>
      <c r="AJ1454" s="11">
        <f t="shared" si="715"/>
        <v>0</v>
      </c>
      <c r="AK1454" s="108">
        <f t="shared" si="716"/>
        <v>0</v>
      </c>
      <c r="AM1454" s="11">
        <f t="shared" si="717"/>
        <v>0</v>
      </c>
      <c r="AN1454" s="108">
        <f t="shared" si="718"/>
        <v>0</v>
      </c>
      <c r="AP1454" s="11">
        <f t="shared" si="719"/>
        <v>0</v>
      </c>
      <c r="AQ1454" s="108">
        <f t="shared" si="720"/>
        <v>0</v>
      </c>
      <c r="AS1454" s="11">
        <f t="shared" si="721"/>
        <v>0</v>
      </c>
      <c r="AT1454" s="108">
        <f t="shared" si="722"/>
        <v>0</v>
      </c>
      <c r="AU1454" s="158" t="str">
        <f>IF(C1454="","",VLOOKUP(B1454,apoio!P:S,4,0))</f>
        <v/>
      </c>
    </row>
    <row r="1455" spans="1:47" ht="15" customHeight="1" x14ac:dyDescent="0.25">
      <c r="A1455" s="7" t="str">
        <f>IF('1_geral'!$D$39="","",'1_geral'!$A$39)</f>
        <v/>
      </c>
      <c r="B1455" s="49" t="str">
        <f>IF('1_geral'!$G$39="","",'1_geral'!$G$39)</f>
        <v/>
      </c>
      <c r="C1455" s="49" t="str">
        <f>IF('1_geral'!$D$39="","",'1_geral'!$D$39)</f>
        <v/>
      </c>
      <c r="D1455" s="35" t="str">
        <f>IF(C1455="","",1/'3_pessoal'!C$39)</f>
        <v/>
      </c>
      <c r="E1455" s="12">
        <f>IF(C1455="",0,'3_pessoal'!ED$39)</f>
        <v>0</v>
      </c>
      <c r="F1455" s="33">
        <f>IF(C1455="",0,'3_pessoal'!EF$39)</f>
        <v>0</v>
      </c>
      <c r="G1455" s="12">
        <f t="shared" si="698"/>
        <v>0</v>
      </c>
      <c r="I1455" s="12">
        <f t="shared" si="696"/>
        <v>0</v>
      </c>
      <c r="J1455" s="12">
        <f t="shared" si="697"/>
        <v>0</v>
      </c>
      <c r="L1455" s="12">
        <f t="shared" si="699"/>
        <v>0</v>
      </c>
      <c r="M1455" s="33">
        <f t="shared" si="700"/>
        <v>0</v>
      </c>
      <c r="O1455" s="12">
        <f t="shared" si="701"/>
        <v>0</v>
      </c>
      <c r="P1455" s="33">
        <f t="shared" si="702"/>
        <v>0</v>
      </c>
      <c r="R1455" s="12">
        <f t="shared" si="703"/>
        <v>0</v>
      </c>
      <c r="S1455" s="33">
        <f t="shared" si="704"/>
        <v>0</v>
      </c>
      <c r="U1455" s="12">
        <f t="shared" si="705"/>
        <v>0</v>
      </c>
      <c r="V1455" s="33">
        <f t="shared" si="706"/>
        <v>0</v>
      </c>
      <c r="X1455" s="12">
        <f t="shared" si="707"/>
        <v>0</v>
      </c>
      <c r="Y1455" s="33">
        <f t="shared" si="708"/>
        <v>0</v>
      </c>
      <c r="AA1455" s="12">
        <f t="shared" si="709"/>
        <v>0</v>
      </c>
      <c r="AB1455" s="33">
        <f t="shared" si="710"/>
        <v>0</v>
      </c>
      <c r="AD1455" s="12">
        <f t="shared" si="711"/>
        <v>0</v>
      </c>
      <c r="AE1455" s="33">
        <f t="shared" si="712"/>
        <v>0</v>
      </c>
      <c r="AG1455" s="12">
        <f t="shared" si="713"/>
        <v>0</v>
      </c>
      <c r="AH1455" s="33">
        <f t="shared" si="714"/>
        <v>0</v>
      </c>
      <c r="AJ1455" s="12">
        <f t="shared" si="715"/>
        <v>0</v>
      </c>
      <c r="AK1455" s="33">
        <f t="shared" si="716"/>
        <v>0</v>
      </c>
      <c r="AM1455" s="12">
        <f t="shared" si="717"/>
        <v>0</v>
      </c>
      <c r="AN1455" s="33">
        <f t="shared" si="718"/>
        <v>0</v>
      </c>
      <c r="AP1455" s="12">
        <f t="shared" si="719"/>
        <v>0</v>
      </c>
      <c r="AQ1455" s="33">
        <f t="shared" si="720"/>
        <v>0</v>
      </c>
      <c r="AS1455" s="12">
        <f t="shared" si="721"/>
        <v>0</v>
      </c>
      <c r="AT1455" s="33">
        <f t="shared" si="722"/>
        <v>0</v>
      </c>
      <c r="AU1455" s="158" t="str">
        <f>IF(C1455="","",VLOOKUP(B1455,apoio!P:S,4,0))</f>
        <v/>
      </c>
    </row>
    <row r="1456" spans="1:47" ht="15" customHeight="1" x14ac:dyDescent="0.25">
      <c r="A1456" s="10" t="str">
        <f>IF('1_geral'!$D$40="","",'1_geral'!$A$40)</f>
        <v/>
      </c>
      <c r="B1456" s="48" t="str">
        <f>IF('1_geral'!$G$40="","",'1_geral'!$G$40)</f>
        <v/>
      </c>
      <c r="C1456" s="48" t="str">
        <f>IF('1_geral'!$D$40="","",'1_geral'!$D$40)</f>
        <v/>
      </c>
      <c r="D1456" s="35" t="str">
        <f>IF(C1456="","",1/'3_pessoal'!C$40)</f>
        <v/>
      </c>
      <c r="E1456" s="11">
        <f>IF(C1456="",0,'3_pessoal'!ED$40)</f>
        <v>0</v>
      </c>
      <c r="F1456" s="108">
        <f>IF(C1456="",0,'3_pessoal'!EF$40)</f>
        <v>0</v>
      </c>
      <c r="G1456" s="11">
        <f t="shared" si="698"/>
        <v>0</v>
      </c>
      <c r="I1456" s="11">
        <f t="shared" si="696"/>
        <v>0</v>
      </c>
      <c r="J1456" s="112">
        <f t="shared" si="697"/>
        <v>0</v>
      </c>
      <c r="L1456" s="11">
        <f t="shared" si="699"/>
        <v>0</v>
      </c>
      <c r="M1456" s="108">
        <f t="shared" si="700"/>
        <v>0</v>
      </c>
      <c r="O1456" s="11">
        <f t="shared" si="701"/>
        <v>0</v>
      </c>
      <c r="P1456" s="108">
        <f t="shared" si="702"/>
        <v>0</v>
      </c>
      <c r="R1456" s="11">
        <f t="shared" si="703"/>
        <v>0</v>
      </c>
      <c r="S1456" s="108">
        <f t="shared" si="704"/>
        <v>0</v>
      </c>
      <c r="U1456" s="11">
        <f t="shared" si="705"/>
        <v>0</v>
      </c>
      <c r="V1456" s="108">
        <f t="shared" si="706"/>
        <v>0</v>
      </c>
      <c r="X1456" s="11">
        <f t="shared" si="707"/>
        <v>0</v>
      </c>
      <c r="Y1456" s="108">
        <f t="shared" si="708"/>
        <v>0</v>
      </c>
      <c r="AA1456" s="11">
        <f t="shared" si="709"/>
        <v>0</v>
      </c>
      <c r="AB1456" s="108">
        <f t="shared" si="710"/>
        <v>0</v>
      </c>
      <c r="AD1456" s="11">
        <f t="shared" si="711"/>
        <v>0</v>
      </c>
      <c r="AE1456" s="108">
        <f t="shared" si="712"/>
        <v>0</v>
      </c>
      <c r="AG1456" s="11">
        <f t="shared" si="713"/>
        <v>0</v>
      </c>
      <c r="AH1456" s="108">
        <f t="shared" si="714"/>
        <v>0</v>
      </c>
      <c r="AJ1456" s="11">
        <f t="shared" si="715"/>
        <v>0</v>
      </c>
      <c r="AK1456" s="108">
        <f t="shared" si="716"/>
        <v>0</v>
      </c>
      <c r="AM1456" s="11">
        <f t="shared" si="717"/>
        <v>0</v>
      </c>
      <c r="AN1456" s="108">
        <f t="shared" si="718"/>
        <v>0</v>
      </c>
      <c r="AP1456" s="11">
        <f t="shared" si="719"/>
        <v>0</v>
      </c>
      <c r="AQ1456" s="108">
        <f t="shared" si="720"/>
        <v>0</v>
      </c>
      <c r="AS1456" s="11">
        <f t="shared" si="721"/>
        <v>0</v>
      </c>
      <c r="AT1456" s="108">
        <f t="shared" si="722"/>
        <v>0</v>
      </c>
      <c r="AU1456" s="158" t="str">
        <f>IF(C1456="","",VLOOKUP(B1456,apoio!P:S,4,0))</f>
        <v/>
      </c>
    </row>
    <row r="1457" spans="1:47" ht="15" customHeight="1" x14ac:dyDescent="0.25">
      <c r="A1457" s="7" t="str">
        <f>IF('1_geral'!$D$41="","",'1_geral'!$A$41)</f>
        <v/>
      </c>
      <c r="B1457" s="49" t="str">
        <f>IF('1_geral'!$G$41="","",'1_geral'!$G$41)</f>
        <v/>
      </c>
      <c r="C1457" s="49" t="str">
        <f>IF('1_geral'!$D$41="","",'1_geral'!$D$41)</f>
        <v/>
      </c>
      <c r="D1457" s="35" t="str">
        <f>IF(C1457="","",1/'3_pessoal'!C$41)</f>
        <v/>
      </c>
      <c r="E1457" s="12">
        <f>IF(C1457="",0,'3_pessoal'!ED$41)</f>
        <v>0</v>
      </c>
      <c r="F1457" s="33">
        <f>IF(C1457="",0,'3_pessoal'!EF$41)</f>
        <v>0</v>
      </c>
      <c r="G1457" s="12">
        <f t="shared" si="698"/>
        <v>0</v>
      </c>
      <c r="I1457" s="12">
        <f t="shared" si="696"/>
        <v>0</v>
      </c>
      <c r="J1457" s="12">
        <f t="shared" si="697"/>
        <v>0</v>
      </c>
      <c r="L1457" s="12">
        <f t="shared" si="699"/>
        <v>0</v>
      </c>
      <c r="M1457" s="33">
        <f t="shared" si="700"/>
        <v>0</v>
      </c>
      <c r="O1457" s="12">
        <f t="shared" si="701"/>
        <v>0</v>
      </c>
      <c r="P1457" s="33">
        <f t="shared" si="702"/>
        <v>0</v>
      </c>
      <c r="R1457" s="12">
        <f t="shared" si="703"/>
        <v>0</v>
      </c>
      <c r="S1457" s="33">
        <f t="shared" si="704"/>
        <v>0</v>
      </c>
      <c r="U1457" s="12">
        <f t="shared" si="705"/>
        <v>0</v>
      </c>
      <c r="V1457" s="33">
        <f t="shared" si="706"/>
        <v>0</v>
      </c>
      <c r="X1457" s="12">
        <f t="shared" si="707"/>
        <v>0</v>
      </c>
      <c r="Y1457" s="33">
        <f t="shared" si="708"/>
        <v>0</v>
      </c>
      <c r="AA1457" s="12">
        <f t="shared" si="709"/>
        <v>0</v>
      </c>
      <c r="AB1457" s="33">
        <f t="shared" si="710"/>
        <v>0</v>
      </c>
      <c r="AD1457" s="12">
        <f t="shared" si="711"/>
        <v>0</v>
      </c>
      <c r="AE1457" s="33">
        <f t="shared" si="712"/>
        <v>0</v>
      </c>
      <c r="AG1457" s="12">
        <f t="shared" si="713"/>
        <v>0</v>
      </c>
      <c r="AH1457" s="33">
        <f t="shared" si="714"/>
        <v>0</v>
      </c>
      <c r="AJ1457" s="12">
        <f t="shared" si="715"/>
        <v>0</v>
      </c>
      <c r="AK1457" s="33">
        <f t="shared" si="716"/>
        <v>0</v>
      </c>
      <c r="AM1457" s="12">
        <f t="shared" si="717"/>
        <v>0</v>
      </c>
      <c r="AN1457" s="33">
        <f t="shared" si="718"/>
        <v>0</v>
      </c>
      <c r="AP1457" s="12">
        <f t="shared" si="719"/>
        <v>0</v>
      </c>
      <c r="AQ1457" s="33">
        <f t="shared" si="720"/>
        <v>0</v>
      </c>
      <c r="AS1457" s="12">
        <f t="shared" si="721"/>
        <v>0</v>
      </c>
      <c r="AT1457" s="33">
        <f t="shared" si="722"/>
        <v>0</v>
      </c>
      <c r="AU1457" s="158" t="str">
        <f>IF(C1457="","",VLOOKUP(B1457,apoio!P:S,4,0))</f>
        <v/>
      </c>
    </row>
    <row r="1458" spans="1:47" ht="15" customHeight="1" x14ac:dyDescent="0.25">
      <c r="A1458" s="10" t="str">
        <f>IF('1_geral'!$D$42="","",'1_geral'!$A$42)</f>
        <v/>
      </c>
      <c r="B1458" s="48" t="str">
        <f>IF('1_geral'!$G$42="","",'1_geral'!$G$42)</f>
        <v/>
      </c>
      <c r="C1458" s="48" t="str">
        <f>IF('1_geral'!$D$42="","",'1_geral'!$D$42)</f>
        <v/>
      </c>
      <c r="D1458" s="35" t="str">
        <f>IF(C1458="","",1/'3_pessoal'!C$42)</f>
        <v/>
      </c>
      <c r="E1458" s="11">
        <f>IF(C1458="",0,'3_pessoal'!ED$42)</f>
        <v>0</v>
      </c>
      <c r="F1458" s="108">
        <f>IF(C1458="",0,'3_pessoal'!EF$42)</f>
        <v>0</v>
      </c>
      <c r="G1458" s="11">
        <f t="shared" si="698"/>
        <v>0</v>
      </c>
      <c r="I1458" s="11">
        <f t="shared" ref="I1458:I1475" si="723">IF(C1458="",0,SUM(L1458,O1458,R1458,U1458,X1458,AA1458,AD1458,AG1458,AJ1458,AM1458,AP1458,AS1458))</f>
        <v>0</v>
      </c>
      <c r="J1458" s="112">
        <f t="shared" ref="J1458:J1475" si="724">IF(C1458="",0,SUM(M1458,P1458,S1458,V1458,Y1458,AB1458,AE1458,AH1458,AK1458,AN1458,AQ1458,AT1458))</f>
        <v>0</v>
      </c>
      <c r="L1458" s="11">
        <f t="shared" si="699"/>
        <v>0</v>
      </c>
      <c r="M1458" s="108">
        <f t="shared" si="700"/>
        <v>0</v>
      </c>
      <c r="O1458" s="11">
        <f t="shared" si="701"/>
        <v>0</v>
      </c>
      <c r="P1458" s="108">
        <f t="shared" si="702"/>
        <v>0</v>
      </c>
      <c r="R1458" s="11">
        <f t="shared" si="703"/>
        <v>0</v>
      </c>
      <c r="S1458" s="108">
        <f t="shared" si="704"/>
        <v>0</v>
      </c>
      <c r="U1458" s="11">
        <f t="shared" si="705"/>
        <v>0</v>
      </c>
      <c r="V1458" s="108">
        <f t="shared" si="706"/>
        <v>0</v>
      </c>
      <c r="X1458" s="11">
        <f t="shared" si="707"/>
        <v>0</v>
      </c>
      <c r="Y1458" s="108">
        <f t="shared" si="708"/>
        <v>0</v>
      </c>
      <c r="AA1458" s="11">
        <f t="shared" si="709"/>
        <v>0</v>
      </c>
      <c r="AB1458" s="108">
        <f t="shared" si="710"/>
        <v>0</v>
      </c>
      <c r="AD1458" s="11">
        <f t="shared" si="711"/>
        <v>0</v>
      </c>
      <c r="AE1458" s="108">
        <f t="shared" si="712"/>
        <v>0</v>
      </c>
      <c r="AG1458" s="11">
        <f t="shared" si="713"/>
        <v>0</v>
      </c>
      <c r="AH1458" s="108">
        <f t="shared" si="714"/>
        <v>0</v>
      </c>
      <c r="AJ1458" s="11">
        <f t="shared" si="715"/>
        <v>0</v>
      </c>
      <c r="AK1458" s="108">
        <f t="shared" si="716"/>
        <v>0</v>
      </c>
      <c r="AM1458" s="11">
        <f t="shared" si="717"/>
        <v>0</v>
      </c>
      <c r="AN1458" s="108">
        <f t="shared" si="718"/>
        <v>0</v>
      </c>
      <c r="AP1458" s="11">
        <f t="shared" si="719"/>
        <v>0</v>
      </c>
      <c r="AQ1458" s="108">
        <f t="shared" si="720"/>
        <v>0</v>
      </c>
      <c r="AS1458" s="11">
        <f t="shared" si="721"/>
        <v>0</v>
      </c>
      <c r="AT1458" s="108">
        <f t="shared" si="722"/>
        <v>0</v>
      </c>
      <c r="AU1458" s="158" t="str">
        <f>IF(C1458="","",VLOOKUP(B1458,apoio!P:S,4,0))</f>
        <v/>
      </c>
    </row>
    <row r="1459" spans="1:47" ht="15" customHeight="1" x14ac:dyDescent="0.25">
      <c r="A1459" s="7" t="str">
        <f>IF('1_geral'!$D$43="","",'1_geral'!$A$43)</f>
        <v/>
      </c>
      <c r="B1459" s="49" t="str">
        <f>IF('1_geral'!$G$43="","",'1_geral'!$G$43)</f>
        <v/>
      </c>
      <c r="C1459" s="49" t="str">
        <f>IF('1_geral'!$D$43="","",'1_geral'!$D$43)</f>
        <v/>
      </c>
      <c r="D1459" s="35" t="str">
        <f>IF(C1459="","",1/'3_pessoal'!C$43)</f>
        <v/>
      </c>
      <c r="E1459" s="12">
        <f>IF(C1459="",0,'3_pessoal'!ED$43)</f>
        <v>0</v>
      </c>
      <c r="F1459" s="33">
        <f>IF(C1459="",0,'3_pessoal'!EF$43)</f>
        <v>0</v>
      </c>
      <c r="G1459" s="12">
        <f t="shared" si="698"/>
        <v>0</v>
      </c>
      <c r="I1459" s="12">
        <f t="shared" si="723"/>
        <v>0</v>
      </c>
      <c r="J1459" s="12">
        <f t="shared" si="724"/>
        <v>0</v>
      </c>
      <c r="L1459" s="12">
        <f t="shared" si="699"/>
        <v>0</v>
      </c>
      <c r="M1459" s="33">
        <f t="shared" si="700"/>
        <v>0</v>
      </c>
      <c r="O1459" s="12">
        <f t="shared" si="701"/>
        <v>0</v>
      </c>
      <c r="P1459" s="33">
        <f t="shared" si="702"/>
        <v>0</v>
      </c>
      <c r="R1459" s="12">
        <f t="shared" si="703"/>
        <v>0</v>
      </c>
      <c r="S1459" s="33">
        <f t="shared" si="704"/>
        <v>0</v>
      </c>
      <c r="U1459" s="12">
        <f t="shared" si="705"/>
        <v>0</v>
      </c>
      <c r="V1459" s="33">
        <f t="shared" si="706"/>
        <v>0</v>
      </c>
      <c r="X1459" s="12">
        <f t="shared" si="707"/>
        <v>0</v>
      </c>
      <c r="Y1459" s="33">
        <f t="shared" si="708"/>
        <v>0</v>
      </c>
      <c r="AA1459" s="12">
        <f t="shared" si="709"/>
        <v>0</v>
      </c>
      <c r="AB1459" s="33">
        <f t="shared" si="710"/>
        <v>0</v>
      </c>
      <c r="AD1459" s="12">
        <f t="shared" si="711"/>
        <v>0</v>
      </c>
      <c r="AE1459" s="33">
        <f t="shared" si="712"/>
        <v>0</v>
      </c>
      <c r="AG1459" s="12">
        <f t="shared" si="713"/>
        <v>0</v>
      </c>
      <c r="AH1459" s="33">
        <f t="shared" si="714"/>
        <v>0</v>
      </c>
      <c r="AJ1459" s="12">
        <f t="shared" si="715"/>
        <v>0</v>
      </c>
      <c r="AK1459" s="33">
        <f t="shared" si="716"/>
        <v>0</v>
      </c>
      <c r="AM1459" s="12">
        <f t="shared" si="717"/>
        <v>0</v>
      </c>
      <c r="AN1459" s="33">
        <f t="shared" si="718"/>
        <v>0</v>
      </c>
      <c r="AP1459" s="12">
        <f t="shared" si="719"/>
        <v>0</v>
      </c>
      <c r="AQ1459" s="33">
        <f t="shared" si="720"/>
        <v>0</v>
      </c>
      <c r="AS1459" s="12">
        <f t="shared" si="721"/>
        <v>0</v>
      </c>
      <c r="AT1459" s="33">
        <f t="shared" si="722"/>
        <v>0</v>
      </c>
      <c r="AU1459" s="158" t="str">
        <f>IF(C1459="","",VLOOKUP(B1459,apoio!P:S,4,0))</f>
        <v/>
      </c>
    </row>
    <row r="1460" spans="1:47" ht="15" customHeight="1" x14ac:dyDescent="0.25">
      <c r="A1460" s="10" t="str">
        <f>IF('1_geral'!$D$44="","",'1_geral'!$A$44)</f>
        <v/>
      </c>
      <c r="B1460" s="48" t="str">
        <f>IF('1_geral'!$G$44="","",'1_geral'!$G$44)</f>
        <v/>
      </c>
      <c r="C1460" s="48" t="str">
        <f>IF('1_geral'!$D$44="","",'1_geral'!$D$44)</f>
        <v/>
      </c>
      <c r="D1460" s="35" t="str">
        <f>IF(C1460="","",1/'3_pessoal'!C$44)</f>
        <v/>
      </c>
      <c r="E1460" s="11">
        <f>IF(C1460="",0,'3_pessoal'!ED$44)</f>
        <v>0</v>
      </c>
      <c r="F1460" s="108">
        <f>IF(C1460="",0,'3_pessoal'!EF$44)</f>
        <v>0</v>
      </c>
      <c r="G1460" s="11">
        <f t="shared" si="698"/>
        <v>0</v>
      </c>
      <c r="I1460" s="11">
        <f t="shared" si="723"/>
        <v>0</v>
      </c>
      <c r="J1460" s="112">
        <f t="shared" si="724"/>
        <v>0</v>
      </c>
      <c r="L1460" s="11">
        <f t="shared" si="699"/>
        <v>0</v>
      </c>
      <c r="M1460" s="108">
        <f t="shared" si="700"/>
        <v>0</v>
      </c>
      <c r="O1460" s="11">
        <f t="shared" si="701"/>
        <v>0</v>
      </c>
      <c r="P1460" s="108">
        <f t="shared" si="702"/>
        <v>0</v>
      </c>
      <c r="R1460" s="11">
        <f t="shared" si="703"/>
        <v>0</v>
      </c>
      <c r="S1460" s="108">
        <f t="shared" si="704"/>
        <v>0</v>
      </c>
      <c r="U1460" s="11">
        <f t="shared" si="705"/>
        <v>0</v>
      </c>
      <c r="V1460" s="108">
        <f t="shared" si="706"/>
        <v>0</v>
      </c>
      <c r="X1460" s="11">
        <f t="shared" si="707"/>
        <v>0</v>
      </c>
      <c r="Y1460" s="108">
        <f t="shared" si="708"/>
        <v>0</v>
      </c>
      <c r="AA1460" s="11">
        <f t="shared" si="709"/>
        <v>0</v>
      </c>
      <c r="AB1460" s="108">
        <f t="shared" si="710"/>
        <v>0</v>
      </c>
      <c r="AD1460" s="11">
        <f t="shared" si="711"/>
        <v>0</v>
      </c>
      <c r="AE1460" s="108">
        <f t="shared" si="712"/>
        <v>0</v>
      </c>
      <c r="AG1460" s="11">
        <f t="shared" si="713"/>
        <v>0</v>
      </c>
      <c r="AH1460" s="108">
        <f t="shared" si="714"/>
        <v>0</v>
      </c>
      <c r="AJ1460" s="11">
        <f t="shared" si="715"/>
        <v>0</v>
      </c>
      <c r="AK1460" s="108">
        <f t="shared" si="716"/>
        <v>0</v>
      </c>
      <c r="AM1460" s="11">
        <f t="shared" si="717"/>
        <v>0</v>
      </c>
      <c r="AN1460" s="108">
        <f t="shared" si="718"/>
        <v>0</v>
      </c>
      <c r="AP1460" s="11">
        <f t="shared" si="719"/>
        <v>0</v>
      </c>
      <c r="AQ1460" s="108">
        <f t="shared" si="720"/>
        <v>0</v>
      </c>
      <c r="AS1460" s="11">
        <f t="shared" si="721"/>
        <v>0</v>
      </c>
      <c r="AT1460" s="108">
        <f t="shared" si="722"/>
        <v>0</v>
      </c>
      <c r="AU1460" s="158" t="str">
        <f>IF(C1460="","",VLOOKUP(B1460,apoio!P:S,4,0))</f>
        <v/>
      </c>
    </row>
    <row r="1461" spans="1:47" ht="15" customHeight="1" x14ac:dyDescent="0.25">
      <c r="A1461" s="7" t="str">
        <f>IF('1_geral'!$D$45="","",'1_geral'!$A$45)</f>
        <v/>
      </c>
      <c r="B1461" s="49" t="str">
        <f>IF('1_geral'!$G$45="","",'1_geral'!$G$45)</f>
        <v/>
      </c>
      <c r="C1461" s="49" t="str">
        <f>IF('1_geral'!$D$45="","",'1_geral'!$D$45)</f>
        <v/>
      </c>
      <c r="D1461" s="35" t="str">
        <f>IF(C1461="","",1/'3_pessoal'!C$45)</f>
        <v/>
      </c>
      <c r="E1461" s="12">
        <f>IF(C1461="",0,'3_pessoal'!ED$45)</f>
        <v>0</v>
      </c>
      <c r="F1461" s="33">
        <f>IF(C1461="",0,'3_pessoal'!EF$45)</f>
        <v>0</v>
      </c>
      <c r="G1461" s="12">
        <f t="shared" si="698"/>
        <v>0</v>
      </c>
      <c r="I1461" s="12">
        <f t="shared" si="723"/>
        <v>0</v>
      </c>
      <c r="J1461" s="12">
        <f t="shared" si="724"/>
        <v>0</v>
      </c>
      <c r="L1461" s="12">
        <f t="shared" si="699"/>
        <v>0</v>
      </c>
      <c r="M1461" s="33">
        <f t="shared" si="700"/>
        <v>0</v>
      </c>
      <c r="O1461" s="12">
        <f t="shared" si="701"/>
        <v>0</v>
      </c>
      <c r="P1461" s="33">
        <f t="shared" si="702"/>
        <v>0</v>
      </c>
      <c r="R1461" s="12">
        <f t="shared" si="703"/>
        <v>0</v>
      </c>
      <c r="S1461" s="33">
        <f t="shared" si="704"/>
        <v>0</v>
      </c>
      <c r="U1461" s="12">
        <f t="shared" si="705"/>
        <v>0</v>
      </c>
      <c r="V1461" s="33">
        <f t="shared" si="706"/>
        <v>0</v>
      </c>
      <c r="X1461" s="12">
        <f t="shared" si="707"/>
        <v>0</v>
      </c>
      <c r="Y1461" s="33">
        <f t="shared" si="708"/>
        <v>0</v>
      </c>
      <c r="AA1461" s="12">
        <f t="shared" si="709"/>
        <v>0</v>
      </c>
      <c r="AB1461" s="33">
        <f t="shared" si="710"/>
        <v>0</v>
      </c>
      <c r="AD1461" s="12">
        <f t="shared" si="711"/>
        <v>0</v>
      </c>
      <c r="AE1461" s="33">
        <f t="shared" si="712"/>
        <v>0</v>
      </c>
      <c r="AG1461" s="12">
        <f t="shared" si="713"/>
        <v>0</v>
      </c>
      <c r="AH1461" s="33">
        <f t="shared" si="714"/>
        <v>0</v>
      </c>
      <c r="AJ1461" s="12">
        <f t="shared" si="715"/>
        <v>0</v>
      </c>
      <c r="AK1461" s="33">
        <f t="shared" si="716"/>
        <v>0</v>
      </c>
      <c r="AM1461" s="12">
        <f t="shared" si="717"/>
        <v>0</v>
      </c>
      <c r="AN1461" s="33">
        <f t="shared" si="718"/>
        <v>0</v>
      </c>
      <c r="AP1461" s="12">
        <f t="shared" si="719"/>
        <v>0</v>
      </c>
      <c r="AQ1461" s="33">
        <f t="shared" si="720"/>
        <v>0</v>
      </c>
      <c r="AS1461" s="12">
        <f t="shared" si="721"/>
        <v>0</v>
      </c>
      <c r="AT1461" s="33">
        <f t="shared" si="722"/>
        <v>0</v>
      </c>
      <c r="AU1461" s="158" t="str">
        <f>IF(C1461="","",VLOOKUP(B1461,apoio!P:S,4,0))</f>
        <v/>
      </c>
    </row>
    <row r="1462" spans="1:47" ht="15" customHeight="1" x14ac:dyDescent="0.25">
      <c r="A1462" s="10" t="str">
        <f>IF('1_geral'!$D$46="","",'1_geral'!$A$46)</f>
        <v/>
      </c>
      <c r="B1462" s="48" t="str">
        <f>IF('1_geral'!$G$46="","",'1_geral'!$G$46)</f>
        <v/>
      </c>
      <c r="C1462" s="48" t="str">
        <f>IF('1_geral'!$D$46="","",'1_geral'!$D$46)</f>
        <v/>
      </c>
      <c r="D1462" s="35" t="str">
        <f>IF(C1462="","",1/'3_pessoal'!C$46)</f>
        <v/>
      </c>
      <c r="E1462" s="11">
        <f>IF(C1462="",0,'3_pessoal'!ED$46)</f>
        <v>0</v>
      </c>
      <c r="F1462" s="108">
        <f>IF(C1462="",0,'3_pessoal'!EF$46)</f>
        <v>0</v>
      </c>
      <c r="G1462" s="11">
        <f t="shared" si="698"/>
        <v>0</v>
      </c>
      <c r="I1462" s="11">
        <f t="shared" si="723"/>
        <v>0</v>
      </c>
      <c r="J1462" s="112">
        <f t="shared" si="724"/>
        <v>0</v>
      </c>
      <c r="L1462" s="11">
        <f t="shared" si="699"/>
        <v>0</v>
      </c>
      <c r="M1462" s="108">
        <f t="shared" si="700"/>
        <v>0</v>
      </c>
      <c r="O1462" s="11">
        <f t="shared" si="701"/>
        <v>0</v>
      </c>
      <c r="P1462" s="108">
        <f t="shared" si="702"/>
        <v>0</v>
      </c>
      <c r="R1462" s="11">
        <f t="shared" si="703"/>
        <v>0</v>
      </c>
      <c r="S1462" s="108">
        <f t="shared" si="704"/>
        <v>0</v>
      </c>
      <c r="U1462" s="11">
        <f t="shared" si="705"/>
        <v>0</v>
      </c>
      <c r="V1462" s="108">
        <f t="shared" si="706"/>
        <v>0</v>
      </c>
      <c r="X1462" s="11">
        <f t="shared" si="707"/>
        <v>0</v>
      </c>
      <c r="Y1462" s="108">
        <f t="shared" si="708"/>
        <v>0</v>
      </c>
      <c r="AA1462" s="11">
        <f t="shared" si="709"/>
        <v>0</v>
      </c>
      <c r="AB1462" s="108">
        <f t="shared" si="710"/>
        <v>0</v>
      </c>
      <c r="AD1462" s="11">
        <f t="shared" si="711"/>
        <v>0</v>
      </c>
      <c r="AE1462" s="108">
        <f t="shared" si="712"/>
        <v>0</v>
      </c>
      <c r="AG1462" s="11">
        <f t="shared" si="713"/>
        <v>0</v>
      </c>
      <c r="AH1462" s="108">
        <f t="shared" si="714"/>
        <v>0</v>
      </c>
      <c r="AJ1462" s="11">
        <f t="shared" si="715"/>
        <v>0</v>
      </c>
      <c r="AK1462" s="108">
        <f t="shared" si="716"/>
        <v>0</v>
      </c>
      <c r="AM1462" s="11">
        <f t="shared" si="717"/>
        <v>0</v>
      </c>
      <c r="AN1462" s="108">
        <f t="shared" si="718"/>
        <v>0</v>
      </c>
      <c r="AP1462" s="11">
        <f t="shared" si="719"/>
        <v>0</v>
      </c>
      <c r="AQ1462" s="108">
        <f t="shared" si="720"/>
        <v>0</v>
      </c>
      <c r="AS1462" s="11">
        <f t="shared" si="721"/>
        <v>0</v>
      </c>
      <c r="AT1462" s="108">
        <f t="shared" si="722"/>
        <v>0</v>
      </c>
      <c r="AU1462" s="158" t="str">
        <f>IF(C1462="","",VLOOKUP(B1462,apoio!P:S,4,0))</f>
        <v/>
      </c>
    </row>
    <row r="1463" spans="1:47" ht="15" customHeight="1" x14ac:dyDescent="0.25">
      <c r="A1463" s="7" t="str">
        <f>IF('1_geral'!$D$47="","",'1_geral'!$A$47)</f>
        <v/>
      </c>
      <c r="B1463" s="49" t="str">
        <f>IF('1_geral'!$G$47="","",'1_geral'!$G$47)</f>
        <v/>
      </c>
      <c r="C1463" s="49" t="str">
        <f>IF('1_geral'!$D$47="","",'1_geral'!$D$47)</f>
        <v/>
      </c>
      <c r="D1463" s="35" t="str">
        <f>IF(C1463="","",1/'3_pessoal'!C$47)</f>
        <v/>
      </c>
      <c r="E1463" s="12">
        <f>IF(C1463="",0,'3_pessoal'!ED$47)</f>
        <v>0</v>
      </c>
      <c r="F1463" s="33">
        <f>IF(C1463="",0,'3_pessoal'!EF$47)</f>
        <v>0</v>
      </c>
      <c r="G1463" s="12">
        <f t="shared" si="698"/>
        <v>0</v>
      </c>
      <c r="I1463" s="12">
        <f t="shared" si="723"/>
        <v>0</v>
      </c>
      <c r="J1463" s="12">
        <f t="shared" si="724"/>
        <v>0</v>
      </c>
      <c r="L1463" s="12">
        <f t="shared" si="699"/>
        <v>0</v>
      </c>
      <c r="M1463" s="33">
        <f t="shared" si="700"/>
        <v>0</v>
      </c>
      <c r="O1463" s="12">
        <f t="shared" si="701"/>
        <v>0</v>
      </c>
      <c r="P1463" s="33">
        <f t="shared" si="702"/>
        <v>0</v>
      </c>
      <c r="R1463" s="12">
        <f t="shared" si="703"/>
        <v>0</v>
      </c>
      <c r="S1463" s="33">
        <f t="shared" si="704"/>
        <v>0</v>
      </c>
      <c r="U1463" s="12">
        <f t="shared" si="705"/>
        <v>0</v>
      </c>
      <c r="V1463" s="33">
        <f t="shared" si="706"/>
        <v>0</v>
      </c>
      <c r="X1463" s="12">
        <f t="shared" si="707"/>
        <v>0</v>
      </c>
      <c r="Y1463" s="33">
        <f t="shared" si="708"/>
        <v>0</v>
      </c>
      <c r="AA1463" s="12">
        <f t="shared" si="709"/>
        <v>0</v>
      </c>
      <c r="AB1463" s="33">
        <f t="shared" si="710"/>
        <v>0</v>
      </c>
      <c r="AD1463" s="12">
        <f t="shared" si="711"/>
        <v>0</v>
      </c>
      <c r="AE1463" s="33">
        <f t="shared" si="712"/>
        <v>0</v>
      </c>
      <c r="AG1463" s="12">
        <f t="shared" si="713"/>
        <v>0</v>
      </c>
      <c r="AH1463" s="33">
        <f t="shared" si="714"/>
        <v>0</v>
      </c>
      <c r="AJ1463" s="12">
        <f t="shared" si="715"/>
        <v>0</v>
      </c>
      <c r="AK1463" s="33">
        <f t="shared" si="716"/>
        <v>0</v>
      </c>
      <c r="AM1463" s="12">
        <f t="shared" si="717"/>
        <v>0</v>
      </c>
      <c r="AN1463" s="33">
        <f t="shared" si="718"/>
        <v>0</v>
      </c>
      <c r="AP1463" s="12">
        <f t="shared" si="719"/>
        <v>0</v>
      </c>
      <c r="AQ1463" s="33">
        <f t="shared" si="720"/>
        <v>0</v>
      </c>
      <c r="AS1463" s="12">
        <f t="shared" si="721"/>
        <v>0</v>
      </c>
      <c r="AT1463" s="33">
        <f t="shared" si="722"/>
        <v>0</v>
      </c>
      <c r="AU1463" s="158" t="str">
        <f>IF(C1463="","",VLOOKUP(B1463,apoio!P:S,4,0))</f>
        <v/>
      </c>
    </row>
    <row r="1464" spans="1:47" ht="15" customHeight="1" x14ac:dyDescent="0.25">
      <c r="A1464" s="10" t="str">
        <f>IF('1_geral'!$D$48="","",'1_geral'!$A$48)</f>
        <v/>
      </c>
      <c r="B1464" s="48" t="str">
        <f>IF('1_geral'!$G$48="","",'1_geral'!$G$48)</f>
        <v/>
      </c>
      <c r="C1464" s="48" t="str">
        <f>IF('1_geral'!$D$48="","",'1_geral'!$D$48)</f>
        <v/>
      </c>
      <c r="D1464" s="35" t="str">
        <f>IF(C1464="","",1/'3_pessoal'!C$48)</f>
        <v/>
      </c>
      <c r="E1464" s="11">
        <f>IF(C1464="",0,'3_pessoal'!ED$48)</f>
        <v>0</v>
      </c>
      <c r="F1464" s="108">
        <f>IF(C1464="",0,'3_pessoal'!EF$48)</f>
        <v>0</v>
      </c>
      <c r="G1464" s="11">
        <f t="shared" si="698"/>
        <v>0</v>
      </c>
      <c r="I1464" s="11">
        <f t="shared" si="723"/>
        <v>0</v>
      </c>
      <c r="J1464" s="112">
        <f t="shared" si="724"/>
        <v>0</v>
      </c>
      <c r="L1464" s="11">
        <f t="shared" si="699"/>
        <v>0</v>
      </c>
      <c r="M1464" s="108">
        <f t="shared" si="700"/>
        <v>0</v>
      </c>
      <c r="O1464" s="11">
        <f t="shared" si="701"/>
        <v>0</v>
      </c>
      <c r="P1464" s="108">
        <f t="shared" si="702"/>
        <v>0</v>
      </c>
      <c r="R1464" s="11">
        <f t="shared" si="703"/>
        <v>0</v>
      </c>
      <c r="S1464" s="108">
        <f t="shared" si="704"/>
        <v>0</v>
      </c>
      <c r="U1464" s="11">
        <f t="shared" si="705"/>
        <v>0</v>
      </c>
      <c r="V1464" s="108">
        <f t="shared" si="706"/>
        <v>0</v>
      </c>
      <c r="X1464" s="11">
        <f t="shared" si="707"/>
        <v>0</v>
      </c>
      <c r="Y1464" s="108">
        <f t="shared" si="708"/>
        <v>0</v>
      </c>
      <c r="AA1464" s="11">
        <f t="shared" si="709"/>
        <v>0</v>
      </c>
      <c r="AB1464" s="108">
        <f t="shared" si="710"/>
        <v>0</v>
      </c>
      <c r="AD1464" s="11">
        <f t="shared" si="711"/>
        <v>0</v>
      </c>
      <c r="AE1464" s="108">
        <f t="shared" si="712"/>
        <v>0</v>
      </c>
      <c r="AG1464" s="11">
        <f t="shared" si="713"/>
        <v>0</v>
      </c>
      <c r="AH1464" s="108">
        <f t="shared" si="714"/>
        <v>0</v>
      </c>
      <c r="AJ1464" s="11">
        <f t="shared" si="715"/>
        <v>0</v>
      </c>
      <c r="AK1464" s="108">
        <f t="shared" si="716"/>
        <v>0</v>
      </c>
      <c r="AM1464" s="11">
        <f t="shared" si="717"/>
        <v>0</v>
      </c>
      <c r="AN1464" s="108">
        <f t="shared" si="718"/>
        <v>0</v>
      </c>
      <c r="AP1464" s="11">
        <f t="shared" si="719"/>
        <v>0</v>
      </c>
      <c r="AQ1464" s="108">
        <f t="shared" si="720"/>
        <v>0</v>
      </c>
      <c r="AS1464" s="11">
        <f t="shared" si="721"/>
        <v>0</v>
      </c>
      <c r="AT1464" s="108">
        <f t="shared" si="722"/>
        <v>0</v>
      </c>
      <c r="AU1464" s="158" t="str">
        <f>IF(C1464="","",VLOOKUP(B1464,apoio!P:S,4,0))</f>
        <v/>
      </c>
    </row>
    <row r="1465" spans="1:47" ht="15" customHeight="1" x14ac:dyDescent="0.25">
      <c r="A1465" s="7" t="str">
        <f>IF('1_geral'!$D$49="","",'1_geral'!$A$49)</f>
        <v/>
      </c>
      <c r="B1465" s="49" t="str">
        <f>IF('1_geral'!$G$49="","",'1_geral'!$G$49)</f>
        <v/>
      </c>
      <c r="C1465" s="49" t="str">
        <f>IF('1_geral'!$D$49="","",'1_geral'!$D$49)</f>
        <v/>
      </c>
      <c r="D1465" s="35" t="str">
        <f>IF(C1465="","",1/'3_pessoal'!C$49)</f>
        <v/>
      </c>
      <c r="E1465" s="12">
        <f>IF(C1465="",0,'3_pessoal'!ED$49)</f>
        <v>0</v>
      </c>
      <c r="F1465" s="33">
        <f>IF(C1465="",0,'3_pessoal'!EF$49)</f>
        <v>0</v>
      </c>
      <c r="G1465" s="12">
        <f t="shared" si="698"/>
        <v>0</v>
      </c>
      <c r="I1465" s="12">
        <f t="shared" si="723"/>
        <v>0</v>
      </c>
      <c r="J1465" s="12">
        <f t="shared" si="724"/>
        <v>0</v>
      </c>
      <c r="L1465" s="12">
        <f t="shared" si="699"/>
        <v>0</v>
      </c>
      <c r="M1465" s="33">
        <f t="shared" si="700"/>
        <v>0</v>
      </c>
      <c r="O1465" s="12">
        <f t="shared" si="701"/>
        <v>0</v>
      </c>
      <c r="P1465" s="33">
        <f t="shared" si="702"/>
        <v>0</v>
      </c>
      <c r="R1465" s="12">
        <f t="shared" si="703"/>
        <v>0</v>
      </c>
      <c r="S1465" s="33">
        <f t="shared" si="704"/>
        <v>0</v>
      </c>
      <c r="U1465" s="12">
        <f t="shared" si="705"/>
        <v>0</v>
      </c>
      <c r="V1465" s="33">
        <f t="shared" si="706"/>
        <v>0</v>
      </c>
      <c r="X1465" s="12">
        <f t="shared" si="707"/>
        <v>0</v>
      </c>
      <c r="Y1465" s="33">
        <f t="shared" si="708"/>
        <v>0</v>
      </c>
      <c r="AA1465" s="12">
        <f t="shared" si="709"/>
        <v>0</v>
      </c>
      <c r="AB1465" s="33">
        <f t="shared" si="710"/>
        <v>0</v>
      </c>
      <c r="AD1465" s="12">
        <f t="shared" si="711"/>
        <v>0</v>
      </c>
      <c r="AE1465" s="33">
        <f t="shared" si="712"/>
        <v>0</v>
      </c>
      <c r="AG1465" s="12">
        <f t="shared" si="713"/>
        <v>0</v>
      </c>
      <c r="AH1465" s="33">
        <f t="shared" si="714"/>
        <v>0</v>
      </c>
      <c r="AJ1465" s="12">
        <f t="shared" si="715"/>
        <v>0</v>
      </c>
      <c r="AK1465" s="33">
        <f t="shared" si="716"/>
        <v>0</v>
      </c>
      <c r="AM1465" s="12">
        <f t="shared" si="717"/>
        <v>0</v>
      </c>
      <c r="AN1465" s="33">
        <f t="shared" si="718"/>
        <v>0</v>
      </c>
      <c r="AP1465" s="12">
        <f t="shared" si="719"/>
        <v>0</v>
      </c>
      <c r="AQ1465" s="33">
        <f t="shared" si="720"/>
        <v>0</v>
      </c>
      <c r="AS1465" s="12">
        <f t="shared" si="721"/>
        <v>0</v>
      </c>
      <c r="AT1465" s="33">
        <f t="shared" si="722"/>
        <v>0</v>
      </c>
      <c r="AU1465" s="158" t="str">
        <f>IF(C1465="","",VLOOKUP(B1465,apoio!P:S,4,0))</f>
        <v/>
      </c>
    </row>
    <row r="1466" spans="1:47" ht="15" customHeight="1" x14ac:dyDescent="0.25">
      <c r="A1466" s="10" t="str">
        <f>IF('1_geral'!$D$50="","",'1_geral'!$A$50)</f>
        <v/>
      </c>
      <c r="B1466" s="48" t="str">
        <f>IF('1_geral'!$G$50="","",'1_geral'!$G$50)</f>
        <v/>
      </c>
      <c r="C1466" s="48" t="str">
        <f>IF('1_geral'!$D$50="","",'1_geral'!$D$50)</f>
        <v/>
      </c>
      <c r="D1466" s="35" t="str">
        <f>IF(C1466="","",1/'3_pessoal'!C$50)</f>
        <v/>
      </c>
      <c r="E1466" s="11">
        <f>IF(C1466="",0,'3_pessoal'!ED$50)</f>
        <v>0</v>
      </c>
      <c r="F1466" s="108">
        <f>IF(C1466="",0,'3_pessoal'!EF$50)</f>
        <v>0</v>
      </c>
      <c r="G1466" s="11">
        <f t="shared" si="698"/>
        <v>0</v>
      </c>
      <c r="I1466" s="11">
        <f t="shared" si="723"/>
        <v>0</v>
      </c>
      <c r="J1466" s="112">
        <f t="shared" si="724"/>
        <v>0</v>
      </c>
      <c r="L1466" s="11">
        <f t="shared" si="699"/>
        <v>0</v>
      </c>
      <c r="M1466" s="108">
        <f t="shared" si="700"/>
        <v>0</v>
      </c>
      <c r="O1466" s="11">
        <f t="shared" si="701"/>
        <v>0</v>
      </c>
      <c r="P1466" s="108">
        <f t="shared" si="702"/>
        <v>0</v>
      </c>
      <c r="R1466" s="11">
        <f t="shared" si="703"/>
        <v>0</v>
      </c>
      <c r="S1466" s="108">
        <f t="shared" si="704"/>
        <v>0</v>
      </c>
      <c r="U1466" s="11">
        <f t="shared" si="705"/>
        <v>0</v>
      </c>
      <c r="V1466" s="108">
        <f t="shared" si="706"/>
        <v>0</v>
      </c>
      <c r="X1466" s="11">
        <f t="shared" si="707"/>
        <v>0</v>
      </c>
      <c r="Y1466" s="108">
        <f t="shared" si="708"/>
        <v>0</v>
      </c>
      <c r="AA1466" s="11">
        <f t="shared" si="709"/>
        <v>0</v>
      </c>
      <c r="AB1466" s="108">
        <f t="shared" si="710"/>
        <v>0</v>
      </c>
      <c r="AD1466" s="11">
        <f t="shared" si="711"/>
        <v>0</v>
      </c>
      <c r="AE1466" s="108">
        <f t="shared" si="712"/>
        <v>0</v>
      </c>
      <c r="AG1466" s="11">
        <f t="shared" si="713"/>
        <v>0</v>
      </c>
      <c r="AH1466" s="108">
        <f t="shared" si="714"/>
        <v>0</v>
      </c>
      <c r="AJ1466" s="11">
        <f t="shared" si="715"/>
        <v>0</v>
      </c>
      <c r="AK1466" s="108">
        <f t="shared" si="716"/>
        <v>0</v>
      </c>
      <c r="AM1466" s="11">
        <f t="shared" si="717"/>
        <v>0</v>
      </c>
      <c r="AN1466" s="108">
        <f t="shared" si="718"/>
        <v>0</v>
      </c>
      <c r="AP1466" s="11">
        <f t="shared" si="719"/>
        <v>0</v>
      </c>
      <c r="AQ1466" s="108">
        <f t="shared" si="720"/>
        <v>0</v>
      </c>
      <c r="AS1466" s="11">
        <f t="shared" si="721"/>
        <v>0</v>
      </c>
      <c r="AT1466" s="108">
        <f t="shared" si="722"/>
        <v>0</v>
      </c>
      <c r="AU1466" s="158" t="str">
        <f>IF(C1466="","",VLOOKUP(B1466,apoio!P:S,4,0))</f>
        <v/>
      </c>
    </row>
    <row r="1467" spans="1:47" ht="15" customHeight="1" x14ac:dyDescent="0.25">
      <c r="A1467" s="7" t="str">
        <f>IF('1_geral'!$D$51="","",'1_geral'!$A$51)</f>
        <v/>
      </c>
      <c r="B1467" s="49" t="str">
        <f>IF('1_geral'!$G$51="","",'1_geral'!$G$51)</f>
        <v/>
      </c>
      <c r="C1467" s="49" t="str">
        <f>IF('1_geral'!$D$51="","",'1_geral'!$D$51)</f>
        <v/>
      </c>
      <c r="D1467" s="35" t="str">
        <f>IF(C1467="","",1/'3_pessoal'!C$51)</f>
        <v/>
      </c>
      <c r="E1467" s="12">
        <f>IF(C1467="",0,'3_pessoal'!ED$51)</f>
        <v>0</v>
      </c>
      <c r="F1467" s="33">
        <f>IF(C1467="",0,'3_pessoal'!EF$51)</f>
        <v>0</v>
      </c>
      <c r="G1467" s="12">
        <f t="shared" si="698"/>
        <v>0</v>
      </c>
      <c r="I1467" s="12">
        <f t="shared" si="723"/>
        <v>0</v>
      </c>
      <c r="J1467" s="12">
        <f t="shared" si="724"/>
        <v>0</v>
      </c>
      <c r="L1467" s="12">
        <f t="shared" si="699"/>
        <v>0</v>
      </c>
      <c r="M1467" s="33">
        <f t="shared" si="700"/>
        <v>0</v>
      </c>
      <c r="O1467" s="12">
        <f t="shared" si="701"/>
        <v>0</v>
      </c>
      <c r="P1467" s="33">
        <f t="shared" si="702"/>
        <v>0</v>
      </c>
      <c r="R1467" s="12">
        <f t="shared" si="703"/>
        <v>0</v>
      </c>
      <c r="S1467" s="33">
        <f t="shared" si="704"/>
        <v>0</v>
      </c>
      <c r="U1467" s="12">
        <f t="shared" si="705"/>
        <v>0</v>
      </c>
      <c r="V1467" s="33">
        <f t="shared" si="706"/>
        <v>0</v>
      </c>
      <c r="X1467" s="12">
        <f t="shared" si="707"/>
        <v>0</v>
      </c>
      <c r="Y1467" s="33">
        <f t="shared" si="708"/>
        <v>0</v>
      </c>
      <c r="AA1467" s="12">
        <f t="shared" si="709"/>
        <v>0</v>
      </c>
      <c r="AB1467" s="33">
        <f t="shared" si="710"/>
        <v>0</v>
      </c>
      <c r="AD1467" s="12">
        <f t="shared" si="711"/>
        <v>0</v>
      </c>
      <c r="AE1467" s="33">
        <f t="shared" si="712"/>
        <v>0</v>
      </c>
      <c r="AG1467" s="12">
        <f t="shared" si="713"/>
        <v>0</v>
      </c>
      <c r="AH1467" s="33">
        <f t="shared" si="714"/>
        <v>0</v>
      </c>
      <c r="AJ1467" s="12">
        <f t="shared" si="715"/>
        <v>0</v>
      </c>
      <c r="AK1467" s="33">
        <f t="shared" si="716"/>
        <v>0</v>
      </c>
      <c r="AM1467" s="12">
        <f t="shared" si="717"/>
        <v>0</v>
      </c>
      <c r="AN1467" s="33">
        <f t="shared" si="718"/>
        <v>0</v>
      </c>
      <c r="AP1467" s="12">
        <f t="shared" si="719"/>
        <v>0</v>
      </c>
      <c r="AQ1467" s="33">
        <f t="shared" si="720"/>
        <v>0</v>
      </c>
      <c r="AS1467" s="12">
        <f t="shared" si="721"/>
        <v>0</v>
      </c>
      <c r="AT1467" s="33">
        <f t="shared" si="722"/>
        <v>0</v>
      </c>
      <c r="AU1467" s="158" t="str">
        <f>IF(C1467="","",VLOOKUP(B1467,apoio!P:S,4,0))</f>
        <v/>
      </c>
    </row>
    <row r="1468" spans="1:47" ht="15" customHeight="1" x14ac:dyDescent="0.25">
      <c r="A1468" s="10" t="str">
        <f>IF('1_geral'!$D$52="","",'1_geral'!$A$52)</f>
        <v/>
      </c>
      <c r="B1468" s="48" t="str">
        <f>IF('1_geral'!$G$52="","",'1_geral'!$G$52)</f>
        <v/>
      </c>
      <c r="C1468" s="48" t="str">
        <f>IF('1_geral'!$D$52="","",'1_geral'!$D$52)</f>
        <v/>
      </c>
      <c r="D1468" s="35" t="str">
        <f>IF(C1468="","",1/'3_pessoal'!C$52)</f>
        <v/>
      </c>
      <c r="E1468" s="11">
        <f>IF(C1468="",0,'3_pessoal'!ED$52)</f>
        <v>0</v>
      </c>
      <c r="F1468" s="108">
        <f>IF(C1468="",0,'3_pessoal'!EF$52)</f>
        <v>0</v>
      </c>
      <c r="G1468" s="11">
        <f t="shared" si="698"/>
        <v>0</v>
      </c>
      <c r="I1468" s="11">
        <f t="shared" si="723"/>
        <v>0</v>
      </c>
      <c r="J1468" s="112">
        <f t="shared" si="724"/>
        <v>0</v>
      </c>
      <c r="L1468" s="11">
        <f t="shared" si="699"/>
        <v>0</v>
      </c>
      <c r="M1468" s="108">
        <f t="shared" si="700"/>
        <v>0</v>
      </c>
      <c r="O1468" s="11">
        <f t="shared" si="701"/>
        <v>0</v>
      </c>
      <c r="P1468" s="108">
        <f t="shared" si="702"/>
        <v>0</v>
      </c>
      <c r="R1468" s="11">
        <f t="shared" si="703"/>
        <v>0</v>
      </c>
      <c r="S1468" s="108">
        <f t="shared" si="704"/>
        <v>0</v>
      </c>
      <c r="U1468" s="11">
        <f t="shared" si="705"/>
        <v>0</v>
      </c>
      <c r="V1468" s="108">
        <f t="shared" si="706"/>
        <v>0</v>
      </c>
      <c r="X1468" s="11">
        <f t="shared" si="707"/>
        <v>0</v>
      </c>
      <c r="Y1468" s="108">
        <f t="shared" si="708"/>
        <v>0</v>
      </c>
      <c r="AA1468" s="11">
        <f t="shared" si="709"/>
        <v>0</v>
      </c>
      <c r="AB1468" s="108">
        <f t="shared" si="710"/>
        <v>0</v>
      </c>
      <c r="AD1468" s="11">
        <f t="shared" si="711"/>
        <v>0</v>
      </c>
      <c r="AE1468" s="108">
        <f t="shared" si="712"/>
        <v>0</v>
      </c>
      <c r="AG1468" s="11">
        <f t="shared" si="713"/>
        <v>0</v>
      </c>
      <c r="AH1468" s="108">
        <f t="shared" si="714"/>
        <v>0</v>
      </c>
      <c r="AJ1468" s="11">
        <f t="shared" si="715"/>
        <v>0</v>
      </c>
      <c r="AK1468" s="108">
        <f t="shared" si="716"/>
        <v>0</v>
      </c>
      <c r="AM1468" s="11">
        <f t="shared" si="717"/>
        <v>0</v>
      </c>
      <c r="AN1468" s="108">
        <f t="shared" si="718"/>
        <v>0</v>
      </c>
      <c r="AP1468" s="11">
        <f t="shared" si="719"/>
        <v>0</v>
      </c>
      <c r="AQ1468" s="108">
        <f t="shared" si="720"/>
        <v>0</v>
      </c>
      <c r="AS1468" s="11">
        <f t="shared" si="721"/>
        <v>0</v>
      </c>
      <c r="AT1468" s="108">
        <f t="shared" si="722"/>
        <v>0</v>
      </c>
      <c r="AU1468" s="158" t="str">
        <f>IF(C1468="","",VLOOKUP(B1468,apoio!P:S,4,0))</f>
        <v/>
      </c>
    </row>
    <row r="1469" spans="1:47" ht="15" customHeight="1" x14ac:dyDescent="0.25">
      <c r="A1469" s="7" t="str">
        <f>IF('1_geral'!$D$53="","",'1_geral'!$A$53)</f>
        <v/>
      </c>
      <c r="B1469" s="49" t="str">
        <f>IF('1_geral'!$G$53="","",'1_geral'!$G$53)</f>
        <v/>
      </c>
      <c r="C1469" s="49" t="str">
        <f>IF('1_geral'!$D$53="","",'1_geral'!$D$53)</f>
        <v/>
      </c>
      <c r="D1469" s="35" t="str">
        <f>IF(C1469="","",1/'3_pessoal'!C$53)</f>
        <v/>
      </c>
      <c r="E1469" s="12">
        <f>IF(C1469="",0,'3_pessoal'!ED$53)</f>
        <v>0</v>
      </c>
      <c r="F1469" s="33">
        <f>IF(C1469="",0,'3_pessoal'!EF$53)</f>
        <v>0</v>
      </c>
      <c r="G1469" s="12">
        <f t="shared" si="698"/>
        <v>0</v>
      </c>
      <c r="I1469" s="12">
        <f t="shared" si="723"/>
        <v>0</v>
      </c>
      <c r="J1469" s="12">
        <f t="shared" si="724"/>
        <v>0</v>
      </c>
      <c r="L1469" s="12">
        <f t="shared" si="699"/>
        <v>0</v>
      </c>
      <c r="M1469" s="33">
        <f t="shared" si="700"/>
        <v>0</v>
      </c>
      <c r="O1469" s="12">
        <f t="shared" si="701"/>
        <v>0</v>
      </c>
      <c r="P1469" s="33">
        <f t="shared" si="702"/>
        <v>0</v>
      </c>
      <c r="R1469" s="12">
        <f t="shared" si="703"/>
        <v>0</v>
      </c>
      <c r="S1469" s="33">
        <f t="shared" si="704"/>
        <v>0</v>
      </c>
      <c r="U1469" s="12">
        <f t="shared" si="705"/>
        <v>0</v>
      </c>
      <c r="V1469" s="33">
        <f t="shared" si="706"/>
        <v>0</v>
      </c>
      <c r="X1469" s="12">
        <f t="shared" si="707"/>
        <v>0</v>
      </c>
      <c r="Y1469" s="33">
        <f t="shared" si="708"/>
        <v>0</v>
      </c>
      <c r="AA1469" s="12">
        <f t="shared" si="709"/>
        <v>0</v>
      </c>
      <c r="AB1469" s="33">
        <f t="shared" si="710"/>
        <v>0</v>
      </c>
      <c r="AD1469" s="12">
        <f t="shared" si="711"/>
        <v>0</v>
      </c>
      <c r="AE1469" s="33">
        <f t="shared" si="712"/>
        <v>0</v>
      </c>
      <c r="AG1469" s="12">
        <f t="shared" si="713"/>
        <v>0</v>
      </c>
      <c r="AH1469" s="33">
        <f t="shared" si="714"/>
        <v>0</v>
      </c>
      <c r="AJ1469" s="12">
        <f t="shared" si="715"/>
        <v>0</v>
      </c>
      <c r="AK1469" s="33">
        <f t="shared" si="716"/>
        <v>0</v>
      </c>
      <c r="AM1469" s="12">
        <f t="shared" si="717"/>
        <v>0</v>
      </c>
      <c r="AN1469" s="33">
        <f t="shared" si="718"/>
        <v>0</v>
      </c>
      <c r="AP1469" s="12">
        <f t="shared" si="719"/>
        <v>0</v>
      </c>
      <c r="AQ1469" s="33">
        <f t="shared" si="720"/>
        <v>0</v>
      </c>
      <c r="AS1469" s="12">
        <f t="shared" si="721"/>
        <v>0</v>
      </c>
      <c r="AT1469" s="33">
        <f t="shared" si="722"/>
        <v>0</v>
      </c>
      <c r="AU1469" s="158" t="str">
        <f>IF(C1469="","",VLOOKUP(B1469,apoio!P:S,4,0))</f>
        <v/>
      </c>
    </row>
    <row r="1470" spans="1:47" ht="15" customHeight="1" x14ac:dyDescent="0.25">
      <c r="A1470" s="10" t="str">
        <f>IF('1_geral'!$D$54="","",'1_geral'!$A$54)</f>
        <v/>
      </c>
      <c r="B1470" s="48" t="str">
        <f>IF('1_geral'!$G$54="","",'1_geral'!$G$54)</f>
        <v/>
      </c>
      <c r="C1470" s="48" t="str">
        <f>IF('1_geral'!$D$54="","",'1_geral'!$D$54)</f>
        <v/>
      </c>
      <c r="D1470" s="35" t="str">
        <f>IF(C1470="","",1/'3_pessoal'!C$54)</f>
        <v/>
      </c>
      <c r="E1470" s="11">
        <f>IF(C1470="",0,'3_pessoal'!ED$54)</f>
        <v>0</v>
      </c>
      <c r="F1470" s="108">
        <f>IF(C1470="",0,'3_pessoal'!EF$54)</f>
        <v>0</v>
      </c>
      <c r="G1470" s="11">
        <f t="shared" si="698"/>
        <v>0</v>
      </c>
      <c r="I1470" s="11">
        <f t="shared" si="723"/>
        <v>0</v>
      </c>
      <c r="J1470" s="112">
        <f t="shared" si="724"/>
        <v>0</v>
      </c>
      <c r="L1470" s="11">
        <f t="shared" si="699"/>
        <v>0</v>
      </c>
      <c r="M1470" s="108">
        <f t="shared" si="700"/>
        <v>0</v>
      </c>
      <c r="O1470" s="11">
        <f t="shared" si="701"/>
        <v>0</v>
      </c>
      <c r="P1470" s="108">
        <f t="shared" si="702"/>
        <v>0</v>
      </c>
      <c r="R1470" s="11">
        <f t="shared" si="703"/>
        <v>0</v>
      </c>
      <c r="S1470" s="108">
        <f t="shared" si="704"/>
        <v>0</v>
      </c>
      <c r="U1470" s="11">
        <f t="shared" si="705"/>
        <v>0</v>
      </c>
      <c r="V1470" s="108">
        <f t="shared" si="706"/>
        <v>0</v>
      </c>
      <c r="X1470" s="11">
        <f t="shared" si="707"/>
        <v>0</v>
      </c>
      <c r="Y1470" s="108">
        <f t="shared" si="708"/>
        <v>0</v>
      </c>
      <c r="AA1470" s="11">
        <f t="shared" si="709"/>
        <v>0</v>
      </c>
      <c r="AB1470" s="108">
        <f t="shared" si="710"/>
        <v>0</v>
      </c>
      <c r="AD1470" s="11">
        <f t="shared" si="711"/>
        <v>0</v>
      </c>
      <c r="AE1470" s="108">
        <f t="shared" si="712"/>
        <v>0</v>
      </c>
      <c r="AG1470" s="11">
        <f t="shared" si="713"/>
        <v>0</v>
      </c>
      <c r="AH1470" s="108">
        <f t="shared" si="714"/>
        <v>0</v>
      </c>
      <c r="AJ1470" s="11">
        <f t="shared" si="715"/>
        <v>0</v>
      </c>
      <c r="AK1470" s="108">
        <f t="shared" si="716"/>
        <v>0</v>
      </c>
      <c r="AM1470" s="11">
        <f t="shared" si="717"/>
        <v>0</v>
      </c>
      <c r="AN1470" s="108">
        <f t="shared" si="718"/>
        <v>0</v>
      </c>
      <c r="AP1470" s="11">
        <f t="shared" si="719"/>
        <v>0</v>
      </c>
      <c r="AQ1470" s="108">
        <f t="shared" si="720"/>
        <v>0</v>
      </c>
      <c r="AS1470" s="11">
        <f t="shared" si="721"/>
        <v>0</v>
      </c>
      <c r="AT1470" s="108">
        <f t="shared" si="722"/>
        <v>0</v>
      </c>
      <c r="AU1470" s="158" t="str">
        <f>IF(C1470="","",VLOOKUP(B1470,apoio!P:S,4,0))</f>
        <v/>
      </c>
    </row>
    <row r="1471" spans="1:47" ht="15" customHeight="1" x14ac:dyDescent="0.25">
      <c r="A1471" s="7" t="str">
        <f>IF('1_geral'!$D$55="","",'1_geral'!$A$55)</f>
        <v/>
      </c>
      <c r="B1471" s="49" t="str">
        <f>IF('1_geral'!$G$55="","",'1_geral'!$G$55)</f>
        <v/>
      </c>
      <c r="C1471" s="49" t="str">
        <f>IF('1_geral'!$D$55="","",'1_geral'!$D$55)</f>
        <v/>
      </c>
      <c r="D1471" s="35" t="str">
        <f>IF(C1471="","",1/'3_pessoal'!C$55)</f>
        <v/>
      </c>
      <c r="E1471" s="12">
        <f>IF(C1471="",0,'3_pessoal'!ED$55)</f>
        <v>0</v>
      </c>
      <c r="F1471" s="33">
        <f>IF(C1471="",0,'3_pessoal'!EF$55)</f>
        <v>0</v>
      </c>
      <c r="G1471" s="12">
        <f t="shared" si="698"/>
        <v>0</v>
      </c>
      <c r="I1471" s="12">
        <f t="shared" si="723"/>
        <v>0</v>
      </c>
      <c r="J1471" s="12">
        <f t="shared" si="724"/>
        <v>0</v>
      </c>
      <c r="L1471" s="12">
        <f t="shared" si="699"/>
        <v>0</v>
      </c>
      <c r="M1471" s="33">
        <f t="shared" si="700"/>
        <v>0</v>
      </c>
      <c r="O1471" s="12">
        <f t="shared" si="701"/>
        <v>0</v>
      </c>
      <c r="P1471" s="33">
        <f t="shared" si="702"/>
        <v>0</v>
      </c>
      <c r="R1471" s="12">
        <f t="shared" si="703"/>
        <v>0</v>
      </c>
      <c r="S1471" s="33">
        <f t="shared" si="704"/>
        <v>0</v>
      </c>
      <c r="U1471" s="12">
        <f t="shared" si="705"/>
        <v>0</v>
      </c>
      <c r="V1471" s="33">
        <f t="shared" si="706"/>
        <v>0</v>
      </c>
      <c r="X1471" s="12">
        <f t="shared" si="707"/>
        <v>0</v>
      </c>
      <c r="Y1471" s="33">
        <f t="shared" si="708"/>
        <v>0</v>
      </c>
      <c r="AA1471" s="12">
        <f t="shared" si="709"/>
        <v>0</v>
      </c>
      <c r="AB1471" s="33">
        <f t="shared" si="710"/>
        <v>0</v>
      </c>
      <c r="AD1471" s="12">
        <f t="shared" si="711"/>
        <v>0</v>
      </c>
      <c r="AE1471" s="33">
        <f t="shared" si="712"/>
        <v>0</v>
      </c>
      <c r="AG1471" s="12">
        <f t="shared" si="713"/>
        <v>0</v>
      </c>
      <c r="AH1471" s="33">
        <f t="shared" si="714"/>
        <v>0</v>
      </c>
      <c r="AJ1471" s="12">
        <f t="shared" si="715"/>
        <v>0</v>
      </c>
      <c r="AK1471" s="33">
        <f t="shared" si="716"/>
        <v>0</v>
      </c>
      <c r="AM1471" s="12">
        <f t="shared" si="717"/>
        <v>0</v>
      </c>
      <c r="AN1471" s="33">
        <f t="shared" si="718"/>
        <v>0</v>
      </c>
      <c r="AP1471" s="12">
        <f t="shared" si="719"/>
        <v>0</v>
      </c>
      <c r="AQ1471" s="33">
        <f t="shared" si="720"/>
        <v>0</v>
      </c>
      <c r="AS1471" s="12">
        <f t="shared" si="721"/>
        <v>0</v>
      </c>
      <c r="AT1471" s="33">
        <f t="shared" si="722"/>
        <v>0</v>
      </c>
      <c r="AU1471" s="158" t="str">
        <f>IF(C1471="","",VLOOKUP(B1471,apoio!P:S,4,0))</f>
        <v/>
      </c>
    </row>
    <row r="1472" spans="1:47" ht="15" customHeight="1" x14ac:dyDescent="0.25">
      <c r="A1472" s="10" t="str">
        <f>IF('1_geral'!$D$56="","",'1_geral'!$A$56)</f>
        <v/>
      </c>
      <c r="B1472" s="48" t="str">
        <f>IF('1_geral'!$G$56="","",'1_geral'!$G$56)</f>
        <v/>
      </c>
      <c r="C1472" s="48" t="str">
        <f>IF('1_geral'!$D$56="","",'1_geral'!$D$56)</f>
        <v/>
      </c>
      <c r="D1472" s="35" t="str">
        <f>IF(C1472="","",1/'3_pessoal'!C$56)</f>
        <v/>
      </c>
      <c r="E1472" s="11">
        <f>IF(C1472="",0,'3_pessoal'!ED$56)</f>
        <v>0</v>
      </c>
      <c r="F1472" s="108">
        <f>IF(C1472="",0,'3_pessoal'!EF$56)</f>
        <v>0</v>
      </c>
      <c r="G1472" s="11">
        <f t="shared" si="698"/>
        <v>0</v>
      </c>
      <c r="I1472" s="11">
        <f t="shared" si="723"/>
        <v>0</v>
      </c>
      <c r="J1472" s="112">
        <f t="shared" si="724"/>
        <v>0</v>
      </c>
      <c r="L1472" s="11">
        <f t="shared" si="699"/>
        <v>0</v>
      </c>
      <c r="M1472" s="108">
        <f t="shared" si="700"/>
        <v>0</v>
      </c>
      <c r="O1472" s="11">
        <f t="shared" si="701"/>
        <v>0</v>
      </c>
      <c r="P1472" s="108">
        <f t="shared" si="702"/>
        <v>0</v>
      </c>
      <c r="R1472" s="11">
        <f t="shared" si="703"/>
        <v>0</v>
      </c>
      <c r="S1472" s="108">
        <f t="shared" si="704"/>
        <v>0</v>
      </c>
      <c r="U1472" s="11">
        <f t="shared" si="705"/>
        <v>0</v>
      </c>
      <c r="V1472" s="108">
        <f t="shared" si="706"/>
        <v>0</v>
      </c>
      <c r="X1472" s="11">
        <f t="shared" si="707"/>
        <v>0</v>
      </c>
      <c r="Y1472" s="108">
        <f t="shared" si="708"/>
        <v>0</v>
      </c>
      <c r="AA1472" s="11">
        <f t="shared" si="709"/>
        <v>0</v>
      </c>
      <c r="AB1472" s="108">
        <f t="shared" si="710"/>
        <v>0</v>
      </c>
      <c r="AD1472" s="11">
        <f t="shared" si="711"/>
        <v>0</v>
      </c>
      <c r="AE1472" s="108">
        <f t="shared" si="712"/>
        <v>0</v>
      </c>
      <c r="AG1472" s="11">
        <f t="shared" si="713"/>
        <v>0</v>
      </c>
      <c r="AH1472" s="108">
        <f t="shared" si="714"/>
        <v>0</v>
      </c>
      <c r="AJ1472" s="11">
        <f t="shared" si="715"/>
        <v>0</v>
      </c>
      <c r="AK1472" s="108">
        <f t="shared" si="716"/>
        <v>0</v>
      </c>
      <c r="AM1472" s="11">
        <f t="shared" si="717"/>
        <v>0</v>
      </c>
      <c r="AN1472" s="108">
        <f t="shared" si="718"/>
        <v>0</v>
      </c>
      <c r="AP1472" s="11">
        <f t="shared" si="719"/>
        <v>0</v>
      </c>
      <c r="AQ1472" s="108">
        <f t="shared" si="720"/>
        <v>0</v>
      </c>
      <c r="AS1472" s="11">
        <f t="shared" si="721"/>
        <v>0</v>
      </c>
      <c r="AT1472" s="108">
        <f t="shared" si="722"/>
        <v>0</v>
      </c>
      <c r="AU1472" s="158" t="str">
        <f>IF(C1472="","",VLOOKUP(B1472,apoio!P:S,4,0))</f>
        <v/>
      </c>
    </row>
    <row r="1473" spans="1:47" ht="15" customHeight="1" x14ac:dyDescent="0.25">
      <c r="A1473" s="7" t="str">
        <f>IF('1_geral'!$D$57="","",'1_geral'!$A$57)</f>
        <v/>
      </c>
      <c r="B1473" s="49" t="str">
        <f>IF('1_geral'!$G$57="","",'1_geral'!$G$57)</f>
        <v/>
      </c>
      <c r="C1473" s="49" t="str">
        <f>IF('1_geral'!$D$57="","",'1_geral'!$D$57)</f>
        <v/>
      </c>
      <c r="D1473" s="35" t="str">
        <f>IF(C1473="","",1/'3_pessoal'!C$57)</f>
        <v/>
      </c>
      <c r="E1473" s="12">
        <f>IF(C1473="",0,'3_pessoal'!ED$57)</f>
        <v>0</v>
      </c>
      <c r="F1473" s="33">
        <f>IF(C1473="",0,'3_pessoal'!EF$57)</f>
        <v>0</v>
      </c>
      <c r="G1473" s="12">
        <f t="shared" si="698"/>
        <v>0</v>
      </c>
      <c r="I1473" s="12">
        <f t="shared" si="723"/>
        <v>0</v>
      </c>
      <c r="J1473" s="12">
        <f t="shared" si="724"/>
        <v>0</v>
      </c>
      <c r="L1473" s="12">
        <f t="shared" si="699"/>
        <v>0</v>
      </c>
      <c r="M1473" s="33">
        <f t="shared" si="700"/>
        <v>0</v>
      </c>
      <c r="O1473" s="12">
        <f t="shared" si="701"/>
        <v>0</v>
      </c>
      <c r="P1473" s="33">
        <f t="shared" si="702"/>
        <v>0</v>
      </c>
      <c r="R1473" s="12">
        <f t="shared" si="703"/>
        <v>0</v>
      </c>
      <c r="S1473" s="33">
        <f t="shared" si="704"/>
        <v>0</v>
      </c>
      <c r="U1473" s="12">
        <f t="shared" si="705"/>
        <v>0</v>
      </c>
      <c r="V1473" s="33">
        <f t="shared" si="706"/>
        <v>0</v>
      </c>
      <c r="X1473" s="12">
        <f t="shared" si="707"/>
        <v>0</v>
      </c>
      <c r="Y1473" s="33">
        <f t="shared" si="708"/>
        <v>0</v>
      </c>
      <c r="AA1473" s="12">
        <f t="shared" si="709"/>
        <v>0</v>
      </c>
      <c r="AB1473" s="33">
        <f t="shared" si="710"/>
        <v>0</v>
      </c>
      <c r="AD1473" s="12">
        <f t="shared" si="711"/>
        <v>0</v>
      </c>
      <c r="AE1473" s="33">
        <f t="shared" si="712"/>
        <v>0</v>
      </c>
      <c r="AG1473" s="12">
        <f t="shared" si="713"/>
        <v>0</v>
      </c>
      <c r="AH1473" s="33">
        <f t="shared" si="714"/>
        <v>0</v>
      </c>
      <c r="AJ1473" s="12">
        <f t="shared" si="715"/>
        <v>0</v>
      </c>
      <c r="AK1473" s="33">
        <f t="shared" si="716"/>
        <v>0</v>
      </c>
      <c r="AM1473" s="12">
        <f t="shared" si="717"/>
        <v>0</v>
      </c>
      <c r="AN1473" s="33">
        <f t="shared" si="718"/>
        <v>0</v>
      </c>
      <c r="AP1473" s="12">
        <f t="shared" si="719"/>
        <v>0</v>
      </c>
      <c r="AQ1473" s="33">
        <f t="shared" si="720"/>
        <v>0</v>
      </c>
      <c r="AS1473" s="12">
        <f t="shared" si="721"/>
        <v>0</v>
      </c>
      <c r="AT1473" s="33">
        <f t="shared" si="722"/>
        <v>0</v>
      </c>
      <c r="AU1473" s="158" t="str">
        <f>IF(C1473="","",VLOOKUP(B1473,apoio!P:S,4,0))</f>
        <v/>
      </c>
    </row>
    <row r="1474" spans="1:47" ht="15" customHeight="1" x14ac:dyDescent="0.25">
      <c r="A1474" s="10" t="str">
        <f>IF('1_geral'!$D$58="","",'1_geral'!$A$58)</f>
        <v/>
      </c>
      <c r="B1474" s="48" t="str">
        <f>IF('1_geral'!$G$58="","",'1_geral'!$G$58)</f>
        <v/>
      </c>
      <c r="C1474" s="48" t="str">
        <f>IF('1_geral'!$D$58="","",'1_geral'!$D$58)</f>
        <v/>
      </c>
      <c r="D1474" s="35" t="str">
        <f>IF(C1474="","",1/'3_pessoal'!C$58)</f>
        <v/>
      </c>
      <c r="E1474" s="11">
        <f>IF(C1474="",0,'3_pessoal'!ED$58)</f>
        <v>0</v>
      </c>
      <c r="F1474" s="108">
        <f>IF(C1474="",0,'3_pessoal'!EF$58)</f>
        <v>0</v>
      </c>
      <c r="G1474" s="11">
        <f t="shared" si="698"/>
        <v>0</v>
      </c>
      <c r="I1474" s="11">
        <f t="shared" si="723"/>
        <v>0</v>
      </c>
      <c r="J1474" s="112">
        <f t="shared" si="724"/>
        <v>0</v>
      </c>
      <c r="L1474" s="11">
        <f t="shared" si="699"/>
        <v>0</v>
      </c>
      <c r="M1474" s="108">
        <f t="shared" si="700"/>
        <v>0</v>
      </c>
      <c r="O1474" s="11">
        <f t="shared" si="701"/>
        <v>0</v>
      </c>
      <c r="P1474" s="108">
        <f t="shared" si="702"/>
        <v>0</v>
      </c>
      <c r="R1474" s="11">
        <f t="shared" si="703"/>
        <v>0</v>
      </c>
      <c r="S1474" s="108">
        <f t="shared" si="704"/>
        <v>0</v>
      </c>
      <c r="U1474" s="11">
        <f t="shared" si="705"/>
        <v>0</v>
      </c>
      <c r="V1474" s="108">
        <f t="shared" si="706"/>
        <v>0</v>
      </c>
      <c r="X1474" s="11">
        <f t="shared" si="707"/>
        <v>0</v>
      </c>
      <c r="Y1474" s="108">
        <f t="shared" si="708"/>
        <v>0</v>
      </c>
      <c r="AA1474" s="11">
        <f t="shared" si="709"/>
        <v>0</v>
      </c>
      <c r="AB1474" s="108">
        <f t="shared" si="710"/>
        <v>0</v>
      </c>
      <c r="AD1474" s="11">
        <f t="shared" si="711"/>
        <v>0</v>
      </c>
      <c r="AE1474" s="108">
        <f t="shared" si="712"/>
        <v>0</v>
      </c>
      <c r="AG1474" s="11">
        <f t="shared" si="713"/>
        <v>0</v>
      </c>
      <c r="AH1474" s="108">
        <f t="shared" si="714"/>
        <v>0</v>
      </c>
      <c r="AJ1474" s="11">
        <f t="shared" si="715"/>
        <v>0</v>
      </c>
      <c r="AK1474" s="108">
        <f t="shared" si="716"/>
        <v>0</v>
      </c>
      <c r="AM1474" s="11">
        <f t="shared" si="717"/>
        <v>0</v>
      </c>
      <c r="AN1474" s="108">
        <f t="shared" si="718"/>
        <v>0</v>
      </c>
      <c r="AP1474" s="11">
        <f t="shared" si="719"/>
        <v>0</v>
      </c>
      <c r="AQ1474" s="108">
        <f t="shared" si="720"/>
        <v>0</v>
      </c>
      <c r="AS1474" s="11">
        <f t="shared" si="721"/>
        <v>0</v>
      </c>
      <c r="AT1474" s="108">
        <f t="shared" si="722"/>
        <v>0</v>
      </c>
      <c r="AU1474" s="158" t="str">
        <f>IF(C1474="","",VLOOKUP(B1474,apoio!P:S,4,0))</f>
        <v/>
      </c>
    </row>
    <row r="1475" spans="1:47" ht="15" customHeight="1" x14ac:dyDescent="0.25">
      <c r="A1475" s="47" t="str">
        <f>IF('1_geral'!$D$59="","",'1_geral'!$A$59)</f>
        <v/>
      </c>
      <c r="B1475" s="50" t="str">
        <f>IF('1_geral'!$G$59="","",'1_geral'!$G$59)</f>
        <v/>
      </c>
      <c r="C1475" s="50" t="str">
        <f>IF('1_geral'!$D$59="","",'1_geral'!$D$59)</f>
        <v/>
      </c>
      <c r="D1475" s="138" t="str">
        <f>IF(C1475="","",1/'3_pessoal'!C$59)</f>
        <v/>
      </c>
      <c r="E1475" s="13">
        <f>IF(C1475="",0,'3_pessoal'!ED$59)</f>
        <v>0</v>
      </c>
      <c r="F1475" s="34">
        <f>IF(C1475="",0,'3_pessoal'!EF$59)</f>
        <v>0</v>
      </c>
      <c r="G1475" s="13">
        <f t="shared" si="698"/>
        <v>0</v>
      </c>
      <c r="H1475" s="4"/>
      <c r="I1475" s="13">
        <f t="shared" si="723"/>
        <v>0</v>
      </c>
      <c r="J1475" s="13">
        <f t="shared" si="724"/>
        <v>0</v>
      </c>
      <c r="K1475" s="4"/>
      <c r="L1475" s="13">
        <f t="shared" si="699"/>
        <v>0</v>
      </c>
      <c r="M1475" s="34">
        <f t="shared" si="700"/>
        <v>0</v>
      </c>
      <c r="N1475" s="492"/>
      <c r="O1475" s="13">
        <f t="shared" si="701"/>
        <v>0</v>
      </c>
      <c r="P1475" s="34">
        <f t="shared" si="702"/>
        <v>0</v>
      </c>
      <c r="Q1475" s="492"/>
      <c r="R1475" s="13">
        <f t="shared" si="703"/>
        <v>0</v>
      </c>
      <c r="S1475" s="34">
        <f t="shared" si="704"/>
        <v>0</v>
      </c>
      <c r="T1475" s="492"/>
      <c r="U1475" s="13">
        <f t="shared" si="705"/>
        <v>0</v>
      </c>
      <c r="V1475" s="34">
        <f t="shared" si="706"/>
        <v>0</v>
      </c>
      <c r="W1475" s="492"/>
      <c r="X1475" s="13">
        <f t="shared" si="707"/>
        <v>0</v>
      </c>
      <c r="Y1475" s="34">
        <f t="shared" si="708"/>
        <v>0</v>
      </c>
      <c r="Z1475" s="492"/>
      <c r="AA1475" s="13">
        <f t="shared" si="709"/>
        <v>0</v>
      </c>
      <c r="AB1475" s="34">
        <f t="shared" si="710"/>
        <v>0</v>
      </c>
      <c r="AC1475" s="492"/>
      <c r="AD1475" s="13">
        <f t="shared" si="711"/>
        <v>0</v>
      </c>
      <c r="AE1475" s="34">
        <f t="shared" si="712"/>
        <v>0</v>
      </c>
      <c r="AF1475" s="492"/>
      <c r="AG1475" s="13">
        <f t="shared" si="713"/>
        <v>0</v>
      </c>
      <c r="AH1475" s="34">
        <f t="shared" si="714"/>
        <v>0</v>
      </c>
      <c r="AI1475" s="492"/>
      <c r="AJ1475" s="13">
        <f t="shared" si="715"/>
        <v>0</v>
      </c>
      <c r="AK1475" s="34">
        <f t="shared" si="716"/>
        <v>0</v>
      </c>
      <c r="AL1475" s="492"/>
      <c r="AM1475" s="13">
        <f t="shared" si="717"/>
        <v>0</v>
      </c>
      <c r="AN1475" s="34">
        <f t="shared" si="718"/>
        <v>0</v>
      </c>
      <c r="AO1475" s="492"/>
      <c r="AP1475" s="13">
        <f t="shared" si="719"/>
        <v>0</v>
      </c>
      <c r="AQ1475" s="34">
        <f t="shared" si="720"/>
        <v>0</v>
      </c>
      <c r="AR1475" s="492"/>
      <c r="AS1475" s="13">
        <f t="shared" si="721"/>
        <v>0</v>
      </c>
      <c r="AT1475" s="34">
        <f t="shared" si="722"/>
        <v>0</v>
      </c>
      <c r="AU1475" s="158" t="str">
        <f>IF(C1475="","",VLOOKUP(B1475,apoio!P:S,4,0))</f>
        <v/>
      </c>
    </row>
    <row r="1476" spans="1:47" ht="15" customHeight="1" x14ac:dyDescent="0.25">
      <c r="A1476" s="8"/>
      <c r="B1476" s="162" t="s">
        <v>68</v>
      </c>
      <c r="C1476" s="163" t="str">
        <f>'3_pessoal'!EH1</f>
        <v/>
      </c>
      <c r="E1476" s="113"/>
      <c r="F1476" s="113"/>
      <c r="G1476" s="113"/>
    </row>
    <row r="1477" spans="1:47" ht="15" customHeight="1" x14ac:dyDescent="0.25">
      <c r="B1477" s="3" t="s">
        <v>1644</v>
      </c>
      <c r="C1477" s="8" t="str">
        <f>'3_pessoal'!EH2</f>
        <v>Nome Sobrenome</v>
      </c>
      <c r="D1477" s="6"/>
      <c r="E1477" s="113"/>
      <c r="F1477" s="113"/>
      <c r="G1477" s="113"/>
      <c r="I1477" s="159" t="str">
        <f>I1482</f>
        <v>Disponível</v>
      </c>
      <c r="J1477" s="160">
        <f>IFERROR(ABS((J1480-J1481)/J1480),0)</f>
        <v>0</v>
      </c>
      <c r="L1477" s="105" t="str">
        <f>L1482</f>
        <v>Disponível</v>
      </c>
      <c r="M1477" s="157">
        <f>IFERROR(ABS((M1480-M1481)/M1480),0)</f>
        <v>0</v>
      </c>
      <c r="O1477" s="105" t="str">
        <f>O1482</f>
        <v>Disponível</v>
      </c>
      <c r="P1477" s="157">
        <f>IFERROR(ABS((P1480-P1481)/P1480),0)</f>
        <v>0</v>
      </c>
      <c r="R1477" s="105" t="str">
        <f>R1482</f>
        <v>Disponível</v>
      </c>
      <c r="S1477" s="157">
        <f>IFERROR(ABS((S1480-S1481)/S1480),0)</f>
        <v>0</v>
      </c>
      <c r="U1477" s="105" t="str">
        <f>U1482</f>
        <v>Disponível</v>
      </c>
      <c r="V1477" s="157">
        <f>IFERROR(ABS((V1480-V1481)/V1480),0)</f>
        <v>0</v>
      </c>
      <c r="X1477" s="105" t="str">
        <f>X1482</f>
        <v>Disponível</v>
      </c>
      <c r="Y1477" s="157">
        <f>IFERROR(ABS((Y1480-Y1481)/Y1480),0)</f>
        <v>0</v>
      </c>
      <c r="AA1477" s="105" t="str">
        <f>AA1482</f>
        <v>Disponível</v>
      </c>
      <c r="AB1477" s="157">
        <f>IFERROR(ABS((AB1480-AB1481)/AB1480),0)</f>
        <v>0</v>
      </c>
      <c r="AD1477" s="105" t="str">
        <f>AD1482</f>
        <v>Disponível</v>
      </c>
      <c r="AE1477" s="157">
        <f>IFERROR(ABS((AE1480-AE1481)/AE1480),0)</f>
        <v>0</v>
      </c>
      <c r="AG1477" s="105" t="str">
        <f>AG1482</f>
        <v>Disponível</v>
      </c>
      <c r="AH1477" s="157">
        <f>IFERROR(ABS((AH1480-AH1481)/AH1480),0)</f>
        <v>0</v>
      </c>
      <c r="AJ1477" s="105" t="str">
        <f>AJ1482</f>
        <v>Disponível</v>
      </c>
      <c r="AK1477" s="157">
        <f>IFERROR(ABS((AK1480-AK1481)/AK1480),0)</f>
        <v>0</v>
      </c>
      <c r="AM1477" s="105" t="str">
        <f>AM1482</f>
        <v>Disponível</v>
      </c>
      <c r="AN1477" s="157">
        <f>IFERROR(ABS((AN1480-AN1481)/AN1480),0)</f>
        <v>0</v>
      </c>
      <c r="AP1477" s="105" t="str">
        <f>AP1482</f>
        <v>Disponível</v>
      </c>
      <c r="AQ1477" s="157">
        <f>IFERROR(ABS((AQ1480-AQ1481)/AQ1480),0)</f>
        <v>0</v>
      </c>
      <c r="AS1477" s="105" t="str">
        <f>AS1482</f>
        <v>Disponível</v>
      </c>
      <c r="AT1477" s="157">
        <f>IFERROR(ABS((AT1480-AT1481)/AT1480),0)</f>
        <v>0</v>
      </c>
    </row>
    <row r="1478" spans="1:47" ht="15" customHeight="1" x14ac:dyDescent="0.25">
      <c r="B1478" s="3" t="s">
        <v>1645</v>
      </c>
      <c r="C1478" s="8" t="str">
        <f>'1_geral'!$D$2</f>
        <v/>
      </c>
      <c r="E1478" s="647"/>
      <c r="F1478" s="647"/>
      <c r="G1478" s="647"/>
      <c r="I1478" s="35"/>
      <c r="J1478" s="35" t="e">
        <f>(J1480-J1481)/J1480</f>
        <v>#DIV/0!</v>
      </c>
      <c r="K1478" s="35"/>
      <c r="L1478" s="165"/>
      <c r="M1478" s="165" t="e">
        <f>(M1480-M1481)/M1480</f>
        <v>#DIV/0!</v>
      </c>
      <c r="N1478" s="165"/>
      <c r="O1478" s="165"/>
      <c r="P1478" s="165" t="e">
        <f>(P1480-P1481)/P1480</f>
        <v>#DIV/0!</v>
      </c>
      <c r="Q1478" s="165"/>
      <c r="R1478" s="165"/>
      <c r="S1478" s="165" t="e">
        <f>(S1480-S1481)/S1480</f>
        <v>#DIV/0!</v>
      </c>
      <c r="T1478" s="165"/>
      <c r="U1478" s="165"/>
      <c r="V1478" s="165" t="e">
        <f>(V1480-V1481)/V1480</f>
        <v>#DIV/0!</v>
      </c>
      <c r="W1478" s="165"/>
      <c r="X1478" s="165"/>
      <c r="Y1478" s="165" t="e">
        <f>(Y1480-Y1481)/Y1480</f>
        <v>#DIV/0!</v>
      </c>
      <c r="Z1478" s="165"/>
      <c r="AA1478" s="165"/>
      <c r="AB1478" s="165" t="e">
        <f>(AB1480-AB1481)/AB1480</f>
        <v>#DIV/0!</v>
      </c>
      <c r="AC1478" s="165"/>
      <c r="AD1478" s="165"/>
      <c r="AE1478" s="165" t="e">
        <f>(AE1480-AE1481)/AE1480</f>
        <v>#DIV/0!</v>
      </c>
      <c r="AF1478" s="165"/>
      <c r="AG1478" s="165"/>
      <c r="AH1478" s="165" t="e">
        <f>(AH1480-AH1481)/AH1480</f>
        <v>#DIV/0!</v>
      </c>
      <c r="AI1478" s="165"/>
      <c r="AJ1478" s="165"/>
      <c r="AK1478" s="165" t="e">
        <f>(AK1480-AK1481)/AK1480</f>
        <v>#DIV/0!</v>
      </c>
      <c r="AL1478" s="165"/>
      <c r="AM1478" s="165"/>
      <c r="AN1478" s="165" t="e">
        <f>(AN1480-AN1481)/AN1480</f>
        <v>#DIV/0!</v>
      </c>
      <c r="AO1478" s="165"/>
      <c r="AP1478" s="165"/>
      <c r="AQ1478" s="165" t="e">
        <f>(AQ1480-AQ1481)/AQ1480</f>
        <v>#DIV/0!</v>
      </c>
      <c r="AR1478" s="165"/>
      <c r="AS1478" s="165"/>
      <c r="AT1478" s="165" t="e">
        <f>(AT1480-AT1481)/AT1480</f>
        <v>#DIV/0!</v>
      </c>
    </row>
    <row r="1479" spans="1:47" ht="15" customHeight="1" x14ac:dyDescent="0.25">
      <c r="B1479" s="3" t="s">
        <v>1646</v>
      </c>
      <c r="C1479" s="6">
        <f>'1_geral'!$D$4</f>
        <v>0</v>
      </c>
      <c r="D1479" s="9"/>
      <c r="E1479" s="31"/>
      <c r="F1479" s="31"/>
      <c r="G1479" s="31"/>
      <c r="I1479" s="648" t="s">
        <v>1647</v>
      </c>
      <c r="J1479" s="648"/>
      <c r="L1479" s="526" t="s">
        <v>125</v>
      </c>
      <c r="M1479" s="526"/>
      <c r="O1479" s="526" t="s">
        <v>143</v>
      </c>
      <c r="P1479" s="526"/>
      <c r="R1479" s="526" t="s">
        <v>126</v>
      </c>
      <c r="S1479" s="526"/>
      <c r="U1479" s="526" t="s">
        <v>144</v>
      </c>
      <c r="V1479" s="526"/>
      <c r="X1479" s="526" t="s">
        <v>145</v>
      </c>
      <c r="Y1479" s="526"/>
      <c r="AA1479" s="526" t="s">
        <v>127</v>
      </c>
      <c r="AB1479" s="526"/>
      <c r="AD1479" s="526" t="s">
        <v>128</v>
      </c>
      <c r="AE1479" s="526"/>
      <c r="AG1479" s="526" t="s">
        <v>146</v>
      </c>
      <c r="AH1479" s="526"/>
      <c r="AJ1479" s="526" t="s">
        <v>147</v>
      </c>
      <c r="AK1479" s="526"/>
      <c r="AM1479" s="526" t="s">
        <v>148</v>
      </c>
      <c r="AN1479" s="526"/>
      <c r="AP1479" s="526" t="s">
        <v>129</v>
      </c>
      <c r="AQ1479" s="526"/>
      <c r="AS1479" s="526" t="s">
        <v>149</v>
      </c>
      <c r="AT1479" s="526"/>
    </row>
    <row r="1480" spans="1:47" ht="15" customHeight="1" x14ac:dyDescent="0.25">
      <c r="E1480" s="32"/>
      <c r="F1480" s="32"/>
      <c r="G1480" s="32"/>
      <c r="I1480" s="105" t="s">
        <v>77</v>
      </c>
      <c r="J1480" s="106">
        <f>SUM(M1480,P1480,S1480,V1480,Y1480,AB1480,AE1480,AH1480,AK1480,AN1480,AQ1480,AT1480)</f>
        <v>0</v>
      </c>
      <c r="L1480" s="105" t="s">
        <v>77</v>
      </c>
      <c r="M1480" s="106">
        <f>IF('3_pessoal'!$EI$3="Carga Horária",0,'3_pessoal'!$EI$3)</f>
        <v>0</v>
      </c>
      <c r="O1480" s="105" t="s">
        <v>77</v>
      </c>
      <c r="P1480" s="106">
        <f>M1480</f>
        <v>0</v>
      </c>
      <c r="R1480" s="105" t="s">
        <v>77</v>
      </c>
      <c r="S1480" s="106">
        <f>M1480</f>
        <v>0</v>
      </c>
      <c r="U1480" s="105" t="s">
        <v>77</v>
      </c>
      <c r="V1480" s="106">
        <f>M1480</f>
        <v>0</v>
      </c>
      <c r="X1480" s="105" t="s">
        <v>77</v>
      </c>
      <c r="Y1480" s="106">
        <f>M1480</f>
        <v>0</v>
      </c>
      <c r="AA1480" s="105" t="s">
        <v>77</v>
      </c>
      <c r="AB1480" s="106">
        <f>M1480</f>
        <v>0</v>
      </c>
      <c r="AD1480" s="105" t="s">
        <v>77</v>
      </c>
      <c r="AE1480" s="106">
        <f>M1480</f>
        <v>0</v>
      </c>
      <c r="AG1480" s="105" t="s">
        <v>77</v>
      </c>
      <c r="AH1480" s="106">
        <f>M1480</f>
        <v>0</v>
      </c>
      <c r="AJ1480" s="105" t="s">
        <v>77</v>
      </c>
      <c r="AK1480" s="106">
        <f>M1480</f>
        <v>0</v>
      </c>
      <c r="AM1480" s="105" t="s">
        <v>77</v>
      </c>
      <c r="AN1480" s="106">
        <f>M1480</f>
        <v>0</v>
      </c>
      <c r="AP1480" s="105" t="s">
        <v>77</v>
      </c>
      <c r="AQ1480" s="106">
        <f>M1480</f>
        <v>0</v>
      </c>
      <c r="AS1480" s="105" t="s">
        <v>77</v>
      </c>
      <c r="AT1480" s="106">
        <f>M1480</f>
        <v>0</v>
      </c>
    </row>
    <row r="1481" spans="1:47" ht="15" customHeight="1" x14ac:dyDescent="0.25">
      <c r="A1481" s="523" t="s">
        <v>68</v>
      </c>
      <c r="B1481" s="526" t="s">
        <v>2</v>
      </c>
      <c r="C1481" s="526" t="s">
        <v>3</v>
      </c>
      <c r="E1481" s="526" t="s">
        <v>241</v>
      </c>
      <c r="F1481" s="526"/>
      <c r="G1481" s="526"/>
      <c r="I1481" s="105" t="s">
        <v>245</v>
      </c>
      <c r="J1481" s="106">
        <f>SUM(L1485:AT1534)</f>
        <v>0</v>
      </c>
      <c r="L1481" s="105" t="s">
        <v>245</v>
      </c>
      <c r="M1481" s="106">
        <f>SUM(L1485:M1534)</f>
        <v>0</v>
      </c>
      <c r="O1481" s="105" t="s">
        <v>245</v>
      </c>
      <c r="P1481" s="106">
        <f>SUM(O1485:P1534)</f>
        <v>0</v>
      </c>
      <c r="R1481" s="105" t="s">
        <v>245</v>
      </c>
      <c r="S1481" s="106">
        <f>SUM(R1485:S1534)</f>
        <v>0</v>
      </c>
      <c r="U1481" s="105" t="s">
        <v>245</v>
      </c>
      <c r="V1481" s="106">
        <f>SUM(U1485:V1534)</f>
        <v>0</v>
      </c>
      <c r="X1481" s="105" t="s">
        <v>245</v>
      </c>
      <c r="Y1481" s="106">
        <f>SUM(X1485:Y1534)</f>
        <v>0</v>
      </c>
      <c r="AA1481" s="105" t="s">
        <v>245</v>
      </c>
      <c r="AB1481" s="106">
        <f>SUM(AA1485:AB1534)</f>
        <v>0</v>
      </c>
      <c r="AD1481" s="105" t="s">
        <v>245</v>
      </c>
      <c r="AE1481" s="106">
        <f>SUM(AD1485:AE1534)</f>
        <v>0</v>
      </c>
      <c r="AG1481" s="105" t="s">
        <v>245</v>
      </c>
      <c r="AH1481" s="106">
        <f>SUM(AG1485:AH1534)</f>
        <v>0</v>
      </c>
      <c r="AJ1481" s="105" t="s">
        <v>245</v>
      </c>
      <c r="AK1481" s="106">
        <f>SUM(AJ1485:AK1534)</f>
        <v>0</v>
      </c>
      <c r="AM1481" s="105" t="s">
        <v>245</v>
      </c>
      <c r="AN1481" s="106">
        <f>SUM(AM1485:AN1534)</f>
        <v>0</v>
      </c>
      <c r="AP1481" s="105" t="s">
        <v>245</v>
      </c>
      <c r="AQ1481" s="106">
        <f>SUM(AP1485:AQ1534)</f>
        <v>0</v>
      </c>
      <c r="AS1481" s="105" t="s">
        <v>245</v>
      </c>
      <c r="AT1481" s="106">
        <f>SUM(AS1485:AT1534)</f>
        <v>0</v>
      </c>
    </row>
    <row r="1482" spans="1:47" ht="15" customHeight="1" x14ac:dyDescent="0.25">
      <c r="A1482" s="524"/>
      <c r="B1482" s="526"/>
      <c r="C1482" s="526"/>
      <c r="E1482" s="643" t="str">
        <f>CONCATENATE(parametros!$C$3," (min)")</f>
        <v>Presencial (min)</v>
      </c>
      <c r="F1482" s="644" t="str">
        <f>CONCATENATE(parametros!$M$3," (min)")</f>
        <v>Teletrabalho (min)</v>
      </c>
      <c r="G1482" s="645" t="s">
        <v>242</v>
      </c>
      <c r="I1482" s="105" t="str">
        <f>IF(J1481&gt;J1480,"Excesso","Disponível")</f>
        <v>Disponível</v>
      </c>
      <c r="J1482" s="106">
        <f>ABS(J1480-J1481)</f>
        <v>0</v>
      </c>
      <c r="L1482" s="105" t="str">
        <f>IF(M1481&gt;M1480,"Excesso","Disponível")</f>
        <v>Disponível</v>
      </c>
      <c r="M1482" s="106">
        <f>ABS(M1480*11/12-SUM(L1485:M1534))</f>
        <v>0</v>
      </c>
      <c r="O1482" s="105" t="str">
        <f>IF(P1481&gt;P1480,"Excesso","Disponível")</f>
        <v>Disponível</v>
      </c>
      <c r="P1482" s="106">
        <f>ABS(P1480*11/12-SUM(O1485:P1534))</f>
        <v>0</v>
      </c>
      <c r="R1482" s="105" t="str">
        <f>IF(S1481&gt;S1480,"Excesso","Disponível")</f>
        <v>Disponível</v>
      </c>
      <c r="S1482" s="106">
        <f>ABS(S1480*11/12-SUM(R1485:S1534))</f>
        <v>0</v>
      </c>
      <c r="U1482" s="105" t="str">
        <f>IF(V1481&gt;V1480,"Excesso","Disponível")</f>
        <v>Disponível</v>
      </c>
      <c r="V1482" s="106">
        <f>ABS(V1480*11/12-SUM(U1485:V1534))</f>
        <v>0</v>
      </c>
      <c r="X1482" s="105" t="str">
        <f>IF(Y1481&gt;Y1480,"Excesso","Disponível")</f>
        <v>Disponível</v>
      </c>
      <c r="Y1482" s="106">
        <f>ABS(Y1480*11/12-SUM(X1485:Y1534))</f>
        <v>0</v>
      </c>
      <c r="AA1482" s="105" t="str">
        <f>IF(AB1481&gt;AB1480,"Excesso","Disponível")</f>
        <v>Disponível</v>
      </c>
      <c r="AB1482" s="106">
        <f>ABS(AB1480*11/12-SUM(AA1485:AB1534))</f>
        <v>0</v>
      </c>
      <c r="AD1482" s="105" t="str">
        <f>IF(AE1481&gt;AE1480,"Excesso","Disponível")</f>
        <v>Disponível</v>
      </c>
      <c r="AE1482" s="106">
        <f>ABS(AE1480*11/12-SUM(AD1485:AE1534))</f>
        <v>0</v>
      </c>
      <c r="AG1482" s="105" t="str">
        <f>IF(AH1481&gt;AH1480,"Excesso","Disponível")</f>
        <v>Disponível</v>
      </c>
      <c r="AH1482" s="106">
        <f>ABS(AH1480*11/12-SUM(AG1485:AH1534))</f>
        <v>0</v>
      </c>
      <c r="AJ1482" s="105" t="str">
        <f>IF(AK1481&gt;AK1480,"Excesso","Disponível")</f>
        <v>Disponível</v>
      </c>
      <c r="AK1482" s="106">
        <f>ABS(AK1480*11/12-SUM(AJ1485:AK1534))</f>
        <v>0</v>
      </c>
      <c r="AM1482" s="105" t="str">
        <f>IF(AN1481&gt;AN1480,"Excesso","Disponível")</f>
        <v>Disponível</v>
      </c>
      <c r="AN1482" s="106">
        <f>ABS(AN1480*11/12-SUM(AM1485:AN1534))</f>
        <v>0</v>
      </c>
      <c r="AP1482" s="105" t="str">
        <f>IF(AQ1481&gt;AQ1480,"Excesso","Disponível")</f>
        <v>Disponível</v>
      </c>
      <c r="AQ1482" s="106">
        <f>ABS(AQ1480*11/12-SUM(AP1485:AQ1534))</f>
        <v>0</v>
      </c>
      <c r="AS1482" s="105" t="str">
        <f>IF(AT1481&gt;AT1480,"Excesso","Disponível")</f>
        <v>Disponível</v>
      </c>
      <c r="AT1482" s="106">
        <f>ABS(AT1480*11/12-SUM(AS1485:AT1534))</f>
        <v>0</v>
      </c>
    </row>
    <row r="1483" spans="1:47" ht="15" customHeight="1" x14ac:dyDescent="0.25">
      <c r="A1483" s="524"/>
      <c r="B1483" s="526"/>
      <c r="C1483" s="526"/>
      <c r="E1483" s="643"/>
      <c r="F1483" s="644"/>
      <c r="G1483" s="646"/>
      <c r="I1483" s="161">
        <f>IFERROR(SUM(I1485:I1534)/(SUM(I1485:I1534)+SUM(J1485:J1534)),0)</f>
        <v>0</v>
      </c>
      <c r="J1483" s="161">
        <f>IFERROR(SUM(J1485:J1534)/(SUM(I1485:I1534)+SUM(J1485:J1534)),0)</f>
        <v>0</v>
      </c>
      <c r="L1483" s="110">
        <f>IFERROR(SUM(L1485:L1534)/(SUM(L1485:L1534)+SUM(M1485:M1534)),0)</f>
        <v>0</v>
      </c>
      <c r="M1483" s="111">
        <f>IFERROR(SUM(M1485:M1534)/(SUM(L1485:L1534)+SUM(M1485:M1534)),0)</f>
        <v>0</v>
      </c>
      <c r="O1483" s="110">
        <f>IFERROR(SUM(O1485:O1534)/(SUM(O1485:O1534)+SUM(P1485:P1534)),0)</f>
        <v>0</v>
      </c>
      <c r="P1483" s="111">
        <f>IFERROR(SUM(P1485:P1534)/(SUM(O1485:O1534)+SUM(P1485:P1534)),0)</f>
        <v>0</v>
      </c>
      <c r="R1483" s="110">
        <f>IFERROR(SUM(R1485:R1534)/(SUM(R1485:R1534)+SUM(S1485:S1534)),0)</f>
        <v>0</v>
      </c>
      <c r="S1483" s="111">
        <f>IFERROR(SUM(S1485:S1534)/(SUM(R1485:R1534)+SUM(S1485:S1534)),0)</f>
        <v>0</v>
      </c>
      <c r="U1483" s="110">
        <f>IFERROR(SUM(U1485:U1534)/(SUM(U1485:U1534)+SUM(V1485:V1534)),0)</f>
        <v>0</v>
      </c>
      <c r="V1483" s="111">
        <f>IFERROR(SUM(V1485:V1534)/(SUM(U1485:U1534)+SUM(V1485:V1534)),0)</f>
        <v>0</v>
      </c>
      <c r="X1483" s="110">
        <f>IFERROR(SUM(X1485:X1534)/(SUM(X1485:X1534)+SUM(Y1485:Y1534)),0)</f>
        <v>0</v>
      </c>
      <c r="Y1483" s="111">
        <f>IFERROR(SUM(Y1485:Y1534)/(SUM(X1485:X1534)+SUM(Y1485:Y1534)),0)</f>
        <v>0</v>
      </c>
      <c r="AA1483" s="110">
        <f>IFERROR(SUM(AA1485:AA1534)/(SUM(AA1485:AA1534)+SUM(AB1485:AB1534)),0)</f>
        <v>0</v>
      </c>
      <c r="AB1483" s="111">
        <f>IFERROR(SUM(AB1485:AB1534)/(SUM(AA1485:AA1534)+SUM(AB1485:AB1534)),0)</f>
        <v>0</v>
      </c>
      <c r="AD1483" s="110">
        <f>IFERROR(SUM(AD1485:AD1534)/(SUM(AD1485:AD1534)+SUM(AE1485:AE1534)),0)</f>
        <v>0</v>
      </c>
      <c r="AE1483" s="111">
        <f>IFERROR(SUM(AE1485:AE1534)/(SUM(AD1485:AD1534)+SUM(AE1485:AE1534)),0)</f>
        <v>0</v>
      </c>
      <c r="AG1483" s="110">
        <f>IFERROR(SUM(AG1485:AG1534)/(SUM(AG1485:AG1534)+SUM(AH1485:AH1534)),0)</f>
        <v>0</v>
      </c>
      <c r="AH1483" s="111">
        <f>IFERROR(SUM(AH1485:AH1534)/(SUM(AG1485:AG1534)+SUM(AH1485:AH1534)),0)</f>
        <v>0</v>
      </c>
      <c r="AJ1483" s="110">
        <f>IFERROR(SUM(AJ1485:AJ1534)/(SUM(AJ1485:AJ1534)+SUM(AK1485:AK1534)),0)</f>
        <v>0</v>
      </c>
      <c r="AK1483" s="111">
        <f>IFERROR(SUM(AK1485:AK1534)/(SUM(AJ1485:AJ1534)+SUM(AK1485:AK1534)),0)</f>
        <v>0</v>
      </c>
      <c r="AM1483" s="110">
        <f>IFERROR(SUM(AM1485:AM1534)/(SUM(AM1485:AM1534)+SUM(AN1485:AN1534)),0)</f>
        <v>0</v>
      </c>
      <c r="AN1483" s="111">
        <f>IFERROR(SUM(AN1485:AN1534)/(SUM(AM1485:AM1534)+SUM(AN1485:AN1534)),0)</f>
        <v>0</v>
      </c>
      <c r="AP1483" s="110">
        <f>IFERROR(SUM(AP1485:AP1534)/(SUM(AP1485:AP1534)+SUM(AQ1485:AQ1534)),0)</f>
        <v>0</v>
      </c>
      <c r="AQ1483" s="111">
        <f>IFERROR(SUM(AQ1485:AQ1534)/(SUM(AP1485:AP1534)+SUM(AQ1485:AQ1534)),0)</f>
        <v>0</v>
      </c>
      <c r="AS1483" s="110">
        <f>IFERROR(SUM(AS1485:AS1534)/(SUM(AS1485:AS1534)+SUM(AT1485:AT1534)),0)</f>
        <v>0</v>
      </c>
      <c r="AT1483" s="111">
        <f>IFERROR(SUM(AT1485:AT1534)/(SUM(AS1485:AS1534)+SUM(AT1485:AT1534)),0)</f>
        <v>0</v>
      </c>
    </row>
    <row r="1484" spans="1:47" ht="15" customHeight="1" x14ac:dyDescent="0.25">
      <c r="A1484" s="525"/>
      <c r="B1484" s="526"/>
      <c r="C1484" s="526"/>
      <c r="E1484" s="643"/>
      <c r="F1484" s="644"/>
      <c r="G1484" s="646"/>
      <c r="I1484" s="36">
        <f>parametros!C1481</f>
        <v>0</v>
      </c>
      <c r="J1484" s="77">
        <f>parametros!M1481</f>
        <v>0</v>
      </c>
      <c r="K1484" s="1"/>
      <c r="L1484" s="109" t="str">
        <f>parametros!$C$3</f>
        <v>Presencial</v>
      </c>
      <c r="M1484" s="77" t="str">
        <f>parametros!$M$3</f>
        <v>Teletrabalho</v>
      </c>
      <c r="N1484" s="1"/>
      <c r="O1484" s="109" t="str">
        <f>parametros!$C$3</f>
        <v>Presencial</v>
      </c>
      <c r="P1484" s="77" t="str">
        <f>parametros!$M$3</f>
        <v>Teletrabalho</v>
      </c>
      <c r="Q1484" s="1"/>
      <c r="R1484" s="109" t="str">
        <f>parametros!$C$3</f>
        <v>Presencial</v>
      </c>
      <c r="S1484" s="77" t="str">
        <f>parametros!$M$3</f>
        <v>Teletrabalho</v>
      </c>
      <c r="T1484" s="1"/>
      <c r="U1484" s="109" t="str">
        <f>parametros!$C$3</f>
        <v>Presencial</v>
      </c>
      <c r="V1484" s="77" t="str">
        <f>parametros!$M$3</f>
        <v>Teletrabalho</v>
      </c>
      <c r="W1484" s="1"/>
      <c r="X1484" s="109" t="str">
        <f>parametros!$C$3</f>
        <v>Presencial</v>
      </c>
      <c r="Y1484" s="77" t="str">
        <f>parametros!$M$3</f>
        <v>Teletrabalho</v>
      </c>
      <c r="Z1484" s="1"/>
      <c r="AA1484" s="109" t="str">
        <f>parametros!$C$3</f>
        <v>Presencial</v>
      </c>
      <c r="AB1484" s="77" t="str">
        <f>parametros!$M$3</f>
        <v>Teletrabalho</v>
      </c>
      <c r="AC1484" s="1"/>
      <c r="AD1484" s="109" t="str">
        <f>parametros!$C$3</f>
        <v>Presencial</v>
      </c>
      <c r="AE1484" s="77" t="str">
        <f>parametros!$M$3</f>
        <v>Teletrabalho</v>
      </c>
      <c r="AF1484" s="1"/>
      <c r="AG1484" s="109" t="str">
        <f>parametros!$C$3</f>
        <v>Presencial</v>
      </c>
      <c r="AH1484" s="77" t="str">
        <f>parametros!$M$3</f>
        <v>Teletrabalho</v>
      </c>
      <c r="AI1484" s="1"/>
      <c r="AJ1484" s="109" t="str">
        <f>parametros!$C$3</f>
        <v>Presencial</v>
      </c>
      <c r="AK1484" s="77" t="str">
        <f>parametros!$M$3</f>
        <v>Teletrabalho</v>
      </c>
      <c r="AL1484" s="1"/>
      <c r="AM1484" s="109" t="str">
        <f>parametros!$C$3</f>
        <v>Presencial</v>
      </c>
      <c r="AN1484" s="77" t="str">
        <f>parametros!$M$3</f>
        <v>Teletrabalho</v>
      </c>
      <c r="AO1484" s="1"/>
      <c r="AP1484" s="109" t="str">
        <f>parametros!$C$3</f>
        <v>Presencial</v>
      </c>
      <c r="AQ1484" s="77" t="str">
        <f>parametros!$M$3</f>
        <v>Teletrabalho</v>
      </c>
      <c r="AR1484" s="1"/>
      <c r="AS1484" s="109" t="str">
        <f>parametros!$C$3</f>
        <v>Presencial</v>
      </c>
      <c r="AT1484" s="77" t="str">
        <f>parametros!$M$3</f>
        <v>Teletrabalho</v>
      </c>
    </row>
    <row r="1485" spans="1:47" ht="15" customHeight="1" x14ac:dyDescent="0.25">
      <c r="A1485" s="10" t="str">
        <f>IF('1_geral'!$D$10="","",'1_geral'!$A$10)</f>
        <v/>
      </c>
      <c r="B1485" s="48" t="str">
        <f>IF('1_geral'!$G$10="","",'1_geral'!$G$10)</f>
        <v/>
      </c>
      <c r="C1485" s="48" t="str">
        <f>IF('1_geral'!$D$10="","",'1_geral'!$D$10)</f>
        <v/>
      </c>
      <c r="D1485" s="35" t="str">
        <f>IF(C1485="","",1/'3_pessoal'!C$10)</f>
        <v/>
      </c>
      <c r="E1485" s="11">
        <f>IF(C1485="",0,'3_pessoal'!EI$10)</f>
        <v>0</v>
      </c>
      <c r="F1485" s="107">
        <f>IF(C1485="",0,'3_pessoal'!EK$10)</f>
        <v>0</v>
      </c>
      <c r="G1485" s="11">
        <f>IF(C1485="",0,SUM(E1485,F1485))</f>
        <v>0</v>
      </c>
      <c r="I1485" s="11">
        <f t="shared" ref="I1485:I1516" si="725">IF(C1485="",0,SUM(L1485,O1485,R1485,U1485,X1485,AA1485,AD1485,AG1485,AJ1485,AM1485,AP1485,AS1485))</f>
        <v>0</v>
      </c>
      <c r="J1485" s="112">
        <f t="shared" ref="J1485:J1516" si="726">IF(C1485="",0,SUM(M1485,P1485,S1485,V1485,Y1485,AB1485,AE1485,AH1485,AK1485,AN1485,AQ1485,AT1485))</f>
        <v>0</v>
      </c>
      <c r="L1485" s="11">
        <f>IFERROR(IF($E1485="",0,$D1485*IF($AU1485="22d",$E1485,IF($AU1485="4w",$E1485,IF($AU1485="2w",$E1485,IF($AU1485="1m",$E1485,IF($AU1485="1b",$E1485/6,IF($AU1485="1t",$E1485/4,IF($AU1485="1q",$E1485/3,IF($AU1485="1s",$E1485/2,IF($AU1485="1a",$E1485,IF($AU1485="b1",$E1485/2,IF($AU1485="q1",$E1485/3,IF($AU1485="t1",$E1485/4,IF($AU1485="s1",$E1485/6,IF($AU1485="1b1",$E1485/2,0))))))))))))))),0)</f>
        <v>0</v>
      </c>
      <c r="M1485" s="107">
        <f>IFERROR(IF($F1485="",0,$D1485*IF($AU1485="22d",$F1485,IF($AU1485="4w",$F1485,IF($AU1485="2w",$F1485,IF($AU1485="1m",$F1485,IF($AU1485="1b",VF1485/6,IF($AU1485="1t",$F1485/4,IF($AU1485="1q",$F1485/3,IF($AU1485="1s",$F1485/2,IF($AU1485="1a",$F1485,IF($AU1485="b1",$F1485/2,IF($AU1485="q1",$F1485/3,IF($AU1485="t1",$F1485/4,IF($AU1485="s1",$F1485/6,IF($AU1485="1b1",$F1485/2,0))))))))))))))),0)</f>
        <v>0</v>
      </c>
      <c r="O1485" s="11">
        <f>IFERROR(IF($E1485="",0,$D1485*IF($AU1485="22d",$E1485,IF($AU1485="4w",$E1485,IF($AU1485="2w",$E1485,IF($AU1485="1m",$E1485,IF($AU1485="2b",$E1485/6,IF($AU1485="2t",$E1485/4,IF($AU1485="2q",$E1485/3,IF($AU1485="2s",$E1485/2,IF($AU1485="2a",$E1485,IF($AU1485="b1",$E1485/2,IF($AU1485="q1",$E1485/3,IF($AU1485="t1",$E1485/4,IF($AU1485="s1",$E1485/6,IF($AU1485="2b2",$E1485/2,0))))))))))))))),0)</f>
        <v>0</v>
      </c>
      <c r="P1485" s="107">
        <f>IFERROR(IF($F1485="",0,$D1485*IF($AU1485="22d",$F1485,IF($AU1485="4w",$F1485,IF($AU1485="2w",$F1485,IF($AU1485="1m",$F1485,IF($AU1485="2b",$F1485/6,IF($AU1485="2t",$F1485/4,IF($AU1485="2q",$F1485/3,IF($AU1485="2s",$F1485/2,IF($AU1485="2a",$F1485,IF($AU1485="b1",$F1485/2,IF($AU1485="q1",$F1485/3,IF($AU1485="t1",$F1485/4,IF($AU1485="s1",$F1485/6,IF($AU1485="2b2",$F1485/2,0))))))))))))))),0)</f>
        <v>0</v>
      </c>
      <c r="R1485" s="11">
        <f>IFERROR(IF($E1485="",0,$D1485*IF($AU1485="22d",$E1485,IF($AU1485="4w",$E1485,IF($AU1485="2w",$E1485,IF($AU1485="1m",$E1485,IF($AU1485="1b",$E1485/6,IF($AU1485="3t",$E1485/4,IF($AU1485="3q",$E1485/3,IF($AU1485="3s",$E1485/2,IF($AU1485="3a",$E1485,IF($AU1485="b2",$E1485/2,IF($AU1485="q1",$E1485/3,IF($AU1485="t1",$E1485/4,IF($AU1485="s1",$E1485/6,IF($AU1485="2b2",$E1485/2,0))))))))))))))),0)</f>
        <v>0</v>
      </c>
      <c r="S1485" s="107">
        <f>IFERROR(IF($F1485="",0,$D1485*IF($AU1485="22d",$F1485,IF($AU1485="4w",$F1485,IF($AU1485="2w",$F1485,IF($AU1485="1m",$F1485,IF($AU1485="1b",$F1485/6,IF($AU1485="3t",$F1485/4,IF($AU1485="3q",$F1485/3,IF($AU1485="3s",$F1485/2,IF($AU1485="3a",$F1485,IF($AU1485="b2",$F1485/2,IF($AU1485="q1",$F1485/3,IF($AU1485="t1",$F1485/4,IF($AU1485="s1",$F1485/6,IF($AU1485="2b2",$F1485/2,0))))))))))))))),0)</f>
        <v>0</v>
      </c>
      <c r="U1485" s="11">
        <f>IFERROR(IF($E1485="",0,$D1485*IF($AU1485="22d",$E1485,IF($AU1485="4w",$E1485,IF($AU1485="2w",$E1485,IF($AU1485="1m",$E1485,IF($AU1485="2b",$E1485/6,IF($AU1485="1t",$E1485/4,IF($AU1485="4q",$E1485/3,IF($AU1485="4s",$E1485/2,IF($AU1485="4a",$E1485,IF($AU1485="b2",$E1485/2,IF($AU1485="q1",$E1485/3,IF($AU1485="t2",$E1485/4,IF($AU1485="s1",$E1485/6,IF($AU1485="3b3",$E1485/2,0))))))))))))))),0)</f>
        <v>0</v>
      </c>
      <c r="V1485" s="107">
        <f>IFERROR(IF($F1485="",0,$D1485*IF($AU1485="22d",$F1485,IF($AU1485="4w",$F1485,IF($AU1485="2w",$F1485,IF($AU1485="1m",$F1485,IF($AU1485="2b",$F1485/6,IF($AU1485="1t",$F1485/4,IF($AU1485="4q",$F1485/3,IF($AU1485="4s",$F1485/2,IF($AU1485="4a",$F1485,IF($AU1485="b2",$F1485/2,IF($AU1485="q1",$F1485/3,IF($AU1485="t2",$F1485/4,IF($AU1485="s1",$F1485/6,IF($AU1485="3b3",$F1485/2,0))))))))))))))),0)</f>
        <v>0</v>
      </c>
      <c r="X1485" s="11">
        <f>IFERROR(IF($E1485="",0,$D1485*IF($AU1485="22d",$E1485,IF($AU1485="4w",$E1485,IF($AU1485="2w",$E1485,IF($AU1485="1m",$E1485,IF($AU1485="1b",$E1485/6,IF($AU1485="2t",$E1485/4,IF($AU1485="1q",$E1485/3,IF($AU1485="5s",$E1485/2,IF($AU1485="5a",$E1485,IF($AU1485="b3",$E1485/2,IF($AU1485="q2",$E1485/3,IF($AU1485="t2",$E1485/4,IF($AU1485="s1",$E1485/6,IF($AU1485="3b3",$E1485/2,0))))))))))))))),0)</f>
        <v>0</v>
      </c>
      <c r="Y1485" s="107">
        <f>IFERROR(IF($F1485="",0,$D1485*IF($AU1485="22d",$F1485,IF($AU1485="4w",$F1485,IF($AU1485="2w",$F1485,IF($AU1485="1m",$F1485,IF($AU1485="1b",$F1485/6,IF($AU1485="2t",$F1485/4,IF($AU1485="1q",$F1485/3,IF($AU1485="5s",$F1485/2,IF($AU1485="5a",$F1485,IF($AU1485="b3",$F1485/2,IF($AU1485="q2",$F1485/3,IF($AU1485="t2",$F1485/4,IF($AU1485="s1",$F1485/6,IF($AU1485="3b3",$F1485/2,0))))))))))))))),0)</f>
        <v>0</v>
      </c>
      <c r="AA1485" s="11">
        <f>IFERROR(IF($E1485="",0,$D1485*IF($AU1485="22d",$E1485,IF($AU1485="4w",$E1485,IF($AU1485="2w",$E1485,IF($AU1485="1m",$E1485,IF($AU1485="2b",$E1485/6,IF($AU1485="3t",$E1485/4,IF($AU1485="2q",$E1485/3,IF($AU1485="6s",$E1485/2,IF($AU1485="6a",$E1485,IF($AU1485="b3",$E1485/2,IF($AU1485="q2",$E1485/3,IF($AU1485="t2",$E1485/4,IF($AU1485="s1",$E1485/6,IF($AU1485="4b4",$E1485/2,0))))))))))))))),0)</f>
        <v>0</v>
      </c>
      <c r="AB1485" s="107">
        <f>IFERROR(IF($F1485="",0,$D1485*IF($AU1485="22d",$F1485,IF($AU1485="4w",$F1485,IF($AU1485="2w",$F1485,IF($AU1485="1m",$F1485,IF($AU1485="2b",$F1485/6,IF($AU1485="3t",$F1485/4,IF($AU1485="2q",$F1485/3,IF($AU1485="6s",$F1485/2,IF($AU1485="6a",$F1485,IF($AU1485="b3",$F1485/2,IF($AU1485="q2",$F1485/3,IF($AU1485="t2",$F1485/4,IF($AU1485="s1",$F1485/6,IF($AU1485="4b4",$F1485/2,0))))))))))))))),0)</f>
        <v>0</v>
      </c>
      <c r="AD1485" s="11">
        <f>IFERROR(IF($E1485="",0,$D1485*IF($AU1485="22d",$E1485,IF($AU1485="4w",$E1485,IF($AU1485="2w",$E1485,IF($AU1485="1m",$E1485,IF($AU1485="1b",$E1485/6,IF($AU1485="1t",$E1485/4,IF($AU1485="3q",$E1485/3,IF($AU1485="1s",$E1485/2,IF($AU1485="7a",$E1485,IF($AU1485="b3",$E1485/2,IF($AU1485="q2",$E1485/3,IF($AU1485="t3",$E1485/4,IF($AU1485="s2",$E1485/6,IF($AU1485="4b4",$E1485/2,0))))))))))))))),0)</f>
        <v>0</v>
      </c>
      <c r="AE1485" s="107">
        <f>IFERROR(IF($F1485="",0,$D1485*IF($AU1485="22d",$F1485,IF($AU1485="4w",$F1485,IF($AU1485="2w",$F1485,IF($AU1485="1m",$F1485,IF($AU1485="1b",$F1485/6,IF($AU1485="1t",$F1485/4,IF($AU1485="3q",$F1485/3,IF($AU1485="1s",$F1485/2,IF($AU1485="7a",$F1485,IF($AU1485="b3",$F1485/2,IF($AU1485="q2",$F1485/3,IF($AU1485="t3",$F1485/4,IF($AU1485="s2",$F1485/6,IF($AU1485="4b4",$F1485/2,0))))))))))))))),0)</f>
        <v>0</v>
      </c>
      <c r="AG1485" s="11">
        <f>IFERROR(IF($E1485="",0,$D1485*IF($AU1485="22d",$E1485,IF($AU1485="4w",$E1485,IF($AU1485="2w",$E1485,IF($AU1485="1m",$E1485,IF($AU1485="2b",$E1485/6,IF($AU1485="2t",$E1485/4,IF($AU1485="4q",$E1485/3,IF($AU1485="2s",$E1485/2,IF($AU1485="8a",$E1485,IF($AU1485="b4",$E1485/2,IF($AU1485="q2",$E1485/3,IF($AU1485="t3",$E1485/4,IF($AU1485="s2",$E1485/6,IF($AU1485="5b5",$E1485/2,0))))))))))))))),0)</f>
        <v>0</v>
      </c>
      <c r="AH1485" s="107">
        <f>IFERROR(IF($F1485="",0,$D1485*IF($AU1485="22d",$F1485,IF($AU1485="4w",$F1485,IF($AU1485="2w",$F1485,IF($AU1485="1m",$F1485,IF($AU1485="2b",$F1485/6,IF($AU1485="2t",$F1485/4,IF($AU1485="4q",$F1485/3,IF($AU1485="2s",$F1485/2,IF($AU1485="8a",$F1485,IF($AU1485="b4",$F1485/2,IF($AU1485="q2",$F1485/3,IF($AU1485="t3",$F1485/4,IF($AU1485="s2",$F1485/6,IF($AU1485="5b5",$F1485/2,0))))))))))))))),0)</f>
        <v>0</v>
      </c>
      <c r="AJ1485" s="11">
        <f>IFERROR(IF($E1485="",0,$D1485*IF($AU1485="22d",$E1485,IF($AU1485="4w",$E1485,IF($AU1485="2w",$E1485,IF($AU1485="1m",$E1485,IF($AU1485="1b",$E1485/6,IF($AU1485="3t",$E1485/4,IF($AU1485="1q",$E1485/3,IF($AU1485="3s",$E1485/2,IF($AU1485="9a",$E1485,IF($AU1485="b5",$E1485/2,IF($AU1485="q3",$E1485/3,IF($AU1485="t3",$E1485/4,IF($AU1485="s2",$E1485/6,IF($AU1485="5b5",$E1485/2,0))))))))))))))),0)</f>
        <v>0</v>
      </c>
      <c r="AK1485" s="107">
        <f>IFERROR(IF($F1485="",0,$D1485*IF($AU1485="22d",$F1485,IF($AU1485="4w",$F1485,IF($AU1485="2w",$F1485,IF($AU1485="1m",$F1485,IF($AU1485="1b",$F1485/6,IF($AU1485="3t",$F1485/4,IF($AU1485="1q",$F1485/3,IF($AU1485="3s",$F1485/2,IF($AU1485="9a",$F1485,IF($AU1485="b5",$F1485/2,IF($AU1485="q3",$F1485/3,IF($AU1485="t3",$F1485/4,IF($AU1485="s2",$F1485/6,IF($AU1485="5b5",$F1485/2,0))))))))))))))),0)</f>
        <v>0</v>
      </c>
      <c r="AM1485" s="11">
        <f>IFERROR(IF($E1485="",0,$D1485*IF($AU1485="22d",$E1485,IF($AU1485="4w",$E1485,IF($AU1485="2w",$E1485,IF($AU1485="1m",$E1485,IF($AU1485="2b",$E1485/6,IF($AU1485="1t",$E1485/4,IF($AU1485="2q",$E1485/3,IF($AU1485="4s",$E1485/2,IF($AU1485="10a",$E1485,IF($AU1485="b5",$E1485/2,IF($AU1485="q3",$E1485/3,IF($AU1485="t4",$E1485/4,IF($AU1485="s2",$E1485/6,IF($AU1485="6b6",$E1485/2,0))))))))))))))),0)</f>
        <v>0</v>
      </c>
      <c r="AN1485" s="107">
        <f>IFERROR(IF($F1485="",0,$D1485*IF($AU1485="22d",$F1485,IF($AU1485="4w",$F1485,IF($AU1485="2w",$F1485,IF($AU1485="1m",$F1485,IF($AU1485="2b",$F1485/6,IF($AU1485="1t",$F1485/4,IF($AU1485="2q",$F1485/3,IF($AU1485="4s",$F1485/2,IF($AU1485="10a",$F1485,IF($AU1485="b5",$F1485/2,IF($AU1485="q3",$F1485/3,IF($AU1485="t4",$F1485/4,IF($AU1485="s2",$F1485/6,IF($AU1485="6b6",$F1485/2,0))))))))))))))),0)</f>
        <v>0</v>
      </c>
      <c r="AP1485" s="11">
        <f>IFERROR(IF($E1485="",0,$D1485*IF($AU1485="22d",$E1485,IF($AU1485="4w",$E1485,IF($AU1485="2w",$E1485,IF($AU1485="1m",$E1485,IF($AU1485="1b",$E1485/6,IF($AU1485="2t",$E1485/4,IF($AU1485="3q",$E1485/3,IF($AU1485="5s",$E1485/2,IF($AU1485="11a",$E1485,IF($AU1485="b6",$E1485/2,IF($AU1485="q3",$E1485/3,IF($AU1485="t4",$E1485/4,IF($AU1485="s2",$E1485/6,IF($AU1485="6b6",$E1485/2,0))))))))))))))),0)</f>
        <v>0</v>
      </c>
      <c r="AQ1485" s="107">
        <f>IFERROR(IF($F1485="",0,$D1485*IF($AU1485="22d",$F1485,IF($AU1485="4w",$F1485,IF($AU1485="2w",$F1485,IF($AU1485="1m",$F1485,IF($AU1485="1b",$F1485/6,IF($AU1485="2t",$F1485/4,IF($AU1485="3q",$F1485/3,IF($AU1485="5s",$F1485/2,IF($AU1485="11a",$F1485,IF($AU1485="b6",$F1485/2,IF($AU1485="q3",$F1485/3,IF($AU1485="t4",$F1485/4,IF($AU1485="s2",$F1485/6,IF($AU1485="6b6",$F1485/2,0))))))))))))))),0)</f>
        <v>0</v>
      </c>
      <c r="AS1485" s="11">
        <f>IFERROR(IF($E1485="",0,$D1485*IF($AU1485="22d",$E1485,IF($AU1485="4w",$E1485,IF($AU1485="2w",$E1485,IF($AU1485="1m",$E1485,IF($AU1485="2b",$E1485/6,IF($AU1485="3t",$E1485/4,IF($AU1485="4q",$E1485/3,IF($AU1485="6s",$E1485/2,IF($AU1485="12a",$E1485,IF($AU1485="b6",$E1485/2,IF($AU1485="q3",$E1485/3,IF($AU1485="t4",$E1485/4,IF($AU1485="s2",$E1485/6,IF($AU1485="1b1",$E1485/2,0))))))))))))))),0)</f>
        <v>0</v>
      </c>
      <c r="AT1485" s="107">
        <f>IFERROR(IF($F1485="",0,$D1485*IF($AU1485="22d",$F1485,IF($AU1485="4w",$F1485,IF($AU1485="2w",$F1485,IF($AU1485="1m",$F1485,IF($AU1485="2b",$F1485/6,IF($AU1485="3t",$F1485/4,IF($AU1485="4q",$F1485/3,IF($AU1485="6s",$F1485/2,IF($AU1485="12a",$F1485,IF($AU1485="b6",$F1485/2,IF($AU1485="q3",$F1485/3,IF($AU1485="t4",$F1485/4,IF($AU1485="s2",$F1485/6,IF($AU1485="1b1",$F1485/2,0))))))))))))))),0)</f>
        <v>0</v>
      </c>
      <c r="AU1485" s="158" t="str">
        <f>IF(C1485="","",VLOOKUP(B1485,apoio!P:S,4,0))</f>
        <v/>
      </c>
    </row>
    <row r="1486" spans="1:47" ht="15" customHeight="1" x14ac:dyDescent="0.25">
      <c r="A1486" s="7" t="str">
        <f>IF('1_geral'!$D$11="","",'1_geral'!$A$11)</f>
        <v/>
      </c>
      <c r="B1486" s="49" t="str">
        <f>IF('1_geral'!$G$11="","",'1_geral'!$G$11)</f>
        <v/>
      </c>
      <c r="C1486" s="49" t="str">
        <f>IF('1_geral'!$D$11="","",'1_geral'!$D$11)</f>
        <v/>
      </c>
      <c r="D1486" s="35" t="str">
        <f>IF(C1486="","",1/'3_pessoal'!C$11)</f>
        <v/>
      </c>
      <c r="E1486" s="12">
        <f>IF(C1486="",0,'3_pessoal'!EI$11)</f>
        <v>0</v>
      </c>
      <c r="F1486" s="33">
        <f>IF(C1486="",0,'3_pessoal'!EK$11)</f>
        <v>0</v>
      </c>
      <c r="G1486" s="12">
        <f t="shared" ref="G1486:G1534" si="727">IF(C1486="",0,SUM(E1486,F1486))</f>
        <v>0</v>
      </c>
      <c r="I1486" s="12">
        <f t="shared" si="725"/>
        <v>0</v>
      </c>
      <c r="J1486" s="12">
        <f t="shared" si="726"/>
        <v>0</v>
      </c>
      <c r="L1486" s="12">
        <f t="shared" ref="L1486:L1534" si="728">IFERROR(IF($E1486="",0,$D1486*IF($AU1486="22d",$E1486,IF($AU1486="4w",$E1486,IF($AU1486="2w",$E1486,IF($AU1486="1m",$E1486,IF($AU1486="1b",$E1486/6,IF($AU1486="1t",$E1486/4,IF($AU1486="1q",$E1486/3,IF($AU1486="1s",$E1486/2,IF($AU1486="1a",$E1486,IF($AU1486="b1",$E1486/2,IF($AU1486="q1",$E1486/3,IF($AU1486="t1",$E1486/4,IF($AU1486="s1",$E1486/6,IF($AU1486="1b1",$E1486/2,0))))))))))))))),0)</f>
        <v>0</v>
      </c>
      <c r="M1486" s="33">
        <f t="shared" ref="M1486:M1534" si="729">IFERROR(IF($F1486="",0,$D1486*IF($AU1486="22d",$F1486,IF($AU1486="4w",$F1486,IF($AU1486="2w",$F1486,IF($AU1486="1m",$F1486,IF($AU1486="1b",VF1486/6,IF($AU1486="1t",$F1486/4,IF($AU1486="1q",$F1486/3,IF($AU1486="1s",$F1486/2,IF($AU1486="1a",$F1486,IF($AU1486="b1",$F1486/2,IF($AU1486="q1",$F1486/3,IF($AU1486="t1",$F1486/4,IF($AU1486="s1",$F1486/6,IF($AU1486="1b1",$F1486/2,0))))))))))))))),0)</f>
        <v>0</v>
      </c>
      <c r="O1486" s="12">
        <f t="shared" ref="O1486:O1534" si="730">IFERROR(IF($E1486="",0,$D1486*IF($AU1486="22d",$E1486,IF($AU1486="4w",$E1486,IF($AU1486="2w",$E1486,IF($AU1486="1m",$E1486,IF($AU1486="2b",$E1486/6,IF($AU1486="2t",$E1486/4,IF($AU1486="2q",$E1486/3,IF($AU1486="2s",$E1486/2,IF($AU1486="2a",$E1486,IF($AU1486="b1",$E1486/2,IF($AU1486="q1",$E1486/3,IF($AU1486="t1",$E1486/4,IF($AU1486="s1",$E1486/6,IF($AU1486="2b2",$E1486/2,0))))))))))))))),0)</f>
        <v>0</v>
      </c>
      <c r="P1486" s="33">
        <f t="shared" ref="P1486:P1534" si="731">IFERROR(IF($F1486="",0,$D1486*IF($AU1486="22d",$F1486,IF($AU1486="4w",$F1486,IF($AU1486="2w",$F1486,IF($AU1486="1m",$F1486,IF($AU1486="2b",$F1486/6,IF($AU1486="2t",$F1486/4,IF($AU1486="2q",$F1486/3,IF($AU1486="2s",$F1486/2,IF($AU1486="2a",$F1486,IF($AU1486="b1",$F1486/2,IF($AU1486="q1",$F1486/3,IF($AU1486="t1",$F1486/4,IF($AU1486="s1",$F1486/6,IF($AU1486="2b2",$F1486/2,0))))))))))))))),0)</f>
        <v>0</v>
      </c>
      <c r="R1486" s="12">
        <f t="shared" ref="R1486:R1534" si="732">IFERROR(IF($E1486="",0,$D1486*IF($AU1486="22d",$E1486,IF($AU1486="4w",$E1486,IF($AU1486="2w",$E1486,IF($AU1486="1m",$E1486,IF($AU1486="1b",$E1486/6,IF($AU1486="3t",$E1486/4,IF($AU1486="3q",$E1486/3,IF($AU1486="3s",$E1486/2,IF($AU1486="3a",$E1486,IF($AU1486="b2",$E1486/2,IF($AU1486="q1",$E1486/3,IF($AU1486="t1",$E1486/4,IF($AU1486="s1",$E1486/6,IF($AU1486="2b2",$E1486/2,0))))))))))))))),0)</f>
        <v>0</v>
      </c>
      <c r="S1486" s="33">
        <f t="shared" ref="S1486:S1534" si="733">IFERROR(IF($F1486="",0,$D1486*IF($AU1486="22d",$F1486,IF($AU1486="4w",$F1486,IF($AU1486="2w",$F1486,IF($AU1486="1m",$F1486,IF($AU1486="1b",$F1486/6,IF($AU1486="3t",$F1486/4,IF($AU1486="3q",$F1486/3,IF($AU1486="3s",$F1486/2,IF($AU1486="3a",$F1486,IF($AU1486="b2",$F1486/2,IF($AU1486="q1",$F1486/3,IF($AU1486="t1",$F1486/4,IF($AU1486="s1",$F1486/6,IF($AU1486="2b2",$F1486/2,0))))))))))))))),0)</f>
        <v>0</v>
      </c>
      <c r="U1486" s="12">
        <f t="shared" ref="U1486:U1534" si="734">IFERROR(IF($E1486="",0,$D1486*IF($AU1486="22d",$E1486,IF($AU1486="4w",$E1486,IF($AU1486="2w",$E1486,IF($AU1486="1m",$E1486,IF($AU1486="2b",$E1486/6,IF($AU1486="1t",$E1486/4,IF($AU1486="4q",$E1486/3,IF($AU1486="4s",$E1486/2,IF($AU1486="4a",$E1486,IF($AU1486="b2",$E1486/2,IF($AU1486="q1",$E1486/3,IF($AU1486="t2",$E1486/4,IF($AU1486="s1",$E1486/6,IF($AU1486="3b3",$E1486/2,0))))))))))))))),0)</f>
        <v>0</v>
      </c>
      <c r="V1486" s="33">
        <f t="shared" ref="V1486:V1534" si="735">IFERROR(IF($F1486="",0,$D1486*IF($AU1486="22d",$F1486,IF($AU1486="4w",$F1486,IF($AU1486="2w",$F1486,IF($AU1486="1m",$F1486,IF($AU1486="2b",$F1486/6,IF($AU1486="1t",$F1486/4,IF($AU1486="4q",$F1486/3,IF($AU1486="4s",$F1486/2,IF($AU1486="4a",$F1486,IF($AU1486="b2",$F1486/2,IF($AU1486="q1",$F1486/3,IF($AU1486="t2",$F1486/4,IF($AU1486="s1",$F1486/6,IF($AU1486="3b3",$F1486/2,0))))))))))))))),0)</f>
        <v>0</v>
      </c>
      <c r="X1486" s="12">
        <f t="shared" ref="X1486:X1534" si="736">IFERROR(IF($E1486="",0,$D1486*IF($AU1486="22d",$E1486,IF($AU1486="4w",$E1486,IF($AU1486="2w",$E1486,IF($AU1486="1m",$E1486,IF($AU1486="1b",$E1486/6,IF($AU1486="2t",$E1486/4,IF($AU1486="1q",$E1486/3,IF($AU1486="5s",$E1486/2,IF($AU1486="5a",$E1486,IF($AU1486="b3",$E1486/2,IF($AU1486="q2",$E1486/3,IF($AU1486="t2",$E1486/4,IF($AU1486="s1",$E1486/6,IF($AU1486="3b3",$E1486/2,0))))))))))))))),0)</f>
        <v>0</v>
      </c>
      <c r="Y1486" s="33">
        <f t="shared" ref="Y1486:Y1534" si="737">IFERROR(IF($F1486="",0,$D1486*IF($AU1486="22d",$F1486,IF($AU1486="4w",$F1486,IF($AU1486="2w",$F1486,IF($AU1486="1m",$F1486,IF($AU1486="1b",$F1486/6,IF($AU1486="2t",$F1486/4,IF($AU1486="1q",$F1486/3,IF($AU1486="5s",$F1486/2,IF($AU1486="5a",$F1486,IF($AU1486="b3",$F1486/2,IF($AU1486="q2",$F1486/3,IF($AU1486="t2",$F1486/4,IF($AU1486="s1",$F1486/6,IF($AU1486="3b3",$F1486/2,0))))))))))))))),0)</f>
        <v>0</v>
      </c>
      <c r="AA1486" s="12">
        <f t="shared" ref="AA1486:AA1534" si="738">IFERROR(IF($E1486="",0,$D1486*IF($AU1486="22d",$E1486,IF($AU1486="4w",$E1486,IF($AU1486="2w",$E1486,IF($AU1486="1m",$E1486,IF($AU1486="2b",$E1486/6,IF($AU1486="3t",$E1486/4,IF($AU1486="2q",$E1486/3,IF($AU1486="6s",$E1486/2,IF($AU1486="6a",$E1486,IF($AU1486="b3",$E1486/2,IF($AU1486="q2",$E1486/3,IF($AU1486="t2",$E1486/4,IF($AU1486="s1",$E1486/6,IF($AU1486="4b4",$E1486/2,0))))))))))))))),0)</f>
        <v>0</v>
      </c>
      <c r="AB1486" s="33">
        <f t="shared" ref="AB1486:AB1534" si="739">IFERROR(IF($F1486="",0,$D1486*IF($AU1486="22d",$F1486,IF($AU1486="4w",$F1486,IF($AU1486="2w",$F1486,IF($AU1486="1m",$F1486,IF($AU1486="2b",$F1486/6,IF($AU1486="3t",$F1486/4,IF($AU1486="2q",$F1486/3,IF($AU1486="6s",$F1486/2,IF($AU1486="6a",$F1486,IF($AU1486="b3",$F1486/2,IF($AU1486="q2",$F1486/3,IF($AU1486="t2",$F1486/4,IF($AU1486="s1",$F1486/6,IF($AU1486="4b4",$F1486/2,0))))))))))))))),0)</f>
        <v>0</v>
      </c>
      <c r="AD1486" s="12">
        <f t="shared" ref="AD1486:AD1534" si="740">IFERROR(IF($E1486="",0,$D1486*IF($AU1486="22d",$E1486,IF($AU1486="4w",$E1486,IF($AU1486="2w",$E1486,IF($AU1486="1m",$E1486,IF($AU1486="1b",$E1486/6,IF($AU1486="1t",$E1486/4,IF($AU1486="3q",$E1486/3,IF($AU1486="1s",$E1486/2,IF($AU1486="7a",$E1486,IF($AU1486="b3",$E1486/2,IF($AU1486="q2",$E1486/3,IF($AU1486="t3",$E1486/4,IF($AU1486="s2",$E1486/6,IF($AU1486="4b4",$E1486/2,0))))))))))))))),0)</f>
        <v>0</v>
      </c>
      <c r="AE1486" s="33">
        <f t="shared" ref="AE1486:AE1534" si="741">IFERROR(IF($F1486="",0,$D1486*IF($AU1486="22d",$F1486,IF($AU1486="4w",$F1486,IF($AU1486="2w",$F1486,IF($AU1486="1m",$F1486,IF($AU1486="1b",$F1486/6,IF($AU1486="1t",$F1486/4,IF($AU1486="3q",$F1486/3,IF($AU1486="1s",$F1486/2,IF($AU1486="7a",$F1486,IF($AU1486="b3",$F1486/2,IF($AU1486="q2",$F1486/3,IF($AU1486="t3",$F1486/4,IF($AU1486="s2",$F1486/6,IF($AU1486="4b4",$F1486/2,0))))))))))))))),0)</f>
        <v>0</v>
      </c>
      <c r="AG1486" s="12">
        <f t="shared" ref="AG1486:AG1534" si="742">IFERROR(IF($E1486="",0,$D1486*IF($AU1486="22d",$E1486,IF($AU1486="4w",$E1486,IF($AU1486="2w",$E1486,IF($AU1486="1m",$E1486,IF($AU1486="2b",$E1486/6,IF($AU1486="2t",$E1486/4,IF($AU1486="4q",$E1486/3,IF($AU1486="2s",$E1486/2,IF($AU1486="8a",$E1486,IF($AU1486="b4",$E1486/2,IF($AU1486="q2",$E1486/3,IF($AU1486="t3",$E1486/4,IF($AU1486="s2",$E1486/6,IF($AU1486="5b5",$E1486/2,0))))))))))))))),0)</f>
        <v>0</v>
      </c>
      <c r="AH1486" s="33">
        <f t="shared" ref="AH1486:AH1534" si="743">IFERROR(IF($F1486="",0,$D1486*IF($AU1486="22d",$F1486,IF($AU1486="4w",$F1486,IF($AU1486="2w",$F1486,IF($AU1486="1m",$F1486,IF($AU1486="2b",$F1486/6,IF($AU1486="2t",$F1486/4,IF($AU1486="4q",$F1486/3,IF($AU1486="2s",$F1486/2,IF($AU1486="8a",$F1486,IF($AU1486="b4",$F1486/2,IF($AU1486="q2",$F1486/3,IF($AU1486="t3",$F1486/4,IF($AU1486="s2",$F1486/6,IF($AU1486="5b5",$F1486/2,0))))))))))))))),0)</f>
        <v>0</v>
      </c>
      <c r="AJ1486" s="12">
        <f t="shared" ref="AJ1486:AJ1534" si="744">IFERROR(IF($E1486="",0,$D1486*IF($AU1486="22d",$E1486,IF($AU1486="4w",$E1486,IF($AU1486="2w",$E1486,IF($AU1486="1m",$E1486,IF($AU1486="1b",$E1486/6,IF($AU1486="3t",$E1486/4,IF($AU1486="1q",$E1486/3,IF($AU1486="3s",$E1486/2,IF($AU1486="9a",$E1486,IF($AU1486="b5",$E1486/2,IF($AU1486="q3",$E1486/3,IF($AU1486="t3",$E1486/4,IF($AU1486="s2",$E1486/6,IF($AU1486="5b5",$E1486/2,0))))))))))))))),0)</f>
        <v>0</v>
      </c>
      <c r="AK1486" s="33">
        <f t="shared" ref="AK1486:AK1534" si="745">IFERROR(IF($F1486="",0,$D1486*IF($AU1486="22d",$F1486,IF($AU1486="4w",$F1486,IF($AU1486="2w",$F1486,IF($AU1486="1m",$F1486,IF($AU1486="1b",$F1486/6,IF($AU1486="3t",$F1486/4,IF($AU1486="1q",$F1486/3,IF($AU1486="3s",$F1486/2,IF($AU1486="9a",$F1486,IF($AU1486="b5",$F1486/2,IF($AU1486="q3",$F1486/3,IF($AU1486="t3",$F1486/4,IF($AU1486="s2",$F1486/6,IF($AU1486="5b5",$F1486/2,0))))))))))))))),0)</f>
        <v>0</v>
      </c>
      <c r="AM1486" s="12">
        <f t="shared" ref="AM1486:AM1534" si="746">IFERROR(IF($E1486="",0,$D1486*IF($AU1486="22d",$E1486,IF($AU1486="4w",$E1486,IF($AU1486="2w",$E1486,IF($AU1486="1m",$E1486,IF($AU1486="2b",$E1486/6,IF($AU1486="1t",$E1486/4,IF($AU1486="2q",$E1486/3,IF($AU1486="4s",$E1486/2,IF($AU1486="10a",$E1486,IF($AU1486="b5",$E1486/2,IF($AU1486="q3",$E1486/3,IF($AU1486="t4",$E1486/4,IF($AU1486="s2",$E1486/6,IF($AU1486="6b6",$E1486/2,0))))))))))))))),0)</f>
        <v>0</v>
      </c>
      <c r="AN1486" s="33">
        <f t="shared" ref="AN1486:AN1534" si="747">IFERROR(IF($F1486="",0,$D1486*IF($AU1486="22d",$F1486,IF($AU1486="4w",$F1486,IF($AU1486="2w",$F1486,IF($AU1486="1m",$F1486,IF($AU1486="2b",$F1486/6,IF($AU1486="1t",$F1486/4,IF($AU1486="2q",$F1486/3,IF($AU1486="4s",$F1486/2,IF($AU1486="10a",$F1486,IF($AU1486="b5",$F1486/2,IF($AU1486="q3",$F1486/3,IF($AU1486="t4",$F1486/4,IF($AU1486="s2",$F1486/6,IF($AU1486="6b6",$F1486/2,0))))))))))))))),0)</f>
        <v>0</v>
      </c>
      <c r="AP1486" s="12">
        <f t="shared" ref="AP1486:AP1534" si="748">IFERROR(IF($E1486="",0,$D1486*IF($AU1486="22d",$E1486,IF($AU1486="4w",$E1486,IF($AU1486="2w",$E1486,IF($AU1486="1m",$E1486,IF($AU1486="1b",$E1486/6,IF($AU1486="2t",$E1486/4,IF($AU1486="3q",$E1486/3,IF($AU1486="5s",$E1486/2,IF($AU1486="11a",$E1486,IF($AU1486="b6",$E1486/2,IF($AU1486="q3",$E1486/3,IF($AU1486="t4",$E1486/4,IF($AU1486="s2",$E1486/6,IF($AU1486="6b6",$E1486/2,0))))))))))))))),0)</f>
        <v>0</v>
      </c>
      <c r="AQ1486" s="33">
        <f t="shared" ref="AQ1486:AQ1534" si="749">IFERROR(IF($F1486="",0,$D1486*IF($AU1486="22d",$F1486,IF($AU1486="4w",$F1486,IF($AU1486="2w",$F1486,IF($AU1486="1m",$F1486,IF($AU1486="1b",$F1486/6,IF($AU1486="2t",$F1486/4,IF($AU1486="3q",$F1486/3,IF($AU1486="5s",$F1486/2,IF($AU1486="11a",$F1486,IF($AU1486="b6",$F1486/2,IF($AU1486="q3",$F1486/3,IF($AU1486="t4",$F1486/4,IF($AU1486="s2",$F1486/6,IF($AU1486="6b6",$F1486/2,0))))))))))))))),0)</f>
        <v>0</v>
      </c>
      <c r="AS1486" s="12">
        <f t="shared" ref="AS1486:AS1534" si="750">IFERROR(IF($E1486="",0,$D1486*IF($AU1486="22d",$E1486,IF($AU1486="4w",$E1486,IF($AU1486="2w",$E1486,IF($AU1486="1m",$E1486,IF($AU1486="2b",$E1486/6,IF($AU1486="3t",$E1486/4,IF($AU1486="4q",$E1486/3,IF($AU1486="6s",$E1486/2,IF($AU1486="12a",$E1486,IF($AU1486="b6",$E1486/2,IF($AU1486="q3",$E1486/3,IF($AU1486="t4",$E1486/4,IF($AU1486="s2",$E1486/6,IF($AU1486="1b1",$E1486/2,0))))))))))))))),0)</f>
        <v>0</v>
      </c>
      <c r="AT1486" s="33">
        <f t="shared" ref="AT1486:AT1534" si="751">IFERROR(IF($F1486="",0,$D1486*IF($AU1486="22d",$F1486,IF($AU1486="4w",$F1486,IF($AU1486="2w",$F1486,IF($AU1486="1m",$F1486,IF($AU1486="2b",$F1486/6,IF($AU1486="3t",$F1486/4,IF($AU1486="4q",$F1486/3,IF($AU1486="6s",$F1486/2,IF($AU1486="12a",$F1486,IF($AU1486="b6",$F1486/2,IF($AU1486="q3",$F1486/3,IF($AU1486="t4",$F1486/4,IF($AU1486="s2",$F1486/6,IF($AU1486="1b1",$F1486/2,0))))))))))))))),0)</f>
        <v>0</v>
      </c>
      <c r="AU1486" s="158" t="str">
        <f>IF(C1486="","",VLOOKUP(B1486,apoio!P:S,4,0))</f>
        <v/>
      </c>
    </row>
    <row r="1487" spans="1:47" ht="15" customHeight="1" x14ac:dyDescent="0.25">
      <c r="A1487" s="10" t="str">
        <f>IF('1_geral'!$D$12="","",'1_geral'!$A$12)</f>
        <v/>
      </c>
      <c r="B1487" s="48" t="str">
        <f>IF('1_geral'!$G$12="","",'1_geral'!$G$12)</f>
        <v/>
      </c>
      <c r="C1487" s="48" t="str">
        <f>IF('1_geral'!$D$12="","",'1_geral'!$D$12)</f>
        <v/>
      </c>
      <c r="D1487" s="35" t="str">
        <f>IF(C1487="","",1/'3_pessoal'!C$12)</f>
        <v/>
      </c>
      <c r="E1487" s="11">
        <f>IF(C1487="",0,'3_pessoal'!EI$12)</f>
        <v>0</v>
      </c>
      <c r="F1487" s="108">
        <f>IF(C1487="",0,'3_pessoal'!EK$12)</f>
        <v>0</v>
      </c>
      <c r="G1487" s="11">
        <f t="shared" si="727"/>
        <v>0</v>
      </c>
      <c r="I1487" s="11">
        <f t="shared" si="725"/>
        <v>0</v>
      </c>
      <c r="J1487" s="112">
        <f t="shared" si="726"/>
        <v>0</v>
      </c>
      <c r="L1487" s="11">
        <f t="shared" si="728"/>
        <v>0</v>
      </c>
      <c r="M1487" s="108">
        <f t="shared" si="729"/>
        <v>0</v>
      </c>
      <c r="O1487" s="11">
        <f t="shared" si="730"/>
        <v>0</v>
      </c>
      <c r="P1487" s="108">
        <f t="shared" si="731"/>
        <v>0</v>
      </c>
      <c r="R1487" s="11">
        <f t="shared" si="732"/>
        <v>0</v>
      </c>
      <c r="S1487" s="108">
        <f t="shared" si="733"/>
        <v>0</v>
      </c>
      <c r="U1487" s="11">
        <f t="shared" si="734"/>
        <v>0</v>
      </c>
      <c r="V1487" s="108">
        <f t="shared" si="735"/>
        <v>0</v>
      </c>
      <c r="X1487" s="11">
        <f t="shared" si="736"/>
        <v>0</v>
      </c>
      <c r="Y1487" s="108">
        <f t="shared" si="737"/>
        <v>0</v>
      </c>
      <c r="AA1487" s="11">
        <f t="shared" si="738"/>
        <v>0</v>
      </c>
      <c r="AB1487" s="108">
        <f t="shared" si="739"/>
        <v>0</v>
      </c>
      <c r="AD1487" s="11">
        <f t="shared" si="740"/>
        <v>0</v>
      </c>
      <c r="AE1487" s="108">
        <f t="shared" si="741"/>
        <v>0</v>
      </c>
      <c r="AG1487" s="11">
        <f t="shared" si="742"/>
        <v>0</v>
      </c>
      <c r="AH1487" s="108">
        <f t="shared" si="743"/>
        <v>0</v>
      </c>
      <c r="AJ1487" s="11">
        <f t="shared" si="744"/>
        <v>0</v>
      </c>
      <c r="AK1487" s="108">
        <f t="shared" si="745"/>
        <v>0</v>
      </c>
      <c r="AM1487" s="11">
        <f t="shared" si="746"/>
        <v>0</v>
      </c>
      <c r="AN1487" s="108">
        <f t="shared" si="747"/>
        <v>0</v>
      </c>
      <c r="AP1487" s="11">
        <f t="shared" si="748"/>
        <v>0</v>
      </c>
      <c r="AQ1487" s="108">
        <f t="shared" si="749"/>
        <v>0</v>
      </c>
      <c r="AS1487" s="11">
        <f t="shared" si="750"/>
        <v>0</v>
      </c>
      <c r="AT1487" s="108">
        <f t="shared" si="751"/>
        <v>0</v>
      </c>
      <c r="AU1487" s="158" t="str">
        <f>IF(C1487="","",VLOOKUP(B1487,apoio!P:S,4,0))</f>
        <v/>
      </c>
    </row>
    <row r="1488" spans="1:47" ht="15" customHeight="1" x14ac:dyDescent="0.25">
      <c r="A1488" s="7" t="str">
        <f>IF('1_geral'!$D$13="","",'1_geral'!$A$13)</f>
        <v/>
      </c>
      <c r="B1488" s="49" t="str">
        <f>IF('1_geral'!$G$13="","",'1_geral'!$G$13)</f>
        <v/>
      </c>
      <c r="C1488" s="49" t="str">
        <f>IF('1_geral'!$D$13="","",'1_geral'!$D$13)</f>
        <v/>
      </c>
      <c r="D1488" s="35" t="str">
        <f>IF(C1488="","",1/'3_pessoal'!C$13)</f>
        <v/>
      </c>
      <c r="E1488" s="12">
        <f>IF(C1488="",0,'3_pessoal'!EI$13)</f>
        <v>0</v>
      </c>
      <c r="F1488" s="33">
        <f>IF(C1488="",0,'3_pessoal'!EK$13)</f>
        <v>0</v>
      </c>
      <c r="G1488" s="12">
        <f t="shared" si="727"/>
        <v>0</v>
      </c>
      <c r="I1488" s="12">
        <f t="shared" si="725"/>
        <v>0</v>
      </c>
      <c r="J1488" s="12">
        <f t="shared" si="726"/>
        <v>0</v>
      </c>
      <c r="L1488" s="12">
        <f t="shared" si="728"/>
        <v>0</v>
      </c>
      <c r="M1488" s="33">
        <f t="shared" si="729"/>
        <v>0</v>
      </c>
      <c r="O1488" s="12">
        <f t="shared" si="730"/>
        <v>0</v>
      </c>
      <c r="P1488" s="33">
        <f t="shared" si="731"/>
        <v>0</v>
      </c>
      <c r="R1488" s="12">
        <f t="shared" si="732"/>
        <v>0</v>
      </c>
      <c r="S1488" s="33">
        <f t="shared" si="733"/>
        <v>0</v>
      </c>
      <c r="U1488" s="12">
        <f t="shared" si="734"/>
        <v>0</v>
      </c>
      <c r="V1488" s="33">
        <f t="shared" si="735"/>
        <v>0</v>
      </c>
      <c r="X1488" s="12">
        <f t="shared" si="736"/>
        <v>0</v>
      </c>
      <c r="Y1488" s="33">
        <f t="shared" si="737"/>
        <v>0</v>
      </c>
      <c r="AA1488" s="12">
        <f t="shared" si="738"/>
        <v>0</v>
      </c>
      <c r="AB1488" s="33">
        <f t="shared" si="739"/>
        <v>0</v>
      </c>
      <c r="AD1488" s="12">
        <f t="shared" si="740"/>
        <v>0</v>
      </c>
      <c r="AE1488" s="33">
        <f t="shared" si="741"/>
        <v>0</v>
      </c>
      <c r="AG1488" s="12">
        <f t="shared" si="742"/>
        <v>0</v>
      </c>
      <c r="AH1488" s="33">
        <f t="shared" si="743"/>
        <v>0</v>
      </c>
      <c r="AJ1488" s="12">
        <f t="shared" si="744"/>
        <v>0</v>
      </c>
      <c r="AK1488" s="33">
        <f t="shared" si="745"/>
        <v>0</v>
      </c>
      <c r="AM1488" s="12">
        <f t="shared" si="746"/>
        <v>0</v>
      </c>
      <c r="AN1488" s="33">
        <f t="shared" si="747"/>
        <v>0</v>
      </c>
      <c r="AP1488" s="12">
        <f t="shared" si="748"/>
        <v>0</v>
      </c>
      <c r="AQ1488" s="33">
        <f t="shared" si="749"/>
        <v>0</v>
      </c>
      <c r="AS1488" s="12">
        <f t="shared" si="750"/>
        <v>0</v>
      </c>
      <c r="AT1488" s="33">
        <f t="shared" si="751"/>
        <v>0</v>
      </c>
      <c r="AU1488" s="158" t="str">
        <f>IF(C1488="","",VLOOKUP(B1488,apoio!P:S,4,0))</f>
        <v/>
      </c>
    </row>
    <row r="1489" spans="1:47" ht="15" customHeight="1" x14ac:dyDescent="0.25">
      <c r="A1489" s="10" t="str">
        <f>IF('1_geral'!$D$14="","",'1_geral'!$A$14)</f>
        <v/>
      </c>
      <c r="B1489" s="48" t="str">
        <f>IF('1_geral'!$G$14="","",'1_geral'!$G$14)</f>
        <v/>
      </c>
      <c r="C1489" s="48" t="str">
        <f>IF('1_geral'!$D$14="","",'1_geral'!$D$14)</f>
        <v/>
      </c>
      <c r="D1489" s="35" t="str">
        <f>IF(C1489="","",1/'3_pessoal'!C$14)</f>
        <v/>
      </c>
      <c r="E1489" s="11">
        <f>IF(C1489="",0,'3_pessoal'!EI$14)</f>
        <v>0</v>
      </c>
      <c r="F1489" s="108">
        <f>IF(C1489="",0,'3_pessoal'!EK$14)</f>
        <v>0</v>
      </c>
      <c r="G1489" s="11">
        <f t="shared" si="727"/>
        <v>0</v>
      </c>
      <c r="I1489" s="11">
        <f t="shared" si="725"/>
        <v>0</v>
      </c>
      <c r="J1489" s="112">
        <f t="shared" si="726"/>
        <v>0</v>
      </c>
      <c r="L1489" s="11">
        <f t="shared" si="728"/>
        <v>0</v>
      </c>
      <c r="M1489" s="108">
        <f t="shared" si="729"/>
        <v>0</v>
      </c>
      <c r="O1489" s="11">
        <f t="shared" si="730"/>
        <v>0</v>
      </c>
      <c r="P1489" s="108">
        <f t="shared" si="731"/>
        <v>0</v>
      </c>
      <c r="R1489" s="11">
        <f t="shared" si="732"/>
        <v>0</v>
      </c>
      <c r="S1489" s="108">
        <f t="shared" si="733"/>
        <v>0</v>
      </c>
      <c r="U1489" s="11">
        <f t="shared" si="734"/>
        <v>0</v>
      </c>
      <c r="V1489" s="108">
        <f t="shared" si="735"/>
        <v>0</v>
      </c>
      <c r="X1489" s="11">
        <f t="shared" si="736"/>
        <v>0</v>
      </c>
      <c r="Y1489" s="108">
        <f t="shared" si="737"/>
        <v>0</v>
      </c>
      <c r="AA1489" s="11">
        <f t="shared" si="738"/>
        <v>0</v>
      </c>
      <c r="AB1489" s="108">
        <f t="shared" si="739"/>
        <v>0</v>
      </c>
      <c r="AD1489" s="11">
        <f t="shared" si="740"/>
        <v>0</v>
      </c>
      <c r="AE1489" s="108">
        <f t="shared" si="741"/>
        <v>0</v>
      </c>
      <c r="AG1489" s="11">
        <f t="shared" si="742"/>
        <v>0</v>
      </c>
      <c r="AH1489" s="108">
        <f t="shared" si="743"/>
        <v>0</v>
      </c>
      <c r="AJ1489" s="11">
        <f t="shared" si="744"/>
        <v>0</v>
      </c>
      <c r="AK1489" s="108">
        <f t="shared" si="745"/>
        <v>0</v>
      </c>
      <c r="AM1489" s="11">
        <f t="shared" si="746"/>
        <v>0</v>
      </c>
      <c r="AN1489" s="108">
        <f t="shared" si="747"/>
        <v>0</v>
      </c>
      <c r="AP1489" s="11">
        <f t="shared" si="748"/>
        <v>0</v>
      </c>
      <c r="AQ1489" s="108">
        <f t="shared" si="749"/>
        <v>0</v>
      </c>
      <c r="AS1489" s="11">
        <f t="shared" si="750"/>
        <v>0</v>
      </c>
      <c r="AT1489" s="108">
        <f t="shared" si="751"/>
        <v>0</v>
      </c>
      <c r="AU1489" s="158" t="str">
        <f>IF(C1489="","",VLOOKUP(B1489,apoio!P:S,4,0))</f>
        <v/>
      </c>
    </row>
    <row r="1490" spans="1:47" ht="15" customHeight="1" x14ac:dyDescent="0.25">
      <c r="A1490" s="7" t="str">
        <f>IF('1_geral'!$D$15="","",'1_geral'!$A$15)</f>
        <v/>
      </c>
      <c r="B1490" s="49" t="str">
        <f>IF('1_geral'!$G$15="","",'1_geral'!$G$15)</f>
        <v/>
      </c>
      <c r="C1490" s="49" t="str">
        <f>IF('1_geral'!$D$15="","",'1_geral'!$D$15)</f>
        <v/>
      </c>
      <c r="D1490" s="35" t="str">
        <f>IF(C1490="","",1/'3_pessoal'!C$15)</f>
        <v/>
      </c>
      <c r="E1490" s="12">
        <f>IF(C1490="",0,'3_pessoal'!EI$15)</f>
        <v>0</v>
      </c>
      <c r="F1490" s="33">
        <f>IF(C1490="",0,'3_pessoal'!EK$15)</f>
        <v>0</v>
      </c>
      <c r="G1490" s="12">
        <f t="shared" si="727"/>
        <v>0</v>
      </c>
      <c r="I1490" s="12">
        <f t="shared" si="725"/>
        <v>0</v>
      </c>
      <c r="J1490" s="12">
        <f t="shared" si="726"/>
        <v>0</v>
      </c>
      <c r="L1490" s="12">
        <f t="shared" si="728"/>
        <v>0</v>
      </c>
      <c r="M1490" s="33">
        <f t="shared" si="729"/>
        <v>0</v>
      </c>
      <c r="O1490" s="12">
        <f t="shared" si="730"/>
        <v>0</v>
      </c>
      <c r="P1490" s="33">
        <f t="shared" si="731"/>
        <v>0</v>
      </c>
      <c r="R1490" s="12">
        <f t="shared" si="732"/>
        <v>0</v>
      </c>
      <c r="S1490" s="33">
        <f t="shared" si="733"/>
        <v>0</v>
      </c>
      <c r="U1490" s="12">
        <f t="shared" si="734"/>
        <v>0</v>
      </c>
      <c r="V1490" s="33">
        <f t="shared" si="735"/>
        <v>0</v>
      </c>
      <c r="X1490" s="12">
        <f t="shared" si="736"/>
        <v>0</v>
      </c>
      <c r="Y1490" s="33">
        <f t="shared" si="737"/>
        <v>0</v>
      </c>
      <c r="AA1490" s="12">
        <f t="shared" si="738"/>
        <v>0</v>
      </c>
      <c r="AB1490" s="33">
        <f t="shared" si="739"/>
        <v>0</v>
      </c>
      <c r="AD1490" s="12">
        <f t="shared" si="740"/>
        <v>0</v>
      </c>
      <c r="AE1490" s="33">
        <f t="shared" si="741"/>
        <v>0</v>
      </c>
      <c r="AG1490" s="12">
        <f t="shared" si="742"/>
        <v>0</v>
      </c>
      <c r="AH1490" s="33">
        <f t="shared" si="743"/>
        <v>0</v>
      </c>
      <c r="AJ1490" s="12">
        <f t="shared" si="744"/>
        <v>0</v>
      </c>
      <c r="AK1490" s="33">
        <f t="shared" si="745"/>
        <v>0</v>
      </c>
      <c r="AM1490" s="12">
        <f t="shared" si="746"/>
        <v>0</v>
      </c>
      <c r="AN1490" s="33">
        <f t="shared" si="747"/>
        <v>0</v>
      </c>
      <c r="AP1490" s="12">
        <f t="shared" si="748"/>
        <v>0</v>
      </c>
      <c r="AQ1490" s="33">
        <f t="shared" si="749"/>
        <v>0</v>
      </c>
      <c r="AS1490" s="12">
        <f t="shared" si="750"/>
        <v>0</v>
      </c>
      <c r="AT1490" s="33">
        <f t="shared" si="751"/>
        <v>0</v>
      </c>
      <c r="AU1490" s="158" t="str">
        <f>IF(C1490="","",VLOOKUP(B1490,apoio!P:S,4,0))</f>
        <v/>
      </c>
    </row>
    <row r="1491" spans="1:47" ht="15" customHeight="1" x14ac:dyDescent="0.25">
      <c r="A1491" s="10" t="str">
        <f>IF('1_geral'!$D$16="","",'1_geral'!$A$16)</f>
        <v/>
      </c>
      <c r="B1491" s="48" t="str">
        <f>IF('1_geral'!$G$16="","",'1_geral'!$G$16)</f>
        <v/>
      </c>
      <c r="C1491" s="48" t="str">
        <f>IF('1_geral'!$D$16="","",'1_geral'!$D$16)</f>
        <v/>
      </c>
      <c r="D1491" s="35" t="str">
        <f>IF(C1491="","",1/'3_pessoal'!C$16)</f>
        <v/>
      </c>
      <c r="E1491" s="11">
        <f>IF(C1491="",0,'3_pessoal'!EI$16)</f>
        <v>0</v>
      </c>
      <c r="F1491" s="108">
        <f>IF(C1491="",0,'3_pessoal'!EK$16)</f>
        <v>0</v>
      </c>
      <c r="G1491" s="11">
        <f t="shared" si="727"/>
        <v>0</v>
      </c>
      <c r="I1491" s="11">
        <f t="shared" si="725"/>
        <v>0</v>
      </c>
      <c r="J1491" s="112">
        <f t="shared" si="726"/>
        <v>0</v>
      </c>
      <c r="L1491" s="11">
        <f t="shared" si="728"/>
        <v>0</v>
      </c>
      <c r="M1491" s="108">
        <f t="shared" si="729"/>
        <v>0</v>
      </c>
      <c r="O1491" s="11">
        <f t="shared" si="730"/>
        <v>0</v>
      </c>
      <c r="P1491" s="108">
        <f t="shared" si="731"/>
        <v>0</v>
      </c>
      <c r="R1491" s="11">
        <f t="shared" si="732"/>
        <v>0</v>
      </c>
      <c r="S1491" s="108">
        <f t="shared" si="733"/>
        <v>0</v>
      </c>
      <c r="U1491" s="11">
        <f t="shared" si="734"/>
        <v>0</v>
      </c>
      <c r="V1491" s="108">
        <f t="shared" si="735"/>
        <v>0</v>
      </c>
      <c r="X1491" s="11">
        <f t="shared" si="736"/>
        <v>0</v>
      </c>
      <c r="Y1491" s="108">
        <f t="shared" si="737"/>
        <v>0</v>
      </c>
      <c r="AA1491" s="11">
        <f t="shared" si="738"/>
        <v>0</v>
      </c>
      <c r="AB1491" s="108">
        <f t="shared" si="739"/>
        <v>0</v>
      </c>
      <c r="AD1491" s="11">
        <f t="shared" si="740"/>
        <v>0</v>
      </c>
      <c r="AE1491" s="108">
        <f t="shared" si="741"/>
        <v>0</v>
      </c>
      <c r="AG1491" s="11">
        <f t="shared" si="742"/>
        <v>0</v>
      </c>
      <c r="AH1491" s="108">
        <f t="shared" si="743"/>
        <v>0</v>
      </c>
      <c r="AJ1491" s="11">
        <f t="shared" si="744"/>
        <v>0</v>
      </c>
      <c r="AK1491" s="108">
        <f t="shared" si="745"/>
        <v>0</v>
      </c>
      <c r="AM1491" s="11">
        <f t="shared" si="746"/>
        <v>0</v>
      </c>
      <c r="AN1491" s="108">
        <f t="shared" si="747"/>
        <v>0</v>
      </c>
      <c r="AP1491" s="11">
        <f t="shared" si="748"/>
        <v>0</v>
      </c>
      <c r="AQ1491" s="108">
        <f t="shared" si="749"/>
        <v>0</v>
      </c>
      <c r="AS1491" s="11">
        <f t="shared" si="750"/>
        <v>0</v>
      </c>
      <c r="AT1491" s="108">
        <f t="shared" si="751"/>
        <v>0</v>
      </c>
      <c r="AU1491" s="158" t="str">
        <f>IF(C1491="","",VLOOKUP(B1491,apoio!P:S,4,0))</f>
        <v/>
      </c>
    </row>
    <row r="1492" spans="1:47" ht="15" customHeight="1" x14ac:dyDescent="0.25">
      <c r="A1492" s="7" t="str">
        <f>IF('1_geral'!$D$17="","",'1_geral'!$A$17)</f>
        <v/>
      </c>
      <c r="B1492" s="49" t="str">
        <f>IF('1_geral'!$G$17="","",'1_geral'!$G$17)</f>
        <v/>
      </c>
      <c r="C1492" s="49" t="str">
        <f>IF('1_geral'!$D$17="","",'1_geral'!$D$17)</f>
        <v/>
      </c>
      <c r="D1492" s="35" t="str">
        <f>IF(C1492="","",1/'3_pessoal'!C$17)</f>
        <v/>
      </c>
      <c r="E1492" s="12">
        <f>IF(C1492="",0,'3_pessoal'!EI$17)</f>
        <v>0</v>
      </c>
      <c r="F1492" s="33">
        <f>IF(C1492="",0,'3_pessoal'!EK$17)</f>
        <v>0</v>
      </c>
      <c r="G1492" s="12">
        <f t="shared" si="727"/>
        <v>0</v>
      </c>
      <c r="I1492" s="12">
        <f t="shared" si="725"/>
        <v>0</v>
      </c>
      <c r="J1492" s="12">
        <f t="shared" si="726"/>
        <v>0</v>
      </c>
      <c r="L1492" s="12">
        <f t="shared" si="728"/>
        <v>0</v>
      </c>
      <c r="M1492" s="33">
        <f t="shared" si="729"/>
        <v>0</v>
      </c>
      <c r="O1492" s="12">
        <f t="shared" si="730"/>
        <v>0</v>
      </c>
      <c r="P1492" s="33">
        <f t="shared" si="731"/>
        <v>0</v>
      </c>
      <c r="R1492" s="12">
        <f t="shared" si="732"/>
        <v>0</v>
      </c>
      <c r="S1492" s="33">
        <f t="shared" si="733"/>
        <v>0</v>
      </c>
      <c r="U1492" s="12">
        <f t="shared" si="734"/>
        <v>0</v>
      </c>
      <c r="V1492" s="33">
        <f t="shared" si="735"/>
        <v>0</v>
      </c>
      <c r="X1492" s="12">
        <f t="shared" si="736"/>
        <v>0</v>
      </c>
      <c r="Y1492" s="33">
        <f t="shared" si="737"/>
        <v>0</v>
      </c>
      <c r="AA1492" s="12">
        <f t="shared" si="738"/>
        <v>0</v>
      </c>
      <c r="AB1492" s="33">
        <f t="shared" si="739"/>
        <v>0</v>
      </c>
      <c r="AD1492" s="12">
        <f t="shared" si="740"/>
        <v>0</v>
      </c>
      <c r="AE1492" s="33">
        <f t="shared" si="741"/>
        <v>0</v>
      </c>
      <c r="AG1492" s="12">
        <f t="shared" si="742"/>
        <v>0</v>
      </c>
      <c r="AH1492" s="33">
        <f t="shared" si="743"/>
        <v>0</v>
      </c>
      <c r="AJ1492" s="12">
        <f t="shared" si="744"/>
        <v>0</v>
      </c>
      <c r="AK1492" s="33">
        <f t="shared" si="745"/>
        <v>0</v>
      </c>
      <c r="AM1492" s="12">
        <f t="shared" si="746"/>
        <v>0</v>
      </c>
      <c r="AN1492" s="33">
        <f t="shared" si="747"/>
        <v>0</v>
      </c>
      <c r="AP1492" s="12">
        <f t="shared" si="748"/>
        <v>0</v>
      </c>
      <c r="AQ1492" s="33">
        <f t="shared" si="749"/>
        <v>0</v>
      </c>
      <c r="AS1492" s="12">
        <f t="shared" si="750"/>
        <v>0</v>
      </c>
      <c r="AT1492" s="33">
        <f t="shared" si="751"/>
        <v>0</v>
      </c>
      <c r="AU1492" s="158" t="str">
        <f>IF(C1492="","",VLOOKUP(B1492,apoio!P:S,4,0))</f>
        <v/>
      </c>
    </row>
    <row r="1493" spans="1:47" ht="15" customHeight="1" x14ac:dyDescent="0.25">
      <c r="A1493" s="10" t="str">
        <f>IF('1_geral'!$D$18="","",'1_geral'!$A$18)</f>
        <v/>
      </c>
      <c r="B1493" s="48" t="str">
        <f>IF('1_geral'!$G$18="","",'1_geral'!$G$18)</f>
        <v/>
      </c>
      <c r="C1493" s="48" t="str">
        <f>IF('1_geral'!$D$18="","",'1_geral'!$D$18)</f>
        <v/>
      </c>
      <c r="D1493" s="35" t="str">
        <f>IF(C1493="","",1/'3_pessoal'!C$18)</f>
        <v/>
      </c>
      <c r="E1493" s="11">
        <f>IF(C1493="",0,'3_pessoal'!EI$18)</f>
        <v>0</v>
      </c>
      <c r="F1493" s="108">
        <f>IF(C1493="",0,'3_pessoal'!EK$18)</f>
        <v>0</v>
      </c>
      <c r="G1493" s="11">
        <f t="shared" si="727"/>
        <v>0</v>
      </c>
      <c r="I1493" s="11">
        <f t="shared" si="725"/>
        <v>0</v>
      </c>
      <c r="J1493" s="112">
        <f t="shared" si="726"/>
        <v>0</v>
      </c>
      <c r="L1493" s="11">
        <f t="shared" si="728"/>
        <v>0</v>
      </c>
      <c r="M1493" s="108">
        <f t="shared" si="729"/>
        <v>0</v>
      </c>
      <c r="O1493" s="11">
        <f t="shared" si="730"/>
        <v>0</v>
      </c>
      <c r="P1493" s="108">
        <f t="shared" si="731"/>
        <v>0</v>
      </c>
      <c r="R1493" s="11">
        <f t="shared" si="732"/>
        <v>0</v>
      </c>
      <c r="S1493" s="108">
        <f t="shared" si="733"/>
        <v>0</v>
      </c>
      <c r="U1493" s="11">
        <f t="shared" si="734"/>
        <v>0</v>
      </c>
      <c r="V1493" s="108">
        <f t="shared" si="735"/>
        <v>0</v>
      </c>
      <c r="X1493" s="11">
        <f t="shared" si="736"/>
        <v>0</v>
      </c>
      <c r="Y1493" s="108">
        <f t="shared" si="737"/>
        <v>0</v>
      </c>
      <c r="AA1493" s="11">
        <f t="shared" si="738"/>
        <v>0</v>
      </c>
      <c r="AB1493" s="108">
        <f t="shared" si="739"/>
        <v>0</v>
      </c>
      <c r="AD1493" s="11">
        <f t="shared" si="740"/>
        <v>0</v>
      </c>
      <c r="AE1493" s="108">
        <f t="shared" si="741"/>
        <v>0</v>
      </c>
      <c r="AG1493" s="11">
        <f t="shared" si="742"/>
        <v>0</v>
      </c>
      <c r="AH1493" s="108">
        <f t="shared" si="743"/>
        <v>0</v>
      </c>
      <c r="AJ1493" s="11">
        <f t="shared" si="744"/>
        <v>0</v>
      </c>
      <c r="AK1493" s="108">
        <f t="shared" si="745"/>
        <v>0</v>
      </c>
      <c r="AM1493" s="11">
        <f t="shared" si="746"/>
        <v>0</v>
      </c>
      <c r="AN1493" s="108">
        <f t="shared" si="747"/>
        <v>0</v>
      </c>
      <c r="AP1493" s="11">
        <f t="shared" si="748"/>
        <v>0</v>
      </c>
      <c r="AQ1493" s="108">
        <f t="shared" si="749"/>
        <v>0</v>
      </c>
      <c r="AS1493" s="11">
        <f t="shared" si="750"/>
        <v>0</v>
      </c>
      <c r="AT1493" s="108">
        <f t="shared" si="751"/>
        <v>0</v>
      </c>
      <c r="AU1493" s="158" t="str">
        <f>IF(C1493="","",VLOOKUP(B1493,apoio!P:S,4,0))</f>
        <v/>
      </c>
    </row>
    <row r="1494" spans="1:47" ht="15" customHeight="1" x14ac:dyDescent="0.25">
      <c r="A1494" s="7" t="str">
        <f>IF('1_geral'!$D$19="","",'1_geral'!$A$19)</f>
        <v/>
      </c>
      <c r="B1494" s="49" t="str">
        <f>IF('1_geral'!$G$19="","",'1_geral'!$G$19)</f>
        <v/>
      </c>
      <c r="C1494" s="49" t="str">
        <f>IF('1_geral'!$D$19="","",'1_geral'!$D$19)</f>
        <v/>
      </c>
      <c r="D1494" s="35" t="str">
        <f>IF(C1494="","",1/'3_pessoal'!C$19)</f>
        <v/>
      </c>
      <c r="E1494" s="12">
        <f>IF(C1494="",0,'3_pessoal'!EI$19)</f>
        <v>0</v>
      </c>
      <c r="F1494" s="33">
        <f>IF(C1494="",0,'3_pessoal'!EK$19)</f>
        <v>0</v>
      </c>
      <c r="G1494" s="12">
        <f t="shared" si="727"/>
        <v>0</v>
      </c>
      <c r="I1494" s="12">
        <f t="shared" si="725"/>
        <v>0</v>
      </c>
      <c r="J1494" s="12">
        <f t="shared" si="726"/>
        <v>0</v>
      </c>
      <c r="L1494" s="12">
        <f t="shared" si="728"/>
        <v>0</v>
      </c>
      <c r="M1494" s="33">
        <f t="shared" si="729"/>
        <v>0</v>
      </c>
      <c r="O1494" s="12">
        <f t="shared" si="730"/>
        <v>0</v>
      </c>
      <c r="P1494" s="33">
        <f t="shared" si="731"/>
        <v>0</v>
      </c>
      <c r="R1494" s="12">
        <f t="shared" si="732"/>
        <v>0</v>
      </c>
      <c r="S1494" s="33">
        <f t="shared" si="733"/>
        <v>0</v>
      </c>
      <c r="U1494" s="12">
        <f t="shared" si="734"/>
        <v>0</v>
      </c>
      <c r="V1494" s="33">
        <f t="shared" si="735"/>
        <v>0</v>
      </c>
      <c r="X1494" s="12">
        <f t="shared" si="736"/>
        <v>0</v>
      </c>
      <c r="Y1494" s="33">
        <f t="shared" si="737"/>
        <v>0</v>
      </c>
      <c r="AA1494" s="12">
        <f t="shared" si="738"/>
        <v>0</v>
      </c>
      <c r="AB1494" s="33">
        <f t="shared" si="739"/>
        <v>0</v>
      </c>
      <c r="AD1494" s="12">
        <f t="shared" si="740"/>
        <v>0</v>
      </c>
      <c r="AE1494" s="33">
        <f t="shared" si="741"/>
        <v>0</v>
      </c>
      <c r="AG1494" s="12">
        <f t="shared" si="742"/>
        <v>0</v>
      </c>
      <c r="AH1494" s="33">
        <f t="shared" si="743"/>
        <v>0</v>
      </c>
      <c r="AJ1494" s="12">
        <f t="shared" si="744"/>
        <v>0</v>
      </c>
      <c r="AK1494" s="33">
        <f t="shared" si="745"/>
        <v>0</v>
      </c>
      <c r="AM1494" s="12">
        <f t="shared" si="746"/>
        <v>0</v>
      </c>
      <c r="AN1494" s="33">
        <f t="shared" si="747"/>
        <v>0</v>
      </c>
      <c r="AP1494" s="12">
        <f t="shared" si="748"/>
        <v>0</v>
      </c>
      <c r="AQ1494" s="33">
        <f t="shared" si="749"/>
        <v>0</v>
      </c>
      <c r="AS1494" s="12">
        <f t="shared" si="750"/>
        <v>0</v>
      </c>
      <c r="AT1494" s="33">
        <f t="shared" si="751"/>
        <v>0</v>
      </c>
      <c r="AU1494" s="158" t="str">
        <f>IF(C1494="","",VLOOKUP(B1494,apoio!P:S,4,0))</f>
        <v/>
      </c>
    </row>
    <row r="1495" spans="1:47" ht="15" customHeight="1" x14ac:dyDescent="0.25">
      <c r="A1495" s="10" t="str">
        <f>IF('1_geral'!$D$20="","",'1_geral'!$A$20)</f>
        <v/>
      </c>
      <c r="B1495" s="48" t="str">
        <f>IF('1_geral'!$G$20="","",'1_geral'!$G$20)</f>
        <v/>
      </c>
      <c r="C1495" s="48" t="str">
        <f>IF('1_geral'!$D$20="","",'1_geral'!$D$20)</f>
        <v/>
      </c>
      <c r="D1495" s="35" t="str">
        <f>IF(C1495="","",1/'3_pessoal'!C$20)</f>
        <v/>
      </c>
      <c r="E1495" s="11">
        <f>IF(C1495="",0,'3_pessoal'!EI$20)</f>
        <v>0</v>
      </c>
      <c r="F1495" s="108">
        <f>IF(C1495="",0,'3_pessoal'!EK$20)</f>
        <v>0</v>
      </c>
      <c r="G1495" s="11">
        <f t="shared" si="727"/>
        <v>0</v>
      </c>
      <c r="I1495" s="11">
        <f t="shared" si="725"/>
        <v>0</v>
      </c>
      <c r="J1495" s="112">
        <f t="shared" si="726"/>
        <v>0</v>
      </c>
      <c r="L1495" s="11">
        <f t="shared" si="728"/>
        <v>0</v>
      </c>
      <c r="M1495" s="108">
        <f t="shared" si="729"/>
        <v>0</v>
      </c>
      <c r="O1495" s="11">
        <f t="shared" si="730"/>
        <v>0</v>
      </c>
      <c r="P1495" s="108">
        <f t="shared" si="731"/>
        <v>0</v>
      </c>
      <c r="R1495" s="11">
        <f t="shared" si="732"/>
        <v>0</v>
      </c>
      <c r="S1495" s="108">
        <f t="shared" si="733"/>
        <v>0</v>
      </c>
      <c r="U1495" s="11">
        <f t="shared" si="734"/>
        <v>0</v>
      </c>
      <c r="V1495" s="108">
        <f t="shared" si="735"/>
        <v>0</v>
      </c>
      <c r="X1495" s="11">
        <f t="shared" si="736"/>
        <v>0</v>
      </c>
      <c r="Y1495" s="108">
        <f t="shared" si="737"/>
        <v>0</v>
      </c>
      <c r="AA1495" s="11">
        <f t="shared" si="738"/>
        <v>0</v>
      </c>
      <c r="AB1495" s="108">
        <f t="shared" si="739"/>
        <v>0</v>
      </c>
      <c r="AD1495" s="11">
        <f t="shared" si="740"/>
        <v>0</v>
      </c>
      <c r="AE1495" s="108">
        <f t="shared" si="741"/>
        <v>0</v>
      </c>
      <c r="AG1495" s="11">
        <f t="shared" si="742"/>
        <v>0</v>
      </c>
      <c r="AH1495" s="108">
        <f t="shared" si="743"/>
        <v>0</v>
      </c>
      <c r="AJ1495" s="11">
        <f t="shared" si="744"/>
        <v>0</v>
      </c>
      <c r="AK1495" s="108">
        <f t="shared" si="745"/>
        <v>0</v>
      </c>
      <c r="AM1495" s="11">
        <f t="shared" si="746"/>
        <v>0</v>
      </c>
      <c r="AN1495" s="108">
        <f t="shared" si="747"/>
        <v>0</v>
      </c>
      <c r="AP1495" s="11">
        <f t="shared" si="748"/>
        <v>0</v>
      </c>
      <c r="AQ1495" s="108">
        <f t="shared" si="749"/>
        <v>0</v>
      </c>
      <c r="AS1495" s="11">
        <f t="shared" si="750"/>
        <v>0</v>
      </c>
      <c r="AT1495" s="108">
        <f t="shared" si="751"/>
        <v>0</v>
      </c>
      <c r="AU1495" s="158" t="str">
        <f>IF(C1495="","",VLOOKUP(B1495,apoio!P:S,4,0))</f>
        <v/>
      </c>
    </row>
    <row r="1496" spans="1:47" ht="15" customHeight="1" x14ac:dyDescent="0.25">
      <c r="A1496" s="7" t="str">
        <f>IF('1_geral'!$D$21="","",'1_geral'!$A$21)</f>
        <v/>
      </c>
      <c r="B1496" s="49" t="str">
        <f>IF('1_geral'!$G$21="","",'1_geral'!$G$21)</f>
        <v/>
      </c>
      <c r="C1496" s="49" t="str">
        <f>IF('1_geral'!$D$21="","",'1_geral'!$D$21)</f>
        <v/>
      </c>
      <c r="D1496" s="35" t="str">
        <f>IF(C1496="","",1/'3_pessoal'!C$21)</f>
        <v/>
      </c>
      <c r="E1496" s="12">
        <f>IF(C1496="",0,'3_pessoal'!EI$21)</f>
        <v>0</v>
      </c>
      <c r="F1496" s="33">
        <f>IF(C1496="",0,'3_pessoal'!EK$21)</f>
        <v>0</v>
      </c>
      <c r="G1496" s="12">
        <f t="shared" si="727"/>
        <v>0</v>
      </c>
      <c r="I1496" s="12">
        <f t="shared" si="725"/>
        <v>0</v>
      </c>
      <c r="J1496" s="12">
        <f t="shared" si="726"/>
        <v>0</v>
      </c>
      <c r="L1496" s="12">
        <f t="shared" si="728"/>
        <v>0</v>
      </c>
      <c r="M1496" s="33">
        <f t="shared" si="729"/>
        <v>0</v>
      </c>
      <c r="O1496" s="12">
        <f t="shared" si="730"/>
        <v>0</v>
      </c>
      <c r="P1496" s="33">
        <f t="shared" si="731"/>
        <v>0</v>
      </c>
      <c r="R1496" s="12">
        <f t="shared" si="732"/>
        <v>0</v>
      </c>
      <c r="S1496" s="33">
        <f t="shared" si="733"/>
        <v>0</v>
      </c>
      <c r="U1496" s="12">
        <f t="shared" si="734"/>
        <v>0</v>
      </c>
      <c r="V1496" s="33">
        <f t="shared" si="735"/>
        <v>0</v>
      </c>
      <c r="X1496" s="12">
        <f t="shared" si="736"/>
        <v>0</v>
      </c>
      <c r="Y1496" s="33">
        <f t="shared" si="737"/>
        <v>0</v>
      </c>
      <c r="AA1496" s="12">
        <f t="shared" si="738"/>
        <v>0</v>
      </c>
      <c r="AB1496" s="33">
        <f t="shared" si="739"/>
        <v>0</v>
      </c>
      <c r="AD1496" s="12">
        <f t="shared" si="740"/>
        <v>0</v>
      </c>
      <c r="AE1496" s="33">
        <f t="shared" si="741"/>
        <v>0</v>
      </c>
      <c r="AG1496" s="12">
        <f t="shared" si="742"/>
        <v>0</v>
      </c>
      <c r="AH1496" s="33">
        <f t="shared" si="743"/>
        <v>0</v>
      </c>
      <c r="AJ1496" s="12">
        <f t="shared" si="744"/>
        <v>0</v>
      </c>
      <c r="AK1496" s="33">
        <f t="shared" si="745"/>
        <v>0</v>
      </c>
      <c r="AM1496" s="12">
        <f t="shared" si="746"/>
        <v>0</v>
      </c>
      <c r="AN1496" s="33">
        <f t="shared" si="747"/>
        <v>0</v>
      </c>
      <c r="AP1496" s="12">
        <f t="shared" si="748"/>
        <v>0</v>
      </c>
      <c r="AQ1496" s="33">
        <f t="shared" si="749"/>
        <v>0</v>
      </c>
      <c r="AS1496" s="12">
        <f t="shared" si="750"/>
        <v>0</v>
      </c>
      <c r="AT1496" s="33">
        <f t="shared" si="751"/>
        <v>0</v>
      </c>
      <c r="AU1496" s="158" t="str">
        <f>IF(C1496="","",VLOOKUP(B1496,apoio!P:S,4,0))</f>
        <v/>
      </c>
    </row>
    <row r="1497" spans="1:47" ht="15" customHeight="1" x14ac:dyDescent="0.25">
      <c r="A1497" s="10" t="str">
        <f>IF('1_geral'!$D$22="","",'1_geral'!$A$22)</f>
        <v/>
      </c>
      <c r="B1497" s="48" t="str">
        <f>IF('1_geral'!$G$22="","",'1_geral'!$G$22)</f>
        <v/>
      </c>
      <c r="C1497" s="48" t="str">
        <f>IF('1_geral'!$D$22="","",'1_geral'!$D$22)</f>
        <v/>
      </c>
      <c r="D1497" s="35" t="str">
        <f>IF(C1497="","",1/'3_pessoal'!C$22)</f>
        <v/>
      </c>
      <c r="E1497" s="11">
        <f>IF(C1497="",0,'3_pessoal'!EI$22)</f>
        <v>0</v>
      </c>
      <c r="F1497" s="108">
        <f>IF(C1497="",0,'3_pessoal'!EK$22)</f>
        <v>0</v>
      </c>
      <c r="G1497" s="11">
        <f t="shared" si="727"/>
        <v>0</v>
      </c>
      <c r="I1497" s="11">
        <f t="shared" si="725"/>
        <v>0</v>
      </c>
      <c r="J1497" s="112">
        <f t="shared" si="726"/>
        <v>0</v>
      </c>
      <c r="L1497" s="11">
        <f t="shared" si="728"/>
        <v>0</v>
      </c>
      <c r="M1497" s="108">
        <f t="shared" si="729"/>
        <v>0</v>
      </c>
      <c r="O1497" s="11">
        <f t="shared" si="730"/>
        <v>0</v>
      </c>
      <c r="P1497" s="108">
        <f t="shared" si="731"/>
        <v>0</v>
      </c>
      <c r="R1497" s="11">
        <f t="shared" si="732"/>
        <v>0</v>
      </c>
      <c r="S1497" s="108">
        <f t="shared" si="733"/>
        <v>0</v>
      </c>
      <c r="U1497" s="11">
        <f t="shared" si="734"/>
        <v>0</v>
      </c>
      <c r="V1497" s="108">
        <f t="shared" si="735"/>
        <v>0</v>
      </c>
      <c r="X1497" s="11">
        <f t="shared" si="736"/>
        <v>0</v>
      </c>
      <c r="Y1497" s="108">
        <f t="shared" si="737"/>
        <v>0</v>
      </c>
      <c r="AA1497" s="11">
        <f t="shared" si="738"/>
        <v>0</v>
      </c>
      <c r="AB1497" s="108">
        <f t="shared" si="739"/>
        <v>0</v>
      </c>
      <c r="AD1497" s="11">
        <f t="shared" si="740"/>
        <v>0</v>
      </c>
      <c r="AE1497" s="108">
        <f t="shared" si="741"/>
        <v>0</v>
      </c>
      <c r="AG1497" s="11">
        <f t="shared" si="742"/>
        <v>0</v>
      </c>
      <c r="AH1497" s="108">
        <f t="shared" si="743"/>
        <v>0</v>
      </c>
      <c r="AJ1497" s="11">
        <f t="shared" si="744"/>
        <v>0</v>
      </c>
      <c r="AK1497" s="108">
        <f t="shared" si="745"/>
        <v>0</v>
      </c>
      <c r="AM1497" s="11">
        <f t="shared" si="746"/>
        <v>0</v>
      </c>
      <c r="AN1497" s="108">
        <f t="shared" si="747"/>
        <v>0</v>
      </c>
      <c r="AP1497" s="11">
        <f t="shared" si="748"/>
        <v>0</v>
      </c>
      <c r="AQ1497" s="108">
        <f t="shared" si="749"/>
        <v>0</v>
      </c>
      <c r="AS1497" s="11">
        <f t="shared" si="750"/>
        <v>0</v>
      </c>
      <c r="AT1497" s="108">
        <f t="shared" si="751"/>
        <v>0</v>
      </c>
      <c r="AU1497" s="158" t="str">
        <f>IF(C1497="","",VLOOKUP(B1497,apoio!P:S,4,0))</f>
        <v/>
      </c>
    </row>
    <row r="1498" spans="1:47" ht="15" customHeight="1" x14ac:dyDescent="0.25">
      <c r="A1498" s="7" t="str">
        <f>IF('1_geral'!$D$23="","",'1_geral'!$A$23)</f>
        <v/>
      </c>
      <c r="B1498" s="49" t="str">
        <f>IF('1_geral'!$G$23="","",'1_geral'!$G$23)</f>
        <v/>
      </c>
      <c r="C1498" s="49" t="str">
        <f>IF('1_geral'!$D$23="","",'1_geral'!$D$23)</f>
        <v/>
      </c>
      <c r="D1498" s="35" t="str">
        <f>IF(C1498="","",1/'3_pessoal'!C$23)</f>
        <v/>
      </c>
      <c r="E1498" s="12">
        <f>IF(C1498="",0,'3_pessoal'!EI$23)</f>
        <v>0</v>
      </c>
      <c r="F1498" s="33">
        <f>IF(C1498="",0,'3_pessoal'!EK$23)</f>
        <v>0</v>
      </c>
      <c r="G1498" s="12">
        <f t="shared" si="727"/>
        <v>0</v>
      </c>
      <c r="I1498" s="12">
        <f t="shared" si="725"/>
        <v>0</v>
      </c>
      <c r="J1498" s="12">
        <f t="shared" si="726"/>
        <v>0</v>
      </c>
      <c r="L1498" s="12">
        <f t="shared" si="728"/>
        <v>0</v>
      </c>
      <c r="M1498" s="33">
        <f t="shared" si="729"/>
        <v>0</v>
      </c>
      <c r="O1498" s="12">
        <f t="shared" si="730"/>
        <v>0</v>
      </c>
      <c r="P1498" s="33">
        <f t="shared" si="731"/>
        <v>0</v>
      </c>
      <c r="R1498" s="12">
        <f t="shared" si="732"/>
        <v>0</v>
      </c>
      <c r="S1498" s="33">
        <f t="shared" si="733"/>
        <v>0</v>
      </c>
      <c r="U1498" s="12">
        <f t="shared" si="734"/>
        <v>0</v>
      </c>
      <c r="V1498" s="33">
        <f t="shared" si="735"/>
        <v>0</v>
      </c>
      <c r="X1498" s="12">
        <f t="shared" si="736"/>
        <v>0</v>
      </c>
      <c r="Y1498" s="33">
        <f t="shared" si="737"/>
        <v>0</v>
      </c>
      <c r="AA1498" s="12">
        <f t="shared" si="738"/>
        <v>0</v>
      </c>
      <c r="AB1498" s="33">
        <f t="shared" si="739"/>
        <v>0</v>
      </c>
      <c r="AD1498" s="12">
        <f t="shared" si="740"/>
        <v>0</v>
      </c>
      <c r="AE1498" s="33">
        <f t="shared" si="741"/>
        <v>0</v>
      </c>
      <c r="AG1498" s="12">
        <f t="shared" si="742"/>
        <v>0</v>
      </c>
      <c r="AH1498" s="33">
        <f t="shared" si="743"/>
        <v>0</v>
      </c>
      <c r="AJ1498" s="12">
        <f t="shared" si="744"/>
        <v>0</v>
      </c>
      <c r="AK1498" s="33">
        <f t="shared" si="745"/>
        <v>0</v>
      </c>
      <c r="AM1498" s="12">
        <f t="shared" si="746"/>
        <v>0</v>
      </c>
      <c r="AN1498" s="33">
        <f t="shared" si="747"/>
        <v>0</v>
      </c>
      <c r="AP1498" s="12">
        <f t="shared" si="748"/>
        <v>0</v>
      </c>
      <c r="AQ1498" s="33">
        <f t="shared" si="749"/>
        <v>0</v>
      </c>
      <c r="AS1498" s="12">
        <f t="shared" si="750"/>
        <v>0</v>
      </c>
      <c r="AT1498" s="33">
        <f t="shared" si="751"/>
        <v>0</v>
      </c>
      <c r="AU1498" s="158" t="str">
        <f>IF(C1498="","",VLOOKUP(B1498,apoio!P:S,4,0))</f>
        <v/>
      </c>
    </row>
    <row r="1499" spans="1:47" ht="15" customHeight="1" x14ac:dyDescent="0.25">
      <c r="A1499" s="10" t="str">
        <f>IF('1_geral'!$D$24="","",'1_geral'!$A$24)</f>
        <v/>
      </c>
      <c r="B1499" s="48" t="str">
        <f>IF('1_geral'!$G$24="","",'1_geral'!$G$24)</f>
        <v/>
      </c>
      <c r="C1499" s="48" t="str">
        <f>IF('1_geral'!$D$24="","",'1_geral'!$D$24)</f>
        <v/>
      </c>
      <c r="D1499" s="35" t="str">
        <f>IF(C1499="","",1/'3_pessoal'!C$24)</f>
        <v/>
      </c>
      <c r="E1499" s="11">
        <f>IF(C1499="",0,'3_pessoal'!EI$24)</f>
        <v>0</v>
      </c>
      <c r="F1499" s="108">
        <f>IF(C1499="",0,'3_pessoal'!EK$24)</f>
        <v>0</v>
      </c>
      <c r="G1499" s="11">
        <f t="shared" si="727"/>
        <v>0</v>
      </c>
      <c r="I1499" s="11">
        <f t="shared" si="725"/>
        <v>0</v>
      </c>
      <c r="J1499" s="112">
        <f t="shared" si="726"/>
        <v>0</v>
      </c>
      <c r="L1499" s="11">
        <f t="shared" si="728"/>
        <v>0</v>
      </c>
      <c r="M1499" s="108">
        <f t="shared" si="729"/>
        <v>0</v>
      </c>
      <c r="O1499" s="11">
        <f t="shared" si="730"/>
        <v>0</v>
      </c>
      <c r="P1499" s="108">
        <f t="shared" si="731"/>
        <v>0</v>
      </c>
      <c r="R1499" s="11">
        <f t="shared" si="732"/>
        <v>0</v>
      </c>
      <c r="S1499" s="108">
        <f t="shared" si="733"/>
        <v>0</v>
      </c>
      <c r="U1499" s="11">
        <f t="shared" si="734"/>
        <v>0</v>
      </c>
      <c r="V1499" s="108">
        <f t="shared" si="735"/>
        <v>0</v>
      </c>
      <c r="X1499" s="11">
        <f t="shared" si="736"/>
        <v>0</v>
      </c>
      <c r="Y1499" s="108">
        <f t="shared" si="737"/>
        <v>0</v>
      </c>
      <c r="AA1499" s="11">
        <f t="shared" si="738"/>
        <v>0</v>
      </c>
      <c r="AB1499" s="108">
        <f t="shared" si="739"/>
        <v>0</v>
      </c>
      <c r="AD1499" s="11">
        <f t="shared" si="740"/>
        <v>0</v>
      </c>
      <c r="AE1499" s="108">
        <f t="shared" si="741"/>
        <v>0</v>
      </c>
      <c r="AG1499" s="11">
        <f t="shared" si="742"/>
        <v>0</v>
      </c>
      <c r="AH1499" s="108">
        <f t="shared" si="743"/>
        <v>0</v>
      </c>
      <c r="AJ1499" s="11">
        <f t="shared" si="744"/>
        <v>0</v>
      </c>
      <c r="AK1499" s="108">
        <f t="shared" si="745"/>
        <v>0</v>
      </c>
      <c r="AM1499" s="11">
        <f t="shared" si="746"/>
        <v>0</v>
      </c>
      <c r="AN1499" s="108">
        <f t="shared" si="747"/>
        <v>0</v>
      </c>
      <c r="AP1499" s="11">
        <f t="shared" si="748"/>
        <v>0</v>
      </c>
      <c r="AQ1499" s="108">
        <f t="shared" si="749"/>
        <v>0</v>
      </c>
      <c r="AS1499" s="11">
        <f t="shared" si="750"/>
        <v>0</v>
      </c>
      <c r="AT1499" s="108">
        <f t="shared" si="751"/>
        <v>0</v>
      </c>
      <c r="AU1499" s="158" t="str">
        <f>IF(C1499="","",VLOOKUP(B1499,apoio!P:S,4,0))</f>
        <v/>
      </c>
    </row>
    <row r="1500" spans="1:47" ht="15" customHeight="1" x14ac:dyDescent="0.25">
      <c r="A1500" s="7" t="str">
        <f>IF('1_geral'!$D$25="","",'1_geral'!$A$25)</f>
        <v/>
      </c>
      <c r="B1500" s="49" t="str">
        <f>IF('1_geral'!$G$25="","",'1_geral'!$G$25)</f>
        <v/>
      </c>
      <c r="C1500" s="49" t="str">
        <f>IF('1_geral'!$D$25="","",'1_geral'!$D$25)</f>
        <v/>
      </c>
      <c r="D1500" s="35" t="str">
        <f>IF(C1500="","",1/'3_pessoal'!C$25)</f>
        <v/>
      </c>
      <c r="E1500" s="12">
        <f>IF(C1500="",0,'3_pessoal'!EI$25)</f>
        <v>0</v>
      </c>
      <c r="F1500" s="33">
        <f>IF(C1500="",0,'3_pessoal'!EK$25)</f>
        <v>0</v>
      </c>
      <c r="G1500" s="12">
        <f t="shared" si="727"/>
        <v>0</v>
      </c>
      <c r="I1500" s="12">
        <f t="shared" si="725"/>
        <v>0</v>
      </c>
      <c r="J1500" s="12">
        <f t="shared" si="726"/>
        <v>0</v>
      </c>
      <c r="L1500" s="12">
        <f t="shared" si="728"/>
        <v>0</v>
      </c>
      <c r="M1500" s="33">
        <f t="shared" si="729"/>
        <v>0</v>
      </c>
      <c r="O1500" s="12">
        <f t="shared" si="730"/>
        <v>0</v>
      </c>
      <c r="P1500" s="33">
        <f t="shared" si="731"/>
        <v>0</v>
      </c>
      <c r="R1500" s="12">
        <f t="shared" si="732"/>
        <v>0</v>
      </c>
      <c r="S1500" s="33">
        <f t="shared" si="733"/>
        <v>0</v>
      </c>
      <c r="U1500" s="12">
        <f t="shared" si="734"/>
        <v>0</v>
      </c>
      <c r="V1500" s="33">
        <f t="shared" si="735"/>
        <v>0</v>
      </c>
      <c r="X1500" s="12">
        <f t="shared" si="736"/>
        <v>0</v>
      </c>
      <c r="Y1500" s="33">
        <f t="shared" si="737"/>
        <v>0</v>
      </c>
      <c r="AA1500" s="12">
        <f t="shared" si="738"/>
        <v>0</v>
      </c>
      <c r="AB1500" s="33">
        <f t="shared" si="739"/>
        <v>0</v>
      </c>
      <c r="AD1500" s="12">
        <f t="shared" si="740"/>
        <v>0</v>
      </c>
      <c r="AE1500" s="33">
        <f t="shared" si="741"/>
        <v>0</v>
      </c>
      <c r="AG1500" s="12">
        <f t="shared" si="742"/>
        <v>0</v>
      </c>
      <c r="AH1500" s="33">
        <f t="shared" si="743"/>
        <v>0</v>
      </c>
      <c r="AJ1500" s="12">
        <f t="shared" si="744"/>
        <v>0</v>
      </c>
      <c r="AK1500" s="33">
        <f t="shared" si="745"/>
        <v>0</v>
      </c>
      <c r="AM1500" s="12">
        <f t="shared" si="746"/>
        <v>0</v>
      </c>
      <c r="AN1500" s="33">
        <f t="shared" si="747"/>
        <v>0</v>
      </c>
      <c r="AP1500" s="12">
        <f t="shared" si="748"/>
        <v>0</v>
      </c>
      <c r="AQ1500" s="33">
        <f t="shared" si="749"/>
        <v>0</v>
      </c>
      <c r="AS1500" s="12">
        <f t="shared" si="750"/>
        <v>0</v>
      </c>
      <c r="AT1500" s="33">
        <f t="shared" si="751"/>
        <v>0</v>
      </c>
      <c r="AU1500" s="158" t="str">
        <f>IF(C1500="","",VLOOKUP(B1500,apoio!P:S,4,0))</f>
        <v/>
      </c>
    </row>
    <row r="1501" spans="1:47" ht="15" customHeight="1" x14ac:dyDescent="0.25">
      <c r="A1501" s="10" t="str">
        <f>IF('1_geral'!$D$26="","",'1_geral'!$A$26)</f>
        <v/>
      </c>
      <c r="B1501" s="48" t="str">
        <f>IF('1_geral'!$G$26="","",'1_geral'!$G$26)</f>
        <v/>
      </c>
      <c r="C1501" s="48" t="str">
        <f>IF('1_geral'!$D$26="","",'1_geral'!$D$26)</f>
        <v/>
      </c>
      <c r="D1501" s="35" t="str">
        <f>IF(C1501="","",1/'3_pessoal'!C$26)</f>
        <v/>
      </c>
      <c r="E1501" s="11">
        <f>IF(C1501="",0,'3_pessoal'!EI$26)</f>
        <v>0</v>
      </c>
      <c r="F1501" s="108">
        <f>IF(C1501="",0,'3_pessoal'!EK$26)</f>
        <v>0</v>
      </c>
      <c r="G1501" s="11">
        <f t="shared" si="727"/>
        <v>0</v>
      </c>
      <c r="I1501" s="11">
        <f t="shared" si="725"/>
        <v>0</v>
      </c>
      <c r="J1501" s="112">
        <f t="shared" si="726"/>
        <v>0</v>
      </c>
      <c r="L1501" s="11">
        <f t="shared" si="728"/>
        <v>0</v>
      </c>
      <c r="M1501" s="108">
        <f t="shared" si="729"/>
        <v>0</v>
      </c>
      <c r="O1501" s="11">
        <f t="shared" si="730"/>
        <v>0</v>
      </c>
      <c r="P1501" s="108">
        <f t="shared" si="731"/>
        <v>0</v>
      </c>
      <c r="R1501" s="11">
        <f t="shared" si="732"/>
        <v>0</v>
      </c>
      <c r="S1501" s="108">
        <f t="shared" si="733"/>
        <v>0</v>
      </c>
      <c r="U1501" s="11">
        <f t="shared" si="734"/>
        <v>0</v>
      </c>
      <c r="V1501" s="108">
        <f t="shared" si="735"/>
        <v>0</v>
      </c>
      <c r="X1501" s="11">
        <f t="shared" si="736"/>
        <v>0</v>
      </c>
      <c r="Y1501" s="108">
        <f t="shared" si="737"/>
        <v>0</v>
      </c>
      <c r="AA1501" s="11">
        <f t="shared" si="738"/>
        <v>0</v>
      </c>
      <c r="AB1501" s="108">
        <f t="shared" si="739"/>
        <v>0</v>
      </c>
      <c r="AD1501" s="11">
        <f t="shared" si="740"/>
        <v>0</v>
      </c>
      <c r="AE1501" s="108">
        <f t="shared" si="741"/>
        <v>0</v>
      </c>
      <c r="AG1501" s="11">
        <f t="shared" si="742"/>
        <v>0</v>
      </c>
      <c r="AH1501" s="108">
        <f t="shared" si="743"/>
        <v>0</v>
      </c>
      <c r="AJ1501" s="11">
        <f t="shared" si="744"/>
        <v>0</v>
      </c>
      <c r="AK1501" s="108">
        <f t="shared" si="745"/>
        <v>0</v>
      </c>
      <c r="AM1501" s="11">
        <f t="shared" si="746"/>
        <v>0</v>
      </c>
      <c r="AN1501" s="108">
        <f t="shared" si="747"/>
        <v>0</v>
      </c>
      <c r="AP1501" s="11">
        <f t="shared" si="748"/>
        <v>0</v>
      </c>
      <c r="AQ1501" s="108">
        <f t="shared" si="749"/>
        <v>0</v>
      </c>
      <c r="AS1501" s="11">
        <f t="shared" si="750"/>
        <v>0</v>
      </c>
      <c r="AT1501" s="108">
        <f t="shared" si="751"/>
        <v>0</v>
      </c>
      <c r="AU1501" s="158" t="str">
        <f>IF(C1501="","",VLOOKUP(B1501,apoio!P:S,4,0))</f>
        <v/>
      </c>
    </row>
    <row r="1502" spans="1:47" ht="15" customHeight="1" x14ac:dyDescent="0.25">
      <c r="A1502" s="7" t="str">
        <f>IF('1_geral'!$D$27="","",'1_geral'!$A$27)</f>
        <v/>
      </c>
      <c r="B1502" s="49" t="str">
        <f>IF('1_geral'!$G$27="","",'1_geral'!$G$27)</f>
        <v/>
      </c>
      <c r="C1502" s="49" t="str">
        <f>IF('1_geral'!$D$27="","",'1_geral'!$D$27)</f>
        <v/>
      </c>
      <c r="D1502" s="35" t="str">
        <f>IF(C1502="","",1/'3_pessoal'!C$27)</f>
        <v/>
      </c>
      <c r="E1502" s="12">
        <f>IF(C1502="",0,'3_pessoal'!EI$27)</f>
        <v>0</v>
      </c>
      <c r="F1502" s="33">
        <f>IF(C1502="",0,'3_pessoal'!EK$27)</f>
        <v>0</v>
      </c>
      <c r="G1502" s="12">
        <f t="shared" si="727"/>
        <v>0</v>
      </c>
      <c r="I1502" s="12">
        <f t="shared" si="725"/>
        <v>0</v>
      </c>
      <c r="J1502" s="12">
        <f t="shared" si="726"/>
        <v>0</v>
      </c>
      <c r="L1502" s="12">
        <f t="shared" si="728"/>
        <v>0</v>
      </c>
      <c r="M1502" s="33">
        <f t="shared" si="729"/>
        <v>0</v>
      </c>
      <c r="O1502" s="12">
        <f t="shared" si="730"/>
        <v>0</v>
      </c>
      <c r="P1502" s="33">
        <f t="shared" si="731"/>
        <v>0</v>
      </c>
      <c r="R1502" s="12">
        <f t="shared" si="732"/>
        <v>0</v>
      </c>
      <c r="S1502" s="33">
        <f t="shared" si="733"/>
        <v>0</v>
      </c>
      <c r="U1502" s="12">
        <f t="shared" si="734"/>
        <v>0</v>
      </c>
      <c r="V1502" s="33">
        <f t="shared" si="735"/>
        <v>0</v>
      </c>
      <c r="X1502" s="12">
        <f t="shared" si="736"/>
        <v>0</v>
      </c>
      <c r="Y1502" s="33">
        <f t="shared" si="737"/>
        <v>0</v>
      </c>
      <c r="AA1502" s="12">
        <f t="shared" si="738"/>
        <v>0</v>
      </c>
      <c r="AB1502" s="33">
        <f t="shared" si="739"/>
        <v>0</v>
      </c>
      <c r="AD1502" s="12">
        <f t="shared" si="740"/>
        <v>0</v>
      </c>
      <c r="AE1502" s="33">
        <f t="shared" si="741"/>
        <v>0</v>
      </c>
      <c r="AG1502" s="12">
        <f t="shared" si="742"/>
        <v>0</v>
      </c>
      <c r="AH1502" s="33">
        <f t="shared" si="743"/>
        <v>0</v>
      </c>
      <c r="AJ1502" s="12">
        <f t="shared" si="744"/>
        <v>0</v>
      </c>
      <c r="AK1502" s="33">
        <f t="shared" si="745"/>
        <v>0</v>
      </c>
      <c r="AM1502" s="12">
        <f t="shared" si="746"/>
        <v>0</v>
      </c>
      <c r="AN1502" s="33">
        <f t="shared" si="747"/>
        <v>0</v>
      </c>
      <c r="AP1502" s="12">
        <f t="shared" si="748"/>
        <v>0</v>
      </c>
      <c r="AQ1502" s="33">
        <f t="shared" si="749"/>
        <v>0</v>
      </c>
      <c r="AS1502" s="12">
        <f t="shared" si="750"/>
        <v>0</v>
      </c>
      <c r="AT1502" s="33">
        <f t="shared" si="751"/>
        <v>0</v>
      </c>
      <c r="AU1502" s="158" t="str">
        <f>IF(C1502="","",VLOOKUP(B1502,apoio!P:S,4,0))</f>
        <v/>
      </c>
    </row>
    <row r="1503" spans="1:47" ht="15" customHeight="1" x14ac:dyDescent="0.25">
      <c r="A1503" s="10" t="str">
        <f>IF('1_geral'!$D$28="","",'1_geral'!$A$28)</f>
        <v/>
      </c>
      <c r="B1503" s="48" t="str">
        <f>IF('1_geral'!$G$28="","",'1_geral'!$G$28)</f>
        <v/>
      </c>
      <c r="C1503" s="48" t="str">
        <f>IF('1_geral'!$D$28="","",'1_geral'!$D$28)</f>
        <v/>
      </c>
      <c r="D1503" s="35" t="str">
        <f>IF(C1503="","",1/'3_pessoal'!C$28)</f>
        <v/>
      </c>
      <c r="E1503" s="11">
        <f>IF(C1503="",0,'3_pessoal'!EI$28)</f>
        <v>0</v>
      </c>
      <c r="F1503" s="108">
        <f>IF(C1503="",0,'3_pessoal'!EK$28)</f>
        <v>0</v>
      </c>
      <c r="G1503" s="11">
        <f t="shared" si="727"/>
        <v>0</v>
      </c>
      <c r="I1503" s="11">
        <f t="shared" si="725"/>
        <v>0</v>
      </c>
      <c r="J1503" s="112">
        <f t="shared" si="726"/>
        <v>0</v>
      </c>
      <c r="L1503" s="11">
        <f t="shared" si="728"/>
        <v>0</v>
      </c>
      <c r="M1503" s="108">
        <f t="shared" si="729"/>
        <v>0</v>
      </c>
      <c r="O1503" s="11">
        <f t="shared" si="730"/>
        <v>0</v>
      </c>
      <c r="P1503" s="108">
        <f t="shared" si="731"/>
        <v>0</v>
      </c>
      <c r="R1503" s="11">
        <f t="shared" si="732"/>
        <v>0</v>
      </c>
      <c r="S1503" s="108">
        <f t="shared" si="733"/>
        <v>0</v>
      </c>
      <c r="U1503" s="11">
        <f t="shared" si="734"/>
        <v>0</v>
      </c>
      <c r="V1503" s="108">
        <f t="shared" si="735"/>
        <v>0</v>
      </c>
      <c r="X1503" s="11">
        <f t="shared" si="736"/>
        <v>0</v>
      </c>
      <c r="Y1503" s="108">
        <f t="shared" si="737"/>
        <v>0</v>
      </c>
      <c r="AA1503" s="11">
        <f t="shared" si="738"/>
        <v>0</v>
      </c>
      <c r="AB1503" s="108">
        <f t="shared" si="739"/>
        <v>0</v>
      </c>
      <c r="AD1503" s="11">
        <f t="shared" si="740"/>
        <v>0</v>
      </c>
      <c r="AE1503" s="108">
        <f t="shared" si="741"/>
        <v>0</v>
      </c>
      <c r="AG1503" s="11">
        <f t="shared" si="742"/>
        <v>0</v>
      </c>
      <c r="AH1503" s="108">
        <f t="shared" si="743"/>
        <v>0</v>
      </c>
      <c r="AJ1503" s="11">
        <f t="shared" si="744"/>
        <v>0</v>
      </c>
      <c r="AK1503" s="108">
        <f t="shared" si="745"/>
        <v>0</v>
      </c>
      <c r="AM1503" s="11">
        <f t="shared" si="746"/>
        <v>0</v>
      </c>
      <c r="AN1503" s="108">
        <f t="shared" si="747"/>
        <v>0</v>
      </c>
      <c r="AP1503" s="11">
        <f t="shared" si="748"/>
        <v>0</v>
      </c>
      <c r="AQ1503" s="108">
        <f t="shared" si="749"/>
        <v>0</v>
      </c>
      <c r="AS1503" s="11">
        <f t="shared" si="750"/>
        <v>0</v>
      </c>
      <c r="AT1503" s="108">
        <f t="shared" si="751"/>
        <v>0</v>
      </c>
      <c r="AU1503" s="158" t="str">
        <f>IF(C1503="","",VLOOKUP(B1503,apoio!P:S,4,0))</f>
        <v/>
      </c>
    </row>
    <row r="1504" spans="1:47" ht="15" customHeight="1" x14ac:dyDescent="0.25">
      <c r="A1504" s="7" t="str">
        <f>IF('1_geral'!$D$29="","",'1_geral'!$A$29)</f>
        <v/>
      </c>
      <c r="B1504" s="49" t="str">
        <f>IF('1_geral'!$G$29="","",'1_geral'!$G$29)</f>
        <v/>
      </c>
      <c r="C1504" s="49" t="str">
        <f>IF('1_geral'!$D$29="","",'1_geral'!$D$29)</f>
        <v/>
      </c>
      <c r="D1504" s="35" t="str">
        <f>IF(C1504="","",1/'3_pessoal'!C$29)</f>
        <v/>
      </c>
      <c r="E1504" s="12">
        <f>IF(C1504="",0,'3_pessoal'!EI$29)</f>
        <v>0</v>
      </c>
      <c r="F1504" s="33">
        <f>IF(C1504="",0,'3_pessoal'!EK$29)</f>
        <v>0</v>
      </c>
      <c r="G1504" s="12">
        <f t="shared" si="727"/>
        <v>0</v>
      </c>
      <c r="I1504" s="12">
        <f t="shared" si="725"/>
        <v>0</v>
      </c>
      <c r="J1504" s="12">
        <f t="shared" si="726"/>
        <v>0</v>
      </c>
      <c r="L1504" s="12">
        <f t="shared" si="728"/>
        <v>0</v>
      </c>
      <c r="M1504" s="33">
        <f t="shared" si="729"/>
        <v>0</v>
      </c>
      <c r="O1504" s="12">
        <f t="shared" si="730"/>
        <v>0</v>
      </c>
      <c r="P1504" s="33">
        <f t="shared" si="731"/>
        <v>0</v>
      </c>
      <c r="R1504" s="12">
        <f t="shared" si="732"/>
        <v>0</v>
      </c>
      <c r="S1504" s="33">
        <f t="shared" si="733"/>
        <v>0</v>
      </c>
      <c r="U1504" s="12">
        <f t="shared" si="734"/>
        <v>0</v>
      </c>
      <c r="V1504" s="33">
        <f t="shared" si="735"/>
        <v>0</v>
      </c>
      <c r="X1504" s="12">
        <f t="shared" si="736"/>
        <v>0</v>
      </c>
      <c r="Y1504" s="33">
        <f t="shared" si="737"/>
        <v>0</v>
      </c>
      <c r="AA1504" s="12">
        <f t="shared" si="738"/>
        <v>0</v>
      </c>
      <c r="AB1504" s="33">
        <f t="shared" si="739"/>
        <v>0</v>
      </c>
      <c r="AD1504" s="12">
        <f t="shared" si="740"/>
        <v>0</v>
      </c>
      <c r="AE1504" s="33">
        <f t="shared" si="741"/>
        <v>0</v>
      </c>
      <c r="AG1504" s="12">
        <f t="shared" si="742"/>
        <v>0</v>
      </c>
      <c r="AH1504" s="33">
        <f t="shared" si="743"/>
        <v>0</v>
      </c>
      <c r="AJ1504" s="12">
        <f t="shared" si="744"/>
        <v>0</v>
      </c>
      <c r="AK1504" s="33">
        <f t="shared" si="745"/>
        <v>0</v>
      </c>
      <c r="AM1504" s="12">
        <f t="shared" si="746"/>
        <v>0</v>
      </c>
      <c r="AN1504" s="33">
        <f t="shared" si="747"/>
        <v>0</v>
      </c>
      <c r="AP1504" s="12">
        <f t="shared" si="748"/>
        <v>0</v>
      </c>
      <c r="AQ1504" s="33">
        <f t="shared" si="749"/>
        <v>0</v>
      </c>
      <c r="AS1504" s="12">
        <f t="shared" si="750"/>
        <v>0</v>
      </c>
      <c r="AT1504" s="33">
        <f t="shared" si="751"/>
        <v>0</v>
      </c>
      <c r="AU1504" s="158" t="str">
        <f>IF(C1504="","",VLOOKUP(B1504,apoio!P:S,4,0))</f>
        <v/>
      </c>
    </row>
    <row r="1505" spans="1:47" ht="15" customHeight="1" x14ac:dyDescent="0.25">
      <c r="A1505" s="10" t="str">
        <f>IF('1_geral'!$D$30="","",'1_geral'!$A$30)</f>
        <v/>
      </c>
      <c r="B1505" s="48" t="str">
        <f>IF('1_geral'!$G$30="","",'1_geral'!$G$30)</f>
        <v/>
      </c>
      <c r="C1505" s="48" t="str">
        <f>IF('1_geral'!$D$30="","",'1_geral'!$D$30)</f>
        <v/>
      </c>
      <c r="D1505" s="35" t="str">
        <f>IF(C1505="","",1/'3_pessoal'!C$30)</f>
        <v/>
      </c>
      <c r="E1505" s="11">
        <f>IF(C1505="",0,'3_pessoal'!EI$30)</f>
        <v>0</v>
      </c>
      <c r="F1505" s="108">
        <f>IF(C1505="",0,'3_pessoal'!EK$30)</f>
        <v>0</v>
      </c>
      <c r="G1505" s="11">
        <f t="shared" si="727"/>
        <v>0</v>
      </c>
      <c r="I1505" s="11">
        <f t="shared" si="725"/>
        <v>0</v>
      </c>
      <c r="J1505" s="112">
        <f t="shared" si="726"/>
        <v>0</v>
      </c>
      <c r="L1505" s="11">
        <f t="shared" si="728"/>
        <v>0</v>
      </c>
      <c r="M1505" s="108">
        <f t="shared" si="729"/>
        <v>0</v>
      </c>
      <c r="O1505" s="11">
        <f t="shared" si="730"/>
        <v>0</v>
      </c>
      <c r="P1505" s="108">
        <f t="shared" si="731"/>
        <v>0</v>
      </c>
      <c r="R1505" s="11">
        <f t="shared" si="732"/>
        <v>0</v>
      </c>
      <c r="S1505" s="108">
        <f t="shared" si="733"/>
        <v>0</v>
      </c>
      <c r="U1505" s="11">
        <f t="shared" si="734"/>
        <v>0</v>
      </c>
      <c r="V1505" s="108">
        <f t="shared" si="735"/>
        <v>0</v>
      </c>
      <c r="X1505" s="11">
        <f t="shared" si="736"/>
        <v>0</v>
      </c>
      <c r="Y1505" s="108">
        <f t="shared" si="737"/>
        <v>0</v>
      </c>
      <c r="AA1505" s="11">
        <f t="shared" si="738"/>
        <v>0</v>
      </c>
      <c r="AB1505" s="108">
        <f t="shared" si="739"/>
        <v>0</v>
      </c>
      <c r="AD1505" s="11">
        <f t="shared" si="740"/>
        <v>0</v>
      </c>
      <c r="AE1505" s="108">
        <f t="shared" si="741"/>
        <v>0</v>
      </c>
      <c r="AG1505" s="11">
        <f t="shared" si="742"/>
        <v>0</v>
      </c>
      <c r="AH1505" s="108">
        <f t="shared" si="743"/>
        <v>0</v>
      </c>
      <c r="AJ1505" s="11">
        <f t="shared" si="744"/>
        <v>0</v>
      </c>
      <c r="AK1505" s="108">
        <f t="shared" si="745"/>
        <v>0</v>
      </c>
      <c r="AM1505" s="11">
        <f t="shared" si="746"/>
        <v>0</v>
      </c>
      <c r="AN1505" s="108">
        <f t="shared" si="747"/>
        <v>0</v>
      </c>
      <c r="AP1505" s="11">
        <f t="shared" si="748"/>
        <v>0</v>
      </c>
      <c r="AQ1505" s="108">
        <f t="shared" si="749"/>
        <v>0</v>
      </c>
      <c r="AS1505" s="11">
        <f t="shared" si="750"/>
        <v>0</v>
      </c>
      <c r="AT1505" s="108">
        <f t="shared" si="751"/>
        <v>0</v>
      </c>
      <c r="AU1505" s="158" t="str">
        <f>IF(C1505="","",VLOOKUP(B1505,apoio!P:S,4,0))</f>
        <v/>
      </c>
    </row>
    <row r="1506" spans="1:47" ht="15" customHeight="1" x14ac:dyDescent="0.25">
      <c r="A1506" s="7" t="str">
        <f>IF('1_geral'!$D$31="","",'1_geral'!$A$31)</f>
        <v/>
      </c>
      <c r="B1506" s="49" t="str">
        <f>IF('1_geral'!$G$31="","",'1_geral'!$G$31)</f>
        <v/>
      </c>
      <c r="C1506" s="49" t="str">
        <f>IF('1_geral'!$D$31="","",'1_geral'!$D$31)</f>
        <v/>
      </c>
      <c r="D1506" s="35" t="str">
        <f>IF(C1506="","",1/'3_pessoal'!C$31)</f>
        <v/>
      </c>
      <c r="E1506" s="12">
        <f>IF(C1506="",0,'3_pessoal'!EI$31)</f>
        <v>0</v>
      </c>
      <c r="F1506" s="33">
        <f>IF(C1506="",0,'3_pessoal'!EK$31)</f>
        <v>0</v>
      </c>
      <c r="G1506" s="12">
        <f t="shared" si="727"/>
        <v>0</v>
      </c>
      <c r="I1506" s="12">
        <f t="shared" si="725"/>
        <v>0</v>
      </c>
      <c r="J1506" s="12">
        <f t="shared" si="726"/>
        <v>0</v>
      </c>
      <c r="L1506" s="12">
        <f t="shared" si="728"/>
        <v>0</v>
      </c>
      <c r="M1506" s="33">
        <f t="shared" si="729"/>
        <v>0</v>
      </c>
      <c r="O1506" s="12">
        <f t="shared" si="730"/>
        <v>0</v>
      </c>
      <c r="P1506" s="33">
        <f t="shared" si="731"/>
        <v>0</v>
      </c>
      <c r="R1506" s="12">
        <f t="shared" si="732"/>
        <v>0</v>
      </c>
      <c r="S1506" s="33">
        <f t="shared" si="733"/>
        <v>0</v>
      </c>
      <c r="U1506" s="12">
        <f t="shared" si="734"/>
        <v>0</v>
      </c>
      <c r="V1506" s="33">
        <f t="shared" si="735"/>
        <v>0</v>
      </c>
      <c r="X1506" s="12">
        <f t="shared" si="736"/>
        <v>0</v>
      </c>
      <c r="Y1506" s="33">
        <f t="shared" si="737"/>
        <v>0</v>
      </c>
      <c r="AA1506" s="12">
        <f t="shared" si="738"/>
        <v>0</v>
      </c>
      <c r="AB1506" s="33">
        <f t="shared" si="739"/>
        <v>0</v>
      </c>
      <c r="AD1506" s="12">
        <f t="shared" si="740"/>
        <v>0</v>
      </c>
      <c r="AE1506" s="33">
        <f t="shared" si="741"/>
        <v>0</v>
      </c>
      <c r="AG1506" s="12">
        <f t="shared" si="742"/>
        <v>0</v>
      </c>
      <c r="AH1506" s="33">
        <f t="shared" si="743"/>
        <v>0</v>
      </c>
      <c r="AJ1506" s="12">
        <f t="shared" si="744"/>
        <v>0</v>
      </c>
      <c r="AK1506" s="33">
        <f t="shared" si="745"/>
        <v>0</v>
      </c>
      <c r="AM1506" s="12">
        <f t="shared" si="746"/>
        <v>0</v>
      </c>
      <c r="AN1506" s="33">
        <f t="shared" si="747"/>
        <v>0</v>
      </c>
      <c r="AP1506" s="12">
        <f t="shared" si="748"/>
        <v>0</v>
      </c>
      <c r="AQ1506" s="33">
        <f t="shared" si="749"/>
        <v>0</v>
      </c>
      <c r="AS1506" s="12">
        <f t="shared" si="750"/>
        <v>0</v>
      </c>
      <c r="AT1506" s="33">
        <f t="shared" si="751"/>
        <v>0</v>
      </c>
      <c r="AU1506" s="158" t="str">
        <f>IF(C1506="","",VLOOKUP(B1506,apoio!P:S,4,0))</f>
        <v/>
      </c>
    </row>
    <row r="1507" spans="1:47" ht="15" customHeight="1" x14ac:dyDescent="0.25">
      <c r="A1507" s="10" t="str">
        <f>IF('1_geral'!$D$32="","",'1_geral'!$A$32)</f>
        <v/>
      </c>
      <c r="B1507" s="48" t="str">
        <f>IF('1_geral'!$G$32="","",'1_geral'!$G$32)</f>
        <v/>
      </c>
      <c r="C1507" s="48" t="str">
        <f>IF('1_geral'!$D$32="","",'1_geral'!$D$32)</f>
        <v/>
      </c>
      <c r="D1507" s="35" t="str">
        <f>IF(C1507="","",1/'3_pessoal'!C$32)</f>
        <v/>
      </c>
      <c r="E1507" s="11">
        <f>IF(C1507="",0,'3_pessoal'!EI$32)</f>
        <v>0</v>
      </c>
      <c r="F1507" s="108">
        <f>IF(C1507="",0,'3_pessoal'!EK$32)</f>
        <v>0</v>
      </c>
      <c r="G1507" s="11">
        <f t="shared" si="727"/>
        <v>0</v>
      </c>
      <c r="I1507" s="11">
        <f t="shared" si="725"/>
        <v>0</v>
      </c>
      <c r="J1507" s="112">
        <f t="shared" si="726"/>
        <v>0</v>
      </c>
      <c r="L1507" s="11">
        <f t="shared" si="728"/>
        <v>0</v>
      </c>
      <c r="M1507" s="108">
        <f t="shared" si="729"/>
        <v>0</v>
      </c>
      <c r="O1507" s="11">
        <f t="shared" si="730"/>
        <v>0</v>
      </c>
      <c r="P1507" s="108">
        <f t="shared" si="731"/>
        <v>0</v>
      </c>
      <c r="R1507" s="11">
        <f t="shared" si="732"/>
        <v>0</v>
      </c>
      <c r="S1507" s="108">
        <f t="shared" si="733"/>
        <v>0</v>
      </c>
      <c r="U1507" s="11">
        <f t="shared" si="734"/>
        <v>0</v>
      </c>
      <c r="V1507" s="108">
        <f t="shared" si="735"/>
        <v>0</v>
      </c>
      <c r="X1507" s="11">
        <f t="shared" si="736"/>
        <v>0</v>
      </c>
      <c r="Y1507" s="108">
        <f t="shared" si="737"/>
        <v>0</v>
      </c>
      <c r="AA1507" s="11">
        <f t="shared" si="738"/>
        <v>0</v>
      </c>
      <c r="AB1507" s="108">
        <f t="shared" si="739"/>
        <v>0</v>
      </c>
      <c r="AD1507" s="11">
        <f t="shared" si="740"/>
        <v>0</v>
      </c>
      <c r="AE1507" s="108">
        <f t="shared" si="741"/>
        <v>0</v>
      </c>
      <c r="AG1507" s="11">
        <f t="shared" si="742"/>
        <v>0</v>
      </c>
      <c r="AH1507" s="108">
        <f t="shared" si="743"/>
        <v>0</v>
      </c>
      <c r="AJ1507" s="11">
        <f t="shared" si="744"/>
        <v>0</v>
      </c>
      <c r="AK1507" s="108">
        <f t="shared" si="745"/>
        <v>0</v>
      </c>
      <c r="AM1507" s="11">
        <f t="shared" si="746"/>
        <v>0</v>
      </c>
      <c r="AN1507" s="108">
        <f t="shared" si="747"/>
        <v>0</v>
      </c>
      <c r="AP1507" s="11">
        <f t="shared" si="748"/>
        <v>0</v>
      </c>
      <c r="AQ1507" s="108">
        <f t="shared" si="749"/>
        <v>0</v>
      </c>
      <c r="AS1507" s="11">
        <f t="shared" si="750"/>
        <v>0</v>
      </c>
      <c r="AT1507" s="108">
        <f t="shared" si="751"/>
        <v>0</v>
      </c>
      <c r="AU1507" s="158" t="str">
        <f>IF(C1507="","",VLOOKUP(B1507,apoio!P:S,4,0))</f>
        <v/>
      </c>
    </row>
    <row r="1508" spans="1:47" ht="15" customHeight="1" x14ac:dyDescent="0.25">
      <c r="A1508" s="7" t="str">
        <f>IF('1_geral'!$D$33="","",'1_geral'!$A$33)</f>
        <v/>
      </c>
      <c r="B1508" s="49" t="str">
        <f>IF('1_geral'!$G$33="","",'1_geral'!$G$33)</f>
        <v/>
      </c>
      <c r="C1508" s="49" t="str">
        <f>IF('1_geral'!$D$33="","",'1_geral'!$D$33)</f>
        <v/>
      </c>
      <c r="D1508" s="35" t="str">
        <f>IF(C1508="","",1/'3_pessoal'!C$33)</f>
        <v/>
      </c>
      <c r="E1508" s="12">
        <f>IF(C1508="",0,'3_pessoal'!EI$33)</f>
        <v>0</v>
      </c>
      <c r="F1508" s="33">
        <f>IF(C1508="",0,'3_pessoal'!EK$33)</f>
        <v>0</v>
      </c>
      <c r="G1508" s="12">
        <f t="shared" si="727"/>
        <v>0</v>
      </c>
      <c r="I1508" s="12">
        <f t="shared" si="725"/>
        <v>0</v>
      </c>
      <c r="J1508" s="12">
        <f t="shared" si="726"/>
        <v>0</v>
      </c>
      <c r="L1508" s="12">
        <f t="shared" si="728"/>
        <v>0</v>
      </c>
      <c r="M1508" s="33">
        <f t="shared" si="729"/>
        <v>0</v>
      </c>
      <c r="O1508" s="12">
        <f t="shared" si="730"/>
        <v>0</v>
      </c>
      <c r="P1508" s="33">
        <f t="shared" si="731"/>
        <v>0</v>
      </c>
      <c r="R1508" s="12">
        <f t="shared" si="732"/>
        <v>0</v>
      </c>
      <c r="S1508" s="33">
        <f t="shared" si="733"/>
        <v>0</v>
      </c>
      <c r="U1508" s="12">
        <f t="shared" si="734"/>
        <v>0</v>
      </c>
      <c r="V1508" s="33">
        <f t="shared" si="735"/>
        <v>0</v>
      </c>
      <c r="X1508" s="12">
        <f t="shared" si="736"/>
        <v>0</v>
      </c>
      <c r="Y1508" s="33">
        <f t="shared" si="737"/>
        <v>0</v>
      </c>
      <c r="AA1508" s="12">
        <f t="shared" si="738"/>
        <v>0</v>
      </c>
      <c r="AB1508" s="33">
        <f t="shared" si="739"/>
        <v>0</v>
      </c>
      <c r="AD1508" s="12">
        <f t="shared" si="740"/>
        <v>0</v>
      </c>
      <c r="AE1508" s="33">
        <f t="shared" si="741"/>
        <v>0</v>
      </c>
      <c r="AG1508" s="12">
        <f t="shared" si="742"/>
        <v>0</v>
      </c>
      <c r="AH1508" s="33">
        <f t="shared" si="743"/>
        <v>0</v>
      </c>
      <c r="AJ1508" s="12">
        <f t="shared" si="744"/>
        <v>0</v>
      </c>
      <c r="AK1508" s="33">
        <f t="shared" si="745"/>
        <v>0</v>
      </c>
      <c r="AM1508" s="12">
        <f t="shared" si="746"/>
        <v>0</v>
      </c>
      <c r="AN1508" s="33">
        <f t="shared" si="747"/>
        <v>0</v>
      </c>
      <c r="AP1508" s="12">
        <f t="shared" si="748"/>
        <v>0</v>
      </c>
      <c r="AQ1508" s="33">
        <f t="shared" si="749"/>
        <v>0</v>
      </c>
      <c r="AS1508" s="12">
        <f t="shared" si="750"/>
        <v>0</v>
      </c>
      <c r="AT1508" s="33">
        <f t="shared" si="751"/>
        <v>0</v>
      </c>
      <c r="AU1508" s="158" t="str">
        <f>IF(C1508="","",VLOOKUP(B1508,apoio!P:S,4,0))</f>
        <v/>
      </c>
    </row>
    <row r="1509" spans="1:47" ht="15" customHeight="1" x14ac:dyDescent="0.25">
      <c r="A1509" s="10" t="str">
        <f>IF('1_geral'!$D$34="","",'1_geral'!$A$34)</f>
        <v/>
      </c>
      <c r="B1509" s="48" t="str">
        <f>IF('1_geral'!$G$34="","",'1_geral'!$G$34)</f>
        <v/>
      </c>
      <c r="C1509" s="48" t="str">
        <f>IF('1_geral'!$D$34="","",'1_geral'!$D$34)</f>
        <v/>
      </c>
      <c r="D1509" s="35" t="str">
        <f>IF(C1509="","",1/'3_pessoal'!C$34)</f>
        <v/>
      </c>
      <c r="E1509" s="11">
        <f>IF(C1509="",0,'3_pessoal'!EI$34)</f>
        <v>0</v>
      </c>
      <c r="F1509" s="108">
        <f>IF(C1509="",0,'3_pessoal'!EK$34)</f>
        <v>0</v>
      </c>
      <c r="G1509" s="11">
        <f t="shared" si="727"/>
        <v>0</v>
      </c>
      <c r="I1509" s="11">
        <f t="shared" si="725"/>
        <v>0</v>
      </c>
      <c r="J1509" s="112">
        <f t="shared" si="726"/>
        <v>0</v>
      </c>
      <c r="L1509" s="11">
        <f t="shared" si="728"/>
        <v>0</v>
      </c>
      <c r="M1509" s="108">
        <f t="shared" si="729"/>
        <v>0</v>
      </c>
      <c r="O1509" s="11">
        <f t="shared" si="730"/>
        <v>0</v>
      </c>
      <c r="P1509" s="108">
        <f t="shared" si="731"/>
        <v>0</v>
      </c>
      <c r="R1509" s="11">
        <f t="shared" si="732"/>
        <v>0</v>
      </c>
      <c r="S1509" s="108">
        <f t="shared" si="733"/>
        <v>0</v>
      </c>
      <c r="U1509" s="11">
        <f t="shared" si="734"/>
        <v>0</v>
      </c>
      <c r="V1509" s="108">
        <f t="shared" si="735"/>
        <v>0</v>
      </c>
      <c r="X1509" s="11">
        <f t="shared" si="736"/>
        <v>0</v>
      </c>
      <c r="Y1509" s="108">
        <f t="shared" si="737"/>
        <v>0</v>
      </c>
      <c r="AA1509" s="11">
        <f t="shared" si="738"/>
        <v>0</v>
      </c>
      <c r="AB1509" s="108">
        <f t="shared" si="739"/>
        <v>0</v>
      </c>
      <c r="AD1509" s="11">
        <f t="shared" si="740"/>
        <v>0</v>
      </c>
      <c r="AE1509" s="108">
        <f t="shared" si="741"/>
        <v>0</v>
      </c>
      <c r="AG1509" s="11">
        <f t="shared" si="742"/>
        <v>0</v>
      </c>
      <c r="AH1509" s="108">
        <f t="shared" si="743"/>
        <v>0</v>
      </c>
      <c r="AJ1509" s="11">
        <f t="shared" si="744"/>
        <v>0</v>
      </c>
      <c r="AK1509" s="108">
        <f t="shared" si="745"/>
        <v>0</v>
      </c>
      <c r="AM1509" s="11">
        <f t="shared" si="746"/>
        <v>0</v>
      </c>
      <c r="AN1509" s="108">
        <f t="shared" si="747"/>
        <v>0</v>
      </c>
      <c r="AP1509" s="11">
        <f t="shared" si="748"/>
        <v>0</v>
      </c>
      <c r="AQ1509" s="108">
        <f t="shared" si="749"/>
        <v>0</v>
      </c>
      <c r="AS1509" s="11">
        <f t="shared" si="750"/>
        <v>0</v>
      </c>
      <c r="AT1509" s="108">
        <f t="shared" si="751"/>
        <v>0</v>
      </c>
      <c r="AU1509" s="158" t="str">
        <f>IF(C1509="","",VLOOKUP(B1509,apoio!P:S,4,0))</f>
        <v/>
      </c>
    </row>
    <row r="1510" spans="1:47" ht="15" customHeight="1" x14ac:dyDescent="0.25">
      <c r="A1510" s="7" t="str">
        <f>IF('1_geral'!$D$35="","",'1_geral'!$A$35)</f>
        <v/>
      </c>
      <c r="B1510" s="49" t="str">
        <f>IF('1_geral'!$G$35="","",'1_geral'!$G$35)</f>
        <v/>
      </c>
      <c r="C1510" s="49" t="str">
        <f>IF('1_geral'!$D$35="","",'1_geral'!$D$35)</f>
        <v/>
      </c>
      <c r="D1510" s="35" t="str">
        <f>IF(C1510="","",1/'3_pessoal'!C$35)</f>
        <v/>
      </c>
      <c r="E1510" s="12">
        <f>IF(C1510="",0,'3_pessoal'!EI$35)</f>
        <v>0</v>
      </c>
      <c r="F1510" s="33">
        <f>IF(C1510="",0,'3_pessoal'!EK$35)</f>
        <v>0</v>
      </c>
      <c r="G1510" s="12">
        <f t="shared" si="727"/>
        <v>0</v>
      </c>
      <c r="I1510" s="12">
        <f t="shared" si="725"/>
        <v>0</v>
      </c>
      <c r="J1510" s="12">
        <f t="shared" si="726"/>
        <v>0</v>
      </c>
      <c r="L1510" s="12">
        <f t="shared" si="728"/>
        <v>0</v>
      </c>
      <c r="M1510" s="33">
        <f t="shared" si="729"/>
        <v>0</v>
      </c>
      <c r="O1510" s="12">
        <f t="shared" si="730"/>
        <v>0</v>
      </c>
      <c r="P1510" s="33">
        <f t="shared" si="731"/>
        <v>0</v>
      </c>
      <c r="R1510" s="12">
        <f t="shared" si="732"/>
        <v>0</v>
      </c>
      <c r="S1510" s="33">
        <f t="shared" si="733"/>
        <v>0</v>
      </c>
      <c r="U1510" s="12">
        <f t="shared" si="734"/>
        <v>0</v>
      </c>
      <c r="V1510" s="33">
        <f t="shared" si="735"/>
        <v>0</v>
      </c>
      <c r="X1510" s="12">
        <f t="shared" si="736"/>
        <v>0</v>
      </c>
      <c r="Y1510" s="33">
        <f t="shared" si="737"/>
        <v>0</v>
      </c>
      <c r="AA1510" s="12">
        <f t="shared" si="738"/>
        <v>0</v>
      </c>
      <c r="AB1510" s="33">
        <f t="shared" si="739"/>
        <v>0</v>
      </c>
      <c r="AD1510" s="12">
        <f t="shared" si="740"/>
        <v>0</v>
      </c>
      <c r="AE1510" s="33">
        <f t="shared" si="741"/>
        <v>0</v>
      </c>
      <c r="AG1510" s="12">
        <f t="shared" si="742"/>
        <v>0</v>
      </c>
      <c r="AH1510" s="33">
        <f t="shared" si="743"/>
        <v>0</v>
      </c>
      <c r="AJ1510" s="12">
        <f t="shared" si="744"/>
        <v>0</v>
      </c>
      <c r="AK1510" s="33">
        <f t="shared" si="745"/>
        <v>0</v>
      </c>
      <c r="AM1510" s="12">
        <f t="shared" si="746"/>
        <v>0</v>
      </c>
      <c r="AN1510" s="33">
        <f t="shared" si="747"/>
        <v>0</v>
      </c>
      <c r="AP1510" s="12">
        <f t="shared" si="748"/>
        <v>0</v>
      </c>
      <c r="AQ1510" s="33">
        <f t="shared" si="749"/>
        <v>0</v>
      </c>
      <c r="AS1510" s="12">
        <f t="shared" si="750"/>
        <v>0</v>
      </c>
      <c r="AT1510" s="33">
        <f t="shared" si="751"/>
        <v>0</v>
      </c>
      <c r="AU1510" s="158" t="str">
        <f>IF(C1510="","",VLOOKUP(B1510,apoio!P:S,4,0))</f>
        <v/>
      </c>
    </row>
    <row r="1511" spans="1:47" ht="15" customHeight="1" x14ac:dyDescent="0.25">
      <c r="A1511" s="10" t="str">
        <f>IF('1_geral'!$D$36="","",'1_geral'!$A$36)</f>
        <v/>
      </c>
      <c r="B1511" s="48" t="str">
        <f>IF('1_geral'!$G$36="","",'1_geral'!$G$36)</f>
        <v/>
      </c>
      <c r="C1511" s="48" t="str">
        <f>IF('1_geral'!$D$36="","",'1_geral'!$D$36)</f>
        <v/>
      </c>
      <c r="D1511" s="35" t="str">
        <f>IF(C1511="","",1/'3_pessoal'!C$36)</f>
        <v/>
      </c>
      <c r="E1511" s="11">
        <f>IF(C1511="",0,'3_pessoal'!EI$36)</f>
        <v>0</v>
      </c>
      <c r="F1511" s="108">
        <f>IF(C1511="",0,'3_pessoal'!EK$36)</f>
        <v>0</v>
      </c>
      <c r="G1511" s="11">
        <f t="shared" si="727"/>
        <v>0</v>
      </c>
      <c r="I1511" s="11">
        <f t="shared" si="725"/>
        <v>0</v>
      </c>
      <c r="J1511" s="112">
        <f t="shared" si="726"/>
        <v>0</v>
      </c>
      <c r="L1511" s="11">
        <f t="shared" si="728"/>
        <v>0</v>
      </c>
      <c r="M1511" s="108">
        <f t="shared" si="729"/>
        <v>0</v>
      </c>
      <c r="O1511" s="11">
        <f t="shared" si="730"/>
        <v>0</v>
      </c>
      <c r="P1511" s="108">
        <f t="shared" si="731"/>
        <v>0</v>
      </c>
      <c r="R1511" s="11">
        <f t="shared" si="732"/>
        <v>0</v>
      </c>
      <c r="S1511" s="108">
        <f t="shared" si="733"/>
        <v>0</v>
      </c>
      <c r="U1511" s="11">
        <f t="shared" si="734"/>
        <v>0</v>
      </c>
      <c r="V1511" s="108">
        <f t="shared" si="735"/>
        <v>0</v>
      </c>
      <c r="X1511" s="11">
        <f t="shared" si="736"/>
        <v>0</v>
      </c>
      <c r="Y1511" s="108">
        <f t="shared" si="737"/>
        <v>0</v>
      </c>
      <c r="AA1511" s="11">
        <f t="shared" si="738"/>
        <v>0</v>
      </c>
      <c r="AB1511" s="108">
        <f t="shared" si="739"/>
        <v>0</v>
      </c>
      <c r="AD1511" s="11">
        <f t="shared" si="740"/>
        <v>0</v>
      </c>
      <c r="AE1511" s="108">
        <f t="shared" si="741"/>
        <v>0</v>
      </c>
      <c r="AG1511" s="11">
        <f t="shared" si="742"/>
        <v>0</v>
      </c>
      <c r="AH1511" s="108">
        <f t="shared" si="743"/>
        <v>0</v>
      </c>
      <c r="AJ1511" s="11">
        <f t="shared" si="744"/>
        <v>0</v>
      </c>
      <c r="AK1511" s="108">
        <f t="shared" si="745"/>
        <v>0</v>
      </c>
      <c r="AM1511" s="11">
        <f t="shared" si="746"/>
        <v>0</v>
      </c>
      <c r="AN1511" s="108">
        <f t="shared" si="747"/>
        <v>0</v>
      </c>
      <c r="AP1511" s="11">
        <f t="shared" si="748"/>
        <v>0</v>
      </c>
      <c r="AQ1511" s="108">
        <f t="shared" si="749"/>
        <v>0</v>
      </c>
      <c r="AS1511" s="11">
        <f t="shared" si="750"/>
        <v>0</v>
      </c>
      <c r="AT1511" s="108">
        <f t="shared" si="751"/>
        <v>0</v>
      </c>
      <c r="AU1511" s="158" t="str">
        <f>IF(C1511="","",VLOOKUP(B1511,apoio!P:S,4,0))</f>
        <v/>
      </c>
    </row>
    <row r="1512" spans="1:47" ht="15" customHeight="1" x14ac:dyDescent="0.25">
      <c r="A1512" s="7" t="str">
        <f>IF('1_geral'!$D$37="","",'1_geral'!$A$37)</f>
        <v/>
      </c>
      <c r="B1512" s="49" t="str">
        <f>IF('1_geral'!$G$37="","",'1_geral'!$G$37)</f>
        <v/>
      </c>
      <c r="C1512" s="49" t="str">
        <f>IF('1_geral'!$D$37="","",'1_geral'!$D$37)</f>
        <v/>
      </c>
      <c r="D1512" s="35" t="str">
        <f>IF(C1512="","",1/'3_pessoal'!C$37)</f>
        <v/>
      </c>
      <c r="E1512" s="12">
        <f>IF(C1512="",0,'3_pessoal'!EI$37)</f>
        <v>0</v>
      </c>
      <c r="F1512" s="33">
        <f>IF(C1512="",0,'3_pessoal'!EK$37)</f>
        <v>0</v>
      </c>
      <c r="G1512" s="12">
        <f t="shared" si="727"/>
        <v>0</v>
      </c>
      <c r="I1512" s="12">
        <f t="shared" si="725"/>
        <v>0</v>
      </c>
      <c r="J1512" s="12">
        <f t="shared" si="726"/>
        <v>0</v>
      </c>
      <c r="L1512" s="12">
        <f t="shared" si="728"/>
        <v>0</v>
      </c>
      <c r="M1512" s="33">
        <f t="shared" si="729"/>
        <v>0</v>
      </c>
      <c r="O1512" s="12">
        <f t="shared" si="730"/>
        <v>0</v>
      </c>
      <c r="P1512" s="33">
        <f t="shared" si="731"/>
        <v>0</v>
      </c>
      <c r="R1512" s="12">
        <f t="shared" si="732"/>
        <v>0</v>
      </c>
      <c r="S1512" s="33">
        <f t="shared" si="733"/>
        <v>0</v>
      </c>
      <c r="U1512" s="12">
        <f t="shared" si="734"/>
        <v>0</v>
      </c>
      <c r="V1512" s="33">
        <f t="shared" si="735"/>
        <v>0</v>
      </c>
      <c r="X1512" s="12">
        <f t="shared" si="736"/>
        <v>0</v>
      </c>
      <c r="Y1512" s="33">
        <f t="shared" si="737"/>
        <v>0</v>
      </c>
      <c r="AA1512" s="12">
        <f t="shared" si="738"/>
        <v>0</v>
      </c>
      <c r="AB1512" s="33">
        <f t="shared" si="739"/>
        <v>0</v>
      </c>
      <c r="AD1512" s="12">
        <f t="shared" si="740"/>
        <v>0</v>
      </c>
      <c r="AE1512" s="33">
        <f t="shared" si="741"/>
        <v>0</v>
      </c>
      <c r="AG1512" s="12">
        <f t="shared" si="742"/>
        <v>0</v>
      </c>
      <c r="AH1512" s="33">
        <f t="shared" si="743"/>
        <v>0</v>
      </c>
      <c r="AJ1512" s="12">
        <f t="shared" si="744"/>
        <v>0</v>
      </c>
      <c r="AK1512" s="33">
        <f t="shared" si="745"/>
        <v>0</v>
      </c>
      <c r="AM1512" s="12">
        <f t="shared" si="746"/>
        <v>0</v>
      </c>
      <c r="AN1512" s="33">
        <f t="shared" si="747"/>
        <v>0</v>
      </c>
      <c r="AP1512" s="12">
        <f t="shared" si="748"/>
        <v>0</v>
      </c>
      <c r="AQ1512" s="33">
        <f t="shared" si="749"/>
        <v>0</v>
      </c>
      <c r="AS1512" s="12">
        <f t="shared" si="750"/>
        <v>0</v>
      </c>
      <c r="AT1512" s="33">
        <f t="shared" si="751"/>
        <v>0</v>
      </c>
      <c r="AU1512" s="158" t="str">
        <f>IF(C1512="","",VLOOKUP(B1512,apoio!P:S,4,0))</f>
        <v/>
      </c>
    </row>
    <row r="1513" spans="1:47" ht="15" customHeight="1" x14ac:dyDescent="0.25">
      <c r="A1513" s="10" t="str">
        <f>IF('1_geral'!$D$38="","",'1_geral'!$A$38)</f>
        <v/>
      </c>
      <c r="B1513" s="48" t="str">
        <f>IF('1_geral'!$G$38="","",'1_geral'!$G$38)</f>
        <v/>
      </c>
      <c r="C1513" s="48" t="str">
        <f>IF('1_geral'!$D$38="","",'1_geral'!$D$38)</f>
        <v/>
      </c>
      <c r="D1513" s="35" t="str">
        <f>IF(C1513="","",1/'3_pessoal'!C$38)</f>
        <v/>
      </c>
      <c r="E1513" s="11">
        <f>IF(C1513="",0,'3_pessoal'!EI$38)</f>
        <v>0</v>
      </c>
      <c r="F1513" s="108">
        <f>IF(C1513="",0,'3_pessoal'!EK$38)</f>
        <v>0</v>
      </c>
      <c r="G1513" s="11">
        <f t="shared" si="727"/>
        <v>0</v>
      </c>
      <c r="I1513" s="11">
        <f t="shared" si="725"/>
        <v>0</v>
      </c>
      <c r="J1513" s="112">
        <f t="shared" si="726"/>
        <v>0</v>
      </c>
      <c r="L1513" s="11">
        <f t="shared" si="728"/>
        <v>0</v>
      </c>
      <c r="M1513" s="108">
        <f t="shared" si="729"/>
        <v>0</v>
      </c>
      <c r="O1513" s="11">
        <f t="shared" si="730"/>
        <v>0</v>
      </c>
      <c r="P1513" s="108">
        <f t="shared" si="731"/>
        <v>0</v>
      </c>
      <c r="R1513" s="11">
        <f t="shared" si="732"/>
        <v>0</v>
      </c>
      <c r="S1513" s="108">
        <f t="shared" si="733"/>
        <v>0</v>
      </c>
      <c r="U1513" s="11">
        <f t="shared" si="734"/>
        <v>0</v>
      </c>
      <c r="V1513" s="108">
        <f t="shared" si="735"/>
        <v>0</v>
      </c>
      <c r="X1513" s="11">
        <f t="shared" si="736"/>
        <v>0</v>
      </c>
      <c r="Y1513" s="108">
        <f t="shared" si="737"/>
        <v>0</v>
      </c>
      <c r="AA1513" s="11">
        <f t="shared" si="738"/>
        <v>0</v>
      </c>
      <c r="AB1513" s="108">
        <f t="shared" si="739"/>
        <v>0</v>
      </c>
      <c r="AD1513" s="11">
        <f t="shared" si="740"/>
        <v>0</v>
      </c>
      <c r="AE1513" s="108">
        <f t="shared" si="741"/>
        <v>0</v>
      </c>
      <c r="AG1513" s="11">
        <f t="shared" si="742"/>
        <v>0</v>
      </c>
      <c r="AH1513" s="108">
        <f t="shared" si="743"/>
        <v>0</v>
      </c>
      <c r="AJ1513" s="11">
        <f t="shared" si="744"/>
        <v>0</v>
      </c>
      <c r="AK1513" s="108">
        <f t="shared" si="745"/>
        <v>0</v>
      </c>
      <c r="AM1513" s="11">
        <f t="shared" si="746"/>
        <v>0</v>
      </c>
      <c r="AN1513" s="108">
        <f t="shared" si="747"/>
        <v>0</v>
      </c>
      <c r="AP1513" s="11">
        <f t="shared" si="748"/>
        <v>0</v>
      </c>
      <c r="AQ1513" s="108">
        <f t="shared" si="749"/>
        <v>0</v>
      </c>
      <c r="AS1513" s="11">
        <f t="shared" si="750"/>
        <v>0</v>
      </c>
      <c r="AT1513" s="108">
        <f t="shared" si="751"/>
        <v>0</v>
      </c>
      <c r="AU1513" s="158" t="str">
        <f>IF(C1513="","",VLOOKUP(B1513,apoio!P:S,4,0))</f>
        <v/>
      </c>
    </row>
    <row r="1514" spans="1:47" ht="15" customHeight="1" x14ac:dyDescent="0.25">
      <c r="A1514" s="7" t="str">
        <f>IF('1_geral'!$D$39="","",'1_geral'!$A$39)</f>
        <v/>
      </c>
      <c r="B1514" s="49" t="str">
        <f>IF('1_geral'!$G$39="","",'1_geral'!$G$39)</f>
        <v/>
      </c>
      <c r="C1514" s="49" t="str">
        <f>IF('1_geral'!$D$39="","",'1_geral'!$D$39)</f>
        <v/>
      </c>
      <c r="D1514" s="35" t="str">
        <f>IF(C1514="","",1/'3_pessoal'!C$39)</f>
        <v/>
      </c>
      <c r="E1514" s="12">
        <f>IF(C1514="",0,'3_pessoal'!EI$39)</f>
        <v>0</v>
      </c>
      <c r="F1514" s="33">
        <f>IF(C1514="",0,'3_pessoal'!EK$39)</f>
        <v>0</v>
      </c>
      <c r="G1514" s="12">
        <f t="shared" si="727"/>
        <v>0</v>
      </c>
      <c r="I1514" s="12">
        <f t="shared" si="725"/>
        <v>0</v>
      </c>
      <c r="J1514" s="12">
        <f t="shared" si="726"/>
        <v>0</v>
      </c>
      <c r="L1514" s="12">
        <f t="shared" si="728"/>
        <v>0</v>
      </c>
      <c r="M1514" s="33">
        <f t="shared" si="729"/>
        <v>0</v>
      </c>
      <c r="O1514" s="12">
        <f t="shared" si="730"/>
        <v>0</v>
      </c>
      <c r="P1514" s="33">
        <f t="shared" si="731"/>
        <v>0</v>
      </c>
      <c r="R1514" s="12">
        <f t="shared" si="732"/>
        <v>0</v>
      </c>
      <c r="S1514" s="33">
        <f t="shared" si="733"/>
        <v>0</v>
      </c>
      <c r="U1514" s="12">
        <f t="shared" si="734"/>
        <v>0</v>
      </c>
      <c r="V1514" s="33">
        <f t="shared" si="735"/>
        <v>0</v>
      </c>
      <c r="X1514" s="12">
        <f t="shared" si="736"/>
        <v>0</v>
      </c>
      <c r="Y1514" s="33">
        <f t="shared" si="737"/>
        <v>0</v>
      </c>
      <c r="AA1514" s="12">
        <f t="shared" si="738"/>
        <v>0</v>
      </c>
      <c r="AB1514" s="33">
        <f t="shared" si="739"/>
        <v>0</v>
      </c>
      <c r="AD1514" s="12">
        <f t="shared" si="740"/>
        <v>0</v>
      </c>
      <c r="AE1514" s="33">
        <f t="shared" si="741"/>
        <v>0</v>
      </c>
      <c r="AG1514" s="12">
        <f t="shared" si="742"/>
        <v>0</v>
      </c>
      <c r="AH1514" s="33">
        <f t="shared" si="743"/>
        <v>0</v>
      </c>
      <c r="AJ1514" s="12">
        <f t="shared" si="744"/>
        <v>0</v>
      </c>
      <c r="AK1514" s="33">
        <f t="shared" si="745"/>
        <v>0</v>
      </c>
      <c r="AM1514" s="12">
        <f t="shared" si="746"/>
        <v>0</v>
      </c>
      <c r="AN1514" s="33">
        <f t="shared" si="747"/>
        <v>0</v>
      </c>
      <c r="AP1514" s="12">
        <f t="shared" si="748"/>
        <v>0</v>
      </c>
      <c r="AQ1514" s="33">
        <f t="shared" si="749"/>
        <v>0</v>
      </c>
      <c r="AS1514" s="12">
        <f t="shared" si="750"/>
        <v>0</v>
      </c>
      <c r="AT1514" s="33">
        <f t="shared" si="751"/>
        <v>0</v>
      </c>
      <c r="AU1514" s="158" t="str">
        <f>IF(C1514="","",VLOOKUP(B1514,apoio!P:S,4,0))</f>
        <v/>
      </c>
    </row>
    <row r="1515" spans="1:47" ht="15" customHeight="1" x14ac:dyDescent="0.25">
      <c r="A1515" s="10" t="str">
        <f>IF('1_geral'!$D$40="","",'1_geral'!$A$40)</f>
        <v/>
      </c>
      <c r="B1515" s="48" t="str">
        <f>IF('1_geral'!$G$40="","",'1_geral'!$G$40)</f>
        <v/>
      </c>
      <c r="C1515" s="48" t="str">
        <f>IF('1_geral'!$D$40="","",'1_geral'!$D$40)</f>
        <v/>
      </c>
      <c r="D1515" s="35" t="str">
        <f>IF(C1515="","",1/'3_pessoal'!C$40)</f>
        <v/>
      </c>
      <c r="E1515" s="11">
        <f>IF(C1515="",0,'3_pessoal'!EI$40)</f>
        <v>0</v>
      </c>
      <c r="F1515" s="108">
        <f>IF(C1515="",0,'3_pessoal'!EK$40)</f>
        <v>0</v>
      </c>
      <c r="G1515" s="11">
        <f t="shared" si="727"/>
        <v>0</v>
      </c>
      <c r="I1515" s="11">
        <f t="shared" si="725"/>
        <v>0</v>
      </c>
      <c r="J1515" s="112">
        <f t="shared" si="726"/>
        <v>0</v>
      </c>
      <c r="L1515" s="11">
        <f t="shared" si="728"/>
        <v>0</v>
      </c>
      <c r="M1515" s="108">
        <f t="shared" si="729"/>
        <v>0</v>
      </c>
      <c r="O1515" s="11">
        <f t="shared" si="730"/>
        <v>0</v>
      </c>
      <c r="P1515" s="108">
        <f t="shared" si="731"/>
        <v>0</v>
      </c>
      <c r="R1515" s="11">
        <f t="shared" si="732"/>
        <v>0</v>
      </c>
      <c r="S1515" s="108">
        <f t="shared" si="733"/>
        <v>0</v>
      </c>
      <c r="U1515" s="11">
        <f t="shared" si="734"/>
        <v>0</v>
      </c>
      <c r="V1515" s="108">
        <f t="shared" si="735"/>
        <v>0</v>
      </c>
      <c r="X1515" s="11">
        <f t="shared" si="736"/>
        <v>0</v>
      </c>
      <c r="Y1515" s="108">
        <f t="shared" si="737"/>
        <v>0</v>
      </c>
      <c r="AA1515" s="11">
        <f t="shared" si="738"/>
        <v>0</v>
      </c>
      <c r="AB1515" s="108">
        <f t="shared" si="739"/>
        <v>0</v>
      </c>
      <c r="AD1515" s="11">
        <f t="shared" si="740"/>
        <v>0</v>
      </c>
      <c r="AE1515" s="108">
        <f t="shared" si="741"/>
        <v>0</v>
      </c>
      <c r="AG1515" s="11">
        <f t="shared" si="742"/>
        <v>0</v>
      </c>
      <c r="AH1515" s="108">
        <f t="shared" si="743"/>
        <v>0</v>
      </c>
      <c r="AJ1515" s="11">
        <f t="shared" si="744"/>
        <v>0</v>
      </c>
      <c r="AK1515" s="108">
        <f t="shared" si="745"/>
        <v>0</v>
      </c>
      <c r="AM1515" s="11">
        <f t="shared" si="746"/>
        <v>0</v>
      </c>
      <c r="AN1515" s="108">
        <f t="shared" si="747"/>
        <v>0</v>
      </c>
      <c r="AP1515" s="11">
        <f t="shared" si="748"/>
        <v>0</v>
      </c>
      <c r="AQ1515" s="108">
        <f t="shared" si="749"/>
        <v>0</v>
      </c>
      <c r="AS1515" s="11">
        <f t="shared" si="750"/>
        <v>0</v>
      </c>
      <c r="AT1515" s="108">
        <f t="shared" si="751"/>
        <v>0</v>
      </c>
      <c r="AU1515" s="158" t="str">
        <f>IF(C1515="","",VLOOKUP(B1515,apoio!P:S,4,0))</f>
        <v/>
      </c>
    </row>
    <row r="1516" spans="1:47" ht="15" customHeight="1" x14ac:dyDescent="0.25">
      <c r="A1516" s="7" t="str">
        <f>IF('1_geral'!$D$41="","",'1_geral'!$A$41)</f>
        <v/>
      </c>
      <c r="B1516" s="49" t="str">
        <f>IF('1_geral'!$G$41="","",'1_geral'!$G$41)</f>
        <v/>
      </c>
      <c r="C1516" s="49" t="str">
        <f>IF('1_geral'!$D$41="","",'1_geral'!$D$41)</f>
        <v/>
      </c>
      <c r="D1516" s="35" t="str">
        <f>IF(C1516="","",1/'3_pessoal'!C$41)</f>
        <v/>
      </c>
      <c r="E1516" s="12">
        <f>IF(C1516="",0,'3_pessoal'!EI$41)</f>
        <v>0</v>
      </c>
      <c r="F1516" s="33">
        <f>IF(C1516="",0,'3_pessoal'!EK$41)</f>
        <v>0</v>
      </c>
      <c r="G1516" s="12">
        <f t="shared" si="727"/>
        <v>0</v>
      </c>
      <c r="I1516" s="12">
        <f t="shared" si="725"/>
        <v>0</v>
      </c>
      <c r="J1516" s="12">
        <f t="shared" si="726"/>
        <v>0</v>
      </c>
      <c r="L1516" s="12">
        <f t="shared" si="728"/>
        <v>0</v>
      </c>
      <c r="M1516" s="33">
        <f t="shared" si="729"/>
        <v>0</v>
      </c>
      <c r="O1516" s="12">
        <f t="shared" si="730"/>
        <v>0</v>
      </c>
      <c r="P1516" s="33">
        <f t="shared" si="731"/>
        <v>0</v>
      </c>
      <c r="R1516" s="12">
        <f t="shared" si="732"/>
        <v>0</v>
      </c>
      <c r="S1516" s="33">
        <f t="shared" si="733"/>
        <v>0</v>
      </c>
      <c r="U1516" s="12">
        <f t="shared" si="734"/>
        <v>0</v>
      </c>
      <c r="V1516" s="33">
        <f t="shared" si="735"/>
        <v>0</v>
      </c>
      <c r="X1516" s="12">
        <f t="shared" si="736"/>
        <v>0</v>
      </c>
      <c r="Y1516" s="33">
        <f t="shared" si="737"/>
        <v>0</v>
      </c>
      <c r="AA1516" s="12">
        <f t="shared" si="738"/>
        <v>0</v>
      </c>
      <c r="AB1516" s="33">
        <f t="shared" si="739"/>
        <v>0</v>
      </c>
      <c r="AD1516" s="12">
        <f t="shared" si="740"/>
        <v>0</v>
      </c>
      <c r="AE1516" s="33">
        <f t="shared" si="741"/>
        <v>0</v>
      </c>
      <c r="AG1516" s="12">
        <f t="shared" si="742"/>
        <v>0</v>
      </c>
      <c r="AH1516" s="33">
        <f t="shared" si="743"/>
        <v>0</v>
      </c>
      <c r="AJ1516" s="12">
        <f t="shared" si="744"/>
        <v>0</v>
      </c>
      <c r="AK1516" s="33">
        <f t="shared" si="745"/>
        <v>0</v>
      </c>
      <c r="AM1516" s="12">
        <f t="shared" si="746"/>
        <v>0</v>
      </c>
      <c r="AN1516" s="33">
        <f t="shared" si="747"/>
        <v>0</v>
      </c>
      <c r="AP1516" s="12">
        <f t="shared" si="748"/>
        <v>0</v>
      </c>
      <c r="AQ1516" s="33">
        <f t="shared" si="749"/>
        <v>0</v>
      </c>
      <c r="AS1516" s="12">
        <f t="shared" si="750"/>
        <v>0</v>
      </c>
      <c r="AT1516" s="33">
        <f t="shared" si="751"/>
        <v>0</v>
      </c>
      <c r="AU1516" s="158" t="str">
        <f>IF(C1516="","",VLOOKUP(B1516,apoio!P:S,4,0))</f>
        <v/>
      </c>
    </row>
    <row r="1517" spans="1:47" ht="15" customHeight="1" x14ac:dyDescent="0.25">
      <c r="A1517" s="10" t="str">
        <f>IF('1_geral'!$D$42="","",'1_geral'!$A$42)</f>
        <v/>
      </c>
      <c r="B1517" s="48" t="str">
        <f>IF('1_geral'!$G$42="","",'1_geral'!$G$42)</f>
        <v/>
      </c>
      <c r="C1517" s="48" t="str">
        <f>IF('1_geral'!$D$42="","",'1_geral'!$D$42)</f>
        <v/>
      </c>
      <c r="D1517" s="35" t="str">
        <f>IF(C1517="","",1/'3_pessoal'!C$42)</f>
        <v/>
      </c>
      <c r="E1517" s="11">
        <f>IF(C1517="",0,'3_pessoal'!EI$42)</f>
        <v>0</v>
      </c>
      <c r="F1517" s="108">
        <f>IF(C1517="",0,'3_pessoal'!EK$42)</f>
        <v>0</v>
      </c>
      <c r="G1517" s="11">
        <f t="shared" si="727"/>
        <v>0</v>
      </c>
      <c r="I1517" s="11">
        <f t="shared" ref="I1517:I1534" si="752">IF(C1517="",0,SUM(L1517,O1517,R1517,U1517,X1517,AA1517,AD1517,AG1517,AJ1517,AM1517,AP1517,AS1517))</f>
        <v>0</v>
      </c>
      <c r="J1517" s="112">
        <f t="shared" ref="J1517:J1534" si="753">IF(C1517="",0,SUM(M1517,P1517,S1517,V1517,Y1517,AB1517,AE1517,AH1517,AK1517,AN1517,AQ1517,AT1517))</f>
        <v>0</v>
      </c>
      <c r="L1517" s="11">
        <f t="shared" si="728"/>
        <v>0</v>
      </c>
      <c r="M1517" s="108">
        <f t="shared" si="729"/>
        <v>0</v>
      </c>
      <c r="O1517" s="11">
        <f t="shared" si="730"/>
        <v>0</v>
      </c>
      <c r="P1517" s="108">
        <f t="shared" si="731"/>
        <v>0</v>
      </c>
      <c r="R1517" s="11">
        <f t="shared" si="732"/>
        <v>0</v>
      </c>
      <c r="S1517" s="108">
        <f t="shared" si="733"/>
        <v>0</v>
      </c>
      <c r="U1517" s="11">
        <f t="shared" si="734"/>
        <v>0</v>
      </c>
      <c r="V1517" s="108">
        <f t="shared" si="735"/>
        <v>0</v>
      </c>
      <c r="X1517" s="11">
        <f t="shared" si="736"/>
        <v>0</v>
      </c>
      <c r="Y1517" s="108">
        <f t="shared" si="737"/>
        <v>0</v>
      </c>
      <c r="AA1517" s="11">
        <f t="shared" si="738"/>
        <v>0</v>
      </c>
      <c r="AB1517" s="108">
        <f t="shared" si="739"/>
        <v>0</v>
      </c>
      <c r="AD1517" s="11">
        <f t="shared" si="740"/>
        <v>0</v>
      </c>
      <c r="AE1517" s="108">
        <f t="shared" si="741"/>
        <v>0</v>
      </c>
      <c r="AG1517" s="11">
        <f t="shared" si="742"/>
        <v>0</v>
      </c>
      <c r="AH1517" s="108">
        <f t="shared" si="743"/>
        <v>0</v>
      </c>
      <c r="AJ1517" s="11">
        <f t="shared" si="744"/>
        <v>0</v>
      </c>
      <c r="AK1517" s="108">
        <f t="shared" si="745"/>
        <v>0</v>
      </c>
      <c r="AM1517" s="11">
        <f t="shared" si="746"/>
        <v>0</v>
      </c>
      <c r="AN1517" s="108">
        <f t="shared" si="747"/>
        <v>0</v>
      </c>
      <c r="AP1517" s="11">
        <f t="shared" si="748"/>
        <v>0</v>
      </c>
      <c r="AQ1517" s="108">
        <f t="shared" si="749"/>
        <v>0</v>
      </c>
      <c r="AS1517" s="11">
        <f t="shared" si="750"/>
        <v>0</v>
      </c>
      <c r="AT1517" s="108">
        <f t="shared" si="751"/>
        <v>0</v>
      </c>
      <c r="AU1517" s="158" t="str">
        <f>IF(C1517="","",VLOOKUP(B1517,apoio!P:S,4,0))</f>
        <v/>
      </c>
    </row>
    <row r="1518" spans="1:47" ht="15" customHeight="1" x14ac:dyDescent="0.25">
      <c r="A1518" s="7" t="str">
        <f>IF('1_geral'!$D$43="","",'1_geral'!$A$43)</f>
        <v/>
      </c>
      <c r="B1518" s="49" t="str">
        <f>IF('1_geral'!$G$43="","",'1_geral'!$G$43)</f>
        <v/>
      </c>
      <c r="C1518" s="49" t="str">
        <f>IF('1_geral'!$D$43="","",'1_geral'!$D$43)</f>
        <v/>
      </c>
      <c r="D1518" s="35" t="str">
        <f>IF(C1518="","",1/'3_pessoal'!C$43)</f>
        <v/>
      </c>
      <c r="E1518" s="12">
        <f>IF(C1518="",0,'3_pessoal'!EI$43)</f>
        <v>0</v>
      </c>
      <c r="F1518" s="33">
        <f>IF(C1518="",0,'3_pessoal'!EK$43)</f>
        <v>0</v>
      </c>
      <c r="G1518" s="12">
        <f t="shared" si="727"/>
        <v>0</v>
      </c>
      <c r="I1518" s="12">
        <f t="shared" si="752"/>
        <v>0</v>
      </c>
      <c r="J1518" s="12">
        <f t="shared" si="753"/>
        <v>0</v>
      </c>
      <c r="L1518" s="12">
        <f t="shared" si="728"/>
        <v>0</v>
      </c>
      <c r="M1518" s="33">
        <f t="shared" si="729"/>
        <v>0</v>
      </c>
      <c r="O1518" s="12">
        <f t="shared" si="730"/>
        <v>0</v>
      </c>
      <c r="P1518" s="33">
        <f t="shared" si="731"/>
        <v>0</v>
      </c>
      <c r="R1518" s="12">
        <f t="shared" si="732"/>
        <v>0</v>
      </c>
      <c r="S1518" s="33">
        <f t="shared" si="733"/>
        <v>0</v>
      </c>
      <c r="U1518" s="12">
        <f t="shared" si="734"/>
        <v>0</v>
      </c>
      <c r="V1518" s="33">
        <f t="shared" si="735"/>
        <v>0</v>
      </c>
      <c r="X1518" s="12">
        <f t="shared" si="736"/>
        <v>0</v>
      </c>
      <c r="Y1518" s="33">
        <f t="shared" si="737"/>
        <v>0</v>
      </c>
      <c r="AA1518" s="12">
        <f t="shared" si="738"/>
        <v>0</v>
      </c>
      <c r="AB1518" s="33">
        <f t="shared" si="739"/>
        <v>0</v>
      </c>
      <c r="AD1518" s="12">
        <f t="shared" si="740"/>
        <v>0</v>
      </c>
      <c r="AE1518" s="33">
        <f t="shared" si="741"/>
        <v>0</v>
      </c>
      <c r="AG1518" s="12">
        <f t="shared" si="742"/>
        <v>0</v>
      </c>
      <c r="AH1518" s="33">
        <f t="shared" si="743"/>
        <v>0</v>
      </c>
      <c r="AJ1518" s="12">
        <f t="shared" si="744"/>
        <v>0</v>
      </c>
      <c r="AK1518" s="33">
        <f t="shared" si="745"/>
        <v>0</v>
      </c>
      <c r="AM1518" s="12">
        <f t="shared" si="746"/>
        <v>0</v>
      </c>
      <c r="AN1518" s="33">
        <f t="shared" si="747"/>
        <v>0</v>
      </c>
      <c r="AP1518" s="12">
        <f t="shared" si="748"/>
        <v>0</v>
      </c>
      <c r="AQ1518" s="33">
        <f t="shared" si="749"/>
        <v>0</v>
      </c>
      <c r="AS1518" s="12">
        <f t="shared" si="750"/>
        <v>0</v>
      </c>
      <c r="AT1518" s="33">
        <f t="shared" si="751"/>
        <v>0</v>
      </c>
      <c r="AU1518" s="158" t="str">
        <f>IF(C1518="","",VLOOKUP(B1518,apoio!P:S,4,0))</f>
        <v/>
      </c>
    </row>
    <row r="1519" spans="1:47" ht="15" customHeight="1" x14ac:dyDescent="0.25">
      <c r="A1519" s="10" t="str">
        <f>IF('1_geral'!$D$44="","",'1_geral'!$A$44)</f>
        <v/>
      </c>
      <c r="B1519" s="48" t="str">
        <f>IF('1_geral'!$G$44="","",'1_geral'!$G$44)</f>
        <v/>
      </c>
      <c r="C1519" s="48" t="str">
        <f>IF('1_geral'!$D$44="","",'1_geral'!$D$44)</f>
        <v/>
      </c>
      <c r="D1519" s="35" t="str">
        <f>IF(C1519="","",1/'3_pessoal'!C$44)</f>
        <v/>
      </c>
      <c r="E1519" s="11">
        <f>IF(C1519="",0,'3_pessoal'!EI$44)</f>
        <v>0</v>
      </c>
      <c r="F1519" s="108">
        <f>IF(C1519="",0,'3_pessoal'!EK$44)</f>
        <v>0</v>
      </c>
      <c r="G1519" s="11">
        <f t="shared" si="727"/>
        <v>0</v>
      </c>
      <c r="I1519" s="11">
        <f t="shared" si="752"/>
        <v>0</v>
      </c>
      <c r="J1519" s="112">
        <f t="shared" si="753"/>
        <v>0</v>
      </c>
      <c r="L1519" s="11">
        <f t="shared" si="728"/>
        <v>0</v>
      </c>
      <c r="M1519" s="108">
        <f t="shared" si="729"/>
        <v>0</v>
      </c>
      <c r="O1519" s="11">
        <f t="shared" si="730"/>
        <v>0</v>
      </c>
      <c r="P1519" s="108">
        <f t="shared" si="731"/>
        <v>0</v>
      </c>
      <c r="R1519" s="11">
        <f t="shared" si="732"/>
        <v>0</v>
      </c>
      <c r="S1519" s="108">
        <f t="shared" si="733"/>
        <v>0</v>
      </c>
      <c r="U1519" s="11">
        <f t="shared" si="734"/>
        <v>0</v>
      </c>
      <c r="V1519" s="108">
        <f t="shared" si="735"/>
        <v>0</v>
      </c>
      <c r="X1519" s="11">
        <f t="shared" si="736"/>
        <v>0</v>
      </c>
      <c r="Y1519" s="108">
        <f t="shared" si="737"/>
        <v>0</v>
      </c>
      <c r="AA1519" s="11">
        <f t="shared" si="738"/>
        <v>0</v>
      </c>
      <c r="AB1519" s="108">
        <f t="shared" si="739"/>
        <v>0</v>
      </c>
      <c r="AD1519" s="11">
        <f t="shared" si="740"/>
        <v>0</v>
      </c>
      <c r="AE1519" s="108">
        <f t="shared" si="741"/>
        <v>0</v>
      </c>
      <c r="AG1519" s="11">
        <f t="shared" si="742"/>
        <v>0</v>
      </c>
      <c r="AH1519" s="108">
        <f t="shared" si="743"/>
        <v>0</v>
      </c>
      <c r="AJ1519" s="11">
        <f t="shared" si="744"/>
        <v>0</v>
      </c>
      <c r="AK1519" s="108">
        <f t="shared" si="745"/>
        <v>0</v>
      </c>
      <c r="AM1519" s="11">
        <f t="shared" si="746"/>
        <v>0</v>
      </c>
      <c r="AN1519" s="108">
        <f t="shared" si="747"/>
        <v>0</v>
      </c>
      <c r="AP1519" s="11">
        <f t="shared" si="748"/>
        <v>0</v>
      </c>
      <c r="AQ1519" s="108">
        <f t="shared" si="749"/>
        <v>0</v>
      </c>
      <c r="AS1519" s="11">
        <f t="shared" si="750"/>
        <v>0</v>
      </c>
      <c r="AT1519" s="108">
        <f t="shared" si="751"/>
        <v>0</v>
      </c>
      <c r="AU1519" s="158" t="str">
        <f>IF(C1519="","",VLOOKUP(B1519,apoio!P:S,4,0))</f>
        <v/>
      </c>
    </row>
    <row r="1520" spans="1:47" ht="15" customHeight="1" x14ac:dyDescent="0.25">
      <c r="A1520" s="7" t="str">
        <f>IF('1_geral'!$D$45="","",'1_geral'!$A$45)</f>
        <v/>
      </c>
      <c r="B1520" s="49" t="str">
        <f>IF('1_geral'!$G$45="","",'1_geral'!$G$45)</f>
        <v/>
      </c>
      <c r="C1520" s="49" t="str">
        <f>IF('1_geral'!$D$45="","",'1_geral'!$D$45)</f>
        <v/>
      </c>
      <c r="D1520" s="35" t="str">
        <f>IF(C1520="","",1/'3_pessoal'!C$45)</f>
        <v/>
      </c>
      <c r="E1520" s="12">
        <f>IF(C1520="",0,'3_pessoal'!EI$45)</f>
        <v>0</v>
      </c>
      <c r="F1520" s="33">
        <f>IF(C1520="",0,'3_pessoal'!EK$45)</f>
        <v>0</v>
      </c>
      <c r="G1520" s="12">
        <f t="shared" si="727"/>
        <v>0</v>
      </c>
      <c r="I1520" s="12">
        <f t="shared" si="752"/>
        <v>0</v>
      </c>
      <c r="J1520" s="12">
        <f t="shared" si="753"/>
        <v>0</v>
      </c>
      <c r="L1520" s="12">
        <f t="shared" si="728"/>
        <v>0</v>
      </c>
      <c r="M1520" s="33">
        <f t="shared" si="729"/>
        <v>0</v>
      </c>
      <c r="O1520" s="12">
        <f t="shared" si="730"/>
        <v>0</v>
      </c>
      <c r="P1520" s="33">
        <f t="shared" si="731"/>
        <v>0</v>
      </c>
      <c r="R1520" s="12">
        <f t="shared" si="732"/>
        <v>0</v>
      </c>
      <c r="S1520" s="33">
        <f t="shared" si="733"/>
        <v>0</v>
      </c>
      <c r="U1520" s="12">
        <f t="shared" si="734"/>
        <v>0</v>
      </c>
      <c r="V1520" s="33">
        <f t="shared" si="735"/>
        <v>0</v>
      </c>
      <c r="X1520" s="12">
        <f t="shared" si="736"/>
        <v>0</v>
      </c>
      <c r="Y1520" s="33">
        <f t="shared" si="737"/>
        <v>0</v>
      </c>
      <c r="AA1520" s="12">
        <f t="shared" si="738"/>
        <v>0</v>
      </c>
      <c r="AB1520" s="33">
        <f t="shared" si="739"/>
        <v>0</v>
      </c>
      <c r="AD1520" s="12">
        <f t="shared" si="740"/>
        <v>0</v>
      </c>
      <c r="AE1520" s="33">
        <f t="shared" si="741"/>
        <v>0</v>
      </c>
      <c r="AG1520" s="12">
        <f t="shared" si="742"/>
        <v>0</v>
      </c>
      <c r="AH1520" s="33">
        <f t="shared" si="743"/>
        <v>0</v>
      </c>
      <c r="AJ1520" s="12">
        <f t="shared" si="744"/>
        <v>0</v>
      </c>
      <c r="AK1520" s="33">
        <f t="shared" si="745"/>
        <v>0</v>
      </c>
      <c r="AM1520" s="12">
        <f t="shared" si="746"/>
        <v>0</v>
      </c>
      <c r="AN1520" s="33">
        <f t="shared" si="747"/>
        <v>0</v>
      </c>
      <c r="AP1520" s="12">
        <f t="shared" si="748"/>
        <v>0</v>
      </c>
      <c r="AQ1520" s="33">
        <f t="shared" si="749"/>
        <v>0</v>
      </c>
      <c r="AS1520" s="12">
        <f t="shared" si="750"/>
        <v>0</v>
      </c>
      <c r="AT1520" s="33">
        <f t="shared" si="751"/>
        <v>0</v>
      </c>
      <c r="AU1520" s="158" t="str">
        <f>IF(C1520="","",VLOOKUP(B1520,apoio!P:S,4,0))</f>
        <v/>
      </c>
    </row>
    <row r="1521" spans="1:47" ht="15" customHeight="1" x14ac:dyDescent="0.25">
      <c r="A1521" s="10" t="str">
        <f>IF('1_geral'!$D$46="","",'1_geral'!$A$46)</f>
        <v/>
      </c>
      <c r="B1521" s="48" t="str">
        <f>IF('1_geral'!$G$46="","",'1_geral'!$G$46)</f>
        <v/>
      </c>
      <c r="C1521" s="48" t="str">
        <f>IF('1_geral'!$D$46="","",'1_geral'!$D$46)</f>
        <v/>
      </c>
      <c r="D1521" s="35" t="str">
        <f>IF(C1521="","",1/'3_pessoal'!C$46)</f>
        <v/>
      </c>
      <c r="E1521" s="11">
        <f>IF(C1521="",0,'3_pessoal'!EI$46)</f>
        <v>0</v>
      </c>
      <c r="F1521" s="108">
        <f>IF(C1521="",0,'3_pessoal'!EK$46)</f>
        <v>0</v>
      </c>
      <c r="G1521" s="11">
        <f t="shared" si="727"/>
        <v>0</v>
      </c>
      <c r="I1521" s="11">
        <f t="shared" si="752"/>
        <v>0</v>
      </c>
      <c r="J1521" s="112">
        <f t="shared" si="753"/>
        <v>0</v>
      </c>
      <c r="L1521" s="11">
        <f t="shared" si="728"/>
        <v>0</v>
      </c>
      <c r="M1521" s="108">
        <f t="shared" si="729"/>
        <v>0</v>
      </c>
      <c r="O1521" s="11">
        <f t="shared" si="730"/>
        <v>0</v>
      </c>
      <c r="P1521" s="108">
        <f t="shared" si="731"/>
        <v>0</v>
      </c>
      <c r="R1521" s="11">
        <f t="shared" si="732"/>
        <v>0</v>
      </c>
      <c r="S1521" s="108">
        <f t="shared" si="733"/>
        <v>0</v>
      </c>
      <c r="U1521" s="11">
        <f t="shared" si="734"/>
        <v>0</v>
      </c>
      <c r="V1521" s="108">
        <f t="shared" si="735"/>
        <v>0</v>
      </c>
      <c r="X1521" s="11">
        <f t="shared" si="736"/>
        <v>0</v>
      </c>
      <c r="Y1521" s="108">
        <f t="shared" si="737"/>
        <v>0</v>
      </c>
      <c r="AA1521" s="11">
        <f t="shared" si="738"/>
        <v>0</v>
      </c>
      <c r="AB1521" s="108">
        <f t="shared" si="739"/>
        <v>0</v>
      </c>
      <c r="AD1521" s="11">
        <f t="shared" si="740"/>
        <v>0</v>
      </c>
      <c r="AE1521" s="108">
        <f t="shared" si="741"/>
        <v>0</v>
      </c>
      <c r="AG1521" s="11">
        <f t="shared" si="742"/>
        <v>0</v>
      </c>
      <c r="AH1521" s="108">
        <f t="shared" si="743"/>
        <v>0</v>
      </c>
      <c r="AJ1521" s="11">
        <f t="shared" si="744"/>
        <v>0</v>
      </c>
      <c r="AK1521" s="108">
        <f t="shared" si="745"/>
        <v>0</v>
      </c>
      <c r="AM1521" s="11">
        <f t="shared" si="746"/>
        <v>0</v>
      </c>
      <c r="AN1521" s="108">
        <f t="shared" si="747"/>
        <v>0</v>
      </c>
      <c r="AP1521" s="11">
        <f t="shared" si="748"/>
        <v>0</v>
      </c>
      <c r="AQ1521" s="108">
        <f t="shared" si="749"/>
        <v>0</v>
      </c>
      <c r="AS1521" s="11">
        <f t="shared" si="750"/>
        <v>0</v>
      </c>
      <c r="AT1521" s="108">
        <f t="shared" si="751"/>
        <v>0</v>
      </c>
      <c r="AU1521" s="158" t="str">
        <f>IF(C1521="","",VLOOKUP(B1521,apoio!P:S,4,0))</f>
        <v/>
      </c>
    </row>
    <row r="1522" spans="1:47" ht="15" customHeight="1" x14ac:dyDescent="0.25">
      <c r="A1522" s="7" t="str">
        <f>IF('1_geral'!$D$47="","",'1_geral'!$A$47)</f>
        <v/>
      </c>
      <c r="B1522" s="49" t="str">
        <f>IF('1_geral'!$G$47="","",'1_geral'!$G$47)</f>
        <v/>
      </c>
      <c r="C1522" s="49" t="str">
        <f>IF('1_geral'!$D$47="","",'1_geral'!$D$47)</f>
        <v/>
      </c>
      <c r="D1522" s="35" t="str">
        <f>IF(C1522="","",1/'3_pessoal'!C$47)</f>
        <v/>
      </c>
      <c r="E1522" s="12">
        <f>IF(C1522="",0,'3_pessoal'!EI$47)</f>
        <v>0</v>
      </c>
      <c r="F1522" s="33">
        <f>IF(C1522="",0,'3_pessoal'!EK$47)</f>
        <v>0</v>
      </c>
      <c r="G1522" s="12">
        <f t="shared" si="727"/>
        <v>0</v>
      </c>
      <c r="I1522" s="12">
        <f t="shared" si="752"/>
        <v>0</v>
      </c>
      <c r="J1522" s="12">
        <f t="shared" si="753"/>
        <v>0</v>
      </c>
      <c r="L1522" s="12">
        <f t="shared" si="728"/>
        <v>0</v>
      </c>
      <c r="M1522" s="33">
        <f t="shared" si="729"/>
        <v>0</v>
      </c>
      <c r="O1522" s="12">
        <f t="shared" si="730"/>
        <v>0</v>
      </c>
      <c r="P1522" s="33">
        <f t="shared" si="731"/>
        <v>0</v>
      </c>
      <c r="R1522" s="12">
        <f t="shared" si="732"/>
        <v>0</v>
      </c>
      <c r="S1522" s="33">
        <f t="shared" si="733"/>
        <v>0</v>
      </c>
      <c r="U1522" s="12">
        <f t="shared" si="734"/>
        <v>0</v>
      </c>
      <c r="V1522" s="33">
        <f t="shared" si="735"/>
        <v>0</v>
      </c>
      <c r="X1522" s="12">
        <f t="shared" si="736"/>
        <v>0</v>
      </c>
      <c r="Y1522" s="33">
        <f t="shared" si="737"/>
        <v>0</v>
      </c>
      <c r="AA1522" s="12">
        <f t="shared" si="738"/>
        <v>0</v>
      </c>
      <c r="AB1522" s="33">
        <f t="shared" si="739"/>
        <v>0</v>
      </c>
      <c r="AD1522" s="12">
        <f t="shared" si="740"/>
        <v>0</v>
      </c>
      <c r="AE1522" s="33">
        <f t="shared" si="741"/>
        <v>0</v>
      </c>
      <c r="AG1522" s="12">
        <f t="shared" si="742"/>
        <v>0</v>
      </c>
      <c r="AH1522" s="33">
        <f t="shared" si="743"/>
        <v>0</v>
      </c>
      <c r="AJ1522" s="12">
        <f t="shared" si="744"/>
        <v>0</v>
      </c>
      <c r="AK1522" s="33">
        <f t="shared" si="745"/>
        <v>0</v>
      </c>
      <c r="AM1522" s="12">
        <f t="shared" si="746"/>
        <v>0</v>
      </c>
      <c r="AN1522" s="33">
        <f t="shared" si="747"/>
        <v>0</v>
      </c>
      <c r="AP1522" s="12">
        <f t="shared" si="748"/>
        <v>0</v>
      </c>
      <c r="AQ1522" s="33">
        <f t="shared" si="749"/>
        <v>0</v>
      </c>
      <c r="AS1522" s="12">
        <f t="shared" si="750"/>
        <v>0</v>
      </c>
      <c r="AT1522" s="33">
        <f t="shared" si="751"/>
        <v>0</v>
      </c>
      <c r="AU1522" s="158" t="str">
        <f>IF(C1522="","",VLOOKUP(B1522,apoio!P:S,4,0))</f>
        <v/>
      </c>
    </row>
    <row r="1523" spans="1:47" ht="15" customHeight="1" x14ac:dyDescent="0.25">
      <c r="A1523" s="10" t="str">
        <f>IF('1_geral'!$D$48="","",'1_geral'!$A$48)</f>
        <v/>
      </c>
      <c r="B1523" s="48" t="str">
        <f>IF('1_geral'!$G$48="","",'1_geral'!$G$48)</f>
        <v/>
      </c>
      <c r="C1523" s="48" t="str">
        <f>IF('1_geral'!$D$48="","",'1_geral'!$D$48)</f>
        <v/>
      </c>
      <c r="D1523" s="35" t="str">
        <f>IF(C1523="","",1/'3_pessoal'!C$48)</f>
        <v/>
      </c>
      <c r="E1523" s="11">
        <f>IF(C1523="",0,'3_pessoal'!EI$48)</f>
        <v>0</v>
      </c>
      <c r="F1523" s="108">
        <f>IF(C1523="",0,'3_pessoal'!EK$48)</f>
        <v>0</v>
      </c>
      <c r="G1523" s="11">
        <f t="shared" si="727"/>
        <v>0</v>
      </c>
      <c r="I1523" s="11">
        <f t="shared" si="752"/>
        <v>0</v>
      </c>
      <c r="J1523" s="112">
        <f t="shared" si="753"/>
        <v>0</v>
      </c>
      <c r="L1523" s="11">
        <f t="shared" si="728"/>
        <v>0</v>
      </c>
      <c r="M1523" s="108">
        <f t="shared" si="729"/>
        <v>0</v>
      </c>
      <c r="O1523" s="11">
        <f t="shared" si="730"/>
        <v>0</v>
      </c>
      <c r="P1523" s="108">
        <f t="shared" si="731"/>
        <v>0</v>
      </c>
      <c r="R1523" s="11">
        <f t="shared" si="732"/>
        <v>0</v>
      </c>
      <c r="S1523" s="108">
        <f t="shared" si="733"/>
        <v>0</v>
      </c>
      <c r="U1523" s="11">
        <f t="shared" si="734"/>
        <v>0</v>
      </c>
      <c r="V1523" s="108">
        <f t="shared" si="735"/>
        <v>0</v>
      </c>
      <c r="X1523" s="11">
        <f t="shared" si="736"/>
        <v>0</v>
      </c>
      <c r="Y1523" s="108">
        <f t="shared" si="737"/>
        <v>0</v>
      </c>
      <c r="AA1523" s="11">
        <f t="shared" si="738"/>
        <v>0</v>
      </c>
      <c r="AB1523" s="108">
        <f t="shared" si="739"/>
        <v>0</v>
      </c>
      <c r="AD1523" s="11">
        <f t="shared" si="740"/>
        <v>0</v>
      </c>
      <c r="AE1523" s="108">
        <f t="shared" si="741"/>
        <v>0</v>
      </c>
      <c r="AG1523" s="11">
        <f t="shared" si="742"/>
        <v>0</v>
      </c>
      <c r="AH1523" s="108">
        <f t="shared" si="743"/>
        <v>0</v>
      </c>
      <c r="AJ1523" s="11">
        <f t="shared" si="744"/>
        <v>0</v>
      </c>
      <c r="AK1523" s="108">
        <f t="shared" si="745"/>
        <v>0</v>
      </c>
      <c r="AM1523" s="11">
        <f t="shared" si="746"/>
        <v>0</v>
      </c>
      <c r="AN1523" s="108">
        <f t="shared" si="747"/>
        <v>0</v>
      </c>
      <c r="AP1523" s="11">
        <f t="shared" si="748"/>
        <v>0</v>
      </c>
      <c r="AQ1523" s="108">
        <f t="shared" si="749"/>
        <v>0</v>
      </c>
      <c r="AS1523" s="11">
        <f t="shared" si="750"/>
        <v>0</v>
      </c>
      <c r="AT1523" s="108">
        <f t="shared" si="751"/>
        <v>0</v>
      </c>
      <c r="AU1523" s="158" t="str">
        <f>IF(C1523="","",VLOOKUP(B1523,apoio!P:S,4,0))</f>
        <v/>
      </c>
    </row>
    <row r="1524" spans="1:47" ht="15" customHeight="1" x14ac:dyDescent="0.25">
      <c r="A1524" s="7" t="str">
        <f>IF('1_geral'!$D$49="","",'1_geral'!$A$49)</f>
        <v/>
      </c>
      <c r="B1524" s="49" t="str">
        <f>IF('1_geral'!$G$49="","",'1_geral'!$G$49)</f>
        <v/>
      </c>
      <c r="C1524" s="49" t="str">
        <f>IF('1_geral'!$D$49="","",'1_geral'!$D$49)</f>
        <v/>
      </c>
      <c r="D1524" s="35" t="str">
        <f>IF(C1524="","",1/'3_pessoal'!C$49)</f>
        <v/>
      </c>
      <c r="E1524" s="12">
        <f>IF(C1524="",0,'3_pessoal'!EI$49)</f>
        <v>0</v>
      </c>
      <c r="F1524" s="33">
        <f>IF(C1524="",0,'3_pessoal'!EK$49)</f>
        <v>0</v>
      </c>
      <c r="G1524" s="12">
        <f t="shared" si="727"/>
        <v>0</v>
      </c>
      <c r="I1524" s="12">
        <f t="shared" si="752"/>
        <v>0</v>
      </c>
      <c r="J1524" s="12">
        <f t="shared" si="753"/>
        <v>0</v>
      </c>
      <c r="L1524" s="12">
        <f t="shared" si="728"/>
        <v>0</v>
      </c>
      <c r="M1524" s="33">
        <f t="shared" si="729"/>
        <v>0</v>
      </c>
      <c r="O1524" s="12">
        <f t="shared" si="730"/>
        <v>0</v>
      </c>
      <c r="P1524" s="33">
        <f t="shared" si="731"/>
        <v>0</v>
      </c>
      <c r="R1524" s="12">
        <f t="shared" si="732"/>
        <v>0</v>
      </c>
      <c r="S1524" s="33">
        <f t="shared" si="733"/>
        <v>0</v>
      </c>
      <c r="U1524" s="12">
        <f t="shared" si="734"/>
        <v>0</v>
      </c>
      <c r="V1524" s="33">
        <f t="shared" si="735"/>
        <v>0</v>
      </c>
      <c r="X1524" s="12">
        <f t="shared" si="736"/>
        <v>0</v>
      </c>
      <c r="Y1524" s="33">
        <f t="shared" si="737"/>
        <v>0</v>
      </c>
      <c r="AA1524" s="12">
        <f t="shared" si="738"/>
        <v>0</v>
      </c>
      <c r="AB1524" s="33">
        <f t="shared" si="739"/>
        <v>0</v>
      </c>
      <c r="AD1524" s="12">
        <f t="shared" si="740"/>
        <v>0</v>
      </c>
      <c r="AE1524" s="33">
        <f t="shared" si="741"/>
        <v>0</v>
      </c>
      <c r="AG1524" s="12">
        <f t="shared" si="742"/>
        <v>0</v>
      </c>
      <c r="AH1524" s="33">
        <f t="shared" si="743"/>
        <v>0</v>
      </c>
      <c r="AJ1524" s="12">
        <f t="shared" si="744"/>
        <v>0</v>
      </c>
      <c r="AK1524" s="33">
        <f t="shared" si="745"/>
        <v>0</v>
      </c>
      <c r="AM1524" s="12">
        <f t="shared" si="746"/>
        <v>0</v>
      </c>
      <c r="AN1524" s="33">
        <f t="shared" si="747"/>
        <v>0</v>
      </c>
      <c r="AP1524" s="12">
        <f t="shared" si="748"/>
        <v>0</v>
      </c>
      <c r="AQ1524" s="33">
        <f t="shared" si="749"/>
        <v>0</v>
      </c>
      <c r="AS1524" s="12">
        <f t="shared" si="750"/>
        <v>0</v>
      </c>
      <c r="AT1524" s="33">
        <f t="shared" si="751"/>
        <v>0</v>
      </c>
      <c r="AU1524" s="158" t="str">
        <f>IF(C1524="","",VLOOKUP(B1524,apoio!P:S,4,0))</f>
        <v/>
      </c>
    </row>
    <row r="1525" spans="1:47" ht="15" customHeight="1" x14ac:dyDescent="0.25">
      <c r="A1525" s="10" t="str">
        <f>IF('1_geral'!$D$50="","",'1_geral'!$A$50)</f>
        <v/>
      </c>
      <c r="B1525" s="48" t="str">
        <f>IF('1_geral'!$G$50="","",'1_geral'!$G$50)</f>
        <v/>
      </c>
      <c r="C1525" s="48" t="str">
        <f>IF('1_geral'!$D$50="","",'1_geral'!$D$50)</f>
        <v/>
      </c>
      <c r="D1525" s="35" t="str">
        <f>IF(C1525="","",1/'3_pessoal'!C$50)</f>
        <v/>
      </c>
      <c r="E1525" s="11">
        <f>IF(C1525="",0,'3_pessoal'!EI$50)</f>
        <v>0</v>
      </c>
      <c r="F1525" s="108">
        <f>IF(C1525="",0,'3_pessoal'!EK$50)</f>
        <v>0</v>
      </c>
      <c r="G1525" s="11">
        <f t="shared" si="727"/>
        <v>0</v>
      </c>
      <c r="I1525" s="11">
        <f t="shared" si="752"/>
        <v>0</v>
      </c>
      <c r="J1525" s="112">
        <f t="shared" si="753"/>
        <v>0</v>
      </c>
      <c r="L1525" s="11">
        <f t="shared" si="728"/>
        <v>0</v>
      </c>
      <c r="M1525" s="108">
        <f t="shared" si="729"/>
        <v>0</v>
      </c>
      <c r="O1525" s="11">
        <f t="shared" si="730"/>
        <v>0</v>
      </c>
      <c r="P1525" s="108">
        <f t="shared" si="731"/>
        <v>0</v>
      </c>
      <c r="R1525" s="11">
        <f t="shared" si="732"/>
        <v>0</v>
      </c>
      <c r="S1525" s="108">
        <f t="shared" si="733"/>
        <v>0</v>
      </c>
      <c r="U1525" s="11">
        <f t="shared" si="734"/>
        <v>0</v>
      </c>
      <c r="V1525" s="108">
        <f t="shared" si="735"/>
        <v>0</v>
      </c>
      <c r="X1525" s="11">
        <f t="shared" si="736"/>
        <v>0</v>
      </c>
      <c r="Y1525" s="108">
        <f t="shared" si="737"/>
        <v>0</v>
      </c>
      <c r="AA1525" s="11">
        <f t="shared" si="738"/>
        <v>0</v>
      </c>
      <c r="AB1525" s="108">
        <f t="shared" si="739"/>
        <v>0</v>
      </c>
      <c r="AD1525" s="11">
        <f t="shared" si="740"/>
        <v>0</v>
      </c>
      <c r="AE1525" s="108">
        <f t="shared" si="741"/>
        <v>0</v>
      </c>
      <c r="AG1525" s="11">
        <f t="shared" si="742"/>
        <v>0</v>
      </c>
      <c r="AH1525" s="108">
        <f t="shared" si="743"/>
        <v>0</v>
      </c>
      <c r="AJ1525" s="11">
        <f t="shared" si="744"/>
        <v>0</v>
      </c>
      <c r="AK1525" s="108">
        <f t="shared" si="745"/>
        <v>0</v>
      </c>
      <c r="AM1525" s="11">
        <f t="shared" si="746"/>
        <v>0</v>
      </c>
      <c r="AN1525" s="108">
        <f t="shared" si="747"/>
        <v>0</v>
      </c>
      <c r="AP1525" s="11">
        <f t="shared" si="748"/>
        <v>0</v>
      </c>
      <c r="AQ1525" s="108">
        <f t="shared" si="749"/>
        <v>0</v>
      </c>
      <c r="AS1525" s="11">
        <f t="shared" si="750"/>
        <v>0</v>
      </c>
      <c r="AT1525" s="108">
        <f t="shared" si="751"/>
        <v>0</v>
      </c>
      <c r="AU1525" s="158" t="str">
        <f>IF(C1525="","",VLOOKUP(B1525,apoio!P:S,4,0))</f>
        <v/>
      </c>
    </row>
    <row r="1526" spans="1:47" ht="15" customHeight="1" x14ac:dyDescent="0.25">
      <c r="A1526" s="7" t="str">
        <f>IF('1_geral'!$D$51="","",'1_geral'!$A$51)</f>
        <v/>
      </c>
      <c r="B1526" s="49" t="str">
        <f>IF('1_geral'!$G$51="","",'1_geral'!$G$51)</f>
        <v/>
      </c>
      <c r="C1526" s="49" t="str">
        <f>IF('1_geral'!$D$51="","",'1_geral'!$D$51)</f>
        <v/>
      </c>
      <c r="D1526" s="35" t="str">
        <f>IF(C1526="","",1/'3_pessoal'!C$51)</f>
        <v/>
      </c>
      <c r="E1526" s="12">
        <f>IF(C1526="",0,'3_pessoal'!EI$51)</f>
        <v>0</v>
      </c>
      <c r="F1526" s="33">
        <f>IF(C1526="",0,'3_pessoal'!EK$51)</f>
        <v>0</v>
      </c>
      <c r="G1526" s="12">
        <f t="shared" si="727"/>
        <v>0</v>
      </c>
      <c r="I1526" s="12">
        <f t="shared" si="752"/>
        <v>0</v>
      </c>
      <c r="J1526" s="12">
        <f t="shared" si="753"/>
        <v>0</v>
      </c>
      <c r="L1526" s="12">
        <f t="shared" si="728"/>
        <v>0</v>
      </c>
      <c r="M1526" s="33">
        <f t="shared" si="729"/>
        <v>0</v>
      </c>
      <c r="O1526" s="12">
        <f t="shared" si="730"/>
        <v>0</v>
      </c>
      <c r="P1526" s="33">
        <f t="shared" si="731"/>
        <v>0</v>
      </c>
      <c r="R1526" s="12">
        <f t="shared" si="732"/>
        <v>0</v>
      </c>
      <c r="S1526" s="33">
        <f t="shared" si="733"/>
        <v>0</v>
      </c>
      <c r="U1526" s="12">
        <f t="shared" si="734"/>
        <v>0</v>
      </c>
      <c r="V1526" s="33">
        <f t="shared" si="735"/>
        <v>0</v>
      </c>
      <c r="X1526" s="12">
        <f t="shared" si="736"/>
        <v>0</v>
      </c>
      <c r="Y1526" s="33">
        <f t="shared" si="737"/>
        <v>0</v>
      </c>
      <c r="AA1526" s="12">
        <f t="shared" si="738"/>
        <v>0</v>
      </c>
      <c r="AB1526" s="33">
        <f t="shared" si="739"/>
        <v>0</v>
      </c>
      <c r="AD1526" s="12">
        <f t="shared" si="740"/>
        <v>0</v>
      </c>
      <c r="AE1526" s="33">
        <f t="shared" si="741"/>
        <v>0</v>
      </c>
      <c r="AG1526" s="12">
        <f t="shared" si="742"/>
        <v>0</v>
      </c>
      <c r="AH1526" s="33">
        <f t="shared" si="743"/>
        <v>0</v>
      </c>
      <c r="AJ1526" s="12">
        <f t="shared" si="744"/>
        <v>0</v>
      </c>
      <c r="AK1526" s="33">
        <f t="shared" si="745"/>
        <v>0</v>
      </c>
      <c r="AM1526" s="12">
        <f t="shared" si="746"/>
        <v>0</v>
      </c>
      <c r="AN1526" s="33">
        <f t="shared" si="747"/>
        <v>0</v>
      </c>
      <c r="AP1526" s="12">
        <f t="shared" si="748"/>
        <v>0</v>
      </c>
      <c r="AQ1526" s="33">
        <f t="shared" si="749"/>
        <v>0</v>
      </c>
      <c r="AS1526" s="12">
        <f t="shared" si="750"/>
        <v>0</v>
      </c>
      <c r="AT1526" s="33">
        <f t="shared" si="751"/>
        <v>0</v>
      </c>
      <c r="AU1526" s="158" t="str">
        <f>IF(C1526="","",VLOOKUP(B1526,apoio!P:S,4,0))</f>
        <v/>
      </c>
    </row>
    <row r="1527" spans="1:47" ht="15" customHeight="1" x14ac:dyDescent="0.25">
      <c r="A1527" s="10" t="str">
        <f>IF('1_geral'!$D$52="","",'1_geral'!$A$52)</f>
        <v/>
      </c>
      <c r="B1527" s="48" t="str">
        <f>IF('1_geral'!$G$52="","",'1_geral'!$G$52)</f>
        <v/>
      </c>
      <c r="C1527" s="48" t="str">
        <f>IF('1_geral'!$D$52="","",'1_geral'!$D$52)</f>
        <v/>
      </c>
      <c r="D1527" s="35" t="str">
        <f>IF(C1527="","",1/'3_pessoal'!C$52)</f>
        <v/>
      </c>
      <c r="E1527" s="11">
        <f>IF(C1527="",0,'3_pessoal'!EI$52)</f>
        <v>0</v>
      </c>
      <c r="F1527" s="108">
        <f>IF(C1527="",0,'3_pessoal'!EK$52)</f>
        <v>0</v>
      </c>
      <c r="G1527" s="11">
        <f t="shared" si="727"/>
        <v>0</v>
      </c>
      <c r="I1527" s="11">
        <f t="shared" si="752"/>
        <v>0</v>
      </c>
      <c r="J1527" s="112">
        <f t="shared" si="753"/>
        <v>0</v>
      </c>
      <c r="L1527" s="11">
        <f t="shared" si="728"/>
        <v>0</v>
      </c>
      <c r="M1527" s="108">
        <f t="shared" si="729"/>
        <v>0</v>
      </c>
      <c r="O1527" s="11">
        <f t="shared" si="730"/>
        <v>0</v>
      </c>
      <c r="P1527" s="108">
        <f t="shared" si="731"/>
        <v>0</v>
      </c>
      <c r="R1527" s="11">
        <f t="shared" si="732"/>
        <v>0</v>
      </c>
      <c r="S1527" s="108">
        <f t="shared" si="733"/>
        <v>0</v>
      </c>
      <c r="U1527" s="11">
        <f t="shared" si="734"/>
        <v>0</v>
      </c>
      <c r="V1527" s="108">
        <f t="shared" si="735"/>
        <v>0</v>
      </c>
      <c r="X1527" s="11">
        <f t="shared" si="736"/>
        <v>0</v>
      </c>
      <c r="Y1527" s="108">
        <f t="shared" si="737"/>
        <v>0</v>
      </c>
      <c r="AA1527" s="11">
        <f t="shared" si="738"/>
        <v>0</v>
      </c>
      <c r="AB1527" s="108">
        <f t="shared" si="739"/>
        <v>0</v>
      </c>
      <c r="AD1527" s="11">
        <f t="shared" si="740"/>
        <v>0</v>
      </c>
      <c r="AE1527" s="108">
        <f t="shared" si="741"/>
        <v>0</v>
      </c>
      <c r="AG1527" s="11">
        <f t="shared" si="742"/>
        <v>0</v>
      </c>
      <c r="AH1527" s="108">
        <f t="shared" si="743"/>
        <v>0</v>
      </c>
      <c r="AJ1527" s="11">
        <f t="shared" si="744"/>
        <v>0</v>
      </c>
      <c r="AK1527" s="108">
        <f t="shared" si="745"/>
        <v>0</v>
      </c>
      <c r="AM1527" s="11">
        <f t="shared" si="746"/>
        <v>0</v>
      </c>
      <c r="AN1527" s="108">
        <f t="shared" si="747"/>
        <v>0</v>
      </c>
      <c r="AP1527" s="11">
        <f t="shared" si="748"/>
        <v>0</v>
      </c>
      <c r="AQ1527" s="108">
        <f t="shared" si="749"/>
        <v>0</v>
      </c>
      <c r="AS1527" s="11">
        <f t="shared" si="750"/>
        <v>0</v>
      </c>
      <c r="AT1527" s="108">
        <f t="shared" si="751"/>
        <v>0</v>
      </c>
      <c r="AU1527" s="158" t="str">
        <f>IF(C1527="","",VLOOKUP(B1527,apoio!P:S,4,0))</f>
        <v/>
      </c>
    </row>
    <row r="1528" spans="1:47" ht="15" customHeight="1" x14ac:dyDescent="0.25">
      <c r="A1528" s="7" t="str">
        <f>IF('1_geral'!$D$53="","",'1_geral'!$A$53)</f>
        <v/>
      </c>
      <c r="B1528" s="49" t="str">
        <f>IF('1_geral'!$G$53="","",'1_geral'!$G$53)</f>
        <v/>
      </c>
      <c r="C1528" s="49" t="str">
        <f>IF('1_geral'!$D$53="","",'1_geral'!$D$53)</f>
        <v/>
      </c>
      <c r="D1528" s="35" t="str">
        <f>IF(C1528="","",1/'3_pessoal'!C$53)</f>
        <v/>
      </c>
      <c r="E1528" s="12">
        <f>IF(C1528="",0,'3_pessoal'!EI$53)</f>
        <v>0</v>
      </c>
      <c r="F1528" s="33">
        <f>IF(C1528="",0,'3_pessoal'!EK$53)</f>
        <v>0</v>
      </c>
      <c r="G1528" s="12">
        <f t="shared" si="727"/>
        <v>0</v>
      </c>
      <c r="I1528" s="12">
        <f t="shared" si="752"/>
        <v>0</v>
      </c>
      <c r="J1528" s="12">
        <f t="shared" si="753"/>
        <v>0</v>
      </c>
      <c r="L1528" s="12">
        <f t="shared" si="728"/>
        <v>0</v>
      </c>
      <c r="M1528" s="33">
        <f t="shared" si="729"/>
        <v>0</v>
      </c>
      <c r="O1528" s="12">
        <f t="shared" si="730"/>
        <v>0</v>
      </c>
      <c r="P1528" s="33">
        <f t="shared" si="731"/>
        <v>0</v>
      </c>
      <c r="R1528" s="12">
        <f t="shared" si="732"/>
        <v>0</v>
      </c>
      <c r="S1528" s="33">
        <f t="shared" si="733"/>
        <v>0</v>
      </c>
      <c r="U1528" s="12">
        <f t="shared" si="734"/>
        <v>0</v>
      </c>
      <c r="V1528" s="33">
        <f t="shared" si="735"/>
        <v>0</v>
      </c>
      <c r="X1528" s="12">
        <f t="shared" si="736"/>
        <v>0</v>
      </c>
      <c r="Y1528" s="33">
        <f t="shared" si="737"/>
        <v>0</v>
      </c>
      <c r="AA1528" s="12">
        <f t="shared" si="738"/>
        <v>0</v>
      </c>
      <c r="AB1528" s="33">
        <f t="shared" si="739"/>
        <v>0</v>
      </c>
      <c r="AD1528" s="12">
        <f t="shared" si="740"/>
        <v>0</v>
      </c>
      <c r="AE1528" s="33">
        <f t="shared" si="741"/>
        <v>0</v>
      </c>
      <c r="AG1528" s="12">
        <f t="shared" si="742"/>
        <v>0</v>
      </c>
      <c r="AH1528" s="33">
        <f t="shared" si="743"/>
        <v>0</v>
      </c>
      <c r="AJ1528" s="12">
        <f t="shared" si="744"/>
        <v>0</v>
      </c>
      <c r="AK1528" s="33">
        <f t="shared" si="745"/>
        <v>0</v>
      </c>
      <c r="AM1528" s="12">
        <f t="shared" si="746"/>
        <v>0</v>
      </c>
      <c r="AN1528" s="33">
        <f t="shared" si="747"/>
        <v>0</v>
      </c>
      <c r="AP1528" s="12">
        <f t="shared" si="748"/>
        <v>0</v>
      </c>
      <c r="AQ1528" s="33">
        <f t="shared" si="749"/>
        <v>0</v>
      </c>
      <c r="AS1528" s="12">
        <f t="shared" si="750"/>
        <v>0</v>
      </c>
      <c r="AT1528" s="33">
        <f t="shared" si="751"/>
        <v>0</v>
      </c>
      <c r="AU1528" s="158" t="str">
        <f>IF(C1528="","",VLOOKUP(B1528,apoio!P:S,4,0))</f>
        <v/>
      </c>
    </row>
    <row r="1529" spans="1:47" ht="15" customHeight="1" x14ac:dyDescent="0.25">
      <c r="A1529" s="10" t="str">
        <f>IF('1_geral'!$D$54="","",'1_geral'!$A$54)</f>
        <v/>
      </c>
      <c r="B1529" s="48" t="str">
        <f>IF('1_geral'!$G$54="","",'1_geral'!$G$54)</f>
        <v/>
      </c>
      <c r="C1529" s="48" t="str">
        <f>IF('1_geral'!$D$54="","",'1_geral'!$D$54)</f>
        <v/>
      </c>
      <c r="D1529" s="35" t="str">
        <f>IF(C1529="","",1/'3_pessoal'!C$54)</f>
        <v/>
      </c>
      <c r="E1529" s="11">
        <f>IF(C1529="",0,'3_pessoal'!EI$54)</f>
        <v>0</v>
      </c>
      <c r="F1529" s="108">
        <f>IF(C1529="",0,'3_pessoal'!EK$54)</f>
        <v>0</v>
      </c>
      <c r="G1529" s="11">
        <f t="shared" si="727"/>
        <v>0</v>
      </c>
      <c r="I1529" s="11">
        <f t="shared" si="752"/>
        <v>0</v>
      </c>
      <c r="J1529" s="112">
        <f t="shared" si="753"/>
        <v>0</v>
      </c>
      <c r="L1529" s="11">
        <f t="shared" si="728"/>
        <v>0</v>
      </c>
      <c r="M1529" s="108">
        <f t="shared" si="729"/>
        <v>0</v>
      </c>
      <c r="O1529" s="11">
        <f t="shared" si="730"/>
        <v>0</v>
      </c>
      <c r="P1529" s="108">
        <f t="shared" si="731"/>
        <v>0</v>
      </c>
      <c r="R1529" s="11">
        <f t="shared" si="732"/>
        <v>0</v>
      </c>
      <c r="S1529" s="108">
        <f t="shared" si="733"/>
        <v>0</v>
      </c>
      <c r="U1529" s="11">
        <f t="shared" si="734"/>
        <v>0</v>
      </c>
      <c r="V1529" s="108">
        <f t="shared" si="735"/>
        <v>0</v>
      </c>
      <c r="X1529" s="11">
        <f t="shared" si="736"/>
        <v>0</v>
      </c>
      <c r="Y1529" s="108">
        <f t="shared" si="737"/>
        <v>0</v>
      </c>
      <c r="AA1529" s="11">
        <f t="shared" si="738"/>
        <v>0</v>
      </c>
      <c r="AB1529" s="108">
        <f t="shared" si="739"/>
        <v>0</v>
      </c>
      <c r="AD1529" s="11">
        <f t="shared" si="740"/>
        <v>0</v>
      </c>
      <c r="AE1529" s="108">
        <f t="shared" si="741"/>
        <v>0</v>
      </c>
      <c r="AG1529" s="11">
        <f t="shared" si="742"/>
        <v>0</v>
      </c>
      <c r="AH1529" s="108">
        <f t="shared" si="743"/>
        <v>0</v>
      </c>
      <c r="AJ1529" s="11">
        <f t="shared" si="744"/>
        <v>0</v>
      </c>
      <c r="AK1529" s="108">
        <f t="shared" si="745"/>
        <v>0</v>
      </c>
      <c r="AM1529" s="11">
        <f t="shared" si="746"/>
        <v>0</v>
      </c>
      <c r="AN1529" s="108">
        <f t="shared" si="747"/>
        <v>0</v>
      </c>
      <c r="AP1529" s="11">
        <f t="shared" si="748"/>
        <v>0</v>
      </c>
      <c r="AQ1529" s="108">
        <f t="shared" si="749"/>
        <v>0</v>
      </c>
      <c r="AS1529" s="11">
        <f t="shared" si="750"/>
        <v>0</v>
      </c>
      <c r="AT1529" s="108">
        <f t="shared" si="751"/>
        <v>0</v>
      </c>
      <c r="AU1529" s="158" t="str">
        <f>IF(C1529="","",VLOOKUP(B1529,apoio!P:S,4,0))</f>
        <v/>
      </c>
    </row>
    <row r="1530" spans="1:47" ht="15" customHeight="1" x14ac:dyDescent="0.25">
      <c r="A1530" s="7" t="str">
        <f>IF('1_geral'!$D$55="","",'1_geral'!$A$55)</f>
        <v/>
      </c>
      <c r="B1530" s="49" t="str">
        <f>IF('1_geral'!$G$55="","",'1_geral'!$G$55)</f>
        <v/>
      </c>
      <c r="C1530" s="49" t="str">
        <f>IF('1_geral'!$D$55="","",'1_geral'!$D$55)</f>
        <v/>
      </c>
      <c r="D1530" s="35" t="str">
        <f>IF(C1530="","",1/'3_pessoal'!C$55)</f>
        <v/>
      </c>
      <c r="E1530" s="12">
        <f>IF(C1530="",0,'3_pessoal'!EI$55)</f>
        <v>0</v>
      </c>
      <c r="F1530" s="33">
        <f>IF(C1530="",0,'3_pessoal'!EK$55)</f>
        <v>0</v>
      </c>
      <c r="G1530" s="12">
        <f t="shared" si="727"/>
        <v>0</v>
      </c>
      <c r="I1530" s="12">
        <f t="shared" si="752"/>
        <v>0</v>
      </c>
      <c r="J1530" s="12">
        <f t="shared" si="753"/>
        <v>0</v>
      </c>
      <c r="L1530" s="12">
        <f t="shared" si="728"/>
        <v>0</v>
      </c>
      <c r="M1530" s="33">
        <f t="shared" si="729"/>
        <v>0</v>
      </c>
      <c r="O1530" s="12">
        <f t="shared" si="730"/>
        <v>0</v>
      </c>
      <c r="P1530" s="33">
        <f t="shared" si="731"/>
        <v>0</v>
      </c>
      <c r="R1530" s="12">
        <f t="shared" si="732"/>
        <v>0</v>
      </c>
      <c r="S1530" s="33">
        <f t="shared" si="733"/>
        <v>0</v>
      </c>
      <c r="U1530" s="12">
        <f t="shared" si="734"/>
        <v>0</v>
      </c>
      <c r="V1530" s="33">
        <f t="shared" si="735"/>
        <v>0</v>
      </c>
      <c r="X1530" s="12">
        <f t="shared" si="736"/>
        <v>0</v>
      </c>
      <c r="Y1530" s="33">
        <f t="shared" si="737"/>
        <v>0</v>
      </c>
      <c r="AA1530" s="12">
        <f t="shared" si="738"/>
        <v>0</v>
      </c>
      <c r="AB1530" s="33">
        <f t="shared" si="739"/>
        <v>0</v>
      </c>
      <c r="AD1530" s="12">
        <f t="shared" si="740"/>
        <v>0</v>
      </c>
      <c r="AE1530" s="33">
        <f t="shared" si="741"/>
        <v>0</v>
      </c>
      <c r="AG1530" s="12">
        <f t="shared" si="742"/>
        <v>0</v>
      </c>
      <c r="AH1530" s="33">
        <f t="shared" si="743"/>
        <v>0</v>
      </c>
      <c r="AJ1530" s="12">
        <f t="shared" si="744"/>
        <v>0</v>
      </c>
      <c r="AK1530" s="33">
        <f t="shared" si="745"/>
        <v>0</v>
      </c>
      <c r="AM1530" s="12">
        <f t="shared" si="746"/>
        <v>0</v>
      </c>
      <c r="AN1530" s="33">
        <f t="shared" si="747"/>
        <v>0</v>
      </c>
      <c r="AP1530" s="12">
        <f t="shared" si="748"/>
        <v>0</v>
      </c>
      <c r="AQ1530" s="33">
        <f t="shared" si="749"/>
        <v>0</v>
      </c>
      <c r="AS1530" s="12">
        <f t="shared" si="750"/>
        <v>0</v>
      </c>
      <c r="AT1530" s="33">
        <f t="shared" si="751"/>
        <v>0</v>
      </c>
      <c r="AU1530" s="158" t="str">
        <f>IF(C1530="","",VLOOKUP(B1530,apoio!P:S,4,0))</f>
        <v/>
      </c>
    </row>
    <row r="1531" spans="1:47" ht="15" customHeight="1" x14ac:dyDescent="0.25">
      <c r="A1531" s="10" t="str">
        <f>IF('1_geral'!$D$56="","",'1_geral'!$A$56)</f>
        <v/>
      </c>
      <c r="B1531" s="48" t="str">
        <f>IF('1_geral'!$G$56="","",'1_geral'!$G$56)</f>
        <v/>
      </c>
      <c r="C1531" s="48" t="str">
        <f>IF('1_geral'!$D$56="","",'1_geral'!$D$56)</f>
        <v/>
      </c>
      <c r="D1531" s="35" t="str">
        <f>IF(C1531="","",1/'3_pessoal'!C$56)</f>
        <v/>
      </c>
      <c r="E1531" s="11">
        <f>IF(C1531="",0,'3_pessoal'!EI$56)</f>
        <v>0</v>
      </c>
      <c r="F1531" s="108">
        <f>IF(C1531="",0,'3_pessoal'!EK$56)</f>
        <v>0</v>
      </c>
      <c r="G1531" s="11">
        <f t="shared" si="727"/>
        <v>0</v>
      </c>
      <c r="I1531" s="11">
        <f t="shared" si="752"/>
        <v>0</v>
      </c>
      <c r="J1531" s="112">
        <f t="shared" si="753"/>
        <v>0</v>
      </c>
      <c r="L1531" s="11">
        <f t="shared" si="728"/>
        <v>0</v>
      </c>
      <c r="M1531" s="108">
        <f t="shared" si="729"/>
        <v>0</v>
      </c>
      <c r="O1531" s="11">
        <f t="shared" si="730"/>
        <v>0</v>
      </c>
      <c r="P1531" s="108">
        <f t="shared" si="731"/>
        <v>0</v>
      </c>
      <c r="R1531" s="11">
        <f t="shared" si="732"/>
        <v>0</v>
      </c>
      <c r="S1531" s="108">
        <f t="shared" si="733"/>
        <v>0</v>
      </c>
      <c r="U1531" s="11">
        <f t="shared" si="734"/>
        <v>0</v>
      </c>
      <c r="V1531" s="108">
        <f t="shared" si="735"/>
        <v>0</v>
      </c>
      <c r="X1531" s="11">
        <f t="shared" si="736"/>
        <v>0</v>
      </c>
      <c r="Y1531" s="108">
        <f t="shared" si="737"/>
        <v>0</v>
      </c>
      <c r="AA1531" s="11">
        <f t="shared" si="738"/>
        <v>0</v>
      </c>
      <c r="AB1531" s="108">
        <f t="shared" si="739"/>
        <v>0</v>
      </c>
      <c r="AD1531" s="11">
        <f t="shared" si="740"/>
        <v>0</v>
      </c>
      <c r="AE1531" s="108">
        <f t="shared" si="741"/>
        <v>0</v>
      </c>
      <c r="AG1531" s="11">
        <f t="shared" si="742"/>
        <v>0</v>
      </c>
      <c r="AH1531" s="108">
        <f t="shared" si="743"/>
        <v>0</v>
      </c>
      <c r="AJ1531" s="11">
        <f t="shared" si="744"/>
        <v>0</v>
      </c>
      <c r="AK1531" s="108">
        <f t="shared" si="745"/>
        <v>0</v>
      </c>
      <c r="AM1531" s="11">
        <f t="shared" si="746"/>
        <v>0</v>
      </c>
      <c r="AN1531" s="108">
        <f t="shared" si="747"/>
        <v>0</v>
      </c>
      <c r="AP1531" s="11">
        <f t="shared" si="748"/>
        <v>0</v>
      </c>
      <c r="AQ1531" s="108">
        <f t="shared" si="749"/>
        <v>0</v>
      </c>
      <c r="AS1531" s="11">
        <f t="shared" si="750"/>
        <v>0</v>
      </c>
      <c r="AT1531" s="108">
        <f t="shared" si="751"/>
        <v>0</v>
      </c>
      <c r="AU1531" s="158" t="str">
        <f>IF(C1531="","",VLOOKUP(B1531,apoio!P:S,4,0))</f>
        <v/>
      </c>
    </row>
    <row r="1532" spans="1:47" ht="15" customHeight="1" x14ac:dyDescent="0.25">
      <c r="A1532" s="7" t="str">
        <f>IF('1_geral'!$D$57="","",'1_geral'!$A$57)</f>
        <v/>
      </c>
      <c r="B1532" s="49" t="str">
        <f>IF('1_geral'!$G$57="","",'1_geral'!$G$57)</f>
        <v/>
      </c>
      <c r="C1532" s="49" t="str">
        <f>IF('1_geral'!$D$57="","",'1_geral'!$D$57)</f>
        <v/>
      </c>
      <c r="D1532" s="35" t="str">
        <f>IF(C1532="","",1/'3_pessoal'!C$57)</f>
        <v/>
      </c>
      <c r="E1532" s="12">
        <f>IF(C1532="",0,'3_pessoal'!EI$57)</f>
        <v>0</v>
      </c>
      <c r="F1532" s="33">
        <f>IF(C1532="",0,'3_pessoal'!EK$57)</f>
        <v>0</v>
      </c>
      <c r="G1532" s="12">
        <f t="shared" si="727"/>
        <v>0</v>
      </c>
      <c r="I1532" s="12">
        <f t="shared" si="752"/>
        <v>0</v>
      </c>
      <c r="J1532" s="12">
        <f t="shared" si="753"/>
        <v>0</v>
      </c>
      <c r="L1532" s="12">
        <f t="shared" si="728"/>
        <v>0</v>
      </c>
      <c r="M1532" s="33">
        <f t="shared" si="729"/>
        <v>0</v>
      </c>
      <c r="O1532" s="12">
        <f t="shared" si="730"/>
        <v>0</v>
      </c>
      <c r="P1532" s="33">
        <f t="shared" si="731"/>
        <v>0</v>
      </c>
      <c r="R1532" s="12">
        <f t="shared" si="732"/>
        <v>0</v>
      </c>
      <c r="S1532" s="33">
        <f t="shared" si="733"/>
        <v>0</v>
      </c>
      <c r="U1532" s="12">
        <f t="shared" si="734"/>
        <v>0</v>
      </c>
      <c r="V1532" s="33">
        <f t="shared" si="735"/>
        <v>0</v>
      </c>
      <c r="X1532" s="12">
        <f t="shared" si="736"/>
        <v>0</v>
      </c>
      <c r="Y1532" s="33">
        <f t="shared" si="737"/>
        <v>0</v>
      </c>
      <c r="AA1532" s="12">
        <f t="shared" si="738"/>
        <v>0</v>
      </c>
      <c r="AB1532" s="33">
        <f t="shared" si="739"/>
        <v>0</v>
      </c>
      <c r="AD1532" s="12">
        <f t="shared" si="740"/>
        <v>0</v>
      </c>
      <c r="AE1532" s="33">
        <f t="shared" si="741"/>
        <v>0</v>
      </c>
      <c r="AG1532" s="12">
        <f t="shared" si="742"/>
        <v>0</v>
      </c>
      <c r="AH1532" s="33">
        <f t="shared" si="743"/>
        <v>0</v>
      </c>
      <c r="AJ1532" s="12">
        <f t="shared" si="744"/>
        <v>0</v>
      </c>
      <c r="AK1532" s="33">
        <f t="shared" si="745"/>
        <v>0</v>
      </c>
      <c r="AM1532" s="12">
        <f t="shared" si="746"/>
        <v>0</v>
      </c>
      <c r="AN1532" s="33">
        <f t="shared" si="747"/>
        <v>0</v>
      </c>
      <c r="AP1532" s="12">
        <f t="shared" si="748"/>
        <v>0</v>
      </c>
      <c r="AQ1532" s="33">
        <f t="shared" si="749"/>
        <v>0</v>
      </c>
      <c r="AS1532" s="12">
        <f t="shared" si="750"/>
        <v>0</v>
      </c>
      <c r="AT1532" s="33">
        <f t="shared" si="751"/>
        <v>0</v>
      </c>
      <c r="AU1532" s="158" t="str">
        <f>IF(C1532="","",VLOOKUP(B1532,apoio!P:S,4,0))</f>
        <v/>
      </c>
    </row>
    <row r="1533" spans="1:47" ht="15" customHeight="1" x14ac:dyDescent="0.25">
      <c r="A1533" s="10" t="str">
        <f>IF('1_geral'!$D$58="","",'1_geral'!$A$58)</f>
        <v/>
      </c>
      <c r="B1533" s="48" t="str">
        <f>IF('1_geral'!$G$58="","",'1_geral'!$G$58)</f>
        <v/>
      </c>
      <c r="C1533" s="48" t="str">
        <f>IF('1_geral'!$D$58="","",'1_geral'!$D$58)</f>
        <v/>
      </c>
      <c r="D1533" s="35" t="str">
        <f>IF(C1533="","",1/'3_pessoal'!C$58)</f>
        <v/>
      </c>
      <c r="E1533" s="11">
        <f>IF(C1533="",0,'3_pessoal'!EI$58)</f>
        <v>0</v>
      </c>
      <c r="F1533" s="108">
        <f>IF(C1533="",0,'3_pessoal'!EK$58)</f>
        <v>0</v>
      </c>
      <c r="G1533" s="11">
        <f t="shared" si="727"/>
        <v>0</v>
      </c>
      <c r="I1533" s="11">
        <f t="shared" si="752"/>
        <v>0</v>
      </c>
      <c r="J1533" s="112">
        <f t="shared" si="753"/>
        <v>0</v>
      </c>
      <c r="L1533" s="11">
        <f t="shared" si="728"/>
        <v>0</v>
      </c>
      <c r="M1533" s="108">
        <f t="shared" si="729"/>
        <v>0</v>
      </c>
      <c r="O1533" s="11">
        <f t="shared" si="730"/>
        <v>0</v>
      </c>
      <c r="P1533" s="108">
        <f t="shared" si="731"/>
        <v>0</v>
      </c>
      <c r="R1533" s="11">
        <f t="shared" si="732"/>
        <v>0</v>
      </c>
      <c r="S1533" s="108">
        <f t="shared" si="733"/>
        <v>0</v>
      </c>
      <c r="U1533" s="11">
        <f t="shared" si="734"/>
        <v>0</v>
      </c>
      <c r="V1533" s="108">
        <f t="shared" si="735"/>
        <v>0</v>
      </c>
      <c r="X1533" s="11">
        <f t="shared" si="736"/>
        <v>0</v>
      </c>
      <c r="Y1533" s="108">
        <f t="shared" si="737"/>
        <v>0</v>
      </c>
      <c r="AA1533" s="11">
        <f t="shared" si="738"/>
        <v>0</v>
      </c>
      <c r="AB1533" s="108">
        <f t="shared" si="739"/>
        <v>0</v>
      </c>
      <c r="AD1533" s="11">
        <f t="shared" si="740"/>
        <v>0</v>
      </c>
      <c r="AE1533" s="108">
        <f t="shared" si="741"/>
        <v>0</v>
      </c>
      <c r="AG1533" s="11">
        <f t="shared" si="742"/>
        <v>0</v>
      </c>
      <c r="AH1533" s="108">
        <f t="shared" si="743"/>
        <v>0</v>
      </c>
      <c r="AJ1533" s="11">
        <f t="shared" si="744"/>
        <v>0</v>
      </c>
      <c r="AK1533" s="108">
        <f t="shared" si="745"/>
        <v>0</v>
      </c>
      <c r="AM1533" s="11">
        <f t="shared" si="746"/>
        <v>0</v>
      </c>
      <c r="AN1533" s="108">
        <f t="shared" si="747"/>
        <v>0</v>
      </c>
      <c r="AP1533" s="11">
        <f t="shared" si="748"/>
        <v>0</v>
      </c>
      <c r="AQ1533" s="108">
        <f t="shared" si="749"/>
        <v>0</v>
      </c>
      <c r="AS1533" s="11">
        <f t="shared" si="750"/>
        <v>0</v>
      </c>
      <c r="AT1533" s="108">
        <f t="shared" si="751"/>
        <v>0</v>
      </c>
      <c r="AU1533" s="158" t="str">
        <f>IF(C1533="","",VLOOKUP(B1533,apoio!P:S,4,0))</f>
        <v/>
      </c>
    </row>
    <row r="1534" spans="1:47" ht="15" customHeight="1" x14ac:dyDescent="0.25">
      <c r="A1534" s="47" t="str">
        <f>IF('1_geral'!$D$59="","",'1_geral'!$A$59)</f>
        <v/>
      </c>
      <c r="B1534" s="50" t="str">
        <f>IF('1_geral'!$G$59="","",'1_geral'!$G$59)</f>
        <v/>
      </c>
      <c r="C1534" s="50" t="str">
        <f>IF('1_geral'!$D$59="","",'1_geral'!$D$59)</f>
        <v/>
      </c>
      <c r="D1534" s="138" t="str">
        <f>IF(C1534="","",1/'3_pessoal'!C$59)</f>
        <v/>
      </c>
      <c r="E1534" s="13">
        <f>IF(C1534="",0,'3_pessoal'!EI$59)</f>
        <v>0</v>
      </c>
      <c r="F1534" s="34">
        <f>IF(C1534="",0,'3_pessoal'!EK$59)</f>
        <v>0</v>
      </c>
      <c r="G1534" s="13">
        <f t="shared" si="727"/>
        <v>0</v>
      </c>
      <c r="H1534" s="4"/>
      <c r="I1534" s="13">
        <f t="shared" si="752"/>
        <v>0</v>
      </c>
      <c r="J1534" s="13">
        <f t="shared" si="753"/>
        <v>0</v>
      </c>
      <c r="K1534" s="4"/>
      <c r="L1534" s="13">
        <f t="shared" si="728"/>
        <v>0</v>
      </c>
      <c r="M1534" s="34">
        <f t="shared" si="729"/>
        <v>0</v>
      </c>
      <c r="N1534" s="492"/>
      <c r="O1534" s="13">
        <f t="shared" si="730"/>
        <v>0</v>
      </c>
      <c r="P1534" s="34">
        <f t="shared" si="731"/>
        <v>0</v>
      </c>
      <c r="Q1534" s="492"/>
      <c r="R1534" s="13">
        <f t="shared" si="732"/>
        <v>0</v>
      </c>
      <c r="S1534" s="34">
        <f t="shared" si="733"/>
        <v>0</v>
      </c>
      <c r="T1534" s="492"/>
      <c r="U1534" s="13">
        <f t="shared" si="734"/>
        <v>0</v>
      </c>
      <c r="V1534" s="34">
        <f t="shared" si="735"/>
        <v>0</v>
      </c>
      <c r="W1534" s="492"/>
      <c r="X1534" s="13">
        <f t="shared" si="736"/>
        <v>0</v>
      </c>
      <c r="Y1534" s="34">
        <f t="shared" si="737"/>
        <v>0</v>
      </c>
      <c r="Z1534" s="492"/>
      <c r="AA1534" s="13">
        <f t="shared" si="738"/>
        <v>0</v>
      </c>
      <c r="AB1534" s="34">
        <f t="shared" si="739"/>
        <v>0</v>
      </c>
      <c r="AC1534" s="492"/>
      <c r="AD1534" s="13">
        <f t="shared" si="740"/>
        <v>0</v>
      </c>
      <c r="AE1534" s="34">
        <f t="shared" si="741"/>
        <v>0</v>
      </c>
      <c r="AF1534" s="492"/>
      <c r="AG1534" s="13">
        <f t="shared" si="742"/>
        <v>0</v>
      </c>
      <c r="AH1534" s="34">
        <f t="shared" si="743"/>
        <v>0</v>
      </c>
      <c r="AI1534" s="492"/>
      <c r="AJ1534" s="13">
        <f t="shared" si="744"/>
        <v>0</v>
      </c>
      <c r="AK1534" s="34">
        <f t="shared" si="745"/>
        <v>0</v>
      </c>
      <c r="AL1534" s="492"/>
      <c r="AM1534" s="13">
        <f t="shared" si="746"/>
        <v>0</v>
      </c>
      <c r="AN1534" s="34">
        <f t="shared" si="747"/>
        <v>0</v>
      </c>
      <c r="AO1534" s="492"/>
      <c r="AP1534" s="13">
        <f t="shared" si="748"/>
        <v>0</v>
      </c>
      <c r="AQ1534" s="34">
        <f t="shared" si="749"/>
        <v>0</v>
      </c>
      <c r="AR1534" s="492"/>
      <c r="AS1534" s="13">
        <f t="shared" si="750"/>
        <v>0</v>
      </c>
      <c r="AT1534" s="34">
        <f t="shared" si="751"/>
        <v>0</v>
      </c>
      <c r="AU1534" s="158" t="str">
        <f>IF(C1534="","",VLOOKUP(B1534,apoio!P:S,4,0))</f>
        <v/>
      </c>
    </row>
    <row r="1535" spans="1:47" ht="15" customHeight="1" x14ac:dyDescent="0.25">
      <c r="A1535" s="8"/>
      <c r="B1535" s="162" t="s">
        <v>68</v>
      </c>
      <c r="C1535" s="163" t="str">
        <f>'3_pessoal'!EM1</f>
        <v/>
      </c>
      <c r="E1535" s="113"/>
      <c r="F1535" s="113"/>
      <c r="G1535" s="113"/>
    </row>
    <row r="1536" spans="1:47" ht="15" customHeight="1" x14ac:dyDescent="0.25">
      <c r="B1536" s="3" t="s">
        <v>1644</v>
      </c>
      <c r="C1536" s="8" t="str">
        <f>'3_pessoal'!EM2</f>
        <v>Nome Sobrenome</v>
      </c>
      <c r="D1536" s="6"/>
      <c r="E1536" s="113"/>
      <c r="F1536" s="113"/>
      <c r="G1536" s="113"/>
      <c r="I1536" s="159" t="str">
        <f>I1541</f>
        <v>Disponível</v>
      </c>
      <c r="J1536" s="160">
        <f>IFERROR(ABS((J1539-J1540)/J1539),0)</f>
        <v>0</v>
      </c>
      <c r="L1536" s="105" t="str">
        <f>L1541</f>
        <v>Disponível</v>
      </c>
      <c r="M1536" s="157">
        <f>IFERROR(ABS((M1539-M1540)/M1539),0)</f>
        <v>0</v>
      </c>
      <c r="O1536" s="105" t="str">
        <f>O1541</f>
        <v>Disponível</v>
      </c>
      <c r="P1536" s="157">
        <f>IFERROR(ABS((P1539-P1540)/P1539),0)</f>
        <v>0</v>
      </c>
      <c r="R1536" s="105" t="str">
        <f>R1541</f>
        <v>Disponível</v>
      </c>
      <c r="S1536" s="157">
        <f>IFERROR(ABS((S1539-S1540)/S1539),0)</f>
        <v>0</v>
      </c>
      <c r="U1536" s="105" t="str">
        <f>U1541</f>
        <v>Disponível</v>
      </c>
      <c r="V1536" s="157">
        <f>IFERROR(ABS((V1539-V1540)/V1539),0)</f>
        <v>0</v>
      </c>
      <c r="X1536" s="105" t="str">
        <f>X1541</f>
        <v>Disponível</v>
      </c>
      <c r="Y1536" s="157">
        <f>IFERROR(ABS((Y1539-Y1540)/Y1539),0)</f>
        <v>0</v>
      </c>
      <c r="AA1536" s="105" t="str">
        <f>AA1541</f>
        <v>Disponível</v>
      </c>
      <c r="AB1536" s="157">
        <f>IFERROR(ABS((AB1539-AB1540)/AB1539),0)</f>
        <v>0</v>
      </c>
      <c r="AD1536" s="105" t="str">
        <f>AD1541</f>
        <v>Disponível</v>
      </c>
      <c r="AE1536" s="157">
        <f>IFERROR(ABS((AE1539-AE1540)/AE1539),0)</f>
        <v>0</v>
      </c>
      <c r="AG1536" s="105" t="str">
        <f>AG1541</f>
        <v>Disponível</v>
      </c>
      <c r="AH1536" s="157">
        <f>IFERROR(ABS((AH1539-AH1540)/AH1539),0)</f>
        <v>0</v>
      </c>
      <c r="AJ1536" s="105" t="str">
        <f>AJ1541</f>
        <v>Disponível</v>
      </c>
      <c r="AK1536" s="157">
        <f>IFERROR(ABS((AK1539-AK1540)/AK1539),0)</f>
        <v>0</v>
      </c>
      <c r="AM1536" s="105" t="str">
        <f>AM1541</f>
        <v>Disponível</v>
      </c>
      <c r="AN1536" s="157">
        <f>IFERROR(ABS((AN1539-AN1540)/AN1539),0)</f>
        <v>0</v>
      </c>
      <c r="AP1536" s="105" t="str">
        <f>AP1541</f>
        <v>Disponível</v>
      </c>
      <c r="AQ1536" s="157">
        <f>IFERROR(ABS((AQ1539-AQ1540)/AQ1539),0)</f>
        <v>0</v>
      </c>
      <c r="AS1536" s="105" t="str">
        <f>AS1541</f>
        <v>Disponível</v>
      </c>
      <c r="AT1536" s="157">
        <f>IFERROR(ABS((AT1539-AT1540)/AT1539),0)</f>
        <v>0</v>
      </c>
    </row>
    <row r="1537" spans="1:47" ht="15" customHeight="1" x14ac:dyDescent="0.25">
      <c r="B1537" s="3" t="s">
        <v>1645</v>
      </c>
      <c r="C1537" s="8" t="str">
        <f>'1_geral'!$D$2</f>
        <v/>
      </c>
      <c r="E1537" s="647"/>
      <c r="F1537" s="647"/>
      <c r="G1537" s="647"/>
      <c r="I1537" s="35"/>
      <c r="J1537" s="35" t="e">
        <f>(J1539-J1540)/J1539</f>
        <v>#DIV/0!</v>
      </c>
      <c r="K1537" s="35"/>
      <c r="L1537" s="165"/>
      <c r="M1537" s="165" t="e">
        <f>(M1539-M1540)/M1539</f>
        <v>#DIV/0!</v>
      </c>
      <c r="N1537" s="165"/>
      <c r="O1537" s="165"/>
      <c r="P1537" s="165" t="e">
        <f>(P1539-P1540)/P1539</f>
        <v>#DIV/0!</v>
      </c>
      <c r="Q1537" s="165"/>
      <c r="R1537" s="165"/>
      <c r="S1537" s="165" t="e">
        <f>(S1539-S1540)/S1539</f>
        <v>#DIV/0!</v>
      </c>
      <c r="T1537" s="165"/>
      <c r="U1537" s="165"/>
      <c r="V1537" s="165" t="e">
        <f>(V1539-V1540)/V1539</f>
        <v>#DIV/0!</v>
      </c>
      <c r="W1537" s="165"/>
      <c r="X1537" s="165"/>
      <c r="Y1537" s="165" t="e">
        <f>(Y1539-Y1540)/Y1539</f>
        <v>#DIV/0!</v>
      </c>
      <c r="Z1537" s="165"/>
      <c r="AA1537" s="165"/>
      <c r="AB1537" s="165" t="e">
        <f>(AB1539-AB1540)/AB1539</f>
        <v>#DIV/0!</v>
      </c>
      <c r="AC1537" s="165"/>
      <c r="AD1537" s="165"/>
      <c r="AE1537" s="165" t="e">
        <f>(AE1539-AE1540)/AE1539</f>
        <v>#DIV/0!</v>
      </c>
      <c r="AF1537" s="165"/>
      <c r="AG1537" s="165"/>
      <c r="AH1537" s="165" t="e">
        <f>(AH1539-AH1540)/AH1539</f>
        <v>#DIV/0!</v>
      </c>
      <c r="AI1537" s="165"/>
      <c r="AJ1537" s="165"/>
      <c r="AK1537" s="165" t="e">
        <f>(AK1539-AK1540)/AK1539</f>
        <v>#DIV/0!</v>
      </c>
      <c r="AL1537" s="165"/>
      <c r="AM1537" s="165"/>
      <c r="AN1537" s="165" t="e">
        <f>(AN1539-AN1540)/AN1539</f>
        <v>#DIV/0!</v>
      </c>
      <c r="AO1537" s="165"/>
      <c r="AP1537" s="165"/>
      <c r="AQ1537" s="165" t="e">
        <f>(AQ1539-AQ1540)/AQ1539</f>
        <v>#DIV/0!</v>
      </c>
      <c r="AR1537" s="165"/>
      <c r="AS1537" s="165"/>
      <c r="AT1537" s="165" t="e">
        <f>(AT1539-AT1540)/AT1539</f>
        <v>#DIV/0!</v>
      </c>
    </row>
    <row r="1538" spans="1:47" ht="15" customHeight="1" x14ac:dyDescent="0.25">
      <c r="B1538" s="3" t="s">
        <v>1646</v>
      </c>
      <c r="C1538" s="6">
        <f>'1_geral'!$D$4</f>
        <v>0</v>
      </c>
      <c r="D1538" s="9"/>
      <c r="E1538" s="31"/>
      <c r="F1538" s="31"/>
      <c r="G1538" s="31"/>
      <c r="I1538" s="648" t="s">
        <v>1647</v>
      </c>
      <c r="J1538" s="648"/>
      <c r="L1538" s="526" t="s">
        <v>125</v>
      </c>
      <c r="M1538" s="526"/>
      <c r="O1538" s="526" t="s">
        <v>143</v>
      </c>
      <c r="P1538" s="526"/>
      <c r="R1538" s="526" t="s">
        <v>126</v>
      </c>
      <c r="S1538" s="526"/>
      <c r="U1538" s="526" t="s">
        <v>144</v>
      </c>
      <c r="V1538" s="526"/>
      <c r="X1538" s="526" t="s">
        <v>145</v>
      </c>
      <c r="Y1538" s="526"/>
      <c r="AA1538" s="526" t="s">
        <v>127</v>
      </c>
      <c r="AB1538" s="526"/>
      <c r="AD1538" s="526" t="s">
        <v>128</v>
      </c>
      <c r="AE1538" s="526"/>
      <c r="AG1538" s="526" t="s">
        <v>146</v>
      </c>
      <c r="AH1538" s="526"/>
      <c r="AJ1538" s="526" t="s">
        <v>147</v>
      </c>
      <c r="AK1538" s="526"/>
      <c r="AM1538" s="526" t="s">
        <v>148</v>
      </c>
      <c r="AN1538" s="526"/>
      <c r="AP1538" s="526" t="s">
        <v>129</v>
      </c>
      <c r="AQ1538" s="526"/>
      <c r="AS1538" s="526" t="s">
        <v>149</v>
      </c>
      <c r="AT1538" s="526"/>
    </row>
    <row r="1539" spans="1:47" ht="15" customHeight="1" x14ac:dyDescent="0.25">
      <c r="E1539" s="32"/>
      <c r="F1539" s="32"/>
      <c r="G1539" s="32"/>
      <c r="I1539" s="105" t="s">
        <v>77</v>
      </c>
      <c r="J1539" s="106">
        <f>SUM(M1539,P1539,S1539,V1539,Y1539,AB1539,AE1539,AH1539,AK1539,AN1539,AQ1539,AT1539)</f>
        <v>0</v>
      </c>
      <c r="L1539" s="105" t="s">
        <v>77</v>
      </c>
      <c r="M1539" s="106">
        <f>IF('3_pessoal'!$EN$3="Carga Horária",0,'3_pessoal'!$EN$3)</f>
        <v>0</v>
      </c>
      <c r="O1539" s="105" t="s">
        <v>77</v>
      </c>
      <c r="P1539" s="106">
        <f>M1539</f>
        <v>0</v>
      </c>
      <c r="R1539" s="105" t="s">
        <v>77</v>
      </c>
      <c r="S1539" s="106">
        <f>M1539</f>
        <v>0</v>
      </c>
      <c r="U1539" s="105" t="s">
        <v>77</v>
      </c>
      <c r="V1539" s="106">
        <f>M1539</f>
        <v>0</v>
      </c>
      <c r="X1539" s="105" t="s">
        <v>77</v>
      </c>
      <c r="Y1539" s="106">
        <f>M1539</f>
        <v>0</v>
      </c>
      <c r="AA1539" s="105" t="s">
        <v>77</v>
      </c>
      <c r="AB1539" s="106">
        <f>M1539</f>
        <v>0</v>
      </c>
      <c r="AD1539" s="105" t="s">
        <v>77</v>
      </c>
      <c r="AE1539" s="106">
        <f>M1539</f>
        <v>0</v>
      </c>
      <c r="AG1539" s="105" t="s">
        <v>77</v>
      </c>
      <c r="AH1539" s="106">
        <f>M1539</f>
        <v>0</v>
      </c>
      <c r="AJ1539" s="105" t="s">
        <v>77</v>
      </c>
      <c r="AK1539" s="106">
        <f>M1539</f>
        <v>0</v>
      </c>
      <c r="AM1539" s="105" t="s">
        <v>77</v>
      </c>
      <c r="AN1539" s="106">
        <f>M1539</f>
        <v>0</v>
      </c>
      <c r="AP1539" s="105" t="s">
        <v>77</v>
      </c>
      <c r="AQ1539" s="106">
        <f>M1539</f>
        <v>0</v>
      </c>
      <c r="AS1539" s="105" t="s">
        <v>77</v>
      </c>
      <c r="AT1539" s="106">
        <f>M1539</f>
        <v>0</v>
      </c>
    </row>
    <row r="1540" spans="1:47" ht="15" customHeight="1" x14ac:dyDescent="0.25">
      <c r="A1540" s="523" t="s">
        <v>68</v>
      </c>
      <c r="B1540" s="526" t="s">
        <v>2</v>
      </c>
      <c r="C1540" s="526" t="s">
        <v>3</v>
      </c>
      <c r="E1540" s="526" t="s">
        <v>241</v>
      </c>
      <c r="F1540" s="526"/>
      <c r="G1540" s="526"/>
      <c r="I1540" s="105" t="s">
        <v>245</v>
      </c>
      <c r="J1540" s="106">
        <f>SUM(L1544:AT1593)</f>
        <v>0</v>
      </c>
      <c r="L1540" s="105" t="s">
        <v>245</v>
      </c>
      <c r="M1540" s="106">
        <f>SUM(L1544:M1593)</f>
        <v>0</v>
      </c>
      <c r="O1540" s="105" t="s">
        <v>245</v>
      </c>
      <c r="P1540" s="106">
        <f>SUM(O1544:P1593)</f>
        <v>0</v>
      </c>
      <c r="R1540" s="105" t="s">
        <v>245</v>
      </c>
      <c r="S1540" s="106">
        <f>SUM(R1544:S1593)</f>
        <v>0</v>
      </c>
      <c r="U1540" s="105" t="s">
        <v>245</v>
      </c>
      <c r="V1540" s="106">
        <f>SUM(U1544:V1593)</f>
        <v>0</v>
      </c>
      <c r="X1540" s="105" t="s">
        <v>245</v>
      </c>
      <c r="Y1540" s="106">
        <f>SUM(X1544:Y1593)</f>
        <v>0</v>
      </c>
      <c r="AA1540" s="105" t="s">
        <v>245</v>
      </c>
      <c r="AB1540" s="106">
        <f>SUM(AA1544:AB1593)</f>
        <v>0</v>
      </c>
      <c r="AD1540" s="105" t="s">
        <v>245</v>
      </c>
      <c r="AE1540" s="106">
        <f>SUM(AD1544:AE1593)</f>
        <v>0</v>
      </c>
      <c r="AG1540" s="105" t="s">
        <v>245</v>
      </c>
      <c r="AH1540" s="106">
        <f>SUM(AG1544:AH1593)</f>
        <v>0</v>
      </c>
      <c r="AJ1540" s="105" t="s">
        <v>245</v>
      </c>
      <c r="AK1540" s="106">
        <f>SUM(AJ1544:AK1593)</f>
        <v>0</v>
      </c>
      <c r="AM1540" s="105" t="s">
        <v>245</v>
      </c>
      <c r="AN1540" s="106">
        <f>SUM(AM1544:AN1593)</f>
        <v>0</v>
      </c>
      <c r="AP1540" s="105" t="s">
        <v>245</v>
      </c>
      <c r="AQ1540" s="106">
        <f>SUM(AP1544:AQ1593)</f>
        <v>0</v>
      </c>
      <c r="AS1540" s="105" t="s">
        <v>245</v>
      </c>
      <c r="AT1540" s="106">
        <f>SUM(AS1544:AT1593)</f>
        <v>0</v>
      </c>
    </row>
    <row r="1541" spans="1:47" ht="15" customHeight="1" x14ac:dyDescent="0.25">
      <c r="A1541" s="524"/>
      <c r="B1541" s="526"/>
      <c r="C1541" s="526"/>
      <c r="E1541" s="643" t="str">
        <f>CONCATENATE(parametros!$C$3," (min)")</f>
        <v>Presencial (min)</v>
      </c>
      <c r="F1541" s="644" t="str">
        <f>CONCATENATE(parametros!$M$3," (min)")</f>
        <v>Teletrabalho (min)</v>
      </c>
      <c r="G1541" s="645" t="s">
        <v>242</v>
      </c>
      <c r="I1541" s="105" t="str">
        <f>IF(J1540&gt;J1539,"Excesso","Disponível")</f>
        <v>Disponível</v>
      </c>
      <c r="J1541" s="106">
        <f>ABS(J1539-J1540)</f>
        <v>0</v>
      </c>
      <c r="L1541" s="105" t="str">
        <f>IF(M1540&gt;M1539,"Excesso","Disponível")</f>
        <v>Disponível</v>
      </c>
      <c r="M1541" s="106">
        <f>ABS(M1539*11/12-SUM(L1544:M1593))</f>
        <v>0</v>
      </c>
      <c r="O1541" s="105" t="str">
        <f>IF(P1540&gt;P1539,"Excesso","Disponível")</f>
        <v>Disponível</v>
      </c>
      <c r="P1541" s="106">
        <f>ABS(P1539*11/12-SUM(O1544:P1593))</f>
        <v>0</v>
      </c>
      <c r="R1541" s="105" t="str">
        <f>IF(S1540&gt;S1539,"Excesso","Disponível")</f>
        <v>Disponível</v>
      </c>
      <c r="S1541" s="106">
        <f>ABS(S1539*11/12-SUM(R1544:S1593))</f>
        <v>0</v>
      </c>
      <c r="U1541" s="105" t="str">
        <f>IF(V1540&gt;V1539,"Excesso","Disponível")</f>
        <v>Disponível</v>
      </c>
      <c r="V1541" s="106">
        <f>ABS(V1539*11/12-SUM(U1544:V1593))</f>
        <v>0</v>
      </c>
      <c r="X1541" s="105" t="str">
        <f>IF(Y1540&gt;Y1539,"Excesso","Disponível")</f>
        <v>Disponível</v>
      </c>
      <c r="Y1541" s="106">
        <f>ABS(Y1539*11/12-SUM(X1544:Y1593))</f>
        <v>0</v>
      </c>
      <c r="AA1541" s="105" t="str">
        <f>IF(AB1540&gt;AB1539,"Excesso","Disponível")</f>
        <v>Disponível</v>
      </c>
      <c r="AB1541" s="106">
        <f>ABS(AB1539*11/12-SUM(AA1544:AB1593))</f>
        <v>0</v>
      </c>
      <c r="AD1541" s="105" t="str">
        <f>IF(AE1540&gt;AE1539,"Excesso","Disponível")</f>
        <v>Disponível</v>
      </c>
      <c r="AE1541" s="106">
        <f>ABS(AE1539*11/12-SUM(AD1544:AE1593))</f>
        <v>0</v>
      </c>
      <c r="AG1541" s="105" t="str">
        <f>IF(AH1540&gt;AH1539,"Excesso","Disponível")</f>
        <v>Disponível</v>
      </c>
      <c r="AH1541" s="106">
        <f>ABS(AH1539*11/12-SUM(AG1544:AH1593))</f>
        <v>0</v>
      </c>
      <c r="AJ1541" s="105" t="str">
        <f>IF(AK1540&gt;AK1539,"Excesso","Disponível")</f>
        <v>Disponível</v>
      </c>
      <c r="AK1541" s="106">
        <f>ABS(AK1539*11/12-SUM(AJ1544:AK1593))</f>
        <v>0</v>
      </c>
      <c r="AM1541" s="105" t="str">
        <f>IF(AN1540&gt;AN1539,"Excesso","Disponível")</f>
        <v>Disponível</v>
      </c>
      <c r="AN1541" s="106">
        <f>ABS(AN1539*11/12-SUM(AM1544:AN1593))</f>
        <v>0</v>
      </c>
      <c r="AP1541" s="105" t="str">
        <f>IF(AQ1540&gt;AQ1539,"Excesso","Disponível")</f>
        <v>Disponível</v>
      </c>
      <c r="AQ1541" s="106">
        <f>ABS(AQ1539*11/12-SUM(AP1544:AQ1593))</f>
        <v>0</v>
      </c>
      <c r="AS1541" s="105" t="str">
        <f>IF(AT1540&gt;AT1539,"Excesso","Disponível")</f>
        <v>Disponível</v>
      </c>
      <c r="AT1541" s="106">
        <f>ABS(AT1539*11/12-SUM(AS1544:AT1593))</f>
        <v>0</v>
      </c>
    </row>
    <row r="1542" spans="1:47" ht="15" customHeight="1" x14ac:dyDescent="0.25">
      <c r="A1542" s="524"/>
      <c r="B1542" s="526"/>
      <c r="C1542" s="526"/>
      <c r="E1542" s="643"/>
      <c r="F1542" s="644"/>
      <c r="G1542" s="646"/>
      <c r="I1542" s="161">
        <f>IFERROR(SUM(I1544:I1593)/(SUM(I1544:I1593)+SUM(J1544:J1593)),0)</f>
        <v>0</v>
      </c>
      <c r="J1542" s="161">
        <f>IFERROR(SUM(J1544:J1593)/(SUM(I1544:I1593)+SUM(J1544:J1593)),0)</f>
        <v>0</v>
      </c>
      <c r="L1542" s="110">
        <f>IFERROR(SUM(L1544:L1593)/(SUM(L1544:L1593)+SUM(M1544:M1593)),0)</f>
        <v>0</v>
      </c>
      <c r="M1542" s="111">
        <f>IFERROR(SUM(M1544:M1593)/(SUM(L1544:L1593)+SUM(M1544:M1593)),0)</f>
        <v>0</v>
      </c>
      <c r="O1542" s="110">
        <f>IFERROR(SUM(O1544:O1593)/(SUM(O1544:O1593)+SUM(P1544:P1593)),0)</f>
        <v>0</v>
      </c>
      <c r="P1542" s="111">
        <f>IFERROR(SUM(P1544:P1593)/(SUM(O1544:O1593)+SUM(P1544:P1593)),0)</f>
        <v>0</v>
      </c>
      <c r="R1542" s="110">
        <f>IFERROR(SUM(R1544:R1593)/(SUM(R1544:R1593)+SUM(S1544:S1593)),0)</f>
        <v>0</v>
      </c>
      <c r="S1542" s="111">
        <f>IFERROR(SUM(S1544:S1593)/(SUM(R1544:R1593)+SUM(S1544:S1593)),0)</f>
        <v>0</v>
      </c>
      <c r="U1542" s="110">
        <f>IFERROR(SUM(U1544:U1593)/(SUM(U1544:U1593)+SUM(V1544:V1593)),0)</f>
        <v>0</v>
      </c>
      <c r="V1542" s="111">
        <f>IFERROR(SUM(V1544:V1593)/(SUM(U1544:U1593)+SUM(V1544:V1593)),0)</f>
        <v>0</v>
      </c>
      <c r="X1542" s="110">
        <f>IFERROR(SUM(X1544:X1593)/(SUM(X1544:X1593)+SUM(Y1544:Y1593)),0)</f>
        <v>0</v>
      </c>
      <c r="Y1542" s="111">
        <f>IFERROR(SUM(Y1544:Y1593)/(SUM(X1544:X1593)+SUM(Y1544:Y1593)),0)</f>
        <v>0</v>
      </c>
      <c r="AA1542" s="110">
        <f>IFERROR(SUM(AA1544:AA1593)/(SUM(AA1544:AA1593)+SUM(AB1544:AB1593)),0)</f>
        <v>0</v>
      </c>
      <c r="AB1542" s="111">
        <f>IFERROR(SUM(AB1544:AB1593)/(SUM(AA1544:AA1593)+SUM(AB1544:AB1593)),0)</f>
        <v>0</v>
      </c>
      <c r="AD1542" s="110">
        <f>IFERROR(SUM(AD1544:AD1593)/(SUM(AD1544:AD1593)+SUM(AE1544:AE1593)),0)</f>
        <v>0</v>
      </c>
      <c r="AE1542" s="111">
        <f>IFERROR(SUM(AE1544:AE1593)/(SUM(AD1544:AD1593)+SUM(AE1544:AE1593)),0)</f>
        <v>0</v>
      </c>
      <c r="AG1542" s="110">
        <f>IFERROR(SUM(AG1544:AG1593)/(SUM(AG1544:AG1593)+SUM(AH1544:AH1593)),0)</f>
        <v>0</v>
      </c>
      <c r="AH1542" s="111">
        <f>IFERROR(SUM(AH1544:AH1593)/(SUM(AG1544:AG1593)+SUM(AH1544:AH1593)),0)</f>
        <v>0</v>
      </c>
      <c r="AJ1542" s="110">
        <f>IFERROR(SUM(AJ1544:AJ1593)/(SUM(AJ1544:AJ1593)+SUM(AK1544:AK1593)),0)</f>
        <v>0</v>
      </c>
      <c r="AK1542" s="111">
        <f>IFERROR(SUM(AK1544:AK1593)/(SUM(AJ1544:AJ1593)+SUM(AK1544:AK1593)),0)</f>
        <v>0</v>
      </c>
      <c r="AM1542" s="110">
        <f>IFERROR(SUM(AM1544:AM1593)/(SUM(AM1544:AM1593)+SUM(AN1544:AN1593)),0)</f>
        <v>0</v>
      </c>
      <c r="AN1542" s="111">
        <f>IFERROR(SUM(AN1544:AN1593)/(SUM(AM1544:AM1593)+SUM(AN1544:AN1593)),0)</f>
        <v>0</v>
      </c>
      <c r="AP1542" s="110">
        <f>IFERROR(SUM(AP1544:AP1593)/(SUM(AP1544:AP1593)+SUM(AQ1544:AQ1593)),0)</f>
        <v>0</v>
      </c>
      <c r="AQ1542" s="111">
        <f>IFERROR(SUM(AQ1544:AQ1593)/(SUM(AP1544:AP1593)+SUM(AQ1544:AQ1593)),0)</f>
        <v>0</v>
      </c>
      <c r="AS1542" s="110">
        <f>IFERROR(SUM(AS1544:AS1593)/(SUM(AS1544:AS1593)+SUM(AT1544:AT1593)),0)</f>
        <v>0</v>
      </c>
      <c r="AT1542" s="111">
        <f>IFERROR(SUM(AT1544:AT1593)/(SUM(AS1544:AS1593)+SUM(AT1544:AT1593)),0)</f>
        <v>0</v>
      </c>
    </row>
    <row r="1543" spans="1:47" ht="15" customHeight="1" x14ac:dyDescent="0.25">
      <c r="A1543" s="525"/>
      <c r="B1543" s="526"/>
      <c r="C1543" s="526"/>
      <c r="E1543" s="643"/>
      <c r="F1543" s="644"/>
      <c r="G1543" s="646"/>
      <c r="I1543" s="36">
        <f>parametros!C1540</f>
        <v>0</v>
      </c>
      <c r="J1543" s="77">
        <f>parametros!M1540</f>
        <v>0</v>
      </c>
      <c r="K1543" s="1"/>
      <c r="L1543" s="109" t="str">
        <f>parametros!$C$3</f>
        <v>Presencial</v>
      </c>
      <c r="M1543" s="77" t="str">
        <f>parametros!$M$3</f>
        <v>Teletrabalho</v>
      </c>
      <c r="N1543" s="1"/>
      <c r="O1543" s="109" t="str">
        <f>parametros!$C$3</f>
        <v>Presencial</v>
      </c>
      <c r="P1543" s="77" t="str">
        <f>parametros!$M$3</f>
        <v>Teletrabalho</v>
      </c>
      <c r="Q1543" s="1"/>
      <c r="R1543" s="109" t="str">
        <f>parametros!$C$3</f>
        <v>Presencial</v>
      </c>
      <c r="S1543" s="77" t="str">
        <f>parametros!$M$3</f>
        <v>Teletrabalho</v>
      </c>
      <c r="T1543" s="1"/>
      <c r="U1543" s="109" t="str">
        <f>parametros!$C$3</f>
        <v>Presencial</v>
      </c>
      <c r="V1543" s="77" t="str">
        <f>parametros!$M$3</f>
        <v>Teletrabalho</v>
      </c>
      <c r="W1543" s="1"/>
      <c r="X1543" s="109" t="str">
        <f>parametros!$C$3</f>
        <v>Presencial</v>
      </c>
      <c r="Y1543" s="77" t="str">
        <f>parametros!$M$3</f>
        <v>Teletrabalho</v>
      </c>
      <c r="Z1543" s="1"/>
      <c r="AA1543" s="109" t="str">
        <f>parametros!$C$3</f>
        <v>Presencial</v>
      </c>
      <c r="AB1543" s="77" t="str">
        <f>parametros!$M$3</f>
        <v>Teletrabalho</v>
      </c>
      <c r="AC1543" s="1"/>
      <c r="AD1543" s="109" t="str">
        <f>parametros!$C$3</f>
        <v>Presencial</v>
      </c>
      <c r="AE1543" s="77" t="str">
        <f>parametros!$M$3</f>
        <v>Teletrabalho</v>
      </c>
      <c r="AF1543" s="1"/>
      <c r="AG1543" s="109" t="str">
        <f>parametros!$C$3</f>
        <v>Presencial</v>
      </c>
      <c r="AH1543" s="77" t="str">
        <f>parametros!$M$3</f>
        <v>Teletrabalho</v>
      </c>
      <c r="AI1543" s="1"/>
      <c r="AJ1543" s="109" t="str">
        <f>parametros!$C$3</f>
        <v>Presencial</v>
      </c>
      <c r="AK1543" s="77" t="str">
        <f>parametros!$M$3</f>
        <v>Teletrabalho</v>
      </c>
      <c r="AL1543" s="1"/>
      <c r="AM1543" s="109" t="str">
        <f>parametros!$C$3</f>
        <v>Presencial</v>
      </c>
      <c r="AN1543" s="77" t="str">
        <f>parametros!$M$3</f>
        <v>Teletrabalho</v>
      </c>
      <c r="AO1543" s="1"/>
      <c r="AP1543" s="109" t="str">
        <f>parametros!$C$3</f>
        <v>Presencial</v>
      </c>
      <c r="AQ1543" s="77" t="str">
        <f>parametros!$M$3</f>
        <v>Teletrabalho</v>
      </c>
      <c r="AR1543" s="1"/>
      <c r="AS1543" s="109" t="str">
        <f>parametros!$C$3</f>
        <v>Presencial</v>
      </c>
      <c r="AT1543" s="77" t="str">
        <f>parametros!$M$3</f>
        <v>Teletrabalho</v>
      </c>
    </row>
    <row r="1544" spans="1:47" ht="15" customHeight="1" x14ac:dyDescent="0.25">
      <c r="A1544" s="10" t="str">
        <f>IF('1_geral'!$D$10="","",'1_geral'!$A$10)</f>
        <v/>
      </c>
      <c r="B1544" s="48" t="str">
        <f>IF('1_geral'!$G$10="","",'1_geral'!$G$10)</f>
        <v/>
      </c>
      <c r="C1544" s="48" t="str">
        <f>IF('1_geral'!$D$10="","",'1_geral'!$D$10)</f>
        <v/>
      </c>
      <c r="D1544" s="35" t="str">
        <f>IF(C1544="","",1/'3_pessoal'!C$10)</f>
        <v/>
      </c>
      <c r="E1544" s="11">
        <f>IF(C1544="",0,'3_pessoal'!EN$10)</f>
        <v>0</v>
      </c>
      <c r="F1544" s="107">
        <f>IF(C1544="",0,'3_pessoal'!EP$10)</f>
        <v>0</v>
      </c>
      <c r="G1544" s="11">
        <f>IF(C1544="",0,SUM(E1544,F1544))</f>
        <v>0</v>
      </c>
      <c r="I1544" s="11">
        <f t="shared" ref="I1544:I1575" si="754">IF(C1544="",0,SUM(L1544,O1544,R1544,U1544,X1544,AA1544,AD1544,AG1544,AJ1544,AM1544,AP1544,AS1544))</f>
        <v>0</v>
      </c>
      <c r="J1544" s="112">
        <f t="shared" ref="J1544:J1575" si="755">IF(C1544="",0,SUM(M1544,P1544,S1544,V1544,Y1544,AB1544,AE1544,AH1544,AK1544,AN1544,AQ1544,AT1544))</f>
        <v>0</v>
      </c>
      <c r="L1544" s="11">
        <f>IFERROR(IF($E1544="",0,$D1544*IF($AU1544="22d",$E1544,IF($AU1544="4w",$E1544,IF($AU1544="2w",$E1544,IF($AU1544="1m",$E1544,IF($AU1544="1b",$E1544/6,IF($AU1544="1t",$E1544/4,IF($AU1544="1q",$E1544/3,IF($AU1544="1s",$E1544/2,IF($AU1544="1a",$E1544,IF($AU1544="b1",$E1544/2,IF($AU1544="q1",$E1544/3,IF($AU1544="t1",$E1544/4,IF($AU1544="s1",$E1544/6,IF($AU1544="1b1",$E1544/2,0))))))))))))))),0)</f>
        <v>0</v>
      </c>
      <c r="M1544" s="107">
        <f>IFERROR(IF($F1544="",0,$D1544*IF($AU1544="22d",$F1544,IF($AU1544="4w",$F1544,IF($AU1544="2w",$F1544,IF($AU1544="1m",$F1544,IF($AU1544="1b",VF1544/6,IF($AU1544="1t",$F1544/4,IF($AU1544="1q",$F1544/3,IF($AU1544="1s",$F1544/2,IF($AU1544="1a",$F1544,IF($AU1544="b1",$F1544/2,IF($AU1544="q1",$F1544/3,IF($AU1544="t1",$F1544/4,IF($AU1544="s1",$F1544/6,IF($AU1544="1b1",$F1544/2,0))))))))))))))),0)</f>
        <v>0</v>
      </c>
      <c r="O1544" s="11">
        <f>IFERROR(IF($E1544="",0,$D1544*IF($AU1544="22d",$E1544,IF($AU1544="4w",$E1544,IF($AU1544="2w",$E1544,IF($AU1544="1m",$E1544,IF($AU1544="2b",$E1544/6,IF($AU1544="2t",$E1544/4,IF($AU1544="2q",$E1544/3,IF($AU1544="2s",$E1544/2,IF($AU1544="2a",$E1544,IF($AU1544="b1",$E1544/2,IF($AU1544="q1",$E1544/3,IF($AU1544="t1",$E1544/4,IF($AU1544="s1",$E1544/6,IF($AU1544="2b2",$E1544/2,0))))))))))))))),0)</f>
        <v>0</v>
      </c>
      <c r="P1544" s="107">
        <f>IFERROR(IF($F1544="",0,$D1544*IF($AU1544="22d",$F1544,IF($AU1544="4w",$F1544,IF($AU1544="2w",$F1544,IF($AU1544="1m",$F1544,IF($AU1544="2b",$F1544/6,IF($AU1544="2t",$F1544/4,IF($AU1544="2q",$F1544/3,IF($AU1544="2s",$F1544/2,IF($AU1544="2a",$F1544,IF($AU1544="b1",$F1544/2,IF($AU1544="q1",$F1544/3,IF($AU1544="t1",$F1544/4,IF($AU1544="s1",$F1544/6,IF($AU1544="2b2",$F1544/2,0))))))))))))))),0)</f>
        <v>0</v>
      </c>
      <c r="R1544" s="11">
        <f>IFERROR(IF($E1544="",0,$D1544*IF($AU1544="22d",$E1544,IF($AU1544="4w",$E1544,IF($AU1544="2w",$E1544,IF($AU1544="1m",$E1544,IF($AU1544="1b",$E1544/6,IF($AU1544="3t",$E1544/4,IF($AU1544="3q",$E1544/3,IF($AU1544="3s",$E1544/2,IF($AU1544="3a",$E1544,IF($AU1544="b2",$E1544/2,IF($AU1544="q1",$E1544/3,IF($AU1544="t1",$E1544/4,IF($AU1544="s1",$E1544/6,IF($AU1544="2b2",$E1544/2,0))))))))))))))),0)</f>
        <v>0</v>
      </c>
      <c r="S1544" s="107">
        <f>IFERROR(IF($F1544="",0,$D1544*IF($AU1544="22d",$F1544,IF($AU1544="4w",$F1544,IF($AU1544="2w",$F1544,IF($AU1544="1m",$F1544,IF($AU1544="1b",$F1544/6,IF($AU1544="3t",$F1544/4,IF($AU1544="3q",$F1544/3,IF($AU1544="3s",$F1544/2,IF($AU1544="3a",$F1544,IF($AU1544="b2",$F1544/2,IF($AU1544="q1",$F1544/3,IF($AU1544="t1",$F1544/4,IF($AU1544="s1",$F1544/6,IF($AU1544="2b2",$F1544/2,0))))))))))))))),0)</f>
        <v>0</v>
      </c>
      <c r="U1544" s="11">
        <f>IFERROR(IF($E1544="",0,$D1544*IF($AU1544="22d",$E1544,IF($AU1544="4w",$E1544,IF($AU1544="2w",$E1544,IF($AU1544="1m",$E1544,IF($AU1544="2b",$E1544/6,IF($AU1544="1t",$E1544/4,IF($AU1544="4q",$E1544/3,IF($AU1544="4s",$E1544/2,IF($AU1544="4a",$E1544,IF($AU1544="b2",$E1544/2,IF($AU1544="q1",$E1544/3,IF($AU1544="t2",$E1544/4,IF($AU1544="s1",$E1544/6,IF($AU1544="3b3",$E1544/2,0))))))))))))))),0)</f>
        <v>0</v>
      </c>
      <c r="V1544" s="107">
        <f>IFERROR(IF($F1544="",0,$D1544*IF($AU1544="22d",$F1544,IF($AU1544="4w",$F1544,IF($AU1544="2w",$F1544,IF($AU1544="1m",$F1544,IF($AU1544="2b",$F1544/6,IF($AU1544="1t",$F1544/4,IF($AU1544="4q",$F1544/3,IF($AU1544="4s",$F1544/2,IF($AU1544="4a",$F1544,IF($AU1544="b2",$F1544/2,IF($AU1544="q1",$F1544/3,IF($AU1544="t2",$F1544/4,IF($AU1544="s1",$F1544/6,IF($AU1544="3b3",$F1544/2,0))))))))))))))),0)</f>
        <v>0</v>
      </c>
      <c r="X1544" s="11">
        <f>IFERROR(IF($E1544="",0,$D1544*IF($AU1544="22d",$E1544,IF($AU1544="4w",$E1544,IF($AU1544="2w",$E1544,IF($AU1544="1m",$E1544,IF($AU1544="1b",$E1544/6,IF($AU1544="2t",$E1544/4,IF($AU1544="1q",$E1544/3,IF($AU1544="5s",$E1544/2,IF($AU1544="5a",$E1544,IF($AU1544="b3",$E1544/2,IF($AU1544="q2",$E1544/3,IF($AU1544="t2",$E1544/4,IF($AU1544="s1",$E1544/6,IF($AU1544="3b3",$E1544/2,0))))))))))))))),0)</f>
        <v>0</v>
      </c>
      <c r="Y1544" s="107">
        <f>IFERROR(IF($F1544="",0,$D1544*IF($AU1544="22d",$F1544,IF($AU1544="4w",$F1544,IF($AU1544="2w",$F1544,IF($AU1544="1m",$F1544,IF($AU1544="1b",$F1544/6,IF($AU1544="2t",$F1544/4,IF($AU1544="1q",$F1544/3,IF($AU1544="5s",$F1544/2,IF($AU1544="5a",$F1544,IF($AU1544="b3",$F1544/2,IF($AU1544="q2",$F1544/3,IF($AU1544="t2",$F1544/4,IF($AU1544="s1",$F1544/6,IF($AU1544="3b3",$F1544/2,0))))))))))))))),0)</f>
        <v>0</v>
      </c>
      <c r="AA1544" s="11">
        <f>IFERROR(IF($E1544="",0,$D1544*IF($AU1544="22d",$E1544,IF($AU1544="4w",$E1544,IF($AU1544="2w",$E1544,IF($AU1544="1m",$E1544,IF($AU1544="2b",$E1544/6,IF($AU1544="3t",$E1544/4,IF($AU1544="2q",$E1544/3,IF($AU1544="6s",$E1544/2,IF($AU1544="6a",$E1544,IF($AU1544="b3",$E1544/2,IF($AU1544="q2",$E1544/3,IF($AU1544="t2",$E1544/4,IF($AU1544="s1",$E1544/6,IF($AU1544="4b4",$E1544/2,0))))))))))))))),0)</f>
        <v>0</v>
      </c>
      <c r="AB1544" s="107">
        <f>IFERROR(IF($F1544="",0,$D1544*IF($AU1544="22d",$F1544,IF($AU1544="4w",$F1544,IF($AU1544="2w",$F1544,IF($AU1544="1m",$F1544,IF($AU1544="2b",$F1544/6,IF($AU1544="3t",$F1544/4,IF($AU1544="2q",$F1544/3,IF($AU1544="6s",$F1544/2,IF($AU1544="6a",$F1544,IF($AU1544="b3",$F1544/2,IF($AU1544="q2",$F1544/3,IF($AU1544="t2",$F1544/4,IF($AU1544="s1",$F1544/6,IF($AU1544="4b4",$F1544/2,0))))))))))))))),0)</f>
        <v>0</v>
      </c>
      <c r="AD1544" s="11">
        <f>IFERROR(IF($E1544="",0,$D1544*IF($AU1544="22d",$E1544,IF($AU1544="4w",$E1544,IF($AU1544="2w",$E1544,IF($AU1544="1m",$E1544,IF($AU1544="1b",$E1544/6,IF($AU1544="1t",$E1544/4,IF($AU1544="3q",$E1544/3,IF($AU1544="1s",$E1544/2,IF($AU1544="7a",$E1544,IF($AU1544="b3",$E1544/2,IF($AU1544="q2",$E1544/3,IF($AU1544="t3",$E1544/4,IF($AU1544="s2",$E1544/6,IF($AU1544="4b4",$E1544/2,0))))))))))))))),0)</f>
        <v>0</v>
      </c>
      <c r="AE1544" s="107">
        <f>IFERROR(IF($F1544="",0,$D1544*IF($AU1544="22d",$F1544,IF($AU1544="4w",$F1544,IF($AU1544="2w",$F1544,IF($AU1544="1m",$F1544,IF($AU1544="1b",$F1544/6,IF($AU1544="1t",$F1544/4,IF($AU1544="3q",$F1544/3,IF($AU1544="1s",$F1544/2,IF($AU1544="7a",$F1544,IF($AU1544="b3",$F1544/2,IF($AU1544="q2",$F1544/3,IF($AU1544="t3",$F1544/4,IF($AU1544="s2",$F1544/6,IF($AU1544="4b4",$F1544/2,0))))))))))))))),0)</f>
        <v>0</v>
      </c>
      <c r="AG1544" s="11">
        <f>IFERROR(IF($E1544="",0,$D1544*IF($AU1544="22d",$E1544,IF($AU1544="4w",$E1544,IF($AU1544="2w",$E1544,IF($AU1544="1m",$E1544,IF($AU1544="2b",$E1544/6,IF($AU1544="2t",$E1544/4,IF($AU1544="4q",$E1544/3,IF($AU1544="2s",$E1544/2,IF($AU1544="8a",$E1544,IF($AU1544="b4",$E1544/2,IF($AU1544="q2",$E1544/3,IF($AU1544="t3",$E1544/4,IF($AU1544="s2",$E1544/6,IF($AU1544="5b5",$E1544/2,0))))))))))))))),0)</f>
        <v>0</v>
      </c>
      <c r="AH1544" s="107">
        <f>IFERROR(IF($F1544="",0,$D1544*IF($AU1544="22d",$F1544,IF($AU1544="4w",$F1544,IF($AU1544="2w",$F1544,IF($AU1544="1m",$F1544,IF($AU1544="2b",$F1544/6,IF($AU1544="2t",$F1544/4,IF($AU1544="4q",$F1544/3,IF($AU1544="2s",$F1544/2,IF($AU1544="8a",$F1544,IF($AU1544="b4",$F1544/2,IF($AU1544="q2",$F1544/3,IF($AU1544="t3",$F1544/4,IF($AU1544="s2",$F1544/6,IF($AU1544="5b5",$F1544/2,0))))))))))))))),0)</f>
        <v>0</v>
      </c>
      <c r="AJ1544" s="11">
        <f>IFERROR(IF($E1544="",0,$D1544*IF($AU1544="22d",$E1544,IF($AU1544="4w",$E1544,IF($AU1544="2w",$E1544,IF($AU1544="1m",$E1544,IF($AU1544="1b",$E1544/6,IF($AU1544="3t",$E1544/4,IF($AU1544="1q",$E1544/3,IF($AU1544="3s",$E1544/2,IF($AU1544="9a",$E1544,IF($AU1544="b5",$E1544/2,IF($AU1544="q3",$E1544/3,IF($AU1544="t3",$E1544/4,IF($AU1544="s2",$E1544/6,IF($AU1544="5b5",$E1544/2,0))))))))))))))),0)</f>
        <v>0</v>
      </c>
      <c r="AK1544" s="107">
        <f>IFERROR(IF($F1544="",0,$D1544*IF($AU1544="22d",$F1544,IF($AU1544="4w",$F1544,IF($AU1544="2w",$F1544,IF($AU1544="1m",$F1544,IF($AU1544="1b",$F1544/6,IF($AU1544="3t",$F1544/4,IF($AU1544="1q",$F1544/3,IF($AU1544="3s",$F1544/2,IF($AU1544="9a",$F1544,IF($AU1544="b5",$F1544/2,IF($AU1544="q3",$F1544/3,IF($AU1544="t3",$F1544/4,IF($AU1544="s2",$F1544/6,IF($AU1544="5b5",$F1544/2,0))))))))))))))),0)</f>
        <v>0</v>
      </c>
      <c r="AM1544" s="11">
        <f>IFERROR(IF($E1544="",0,$D1544*IF($AU1544="22d",$E1544,IF($AU1544="4w",$E1544,IF($AU1544="2w",$E1544,IF($AU1544="1m",$E1544,IF($AU1544="2b",$E1544/6,IF($AU1544="1t",$E1544/4,IF($AU1544="2q",$E1544/3,IF($AU1544="4s",$E1544/2,IF($AU1544="10a",$E1544,IF($AU1544="b5",$E1544/2,IF($AU1544="q3",$E1544/3,IF($AU1544="t4",$E1544/4,IF($AU1544="s2",$E1544/6,IF($AU1544="6b6",$E1544/2,0))))))))))))))),0)</f>
        <v>0</v>
      </c>
      <c r="AN1544" s="107">
        <f>IFERROR(IF($F1544="",0,$D1544*IF($AU1544="22d",$F1544,IF($AU1544="4w",$F1544,IF($AU1544="2w",$F1544,IF($AU1544="1m",$F1544,IF($AU1544="2b",$F1544/6,IF($AU1544="1t",$F1544/4,IF($AU1544="2q",$F1544/3,IF($AU1544="4s",$F1544/2,IF($AU1544="10a",$F1544,IF($AU1544="b5",$F1544/2,IF($AU1544="q3",$F1544/3,IF($AU1544="t4",$F1544/4,IF($AU1544="s2",$F1544/6,IF($AU1544="6b6",$F1544/2,0))))))))))))))),0)</f>
        <v>0</v>
      </c>
      <c r="AP1544" s="11">
        <f>IFERROR(IF($E1544="",0,$D1544*IF($AU1544="22d",$E1544,IF($AU1544="4w",$E1544,IF($AU1544="2w",$E1544,IF($AU1544="1m",$E1544,IF($AU1544="1b",$E1544/6,IF($AU1544="2t",$E1544/4,IF($AU1544="3q",$E1544/3,IF($AU1544="5s",$E1544/2,IF($AU1544="11a",$E1544,IF($AU1544="b6",$E1544/2,IF($AU1544="q3",$E1544/3,IF($AU1544="t4",$E1544/4,IF($AU1544="s2",$E1544/6,IF($AU1544="6b6",$E1544/2,0))))))))))))))),0)</f>
        <v>0</v>
      </c>
      <c r="AQ1544" s="107">
        <f>IFERROR(IF($F1544="",0,$D1544*IF($AU1544="22d",$F1544,IF($AU1544="4w",$F1544,IF($AU1544="2w",$F1544,IF($AU1544="1m",$F1544,IF($AU1544="1b",$F1544/6,IF($AU1544="2t",$F1544/4,IF($AU1544="3q",$F1544/3,IF($AU1544="5s",$F1544/2,IF($AU1544="11a",$F1544,IF($AU1544="b6",$F1544/2,IF($AU1544="q3",$F1544/3,IF($AU1544="t4",$F1544/4,IF($AU1544="s2",$F1544/6,IF($AU1544="6b6",$F1544/2,0))))))))))))))),0)</f>
        <v>0</v>
      </c>
      <c r="AS1544" s="11">
        <f>IFERROR(IF($E1544="",0,$D1544*IF($AU1544="22d",$E1544,IF($AU1544="4w",$E1544,IF($AU1544="2w",$E1544,IF($AU1544="1m",$E1544,IF($AU1544="2b",$E1544/6,IF($AU1544="3t",$E1544/4,IF($AU1544="4q",$E1544/3,IF($AU1544="6s",$E1544/2,IF($AU1544="12a",$E1544,IF($AU1544="b6",$E1544/2,IF($AU1544="q3",$E1544/3,IF($AU1544="t4",$E1544/4,IF($AU1544="s2",$E1544/6,IF($AU1544="1b1",$E1544/2,0))))))))))))))),0)</f>
        <v>0</v>
      </c>
      <c r="AT1544" s="107">
        <f>IFERROR(IF($F1544="",0,$D1544*IF($AU1544="22d",$F1544,IF($AU1544="4w",$F1544,IF($AU1544="2w",$F1544,IF($AU1544="1m",$F1544,IF($AU1544="2b",$F1544/6,IF($AU1544="3t",$F1544/4,IF($AU1544="4q",$F1544/3,IF($AU1544="6s",$F1544/2,IF($AU1544="12a",$F1544,IF($AU1544="b6",$F1544/2,IF($AU1544="q3",$F1544/3,IF($AU1544="t4",$F1544/4,IF($AU1544="s2",$F1544/6,IF($AU1544="1b1",$F1544/2,0))))))))))))))),0)</f>
        <v>0</v>
      </c>
      <c r="AU1544" s="158" t="str">
        <f>IF(C1544="","",VLOOKUP(B1544,apoio!P:S,4,0))</f>
        <v/>
      </c>
    </row>
    <row r="1545" spans="1:47" ht="15" customHeight="1" x14ac:dyDescent="0.25">
      <c r="A1545" s="7" t="str">
        <f>IF('1_geral'!$D$11="","",'1_geral'!$A$11)</f>
        <v/>
      </c>
      <c r="B1545" s="49" t="str">
        <f>IF('1_geral'!$G$11="","",'1_geral'!$G$11)</f>
        <v/>
      </c>
      <c r="C1545" s="49" t="str">
        <f>IF('1_geral'!$D$11="","",'1_geral'!$D$11)</f>
        <v/>
      </c>
      <c r="D1545" s="35" t="str">
        <f>IF(C1545="","",1/'3_pessoal'!C$11)</f>
        <v/>
      </c>
      <c r="E1545" s="12">
        <f>IF(C1545="",0,'3_pessoal'!EN$11)</f>
        <v>0</v>
      </c>
      <c r="F1545" s="33">
        <f>IF(C1545="",0,'3_pessoal'!EP$11)</f>
        <v>0</v>
      </c>
      <c r="G1545" s="12">
        <f t="shared" ref="G1545:G1593" si="756">IF(C1545="",0,SUM(E1545,F1545))</f>
        <v>0</v>
      </c>
      <c r="I1545" s="12">
        <f t="shared" si="754"/>
        <v>0</v>
      </c>
      <c r="J1545" s="12">
        <f t="shared" si="755"/>
        <v>0</v>
      </c>
      <c r="L1545" s="12">
        <f t="shared" ref="L1545:L1593" si="757">IFERROR(IF($E1545="",0,$D1545*IF($AU1545="22d",$E1545,IF($AU1545="4w",$E1545,IF($AU1545="2w",$E1545,IF($AU1545="1m",$E1545,IF($AU1545="1b",$E1545/6,IF($AU1545="1t",$E1545/4,IF($AU1545="1q",$E1545/3,IF($AU1545="1s",$E1545/2,IF($AU1545="1a",$E1545,IF($AU1545="b1",$E1545/2,IF($AU1545="q1",$E1545/3,IF($AU1545="t1",$E1545/4,IF($AU1545="s1",$E1545/6,IF($AU1545="1b1",$E1545/2,0))))))))))))))),0)</f>
        <v>0</v>
      </c>
      <c r="M1545" s="33">
        <f t="shared" ref="M1545:M1593" si="758">IFERROR(IF($F1545="",0,$D1545*IF($AU1545="22d",$F1545,IF($AU1545="4w",$F1545,IF($AU1545="2w",$F1545,IF($AU1545="1m",$F1545,IF($AU1545="1b",VF1545/6,IF($AU1545="1t",$F1545/4,IF($AU1545="1q",$F1545/3,IF($AU1545="1s",$F1545/2,IF($AU1545="1a",$F1545,IF($AU1545="b1",$F1545/2,IF($AU1545="q1",$F1545/3,IF($AU1545="t1",$F1545/4,IF($AU1545="s1",$F1545/6,IF($AU1545="1b1",$F1545/2,0))))))))))))))),0)</f>
        <v>0</v>
      </c>
      <c r="O1545" s="12">
        <f t="shared" ref="O1545:O1593" si="759">IFERROR(IF($E1545="",0,$D1545*IF($AU1545="22d",$E1545,IF($AU1545="4w",$E1545,IF($AU1545="2w",$E1545,IF($AU1545="1m",$E1545,IF($AU1545="2b",$E1545/6,IF($AU1545="2t",$E1545/4,IF($AU1545="2q",$E1545/3,IF($AU1545="2s",$E1545/2,IF($AU1545="2a",$E1545,IF($AU1545="b1",$E1545/2,IF($AU1545="q1",$E1545/3,IF($AU1545="t1",$E1545/4,IF($AU1545="s1",$E1545/6,IF($AU1545="2b2",$E1545/2,0))))))))))))))),0)</f>
        <v>0</v>
      </c>
      <c r="P1545" s="33">
        <f t="shared" ref="P1545:P1593" si="760">IFERROR(IF($F1545="",0,$D1545*IF($AU1545="22d",$F1545,IF($AU1545="4w",$F1545,IF($AU1545="2w",$F1545,IF($AU1545="1m",$F1545,IF($AU1545="2b",$F1545/6,IF($AU1545="2t",$F1545/4,IF($AU1545="2q",$F1545/3,IF($AU1545="2s",$F1545/2,IF($AU1545="2a",$F1545,IF($AU1545="b1",$F1545/2,IF($AU1545="q1",$F1545/3,IF($AU1545="t1",$F1545/4,IF($AU1545="s1",$F1545/6,IF($AU1545="2b2",$F1545/2,0))))))))))))))),0)</f>
        <v>0</v>
      </c>
      <c r="R1545" s="12">
        <f t="shared" ref="R1545:R1593" si="761">IFERROR(IF($E1545="",0,$D1545*IF($AU1545="22d",$E1545,IF($AU1545="4w",$E1545,IF($AU1545="2w",$E1545,IF($AU1545="1m",$E1545,IF($AU1545="1b",$E1545/6,IF($AU1545="3t",$E1545/4,IF($AU1545="3q",$E1545/3,IF($AU1545="3s",$E1545/2,IF($AU1545="3a",$E1545,IF($AU1545="b2",$E1545/2,IF($AU1545="q1",$E1545/3,IF($AU1545="t1",$E1545/4,IF($AU1545="s1",$E1545/6,IF($AU1545="2b2",$E1545/2,0))))))))))))))),0)</f>
        <v>0</v>
      </c>
      <c r="S1545" s="33">
        <f t="shared" ref="S1545:S1593" si="762">IFERROR(IF($F1545="",0,$D1545*IF($AU1545="22d",$F1545,IF($AU1545="4w",$F1545,IF($AU1545="2w",$F1545,IF($AU1545="1m",$F1545,IF($AU1545="1b",$F1545/6,IF($AU1545="3t",$F1545/4,IF($AU1545="3q",$F1545/3,IF($AU1545="3s",$F1545/2,IF($AU1545="3a",$F1545,IF($AU1545="b2",$F1545/2,IF($AU1545="q1",$F1545/3,IF($AU1545="t1",$F1545/4,IF($AU1545="s1",$F1545/6,IF($AU1545="2b2",$F1545/2,0))))))))))))))),0)</f>
        <v>0</v>
      </c>
      <c r="U1545" s="12">
        <f t="shared" ref="U1545:U1593" si="763">IFERROR(IF($E1545="",0,$D1545*IF($AU1545="22d",$E1545,IF($AU1545="4w",$E1545,IF($AU1545="2w",$E1545,IF($AU1545="1m",$E1545,IF($AU1545="2b",$E1545/6,IF($AU1545="1t",$E1545/4,IF($AU1545="4q",$E1545/3,IF($AU1545="4s",$E1545/2,IF($AU1545="4a",$E1545,IF($AU1545="b2",$E1545/2,IF($AU1545="q1",$E1545/3,IF($AU1545="t2",$E1545/4,IF($AU1545="s1",$E1545/6,IF($AU1545="3b3",$E1545/2,0))))))))))))))),0)</f>
        <v>0</v>
      </c>
      <c r="V1545" s="33">
        <f t="shared" ref="V1545:V1593" si="764">IFERROR(IF($F1545="",0,$D1545*IF($AU1545="22d",$F1545,IF($AU1545="4w",$F1545,IF($AU1545="2w",$F1545,IF($AU1545="1m",$F1545,IF($AU1545="2b",$F1545/6,IF($AU1545="1t",$F1545/4,IF($AU1545="4q",$F1545/3,IF($AU1545="4s",$F1545/2,IF($AU1545="4a",$F1545,IF($AU1545="b2",$F1545/2,IF($AU1545="q1",$F1545/3,IF($AU1545="t2",$F1545/4,IF($AU1545="s1",$F1545/6,IF($AU1545="3b3",$F1545/2,0))))))))))))))),0)</f>
        <v>0</v>
      </c>
      <c r="X1545" s="12">
        <f t="shared" ref="X1545:X1593" si="765">IFERROR(IF($E1545="",0,$D1545*IF($AU1545="22d",$E1545,IF($AU1545="4w",$E1545,IF($AU1545="2w",$E1545,IF($AU1545="1m",$E1545,IF($AU1545="1b",$E1545/6,IF($AU1545="2t",$E1545/4,IF($AU1545="1q",$E1545/3,IF($AU1545="5s",$E1545/2,IF($AU1545="5a",$E1545,IF($AU1545="b3",$E1545/2,IF($AU1545="q2",$E1545/3,IF($AU1545="t2",$E1545/4,IF($AU1545="s1",$E1545/6,IF($AU1545="3b3",$E1545/2,0))))))))))))))),0)</f>
        <v>0</v>
      </c>
      <c r="Y1545" s="33">
        <f t="shared" ref="Y1545:Y1593" si="766">IFERROR(IF($F1545="",0,$D1545*IF($AU1545="22d",$F1545,IF($AU1545="4w",$F1545,IF($AU1545="2w",$F1545,IF($AU1545="1m",$F1545,IF($AU1545="1b",$F1545/6,IF($AU1545="2t",$F1545/4,IF($AU1545="1q",$F1545/3,IF($AU1545="5s",$F1545/2,IF($AU1545="5a",$F1545,IF($AU1545="b3",$F1545/2,IF($AU1545="q2",$F1545/3,IF($AU1545="t2",$F1545/4,IF($AU1545="s1",$F1545/6,IF($AU1545="3b3",$F1545/2,0))))))))))))))),0)</f>
        <v>0</v>
      </c>
      <c r="AA1545" s="12">
        <f t="shared" ref="AA1545:AA1593" si="767">IFERROR(IF($E1545="",0,$D1545*IF($AU1545="22d",$E1545,IF($AU1545="4w",$E1545,IF($AU1545="2w",$E1545,IF($AU1545="1m",$E1545,IF($AU1545="2b",$E1545/6,IF($AU1545="3t",$E1545/4,IF($AU1545="2q",$E1545/3,IF($AU1545="6s",$E1545/2,IF($AU1545="6a",$E1545,IF($AU1545="b3",$E1545/2,IF($AU1545="q2",$E1545/3,IF($AU1545="t2",$E1545/4,IF($AU1545="s1",$E1545/6,IF($AU1545="4b4",$E1545/2,0))))))))))))))),0)</f>
        <v>0</v>
      </c>
      <c r="AB1545" s="33">
        <f t="shared" ref="AB1545:AB1593" si="768">IFERROR(IF($F1545="",0,$D1545*IF($AU1545="22d",$F1545,IF($AU1545="4w",$F1545,IF($AU1545="2w",$F1545,IF($AU1545="1m",$F1545,IF($AU1545="2b",$F1545/6,IF($AU1545="3t",$F1545/4,IF($AU1545="2q",$F1545/3,IF($AU1545="6s",$F1545/2,IF($AU1545="6a",$F1545,IF($AU1545="b3",$F1545/2,IF($AU1545="q2",$F1545/3,IF($AU1545="t2",$F1545/4,IF($AU1545="s1",$F1545/6,IF($AU1545="4b4",$F1545/2,0))))))))))))))),0)</f>
        <v>0</v>
      </c>
      <c r="AD1545" s="12">
        <f t="shared" ref="AD1545:AD1593" si="769">IFERROR(IF($E1545="",0,$D1545*IF($AU1545="22d",$E1545,IF($AU1545="4w",$E1545,IF($AU1545="2w",$E1545,IF($AU1545="1m",$E1545,IF($AU1545="1b",$E1545/6,IF($AU1545="1t",$E1545/4,IF($AU1545="3q",$E1545/3,IF($AU1545="1s",$E1545/2,IF($AU1545="7a",$E1545,IF($AU1545="b3",$E1545/2,IF($AU1545="q2",$E1545/3,IF($AU1545="t3",$E1545/4,IF($AU1545="s2",$E1545/6,IF($AU1545="4b4",$E1545/2,0))))))))))))))),0)</f>
        <v>0</v>
      </c>
      <c r="AE1545" s="33">
        <f t="shared" ref="AE1545:AE1593" si="770">IFERROR(IF($F1545="",0,$D1545*IF($AU1545="22d",$F1545,IF($AU1545="4w",$F1545,IF($AU1545="2w",$F1545,IF($AU1545="1m",$F1545,IF($AU1545="1b",$F1545/6,IF($AU1545="1t",$F1545/4,IF($AU1545="3q",$F1545/3,IF($AU1545="1s",$F1545/2,IF($AU1545="7a",$F1545,IF($AU1545="b3",$F1545/2,IF($AU1545="q2",$F1545/3,IF($AU1545="t3",$F1545/4,IF($AU1545="s2",$F1545/6,IF($AU1545="4b4",$F1545/2,0))))))))))))))),0)</f>
        <v>0</v>
      </c>
      <c r="AG1545" s="12">
        <f t="shared" ref="AG1545:AG1593" si="771">IFERROR(IF($E1545="",0,$D1545*IF($AU1545="22d",$E1545,IF($AU1545="4w",$E1545,IF($AU1545="2w",$E1545,IF($AU1545="1m",$E1545,IF($AU1545="2b",$E1545/6,IF($AU1545="2t",$E1545/4,IF($AU1545="4q",$E1545/3,IF($AU1545="2s",$E1545/2,IF($AU1545="8a",$E1545,IF($AU1545="b4",$E1545/2,IF($AU1545="q2",$E1545/3,IF($AU1545="t3",$E1545/4,IF($AU1545="s2",$E1545/6,IF($AU1545="5b5",$E1545/2,0))))))))))))))),0)</f>
        <v>0</v>
      </c>
      <c r="AH1545" s="33">
        <f t="shared" ref="AH1545:AH1593" si="772">IFERROR(IF($F1545="",0,$D1545*IF($AU1545="22d",$F1545,IF($AU1545="4w",$F1545,IF($AU1545="2w",$F1545,IF($AU1545="1m",$F1545,IF($AU1545="2b",$F1545/6,IF($AU1545="2t",$F1545/4,IF($AU1545="4q",$F1545/3,IF($AU1545="2s",$F1545/2,IF($AU1545="8a",$F1545,IF($AU1545="b4",$F1545/2,IF($AU1545="q2",$F1545/3,IF($AU1545="t3",$F1545/4,IF($AU1545="s2",$F1545/6,IF($AU1545="5b5",$F1545/2,0))))))))))))))),0)</f>
        <v>0</v>
      </c>
      <c r="AJ1545" s="12">
        <f t="shared" ref="AJ1545:AJ1593" si="773">IFERROR(IF($E1545="",0,$D1545*IF($AU1545="22d",$E1545,IF($AU1545="4w",$E1545,IF($AU1545="2w",$E1545,IF($AU1545="1m",$E1545,IF($AU1545="1b",$E1545/6,IF($AU1545="3t",$E1545/4,IF($AU1545="1q",$E1545/3,IF($AU1545="3s",$E1545/2,IF($AU1545="9a",$E1545,IF($AU1545="b5",$E1545/2,IF($AU1545="q3",$E1545/3,IF($AU1545="t3",$E1545/4,IF($AU1545="s2",$E1545/6,IF($AU1545="5b5",$E1545/2,0))))))))))))))),0)</f>
        <v>0</v>
      </c>
      <c r="AK1545" s="33">
        <f t="shared" ref="AK1545:AK1593" si="774">IFERROR(IF($F1545="",0,$D1545*IF($AU1545="22d",$F1545,IF($AU1545="4w",$F1545,IF($AU1545="2w",$F1545,IF($AU1545="1m",$F1545,IF($AU1545="1b",$F1545/6,IF($AU1545="3t",$F1545/4,IF($AU1545="1q",$F1545/3,IF($AU1545="3s",$F1545/2,IF($AU1545="9a",$F1545,IF($AU1545="b5",$F1545/2,IF($AU1545="q3",$F1545/3,IF($AU1545="t3",$F1545/4,IF($AU1545="s2",$F1545/6,IF($AU1545="5b5",$F1545/2,0))))))))))))))),0)</f>
        <v>0</v>
      </c>
      <c r="AM1545" s="12">
        <f t="shared" ref="AM1545:AM1593" si="775">IFERROR(IF($E1545="",0,$D1545*IF($AU1545="22d",$E1545,IF($AU1545="4w",$E1545,IF($AU1545="2w",$E1545,IF($AU1545="1m",$E1545,IF($AU1545="2b",$E1545/6,IF($AU1545="1t",$E1545/4,IF($AU1545="2q",$E1545/3,IF($AU1545="4s",$E1545/2,IF($AU1545="10a",$E1545,IF($AU1545="b5",$E1545/2,IF($AU1545="q3",$E1545/3,IF($AU1545="t4",$E1545/4,IF($AU1545="s2",$E1545/6,IF($AU1545="6b6",$E1545/2,0))))))))))))))),0)</f>
        <v>0</v>
      </c>
      <c r="AN1545" s="33">
        <f t="shared" ref="AN1545:AN1593" si="776">IFERROR(IF($F1545="",0,$D1545*IF($AU1545="22d",$F1545,IF($AU1545="4w",$F1545,IF($AU1545="2w",$F1545,IF($AU1545="1m",$F1545,IF($AU1545="2b",$F1545/6,IF($AU1545="1t",$F1545/4,IF($AU1545="2q",$F1545/3,IF($AU1545="4s",$F1545/2,IF($AU1545="10a",$F1545,IF($AU1545="b5",$F1545/2,IF($AU1545="q3",$F1545/3,IF($AU1545="t4",$F1545/4,IF($AU1545="s2",$F1545/6,IF($AU1545="6b6",$F1545/2,0))))))))))))))),0)</f>
        <v>0</v>
      </c>
      <c r="AP1545" s="12">
        <f t="shared" ref="AP1545:AP1593" si="777">IFERROR(IF($E1545="",0,$D1545*IF($AU1545="22d",$E1545,IF($AU1545="4w",$E1545,IF($AU1545="2w",$E1545,IF($AU1545="1m",$E1545,IF($AU1545="1b",$E1545/6,IF($AU1545="2t",$E1545/4,IF($AU1545="3q",$E1545/3,IF($AU1545="5s",$E1545/2,IF($AU1545="11a",$E1545,IF($AU1545="b6",$E1545/2,IF($AU1545="q3",$E1545/3,IF($AU1545="t4",$E1545/4,IF($AU1545="s2",$E1545/6,IF($AU1545="6b6",$E1545/2,0))))))))))))))),0)</f>
        <v>0</v>
      </c>
      <c r="AQ1545" s="33">
        <f t="shared" ref="AQ1545:AQ1593" si="778">IFERROR(IF($F1545="",0,$D1545*IF($AU1545="22d",$F1545,IF($AU1545="4w",$F1545,IF($AU1545="2w",$F1545,IF($AU1545="1m",$F1545,IF($AU1545="1b",$F1545/6,IF($AU1545="2t",$F1545/4,IF($AU1545="3q",$F1545/3,IF($AU1545="5s",$F1545/2,IF($AU1545="11a",$F1545,IF($AU1545="b6",$F1545/2,IF($AU1545="q3",$F1545/3,IF($AU1545="t4",$F1545/4,IF($AU1545="s2",$F1545/6,IF($AU1545="6b6",$F1545/2,0))))))))))))))),0)</f>
        <v>0</v>
      </c>
      <c r="AS1545" s="12">
        <f t="shared" ref="AS1545:AS1593" si="779">IFERROR(IF($E1545="",0,$D1545*IF($AU1545="22d",$E1545,IF($AU1545="4w",$E1545,IF($AU1545="2w",$E1545,IF($AU1545="1m",$E1545,IF($AU1545="2b",$E1545/6,IF($AU1545="3t",$E1545/4,IF($AU1545="4q",$E1545/3,IF($AU1545="6s",$E1545/2,IF($AU1545="12a",$E1545,IF($AU1545="b6",$E1545/2,IF($AU1545="q3",$E1545/3,IF($AU1545="t4",$E1545/4,IF($AU1545="s2",$E1545/6,IF($AU1545="1b1",$E1545/2,0))))))))))))))),0)</f>
        <v>0</v>
      </c>
      <c r="AT1545" s="33">
        <f t="shared" ref="AT1545:AT1593" si="780">IFERROR(IF($F1545="",0,$D1545*IF($AU1545="22d",$F1545,IF($AU1545="4w",$F1545,IF($AU1545="2w",$F1545,IF($AU1545="1m",$F1545,IF($AU1545="2b",$F1545/6,IF($AU1545="3t",$F1545/4,IF($AU1545="4q",$F1545/3,IF($AU1545="6s",$F1545/2,IF($AU1545="12a",$F1545,IF($AU1545="b6",$F1545/2,IF($AU1545="q3",$F1545/3,IF($AU1545="t4",$F1545/4,IF($AU1545="s2",$F1545/6,IF($AU1545="1b1",$F1545/2,0))))))))))))))),0)</f>
        <v>0</v>
      </c>
      <c r="AU1545" s="158" t="str">
        <f>IF(C1545="","",VLOOKUP(B1545,apoio!P:S,4,0))</f>
        <v/>
      </c>
    </row>
    <row r="1546" spans="1:47" ht="15" customHeight="1" x14ac:dyDescent="0.25">
      <c r="A1546" s="10" t="str">
        <f>IF('1_geral'!$D$12="","",'1_geral'!$A$12)</f>
        <v/>
      </c>
      <c r="B1546" s="48" t="str">
        <f>IF('1_geral'!$G$12="","",'1_geral'!$G$12)</f>
        <v/>
      </c>
      <c r="C1546" s="48" t="str">
        <f>IF('1_geral'!$D$12="","",'1_geral'!$D$12)</f>
        <v/>
      </c>
      <c r="D1546" s="35" t="str">
        <f>IF(C1546="","",1/'3_pessoal'!C$12)</f>
        <v/>
      </c>
      <c r="E1546" s="11">
        <f>IF(C1546="",0,'3_pessoal'!EN$12)</f>
        <v>0</v>
      </c>
      <c r="F1546" s="108">
        <f>IF(C1546="",0,'3_pessoal'!EP$12)</f>
        <v>0</v>
      </c>
      <c r="G1546" s="11">
        <f t="shared" si="756"/>
        <v>0</v>
      </c>
      <c r="I1546" s="11">
        <f t="shared" si="754"/>
        <v>0</v>
      </c>
      <c r="J1546" s="112">
        <f t="shared" si="755"/>
        <v>0</v>
      </c>
      <c r="L1546" s="11">
        <f t="shared" si="757"/>
        <v>0</v>
      </c>
      <c r="M1546" s="108">
        <f t="shared" si="758"/>
        <v>0</v>
      </c>
      <c r="O1546" s="11">
        <f t="shared" si="759"/>
        <v>0</v>
      </c>
      <c r="P1546" s="108">
        <f t="shared" si="760"/>
        <v>0</v>
      </c>
      <c r="R1546" s="11">
        <f t="shared" si="761"/>
        <v>0</v>
      </c>
      <c r="S1546" s="108">
        <f t="shared" si="762"/>
        <v>0</v>
      </c>
      <c r="U1546" s="11">
        <f t="shared" si="763"/>
        <v>0</v>
      </c>
      <c r="V1546" s="108">
        <f t="shared" si="764"/>
        <v>0</v>
      </c>
      <c r="X1546" s="11">
        <f t="shared" si="765"/>
        <v>0</v>
      </c>
      <c r="Y1546" s="108">
        <f t="shared" si="766"/>
        <v>0</v>
      </c>
      <c r="AA1546" s="11">
        <f t="shared" si="767"/>
        <v>0</v>
      </c>
      <c r="AB1546" s="108">
        <f t="shared" si="768"/>
        <v>0</v>
      </c>
      <c r="AD1546" s="11">
        <f t="shared" si="769"/>
        <v>0</v>
      </c>
      <c r="AE1546" s="108">
        <f t="shared" si="770"/>
        <v>0</v>
      </c>
      <c r="AG1546" s="11">
        <f t="shared" si="771"/>
        <v>0</v>
      </c>
      <c r="AH1546" s="108">
        <f t="shared" si="772"/>
        <v>0</v>
      </c>
      <c r="AJ1546" s="11">
        <f t="shared" si="773"/>
        <v>0</v>
      </c>
      <c r="AK1546" s="108">
        <f t="shared" si="774"/>
        <v>0</v>
      </c>
      <c r="AM1546" s="11">
        <f t="shared" si="775"/>
        <v>0</v>
      </c>
      <c r="AN1546" s="108">
        <f t="shared" si="776"/>
        <v>0</v>
      </c>
      <c r="AP1546" s="11">
        <f t="shared" si="777"/>
        <v>0</v>
      </c>
      <c r="AQ1546" s="108">
        <f t="shared" si="778"/>
        <v>0</v>
      </c>
      <c r="AS1546" s="11">
        <f t="shared" si="779"/>
        <v>0</v>
      </c>
      <c r="AT1546" s="108">
        <f t="shared" si="780"/>
        <v>0</v>
      </c>
      <c r="AU1546" s="158" t="str">
        <f>IF(C1546="","",VLOOKUP(B1546,apoio!P:S,4,0))</f>
        <v/>
      </c>
    </row>
    <row r="1547" spans="1:47" ht="15" customHeight="1" x14ac:dyDescent="0.25">
      <c r="A1547" s="7" t="str">
        <f>IF('1_geral'!$D$13="","",'1_geral'!$A$13)</f>
        <v/>
      </c>
      <c r="B1547" s="49" t="str">
        <f>IF('1_geral'!$G$13="","",'1_geral'!$G$13)</f>
        <v/>
      </c>
      <c r="C1547" s="49" t="str">
        <f>IF('1_geral'!$D$13="","",'1_geral'!$D$13)</f>
        <v/>
      </c>
      <c r="D1547" s="35" t="str">
        <f>IF(C1547="","",1/'3_pessoal'!C$13)</f>
        <v/>
      </c>
      <c r="E1547" s="12">
        <f>IF(C1547="",0,'3_pessoal'!EN$13)</f>
        <v>0</v>
      </c>
      <c r="F1547" s="33">
        <f>IF(C1547="",0,'3_pessoal'!EP$13)</f>
        <v>0</v>
      </c>
      <c r="G1547" s="12">
        <f t="shared" si="756"/>
        <v>0</v>
      </c>
      <c r="I1547" s="12">
        <f t="shared" si="754"/>
        <v>0</v>
      </c>
      <c r="J1547" s="12">
        <f t="shared" si="755"/>
        <v>0</v>
      </c>
      <c r="L1547" s="12">
        <f t="shared" si="757"/>
        <v>0</v>
      </c>
      <c r="M1547" s="33">
        <f t="shared" si="758"/>
        <v>0</v>
      </c>
      <c r="O1547" s="12">
        <f t="shared" si="759"/>
        <v>0</v>
      </c>
      <c r="P1547" s="33">
        <f t="shared" si="760"/>
        <v>0</v>
      </c>
      <c r="R1547" s="12">
        <f t="shared" si="761"/>
        <v>0</v>
      </c>
      <c r="S1547" s="33">
        <f t="shared" si="762"/>
        <v>0</v>
      </c>
      <c r="U1547" s="12">
        <f t="shared" si="763"/>
        <v>0</v>
      </c>
      <c r="V1547" s="33">
        <f t="shared" si="764"/>
        <v>0</v>
      </c>
      <c r="X1547" s="12">
        <f t="shared" si="765"/>
        <v>0</v>
      </c>
      <c r="Y1547" s="33">
        <f t="shared" si="766"/>
        <v>0</v>
      </c>
      <c r="AA1547" s="12">
        <f t="shared" si="767"/>
        <v>0</v>
      </c>
      <c r="AB1547" s="33">
        <f t="shared" si="768"/>
        <v>0</v>
      </c>
      <c r="AD1547" s="12">
        <f t="shared" si="769"/>
        <v>0</v>
      </c>
      <c r="AE1547" s="33">
        <f t="shared" si="770"/>
        <v>0</v>
      </c>
      <c r="AG1547" s="12">
        <f t="shared" si="771"/>
        <v>0</v>
      </c>
      <c r="AH1547" s="33">
        <f t="shared" si="772"/>
        <v>0</v>
      </c>
      <c r="AJ1547" s="12">
        <f t="shared" si="773"/>
        <v>0</v>
      </c>
      <c r="AK1547" s="33">
        <f t="shared" si="774"/>
        <v>0</v>
      </c>
      <c r="AM1547" s="12">
        <f t="shared" si="775"/>
        <v>0</v>
      </c>
      <c r="AN1547" s="33">
        <f t="shared" si="776"/>
        <v>0</v>
      </c>
      <c r="AP1547" s="12">
        <f t="shared" si="777"/>
        <v>0</v>
      </c>
      <c r="AQ1547" s="33">
        <f t="shared" si="778"/>
        <v>0</v>
      </c>
      <c r="AS1547" s="12">
        <f t="shared" si="779"/>
        <v>0</v>
      </c>
      <c r="AT1547" s="33">
        <f t="shared" si="780"/>
        <v>0</v>
      </c>
      <c r="AU1547" s="158" t="str">
        <f>IF(C1547="","",VLOOKUP(B1547,apoio!P:S,4,0))</f>
        <v/>
      </c>
    </row>
    <row r="1548" spans="1:47" ht="15" customHeight="1" x14ac:dyDescent="0.25">
      <c r="A1548" s="10" t="str">
        <f>IF('1_geral'!$D$14="","",'1_geral'!$A$14)</f>
        <v/>
      </c>
      <c r="B1548" s="48" t="str">
        <f>IF('1_geral'!$G$14="","",'1_geral'!$G$14)</f>
        <v/>
      </c>
      <c r="C1548" s="48" t="str">
        <f>IF('1_geral'!$D$14="","",'1_geral'!$D$14)</f>
        <v/>
      </c>
      <c r="D1548" s="35" t="str">
        <f>IF(C1548="","",1/'3_pessoal'!C$14)</f>
        <v/>
      </c>
      <c r="E1548" s="11">
        <f>IF(C1548="",0,'3_pessoal'!EN$14)</f>
        <v>0</v>
      </c>
      <c r="F1548" s="108">
        <f>IF(C1548="",0,'3_pessoal'!EP$14)</f>
        <v>0</v>
      </c>
      <c r="G1548" s="11">
        <f t="shared" si="756"/>
        <v>0</v>
      </c>
      <c r="I1548" s="11">
        <f t="shared" si="754"/>
        <v>0</v>
      </c>
      <c r="J1548" s="112">
        <f t="shared" si="755"/>
        <v>0</v>
      </c>
      <c r="L1548" s="11">
        <f t="shared" si="757"/>
        <v>0</v>
      </c>
      <c r="M1548" s="108">
        <f t="shared" si="758"/>
        <v>0</v>
      </c>
      <c r="O1548" s="11">
        <f t="shared" si="759"/>
        <v>0</v>
      </c>
      <c r="P1548" s="108">
        <f t="shared" si="760"/>
        <v>0</v>
      </c>
      <c r="R1548" s="11">
        <f t="shared" si="761"/>
        <v>0</v>
      </c>
      <c r="S1548" s="108">
        <f t="shared" si="762"/>
        <v>0</v>
      </c>
      <c r="U1548" s="11">
        <f t="shared" si="763"/>
        <v>0</v>
      </c>
      <c r="V1548" s="108">
        <f t="shared" si="764"/>
        <v>0</v>
      </c>
      <c r="X1548" s="11">
        <f t="shared" si="765"/>
        <v>0</v>
      </c>
      <c r="Y1548" s="108">
        <f t="shared" si="766"/>
        <v>0</v>
      </c>
      <c r="AA1548" s="11">
        <f t="shared" si="767"/>
        <v>0</v>
      </c>
      <c r="AB1548" s="108">
        <f t="shared" si="768"/>
        <v>0</v>
      </c>
      <c r="AD1548" s="11">
        <f t="shared" si="769"/>
        <v>0</v>
      </c>
      <c r="AE1548" s="108">
        <f t="shared" si="770"/>
        <v>0</v>
      </c>
      <c r="AG1548" s="11">
        <f t="shared" si="771"/>
        <v>0</v>
      </c>
      <c r="AH1548" s="108">
        <f t="shared" si="772"/>
        <v>0</v>
      </c>
      <c r="AJ1548" s="11">
        <f t="shared" si="773"/>
        <v>0</v>
      </c>
      <c r="AK1548" s="108">
        <f t="shared" si="774"/>
        <v>0</v>
      </c>
      <c r="AM1548" s="11">
        <f t="shared" si="775"/>
        <v>0</v>
      </c>
      <c r="AN1548" s="108">
        <f t="shared" si="776"/>
        <v>0</v>
      </c>
      <c r="AP1548" s="11">
        <f t="shared" si="777"/>
        <v>0</v>
      </c>
      <c r="AQ1548" s="108">
        <f t="shared" si="778"/>
        <v>0</v>
      </c>
      <c r="AS1548" s="11">
        <f t="shared" si="779"/>
        <v>0</v>
      </c>
      <c r="AT1548" s="108">
        <f t="shared" si="780"/>
        <v>0</v>
      </c>
      <c r="AU1548" s="158" t="str">
        <f>IF(C1548="","",VLOOKUP(B1548,apoio!P:S,4,0))</f>
        <v/>
      </c>
    </row>
    <row r="1549" spans="1:47" ht="15" customHeight="1" x14ac:dyDescent="0.25">
      <c r="A1549" s="7" t="str">
        <f>IF('1_geral'!$D$15="","",'1_geral'!$A$15)</f>
        <v/>
      </c>
      <c r="B1549" s="49" t="str">
        <f>IF('1_geral'!$G$15="","",'1_geral'!$G$15)</f>
        <v/>
      </c>
      <c r="C1549" s="49" t="str">
        <f>IF('1_geral'!$D$15="","",'1_geral'!$D$15)</f>
        <v/>
      </c>
      <c r="D1549" s="35" t="str">
        <f>IF(C1549="","",1/'3_pessoal'!C$15)</f>
        <v/>
      </c>
      <c r="E1549" s="12">
        <f>IF(C1549="",0,'3_pessoal'!EN$15)</f>
        <v>0</v>
      </c>
      <c r="F1549" s="33">
        <f>IF(C1549="",0,'3_pessoal'!EP$15)</f>
        <v>0</v>
      </c>
      <c r="G1549" s="12">
        <f t="shared" si="756"/>
        <v>0</v>
      </c>
      <c r="I1549" s="12">
        <f t="shared" si="754"/>
        <v>0</v>
      </c>
      <c r="J1549" s="12">
        <f t="shared" si="755"/>
        <v>0</v>
      </c>
      <c r="L1549" s="12">
        <f t="shared" si="757"/>
        <v>0</v>
      </c>
      <c r="M1549" s="33">
        <f t="shared" si="758"/>
        <v>0</v>
      </c>
      <c r="O1549" s="12">
        <f t="shared" si="759"/>
        <v>0</v>
      </c>
      <c r="P1549" s="33">
        <f t="shared" si="760"/>
        <v>0</v>
      </c>
      <c r="R1549" s="12">
        <f t="shared" si="761"/>
        <v>0</v>
      </c>
      <c r="S1549" s="33">
        <f t="shared" si="762"/>
        <v>0</v>
      </c>
      <c r="U1549" s="12">
        <f t="shared" si="763"/>
        <v>0</v>
      </c>
      <c r="V1549" s="33">
        <f t="shared" si="764"/>
        <v>0</v>
      </c>
      <c r="X1549" s="12">
        <f t="shared" si="765"/>
        <v>0</v>
      </c>
      <c r="Y1549" s="33">
        <f t="shared" si="766"/>
        <v>0</v>
      </c>
      <c r="AA1549" s="12">
        <f t="shared" si="767"/>
        <v>0</v>
      </c>
      <c r="AB1549" s="33">
        <f t="shared" si="768"/>
        <v>0</v>
      </c>
      <c r="AD1549" s="12">
        <f t="shared" si="769"/>
        <v>0</v>
      </c>
      <c r="AE1549" s="33">
        <f t="shared" si="770"/>
        <v>0</v>
      </c>
      <c r="AG1549" s="12">
        <f t="shared" si="771"/>
        <v>0</v>
      </c>
      <c r="AH1549" s="33">
        <f t="shared" si="772"/>
        <v>0</v>
      </c>
      <c r="AJ1549" s="12">
        <f t="shared" si="773"/>
        <v>0</v>
      </c>
      <c r="AK1549" s="33">
        <f t="shared" si="774"/>
        <v>0</v>
      </c>
      <c r="AM1549" s="12">
        <f t="shared" si="775"/>
        <v>0</v>
      </c>
      <c r="AN1549" s="33">
        <f t="shared" si="776"/>
        <v>0</v>
      </c>
      <c r="AP1549" s="12">
        <f t="shared" si="777"/>
        <v>0</v>
      </c>
      <c r="AQ1549" s="33">
        <f t="shared" si="778"/>
        <v>0</v>
      </c>
      <c r="AS1549" s="12">
        <f t="shared" si="779"/>
        <v>0</v>
      </c>
      <c r="AT1549" s="33">
        <f t="shared" si="780"/>
        <v>0</v>
      </c>
      <c r="AU1549" s="158" t="str">
        <f>IF(C1549="","",VLOOKUP(B1549,apoio!P:S,4,0))</f>
        <v/>
      </c>
    </row>
    <row r="1550" spans="1:47" ht="15" customHeight="1" x14ac:dyDescent="0.25">
      <c r="A1550" s="10" t="str">
        <f>IF('1_geral'!$D$16="","",'1_geral'!$A$16)</f>
        <v/>
      </c>
      <c r="B1550" s="48" t="str">
        <f>IF('1_geral'!$G$16="","",'1_geral'!$G$16)</f>
        <v/>
      </c>
      <c r="C1550" s="48" t="str">
        <f>IF('1_geral'!$D$16="","",'1_geral'!$D$16)</f>
        <v/>
      </c>
      <c r="D1550" s="35" t="str">
        <f>IF(C1550="","",1/'3_pessoal'!C$16)</f>
        <v/>
      </c>
      <c r="E1550" s="11">
        <f>IF(C1550="",0,'3_pessoal'!EN$16)</f>
        <v>0</v>
      </c>
      <c r="F1550" s="108">
        <f>IF(C1550="",0,'3_pessoal'!EP$16)</f>
        <v>0</v>
      </c>
      <c r="G1550" s="11">
        <f t="shared" si="756"/>
        <v>0</v>
      </c>
      <c r="I1550" s="11">
        <f t="shared" si="754"/>
        <v>0</v>
      </c>
      <c r="J1550" s="112">
        <f t="shared" si="755"/>
        <v>0</v>
      </c>
      <c r="L1550" s="11">
        <f t="shared" si="757"/>
        <v>0</v>
      </c>
      <c r="M1550" s="108">
        <f t="shared" si="758"/>
        <v>0</v>
      </c>
      <c r="O1550" s="11">
        <f t="shared" si="759"/>
        <v>0</v>
      </c>
      <c r="P1550" s="108">
        <f t="shared" si="760"/>
        <v>0</v>
      </c>
      <c r="R1550" s="11">
        <f t="shared" si="761"/>
        <v>0</v>
      </c>
      <c r="S1550" s="108">
        <f t="shared" si="762"/>
        <v>0</v>
      </c>
      <c r="U1550" s="11">
        <f t="shared" si="763"/>
        <v>0</v>
      </c>
      <c r="V1550" s="108">
        <f t="shared" si="764"/>
        <v>0</v>
      </c>
      <c r="X1550" s="11">
        <f t="shared" si="765"/>
        <v>0</v>
      </c>
      <c r="Y1550" s="108">
        <f t="shared" si="766"/>
        <v>0</v>
      </c>
      <c r="AA1550" s="11">
        <f t="shared" si="767"/>
        <v>0</v>
      </c>
      <c r="AB1550" s="108">
        <f t="shared" si="768"/>
        <v>0</v>
      </c>
      <c r="AD1550" s="11">
        <f t="shared" si="769"/>
        <v>0</v>
      </c>
      <c r="AE1550" s="108">
        <f t="shared" si="770"/>
        <v>0</v>
      </c>
      <c r="AG1550" s="11">
        <f t="shared" si="771"/>
        <v>0</v>
      </c>
      <c r="AH1550" s="108">
        <f t="shared" si="772"/>
        <v>0</v>
      </c>
      <c r="AJ1550" s="11">
        <f t="shared" si="773"/>
        <v>0</v>
      </c>
      <c r="AK1550" s="108">
        <f t="shared" si="774"/>
        <v>0</v>
      </c>
      <c r="AM1550" s="11">
        <f t="shared" si="775"/>
        <v>0</v>
      </c>
      <c r="AN1550" s="108">
        <f t="shared" si="776"/>
        <v>0</v>
      </c>
      <c r="AP1550" s="11">
        <f t="shared" si="777"/>
        <v>0</v>
      </c>
      <c r="AQ1550" s="108">
        <f t="shared" si="778"/>
        <v>0</v>
      </c>
      <c r="AS1550" s="11">
        <f t="shared" si="779"/>
        <v>0</v>
      </c>
      <c r="AT1550" s="108">
        <f t="shared" si="780"/>
        <v>0</v>
      </c>
      <c r="AU1550" s="158" t="str">
        <f>IF(C1550="","",VLOOKUP(B1550,apoio!P:S,4,0))</f>
        <v/>
      </c>
    </row>
    <row r="1551" spans="1:47" ht="15" customHeight="1" x14ac:dyDescent="0.25">
      <c r="A1551" s="7" t="str">
        <f>IF('1_geral'!$D$17="","",'1_geral'!$A$17)</f>
        <v/>
      </c>
      <c r="B1551" s="49" t="str">
        <f>IF('1_geral'!$G$17="","",'1_geral'!$G$17)</f>
        <v/>
      </c>
      <c r="C1551" s="49" t="str">
        <f>IF('1_geral'!$D$17="","",'1_geral'!$D$17)</f>
        <v/>
      </c>
      <c r="D1551" s="35" t="str">
        <f>IF(C1551="","",1/'3_pessoal'!C$17)</f>
        <v/>
      </c>
      <c r="E1551" s="12">
        <f>IF(C1551="",0,'3_pessoal'!EN$17)</f>
        <v>0</v>
      </c>
      <c r="F1551" s="33">
        <f>IF(C1551="",0,'3_pessoal'!EP$17)</f>
        <v>0</v>
      </c>
      <c r="G1551" s="12">
        <f t="shared" si="756"/>
        <v>0</v>
      </c>
      <c r="I1551" s="12">
        <f t="shared" si="754"/>
        <v>0</v>
      </c>
      <c r="J1551" s="12">
        <f t="shared" si="755"/>
        <v>0</v>
      </c>
      <c r="L1551" s="12">
        <f t="shared" si="757"/>
        <v>0</v>
      </c>
      <c r="M1551" s="33">
        <f t="shared" si="758"/>
        <v>0</v>
      </c>
      <c r="O1551" s="12">
        <f t="shared" si="759"/>
        <v>0</v>
      </c>
      <c r="P1551" s="33">
        <f t="shared" si="760"/>
        <v>0</v>
      </c>
      <c r="R1551" s="12">
        <f t="shared" si="761"/>
        <v>0</v>
      </c>
      <c r="S1551" s="33">
        <f t="shared" si="762"/>
        <v>0</v>
      </c>
      <c r="U1551" s="12">
        <f t="shared" si="763"/>
        <v>0</v>
      </c>
      <c r="V1551" s="33">
        <f t="shared" si="764"/>
        <v>0</v>
      </c>
      <c r="X1551" s="12">
        <f t="shared" si="765"/>
        <v>0</v>
      </c>
      <c r="Y1551" s="33">
        <f t="shared" si="766"/>
        <v>0</v>
      </c>
      <c r="AA1551" s="12">
        <f t="shared" si="767"/>
        <v>0</v>
      </c>
      <c r="AB1551" s="33">
        <f t="shared" si="768"/>
        <v>0</v>
      </c>
      <c r="AD1551" s="12">
        <f t="shared" si="769"/>
        <v>0</v>
      </c>
      <c r="AE1551" s="33">
        <f t="shared" si="770"/>
        <v>0</v>
      </c>
      <c r="AG1551" s="12">
        <f t="shared" si="771"/>
        <v>0</v>
      </c>
      <c r="AH1551" s="33">
        <f t="shared" si="772"/>
        <v>0</v>
      </c>
      <c r="AJ1551" s="12">
        <f t="shared" si="773"/>
        <v>0</v>
      </c>
      <c r="AK1551" s="33">
        <f t="shared" si="774"/>
        <v>0</v>
      </c>
      <c r="AM1551" s="12">
        <f t="shared" si="775"/>
        <v>0</v>
      </c>
      <c r="AN1551" s="33">
        <f t="shared" si="776"/>
        <v>0</v>
      </c>
      <c r="AP1551" s="12">
        <f t="shared" si="777"/>
        <v>0</v>
      </c>
      <c r="AQ1551" s="33">
        <f t="shared" si="778"/>
        <v>0</v>
      </c>
      <c r="AS1551" s="12">
        <f t="shared" si="779"/>
        <v>0</v>
      </c>
      <c r="AT1551" s="33">
        <f t="shared" si="780"/>
        <v>0</v>
      </c>
      <c r="AU1551" s="158" t="str">
        <f>IF(C1551="","",VLOOKUP(B1551,apoio!P:S,4,0))</f>
        <v/>
      </c>
    </row>
    <row r="1552" spans="1:47" ht="15" customHeight="1" x14ac:dyDescent="0.25">
      <c r="A1552" s="10" t="str">
        <f>IF('1_geral'!$D$18="","",'1_geral'!$A$18)</f>
        <v/>
      </c>
      <c r="B1552" s="48" t="str">
        <f>IF('1_geral'!$G$18="","",'1_geral'!$G$18)</f>
        <v/>
      </c>
      <c r="C1552" s="48" t="str">
        <f>IF('1_geral'!$D$18="","",'1_geral'!$D$18)</f>
        <v/>
      </c>
      <c r="D1552" s="35" t="str">
        <f>IF(C1552="","",1/'3_pessoal'!C$18)</f>
        <v/>
      </c>
      <c r="E1552" s="11">
        <f>IF(C1552="",0,'3_pessoal'!EN$18)</f>
        <v>0</v>
      </c>
      <c r="F1552" s="108">
        <f>IF(C1552="",0,'3_pessoal'!EP$18)</f>
        <v>0</v>
      </c>
      <c r="G1552" s="11">
        <f t="shared" si="756"/>
        <v>0</v>
      </c>
      <c r="I1552" s="11">
        <f t="shared" si="754"/>
        <v>0</v>
      </c>
      <c r="J1552" s="112">
        <f t="shared" si="755"/>
        <v>0</v>
      </c>
      <c r="L1552" s="11">
        <f t="shared" si="757"/>
        <v>0</v>
      </c>
      <c r="M1552" s="108">
        <f t="shared" si="758"/>
        <v>0</v>
      </c>
      <c r="O1552" s="11">
        <f t="shared" si="759"/>
        <v>0</v>
      </c>
      <c r="P1552" s="108">
        <f t="shared" si="760"/>
        <v>0</v>
      </c>
      <c r="R1552" s="11">
        <f t="shared" si="761"/>
        <v>0</v>
      </c>
      <c r="S1552" s="108">
        <f t="shared" si="762"/>
        <v>0</v>
      </c>
      <c r="U1552" s="11">
        <f t="shared" si="763"/>
        <v>0</v>
      </c>
      <c r="V1552" s="108">
        <f t="shared" si="764"/>
        <v>0</v>
      </c>
      <c r="X1552" s="11">
        <f t="shared" si="765"/>
        <v>0</v>
      </c>
      <c r="Y1552" s="108">
        <f t="shared" si="766"/>
        <v>0</v>
      </c>
      <c r="AA1552" s="11">
        <f t="shared" si="767"/>
        <v>0</v>
      </c>
      <c r="AB1552" s="108">
        <f t="shared" si="768"/>
        <v>0</v>
      </c>
      <c r="AD1552" s="11">
        <f t="shared" si="769"/>
        <v>0</v>
      </c>
      <c r="AE1552" s="108">
        <f t="shared" si="770"/>
        <v>0</v>
      </c>
      <c r="AG1552" s="11">
        <f t="shared" si="771"/>
        <v>0</v>
      </c>
      <c r="AH1552" s="108">
        <f t="shared" si="772"/>
        <v>0</v>
      </c>
      <c r="AJ1552" s="11">
        <f t="shared" si="773"/>
        <v>0</v>
      </c>
      <c r="AK1552" s="108">
        <f t="shared" si="774"/>
        <v>0</v>
      </c>
      <c r="AM1552" s="11">
        <f t="shared" si="775"/>
        <v>0</v>
      </c>
      <c r="AN1552" s="108">
        <f t="shared" si="776"/>
        <v>0</v>
      </c>
      <c r="AP1552" s="11">
        <f t="shared" si="777"/>
        <v>0</v>
      </c>
      <c r="AQ1552" s="108">
        <f t="shared" si="778"/>
        <v>0</v>
      </c>
      <c r="AS1552" s="11">
        <f t="shared" si="779"/>
        <v>0</v>
      </c>
      <c r="AT1552" s="108">
        <f t="shared" si="780"/>
        <v>0</v>
      </c>
      <c r="AU1552" s="158" t="str">
        <f>IF(C1552="","",VLOOKUP(B1552,apoio!P:S,4,0))</f>
        <v/>
      </c>
    </row>
    <row r="1553" spans="1:47" ht="15" customHeight="1" x14ac:dyDescent="0.25">
      <c r="A1553" s="7" t="str">
        <f>IF('1_geral'!$D$19="","",'1_geral'!$A$19)</f>
        <v/>
      </c>
      <c r="B1553" s="49" t="str">
        <f>IF('1_geral'!$G$19="","",'1_geral'!$G$19)</f>
        <v/>
      </c>
      <c r="C1553" s="49" t="str">
        <f>IF('1_geral'!$D$19="","",'1_geral'!$D$19)</f>
        <v/>
      </c>
      <c r="D1553" s="35" t="str">
        <f>IF(C1553="","",1/'3_pessoal'!C$19)</f>
        <v/>
      </c>
      <c r="E1553" s="12">
        <f>IF(C1553="",0,'3_pessoal'!EN$19)</f>
        <v>0</v>
      </c>
      <c r="F1553" s="33">
        <f>IF(C1553="",0,'3_pessoal'!EP$19)</f>
        <v>0</v>
      </c>
      <c r="G1553" s="12">
        <f t="shared" si="756"/>
        <v>0</v>
      </c>
      <c r="I1553" s="12">
        <f t="shared" si="754"/>
        <v>0</v>
      </c>
      <c r="J1553" s="12">
        <f t="shared" si="755"/>
        <v>0</v>
      </c>
      <c r="L1553" s="12">
        <f t="shared" si="757"/>
        <v>0</v>
      </c>
      <c r="M1553" s="33">
        <f t="shared" si="758"/>
        <v>0</v>
      </c>
      <c r="O1553" s="12">
        <f t="shared" si="759"/>
        <v>0</v>
      </c>
      <c r="P1553" s="33">
        <f t="shared" si="760"/>
        <v>0</v>
      </c>
      <c r="R1553" s="12">
        <f t="shared" si="761"/>
        <v>0</v>
      </c>
      <c r="S1553" s="33">
        <f t="shared" si="762"/>
        <v>0</v>
      </c>
      <c r="U1553" s="12">
        <f t="shared" si="763"/>
        <v>0</v>
      </c>
      <c r="V1553" s="33">
        <f t="shared" si="764"/>
        <v>0</v>
      </c>
      <c r="X1553" s="12">
        <f t="shared" si="765"/>
        <v>0</v>
      </c>
      <c r="Y1553" s="33">
        <f t="shared" si="766"/>
        <v>0</v>
      </c>
      <c r="AA1553" s="12">
        <f t="shared" si="767"/>
        <v>0</v>
      </c>
      <c r="AB1553" s="33">
        <f t="shared" si="768"/>
        <v>0</v>
      </c>
      <c r="AD1553" s="12">
        <f t="shared" si="769"/>
        <v>0</v>
      </c>
      <c r="AE1553" s="33">
        <f t="shared" si="770"/>
        <v>0</v>
      </c>
      <c r="AG1553" s="12">
        <f t="shared" si="771"/>
        <v>0</v>
      </c>
      <c r="AH1553" s="33">
        <f t="shared" si="772"/>
        <v>0</v>
      </c>
      <c r="AJ1553" s="12">
        <f t="shared" si="773"/>
        <v>0</v>
      </c>
      <c r="AK1553" s="33">
        <f t="shared" si="774"/>
        <v>0</v>
      </c>
      <c r="AM1553" s="12">
        <f t="shared" si="775"/>
        <v>0</v>
      </c>
      <c r="AN1553" s="33">
        <f t="shared" si="776"/>
        <v>0</v>
      </c>
      <c r="AP1553" s="12">
        <f t="shared" si="777"/>
        <v>0</v>
      </c>
      <c r="AQ1553" s="33">
        <f t="shared" si="778"/>
        <v>0</v>
      </c>
      <c r="AS1553" s="12">
        <f t="shared" si="779"/>
        <v>0</v>
      </c>
      <c r="AT1553" s="33">
        <f t="shared" si="780"/>
        <v>0</v>
      </c>
      <c r="AU1553" s="158" t="str">
        <f>IF(C1553="","",VLOOKUP(B1553,apoio!P:S,4,0))</f>
        <v/>
      </c>
    </row>
    <row r="1554" spans="1:47" ht="15" customHeight="1" x14ac:dyDescent="0.25">
      <c r="A1554" s="10" t="str">
        <f>IF('1_geral'!$D$20="","",'1_geral'!$A$20)</f>
        <v/>
      </c>
      <c r="B1554" s="48" t="str">
        <f>IF('1_geral'!$G$20="","",'1_geral'!$G$20)</f>
        <v/>
      </c>
      <c r="C1554" s="48" t="str">
        <f>IF('1_geral'!$D$20="","",'1_geral'!$D$20)</f>
        <v/>
      </c>
      <c r="D1554" s="35" t="str">
        <f>IF(C1554="","",1/'3_pessoal'!C$20)</f>
        <v/>
      </c>
      <c r="E1554" s="11">
        <f>IF(C1554="",0,'3_pessoal'!EN$20)</f>
        <v>0</v>
      </c>
      <c r="F1554" s="108">
        <f>IF(C1554="",0,'3_pessoal'!EP$20)</f>
        <v>0</v>
      </c>
      <c r="G1554" s="11">
        <f t="shared" si="756"/>
        <v>0</v>
      </c>
      <c r="I1554" s="11">
        <f t="shared" si="754"/>
        <v>0</v>
      </c>
      <c r="J1554" s="112">
        <f t="shared" si="755"/>
        <v>0</v>
      </c>
      <c r="L1554" s="11">
        <f t="shared" si="757"/>
        <v>0</v>
      </c>
      <c r="M1554" s="108">
        <f t="shared" si="758"/>
        <v>0</v>
      </c>
      <c r="O1554" s="11">
        <f t="shared" si="759"/>
        <v>0</v>
      </c>
      <c r="P1554" s="108">
        <f t="shared" si="760"/>
        <v>0</v>
      </c>
      <c r="R1554" s="11">
        <f t="shared" si="761"/>
        <v>0</v>
      </c>
      <c r="S1554" s="108">
        <f t="shared" si="762"/>
        <v>0</v>
      </c>
      <c r="U1554" s="11">
        <f t="shared" si="763"/>
        <v>0</v>
      </c>
      <c r="V1554" s="108">
        <f t="shared" si="764"/>
        <v>0</v>
      </c>
      <c r="X1554" s="11">
        <f t="shared" si="765"/>
        <v>0</v>
      </c>
      <c r="Y1554" s="108">
        <f t="shared" si="766"/>
        <v>0</v>
      </c>
      <c r="AA1554" s="11">
        <f t="shared" si="767"/>
        <v>0</v>
      </c>
      <c r="AB1554" s="108">
        <f t="shared" si="768"/>
        <v>0</v>
      </c>
      <c r="AD1554" s="11">
        <f t="shared" si="769"/>
        <v>0</v>
      </c>
      <c r="AE1554" s="108">
        <f t="shared" si="770"/>
        <v>0</v>
      </c>
      <c r="AG1554" s="11">
        <f t="shared" si="771"/>
        <v>0</v>
      </c>
      <c r="AH1554" s="108">
        <f t="shared" si="772"/>
        <v>0</v>
      </c>
      <c r="AJ1554" s="11">
        <f t="shared" si="773"/>
        <v>0</v>
      </c>
      <c r="AK1554" s="108">
        <f t="shared" si="774"/>
        <v>0</v>
      </c>
      <c r="AM1554" s="11">
        <f t="shared" si="775"/>
        <v>0</v>
      </c>
      <c r="AN1554" s="108">
        <f t="shared" si="776"/>
        <v>0</v>
      </c>
      <c r="AP1554" s="11">
        <f t="shared" si="777"/>
        <v>0</v>
      </c>
      <c r="AQ1554" s="108">
        <f t="shared" si="778"/>
        <v>0</v>
      </c>
      <c r="AS1554" s="11">
        <f t="shared" si="779"/>
        <v>0</v>
      </c>
      <c r="AT1554" s="108">
        <f t="shared" si="780"/>
        <v>0</v>
      </c>
      <c r="AU1554" s="158" t="str">
        <f>IF(C1554="","",VLOOKUP(B1554,apoio!P:S,4,0))</f>
        <v/>
      </c>
    </row>
    <row r="1555" spans="1:47" ht="15" customHeight="1" x14ac:dyDescent="0.25">
      <c r="A1555" s="7" t="str">
        <f>IF('1_geral'!$D$21="","",'1_geral'!$A$21)</f>
        <v/>
      </c>
      <c r="B1555" s="49" t="str">
        <f>IF('1_geral'!$G$21="","",'1_geral'!$G$21)</f>
        <v/>
      </c>
      <c r="C1555" s="49" t="str">
        <f>IF('1_geral'!$D$21="","",'1_geral'!$D$21)</f>
        <v/>
      </c>
      <c r="D1555" s="35" t="str">
        <f>IF(C1555="","",1/'3_pessoal'!C$21)</f>
        <v/>
      </c>
      <c r="E1555" s="12">
        <f>IF(C1555="",0,'3_pessoal'!EN$21)</f>
        <v>0</v>
      </c>
      <c r="F1555" s="33">
        <f>IF(C1555="",0,'3_pessoal'!EP$21)</f>
        <v>0</v>
      </c>
      <c r="G1555" s="12">
        <f t="shared" si="756"/>
        <v>0</v>
      </c>
      <c r="I1555" s="12">
        <f t="shared" si="754"/>
        <v>0</v>
      </c>
      <c r="J1555" s="12">
        <f t="shared" si="755"/>
        <v>0</v>
      </c>
      <c r="L1555" s="12">
        <f t="shared" si="757"/>
        <v>0</v>
      </c>
      <c r="M1555" s="33">
        <f t="shared" si="758"/>
        <v>0</v>
      </c>
      <c r="O1555" s="12">
        <f t="shared" si="759"/>
        <v>0</v>
      </c>
      <c r="P1555" s="33">
        <f t="shared" si="760"/>
        <v>0</v>
      </c>
      <c r="R1555" s="12">
        <f t="shared" si="761"/>
        <v>0</v>
      </c>
      <c r="S1555" s="33">
        <f t="shared" si="762"/>
        <v>0</v>
      </c>
      <c r="U1555" s="12">
        <f t="shared" si="763"/>
        <v>0</v>
      </c>
      <c r="V1555" s="33">
        <f t="shared" si="764"/>
        <v>0</v>
      </c>
      <c r="X1555" s="12">
        <f t="shared" si="765"/>
        <v>0</v>
      </c>
      <c r="Y1555" s="33">
        <f t="shared" si="766"/>
        <v>0</v>
      </c>
      <c r="AA1555" s="12">
        <f t="shared" si="767"/>
        <v>0</v>
      </c>
      <c r="AB1555" s="33">
        <f t="shared" si="768"/>
        <v>0</v>
      </c>
      <c r="AD1555" s="12">
        <f t="shared" si="769"/>
        <v>0</v>
      </c>
      <c r="AE1555" s="33">
        <f t="shared" si="770"/>
        <v>0</v>
      </c>
      <c r="AG1555" s="12">
        <f t="shared" si="771"/>
        <v>0</v>
      </c>
      <c r="AH1555" s="33">
        <f t="shared" si="772"/>
        <v>0</v>
      </c>
      <c r="AJ1555" s="12">
        <f t="shared" si="773"/>
        <v>0</v>
      </c>
      <c r="AK1555" s="33">
        <f t="shared" si="774"/>
        <v>0</v>
      </c>
      <c r="AM1555" s="12">
        <f t="shared" si="775"/>
        <v>0</v>
      </c>
      <c r="AN1555" s="33">
        <f t="shared" si="776"/>
        <v>0</v>
      </c>
      <c r="AP1555" s="12">
        <f t="shared" si="777"/>
        <v>0</v>
      </c>
      <c r="AQ1555" s="33">
        <f t="shared" si="778"/>
        <v>0</v>
      </c>
      <c r="AS1555" s="12">
        <f t="shared" si="779"/>
        <v>0</v>
      </c>
      <c r="AT1555" s="33">
        <f t="shared" si="780"/>
        <v>0</v>
      </c>
      <c r="AU1555" s="158" t="str">
        <f>IF(C1555="","",VLOOKUP(B1555,apoio!P:S,4,0))</f>
        <v/>
      </c>
    </row>
    <row r="1556" spans="1:47" ht="15" customHeight="1" x14ac:dyDescent="0.25">
      <c r="A1556" s="10" t="str">
        <f>IF('1_geral'!$D$22="","",'1_geral'!$A$22)</f>
        <v/>
      </c>
      <c r="B1556" s="48" t="str">
        <f>IF('1_geral'!$G$22="","",'1_geral'!$G$22)</f>
        <v/>
      </c>
      <c r="C1556" s="48" t="str">
        <f>IF('1_geral'!$D$22="","",'1_geral'!$D$22)</f>
        <v/>
      </c>
      <c r="D1556" s="35" t="str">
        <f>IF(C1556="","",1/'3_pessoal'!C$22)</f>
        <v/>
      </c>
      <c r="E1556" s="11">
        <f>IF(C1556="",0,'3_pessoal'!EN$22)</f>
        <v>0</v>
      </c>
      <c r="F1556" s="108">
        <f>IF(C1556="",0,'3_pessoal'!EP$22)</f>
        <v>0</v>
      </c>
      <c r="G1556" s="11">
        <f t="shared" si="756"/>
        <v>0</v>
      </c>
      <c r="I1556" s="11">
        <f t="shared" si="754"/>
        <v>0</v>
      </c>
      <c r="J1556" s="112">
        <f t="shared" si="755"/>
        <v>0</v>
      </c>
      <c r="L1556" s="11">
        <f t="shared" si="757"/>
        <v>0</v>
      </c>
      <c r="M1556" s="108">
        <f t="shared" si="758"/>
        <v>0</v>
      </c>
      <c r="O1556" s="11">
        <f t="shared" si="759"/>
        <v>0</v>
      </c>
      <c r="P1556" s="108">
        <f t="shared" si="760"/>
        <v>0</v>
      </c>
      <c r="R1556" s="11">
        <f t="shared" si="761"/>
        <v>0</v>
      </c>
      <c r="S1556" s="108">
        <f t="shared" si="762"/>
        <v>0</v>
      </c>
      <c r="U1556" s="11">
        <f t="shared" si="763"/>
        <v>0</v>
      </c>
      <c r="V1556" s="108">
        <f t="shared" si="764"/>
        <v>0</v>
      </c>
      <c r="X1556" s="11">
        <f t="shared" si="765"/>
        <v>0</v>
      </c>
      <c r="Y1556" s="108">
        <f t="shared" si="766"/>
        <v>0</v>
      </c>
      <c r="AA1556" s="11">
        <f t="shared" si="767"/>
        <v>0</v>
      </c>
      <c r="AB1556" s="108">
        <f t="shared" si="768"/>
        <v>0</v>
      </c>
      <c r="AD1556" s="11">
        <f t="shared" si="769"/>
        <v>0</v>
      </c>
      <c r="AE1556" s="108">
        <f t="shared" si="770"/>
        <v>0</v>
      </c>
      <c r="AG1556" s="11">
        <f t="shared" si="771"/>
        <v>0</v>
      </c>
      <c r="AH1556" s="108">
        <f t="shared" si="772"/>
        <v>0</v>
      </c>
      <c r="AJ1556" s="11">
        <f t="shared" si="773"/>
        <v>0</v>
      </c>
      <c r="AK1556" s="108">
        <f t="shared" si="774"/>
        <v>0</v>
      </c>
      <c r="AM1556" s="11">
        <f t="shared" si="775"/>
        <v>0</v>
      </c>
      <c r="AN1556" s="108">
        <f t="shared" si="776"/>
        <v>0</v>
      </c>
      <c r="AP1556" s="11">
        <f t="shared" si="777"/>
        <v>0</v>
      </c>
      <c r="AQ1556" s="108">
        <f t="shared" si="778"/>
        <v>0</v>
      </c>
      <c r="AS1556" s="11">
        <f t="shared" si="779"/>
        <v>0</v>
      </c>
      <c r="AT1556" s="108">
        <f t="shared" si="780"/>
        <v>0</v>
      </c>
      <c r="AU1556" s="158" t="str">
        <f>IF(C1556="","",VLOOKUP(B1556,apoio!P:S,4,0))</f>
        <v/>
      </c>
    </row>
    <row r="1557" spans="1:47" ht="15" customHeight="1" x14ac:dyDescent="0.25">
      <c r="A1557" s="7" t="str">
        <f>IF('1_geral'!$D$23="","",'1_geral'!$A$23)</f>
        <v/>
      </c>
      <c r="B1557" s="49" t="str">
        <f>IF('1_geral'!$G$23="","",'1_geral'!$G$23)</f>
        <v/>
      </c>
      <c r="C1557" s="49" t="str">
        <f>IF('1_geral'!$D$23="","",'1_geral'!$D$23)</f>
        <v/>
      </c>
      <c r="D1557" s="35" t="str">
        <f>IF(C1557="","",1/'3_pessoal'!C$23)</f>
        <v/>
      </c>
      <c r="E1557" s="12">
        <f>IF(C1557="",0,'3_pessoal'!EN$23)</f>
        <v>0</v>
      </c>
      <c r="F1557" s="33">
        <f>IF(C1557="",0,'3_pessoal'!EP$23)</f>
        <v>0</v>
      </c>
      <c r="G1557" s="12">
        <f t="shared" si="756"/>
        <v>0</v>
      </c>
      <c r="I1557" s="12">
        <f t="shared" si="754"/>
        <v>0</v>
      </c>
      <c r="J1557" s="12">
        <f t="shared" si="755"/>
        <v>0</v>
      </c>
      <c r="L1557" s="12">
        <f t="shared" si="757"/>
        <v>0</v>
      </c>
      <c r="M1557" s="33">
        <f t="shared" si="758"/>
        <v>0</v>
      </c>
      <c r="O1557" s="12">
        <f t="shared" si="759"/>
        <v>0</v>
      </c>
      <c r="P1557" s="33">
        <f t="shared" si="760"/>
        <v>0</v>
      </c>
      <c r="R1557" s="12">
        <f t="shared" si="761"/>
        <v>0</v>
      </c>
      <c r="S1557" s="33">
        <f t="shared" si="762"/>
        <v>0</v>
      </c>
      <c r="U1557" s="12">
        <f t="shared" si="763"/>
        <v>0</v>
      </c>
      <c r="V1557" s="33">
        <f t="shared" si="764"/>
        <v>0</v>
      </c>
      <c r="X1557" s="12">
        <f t="shared" si="765"/>
        <v>0</v>
      </c>
      <c r="Y1557" s="33">
        <f t="shared" si="766"/>
        <v>0</v>
      </c>
      <c r="AA1557" s="12">
        <f t="shared" si="767"/>
        <v>0</v>
      </c>
      <c r="AB1557" s="33">
        <f t="shared" si="768"/>
        <v>0</v>
      </c>
      <c r="AD1557" s="12">
        <f t="shared" si="769"/>
        <v>0</v>
      </c>
      <c r="AE1557" s="33">
        <f t="shared" si="770"/>
        <v>0</v>
      </c>
      <c r="AG1557" s="12">
        <f t="shared" si="771"/>
        <v>0</v>
      </c>
      <c r="AH1557" s="33">
        <f t="shared" si="772"/>
        <v>0</v>
      </c>
      <c r="AJ1557" s="12">
        <f t="shared" si="773"/>
        <v>0</v>
      </c>
      <c r="AK1557" s="33">
        <f t="shared" si="774"/>
        <v>0</v>
      </c>
      <c r="AM1557" s="12">
        <f t="shared" si="775"/>
        <v>0</v>
      </c>
      <c r="AN1557" s="33">
        <f t="shared" si="776"/>
        <v>0</v>
      </c>
      <c r="AP1557" s="12">
        <f t="shared" si="777"/>
        <v>0</v>
      </c>
      <c r="AQ1557" s="33">
        <f t="shared" si="778"/>
        <v>0</v>
      </c>
      <c r="AS1557" s="12">
        <f t="shared" si="779"/>
        <v>0</v>
      </c>
      <c r="AT1557" s="33">
        <f t="shared" si="780"/>
        <v>0</v>
      </c>
      <c r="AU1557" s="158" t="str">
        <f>IF(C1557="","",VLOOKUP(B1557,apoio!P:S,4,0))</f>
        <v/>
      </c>
    </row>
    <row r="1558" spans="1:47" ht="15" customHeight="1" x14ac:dyDescent="0.25">
      <c r="A1558" s="10" t="str">
        <f>IF('1_geral'!$D$24="","",'1_geral'!$A$24)</f>
        <v/>
      </c>
      <c r="B1558" s="48" t="str">
        <f>IF('1_geral'!$G$24="","",'1_geral'!$G$24)</f>
        <v/>
      </c>
      <c r="C1558" s="48" t="str">
        <f>IF('1_geral'!$D$24="","",'1_geral'!$D$24)</f>
        <v/>
      </c>
      <c r="D1558" s="35" t="str">
        <f>IF(C1558="","",1/'3_pessoal'!C$24)</f>
        <v/>
      </c>
      <c r="E1558" s="11">
        <f>IF(C1558="",0,'3_pessoal'!EN$24)</f>
        <v>0</v>
      </c>
      <c r="F1558" s="108">
        <f>IF(C1558="",0,'3_pessoal'!EP$24)</f>
        <v>0</v>
      </c>
      <c r="G1558" s="11">
        <f t="shared" si="756"/>
        <v>0</v>
      </c>
      <c r="I1558" s="11">
        <f t="shared" si="754"/>
        <v>0</v>
      </c>
      <c r="J1558" s="112">
        <f t="shared" si="755"/>
        <v>0</v>
      </c>
      <c r="L1558" s="11">
        <f t="shared" si="757"/>
        <v>0</v>
      </c>
      <c r="M1558" s="108">
        <f t="shared" si="758"/>
        <v>0</v>
      </c>
      <c r="O1558" s="11">
        <f t="shared" si="759"/>
        <v>0</v>
      </c>
      <c r="P1558" s="108">
        <f t="shared" si="760"/>
        <v>0</v>
      </c>
      <c r="R1558" s="11">
        <f t="shared" si="761"/>
        <v>0</v>
      </c>
      <c r="S1558" s="108">
        <f t="shared" si="762"/>
        <v>0</v>
      </c>
      <c r="U1558" s="11">
        <f t="shared" si="763"/>
        <v>0</v>
      </c>
      <c r="V1558" s="108">
        <f t="shared" si="764"/>
        <v>0</v>
      </c>
      <c r="X1558" s="11">
        <f t="shared" si="765"/>
        <v>0</v>
      </c>
      <c r="Y1558" s="108">
        <f t="shared" si="766"/>
        <v>0</v>
      </c>
      <c r="AA1558" s="11">
        <f t="shared" si="767"/>
        <v>0</v>
      </c>
      <c r="AB1558" s="108">
        <f t="shared" si="768"/>
        <v>0</v>
      </c>
      <c r="AD1558" s="11">
        <f t="shared" si="769"/>
        <v>0</v>
      </c>
      <c r="AE1558" s="108">
        <f t="shared" si="770"/>
        <v>0</v>
      </c>
      <c r="AG1558" s="11">
        <f t="shared" si="771"/>
        <v>0</v>
      </c>
      <c r="AH1558" s="108">
        <f t="shared" si="772"/>
        <v>0</v>
      </c>
      <c r="AJ1558" s="11">
        <f t="shared" si="773"/>
        <v>0</v>
      </c>
      <c r="AK1558" s="108">
        <f t="shared" si="774"/>
        <v>0</v>
      </c>
      <c r="AM1558" s="11">
        <f t="shared" si="775"/>
        <v>0</v>
      </c>
      <c r="AN1558" s="108">
        <f t="shared" si="776"/>
        <v>0</v>
      </c>
      <c r="AP1558" s="11">
        <f t="shared" si="777"/>
        <v>0</v>
      </c>
      <c r="AQ1558" s="108">
        <f t="shared" si="778"/>
        <v>0</v>
      </c>
      <c r="AS1558" s="11">
        <f t="shared" si="779"/>
        <v>0</v>
      </c>
      <c r="AT1558" s="108">
        <f t="shared" si="780"/>
        <v>0</v>
      </c>
      <c r="AU1558" s="158" t="str">
        <f>IF(C1558="","",VLOOKUP(B1558,apoio!P:S,4,0))</f>
        <v/>
      </c>
    </row>
    <row r="1559" spans="1:47" ht="15" customHeight="1" x14ac:dyDescent="0.25">
      <c r="A1559" s="7" t="str">
        <f>IF('1_geral'!$D$25="","",'1_geral'!$A$25)</f>
        <v/>
      </c>
      <c r="B1559" s="49" t="str">
        <f>IF('1_geral'!$G$25="","",'1_geral'!$G$25)</f>
        <v/>
      </c>
      <c r="C1559" s="49" t="str">
        <f>IF('1_geral'!$D$25="","",'1_geral'!$D$25)</f>
        <v/>
      </c>
      <c r="D1559" s="35" t="str">
        <f>IF(C1559="","",1/'3_pessoal'!C$25)</f>
        <v/>
      </c>
      <c r="E1559" s="12">
        <f>IF(C1559="",0,'3_pessoal'!EN$25)</f>
        <v>0</v>
      </c>
      <c r="F1559" s="33">
        <f>IF(C1559="",0,'3_pessoal'!EP$25)</f>
        <v>0</v>
      </c>
      <c r="G1559" s="12">
        <f t="shared" si="756"/>
        <v>0</v>
      </c>
      <c r="I1559" s="12">
        <f t="shared" si="754"/>
        <v>0</v>
      </c>
      <c r="J1559" s="12">
        <f t="shared" si="755"/>
        <v>0</v>
      </c>
      <c r="L1559" s="12">
        <f t="shared" si="757"/>
        <v>0</v>
      </c>
      <c r="M1559" s="33">
        <f t="shared" si="758"/>
        <v>0</v>
      </c>
      <c r="O1559" s="12">
        <f t="shared" si="759"/>
        <v>0</v>
      </c>
      <c r="P1559" s="33">
        <f t="shared" si="760"/>
        <v>0</v>
      </c>
      <c r="R1559" s="12">
        <f t="shared" si="761"/>
        <v>0</v>
      </c>
      <c r="S1559" s="33">
        <f t="shared" si="762"/>
        <v>0</v>
      </c>
      <c r="U1559" s="12">
        <f t="shared" si="763"/>
        <v>0</v>
      </c>
      <c r="V1559" s="33">
        <f t="shared" si="764"/>
        <v>0</v>
      </c>
      <c r="X1559" s="12">
        <f t="shared" si="765"/>
        <v>0</v>
      </c>
      <c r="Y1559" s="33">
        <f t="shared" si="766"/>
        <v>0</v>
      </c>
      <c r="AA1559" s="12">
        <f t="shared" si="767"/>
        <v>0</v>
      </c>
      <c r="AB1559" s="33">
        <f t="shared" si="768"/>
        <v>0</v>
      </c>
      <c r="AD1559" s="12">
        <f t="shared" si="769"/>
        <v>0</v>
      </c>
      <c r="AE1559" s="33">
        <f t="shared" si="770"/>
        <v>0</v>
      </c>
      <c r="AG1559" s="12">
        <f t="shared" si="771"/>
        <v>0</v>
      </c>
      <c r="AH1559" s="33">
        <f t="shared" si="772"/>
        <v>0</v>
      </c>
      <c r="AJ1559" s="12">
        <f t="shared" si="773"/>
        <v>0</v>
      </c>
      <c r="AK1559" s="33">
        <f t="shared" si="774"/>
        <v>0</v>
      </c>
      <c r="AM1559" s="12">
        <f t="shared" si="775"/>
        <v>0</v>
      </c>
      <c r="AN1559" s="33">
        <f t="shared" si="776"/>
        <v>0</v>
      </c>
      <c r="AP1559" s="12">
        <f t="shared" si="777"/>
        <v>0</v>
      </c>
      <c r="AQ1559" s="33">
        <f t="shared" si="778"/>
        <v>0</v>
      </c>
      <c r="AS1559" s="12">
        <f t="shared" si="779"/>
        <v>0</v>
      </c>
      <c r="AT1559" s="33">
        <f t="shared" si="780"/>
        <v>0</v>
      </c>
      <c r="AU1559" s="158" t="str">
        <f>IF(C1559="","",VLOOKUP(B1559,apoio!P:S,4,0))</f>
        <v/>
      </c>
    </row>
    <row r="1560" spans="1:47" ht="15" customHeight="1" x14ac:dyDescent="0.25">
      <c r="A1560" s="10" t="str">
        <f>IF('1_geral'!$D$26="","",'1_geral'!$A$26)</f>
        <v/>
      </c>
      <c r="B1560" s="48" t="str">
        <f>IF('1_geral'!$G$26="","",'1_geral'!$G$26)</f>
        <v/>
      </c>
      <c r="C1560" s="48" t="str">
        <f>IF('1_geral'!$D$26="","",'1_geral'!$D$26)</f>
        <v/>
      </c>
      <c r="D1560" s="35" t="str">
        <f>IF(C1560="","",1/'3_pessoal'!C$26)</f>
        <v/>
      </c>
      <c r="E1560" s="11">
        <f>IF(C1560="",0,'3_pessoal'!EN$26)</f>
        <v>0</v>
      </c>
      <c r="F1560" s="108">
        <f>IF(C1560="",0,'3_pessoal'!EP$26)</f>
        <v>0</v>
      </c>
      <c r="G1560" s="11">
        <f t="shared" si="756"/>
        <v>0</v>
      </c>
      <c r="I1560" s="11">
        <f t="shared" si="754"/>
        <v>0</v>
      </c>
      <c r="J1560" s="112">
        <f t="shared" si="755"/>
        <v>0</v>
      </c>
      <c r="L1560" s="11">
        <f t="shared" si="757"/>
        <v>0</v>
      </c>
      <c r="M1560" s="108">
        <f t="shared" si="758"/>
        <v>0</v>
      </c>
      <c r="O1560" s="11">
        <f t="shared" si="759"/>
        <v>0</v>
      </c>
      <c r="P1560" s="108">
        <f t="shared" si="760"/>
        <v>0</v>
      </c>
      <c r="R1560" s="11">
        <f t="shared" si="761"/>
        <v>0</v>
      </c>
      <c r="S1560" s="108">
        <f t="shared" si="762"/>
        <v>0</v>
      </c>
      <c r="U1560" s="11">
        <f t="shared" si="763"/>
        <v>0</v>
      </c>
      <c r="V1560" s="108">
        <f t="shared" si="764"/>
        <v>0</v>
      </c>
      <c r="X1560" s="11">
        <f t="shared" si="765"/>
        <v>0</v>
      </c>
      <c r="Y1560" s="108">
        <f t="shared" si="766"/>
        <v>0</v>
      </c>
      <c r="AA1560" s="11">
        <f t="shared" si="767"/>
        <v>0</v>
      </c>
      <c r="AB1560" s="108">
        <f t="shared" si="768"/>
        <v>0</v>
      </c>
      <c r="AD1560" s="11">
        <f t="shared" si="769"/>
        <v>0</v>
      </c>
      <c r="AE1560" s="108">
        <f t="shared" si="770"/>
        <v>0</v>
      </c>
      <c r="AG1560" s="11">
        <f t="shared" si="771"/>
        <v>0</v>
      </c>
      <c r="AH1560" s="108">
        <f t="shared" si="772"/>
        <v>0</v>
      </c>
      <c r="AJ1560" s="11">
        <f t="shared" si="773"/>
        <v>0</v>
      </c>
      <c r="AK1560" s="108">
        <f t="shared" si="774"/>
        <v>0</v>
      </c>
      <c r="AM1560" s="11">
        <f t="shared" si="775"/>
        <v>0</v>
      </c>
      <c r="AN1560" s="108">
        <f t="shared" si="776"/>
        <v>0</v>
      </c>
      <c r="AP1560" s="11">
        <f t="shared" si="777"/>
        <v>0</v>
      </c>
      <c r="AQ1560" s="108">
        <f t="shared" si="778"/>
        <v>0</v>
      </c>
      <c r="AS1560" s="11">
        <f t="shared" si="779"/>
        <v>0</v>
      </c>
      <c r="AT1560" s="108">
        <f t="shared" si="780"/>
        <v>0</v>
      </c>
      <c r="AU1560" s="158" t="str">
        <f>IF(C1560="","",VLOOKUP(B1560,apoio!P:S,4,0))</f>
        <v/>
      </c>
    </row>
    <row r="1561" spans="1:47" ht="15" customHeight="1" x14ac:dyDescent="0.25">
      <c r="A1561" s="7" t="str">
        <f>IF('1_geral'!$D$27="","",'1_geral'!$A$27)</f>
        <v/>
      </c>
      <c r="B1561" s="49" t="str">
        <f>IF('1_geral'!$G$27="","",'1_geral'!$G$27)</f>
        <v/>
      </c>
      <c r="C1561" s="49" t="str">
        <f>IF('1_geral'!$D$27="","",'1_geral'!$D$27)</f>
        <v/>
      </c>
      <c r="D1561" s="35" t="str">
        <f>IF(C1561="","",1/'3_pessoal'!C$27)</f>
        <v/>
      </c>
      <c r="E1561" s="12">
        <f>IF(C1561="",0,'3_pessoal'!EN$27)</f>
        <v>0</v>
      </c>
      <c r="F1561" s="33">
        <f>IF(C1561="",0,'3_pessoal'!EP$27)</f>
        <v>0</v>
      </c>
      <c r="G1561" s="12">
        <f t="shared" si="756"/>
        <v>0</v>
      </c>
      <c r="I1561" s="12">
        <f t="shared" si="754"/>
        <v>0</v>
      </c>
      <c r="J1561" s="12">
        <f t="shared" si="755"/>
        <v>0</v>
      </c>
      <c r="L1561" s="12">
        <f t="shared" si="757"/>
        <v>0</v>
      </c>
      <c r="M1561" s="33">
        <f t="shared" si="758"/>
        <v>0</v>
      </c>
      <c r="O1561" s="12">
        <f t="shared" si="759"/>
        <v>0</v>
      </c>
      <c r="P1561" s="33">
        <f t="shared" si="760"/>
        <v>0</v>
      </c>
      <c r="R1561" s="12">
        <f t="shared" si="761"/>
        <v>0</v>
      </c>
      <c r="S1561" s="33">
        <f t="shared" si="762"/>
        <v>0</v>
      </c>
      <c r="U1561" s="12">
        <f t="shared" si="763"/>
        <v>0</v>
      </c>
      <c r="V1561" s="33">
        <f t="shared" si="764"/>
        <v>0</v>
      </c>
      <c r="X1561" s="12">
        <f t="shared" si="765"/>
        <v>0</v>
      </c>
      <c r="Y1561" s="33">
        <f t="shared" si="766"/>
        <v>0</v>
      </c>
      <c r="AA1561" s="12">
        <f t="shared" si="767"/>
        <v>0</v>
      </c>
      <c r="AB1561" s="33">
        <f t="shared" si="768"/>
        <v>0</v>
      </c>
      <c r="AD1561" s="12">
        <f t="shared" si="769"/>
        <v>0</v>
      </c>
      <c r="AE1561" s="33">
        <f t="shared" si="770"/>
        <v>0</v>
      </c>
      <c r="AG1561" s="12">
        <f t="shared" si="771"/>
        <v>0</v>
      </c>
      <c r="AH1561" s="33">
        <f t="shared" si="772"/>
        <v>0</v>
      </c>
      <c r="AJ1561" s="12">
        <f t="shared" si="773"/>
        <v>0</v>
      </c>
      <c r="AK1561" s="33">
        <f t="shared" si="774"/>
        <v>0</v>
      </c>
      <c r="AM1561" s="12">
        <f t="shared" si="775"/>
        <v>0</v>
      </c>
      <c r="AN1561" s="33">
        <f t="shared" si="776"/>
        <v>0</v>
      </c>
      <c r="AP1561" s="12">
        <f t="shared" si="777"/>
        <v>0</v>
      </c>
      <c r="AQ1561" s="33">
        <f t="shared" si="778"/>
        <v>0</v>
      </c>
      <c r="AS1561" s="12">
        <f t="shared" si="779"/>
        <v>0</v>
      </c>
      <c r="AT1561" s="33">
        <f t="shared" si="780"/>
        <v>0</v>
      </c>
      <c r="AU1561" s="158" t="str">
        <f>IF(C1561="","",VLOOKUP(B1561,apoio!P:S,4,0))</f>
        <v/>
      </c>
    </row>
    <row r="1562" spans="1:47" ht="15" customHeight="1" x14ac:dyDescent="0.25">
      <c r="A1562" s="10" t="str">
        <f>IF('1_geral'!$D$28="","",'1_geral'!$A$28)</f>
        <v/>
      </c>
      <c r="B1562" s="48" t="str">
        <f>IF('1_geral'!$G$28="","",'1_geral'!$G$28)</f>
        <v/>
      </c>
      <c r="C1562" s="48" t="str">
        <f>IF('1_geral'!$D$28="","",'1_geral'!$D$28)</f>
        <v/>
      </c>
      <c r="D1562" s="35" t="str">
        <f>IF(C1562="","",1/'3_pessoal'!C$28)</f>
        <v/>
      </c>
      <c r="E1562" s="11">
        <f>IF(C1562="",0,'3_pessoal'!EN$28)</f>
        <v>0</v>
      </c>
      <c r="F1562" s="108">
        <f>IF(C1562="",0,'3_pessoal'!EP$28)</f>
        <v>0</v>
      </c>
      <c r="G1562" s="11">
        <f t="shared" si="756"/>
        <v>0</v>
      </c>
      <c r="I1562" s="11">
        <f t="shared" si="754"/>
        <v>0</v>
      </c>
      <c r="J1562" s="112">
        <f t="shared" si="755"/>
        <v>0</v>
      </c>
      <c r="L1562" s="11">
        <f t="shared" si="757"/>
        <v>0</v>
      </c>
      <c r="M1562" s="108">
        <f t="shared" si="758"/>
        <v>0</v>
      </c>
      <c r="O1562" s="11">
        <f t="shared" si="759"/>
        <v>0</v>
      </c>
      <c r="P1562" s="108">
        <f t="shared" si="760"/>
        <v>0</v>
      </c>
      <c r="R1562" s="11">
        <f t="shared" si="761"/>
        <v>0</v>
      </c>
      <c r="S1562" s="108">
        <f t="shared" si="762"/>
        <v>0</v>
      </c>
      <c r="U1562" s="11">
        <f t="shared" si="763"/>
        <v>0</v>
      </c>
      <c r="V1562" s="108">
        <f t="shared" si="764"/>
        <v>0</v>
      </c>
      <c r="X1562" s="11">
        <f t="shared" si="765"/>
        <v>0</v>
      </c>
      <c r="Y1562" s="108">
        <f t="shared" si="766"/>
        <v>0</v>
      </c>
      <c r="AA1562" s="11">
        <f t="shared" si="767"/>
        <v>0</v>
      </c>
      <c r="AB1562" s="108">
        <f t="shared" si="768"/>
        <v>0</v>
      </c>
      <c r="AD1562" s="11">
        <f t="shared" si="769"/>
        <v>0</v>
      </c>
      <c r="AE1562" s="108">
        <f t="shared" si="770"/>
        <v>0</v>
      </c>
      <c r="AG1562" s="11">
        <f t="shared" si="771"/>
        <v>0</v>
      </c>
      <c r="AH1562" s="108">
        <f t="shared" si="772"/>
        <v>0</v>
      </c>
      <c r="AJ1562" s="11">
        <f t="shared" si="773"/>
        <v>0</v>
      </c>
      <c r="AK1562" s="108">
        <f t="shared" si="774"/>
        <v>0</v>
      </c>
      <c r="AM1562" s="11">
        <f t="shared" si="775"/>
        <v>0</v>
      </c>
      <c r="AN1562" s="108">
        <f t="shared" si="776"/>
        <v>0</v>
      </c>
      <c r="AP1562" s="11">
        <f t="shared" si="777"/>
        <v>0</v>
      </c>
      <c r="AQ1562" s="108">
        <f t="shared" si="778"/>
        <v>0</v>
      </c>
      <c r="AS1562" s="11">
        <f t="shared" si="779"/>
        <v>0</v>
      </c>
      <c r="AT1562" s="108">
        <f t="shared" si="780"/>
        <v>0</v>
      </c>
      <c r="AU1562" s="158" t="str">
        <f>IF(C1562="","",VLOOKUP(B1562,apoio!P:S,4,0))</f>
        <v/>
      </c>
    </row>
    <row r="1563" spans="1:47" ht="15" customHeight="1" x14ac:dyDescent="0.25">
      <c r="A1563" s="7" t="str">
        <f>IF('1_geral'!$D$29="","",'1_geral'!$A$29)</f>
        <v/>
      </c>
      <c r="B1563" s="49" t="str">
        <f>IF('1_geral'!$G$29="","",'1_geral'!$G$29)</f>
        <v/>
      </c>
      <c r="C1563" s="49" t="str">
        <f>IF('1_geral'!$D$29="","",'1_geral'!$D$29)</f>
        <v/>
      </c>
      <c r="D1563" s="35" t="str">
        <f>IF(C1563="","",1/'3_pessoal'!C$29)</f>
        <v/>
      </c>
      <c r="E1563" s="12">
        <f>IF(C1563="",0,'3_pessoal'!EN$29)</f>
        <v>0</v>
      </c>
      <c r="F1563" s="33">
        <f>IF(C1563="",0,'3_pessoal'!EP$29)</f>
        <v>0</v>
      </c>
      <c r="G1563" s="12">
        <f t="shared" si="756"/>
        <v>0</v>
      </c>
      <c r="I1563" s="12">
        <f t="shared" si="754"/>
        <v>0</v>
      </c>
      <c r="J1563" s="12">
        <f t="shared" si="755"/>
        <v>0</v>
      </c>
      <c r="L1563" s="12">
        <f t="shared" si="757"/>
        <v>0</v>
      </c>
      <c r="M1563" s="33">
        <f t="shared" si="758"/>
        <v>0</v>
      </c>
      <c r="O1563" s="12">
        <f t="shared" si="759"/>
        <v>0</v>
      </c>
      <c r="P1563" s="33">
        <f t="shared" si="760"/>
        <v>0</v>
      </c>
      <c r="R1563" s="12">
        <f t="shared" si="761"/>
        <v>0</v>
      </c>
      <c r="S1563" s="33">
        <f t="shared" si="762"/>
        <v>0</v>
      </c>
      <c r="U1563" s="12">
        <f t="shared" si="763"/>
        <v>0</v>
      </c>
      <c r="V1563" s="33">
        <f t="shared" si="764"/>
        <v>0</v>
      </c>
      <c r="X1563" s="12">
        <f t="shared" si="765"/>
        <v>0</v>
      </c>
      <c r="Y1563" s="33">
        <f t="shared" si="766"/>
        <v>0</v>
      </c>
      <c r="AA1563" s="12">
        <f t="shared" si="767"/>
        <v>0</v>
      </c>
      <c r="AB1563" s="33">
        <f t="shared" si="768"/>
        <v>0</v>
      </c>
      <c r="AD1563" s="12">
        <f t="shared" si="769"/>
        <v>0</v>
      </c>
      <c r="AE1563" s="33">
        <f t="shared" si="770"/>
        <v>0</v>
      </c>
      <c r="AG1563" s="12">
        <f t="shared" si="771"/>
        <v>0</v>
      </c>
      <c r="AH1563" s="33">
        <f t="shared" si="772"/>
        <v>0</v>
      </c>
      <c r="AJ1563" s="12">
        <f t="shared" si="773"/>
        <v>0</v>
      </c>
      <c r="AK1563" s="33">
        <f t="shared" si="774"/>
        <v>0</v>
      </c>
      <c r="AM1563" s="12">
        <f t="shared" si="775"/>
        <v>0</v>
      </c>
      <c r="AN1563" s="33">
        <f t="shared" si="776"/>
        <v>0</v>
      </c>
      <c r="AP1563" s="12">
        <f t="shared" si="777"/>
        <v>0</v>
      </c>
      <c r="AQ1563" s="33">
        <f t="shared" si="778"/>
        <v>0</v>
      </c>
      <c r="AS1563" s="12">
        <f t="shared" si="779"/>
        <v>0</v>
      </c>
      <c r="AT1563" s="33">
        <f t="shared" si="780"/>
        <v>0</v>
      </c>
      <c r="AU1563" s="158" t="str">
        <f>IF(C1563="","",VLOOKUP(B1563,apoio!P:S,4,0))</f>
        <v/>
      </c>
    </row>
    <row r="1564" spans="1:47" ht="15" customHeight="1" x14ac:dyDescent="0.25">
      <c r="A1564" s="10" t="str">
        <f>IF('1_geral'!$D$30="","",'1_geral'!$A$30)</f>
        <v/>
      </c>
      <c r="B1564" s="48" t="str">
        <f>IF('1_geral'!$G$30="","",'1_geral'!$G$30)</f>
        <v/>
      </c>
      <c r="C1564" s="48" t="str">
        <f>IF('1_geral'!$D$30="","",'1_geral'!$D$30)</f>
        <v/>
      </c>
      <c r="D1564" s="35" t="str">
        <f>IF(C1564="","",1/'3_pessoal'!C$30)</f>
        <v/>
      </c>
      <c r="E1564" s="11">
        <f>IF(C1564="",0,'3_pessoal'!EN$30)</f>
        <v>0</v>
      </c>
      <c r="F1564" s="108">
        <f>IF(C1564="",0,'3_pessoal'!EP$30)</f>
        <v>0</v>
      </c>
      <c r="G1564" s="11">
        <f t="shared" si="756"/>
        <v>0</v>
      </c>
      <c r="I1564" s="11">
        <f t="shared" si="754"/>
        <v>0</v>
      </c>
      <c r="J1564" s="112">
        <f t="shared" si="755"/>
        <v>0</v>
      </c>
      <c r="L1564" s="11">
        <f t="shared" si="757"/>
        <v>0</v>
      </c>
      <c r="M1564" s="108">
        <f t="shared" si="758"/>
        <v>0</v>
      </c>
      <c r="O1564" s="11">
        <f t="shared" si="759"/>
        <v>0</v>
      </c>
      <c r="P1564" s="108">
        <f t="shared" si="760"/>
        <v>0</v>
      </c>
      <c r="R1564" s="11">
        <f t="shared" si="761"/>
        <v>0</v>
      </c>
      <c r="S1564" s="108">
        <f t="shared" si="762"/>
        <v>0</v>
      </c>
      <c r="U1564" s="11">
        <f t="shared" si="763"/>
        <v>0</v>
      </c>
      <c r="V1564" s="108">
        <f t="shared" si="764"/>
        <v>0</v>
      </c>
      <c r="X1564" s="11">
        <f t="shared" si="765"/>
        <v>0</v>
      </c>
      <c r="Y1564" s="108">
        <f t="shared" si="766"/>
        <v>0</v>
      </c>
      <c r="AA1564" s="11">
        <f t="shared" si="767"/>
        <v>0</v>
      </c>
      <c r="AB1564" s="108">
        <f t="shared" si="768"/>
        <v>0</v>
      </c>
      <c r="AD1564" s="11">
        <f t="shared" si="769"/>
        <v>0</v>
      </c>
      <c r="AE1564" s="108">
        <f t="shared" si="770"/>
        <v>0</v>
      </c>
      <c r="AG1564" s="11">
        <f t="shared" si="771"/>
        <v>0</v>
      </c>
      <c r="AH1564" s="108">
        <f t="shared" si="772"/>
        <v>0</v>
      </c>
      <c r="AJ1564" s="11">
        <f t="shared" si="773"/>
        <v>0</v>
      </c>
      <c r="AK1564" s="108">
        <f t="shared" si="774"/>
        <v>0</v>
      </c>
      <c r="AM1564" s="11">
        <f t="shared" si="775"/>
        <v>0</v>
      </c>
      <c r="AN1564" s="108">
        <f t="shared" si="776"/>
        <v>0</v>
      </c>
      <c r="AP1564" s="11">
        <f t="shared" si="777"/>
        <v>0</v>
      </c>
      <c r="AQ1564" s="108">
        <f t="shared" si="778"/>
        <v>0</v>
      </c>
      <c r="AS1564" s="11">
        <f t="shared" si="779"/>
        <v>0</v>
      </c>
      <c r="AT1564" s="108">
        <f t="shared" si="780"/>
        <v>0</v>
      </c>
      <c r="AU1564" s="158" t="str">
        <f>IF(C1564="","",VLOOKUP(B1564,apoio!P:S,4,0))</f>
        <v/>
      </c>
    </row>
    <row r="1565" spans="1:47" ht="15" customHeight="1" x14ac:dyDescent="0.25">
      <c r="A1565" s="7" t="str">
        <f>IF('1_geral'!$D$31="","",'1_geral'!$A$31)</f>
        <v/>
      </c>
      <c r="B1565" s="49" t="str">
        <f>IF('1_geral'!$G$31="","",'1_geral'!$G$31)</f>
        <v/>
      </c>
      <c r="C1565" s="49" t="str">
        <f>IF('1_geral'!$D$31="","",'1_geral'!$D$31)</f>
        <v/>
      </c>
      <c r="D1565" s="35" t="str">
        <f>IF(C1565="","",1/'3_pessoal'!C$31)</f>
        <v/>
      </c>
      <c r="E1565" s="12">
        <f>IF(C1565="",0,'3_pessoal'!EN$31)</f>
        <v>0</v>
      </c>
      <c r="F1565" s="33">
        <f>IF(C1565="",0,'3_pessoal'!EP$31)</f>
        <v>0</v>
      </c>
      <c r="G1565" s="12">
        <f t="shared" si="756"/>
        <v>0</v>
      </c>
      <c r="I1565" s="12">
        <f t="shared" si="754"/>
        <v>0</v>
      </c>
      <c r="J1565" s="12">
        <f t="shared" si="755"/>
        <v>0</v>
      </c>
      <c r="L1565" s="12">
        <f t="shared" si="757"/>
        <v>0</v>
      </c>
      <c r="M1565" s="33">
        <f t="shared" si="758"/>
        <v>0</v>
      </c>
      <c r="O1565" s="12">
        <f t="shared" si="759"/>
        <v>0</v>
      </c>
      <c r="P1565" s="33">
        <f t="shared" si="760"/>
        <v>0</v>
      </c>
      <c r="R1565" s="12">
        <f t="shared" si="761"/>
        <v>0</v>
      </c>
      <c r="S1565" s="33">
        <f t="shared" si="762"/>
        <v>0</v>
      </c>
      <c r="U1565" s="12">
        <f t="shared" si="763"/>
        <v>0</v>
      </c>
      <c r="V1565" s="33">
        <f t="shared" si="764"/>
        <v>0</v>
      </c>
      <c r="X1565" s="12">
        <f t="shared" si="765"/>
        <v>0</v>
      </c>
      <c r="Y1565" s="33">
        <f t="shared" si="766"/>
        <v>0</v>
      </c>
      <c r="AA1565" s="12">
        <f t="shared" si="767"/>
        <v>0</v>
      </c>
      <c r="AB1565" s="33">
        <f t="shared" si="768"/>
        <v>0</v>
      </c>
      <c r="AD1565" s="12">
        <f t="shared" si="769"/>
        <v>0</v>
      </c>
      <c r="AE1565" s="33">
        <f t="shared" si="770"/>
        <v>0</v>
      </c>
      <c r="AG1565" s="12">
        <f t="shared" si="771"/>
        <v>0</v>
      </c>
      <c r="AH1565" s="33">
        <f t="shared" si="772"/>
        <v>0</v>
      </c>
      <c r="AJ1565" s="12">
        <f t="shared" si="773"/>
        <v>0</v>
      </c>
      <c r="AK1565" s="33">
        <f t="shared" si="774"/>
        <v>0</v>
      </c>
      <c r="AM1565" s="12">
        <f t="shared" si="775"/>
        <v>0</v>
      </c>
      <c r="AN1565" s="33">
        <f t="shared" si="776"/>
        <v>0</v>
      </c>
      <c r="AP1565" s="12">
        <f t="shared" si="777"/>
        <v>0</v>
      </c>
      <c r="AQ1565" s="33">
        <f t="shared" si="778"/>
        <v>0</v>
      </c>
      <c r="AS1565" s="12">
        <f t="shared" si="779"/>
        <v>0</v>
      </c>
      <c r="AT1565" s="33">
        <f t="shared" si="780"/>
        <v>0</v>
      </c>
      <c r="AU1565" s="158" t="str">
        <f>IF(C1565="","",VLOOKUP(B1565,apoio!P:S,4,0))</f>
        <v/>
      </c>
    </row>
    <row r="1566" spans="1:47" ht="15" customHeight="1" x14ac:dyDescent="0.25">
      <c r="A1566" s="10" t="str">
        <f>IF('1_geral'!$D$32="","",'1_geral'!$A$32)</f>
        <v/>
      </c>
      <c r="B1566" s="48" t="str">
        <f>IF('1_geral'!$G$32="","",'1_geral'!$G$32)</f>
        <v/>
      </c>
      <c r="C1566" s="48" t="str">
        <f>IF('1_geral'!$D$32="","",'1_geral'!$D$32)</f>
        <v/>
      </c>
      <c r="D1566" s="35" t="str">
        <f>IF(C1566="","",1/'3_pessoal'!C$32)</f>
        <v/>
      </c>
      <c r="E1566" s="11">
        <f>IF(C1566="",0,'3_pessoal'!EN$32)</f>
        <v>0</v>
      </c>
      <c r="F1566" s="108">
        <f>IF(C1566="",0,'3_pessoal'!EP$32)</f>
        <v>0</v>
      </c>
      <c r="G1566" s="11">
        <f t="shared" si="756"/>
        <v>0</v>
      </c>
      <c r="I1566" s="11">
        <f t="shared" si="754"/>
        <v>0</v>
      </c>
      <c r="J1566" s="112">
        <f t="shared" si="755"/>
        <v>0</v>
      </c>
      <c r="L1566" s="11">
        <f t="shared" si="757"/>
        <v>0</v>
      </c>
      <c r="M1566" s="108">
        <f t="shared" si="758"/>
        <v>0</v>
      </c>
      <c r="O1566" s="11">
        <f t="shared" si="759"/>
        <v>0</v>
      </c>
      <c r="P1566" s="108">
        <f t="shared" si="760"/>
        <v>0</v>
      </c>
      <c r="R1566" s="11">
        <f t="shared" si="761"/>
        <v>0</v>
      </c>
      <c r="S1566" s="108">
        <f t="shared" si="762"/>
        <v>0</v>
      </c>
      <c r="U1566" s="11">
        <f t="shared" si="763"/>
        <v>0</v>
      </c>
      <c r="V1566" s="108">
        <f t="shared" si="764"/>
        <v>0</v>
      </c>
      <c r="X1566" s="11">
        <f t="shared" si="765"/>
        <v>0</v>
      </c>
      <c r="Y1566" s="108">
        <f t="shared" si="766"/>
        <v>0</v>
      </c>
      <c r="AA1566" s="11">
        <f t="shared" si="767"/>
        <v>0</v>
      </c>
      <c r="AB1566" s="108">
        <f t="shared" si="768"/>
        <v>0</v>
      </c>
      <c r="AD1566" s="11">
        <f t="shared" si="769"/>
        <v>0</v>
      </c>
      <c r="AE1566" s="108">
        <f t="shared" si="770"/>
        <v>0</v>
      </c>
      <c r="AG1566" s="11">
        <f t="shared" si="771"/>
        <v>0</v>
      </c>
      <c r="AH1566" s="108">
        <f t="shared" si="772"/>
        <v>0</v>
      </c>
      <c r="AJ1566" s="11">
        <f t="shared" si="773"/>
        <v>0</v>
      </c>
      <c r="AK1566" s="108">
        <f t="shared" si="774"/>
        <v>0</v>
      </c>
      <c r="AM1566" s="11">
        <f t="shared" si="775"/>
        <v>0</v>
      </c>
      <c r="AN1566" s="108">
        <f t="shared" si="776"/>
        <v>0</v>
      </c>
      <c r="AP1566" s="11">
        <f t="shared" si="777"/>
        <v>0</v>
      </c>
      <c r="AQ1566" s="108">
        <f t="shared" si="778"/>
        <v>0</v>
      </c>
      <c r="AS1566" s="11">
        <f t="shared" si="779"/>
        <v>0</v>
      </c>
      <c r="AT1566" s="108">
        <f t="shared" si="780"/>
        <v>0</v>
      </c>
      <c r="AU1566" s="158" t="str">
        <f>IF(C1566="","",VLOOKUP(B1566,apoio!P:S,4,0))</f>
        <v/>
      </c>
    </row>
    <row r="1567" spans="1:47" ht="15" customHeight="1" x14ac:dyDescent="0.25">
      <c r="A1567" s="7" t="str">
        <f>IF('1_geral'!$D$33="","",'1_geral'!$A$33)</f>
        <v/>
      </c>
      <c r="B1567" s="49" t="str">
        <f>IF('1_geral'!$G$33="","",'1_geral'!$G$33)</f>
        <v/>
      </c>
      <c r="C1567" s="49" t="str">
        <f>IF('1_geral'!$D$33="","",'1_geral'!$D$33)</f>
        <v/>
      </c>
      <c r="D1567" s="35" t="str">
        <f>IF(C1567="","",1/'3_pessoal'!C$33)</f>
        <v/>
      </c>
      <c r="E1567" s="12">
        <f>IF(C1567="",0,'3_pessoal'!EN$33)</f>
        <v>0</v>
      </c>
      <c r="F1567" s="33">
        <f>IF(C1567="",0,'3_pessoal'!EP$33)</f>
        <v>0</v>
      </c>
      <c r="G1567" s="12">
        <f t="shared" si="756"/>
        <v>0</v>
      </c>
      <c r="I1567" s="12">
        <f t="shared" si="754"/>
        <v>0</v>
      </c>
      <c r="J1567" s="12">
        <f t="shared" si="755"/>
        <v>0</v>
      </c>
      <c r="L1567" s="12">
        <f t="shared" si="757"/>
        <v>0</v>
      </c>
      <c r="M1567" s="33">
        <f t="shared" si="758"/>
        <v>0</v>
      </c>
      <c r="O1567" s="12">
        <f t="shared" si="759"/>
        <v>0</v>
      </c>
      <c r="P1567" s="33">
        <f t="shared" si="760"/>
        <v>0</v>
      </c>
      <c r="R1567" s="12">
        <f t="shared" si="761"/>
        <v>0</v>
      </c>
      <c r="S1567" s="33">
        <f t="shared" si="762"/>
        <v>0</v>
      </c>
      <c r="U1567" s="12">
        <f t="shared" si="763"/>
        <v>0</v>
      </c>
      <c r="V1567" s="33">
        <f t="shared" si="764"/>
        <v>0</v>
      </c>
      <c r="X1567" s="12">
        <f t="shared" si="765"/>
        <v>0</v>
      </c>
      <c r="Y1567" s="33">
        <f t="shared" si="766"/>
        <v>0</v>
      </c>
      <c r="AA1567" s="12">
        <f t="shared" si="767"/>
        <v>0</v>
      </c>
      <c r="AB1567" s="33">
        <f t="shared" si="768"/>
        <v>0</v>
      </c>
      <c r="AD1567" s="12">
        <f t="shared" si="769"/>
        <v>0</v>
      </c>
      <c r="AE1567" s="33">
        <f t="shared" si="770"/>
        <v>0</v>
      </c>
      <c r="AG1567" s="12">
        <f t="shared" si="771"/>
        <v>0</v>
      </c>
      <c r="AH1567" s="33">
        <f t="shared" si="772"/>
        <v>0</v>
      </c>
      <c r="AJ1567" s="12">
        <f t="shared" si="773"/>
        <v>0</v>
      </c>
      <c r="AK1567" s="33">
        <f t="shared" si="774"/>
        <v>0</v>
      </c>
      <c r="AM1567" s="12">
        <f t="shared" si="775"/>
        <v>0</v>
      </c>
      <c r="AN1567" s="33">
        <f t="shared" si="776"/>
        <v>0</v>
      </c>
      <c r="AP1567" s="12">
        <f t="shared" si="777"/>
        <v>0</v>
      </c>
      <c r="AQ1567" s="33">
        <f t="shared" si="778"/>
        <v>0</v>
      </c>
      <c r="AS1567" s="12">
        <f t="shared" si="779"/>
        <v>0</v>
      </c>
      <c r="AT1567" s="33">
        <f t="shared" si="780"/>
        <v>0</v>
      </c>
      <c r="AU1567" s="158" t="str">
        <f>IF(C1567="","",VLOOKUP(B1567,apoio!P:S,4,0))</f>
        <v/>
      </c>
    </row>
    <row r="1568" spans="1:47" ht="15" customHeight="1" x14ac:dyDescent="0.25">
      <c r="A1568" s="10" t="str">
        <f>IF('1_geral'!$D$34="","",'1_geral'!$A$34)</f>
        <v/>
      </c>
      <c r="B1568" s="48" t="str">
        <f>IF('1_geral'!$G$34="","",'1_geral'!$G$34)</f>
        <v/>
      </c>
      <c r="C1568" s="48" t="str">
        <f>IF('1_geral'!$D$34="","",'1_geral'!$D$34)</f>
        <v/>
      </c>
      <c r="D1568" s="35" t="str">
        <f>IF(C1568="","",1/'3_pessoal'!C$34)</f>
        <v/>
      </c>
      <c r="E1568" s="11">
        <f>IF(C1568="",0,'3_pessoal'!EN$34)</f>
        <v>0</v>
      </c>
      <c r="F1568" s="108">
        <f>IF(C1568="",0,'3_pessoal'!EP$34)</f>
        <v>0</v>
      </c>
      <c r="G1568" s="11">
        <f t="shared" si="756"/>
        <v>0</v>
      </c>
      <c r="I1568" s="11">
        <f t="shared" si="754"/>
        <v>0</v>
      </c>
      <c r="J1568" s="112">
        <f t="shared" si="755"/>
        <v>0</v>
      </c>
      <c r="L1568" s="11">
        <f t="shared" si="757"/>
        <v>0</v>
      </c>
      <c r="M1568" s="108">
        <f t="shared" si="758"/>
        <v>0</v>
      </c>
      <c r="O1568" s="11">
        <f t="shared" si="759"/>
        <v>0</v>
      </c>
      <c r="P1568" s="108">
        <f t="shared" si="760"/>
        <v>0</v>
      </c>
      <c r="R1568" s="11">
        <f t="shared" si="761"/>
        <v>0</v>
      </c>
      <c r="S1568" s="108">
        <f t="shared" si="762"/>
        <v>0</v>
      </c>
      <c r="U1568" s="11">
        <f t="shared" si="763"/>
        <v>0</v>
      </c>
      <c r="V1568" s="108">
        <f t="shared" si="764"/>
        <v>0</v>
      </c>
      <c r="X1568" s="11">
        <f t="shared" si="765"/>
        <v>0</v>
      </c>
      <c r="Y1568" s="108">
        <f t="shared" si="766"/>
        <v>0</v>
      </c>
      <c r="AA1568" s="11">
        <f t="shared" si="767"/>
        <v>0</v>
      </c>
      <c r="AB1568" s="108">
        <f t="shared" si="768"/>
        <v>0</v>
      </c>
      <c r="AD1568" s="11">
        <f t="shared" si="769"/>
        <v>0</v>
      </c>
      <c r="AE1568" s="108">
        <f t="shared" si="770"/>
        <v>0</v>
      </c>
      <c r="AG1568" s="11">
        <f t="shared" si="771"/>
        <v>0</v>
      </c>
      <c r="AH1568" s="108">
        <f t="shared" si="772"/>
        <v>0</v>
      </c>
      <c r="AJ1568" s="11">
        <f t="shared" si="773"/>
        <v>0</v>
      </c>
      <c r="AK1568" s="108">
        <f t="shared" si="774"/>
        <v>0</v>
      </c>
      <c r="AM1568" s="11">
        <f t="shared" si="775"/>
        <v>0</v>
      </c>
      <c r="AN1568" s="108">
        <f t="shared" si="776"/>
        <v>0</v>
      </c>
      <c r="AP1568" s="11">
        <f t="shared" si="777"/>
        <v>0</v>
      </c>
      <c r="AQ1568" s="108">
        <f t="shared" si="778"/>
        <v>0</v>
      </c>
      <c r="AS1568" s="11">
        <f t="shared" si="779"/>
        <v>0</v>
      </c>
      <c r="AT1568" s="108">
        <f t="shared" si="780"/>
        <v>0</v>
      </c>
      <c r="AU1568" s="158" t="str">
        <f>IF(C1568="","",VLOOKUP(B1568,apoio!P:S,4,0))</f>
        <v/>
      </c>
    </row>
    <row r="1569" spans="1:47" ht="15" customHeight="1" x14ac:dyDescent="0.25">
      <c r="A1569" s="7" t="str">
        <f>IF('1_geral'!$D$35="","",'1_geral'!$A$35)</f>
        <v/>
      </c>
      <c r="B1569" s="49" t="str">
        <f>IF('1_geral'!$G$35="","",'1_geral'!$G$35)</f>
        <v/>
      </c>
      <c r="C1569" s="49" t="str">
        <f>IF('1_geral'!$D$35="","",'1_geral'!$D$35)</f>
        <v/>
      </c>
      <c r="D1569" s="35" t="str">
        <f>IF(C1569="","",1/'3_pessoal'!C$35)</f>
        <v/>
      </c>
      <c r="E1569" s="12">
        <f>IF(C1569="",0,'3_pessoal'!EN$35)</f>
        <v>0</v>
      </c>
      <c r="F1569" s="33">
        <f>IF(C1569="",0,'3_pessoal'!EP$35)</f>
        <v>0</v>
      </c>
      <c r="G1569" s="12">
        <f t="shared" si="756"/>
        <v>0</v>
      </c>
      <c r="I1569" s="12">
        <f t="shared" si="754"/>
        <v>0</v>
      </c>
      <c r="J1569" s="12">
        <f t="shared" si="755"/>
        <v>0</v>
      </c>
      <c r="L1569" s="12">
        <f t="shared" si="757"/>
        <v>0</v>
      </c>
      <c r="M1569" s="33">
        <f t="shared" si="758"/>
        <v>0</v>
      </c>
      <c r="O1569" s="12">
        <f t="shared" si="759"/>
        <v>0</v>
      </c>
      <c r="P1569" s="33">
        <f t="shared" si="760"/>
        <v>0</v>
      </c>
      <c r="R1569" s="12">
        <f t="shared" si="761"/>
        <v>0</v>
      </c>
      <c r="S1569" s="33">
        <f t="shared" si="762"/>
        <v>0</v>
      </c>
      <c r="U1569" s="12">
        <f t="shared" si="763"/>
        <v>0</v>
      </c>
      <c r="V1569" s="33">
        <f t="shared" si="764"/>
        <v>0</v>
      </c>
      <c r="X1569" s="12">
        <f t="shared" si="765"/>
        <v>0</v>
      </c>
      <c r="Y1569" s="33">
        <f t="shared" si="766"/>
        <v>0</v>
      </c>
      <c r="AA1569" s="12">
        <f t="shared" si="767"/>
        <v>0</v>
      </c>
      <c r="AB1569" s="33">
        <f t="shared" si="768"/>
        <v>0</v>
      </c>
      <c r="AD1569" s="12">
        <f t="shared" si="769"/>
        <v>0</v>
      </c>
      <c r="AE1569" s="33">
        <f t="shared" si="770"/>
        <v>0</v>
      </c>
      <c r="AG1569" s="12">
        <f t="shared" si="771"/>
        <v>0</v>
      </c>
      <c r="AH1569" s="33">
        <f t="shared" si="772"/>
        <v>0</v>
      </c>
      <c r="AJ1569" s="12">
        <f t="shared" si="773"/>
        <v>0</v>
      </c>
      <c r="AK1569" s="33">
        <f t="shared" si="774"/>
        <v>0</v>
      </c>
      <c r="AM1569" s="12">
        <f t="shared" si="775"/>
        <v>0</v>
      </c>
      <c r="AN1569" s="33">
        <f t="shared" si="776"/>
        <v>0</v>
      </c>
      <c r="AP1569" s="12">
        <f t="shared" si="777"/>
        <v>0</v>
      </c>
      <c r="AQ1569" s="33">
        <f t="shared" si="778"/>
        <v>0</v>
      </c>
      <c r="AS1569" s="12">
        <f t="shared" si="779"/>
        <v>0</v>
      </c>
      <c r="AT1569" s="33">
        <f t="shared" si="780"/>
        <v>0</v>
      </c>
      <c r="AU1569" s="158" t="str">
        <f>IF(C1569="","",VLOOKUP(B1569,apoio!P:S,4,0))</f>
        <v/>
      </c>
    </row>
    <row r="1570" spans="1:47" ht="15" customHeight="1" x14ac:dyDescent="0.25">
      <c r="A1570" s="10" t="str">
        <f>IF('1_geral'!$D$36="","",'1_geral'!$A$36)</f>
        <v/>
      </c>
      <c r="B1570" s="48" t="str">
        <f>IF('1_geral'!$G$36="","",'1_geral'!$G$36)</f>
        <v/>
      </c>
      <c r="C1570" s="48" t="str">
        <f>IF('1_geral'!$D$36="","",'1_geral'!$D$36)</f>
        <v/>
      </c>
      <c r="D1570" s="35" t="str">
        <f>IF(C1570="","",1/'3_pessoal'!C$36)</f>
        <v/>
      </c>
      <c r="E1570" s="11">
        <f>IF(C1570="",0,'3_pessoal'!EN$36)</f>
        <v>0</v>
      </c>
      <c r="F1570" s="108">
        <f>IF(C1570="",0,'3_pessoal'!EP$36)</f>
        <v>0</v>
      </c>
      <c r="G1570" s="11">
        <f t="shared" si="756"/>
        <v>0</v>
      </c>
      <c r="I1570" s="11">
        <f t="shared" si="754"/>
        <v>0</v>
      </c>
      <c r="J1570" s="112">
        <f t="shared" si="755"/>
        <v>0</v>
      </c>
      <c r="L1570" s="11">
        <f t="shared" si="757"/>
        <v>0</v>
      </c>
      <c r="M1570" s="108">
        <f t="shared" si="758"/>
        <v>0</v>
      </c>
      <c r="O1570" s="11">
        <f t="shared" si="759"/>
        <v>0</v>
      </c>
      <c r="P1570" s="108">
        <f t="shared" si="760"/>
        <v>0</v>
      </c>
      <c r="R1570" s="11">
        <f t="shared" si="761"/>
        <v>0</v>
      </c>
      <c r="S1570" s="108">
        <f t="shared" si="762"/>
        <v>0</v>
      </c>
      <c r="U1570" s="11">
        <f t="shared" si="763"/>
        <v>0</v>
      </c>
      <c r="V1570" s="108">
        <f t="shared" si="764"/>
        <v>0</v>
      </c>
      <c r="X1570" s="11">
        <f t="shared" si="765"/>
        <v>0</v>
      </c>
      <c r="Y1570" s="108">
        <f t="shared" si="766"/>
        <v>0</v>
      </c>
      <c r="AA1570" s="11">
        <f t="shared" si="767"/>
        <v>0</v>
      </c>
      <c r="AB1570" s="108">
        <f t="shared" si="768"/>
        <v>0</v>
      </c>
      <c r="AD1570" s="11">
        <f t="shared" si="769"/>
        <v>0</v>
      </c>
      <c r="AE1570" s="108">
        <f t="shared" si="770"/>
        <v>0</v>
      </c>
      <c r="AG1570" s="11">
        <f t="shared" si="771"/>
        <v>0</v>
      </c>
      <c r="AH1570" s="108">
        <f t="shared" si="772"/>
        <v>0</v>
      </c>
      <c r="AJ1570" s="11">
        <f t="shared" si="773"/>
        <v>0</v>
      </c>
      <c r="AK1570" s="108">
        <f t="shared" si="774"/>
        <v>0</v>
      </c>
      <c r="AM1570" s="11">
        <f t="shared" si="775"/>
        <v>0</v>
      </c>
      <c r="AN1570" s="108">
        <f t="shared" si="776"/>
        <v>0</v>
      </c>
      <c r="AP1570" s="11">
        <f t="shared" si="777"/>
        <v>0</v>
      </c>
      <c r="AQ1570" s="108">
        <f t="shared" si="778"/>
        <v>0</v>
      </c>
      <c r="AS1570" s="11">
        <f t="shared" si="779"/>
        <v>0</v>
      </c>
      <c r="AT1570" s="108">
        <f t="shared" si="780"/>
        <v>0</v>
      </c>
      <c r="AU1570" s="158" t="str">
        <f>IF(C1570="","",VLOOKUP(B1570,apoio!P:S,4,0))</f>
        <v/>
      </c>
    </row>
    <row r="1571" spans="1:47" ht="15" customHeight="1" x14ac:dyDescent="0.25">
      <c r="A1571" s="7" t="str">
        <f>IF('1_geral'!$D$37="","",'1_geral'!$A$37)</f>
        <v/>
      </c>
      <c r="B1571" s="49" t="str">
        <f>IF('1_geral'!$G$37="","",'1_geral'!$G$37)</f>
        <v/>
      </c>
      <c r="C1571" s="49" t="str">
        <f>IF('1_geral'!$D$37="","",'1_geral'!$D$37)</f>
        <v/>
      </c>
      <c r="D1571" s="35" t="str">
        <f>IF(C1571="","",1/'3_pessoal'!C$37)</f>
        <v/>
      </c>
      <c r="E1571" s="12">
        <f>IF(C1571="",0,'3_pessoal'!EN$37)</f>
        <v>0</v>
      </c>
      <c r="F1571" s="33">
        <f>IF(C1571="",0,'3_pessoal'!EP$37)</f>
        <v>0</v>
      </c>
      <c r="G1571" s="12">
        <f t="shared" si="756"/>
        <v>0</v>
      </c>
      <c r="I1571" s="12">
        <f t="shared" si="754"/>
        <v>0</v>
      </c>
      <c r="J1571" s="12">
        <f t="shared" si="755"/>
        <v>0</v>
      </c>
      <c r="L1571" s="12">
        <f t="shared" si="757"/>
        <v>0</v>
      </c>
      <c r="M1571" s="33">
        <f t="shared" si="758"/>
        <v>0</v>
      </c>
      <c r="O1571" s="12">
        <f t="shared" si="759"/>
        <v>0</v>
      </c>
      <c r="P1571" s="33">
        <f t="shared" si="760"/>
        <v>0</v>
      </c>
      <c r="R1571" s="12">
        <f t="shared" si="761"/>
        <v>0</v>
      </c>
      <c r="S1571" s="33">
        <f t="shared" si="762"/>
        <v>0</v>
      </c>
      <c r="U1571" s="12">
        <f t="shared" si="763"/>
        <v>0</v>
      </c>
      <c r="V1571" s="33">
        <f t="shared" si="764"/>
        <v>0</v>
      </c>
      <c r="X1571" s="12">
        <f t="shared" si="765"/>
        <v>0</v>
      </c>
      <c r="Y1571" s="33">
        <f t="shared" si="766"/>
        <v>0</v>
      </c>
      <c r="AA1571" s="12">
        <f t="shared" si="767"/>
        <v>0</v>
      </c>
      <c r="AB1571" s="33">
        <f t="shared" si="768"/>
        <v>0</v>
      </c>
      <c r="AD1571" s="12">
        <f t="shared" si="769"/>
        <v>0</v>
      </c>
      <c r="AE1571" s="33">
        <f t="shared" si="770"/>
        <v>0</v>
      </c>
      <c r="AG1571" s="12">
        <f t="shared" si="771"/>
        <v>0</v>
      </c>
      <c r="AH1571" s="33">
        <f t="shared" si="772"/>
        <v>0</v>
      </c>
      <c r="AJ1571" s="12">
        <f t="shared" si="773"/>
        <v>0</v>
      </c>
      <c r="AK1571" s="33">
        <f t="shared" si="774"/>
        <v>0</v>
      </c>
      <c r="AM1571" s="12">
        <f t="shared" si="775"/>
        <v>0</v>
      </c>
      <c r="AN1571" s="33">
        <f t="shared" si="776"/>
        <v>0</v>
      </c>
      <c r="AP1571" s="12">
        <f t="shared" si="777"/>
        <v>0</v>
      </c>
      <c r="AQ1571" s="33">
        <f t="shared" si="778"/>
        <v>0</v>
      </c>
      <c r="AS1571" s="12">
        <f t="shared" si="779"/>
        <v>0</v>
      </c>
      <c r="AT1571" s="33">
        <f t="shared" si="780"/>
        <v>0</v>
      </c>
      <c r="AU1571" s="158" t="str">
        <f>IF(C1571="","",VLOOKUP(B1571,apoio!P:S,4,0))</f>
        <v/>
      </c>
    </row>
    <row r="1572" spans="1:47" ht="15" customHeight="1" x14ac:dyDescent="0.25">
      <c r="A1572" s="10" t="str">
        <f>IF('1_geral'!$D$38="","",'1_geral'!$A$38)</f>
        <v/>
      </c>
      <c r="B1572" s="48" t="str">
        <f>IF('1_geral'!$G$38="","",'1_geral'!$G$38)</f>
        <v/>
      </c>
      <c r="C1572" s="48" t="str">
        <f>IF('1_geral'!$D$38="","",'1_geral'!$D$38)</f>
        <v/>
      </c>
      <c r="D1572" s="35" t="str">
        <f>IF(C1572="","",1/'3_pessoal'!C$38)</f>
        <v/>
      </c>
      <c r="E1572" s="11">
        <f>IF(C1572="",0,'3_pessoal'!EN$38)</f>
        <v>0</v>
      </c>
      <c r="F1572" s="108">
        <f>IF(C1572="",0,'3_pessoal'!EP$38)</f>
        <v>0</v>
      </c>
      <c r="G1572" s="11">
        <f t="shared" si="756"/>
        <v>0</v>
      </c>
      <c r="I1572" s="11">
        <f t="shared" si="754"/>
        <v>0</v>
      </c>
      <c r="J1572" s="112">
        <f t="shared" si="755"/>
        <v>0</v>
      </c>
      <c r="L1572" s="11">
        <f t="shared" si="757"/>
        <v>0</v>
      </c>
      <c r="M1572" s="108">
        <f t="shared" si="758"/>
        <v>0</v>
      </c>
      <c r="O1572" s="11">
        <f t="shared" si="759"/>
        <v>0</v>
      </c>
      <c r="P1572" s="108">
        <f t="shared" si="760"/>
        <v>0</v>
      </c>
      <c r="R1572" s="11">
        <f t="shared" si="761"/>
        <v>0</v>
      </c>
      <c r="S1572" s="108">
        <f t="shared" si="762"/>
        <v>0</v>
      </c>
      <c r="U1572" s="11">
        <f t="shared" si="763"/>
        <v>0</v>
      </c>
      <c r="V1572" s="108">
        <f t="shared" si="764"/>
        <v>0</v>
      </c>
      <c r="X1572" s="11">
        <f t="shared" si="765"/>
        <v>0</v>
      </c>
      <c r="Y1572" s="108">
        <f t="shared" si="766"/>
        <v>0</v>
      </c>
      <c r="AA1572" s="11">
        <f t="shared" si="767"/>
        <v>0</v>
      </c>
      <c r="AB1572" s="108">
        <f t="shared" si="768"/>
        <v>0</v>
      </c>
      <c r="AD1572" s="11">
        <f t="shared" si="769"/>
        <v>0</v>
      </c>
      <c r="AE1572" s="108">
        <f t="shared" si="770"/>
        <v>0</v>
      </c>
      <c r="AG1572" s="11">
        <f t="shared" si="771"/>
        <v>0</v>
      </c>
      <c r="AH1572" s="108">
        <f t="shared" si="772"/>
        <v>0</v>
      </c>
      <c r="AJ1572" s="11">
        <f t="shared" si="773"/>
        <v>0</v>
      </c>
      <c r="AK1572" s="108">
        <f t="shared" si="774"/>
        <v>0</v>
      </c>
      <c r="AM1572" s="11">
        <f t="shared" si="775"/>
        <v>0</v>
      </c>
      <c r="AN1572" s="108">
        <f t="shared" si="776"/>
        <v>0</v>
      </c>
      <c r="AP1572" s="11">
        <f t="shared" si="777"/>
        <v>0</v>
      </c>
      <c r="AQ1572" s="108">
        <f t="shared" si="778"/>
        <v>0</v>
      </c>
      <c r="AS1572" s="11">
        <f t="shared" si="779"/>
        <v>0</v>
      </c>
      <c r="AT1572" s="108">
        <f t="shared" si="780"/>
        <v>0</v>
      </c>
      <c r="AU1572" s="158" t="str">
        <f>IF(C1572="","",VLOOKUP(B1572,apoio!P:S,4,0))</f>
        <v/>
      </c>
    </row>
    <row r="1573" spans="1:47" ht="15" customHeight="1" x14ac:dyDescent="0.25">
      <c r="A1573" s="7" t="str">
        <f>IF('1_geral'!$D$39="","",'1_geral'!$A$39)</f>
        <v/>
      </c>
      <c r="B1573" s="49" t="str">
        <f>IF('1_geral'!$G$39="","",'1_geral'!$G$39)</f>
        <v/>
      </c>
      <c r="C1573" s="49" t="str">
        <f>IF('1_geral'!$D$39="","",'1_geral'!$D$39)</f>
        <v/>
      </c>
      <c r="D1573" s="35" t="str">
        <f>IF(C1573="","",1/'3_pessoal'!C$39)</f>
        <v/>
      </c>
      <c r="E1573" s="12">
        <f>IF(C1573="",0,'3_pessoal'!EN$39)</f>
        <v>0</v>
      </c>
      <c r="F1573" s="33">
        <f>IF(C1573="",0,'3_pessoal'!EP$39)</f>
        <v>0</v>
      </c>
      <c r="G1573" s="12">
        <f t="shared" si="756"/>
        <v>0</v>
      </c>
      <c r="I1573" s="12">
        <f t="shared" si="754"/>
        <v>0</v>
      </c>
      <c r="J1573" s="12">
        <f t="shared" si="755"/>
        <v>0</v>
      </c>
      <c r="L1573" s="12">
        <f t="shared" si="757"/>
        <v>0</v>
      </c>
      <c r="M1573" s="33">
        <f t="shared" si="758"/>
        <v>0</v>
      </c>
      <c r="O1573" s="12">
        <f t="shared" si="759"/>
        <v>0</v>
      </c>
      <c r="P1573" s="33">
        <f t="shared" si="760"/>
        <v>0</v>
      </c>
      <c r="R1573" s="12">
        <f t="shared" si="761"/>
        <v>0</v>
      </c>
      <c r="S1573" s="33">
        <f t="shared" si="762"/>
        <v>0</v>
      </c>
      <c r="U1573" s="12">
        <f t="shared" si="763"/>
        <v>0</v>
      </c>
      <c r="V1573" s="33">
        <f t="shared" si="764"/>
        <v>0</v>
      </c>
      <c r="X1573" s="12">
        <f t="shared" si="765"/>
        <v>0</v>
      </c>
      <c r="Y1573" s="33">
        <f t="shared" si="766"/>
        <v>0</v>
      </c>
      <c r="AA1573" s="12">
        <f t="shared" si="767"/>
        <v>0</v>
      </c>
      <c r="AB1573" s="33">
        <f t="shared" si="768"/>
        <v>0</v>
      </c>
      <c r="AD1573" s="12">
        <f t="shared" si="769"/>
        <v>0</v>
      </c>
      <c r="AE1573" s="33">
        <f t="shared" si="770"/>
        <v>0</v>
      </c>
      <c r="AG1573" s="12">
        <f t="shared" si="771"/>
        <v>0</v>
      </c>
      <c r="AH1573" s="33">
        <f t="shared" si="772"/>
        <v>0</v>
      </c>
      <c r="AJ1573" s="12">
        <f t="shared" si="773"/>
        <v>0</v>
      </c>
      <c r="AK1573" s="33">
        <f t="shared" si="774"/>
        <v>0</v>
      </c>
      <c r="AM1573" s="12">
        <f t="shared" si="775"/>
        <v>0</v>
      </c>
      <c r="AN1573" s="33">
        <f t="shared" si="776"/>
        <v>0</v>
      </c>
      <c r="AP1573" s="12">
        <f t="shared" si="777"/>
        <v>0</v>
      </c>
      <c r="AQ1573" s="33">
        <f t="shared" si="778"/>
        <v>0</v>
      </c>
      <c r="AS1573" s="12">
        <f t="shared" si="779"/>
        <v>0</v>
      </c>
      <c r="AT1573" s="33">
        <f t="shared" si="780"/>
        <v>0</v>
      </c>
      <c r="AU1573" s="158" t="str">
        <f>IF(C1573="","",VLOOKUP(B1573,apoio!P:S,4,0))</f>
        <v/>
      </c>
    </row>
    <row r="1574" spans="1:47" ht="15" customHeight="1" x14ac:dyDescent="0.25">
      <c r="A1574" s="10" t="str">
        <f>IF('1_geral'!$D$40="","",'1_geral'!$A$40)</f>
        <v/>
      </c>
      <c r="B1574" s="48" t="str">
        <f>IF('1_geral'!$G$40="","",'1_geral'!$G$40)</f>
        <v/>
      </c>
      <c r="C1574" s="48" t="str">
        <f>IF('1_geral'!$D$40="","",'1_geral'!$D$40)</f>
        <v/>
      </c>
      <c r="D1574" s="35" t="str">
        <f>IF(C1574="","",1/'3_pessoal'!C$40)</f>
        <v/>
      </c>
      <c r="E1574" s="11">
        <f>IF(C1574="",0,'3_pessoal'!EN$40)</f>
        <v>0</v>
      </c>
      <c r="F1574" s="108">
        <f>IF(C1574="",0,'3_pessoal'!EP$40)</f>
        <v>0</v>
      </c>
      <c r="G1574" s="11">
        <f t="shared" si="756"/>
        <v>0</v>
      </c>
      <c r="I1574" s="11">
        <f t="shared" si="754"/>
        <v>0</v>
      </c>
      <c r="J1574" s="112">
        <f t="shared" si="755"/>
        <v>0</v>
      </c>
      <c r="L1574" s="11">
        <f t="shared" si="757"/>
        <v>0</v>
      </c>
      <c r="M1574" s="108">
        <f t="shared" si="758"/>
        <v>0</v>
      </c>
      <c r="O1574" s="11">
        <f t="shared" si="759"/>
        <v>0</v>
      </c>
      <c r="P1574" s="108">
        <f t="shared" si="760"/>
        <v>0</v>
      </c>
      <c r="R1574" s="11">
        <f t="shared" si="761"/>
        <v>0</v>
      </c>
      <c r="S1574" s="108">
        <f t="shared" si="762"/>
        <v>0</v>
      </c>
      <c r="U1574" s="11">
        <f t="shared" si="763"/>
        <v>0</v>
      </c>
      <c r="V1574" s="108">
        <f t="shared" si="764"/>
        <v>0</v>
      </c>
      <c r="X1574" s="11">
        <f t="shared" si="765"/>
        <v>0</v>
      </c>
      <c r="Y1574" s="108">
        <f t="shared" si="766"/>
        <v>0</v>
      </c>
      <c r="AA1574" s="11">
        <f t="shared" si="767"/>
        <v>0</v>
      </c>
      <c r="AB1574" s="108">
        <f t="shared" si="768"/>
        <v>0</v>
      </c>
      <c r="AD1574" s="11">
        <f t="shared" si="769"/>
        <v>0</v>
      </c>
      <c r="AE1574" s="108">
        <f t="shared" si="770"/>
        <v>0</v>
      </c>
      <c r="AG1574" s="11">
        <f t="shared" si="771"/>
        <v>0</v>
      </c>
      <c r="AH1574" s="108">
        <f t="shared" si="772"/>
        <v>0</v>
      </c>
      <c r="AJ1574" s="11">
        <f t="shared" si="773"/>
        <v>0</v>
      </c>
      <c r="AK1574" s="108">
        <f t="shared" si="774"/>
        <v>0</v>
      </c>
      <c r="AM1574" s="11">
        <f t="shared" si="775"/>
        <v>0</v>
      </c>
      <c r="AN1574" s="108">
        <f t="shared" si="776"/>
        <v>0</v>
      </c>
      <c r="AP1574" s="11">
        <f t="shared" si="777"/>
        <v>0</v>
      </c>
      <c r="AQ1574" s="108">
        <f t="shared" si="778"/>
        <v>0</v>
      </c>
      <c r="AS1574" s="11">
        <f t="shared" si="779"/>
        <v>0</v>
      </c>
      <c r="AT1574" s="108">
        <f t="shared" si="780"/>
        <v>0</v>
      </c>
      <c r="AU1574" s="158" t="str">
        <f>IF(C1574="","",VLOOKUP(B1574,apoio!P:S,4,0))</f>
        <v/>
      </c>
    </row>
    <row r="1575" spans="1:47" ht="15" customHeight="1" x14ac:dyDescent="0.25">
      <c r="A1575" s="7" t="str">
        <f>IF('1_geral'!$D$41="","",'1_geral'!$A$41)</f>
        <v/>
      </c>
      <c r="B1575" s="49" t="str">
        <f>IF('1_geral'!$G$41="","",'1_geral'!$G$41)</f>
        <v/>
      </c>
      <c r="C1575" s="49" t="str">
        <f>IF('1_geral'!$D$41="","",'1_geral'!$D$41)</f>
        <v/>
      </c>
      <c r="D1575" s="35" t="str">
        <f>IF(C1575="","",1/'3_pessoal'!C$41)</f>
        <v/>
      </c>
      <c r="E1575" s="12">
        <f>IF(C1575="",0,'3_pessoal'!EN$41)</f>
        <v>0</v>
      </c>
      <c r="F1575" s="33">
        <f>IF(C1575="",0,'3_pessoal'!EP$41)</f>
        <v>0</v>
      </c>
      <c r="G1575" s="12">
        <f t="shared" si="756"/>
        <v>0</v>
      </c>
      <c r="I1575" s="12">
        <f t="shared" si="754"/>
        <v>0</v>
      </c>
      <c r="J1575" s="12">
        <f t="shared" si="755"/>
        <v>0</v>
      </c>
      <c r="L1575" s="12">
        <f t="shared" si="757"/>
        <v>0</v>
      </c>
      <c r="M1575" s="33">
        <f t="shared" si="758"/>
        <v>0</v>
      </c>
      <c r="O1575" s="12">
        <f t="shared" si="759"/>
        <v>0</v>
      </c>
      <c r="P1575" s="33">
        <f t="shared" si="760"/>
        <v>0</v>
      </c>
      <c r="R1575" s="12">
        <f t="shared" si="761"/>
        <v>0</v>
      </c>
      <c r="S1575" s="33">
        <f t="shared" si="762"/>
        <v>0</v>
      </c>
      <c r="U1575" s="12">
        <f t="shared" si="763"/>
        <v>0</v>
      </c>
      <c r="V1575" s="33">
        <f t="shared" si="764"/>
        <v>0</v>
      </c>
      <c r="X1575" s="12">
        <f t="shared" si="765"/>
        <v>0</v>
      </c>
      <c r="Y1575" s="33">
        <f t="shared" si="766"/>
        <v>0</v>
      </c>
      <c r="AA1575" s="12">
        <f t="shared" si="767"/>
        <v>0</v>
      </c>
      <c r="AB1575" s="33">
        <f t="shared" si="768"/>
        <v>0</v>
      </c>
      <c r="AD1575" s="12">
        <f t="shared" si="769"/>
        <v>0</v>
      </c>
      <c r="AE1575" s="33">
        <f t="shared" si="770"/>
        <v>0</v>
      </c>
      <c r="AG1575" s="12">
        <f t="shared" si="771"/>
        <v>0</v>
      </c>
      <c r="AH1575" s="33">
        <f t="shared" si="772"/>
        <v>0</v>
      </c>
      <c r="AJ1575" s="12">
        <f t="shared" si="773"/>
        <v>0</v>
      </c>
      <c r="AK1575" s="33">
        <f t="shared" si="774"/>
        <v>0</v>
      </c>
      <c r="AM1575" s="12">
        <f t="shared" si="775"/>
        <v>0</v>
      </c>
      <c r="AN1575" s="33">
        <f t="shared" si="776"/>
        <v>0</v>
      </c>
      <c r="AP1575" s="12">
        <f t="shared" si="777"/>
        <v>0</v>
      </c>
      <c r="AQ1575" s="33">
        <f t="shared" si="778"/>
        <v>0</v>
      </c>
      <c r="AS1575" s="12">
        <f t="shared" si="779"/>
        <v>0</v>
      </c>
      <c r="AT1575" s="33">
        <f t="shared" si="780"/>
        <v>0</v>
      </c>
      <c r="AU1575" s="158" t="str">
        <f>IF(C1575="","",VLOOKUP(B1575,apoio!P:S,4,0))</f>
        <v/>
      </c>
    </row>
    <row r="1576" spans="1:47" ht="15" customHeight="1" x14ac:dyDescent="0.25">
      <c r="A1576" s="10" t="str">
        <f>IF('1_geral'!$D$42="","",'1_geral'!$A$42)</f>
        <v/>
      </c>
      <c r="B1576" s="48" t="str">
        <f>IF('1_geral'!$G$42="","",'1_geral'!$G$42)</f>
        <v/>
      </c>
      <c r="C1576" s="48" t="str">
        <f>IF('1_geral'!$D$42="","",'1_geral'!$D$42)</f>
        <v/>
      </c>
      <c r="D1576" s="35" t="str">
        <f>IF(C1576="","",1/'3_pessoal'!C$42)</f>
        <v/>
      </c>
      <c r="E1576" s="11">
        <f>IF(C1576="",0,'3_pessoal'!EN$42)</f>
        <v>0</v>
      </c>
      <c r="F1576" s="108">
        <f>IF(C1576="",0,'3_pessoal'!EP$42)</f>
        <v>0</v>
      </c>
      <c r="G1576" s="11">
        <f t="shared" si="756"/>
        <v>0</v>
      </c>
      <c r="I1576" s="11">
        <f t="shared" ref="I1576:I1593" si="781">IF(C1576="",0,SUM(L1576,O1576,R1576,U1576,X1576,AA1576,AD1576,AG1576,AJ1576,AM1576,AP1576,AS1576))</f>
        <v>0</v>
      </c>
      <c r="J1576" s="112">
        <f t="shared" ref="J1576:J1593" si="782">IF(C1576="",0,SUM(M1576,P1576,S1576,V1576,Y1576,AB1576,AE1576,AH1576,AK1576,AN1576,AQ1576,AT1576))</f>
        <v>0</v>
      </c>
      <c r="L1576" s="11">
        <f t="shared" si="757"/>
        <v>0</v>
      </c>
      <c r="M1576" s="108">
        <f t="shared" si="758"/>
        <v>0</v>
      </c>
      <c r="O1576" s="11">
        <f t="shared" si="759"/>
        <v>0</v>
      </c>
      <c r="P1576" s="108">
        <f t="shared" si="760"/>
        <v>0</v>
      </c>
      <c r="R1576" s="11">
        <f t="shared" si="761"/>
        <v>0</v>
      </c>
      <c r="S1576" s="108">
        <f t="shared" si="762"/>
        <v>0</v>
      </c>
      <c r="U1576" s="11">
        <f t="shared" si="763"/>
        <v>0</v>
      </c>
      <c r="V1576" s="108">
        <f t="shared" si="764"/>
        <v>0</v>
      </c>
      <c r="X1576" s="11">
        <f t="shared" si="765"/>
        <v>0</v>
      </c>
      <c r="Y1576" s="108">
        <f t="shared" si="766"/>
        <v>0</v>
      </c>
      <c r="AA1576" s="11">
        <f t="shared" si="767"/>
        <v>0</v>
      </c>
      <c r="AB1576" s="108">
        <f t="shared" si="768"/>
        <v>0</v>
      </c>
      <c r="AD1576" s="11">
        <f t="shared" si="769"/>
        <v>0</v>
      </c>
      <c r="AE1576" s="108">
        <f t="shared" si="770"/>
        <v>0</v>
      </c>
      <c r="AG1576" s="11">
        <f t="shared" si="771"/>
        <v>0</v>
      </c>
      <c r="AH1576" s="108">
        <f t="shared" si="772"/>
        <v>0</v>
      </c>
      <c r="AJ1576" s="11">
        <f t="shared" si="773"/>
        <v>0</v>
      </c>
      <c r="AK1576" s="108">
        <f t="shared" si="774"/>
        <v>0</v>
      </c>
      <c r="AM1576" s="11">
        <f t="shared" si="775"/>
        <v>0</v>
      </c>
      <c r="AN1576" s="108">
        <f t="shared" si="776"/>
        <v>0</v>
      </c>
      <c r="AP1576" s="11">
        <f t="shared" si="777"/>
        <v>0</v>
      </c>
      <c r="AQ1576" s="108">
        <f t="shared" si="778"/>
        <v>0</v>
      </c>
      <c r="AS1576" s="11">
        <f t="shared" si="779"/>
        <v>0</v>
      </c>
      <c r="AT1576" s="108">
        <f t="shared" si="780"/>
        <v>0</v>
      </c>
      <c r="AU1576" s="158" t="str">
        <f>IF(C1576="","",VLOOKUP(B1576,apoio!P:S,4,0))</f>
        <v/>
      </c>
    </row>
    <row r="1577" spans="1:47" ht="15" customHeight="1" x14ac:dyDescent="0.25">
      <c r="A1577" s="7" t="str">
        <f>IF('1_geral'!$D$43="","",'1_geral'!$A$43)</f>
        <v/>
      </c>
      <c r="B1577" s="49" t="str">
        <f>IF('1_geral'!$G$43="","",'1_geral'!$G$43)</f>
        <v/>
      </c>
      <c r="C1577" s="49" t="str">
        <f>IF('1_geral'!$D$43="","",'1_geral'!$D$43)</f>
        <v/>
      </c>
      <c r="D1577" s="35" t="str">
        <f>IF(C1577="","",1/'3_pessoal'!C$43)</f>
        <v/>
      </c>
      <c r="E1577" s="12">
        <f>IF(C1577="",0,'3_pessoal'!EN$43)</f>
        <v>0</v>
      </c>
      <c r="F1577" s="33">
        <f>IF(C1577="",0,'3_pessoal'!EP$43)</f>
        <v>0</v>
      </c>
      <c r="G1577" s="12">
        <f t="shared" si="756"/>
        <v>0</v>
      </c>
      <c r="I1577" s="12">
        <f t="shared" si="781"/>
        <v>0</v>
      </c>
      <c r="J1577" s="12">
        <f t="shared" si="782"/>
        <v>0</v>
      </c>
      <c r="L1577" s="12">
        <f t="shared" si="757"/>
        <v>0</v>
      </c>
      <c r="M1577" s="33">
        <f t="shared" si="758"/>
        <v>0</v>
      </c>
      <c r="O1577" s="12">
        <f t="shared" si="759"/>
        <v>0</v>
      </c>
      <c r="P1577" s="33">
        <f t="shared" si="760"/>
        <v>0</v>
      </c>
      <c r="R1577" s="12">
        <f t="shared" si="761"/>
        <v>0</v>
      </c>
      <c r="S1577" s="33">
        <f t="shared" si="762"/>
        <v>0</v>
      </c>
      <c r="U1577" s="12">
        <f t="shared" si="763"/>
        <v>0</v>
      </c>
      <c r="V1577" s="33">
        <f t="shared" si="764"/>
        <v>0</v>
      </c>
      <c r="X1577" s="12">
        <f t="shared" si="765"/>
        <v>0</v>
      </c>
      <c r="Y1577" s="33">
        <f t="shared" si="766"/>
        <v>0</v>
      </c>
      <c r="AA1577" s="12">
        <f t="shared" si="767"/>
        <v>0</v>
      </c>
      <c r="AB1577" s="33">
        <f t="shared" si="768"/>
        <v>0</v>
      </c>
      <c r="AD1577" s="12">
        <f t="shared" si="769"/>
        <v>0</v>
      </c>
      <c r="AE1577" s="33">
        <f t="shared" si="770"/>
        <v>0</v>
      </c>
      <c r="AG1577" s="12">
        <f t="shared" si="771"/>
        <v>0</v>
      </c>
      <c r="AH1577" s="33">
        <f t="shared" si="772"/>
        <v>0</v>
      </c>
      <c r="AJ1577" s="12">
        <f t="shared" si="773"/>
        <v>0</v>
      </c>
      <c r="AK1577" s="33">
        <f t="shared" si="774"/>
        <v>0</v>
      </c>
      <c r="AM1577" s="12">
        <f t="shared" si="775"/>
        <v>0</v>
      </c>
      <c r="AN1577" s="33">
        <f t="shared" si="776"/>
        <v>0</v>
      </c>
      <c r="AP1577" s="12">
        <f t="shared" si="777"/>
        <v>0</v>
      </c>
      <c r="AQ1577" s="33">
        <f t="shared" si="778"/>
        <v>0</v>
      </c>
      <c r="AS1577" s="12">
        <f t="shared" si="779"/>
        <v>0</v>
      </c>
      <c r="AT1577" s="33">
        <f t="shared" si="780"/>
        <v>0</v>
      </c>
      <c r="AU1577" s="158" t="str">
        <f>IF(C1577="","",VLOOKUP(B1577,apoio!P:S,4,0))</f>
        <v/>
      </c>
    </row>
    <row r="1578" spans="1:47" ht="15" customHeight="1" x14ac:dyDescent="0.25">
      <c r="A1578" s="10" t="str">
        <f>IF('1_geral'!$D$44="","",'1_geral'!$A$44)</f>
        <v/>
      </c>
      <c r="B1578" s="48" t="str">
        <f>IF('1_geral'!$G$44="","",'1_geral'!$G$44)</f>
        <v/>
      </c>
      <c r="C1578" s="48" t="str">
        <f>IF('1_geral'!$D$44="","",'1_geral'!$D$44)</f>
        <v/>
      </c>
      <c r="D1578" s="35" t="str">
        <f>IF(C1578="","",1/'3_pessoal'!C$44)</f>
        <v/>
      </c>
      <c r="E1578" s="11">
        <f>IF(C1578="",0,'3_pessoal'!EN$44)</f>
        <v>0</v>
      </c>
      <c r="F1578" s="108">
        <f>IF(C1578="",0,'3_pessoal'!EP$44)</f>
        <v>0</v>
      </c>
      <c r="G1578" s="11">
        <f t="shared" si="756"/>
        <v>0</v>
      </c>
      <c r="I1578" s="11">
        <f t="shared" si="781"/>
        <v>0</v>
      </c>
      <c r="J1578" s="112">
        <f t="shared" si="782"/>
        <v>0</v>
      </c>
      <c r="L1578" s="11">
        <f t="shared" si="757"/>
        <v>0</v>
      </c>
      <c r="M1578" s="108">
        <f t="shared" si="758"/>
        <v>0</v>
      </c>
      <c r="O1578" s="11">
        <f t="shared" si="759"/>
        <v>0</v>
      </c>
      <c r="P1578" s="108">
        <f t="shared" si="760"/>
        <v>0</v>
      </c>
      <c r="R1578" s="11">
        <f t="shared" si="761"/>
        <v>0</v>
      </c>
      <c r="S1578" s="108">
        <f t="shared" si="762"/>
        <v>0</v>
      </c>
      <c r="U1578" s="11">
        <f t="shared" si="763"/>
        <v>0</v>
      </c>
      <c r="V1578" s="108">
        <f t="shared" si="764"/>
        <v>0</v>
      </c>
      <c r="X1578" s="11">
        <f t="shared" si="765"/>
        <v>0</v>
      </c>
      <c r="Y1578" s="108">
        <f t="shared" si="766"/>
        <v>0</v>
      </c>
      <c r="AA1578" s="11">
        <f t="shared" si="767"/>
        <v>0</v>
      </c>
      <c r="AB1578" s="108">
        <f t="shared" si="768"/>
        <v>0</v>
      </c>
      <c r="AD1578" s="11">
        <f t="shared" si="769"/>
        <v>0</v>
      </c>
      <c r="AE1578" s="108">
        <f t="shared" si="770"/>
        <v>0</v>
      </c>
      <c r="AG1578" s="11">
        <f t="shared" si="771"/>
        <v>0</v>
      </c>
      <c r="AH1578" s="108">
        <f t="shared" si="772"/>
        <v>0</v>
      </c>
      <c r="AJ1578" s="11">
        <f t="shared" si="773"/>
        <v>0</v>
      </c>
      <c r="AK1578" s="108">
        <f t="shared" si="774"/>
        <v>0</v>
      </c>
      <c r="AM1578" s="11">
        <f t="shared" si="775"/>
        <v>0</v>
      </c>
      <c r="AN1578" s="108">
        <f t="shared" si="776"/>
        <v>0</v>
      </c>
      <c r="AP1578" s="11">
        <f t="shared" si="777"/>
        <v>0</v>
      </c>
      <c r="AQ1578" s="108">
        <f t="shared" si="778"/>
        <v>0</v>
      </c>
      <c r="AS1578" s="11">
        <f t="shared" si="779"/>
        <v>0</v>
      </c>
      <c r="AT1578" s="108">
        <f t="shared" si="780"/>
        <v>0</v>
      </c>
      <c r="AU1578" s="158" t="str">
        <f>IF(C1578="","",VLOOKUP(B1578,apoio!P:S,4,0))</f>
        <v/>
      </c>
    </row>
    <row r="1579" spans="1:47" ht="15" customHeight="1" x14ac:dyDescent="0.25">
      <c r="A1579" s="7" t="str">
        <f>IF('1_geral'!$D$45="","",'1_geral'!$A$45)</f>
        <v/>
      </c>
      <c r="B1579" s="49" t="str">
        <f>IF('1_geral'!$G$45="","",'1_geral'!$G$45)</f>
        <v/>
      </c>
      <c r="C1579" s="49" t="str">
        <f>IF('1_geral'!$D$45="","",'1_geral'!$D$45)</f>
        <v/>
      </c>
      <c r="D1579" s="35" t="str">
        <f>IF(C1579="","",1/'3_pessoal'!C$45)</f>
        <v/>
      </c>
      <c r="E1579" s="12">
        <f>IF(C1579="",0,'3_pessoal'!EN$45)</f>
        <v>0</v>
      </c>
      <c r="F1579" s="33">
        <f>IF(C1579="",0,'3_pessoal'!EP$45)</f>
        <v>0</v>
      </c>
      <c r="G1579" s="12">
        <f t="shared" si="756"/>
        <v>0</v>
      </c>
      <c r="I1579" s="12">
        <f t="shared" si="781"/>
        <v>0</v>
      </c>
      <c r="J1579" s="12">
        <f t="shared" si="782"/>
        <v>0</v>
      </c>
      <c r="L1579" s="12">
        <f t="shared" si="757"/>
        <v>0</v>
      </c>
      <c r="M1579" s="33">
        <f t="shared" si="758"/>
        <v>0</v>
      </c>
      <c r="O1579" s="12">
        <f t="shared" si="759"/>
        <v>0</v>
      </c>
      <c r="P1579" s="33">
        <f t="shared" si="760"/>
        <v>0</v>
      </c>
      <c r="R1579" s="12">
        <f t="shared" si="761"/>
        <v>0</v>
      </c>
      <c r="S1579" s="33">
        <f t="shared" si="762"/>
        <v>0</v>
      </c>
      <c r="U1579" s="12">
        <f t="shared" si="763"/>
        <v>0</v>
      </c>
      <c r="V1579" s="33">
        <f t="shared" si="764"/>
        <v>0</v>
      </c>
      <c r="X1579" s="12">
        <f t="shared" si="765"/>
        <v>0</v>
      </c>
      <c r="Y1579" s="33">
        <f t="shared" si="766"/>
        <v>0</v>
      </c>
      <c r="AA1579" s="12">
        <f t="shared" si="767"/>
        <v>0</v>
      </c>
      <c r="AB1579" s="33">
        <f t="shared" si="768"/>
        <v>0</v>
      </c>
      <c r="AD1579" s="12">
        <f t="shared" si="769"/>
        <v>0</v>
      </c>
      <c r="AE1579" s="33">
        <f t="shared" si="770"/>
        <v>0</v>
      </c>
      <c r="AG1579" s="12">
        <f t="shared" si="771"/>
        <v>0</v>
      </c>
      <c r="AH1579" s="33">
        <f t="shared" si="772"/>
        <v>0</v>
      </c>
      <c r="AJ1579" s="12">
        <f t="shared" si="773"/>
        <v>0</v>
      </c>
      <c r="AK1579" s="33">
        <f t="shared" si="774"/>
        <v>0</v>
      </c>
      <c r="AM1579" s="12">
        <f t="shared" si="775"/>
        <v>0</v>
      </c>
      <c r="AN1579" s="33">
        <f t="shared" si="776"/>
        <v>0</v>
      </c>
      <c r="AP1579" s="12">
        <f t="shared" si="777"/>
        <v>0</v>
      </c>
      <c r="AQ1579" s="33">
        <f t="shared" si="778"/>
        <v>0</v>
      </c>
      <c r="AS1579" s="12">
        <f t="shared" si="779"/>
        <v>0</v>
      </c>
      <c r="AT1579" s="33">
        <f t="shared" si="780"/>
        <v>0</v>
      </c>
      <c r="AU1579" s="158" t="str">
        <f>IF(C1579="","",VLOOKUP(B1579,apoio!P:S,4,0))</f>
        <v/>
      </c>
    </row>
    <row r="1580" spans="1:47" ht="15" customHeight="1" x14ac:dyDescent="0.25">
      <c r="A1580" s="10" t="str">
        <f>IF('1_geral'!$D$46="","",'1_geral'!$A$46)</f>
        <v/>
      </c>
      <c r="B1580" s="48" t="str">
        <f>IF('1_geral'!$G$46="","",'1_geral'!$G$46)</f>
        <v/>
      </c>
      <c r="C1580" s="48" t="str">
        <f>IF('1_geral'!$D$46="","",'1_geral'!$D$46)</f>
        <v/>
      </c>
      <c r="D1580" s="35" t="str">
        <f>IF(C1580="","",1/'3_pessoal'!C$46)</f>
        <v/>
      </c>
      <c r="E1580" s="11">
        <f>IF(C1580="",0,'3_pessoal'!EN$46)</f>
        <v>0</v>
      </c>
      <c r="F1580" s="108">
        <f>IF(C1580="",0,'3_pessoal'!EP$46)</f>
        <v>0</v>
      </c>
      <c r="G1580" s="11">
        <f t="shared" si="756"/>
        <v>0</v>
      </c>
      <c r="I1580" s="11">
        <f t="shared" si="781"/>
        <v>0</v>
      </c>
      <c r="J1580" s="112">
        <f t="shared" si="782"/>
        <v>0</v>
      </c>
      <c r="L1580" s="11">
        <f t="shared" si="757"/>
        <v>0</v>
      </c>
      <c r="M1580" s="108">
        <f t="shared" si="758"/>
        <v>0</v>
      </c>
      <c r="O1580" s="11">
        <f t="shared" si="759"/>
        <v>0</v>
      </c>
      <c r="P1580" s="108">
        <f t="shared" si="760"/>
        <v>0</v>
      </c>
      <c r="R1580" s="11">
        <f t="shared" si="761"/>
        <v>0</v>
      </c>
      <c r="S1580" s="108">
        <f t="shared" si="762"/>
        <v>0</v>
      </c>
      <c r="U1580" s="11">
        <f t="shared" si="763"/>
        <v>0</v>
      </c>
      <c r="V1580" s="108">
        <f t="shared" si="764"/>
        <v>0</v>
      </c>
      <c r="X1580" s="11">
        <f t="shared" si="765"/>
        <v>0</v>
      </c>
      <c r="Y1580" s="108">
        <f t="shared" si="766"/>
        <v>0</v>
      </c>
      <c r="AA1580" s="11">
        <f t="shared" si="767"/>
        <v>0</v>
      </c>
      <c r="AB1580" s="108">
        <f t="shared" si="768"/>
        <v>0</v>
      </c>
      <c r="AD1580" s="11">
        <f t="shared" si="769"/>
        <v>0</v>
      </c>
      <c r="AE1580" s="108">
        <f t="shared" si="770"/>
        <v>0</v>
      </c>
      <c r="AG1580" s="11">
        <f t="shared" si="771"/>
        <v>0</v>
      </c>
      <c r="AH1580" s="108">
        <f t="shared" si="772"/>
        <v>0</v>
      </c>
      <c r="AJ1580" s="11">
        <f t="shared" si="773"/>
        <v>0</v>
      </c>
      <c r="AK1580" s="108">
        <f t="shared" si="774"/>
        <v>0</v>
      </c>
      <c r="AM1580" s="11">
        <f t="shared" si="775"/>
        <v>0</v>
      </c>
      <c r="AN1580" s="108">
        <f t="shared" si="776"/>
        <v>0</v>
      </c>
      <c r="AP1580" s="11">
        <f t="shared" si="777"/>
        <v>0</v>
      </c>
      <c r="AQ1580" s="108">
        <f t="shared" si="778"/>
        <v>0</v>
      </c>
      <c r="AS1580" s="11">
        <f t="shared" si="779"/>
        <v>0</v>
      </c>
      <c r="AT1580" s="108">
        <f t="shared" si="780"/>
        <v>0</v>
      </c>
      <c r="AU1580" s="158" t="str">
        <f>IF(C1580="","",VLOOKUP(B1580,apoio!P:S,4,0))</f>
        <v/>
      </c>
    </row>
    <row r="1581" spans="1:47" ht="15" customHeight="1" x14ac:dyDescent="0.25">
      <c r="A1581" s="7" t="str">
        <f>IF('1_geral'!$D$47="","",'1_geral'!$A$47)</f>
        <v/>
      </c>
      <c r="B1581" s="49" t="str">
        <f>IF('1_geral'!$G$47="","",'1_geral'!$G$47)</f>
        <v/>
      </c>
      <c r="C1581" s="49" t="str">
        <f>IF('1_geral'!$D$47="","",'1_geral'!$D$47)</f>
        <v/>
      </c>
      <c r="D1581" s="35" t="str">
        <f>IF(C1581="","",1/'3_pessoal'!C$47)</f>
        <v/>
      </c>
      <c r="E1581" s="12">
        <f>IF(C1581="",0,'3_pessoal'!EN$47)</f>
        <v>0</v>
      </c>
      <c r="F1581" s="33">
        <f>IF(C1581="",0,'3_pessoal'!EP$47)</f>
        <v>0</v>
      </c>
      <c r="G1581" s="12">
        <f t="shared" si="756"/>
        <v>0</v>
      </c>
      <c r="I1581" s="12">
        <f t="shared" si="781"/>
        <v>0</v>
      </c>
      <c r="J1581" s="12">
        <f t="shared" si="782"/>
        <v>0</v>
      </c>
      <c r="L1581" s="12">
        <f t="shared" si="757"/>
        <v>0</v>
      </c>
      <c r="M1581" s="33">
        <f t="shared" si="758"/>
        <v>0</v>
      </c>
      <c r="O1581" s="12">
        <f t="shared" si="759"/>
        <v>0</v>
      </c>
      <c r="P1581" s="33">
        <f t="shared" si="760"/>
        <v>0</v>
      </c>
      <c r="R1581" s="12">
        <f t="shared" si="761"/>
        <v>0</v>
      </c>
      <c r="S1581" s="33">
        <f t="shared" si="762"/>
        <v>0</v>
      </c>
      <c r="U1581" s="12">
        <f t="shared" si="763"/>
        <v>0</v>
      </c>
      <c r="V1581" s="33">
        <f t="shared" si="764"/>
        <v>0</v>
      </c>
      <c r="X1581" s="12">
        <f t="shared" si="765"/>
        <v>0</v>
      </c>
      <c r="Y1581" s="33">
        <f t="shared" si="766"/>
        <v>0</v>
      </c>
      <c r="AA1581" s="12">
        <f t="shared" si="767"/>
        <v>0</v>
      </c>
      <c r="AB1581" s="33">
        <f t="shared" si="768"/>
        <v>0</v>
      </c>
      <c r="AD1581" s="12">
        <f t="shared" si="769"/>
        <v>0</v>
      </c>
      <c r="AE1581" s="33">
        <f t="shared" si="770"/>
        <v>0</v>
      </c>
      <c r="AG1581" s="12">
        <f t="shared" si="771"/>
        <v>0</v>
      </c>
      <c r="AH1581" s="33">
        <f t="shared" si="772"/>
        <v>0</v>
      </c>
      <c r="AJ1581" s="12">
        <f t="shared" si="773"/>
        <v>0</v>
      </c>
      <c r="AK1581" s="33">
        <f t="shared" si="774"/>
        <v>0</v>
      </c>
      <c r="AM1581" s="12">
        <f t="shared" si="775"/>
        <v>0</v>
      </c>
      <c r="AN1581" s="33">
        <f t="shared" si="776"/>
        <v>0</v>
      </c>
      <c r="AP1581" s="12">
        <f t="shared" si="777"/>
        <v>0</v>
      </c>
      <c r="AQ1581" s="33">
        <f t="shared" si="778"/>
        <v>0</v>
      </c>
      <c r="AS1581" s="12">
        <f t="shared" si="779"/>
        <v>0</v>
      </c>
      <c r="AT1581" s="33">
        <f t="shared" si="780"/>
        <v>0</v>
      </c>
      <c r="AU1581" s="158" t="str">
        <f>IF(C1581="","",VLOOKUP(B1581,apoio!P:S,4,0))</f>
        <v/>
      </c>
    </row>
    <row r="1582" spans="1:47" ht="15" customHeight="1" x14ac:dyDescent="0.25">
      <c r="A1582" s="10" t="str">
        <f>IF('1_geral'!$D$48="","",'1_geral'!$A$48)</f>
        <v/>
      </c>
      <c r="B1582" s="48" t="str">
        <f>IF('1_geral'!$G$48="","",'1_geral'!$G$48)</f>
        <v/>
      </c>
      <c r="C1582" s="48" t="str">
        <f>IF('1_geral'!$D$48="","",'1_geral'!$D$48)</f>
        <v/>
      </c>
      <c r="D1582" s="35" t="str">
        <f>IF(C1582="","",1/'3_pessoal'!C$48)</f>
        <v/>
      </c>
      <c r="E1582" s="11">
        <f>IF(C1582="",0,'3_pessoal'!EN$48)</f>
        <v>0</v>
      </c>
      <c r="F1582" s="108">
        <f>IF(C1582="",0,'3_pessoal'!EP$48)</f>
        <v>0</v>
      </c>
      <c r="G1582" s="11">
        <f t="shared" si="756"/>
        <v>0</v>
      </c>
      <c r="I1582" s="11">
        <f t="shared" si="781"/>
        <v>0</v>
      </c>
      <c r="J1582" s="112">
        <f t="shared" si="782"/>
        <v>0</v>
      </c>
      <c r="L1582" s="11">
        <f t="shared" si="757"/>
        <v>0</v>
      </c>
      <c r="M1582" s="108">
        <f t="shared" si="758"/>
        <v>0</v>
      </c>
      <c r="O1582" s="11">
        <f t="shared" si="759"/>
        <v>0</v>
      </c>
      <c r="P1582" s="108">
        <f t="shared" si="760"/>
        <v>0</v>
      </c>
      <c r="R1582" s="11">
        <f t="shared" si="761"/>
        <v>0</v>
      </c>
      <c r="S1582" s="108">
        <f t="shared" si="762"/>
        <v>0</v>
      </c>
      <c r="U1582" s="11">
        <f t="shared" si="763"/>
        <v>0</v>
      </c>
      <c r="V1582" s="108">
        <f t="shared" si="764"/>
        <v>0</v>
      </c>
      <c r="X1582" s="11">
        <f t="shared" si="765"/>
        <v>0</v>
      </c>
      <c r="Y1582" s="108">
        <f t="shared" si="766"/>
        <v>0</v>
      </c>
      <c r="AA1582" s="11">
        <f t="shared" si="767"/>
        <v>0</v>
      </c>
      <c r="AB1582" s="108">
        <f t="shared" si="768"/>
        <v>0</v>
      </c>
      <c r="AD1582" s="11">
        <f t="shared" si="769"/>
        <v>0</v>
      </c>
      <c r="AE1582" s="108">
        <f t="shared" si="770"/>
        <v>0</v>
      </c>
      <c r="AG1582" s="11">
        <f t="shared" si="771"/>
        <v>0</v>
      </c>
      <c r="AH1582" s="108">
        <f t="shared" si="772"/>
        <v>0</v>
      </c>
      <c r="AJ1582" s="11">
        <f t="shared" si="773"/>
        <v>0</v>
      </c>
      <c r="AK1582" s="108">
        <f t="shared" si="774"/>
        <v>0</v>
      </c>
      <c r="AM1582" s="11">
        <f t="shared" si="775"/>
        <v>0</v>
      </c>
      <c r="AN1582" s="108">
        <f t="shared" si="776"/>
        <v>0</v>
      </c>
      <c r="AP1582" s="11">
        <f t="shared" si="777"/>
        <v>0</v>
      </c>
      <c r="AQ1582" s="108">
        <f t="shared" si="778"/>
        <v>0</v>
      </c>
      <c r="AS1582" s="11">
        <f t="shared" si="779"/>
        <v>0</v>
      </c>
      <c r="AT1582" s="108">
        <f t="shared" si="780"/>
        <v>0</v>
      </c>
      <c r="AU1582" s="158" t="str">
        <f>IF(C1582="","",VLOOKUP(B1582,apoio!P:S,4,0))</f>
        <v/>
      </c>
    </row>
    <row r="1583" spans="1:47" ht="15" customHeight="1" x14ac:dyDescent="0.25">
      <c r="A1583" s="7" t="str">
        <f>IF('1_geral'!$D$49="","",'1_geral'!$A$49)</f>
        <v/>
      </c>
      <c r="B1583" s="49" t="str">
        <f>IF('1_geral'!$G$49="","",'1_geral'!$G$49)</f>
        <v/>
      </c>
      <c r="C1583" s="49" t="str">
        <f>IF('1_geral'!$D$49="","",'1_geral'!$D$49)</f>
        <v/>
      </c>
      <c r="D1583" s="35" t="str">
        <f>IF(C1583="","",1/'3_pessoal'!C$49)</f>
        <v/>
      </c>
      <c r="E1583" s="12">
        <f>IF(C1583="",0,'3_pessoal'!EN$49)</f>
        <v>0</v>
      </c>
      <c r="F1583" s="33">
        <f>IF(C1583="",0,'3_pessoal'!EP$49)</f>
        <v>0</v>
      </c>
      <c r="G1583" s="12">
        <f t="shared" si="756"/>
        <v>0</v>
      </c>
      <c r="I1583" s="12">
        <f t="shared" si="781"/>
        <v>0</v>
      </c>
      <c r="J1583" s="12">
        <f t="shared" si="782"/>
        <v>0</v>
      </c>
      <c r="L1583" s="12">
        <f t="shared" si="757"/>
        <v>0</v>
      </c>
      <c r="M1583" s="33">
        <f t="shared" si="758"/>
        <v>0</v>
      </c>
      <c r="O1583" s="12">
        <f t="shared" si="759"/>
        <v>0</v>
      </c>
      <c r="P1583" s="33">
        <f t="shared" si="760"/>
        <v>0</v>
      </c>
      <c r="R1583" s="12">
        <f t="shared" si="761"/>
        <v>0</v>
      </c>
      <c r="S1583" s="33">
        <f t="shared" si="762"/>
        <v>0</v>
      </c>
      <c r="U1583" s="12">
        <f t="shared" si="763"/>
        <v>0</v>
      </c>
      <c r="V1583" s="33">
        <f t="shared" si="764"/>
        <v>0</v>
      </c>
      <c r="X1583" s="12">
        <f t="shared" si="765"/>
        <v>0</v>
      </c>
      <c r="Y1583" s="33">
        <f t="shared" si="766"/>
        <v>0</v>
      </c>
      <c r="AA1583" s="12">
        <f t="shared" si="767"/>
        <v>0</v>
      </c>
      <c r="AB1583" s="33">
        <f t="shared" si="768"/>
        <v>0</v>
      </c>
      <c r="AD1583" s="12">
        <f t="shared" si="769"/>
        <v>0</v>
      </c>
      <c r="AE1583" s="33">
        <f t="shared" si="770"/>
        <v>0</v>
      </c>
      <c r="AG1583" s="12">
        <f t="shared" si="771"/>
        <v>0</v>
      </c>
      <c r="AH1583" s="33">
        <f t="shared" si="772"/>
        <v>0</v>
      </c>
      <c r="AJ1583" s="12">
        <f t="shared" si="773"/>
        <v>0</v>
      </c>
      <c r="AK1583" s="33">
        <f t="shared" si="774"/>
        <v>0</v>
      </c>
      <c r="AM1583" s="12">
        <f t="shared" si="775"/>
        <v>0</v>
      </c>
      <c r="AN1583" s="33">
        <f t="shared" si="776"/>
        <v>0</v>
      </c>
      <c r="AP1583" s="12">
        <f t="shared" si="777"/>
        <v>0</v>
      </c>
      <c r="AQ1583" s="33">
        <f t="shared" si="778"/>
        <v>0</v>
      </c>
      <c r="AS1583" s="12">
        <f t="shared" si="779"/>
        <v>0</v>
      </c>
      <c r="AT1583" s="33">
        <f t="shared" si="780"/>
        <v>0</v>
      </c>
      <c r="AU1583" s="158" t="str">
        <f>IF(C1583="","",VLOOKUP(B1583,apoio!P:S,4,0))</f>
        <v/>
      </c>
    </row>
    <row r="1584" spans="1:47" ht="15" customHeight="1" x14ac:dyDescent="0.25">
      <c r="A1584" s="10" t="str">
        <f>IF('1_geral'!$D$50="","",'1_geral'!$A$50)</f>
        <v/>
      </c>
      <c r="B1584" s="48" t="str">
        <f>IF('1_geral'!$G$50="","",'1_geral'!$G$50)</f>
        <v/>
      </c>
      <c r="C1584" s="48" t="str">
        <f>IF('1_geral'!$D$50="","",'1_geral'!$D$50)</f>
        <v/>
      </c>
      <c r="D1584" s="35" t="str">
        <f>IF(C1584="","",1/'3_pessoal'!C$50)</f>
        <v/>
      </c>
      <c r="E1584" s="11">
        <f>IF(C1584="",0,'3_pessoal'!EN$50)</f>
        <v>0</v>
      </c>
      <c r="F1584" s="108">
        <f>IF(C1584="",0,'3_pessoal'!EP$50)</f>
        <v>0</v>
      </c>
      <c r="G1584" s="11">
        <f t="shared" si="756"/>
        <v>0</v>
      </c>
      <c r="I1584" s="11">
        <f t="shared" si="781"/>
        <v>0</v>
      </c>
      <c r="J1584" s="112">
        <f t="shared" si="782"/>
        <v>0</v>
      </c>
      <c r="L1584" s="11">
        <f t="shared" si="757"/>
        <v>0</v>
      </c>
      <c r="M1584" s="108">
        <f t="shared" si="758"/>
        <v>0</v>
      </c>
      <c r="O1584" s="11">
        <f t="shared" si="759"/>
        <v>0</v>
      </c>
      <c r="P1584" s="108">
        <f t="shared" si="760"/>
        <v>0</v>
      </c>
      <c r="R1584" s="11">
        <f t="shared" si="761"/>
        <v>0</v>
      </c>
      <c r="S1584" s="108">
        <f t="shared" si="762"/>
        <v>0</v>
      </c>
      <c r="U1584" s="11">
        <f t="shared" si="763"/>
        <v>0</v>
      </c>
      <c r="V1584" s="108">
        <f t="shared" si="764"/>
        <v>0</v>
      </c>
      <c r="X1584" s="11">
        <f t="shared" si="765"/>
        <v>0</v>
      </c>
      <c r="Y1584" s="108">
        <f t="shared" si="766"/>
        <v>0</v>
      </c>
      <c r="AA1584" s="11">
        <f t="shared" si="767"/>
        <v>0</v>
      </c>
      <c r="AB1584" s="108">
        <f t="shared" si="768"/>
        <v>0</v>
      </c>
      <c r="AD1584" s="11">
        <f t="shared" si="769"/>
        <v>0</v>
      </c>
      <c r="AE1584" s="108">
        <f t="shared" si="770"/>
        <v>0</v>
      </c>
      <c r="AG1584" s="11">
        <f t="shared" si="771"/>
        <v>0</v>
      </c>
      <c r="AH1584" s="108">
        <f t="shared" si="772"/>
        <v>0</v>
      </c>
      <c r="AJ1584" s="11">
        <f t="shared" si="773"/>
        <v>0</v>
      </c>
      <c r="AK1584" s="108">
        <f t="shared" si="774"/>
        <v>0</v>
      </c>
      <c r="AM1584" s="11">
        <f t="shared" si="775"/>
        <v>0</v>
      </c>
      <c r="AN1584" s="108">
        <f t="shared" si="776"/>
        <v>0</v>
      </c>
      <c r="AP1584" s="11">
        <f t="shared" si="777"/>
        <v>0</v>
      </c>
      <c r="AQ1584" s="108">
        <f t="shared" si="778"/>
        <v>0</v>
      </c>
      <c r="AS1584" s="11">
        <f t="shared" si="779"/>
        <v>0</v>
      </c>
      <c r="AT1584" s="108">
        <f t="shared" si="780"/>
        <v>0</v>
      </c>
      <c r="AU1584" s="158" t="str">
        <f>IF(C1584="","",VLOOKUP(B1584,apoio!P:S,4,0))</f>
        <v/>
      </c>
    </row>
    <row r="1585" spans="1:47" ht="15" customHeight="1" x14ac:dyDescent="0.25">
      <c r="A1585" s="7" t="str">
        <f>IF('1_geral'!$D$51="","",'1_geral'!$A$51)</f>
        <v/>
      </c>
      <c r="B1585" s="49" t="str">
        <f>IF('1_geral'!$G$51="","",'1_geral'!$G$51)</f>
        <v/>
      </c>
      <c r="C1585" s="49" t="str">
        <f>IF('1_geral'!$D$51="","",'1_geral'!$D$51)</f>
        <v/>
      </c>
      <c r="D1585" s="35" t="str">
        <f>IF(C1585="","",1/'3_pessoal'!C$51)</f>
        <v/>
      </c>
      <c r="E1585" s="12">
        <f>IF(C1585="",0,'3_pessoal'!EN$51)</f>
        <v>0</v>
      </c>
      <c r="F1585" s="33">
        <f>IF(C1585="",0,'3_pessoal'!EP$51)</f>
        <v>0</v>
      </c>
      <c r="G1585" s="12">
        <f t="shared" si="756"/>
        <v>0</v>
      </c>
      <c r="I1585" s="12">
        <f t="shared" si="781"/>
        <v>0</v>
      </c>
      <c r="J1585" s="12">
        <f t="shared" si="782"/>
        <v>0</v>
      </c>
      <c r="L1585" s="12">
        <f t="shared" si="757"/>
        <v>0</v>
      </c>
      <c r="M1585" s="33">
        <f t="shared" si="758"/>
        <v>0</v>
      </c>
      <c r="O1585" s="12">
        <f t="shared" si="759"/>
        <v>0</v>
      </c>
      <c r="P1585" s="33">
        <f t="shared" si="760"/>
        <v>0</v>
      </c>
      <c r="R1585" s="12">
        <f t="shared" si="761"/>
        <v>0</v>
      </c>
      <c r="S1585" s="33">
        <f t="shared" si="762"/>
        <v>0</v>
      </c>
      <c r="U1585" s="12">
        <f t="shared" si="763"/>
        <v>0</v>
      </c>
      <c r="V1585" s="33">
        <f t="shared" si="764"/>
        <v>0</v>
      </c>
      <c r="X1585" s="12">
        <f t="shared" si="765"/>
        <v>0</v>
      </c>
      <c r="Y1585" s="33">
        <f t="shared" si="766"/>
        <v>0</v>
      </c>
      <c r="AA1585" s="12">
        <f t="shared" si="767"/>
        <v>0</v>
      </c>
      <c r="AB1585" s="33">
        <f t="shared" si="768"/>
        <v>0</v>
      </c>
      <c r="AD1585" s="12">
        <f t="shared" si="769"/>
        <v>0</v>
      </c>
      <c r="AE1585" s="33">
        <f t="shared" si="770"/>
        <v>0</v>
      </c>
      <c r="AG1585" s="12">
        <f t="shared" si="771"/>
        <v>0</v>
      </c>
      <c r="AH1585" s="33">
        <f t="shared" si="772"/>
        <v>0</v>
      </c>
      <c r="AJ1585" s="12">
        <f t="shared" si="773"/>
        <v>0</v>
      </c>
      <c r="AK1585" s="33">
        <f t="shared" si="774"/>
        <v>0</v>
      </c>
      <c r="AM1585" s="12">
        <f t="shared" si="775"/>
        <v>0</v>
      </c>
      <c r="AN1585" s="33">
        <f t="shared" si="776"/>
        <v>0</v>
      </c>
      <c r="AP1585" s="12">
        <f t="shared" si="777"/>
        <v>0</v>
      </c>
      <c r="AQ1585" s="33">
        <f t="shared" si="778"/>
        <v>0</v>
      </c>
      <c r="AS1585" s="12">
        <f t="shared" si="779"/>
        <v>0</v>
      </c>
      <c r="AT1585" s="33">
        <f t="shared" si="780"/>
        <v>0</v>
      </c>
      <c r="AU1585" s="158" t="str">
        <f>IF(C1585="","",VLOOKUP(B1585,apoio!P:S,4,0))</f>
        <v/>
      </c>
    </row>
    <row r="1586" spans="1:47" ht="15" customHeight="1" x14ac:dyDescent="0.25">
      <c r="A1586" s="10" t="str">
        <f>IF('1_geral'!$D$52="","",'1_geral'!$A$52)</f>
        <v/>
      </c>
      <c r="B1586" s="48" t="str">
        <f>IF('1_geral'!$G$52="","",'1_geral'!$G$52)</f>
        <v/>
      </c>
      <c r="C1586" s="48" t="str">
        <f>IF('1_geral'!$D$52="","",'1_geral'!$D$52)</f>
        <v/>
      </c>
      <c r="D1586" s="35" t="str">
        <f>IF(C1586="","",1/'3_pessoal'!C$52)</f>
        <v/>
      </c>
      <c r="E1586" s="11">
        <f>IF(C1586="",0,'3_pessoal'!EN$52)</f>
        <v>0</v>
      </c>
      <c r="F1586" s="108">
        <f>IF(C1586="",0,'3_pessoal'!EP$52)</f>
        <v>0</v>
      </c>
      <c r="G1586" s="11">
        <f t="shared" si="756"/>
        <v>0</v>
      </c>
      <c r="I1586" s="11">
        <f t="shared" si="781"/>
        <v>0</v>
      </c>
      <c r="J1586" s="112">
        <f t="shared" si="782"/>
        <v>0</v>
      </c>
      <c r="L1586" s="11">
        <f t="shared" si="757"/>
        <v>0</v>
      </c>
      <c r="M1586" s="108">
        <f t="shared" si="758"/>
        <v>0</v>
      </c>
      <c r="O1586" s="11">
        <f t="shared" si="759"/>
        <v>0</v>
      </c>
      <c r="P1586" s="108">
        <f t="shared" si="760"/>
        <v>0</v>
      </c>
      <c r="R1586" s="11">
        <f t="shared" si="761"/>
        <v>0</v>
      </c>
      <c r="S1586" s="108">
        <f t="shared" si="762"/>
        <v>0</v>
      </c>
      <c r="U1586" s="11">
        <f t="shared" si="763"/>
        <v>0</v>
      </c>
      <c r="V1586" s="108">
        <f t="shared" si="764"/>
        <v>0</v>
      </c>
      <c r="X1586" s="11">
        <f t="shared" si="765"/>
        <v>0</v>
      </c>
      <c r="Y1586" s="108">
        <f t="shared" si="766"/>
        <v>0</v>
      </c>
      <c r="AA1586" s="11">
        <f t="shared" si="767"/>
        <v>0</v>
      </c>
      <c r="AB1586" s="108">
        <f t="shared" si="768"/>
        <v>0</v>
      </c>
      <c r="AD1586" s="11">
        <f t="shared" si="769"/>
        <v>0</v>
      </c>
      <c r="AE1586" s="108">
        <f t="shared" si="770"/>
        <v>0</v>
      </c>
      <c r="AG1586" s="11">
        <f t="shared" si="771"/>
        <v>0</v>
      </c>
      <c r="AH1586" s="108">
        <f t="shared" si="772"/>
        <v>0</v>
      </c>
      <c r="AJ1586" s="11">
        <f t="shared" si="773"/>
        <v>0</v>
      </c>
      <c r="AK1586" s="108">
        <f t="shared" si="774"/>
        <v>0</v>
      </c>
      <c r="AM1586" s="11">
        <f t="shared" si="775"/>
        <v>0</v>
      </c>
      <c r="AN1586" s="108">
        <f t="shared" si="776"/>
        <v>0</v>
      </c>
      <c r="AP1586" s="11">
        <f t="shared" si="777"/>
        <v>0</v>
      </c>
      <c r="AQ1586" s="108">
        <f t="shared" si="778"/>
        <v>0</v>
      </c>
      <c r="AS1586" s="11">
        <f t="shared" si="779"/>
        <v>0</v>
      </c>
      <c r="AT1586" s="108">
        <f t="shared" si="780"/>
        <v>0</v>
      </c>
      <c r="AU1586" s="158" t="str">
        <f>IF(C1586="","",VLOOKUP(B1586,apoio!P:S,4,0))</f>
        <v/>
      </c>
    </row>
    <row r="1587" spans="1:47" ht="15" customHeight="1" x14ac:dyDescent="0.25">
      <c r="A1587" s="7" t="str">
        <f>IF('1_geral'!$D$53="","",'1_geral'!$A$53)</f>
        <v/>
      </c>
      <c r="B1587" s="49" t="str">
        <f>IF('1_geral'!$G$53="","",'1_geral'!$G$53)</f>
        <v/>
      </c>
      <c r="C1587" s="49" t="str">
        <f>IF('1_geral'!$D$53="","",'1_geral'!$D$53)</f>
        <v/>
      </c>
      <c r="D1587" s="35" t="str">
        <f>IF(C1587="","",1/'3_pessoal'!C$53)</f>
        <v/>
      </c>
      <c r="E1587" s="12">
        <f>IF(C1587="",0,'3_pessoal'!EN$53)</f>
        <v>0</v>
      </c>
      <c r="F1587" s="33">
        <f>IF(C1587="",0,'3_pessoal'!EP$53)</f>
        <v>0</v>
      </c>
      <c r="G1587" s="12">
        <f t="shared" si="756"/>
        <v>0</v>
      </c>
      <c r="I1587" s="12">
        <f t="shared" si="781"/>
        <v>0</v>
      </c>
      <c r="J1587" s="12">
        <f t="shared" si="782"/>
        <v>0</v>
      </c>
      <c r="L1587" s="12">
        <f t="shared" si="757"/>
        <v>0</v>
      </c>
      <c r="M1587" s="33">
        <f t="shared" si="758"/>
        <v>0</v>
      </c>
      <c r="O1587" s="12">
        <f t="shared" si="759"/>
        <v>0</v>
      </c>
      <c r="P1587" s="33">
        <f t="shared" si="760"/>
        <v>0</v>
      </c>
      <c r="R1587" s="12">
        <f t="shared" si="761"/>
        <v>0</v>
      </c>
      <c r="S1587" s="33">
        <f t="shared" si="762"/>
        <v>0</v>
      </c>
      <c r="U1587" s="12">
        <f t="shared" si="763"/>
        <v>0</v>
      </c>
      <c r="V1587" s="33">
        <f t="shared" si="764"/>
        <v>0</v>
      </c>
      <c r="X1587" s="12">
        <f t="shared" si="765"/>
        <v>0</v>
      </c>
      <c r="Y1587" s="33">
        <f t="shared" si="766"/>
        <v>0</v>
      </c>
      <c r="AA1587" s="12">
        <f t="shared" si="767"/>
        <v>0</v>
      </c>
      <c r="AB1587" s="33">
        <f t="shared" si="768"/>
        <v>0</v>
      </c>
      <c r="AD1587" s="12">
        <f t="shared" si="769"/>
        <v>0</v>
      </c>
      <c r="AE1587" s="33">
        <f t="shared" si="770"/>
        <v>0</v>
      </c>
      <c r="AG1587" s="12">
        <f t="shared" si="771"/>
        <v>0</v>
      </c>
      <c r="AH1587" s="33">
        <f t="shared" si="772"/>
        <v>0</v>
      </c>
      <c r="AJ1587" s="12">
        <f t="shared" si="773"/>
        <v>0</v>
      </c>
      <c r="AK1587" s="33">
        <f t="shared" si="774"/>
        <v>0</v>
      </c>
      <c r="AM1587" s="12">
        <f t="shared" si="775"/>
        <v>0</v>
      </c>
      <c r="AN1587" s="33">
        <f t="shared" si="776"/>
        <v>0</v>
      </c>
      <c r="AP1587" s="12">
        <f t="shared" si="777"/>
        <v>0</v>
      </c>
      <c r="AQ1587" s="33">
        <f t="shared" si="778"/>
        <v>0</v>
      </c>
      <c r="AS1587" s="12">
        <f t="shared" si="779"/>
        <v>0</v>
      </c>
      <c r="AT1587" s="33">
        <f t="shared" si="780"/>
        <v>0</v>
      </c>
      <c r="AU1587" s="158" t="str">
        <f>IF(C1587="","",VLOOKUP(B1587,apoio!P:S,4,0))</f>
        <v/>
      </c>
    </row>
    <row r="1588" spans="1:47" ht="15" customHeight="1" x14ac:dyDescent="0.25">
      <c r="A1588" s="10" t="str">
        <f>IF('1_geral'!$D$54="","",'1_geral'!$A$54)</f>
        <v/>
      </c>
      <c r="B1588" s="48" t="str">
        <f>IF('1_geral'!$G$54="","",'1_geral'!$G$54)</f>
        <v/>
      </c>
      <c r="C1588" s="48" t="str">
        <f>IF('1_geral'!$D$54="","",'1_geral'!$D$54)</f>
        <v/>
      </c>
      <c r="D1588" s="35" t="str">
        <f>IF(C1588="","",1/'3_pessoal'!C$54)</f>
        <v/>
      </c>
      <c r="E1588" s="11">
        <f>IF(C1588="",0,'3_pessoal'!EN$54)</f>
        <v>0</v>
      </c>
      <c r="F1588" s="108">
        <f>IF(C1588="",0,'3_pessoal'!EP$54)</f>
        <v>0</v>
      </c>
      <c r="G1588" s="11">
        <f t="shared" si="756"/>
        <v>0</v>
      </c>
      <c r="I1588" s="11">
        <f t="shared" si="781"/>
        <v>0</v>
      </c>
      <c r="J1588" s="112">
        <f t="shared" si="782"/>
        <v>0</v>
      </c>
      <c r="L1588" s="11">
        <f t="shared" si="757"/>
        <v>0</v>
      </c>
      <c r="M1588" s="108">
        <f t="shared" si="758"/>
        <v>0</v>
      </c>
      <c r="O1588" s="11">
        <f t="shared" si="759"/>
        <v>0</v>
      </c>
      <c r="P1588" s="108">
        <f t="shared" si="760"/>
        <v>0</v>
      </c>
      <c r="R1588" s="11">
        <f t="shared" si="761"/>
        <v>0</v>
      </c>
      <c r="S1588" s="108">
        <f t="shared" si="762"/>
        <v>0</v>
      </c>
      <c r="U1588" s="11">
        <f t="shared" si="763"/>
        <v>0</v>
      </c>
      <c r="V1588" s="108">
        <f t="shared" si="764"/>
        <v>0</v>
      </c>
      <c r="X1588" s="11">
        <f t="shared" si="765"/>
        <v>0</v>
      </c>
      <c r="Y1588" s="108">
        <f t="shared" si="766"/>
        <v>0</v>
      </c>
      <c r="AA1588" s="11">
        <f t="shared" si="767"/>
        <v>0</v>
      </c>
      <c r="AB1588" s="108">
        <f t="shared" si="768"/>
        <v>0</v>
      </c>
      <c r="AD1588" s="11">
        <f t="shared" si="769"/>
        <v>0</v>
      </c>
      <c r="AE1588" s="108">
        <f t="shared" si="770"/>
        <v>0</v>
      </c>
      <c r="AG1588" s="11">
        <f t="shared" si="771"/>
        <v>0</v>
      </c>
      <c r="AH1588" s="108">
        <f t="shared" si="772"/>
        <v>0</v>
      </c>
      <c r="AJ1588" s="11">
        <f t="shared" si="773"/>
        <v>0</v>
      </c>
      <c r="AK1588" s="108">
        <f t="shared" si="774"/>
        <v>0</v>
      </c>
      <c r="AM1588" s="11">
        <f t="shared" si="775"/>
        <v>0</v>
      </c>
      <c r="AN1588" s="108">
        <f t="shared" si="776"/>
        <v>0</v>
      </c>
      <c r="AP1588" s="11">
        <f t="shared" si="777"/>
        <v>0</v>
      </c>
      <c r="AQ1588" s="108">
        <f t="shared" si="778"/>
        <v>0</v>
      </c>
      <c r="AS1588" s="11">
        <f t="shared" si="779"/>
        <v>0</v>
      </c>
      <c r="AT1588" s="108">
        <f t="shared" si="780"/>
        <v>0</v>
      </c>
      <c r="AU1588" s="158" t="str">
        <f>IF(C1588="","",VLOOKUP(B1588,apoio!P:S,4,0))</f>
        <v/>
      </c>
    </row>
    <row r="1589" spans="1:47" ht="15" customHeight="1" x14ac:dyDescent="0.25">
      <c r="A1589" s="7" t="str">
        <f>IF('1_geral'!$D$55="","",'1_geral'!$A$55)</f>
        <v/>
      </c>
      <c r="B1589" s="49" t="str">
        <f>IF('1_geral'!$G$55="","",'1_geral'!$G$55)</f>
        <v/>
      </c>
      <c r="C1589" s="49" t="str">
        <f>IF('1_geral'!$D$55="","",'1_geral'!$D$55)</f>
        <v/>
      </c>
      <c r="D1589" s="35" t="str">
        <f>IF(C1589="","",1/'3_pessoal'!C$55)</f>
        <v/>
      </c>
      <c r="E1589" s="12">
        <f>IF(C1589="",0,'3_pessoal'!EN$55)</f>
        <v>0</v>
      </c>
      <c r="F1589" s="33">
        <f>IF(C1589="",0,'3_pessoal'!EP$55)</f>
        <v>0</v>
      </c>
      <c r="G1589" s="12">
        <f t="shared" si="756"/>
        <v>0</v>
      </c>
      <c r="I1589" s="12">
        <f t="shared" si="781"/>
        <v>0</v>
      </c>
      <c r="J1589" s="12">
        <f t="shared" si="782"/>
        <v>0</v>
      </c>
      <c r="L1589" s="12">
        <f t="shared" si="757"/>
        <v>0</v>
      </c>
      <c r="M1589" s="33">
        <f t="shared" si="758"/>
        <v>0</v>
      </c>
      <c r="O1589" s="12">
        <f t="shared" si="759"/>
        <v>0</v>
      </c>
      <c r="P1589" s="33">
        <f t="shared" si="760"/>
        <v>0</v>
      </c>
      <c r="R1589" s="12">
        <f t="shared" si="761"/>
        <v>0</v>
      </c>
      <c r="S1589" s="33">
        <f t="shared" si="762"/>
        <v>0</v>
      </c>
      <c r="U1589" s="12">
        <f t="shared" si="763"/>
        <v>0</v>
      </c>
      <c r="V1589" s="33">
        <f t="shared" si="764"/>
        <v>0</v>
      </c>
      <c r="X1589" s="12">
        <f t="shared" si="765"/>
        <v>0</v>
      </c>
      <c r="Y1589" s="33">
        <f t="shared" si="766"/>
        <v>0</v>
      </c>
      <c r="AA1589" s="12">
        <f t="shared" si="767"/>
        <v>0</v>
      </c>
      <c r="AB1589" s="33">
        <f t="shared" si="768"/>
        <v>0</v>
      </c>
      <c r="AD1589" s="12">
        <f t="shared" si="769"/>
        <v>0</v>
      </c>
      <c r="AE1589" s="33">
        <f t="shared" si="770"/>
        <v>0</v>
      </c>
      <c r="AG1589" s="12">
        <f t="shared" si="771"/>
        <v>0</v>
      </c>
      <c r="AH1589" s="33">
        <f t="shared" si="772"/>
        <v>0</v>
      </c>
      <c r="AJ1589" s="12">
        <f t="shared" si="773"/>
        <v>0</v>
      </c>
      <c r="AK1589" s="33">
        <f t="shared" si="774"/>
        <v>0</v>
      </c>
      <c r="AM1589" s="12">
        <f t="shared" si="775"/>
        <v>0</v>
      </c>
      <c r="AN1589" s="33">
        <f t="shared" si="776"/>
        <v>0</v>
      </c>
      <c r="AP1589" s="12">
        <f t="shared" si="777"/>
        <v>0</v>
      </c>
      <c r="AQ1589" s="33">
        <f t="shared" si="778"/>
        <v>0</v>
      </c>
      <c r="AS1589" s="12">
        <f t="shared" si="779"/>
        <v>0</v>
      </c>
      <c r="AT1589" s="33">
        <f t="shared" si="780"/>
        <v>0</v>
      </c>
      <c r="AU1589" s="158" t="str">
        <f>IF(C1589="","",VLOOKUP(B1589,apoio!P:S,4,0))</f>
        <v/>
      </c>
    </row>
    <row r="1590" spans="1:47" ht="15" customHeight="1" x14ac:dyDescent="0.25">
      <c r="A1590" s="10" t="str">
        <f>IF('1_geral'!$D$56="","",'1_geral'!$A$56)</f>
        <v/>
      </c>
      <c r="B1590" s="48" t="str">
        <f>IF('1_geral'!$G$56="","",'1_geral'!$G$56)</f>
        <v/>
      </c>
      <c r="C1590" s="48" t="str">
        <f>IF('1_geral'!$D$56="","",'1_geral'!$D$56)</f>
        <v/>
      </c>
      <c r="D1590" s="35" t="str">
        <f>IF(C1590="","",1/'3_pessoal'!C$56)</f>
        <v/>
      </c>
      <c r="E1590" s="11">
        <f>IF(C1590="",0,'3_pessoal'!EN$56)</f>
        <v>0</v>
      </c>
      <c r="F1590" s="108">
        <f>IF(C1590="",0,'3_pessoal'!EP$56)</f>
        <v>0</v>
      </c>
      <c r="G1590" s="11">
        <f t="shared" si="756"/>
        <v>0</v>
      </c>
      <c r="I1590" s="11">
        <f t="shared" si="781"/>
        <v>0</v>
      </c>
      <c r="J1590" s="112">
        <f t="shared" si="782"/>
        <v>0</v>
      </c>
      <c r="L1590" s="11">
        <f t="shared" si="757"/>
        <v>0</v>
      </c>
      <c r="M1590" s="108">
        <f t="shared" si="758"/>
        <v>0</v>
      </c>
      <c r="O1590" s="11">
        <f t="shared" si="759"/>
        <v>0</v>
      </c>
      <c r="P1590" s="108">
        <f t="shared" si="760"/>
        <v>0</v>
      </c>
      <c r="R1590" s="11">
        <f t="shared" si="761"/>
        <v>0</v>
      </c>
      <c r="S1590" s="108">
        <f t="shared" si="762"/>
        <v>0</v>
      </c>
      <c r="U1590" s="11">
        <f t="shared" si="763"/>
        <v>0</v>
      </c>
      <c r="V1590" s="108">
        <f t="shared" si="764"/>
        <v>0</v>
      </c>
      <c r="X1590" s="11">
        <f t="shared" si="765"/>
        <v>0</v>
      </c>
      <c r="Y1590" s="108">
        <f t="shared" si="766"/>
        <v>0</v>
      </c>
      <c r="AA1590" s="11">
        <f t="shared" si="767"/>
        <v>0</v>
      </c>
      <c r="AB1590" s="108">
        <f t="shared" si="768"/>
        <v>0</v>
      </c>
      <c r="AD1590" s="11">
        <f t="shared" si="769"/>
        <v>0</v>
      </c>
      <c r="AE1590" s="108">
        <f t="shared" si="770"/>
        <v>0</v>
      </c>
      <c r="AG1590" s="11">
        <f t="shared" si="771"/>
        <v>0</v>
      </c>
      <c r="AH1590" s="108">
        <f t="shared" si="772"/>
        <v>0</v>
      </c>
      <c r="AJ1590" s="11">
        <f t="shared" si="773"/>
        <v>0</v>
      </c>
      <c r="AK1590" s="108">
        <f t="shared" si="774"/>
        <v>0</v>
      </c>
      <c r="AM1590" s="11">
        <f t="shared" si="775"/>
        <v>0</v>
      </c>
      <c r="AN1590" s="108">
        <f t="shared" si="776"/>
        <v>0</v>
      </c>
      <c r="AP1590" s="11">
        <f t="shared" si="777"/>
        <v>0</v>
      </c>
      <c r="AQ1590" s="108">
        <f t="shared" si="778"/>
        <v>0</v>
      </c>
      <c r="AS1590" s="11">
        <f t="shared" si="779"/>
        <v>0</v>
      </c>
      <c r="AT1590" s="108">
        <f t="shared" si="780"/>
        <v>0</v>
      </c>
      <c r="AU1590" s="158" t="str">
        <f>IF(C1590="","",VLOOKUP(B1590,apoio!P:S,4,0))</f>
        <v/>
      </c>
    </row>
    <row r="1591" spans="1:47" ht="15" customHeight="1" x14ac:dyDescent="0.25">
      <c r="A1591" s="7" t="str">
        <f>IF('1_geral'!$D$57="","",'1_geral'!$A$57)</f>
        <v/>
      </c>
      <c r="B1591" s="49" t="str">
        <f>IF('1_geral'!$G$57="","",'1_geral'!$G$57)</f>
        <v/>
      </c>
      <c r="C1591" s="49" t="str">
        <f>IF('1_geral'!$D$57="","",'1_geral'!$D$57)</f>
        <v/>
      </c>
      <c r="D1591" s="35" t="str">
        <f>IF(C1591="","",1/'3_pessoal'!C$57)</f>
        <v/>
      </c>
      <c r="E1591" s="12">
        <f>IF(C1591="",0,'3_pessoal'!EN$57)</f>
        <v>0</v>
      </c>
      <c r="F1591" s="33">
        <f>IF(C1591="",0,'3_pessoal'!EP$57)</f>
        <v>0</v>
      </c>
      <c r="G1591" s="12">
        <f t="shared" si="756"/>
        <v>0</v>
      </c>
      <c r="I1591" s="12">
        <f t="shared" si="781"/>
        <v>0</v>
      </c>
      <c r="J1591" s="12">
        <f t="shared" si="782"/>
        <v>0</v>
      </c>
      <c r="L1591" s="12">
        <f t="shared" si="757"/>
        <v>0</v>
      </c>
      <c r="M1591" s="33">
        <f t="shared" si="758"/>
        <v>0</v>
      </c>
      <c r="O1591" s="12">
        <f t="shared" si="759"/>
        <v>0</v>
      </c>
      <c r="P1591" s="33">
        <f t="shared" si="760"/>
        <v>0</v>
      </c>
      <c r="R1591" s="12">
        <f t="shared" si="761"/>
        <v>0</v>
      </c>
      <c r="S1591" s="33">
        <f t="shared" si="762"/>
        <v>0</v>
      </c>
      <c r="U1591" s="12">
        <f t="shared" si="763"/>
        <v>0</v>
      </c>
      <c r="V1591" s="33">
        <f t="shared" si="764"/>
        <v>0</v>
      </c>
      <c r="X1591" s="12">
        <f t="shared" si="765"/>
        <v>0</v>
      </c>
      <c r="Y1591" s="33">
        <f t="shared" si="766"/>
        <v>0</v>
      </c>
      <c r="AA1591" s="12">
        <f t="shared" si="767"/>
        <v>0</v>
      </c>
      <c r="AB1591" s="33">
        <f t="shared" si="768"/>
        <v>0</v>
      </c>
      <c r="AD1591" s="12">
        <f t="shared" si="769"/>
        <v>0</v>
      </c>
      <c r="AE1591" s="33">
        <f t="shared" si="770"/>
        <v>0</v>
      </c>
      <c r="AG1591" s="12">
        <f t="shared" si="771"/>
        <v>0</v>
      </c>
      <c r="AH1591" s="33">
        <f t="shared" si="772"/>
        <v>0</v>
      </c>
      <c r="AJ1591" s="12">
        <f t="shared" si="773"/>
        <v>0</v>
      </c>
      <c r="AK1591" s="33">
        <f t="shared" si="774"/>
        <v>0</v>
      </c>
      <c r="AM1591" s="12">
        <f t="shared" si="775"/>
        <v>0</v>
      </c>
      <c r="AN1591" s="33">
        <f t="shared" si="776"/>
        <v>0</v>
      </c>
      <c r="AP1591" s="12">
        <f t="shared" si="777"/>
        <v>0</v>
      </c>
      <c r="AQ1591" s="33">
        <f t="shared" si="778"/>
        <v>0</v>
      </c>
      <c r="AS1591" s="12">
        <f t="shared" si="779"/>
        <v>0</v>
      </c>
      <c r="AT1591" s="33">
        <f t="shared" si="780"/>
        <v>0</v>
      </c>
      <c r="AU1591" s="158" t="str">
        <f>IF(C1591="","",VLOOKUP(B1591,apoio!P:S,4,0))</f>
        <v/>
      </c>
    </row>
    <row r="1592" spans="1:47" ht="15" customHeight="1" x14ac:dyDescent="0.25">
      <c r="A1592" s="10" t="str">
        <f>IF('1_geral'!$D$58="","",'1_geral'!$A$58)</f>
        <v/>
      </c>
      <c r="B1592" s="48" t="str">
        <f>IF('1_geral'!$G$58="","",'1_geral'!$G$58)</f>
        <v/>
      </c>
      <c r="C1592" s="48" t="str">
        <f>IF('1_geral'!$D$58="","",'1_geral'!$D$58)</f>
        <v/>
      </c>
      <c r="D1592" s="35" t="str">
        <f>IF(C1592="","",1/'3_pessoal'!C$58)</f>
        <v/>
      </c>
      <c r="E1592" s="11">
        <f>IF(C1592="",0,'3_pessoal'!EN$58)</f>
        <v>0</v>
      </c>
      <c r="F1592" s="108">
        <f>IF(C1592="",0,'3_pessoal'!EP$58)</f>
        <v>0</v>
      </c>
      <c r="G1592" s="11">
        <f t="shared" si="756"/>
        <v>0</v>
      </c>
      <c r="I1592" s="11">
        <f t="shared" si="781"/>
        <v>0</v>
      </c>
      <c r="J1592" s="112">
        <f t="shared" si="782"/>
        <v>0</v>
      </c>
      <c r="L1592" s="11">
        <f t="shared" si="757"/>
        <v>0</v>
      </c>
      <c r="M1592" s="108">
        <f t="shared" si="758"/>
        <v>0</v>
      </c>
      <c r="O1592" s="11">
        <f t="shared" si="759"/>
        <v>0</v>
      </c>
      <c r="P1592" s="108">
        <f t="shared" si="760"/>
        <v>0</v>
      </c>
      <c r="R1592" s="11">
        <f t="shared" si="761"/>
        <v>0</v>
      </c>
      <c r="S1592" s="108">
        <f t="shared" si="762"/>
        <v>0</v>
      </c>
      <c r="U1592" s="11">
        <f t="shared" si="763"/>
        <v>0</v>
      </c>
      <c r="V1592" s="108">
        <f t="shared" si="764"/>
        <v>0</v>
      </c>
      <c r="X1592" s="11">
        <f t="shared" si="765"/>
        <v>0</v>
      </c>
      <c r="Y1592" s="108">
        <f t="shared" si="766"/>
        <v>0</v>
      </c>
      <c r="AA1592" s="11">
        <f t="shared" si="767"/>
        <v>0</v>
      </c>
      <c r="AB1592" s="108">
        <f t="shared" si="768"/>
        <v>0</v>
      </c>
      <c r="AD1592" s="11">
        <f t="shared" si="769"/>
        <v>0</v>
      </c>
      <c r="AE1592" s="108">
        <f t="shared" si="770"/>
        <v>0</v>
      </c>
      <c r="AG1592" s="11">
        <f t="shared" si="771"/>
        <v>0</v>
      </c>
      <c r="AH1592" s="108">
        <f t="shared" si="772"/>
        <v>0</v>
      </c>
      <c r="AJ1592" s="11">
        <f t="shared" si="773"/>
        <v>0</v>
      </c>
      <c r="AK1592" s="108">
        <f t="shared" si="774"/>
        <v>0</v>
      </c>
      <c r="AM1592" s="11">
        <f t="shared" si="775"/>
        <v>0</v>
      </c>
      <c r="AN1592" s="108">
        <f t="shared" si="776"/>
        <v>0</v>
      </c>
      <c r="AP1592" s="11">
        <f t="shared" si="777"/>
        <v>0</v>
      </c>
      <c r="AQ1592" s="108">
        <f t="shared" si="778"/>
        <v>0</v>
      </c>
      <c r="AS1592" s="11">
        <f t="shared" si="779"/>
        <v>0</v>
      </c>
      <c r="AT1592" s="108">
        <f t="shared" si="780"/>
        <v>0</v>
      </c>
      <c r="AU1592" s="158" t="str">
        <f>IF(C1592="","",VLOOKUP(B1592,apoio!P:S,4,0))</f>
        <v/>
      </c>
    </row>
    <row r="1593" spans="1:47" ht="15" customHeight="1" x14ac:dyDescent="0.25">
      <c r="A1593" s="47" t="str">
        <f>IF('1_geral'!$D$59="","",'1_geral'!$A$59)</f>
        <v/>
      </c>
      <c r="B1593" s="50" t="str">
        <f>IF('1_geral'!$G$59="","",'1_geral'!$G$59)</f>
        <v/>
      </c>
      <c r="C1593" s="50" t="str">
        <f>IF('1_geral'!$D$59="","",'1_geral'!$D$59)</f>
        <v/>
      </c>
      <c r="D1593" s="138" t="str">
        <f>IF(C1593="","",1/'3_pessoal'!C$59)</f>
        <v/>
      </c>
      <c r="E1593" s="13">
        <f>IF(C1593="",0,'3_pessoal'!EN$59)</f>
        <v>0</v>
      </c>
      <c r="F1593" s="34">
        <f>IF(C1593="",0,'3_pessoal'!EP$59)</f>
        <v>0</v>
      </c>
      <c r="G1593" s="13">
        <f t="shared" si="756"/>
        <v>0</v>
      </c>
      <c r="H1593" s="4"/>
      <c r="I1593" s="13">
        <f t="shared" si="781"/>
        <v>0</v>
      </c>
      <c r="J1593" s="13">
        <f t="shared" si="782"/>
        <v>0</v>
      </c>
      <c r="K1593" s="4"/>
      <c r="L1593" s="13">
        <f t="shared" si="757"/>
        <v>0</v>
      </c>
      <c r="M1593" s="34">
        <f t="shared" si="758"/>
        <v>0</v>
      </c>
      <c r="N1593" s="492"/>
      <c r="O1593" s="13">
        <f t="shared" si="759"/>
        <v>0</v>
      </c>
      <c r="P1593" s="34">
        <f t="shared" si="760"/>
        <v>0</v>
      </c>
      <c r="Q1593" s="492"/>
      <c r="R1593" s="13">
        <f t="shared" si="761"/>
        <v>0</v>
      </c>
      <c r="S1593" s="34">
        <f t="shared" si="762"/>
        <v>0</v>
      </c>
      <c r="T1593" s="492"/>
      <c r="U1593" s="13">
        <f t="shared" si="763"/>
        <v>0</v>
      </c>
      <c r="V1593" s="34">
        <f t="shared" si="764"/>
        <v>0</v>
      </c>
      <c r="W1593" s="492"/>
      <c r="X1593" s="13">
        <f t="shared" si="765"/>
        <v>0</v>
      </c>
      <c r="Y1593" s="34">
        <f t="shared" si="766"/>
        <v>0</v>
      </c>
      <c r="Z1593" s="492"/>
      <c r="AA1593" s="13">
        <f t="shared" si="767"/>
        <v>0</v>
      </c>
      <c r="AB1593" s="34">
        <f t="shared" si="768"/>
        <v>0</v>
      </c>
      <c r="AC1593" s="492"/>
      <c r="AD1593" s="13">
        <f t="shared" si="769"/>
        <v>0</v>
      </c>
      <c r="AE1593" s="34">
        <f t="shared" si="770"/>
        <v>0</v>
      </c>
      <c r="AF1593" s="492"/>
      <c r="AG1593" s="13">
        <f t="shared" si="771"/>
        <v>0</v>
      </c>
      <c r="AH1593" s="34">
        <f t="shared" si="772"/>
        <v>0</v>
      </c>
      <c r="AI1593" s="492"/>
      <c r="AJ1593" s="13">
        <f t="shared" si="773"/>
        <v>0</v>
      </c>
      <c r="AK1593" s="34">
        <f t="shared" si="774"/>
        <v>0</v>
      </c>
      <c r="AL1593" s="492"/>
      <c r="AM1593" s="13">
        <f t="shared" si="775"/>
        <v>0</v>
      </c>
      <c r="AN1593" s="34">
        <f t="shared" si="776"/>
        <v>0</v>
      </c>
      <c r="AO1593" s="492"/>
      <c r="AP1593" s="13">
        <f t="shared" si="777"/>
        <v>0</v>
      </c>
      <c r="AQ1593" s="34">
        <f t="shared" si="778"/>
        <v>0</v>
      </c>
      <c r="AR1593" s="492"/>
      <c r="AS1593" s="13">
        <f t="shared" si="779"/>
        <v>0</v>
      </c>
      <c r="AT1593" s="34">
        <f t="shared" si="780"/>
        <v>0</v>
      </c>
      <c r="AU1593" s="158" t="str">
        <f>IF(C1593="","",VLOOKUP(B1593,apoio!P:S,4,0))</f>
        <v/>
      </c>
    </row>
    <row r="1594" spans="1:47" ht="15" customHeight="1" x14ac:dyDescent="0.25">
      <c r="A1594" s="8"/>
      <c r="B1594" s="162" t="s">
        <v>68</v>
      </c>
      <c r="C1594" s="163" t="str">
        <f>'3_pessoal'!ER1</f>
        <v/>
      </c>
      <c r="E1594" s="113"/>
      <c r="F1594" s="113"/>
      <c r="G1594" s="113"/>
    </row>
    <row r="1595" spans="1:47" ht="15" customHeight="1" x14ac:dyDescent="0.25">
      <c r="B1595" s="3" t="s">
        <v>1644</v>
      </c>
      <c r="C1595" s="8" t="str">
        <f>'3_pessoal'!ER2</f>
        <v>Nome Sobrenome</v>
      </c>
      <c r="D1595" s="6"/>
      <c r="E1595" s="113"/>
      <c r="F1595" s="113"/>
      <c r="G1595" s="113"/>
      <c r="I1595" s="159" t="str">
        <f>I1600</f>
        <v>Disponível</v>
      </c>
      <c r="J1595" s="160">
        <f>IFERROR(ABS((J1598-J1599)/J1598),0)</f>
        <v>0</v>
      </c>
      <c r="L1595" s="105" t="str">
        <f>L1600</f>
        <v>Disponível</v>
      </c>
      <c r="M1595" s="157">
        <f>IFERROR(ABS((M1598-M1599)/M1598),0)</f>
        <v>0</v>
      </c>
      <c r="O1595" s="105" t="str">
        <f>O1600</f>
        <v>Disponível</v>
      </c>
      <c r="P1595" s="157">
        <f>IFERROR(ABS((P1598-P1599)/P1598),0)</f>
        <v>0</v>
      </c>
      <c r="R1595" s="105" t="str">
        <f>R1600</f>
        <v>Disponível</v>
      </c>
      <c r="S1595" s="157">
        <f>IFERROR(ABS((S1598-S1599)/S1598),0)</f>
        <v>0</v>
      </c>
      <c r="U1595" s="105" t="str">
        <f>U1600</f>
        <v>Disponível</v>
      </c>
      <c r="V1595" s="157">
        <f>IFERROR(ABS((V1598-V1599)/V1598),0)</f>
        <v>0</v>
      </c>
      <c r="X1595" s="105" t="str">
        <f>X1600</f>
        <v>Disponível</v>
      </c>
      <c r="Y1595" s="157">
        <f>IFERROR(ABS((Y1598-Y1599)/Y1598),0)</f>
        <v>0</v>
      </c>
      <c r="AA1595" s="105" t="str">
        <f>AA1600</f>
        <v>Disponível</v>
      </c>
      <c r="AB1595" s="157">
        <f>IFERROR(ABS((AB1598-AB1599)/AB1598),0)</f>
        <v>0</v>
      </c>
      <c r="AD1595" s="105" t="str">
        <f>AD1600</f>
        <v>Disponível</v>
      </c>
      <c r="AE1595" s="157">
        <f>IFERROR(ABS((AE1598-AE1599)/AE1598),0)</f>
        <v>0</v>
      </c>
      <c r="AG1595" s="105" t="str">
        <f>AG1600</f>
        <v>Disponível</v>
      </c>
      <c r="AH1595" s="157">
        <f>IFERROR(ABS((AH1598-AH1599)/AH1598),0)</f>
        <v>0</v>
      </c>
      <c r="AJ1595" s="105" t="str">
        <f>AJ1600</f>
        <v>Disponível</v>
      </c>
      <c r="AK1595" s="157">
        <f>IFERROR(ABS((AK1598-AK1599)/AK1598),0)</f>
        <v>0</v>
      </c>
      <c r="AM1595" s="105" t="str">
        <f>AM1600</f>
        <v>Disponível</v>
      </c>
      <c r="AN1595" s="157">
        <f>IFERROR(ABS((AN1598-AN1599)/AN1598),0)</f>
        <v>0</v>
      </c>
      <c r="AP1595" s="105" t="str">
        <f>AP1600</f>
        <v>Disponível</v>
      </c>
      <c r="AQ1595" s="157">
        <f>IFERROR(ABS((AQ1598-AQ1599)/AQ1598),0)</f>
        <v>0</v>
      </c>
      <c r="AS1595" s="105" t="str">
        <f>AS1600</f>
        <v>Disponível</v>
      </c>
      <c r="AT1595" s="157">
        <f>IFERROR(ABS((AT1598-AT1599)/AT1598),0)</f>
        <v>0</v>
      </c>
    </row>
    <row r="1596" spans="1:47" ht="15" customHeight="1" x14ac:dyDescent="0.25">
      <c r="B1596" s="3" t="s">
        <v>1645</v>
      </c>
      <c r="C1596" s="8" t="str">
        <f>'1_geral'!$D$2</f>
        <v/>
      </c>
      <c r="E1596" s="647"/>
      <c r="F1596" s="647"/>
      <c r="G1596" s="647"/>
      <c r="I1596" s="35"/>
      <c r="J1596" s="35" t="e">
        <f>(J1598-J1599)/J1598</f>
        <v>#DIV/0!</v>
      </c>
      <c r="K1596" s="35"/>
      <c r="L1596" s="165"/>
      <c r="M1596" s="165" t="e">
        <f>(M1598-M1599)/M1598</f>
        <v>#DIV/0!</v>
      </c>
      <c r="N1596" s="165"/>
      <c r="O1596" s="165"/>
      <c r="P1596" s="165" t="e">
        <f>(P1598-P1599)/P1598</f>
        <v>#DIV/0!</v>
      </c>
      <c r="Q1596" s="165"/>
      <c r="R1596" s="165"/>
      <c r="S1596" s="165" t="e">
        <f>(S1598-S1599)/S1598</f>
        <v>#DIV/0!</v>
      </c>
      <c r="T1596" s="165"/>
      <c r="U1596" s="165"/>
      <c r="V1596" s="165" t="e">
        <f>(V1598-V1599)/V1598</f>
        <v>#DIV/0!</v>
      </c>
      <c r="W1596" s="165"/>
      <c r="X1596" s="165"/>
      <c r="Y1596" s="165" t="e">
        <f>(Y1598-Y1599)/Y1598</f>
        <v>#DIV/0!</v>
      </c>
      <c r="Z1596" s="165"/>
      <c r="AA1596" s="165"/>
      <c r="AB1596" s="165" t="e">
        <f>(AB1598-AB1599)/AB1598</f>
        <v>#DIV/0!</v>
      </c>
      <c r="AC1596" s="165"/>
      <c r="AD1596" s="165"/>
      <c r="AE1596" s="165" t="e">
        <f>(AE1598-AE1599)/AE1598</f>
        <v>#DIV/0!</v>
      </c>
      <c r="AF1596" s="165"/>
      <c r="AG1596" s="165"/>
      <c r="AH1596" s="165" t="e">
        <f>(AH1598-AH1599)/AH1598</f>
        <v>#DIV/0!</v>
      </c>
      <c r="AI1596" s="165"/>
      <c r="AJ1596" s="165"/>
      <c r="AK1596" s="165" t="e">
        <f>(AK1598-AK1599)/AK1598</f>
        <v>#DIV/0!</v>
      </c>
      <c r="AL1596" s="165"/>
      <c r="AM1596" s="165"/>
      <c r="AN1596" s="165" t="e">
        <f>(AN1598-AN1599)/AN1598</f>
        <v>#DIV/0!</v>
      </c>
      <c r="AO1596" s="165"/>
      <c r="AP1596" s="165"/>
      <c r="AQ1596" s="165" t="e">
        <f>(AQ1598-AQ1599)/AQ1598</f>
        <v>#DIV/0!</v>
      </c>
      <c r="AR1596" s="165"/>
      <c r="AS1596" s="165"/>
      <c r="AT1596" s="165" t="e">
        <f>(AT1598-AT1599)/AT1598</f>
        <v>#DIV/0!</v>
      </c>
    </row>
    <row r="1597" spans="1:47" ht="15" customHeight="1" x14ac:dyDescent="0.25">
      <c r="B1597" s="3" t="s">
        <v>1646</v>
      </c>
      <c r="C1597" s="6">
        <f>'1_geral'!$D$4</f>
        <v>0</v>
      </c>
      <c r="D1597" s="9"/>
      <c r="E1597" s="31"/>
      <c r="F1597" s="31"/>
      <c r="G1597" s="31"/>
      <c r="I1597" s="648" t="s">
        <v>1647</v>
      </c>
      <c r="J1597" s="648"/>
      <c r="L1597" s="526" t="s">
        <v>125</v>
      </c>
      <c r="M1597" s="526"/>
      <c r="O1597" s="526" t="s">
        <v>143</v>
      </c>
      <c r="P1597" s="526"/>
      <c r="R1597" s="526" t="s">
        <v>126</v>
      </c>
      <c r="S1597" s="526"/>
      <c r="U1597" s="526" t="s">
        <v>144</v>
      </c>
      <c r="V1597" s="526"/>
      <c r="X1597" s="526" t="s">
        <v>145</v>
      </c>
      <c r="Y1597" s="526"/>
      <c r="AA1597" s="526" t="s">
        <v>127</v>
      </c>
      <c r="AB1597" s="526"/>
      <c r="AD1597" s="526" t="s">
        <v>128</v>
      </c>
      <c r="AE1597" s="526"/>
      <c r="AG1597" s="526" t="s">
        <v>146</v>
      </c>
      <c r="AH1597" s="526"/>
      <c r="AJ1597" s="526" t="s">
        <v>147</v>
      </c>
      <c r="AK1597" s="526"/>
      <c r="AM1597" s="526" t="s">
        <v>148</v>
      </c>
      <c r="AN1597" s="526"/>
      <c r="AP1597" s="526" t="s">
        <v>129</v>
      </c>
      <c r="AQ1597" s="526"/>
      <c r="AS1597" s="526" t="s">
        <v>149</v>
      </c>
      <c r="AT1597" s="526"/>
    </row>
    <row r="1598" spans="1:47" ht="15" customHeight="1" x14ac:dyDescent="0.25">
      <c r="E1598" s="32"/>
      <c r="F1598" s="32"/>
      <c r="G1598" s="32"/>
      <c r="I1598" s="105" t="s">
        <v>77</v>
      </c>
      <c r="J1598" s="106">
        <f>SUM(M1598,P1598,S1598,V1598,Y1598,AB1598,AE1598,AH1598,AK1598,AN1598,AQ1598,AT1598)</f>
        <v>0</v>
      </c>
      <c r="L1598" s="105" t="s">
        <v>77</v>
      </c>
      <c r="M1598" s="106">
        <f>IF('3_pessoal'!$ES$3="Carga Horária",0,'3_pessoal'!$ES$3)</f>
        <v>0</v>
      </c>
      <c r="O1598" s="105" t="s">
        <v>77</v>
      </c>
      <c r="P1598" s="106">
        <f>M1598</f>
        <v>0</v>
      </c>
      <c r="R1598" s="105" t="s">
        <v>77</v>
      </c>
      <c r="S1598" s="106">
        <f>M1598</f>
        <v>0</v>
      </c>
      <c r="U1598" s="105" t="s">
        <v>77</v>
      </c>
      <c r="V1598" s="106">
        <f>M1598</f>
        <v>0</v>
      </c>
      <c r="X1598" s="105" t="s">
        <v>77</v>
      </c>
      <c r="Y1598" s="106">
        <f>M1598</f>
        <v>0</v>
      </c>
      <c r="AA1598" s="105" t="s">
        <v>77</v>
      </c>
      <c r="AB1598" s="106">
        <f>M1598</f>
        <v>0</v>
      </c>
      <c r="AD1598" s="105" t="s">
        <v>77</v>
      </c>
      <c r="AE1598" s="106">
        <f>M1598</f>
        <v>0</v>
      </c>
      <c r="AG1598" s="105" t="s">
        <v>77</v>
      </c>
      <c r="AH1598" s="106">
        <f>M1598</f>
        <v>0</v>
      </c>
      <c r="AJ1598" s="105" t="s">
        <v>77</v>
      </c>
      <c r="AK1598" s="106">
        <f>M1598</f>
        <v>0</v>
      </c>
      <c r="AM1598" s="105" t="s">
        <v>77</v>
      </c>
      <c r="AN1598" s="106">
        <f>M1598</f>
        <v>0</v>
      </c>
      <c r="AP1598" s="105" t="s">
        <v>77</v>
      </c>
      <c r="AQ1598" s="106">
        <f>M1598</f>
        <v>0</v>
      </c>
      <c r="AS1598" s="105" t="s">
        <v>77</v>
      </c>
      <c r="AT1598" s="106">
        <f>M1598</f>
        <v>0</v>
      </c>
    </row>
    <row r="1599" spans="1:47" ht="15" customHeight="1" x14ac:dyDescent="0.25">
      <c r="A1599" s="523" t="s">
        <v>68</v>
      </c>
      <c r="B1599" s="526" t="s">
        <v>2</v>
      </c>
      <c r="C1599" s="526" t="s">
        <v>3</v>
      </c>
      <c r="E1599" s="526" t="s">
        <v>241</v>
      </c>
      <c r="F1599" s="526"/>
      <c r="G1599" s="526"/>
      <c r="I1599" s="105" t="s">
        <v>245</v>
      </c>
      <c r="J1599" s="106">
        <f>SUM(L1603:AT1652)</f>
        <v>0</v>
      </c>
      <c r="L1599" s="105" t="s">
        <v>245</v>
      </c>
      <c r="M1599" s="106">
        <f>SUM(L1603:M1652)</f>
        <v>0</v>
      </c>
      <c r="O1599" s="105" t="s">
        <v>245</v>
      </c>
      <c r="P1599" s="106">
        <f>SUM(O1603:P1652)</f>
        <v>0</v>
      </c>
      <c r="R1599" s="105" t="s">
        <v>245</v>
      </c>
      <c r="S1599" s="106">
        <f>SUM(R1603:S1652)</f>
        <v>0</v>
      </c>
      <c r="U1599" s="105" t="s">
        <v>245</v>
      </c>
      <c r="V1599" s="106">
        <f>SUM(U1603:V1652)</f>
        <v>0</v>
      </c>
      <c r="X1599" s="105" t="s">
        <v>245</v>
      </c>
      <c r="Y1599" s="106">
        <f>SUM(X1603:Y1652)</f>
        <v>0</v>
      </c>
      <c r="AA1599" s="105" t="s">
        <v>245</v>
      </c>
      <c r="AB1599" s="106">
        <f>SUM(AA1603:AB1652)</f>
        <v>0</v>
      </c>
      <c r="AD1599" s="105" t="s">
        <v>245</v>
      </c>
      <c r="AE1599" s="106">
        <f>SUM(AD1603:AE1652)</f>
        <v>0</v>
      </c>
      <c r="AG1599" s="105" t="s">
        <v>245</v>
      </c>
      <c r="AH1599" s="106">
        <f>SUM(AG1603:AH1652)</f>
        <v>0</v>
      </c>
      <c r="AJ1599" s="105" t="s">
        <v>245</v>
      </c>
      <c r="AK1599" s="106">
        <f>SUM(AJ1603:AK1652)</f>
        <v>0</v>
      </c>
      <c r="AM1599" s="105" t="s">
        <v>245</v>
      </c>
      <c r="AN1599" s="106">
        <f>SUM(AM1603:AN1652)</f>
        <v>0</v>
      </c>
      <c r="AP1599" s="105" t="s">
        <v>245</v>
      </c>
      <c r="AQ1599" s="106">
        <f>SUM(AP1603:AQ1652)</f>
        <v>0</v>
      </c>
      <c r="AS1599" s="105" t="s">
        <v>245</v>
      </c>
      <c r="AT1599" s="106">
        <f>SUM(AS1603:AT1652)</f>
        <v>0</v>
      </c>
    </row>
    <row r="1600" spans="1:47" ht="15" customHeight="1" x14ac:dyDescent="0.25">
      <c r="A1600" s="524"/>
      <c r="B1600" s="526"/>
      <c r="C1600" s="526"/>
      <c r="E1600" s="643" t="str">
        <f>CONCATENATE(parametros!$C$3," (min)")</f>
        <v>Presencial (min)</v>
      </c>
      <c r="F1600" s="644" t="str">
        <f>CONCATENATE(parametros!$M$3," (min)")</f>
        <v>Teletrabalho (min)</v>
      </c>
      <c r="G1600" s="645" t="s">
        <v>242</v>
      </c>
      <c r="I1600" s="105" t="str">
        <f>IF(J1599&gt;J1598,"Excesso","Disponível")</f>
        <v>Disponível</v>
      </c>
      <c r="J1600" s="106">
        <f>ABS(J1598-J1599)</f>
        <v>0</v>
      </c>
      <c r="L1600" s="105" t="str">
        <f>IF(M1599&gt;M1598,"Excesso","Disponível")</f>
        <v>Disponível</v>
      </c>
      <c r="M1600" s="106">
        <f>ABS(M1598*11/12-SUM(L1603:M1652))</f>
        <v>0</v>
      </c>
      <c r="O1600" s="105" t="str">
        <f>IF(P1599&gt;P1598,"Excesso","Disponível")</f>
        <v>Disponível</v>
      </c>
      <c r="P1600" s="106">
        <f>ABS(P1598*11/12-SUM(O1603:P1652))</f>
        <v>0</v>
      </c>
      <c r="R1600" s="105" t="str">
        <f>IF(S1599&gt;S1598,"Excesso","Disponível")</f>
        <v>Disponível</v>
      </c>
      <c r="S1600" s="106">
        <f>ABS(S1598*11/12-SUM(R1603:S1652))</f>
        <v>0</v>
      </c>
      <c r="U1600" s="105" t="str">
        <f>IF(V1599&gt;V1598,"Excesso","Disponível")</f>
        <v>Disponível</v>
      </c>
      <c r="V1600" s="106">
        <f>ABS(V1598*11/12-SUM(U1603:V1652))</f>
        <v>0</v>
      </c>
      <c r="X1600" s="105" t="str">
        <f>IF(Y1599&gt;Y1598,"Excesso","Disponível")</f>
        <v>Disponível</v>
      </c>
      <c r="Y1600" s="106">
        <f>ABS(Y1598*11/12-SUM(X1603:Y1652))</f>
        <v>0</v>
      </c>
      <c r="AA1600" s="105" t="str">
        <f>IF(AB1599&gt;AB1598,"Excesso","Disponível")</f>
        <v>Disponível</v>
      </c>
      <c r="AB1600" s="106">
        <f>ABS(AB1598*11/12-SUM(AA1603:AB1652))</f>
        <v>0</v>
      </c>
      <c r="AD1600" s="105" t="str">
        <f>IF(AE1599&gt;AE1598,"Excesso","Disponível")</f>
        <v>Disponível</v>
      </c>
      <c r="AE1600" s="106">
        <f>ABS(AE1598*11/12-SUM(AD1603:AE1652))</f>
        <v>0</v>
      </c>
      <c r="AG1600" s="105" t="str">
        <f>IF(AH1599&gt;AH1598,"Excesso","Disponível")</f>
        <v>Disponível</v>
      </c>
      <c r="AH1600" s="106">
        <f>ABS(AH1598*11/12-SUM(AG1603:AH1652))</f>
        <v>0</v>
      </c>
      <c r="AJ1600" s="105" t="str">
        <f>IF(AK1599&gt;AK1598,"Excesso","Disponível")</f>
        <v>Disponível</v>
      </c>
      <c r="AK1600" s="106">
        <f>ABS(AK1598*11/12-SUM(AJ1603:AK1652))</f>
        <v>0</v>
      </c>
      <c r="AM1600" s="105" t="str">
        <f>IF(AN1599&gt;AN1598,"Excesso","Disponível")</f>
        <v>Disponível</v>
      </c>
      <c r="AN1600" s="106">
        <f>ABS(AN1598*11/12-SUM(AM1603:AN1652))</f>
        <v>0</v>
      </c>
      <c r="AP1600" s="105" t="str">
        <f>IF(AQ1599&gt;AQ1598,"Excesso","Disponível")</f>
        <v>Disponível</v>
      </c>
      <c r="AQ1600" s="106">
        <f>ABS(AQ1598*11/12-SUM(AP1603:AQ1652))</f>
        <v>0</v>
      </c>
      <c r="AS1600" s="105" t="str">
        <f>IF(AT1599&gt;AT1598,"Excesso","Disponível")</f>
        <v>Disponível</v>
      </c>
      <c r="AT1600" s="106">
        <f>ABS(AT1598*11/12-SUM(AS1603:AT1652))</f>
        <v>0</v>
      </c>
    </row>
    <row r="1601" spans="1:47" ht="15" customHeight="1" x14ac:dyDescent="0.25">
      <c r="A1601" s="524"/>
      <c r="B1601" s="526"/>
      <c r="C1601" s="526"/>
      <c r="E1601" s="643"/>
      <c r="F1601" s="644"/>
      <c r="G1601" s="646"/>
      <c r="I1601" s="161">
        <f>IFERROR(SUM(I1603:I1652)/(SUM(I1603:I1652)+SUM(J1603:J1652)),0)</f>
        <v>0</v>
      </c>
      <c r="J1601" s="161">
        <f>IFERROR(SUM(J1603:J1652)/(SUM(I1603:I1652)+SUM(J1603:J1652)),0)</f>
        <v>0</v>
      </c>
      <c r="L1601" s="110">
        <f>IFERROR(SUM(L1603:L1652)/(SUM(L1603:L1652)+SUM(M1603:M1652)),0)</f>
        <v>0</v>
      </c>
      <c r="M1601" s="111">
        <f>IFERROR(SUM(M1603:M1652)/(SUM(L1603:L1652)+SUM(M1603:M1652)),0)</f>
        <v>0</v>
      </c>
      <c r="O1601" s="110">
        <f>IFERROR(SUM(O1603:O1652)/(SUM(O1603:O1652)+SUM(P1603:P1652)),0)</f>
        <v>0</v>
      </c>
      <c r="P1601" s="111">
        <f>IFERROR(SUM(P1603:P1652)/(SUM(O1603:O1652)+SUM(P1603:P1652)),0)</f>
        <v>0</v>
      </c>
      <c r="R1601" s="110">
        <f>IFERROR(SUM(R1603:R1652)/(SUM(R1603:R1652)+SUM(S1603:S1652)),0)</f>
        <v>0</v>
      </c>
      <c r="S1601" s="111">
        <f>IFERROR(SUM(S1603:S1652)/(SUM(R1603:R1652)+SUM(S1603:S1652)),0)</f>
        <v>0</v>
      </c>
      <c r="U1601" s="110">
        <f>IFERROR(SUM(U1603:U1652)/(SUM(U1603:U1652)+SUM(V1603:V1652)),0)</f>
        <v>0</v>
      </c>
      <c r="V1601" s="111">
        <f>IFERROR(SUM(V1603:V1652)/(SUM(U1603:U1652)+SUM(V1603:V1652)),0)</f>
        <v>0</v>
      </c>
      <c r="X1601" s="110">
        <f>IFERROR(SUM(X1603:X1652)/(SUM(X1603:X1652)+SUM(Y1603:Y1652)),0)</f>
        <v>0</v>
      </c>
      <c r="Y1601" s="111">
        <f>IFERROR(SUM(Y1603:Y1652)/(SUM(X1603:X1652)+SUM(Y1603:Y1652)),0)</f>
        <v>0</v>
      </c>
      <c r="AA1601" s="110">
        <f>IFERROR(SUM(AA1603:AA1652)/(SUM(AA1603:AA1652)+SUM(AB1603:AB1652)),0)</f>
        <v>0</v>
      </c>
      <c r="AB1601" s="111">
        <f>IFERROR(SUM(AB1603:AB1652)/(SUM(AA1603:AA1652)+SUM(AB1603:AB1652)),0)</f>
        <v>0</v>
      </c>
      <c r="AD1601" s="110">
        <f>IFERROR(SUM(AD1603:AD1652)/(SUM(AD1603:AD1652)+SUM(AE1603:AE1652)),0)</f>
        <v>0</v>
      </c>
      <c r="AE1601" s="111">
        <f>IFERROR(SUM(AE1603:AE1652)/(SUM(AD1603:AD1652)+SUM(AE1603:AE1652)),0)</f>
        <v>0</v>
      </c>
      <c r="AG1601" s="110">
        <f>IFERROR(SUM(AG1603:AG1652)/(SUM(AG1603:AG1652)+SUM(AH1603:AH1652)),0)</f>
        <v>0</v>
      </c>
      <c r="AH1601" s="111">
        <f>IFERROR(SUM(AH1603:AH1652)/(SUM(AG1603:AG1652)+SUM(AH1603:AH1652)),0)</f>
        <v>0</v>
      </c>
      <c r="AJ1601" s="110">
        <f>IFERROR(SUM(AJ1603:AJ1652)/(SUM(AJ1603:AJ1652)+SUM(AK1603:AK1652)),0)</f>
        <v>0</v>
      </c>
      <c r="AK1601" s="111">
        <f>IFERROR(SUM(AK1603:AK1652)/(SUM(AJ1603:AJ1652)+SUM(AK1603:AK1652)),0)</f>
        <v>0</v>
      </c>
      <c r="AM1601" s="110">
        <f>IFERROR(SUM(AM1603:AM1652)/(SUM(AM1603:AM1652)+SUM(AN1603:AN1652)),0)</f>
        <v>0</v>
      </c>
      <c r="AN1601" s="111">
        <f>IFERROR(SUM(AN1603:AN1652)/(SUM(AM1603:AM1652)+SUM(AN1603:AN1652)),0)</f>
        <v>0</v>
      </c>
      <c r="AP1601" s="110">
        <f>IFERROR(SUM(AP1603:AP1652)/(SUM(AP1603:AP1652)+SUM(AQ1603:AQ1652)),0)</f>
        <v>0</v>
      </c>
      <c r="AQ1601" s="111">
        <f>IFERROR(SUM(AQ1603:AQ1652)/(SUM(AP1603:AP1652)+SUM(AQ1603:AQ1652)),0)</f>
        <v>0</v>
      </c>
      <c r="AS1601" s="110">
        <f>IFERROR(SUM(AS1603:AS1652)/(SUM(AS1603:AS1652)+SUM(AT1603:AT1652)),0)</f>
        <v>0</v>
      </c>
      <c r="AT1601" s="111">
        <f>IFERROR(SUM(AT1603:AT1652)/(SUM(AS1603:AS1652)+SUM(AT1603:AT1652)),0)</f>
        <v>0</v>
      </c>
    </row>
    <row r="1602" spans="1:47" ht="15" customHeight="1" x14ac:dyDescent="0.25">
      <c r="A1602" s="525"/>
      <c r="B1602" s="526"/>
      <c r="C1602" s="526"/>
      <c r="E1602" s="643"/>
      <c r="F1602" s="644"/>
      <c r="G1602" s="646"/>
      <c r="I1602" s="36">
        <f>parametros!C1599</f>
        <v>0</v>
      </c>
      <c r="J1602" s="77">
        <f>parametros!M1599</f>
        <v>0</v>
      </c>
      <c r="K1602" s="1"/>
      <c r="L1602" s="109" t="str">
        <f>parametros!$C$3</f>
        <v>Presencial</v>
      </c>
      <c r="M1602" s="77" t="str">
        <f>parametros!$M$3</f>
        <v>Teletrabalho</v>
      </c>
      <c r="N1602" s="1"/>
      <c r="O1602" s="109" t="str">
        <f>parametros!$C$3</f>
        <v>Presencial</v>
      </c>
      <c r="P1602" s="77" t="str">
        <f>parametros!$M$3</f>
        <v>Teletrabalho</v>
      </c>
      <c r="Q1602" s="1"/>
      <c r="R1602" s="109" t="str">
        <f>parametros!$C$3</f>
        <v>Presencial</v>
      </c>
      <c r="S1602" s="77" t="str">
        <f>parametros!$M$3</f>
        <v>Teletrabalho</v>
      </c>
      <c r="T1602" s="1"/>
      <c r="U1602" s="109" t="str">
        <f>parametros!$C$3</f>
        <v>Presencial</v>
      </c>
      <c r="V1602" s="77" t="str">
        <f>parametros!$M$3</f>
        <v>Teletrabalho</v>
      </c>
      <c r="W1602" s="1"/>
      <c r="X1602" s="109" t="str">
        <f>parametros!$C$3</f>
        <v>Presencial</v>
      </c>
      <c r="Y1602" s="77" t="str">
        <f>parametros!$M$3</f>
        <v>Teletrabalho</v>
      </c>
      <c r="Z1602" s="1"/>
      <c r="AA1602" s="109" t="str">
        <f>parametros!$C$3</f>
        <v>Presencial</v>
      </c>
      <c r="AB1602" s="77" t="str">
        <f>parametros!$M$3</f>
        <v>Teletrabalho</v>
      </c>
      <c r="AC1602" s="1"/>
      <c r="AD1602" s="109" t="str">
        <f>parametros!$C$3</f>
        <v>Presencial</v>
      </c>
      <c r="AE1602" s="77" t="str">
        <f>parametros!$M$3</f>
        <v>Teletrabalho</v>
      </c>
      <c r="AF1602" s="1"/>
      <c r="AG1602" s="109" t="str">
        <f>parametros!$C$3</f>
        <v>Presencial</v>
      </c>
      <c r="AH1602" s="77" t="str">
        <f>parametros!$M$3</f>
        <v>Teletrabalho</v>
      </c>
      <c r="AI1602" s="1"/>
      <c r="AJ1602" s="109" t="str">
        <f>parametros!$C$3</f>
        <v>Presencial</v>
      </c>
      <c r="AK1602" s="77" t="str">
        <f>parametros!$M$3</f>
        <v>Teletrabalho</v>
      </c>
      <c r="AL1602" s="1"/>
      <c r="AM1602" s="109" t="str">
        <f>parametros!$C$3</f>
        <v>Presencial</v>
      </c>
      <c r="AN1602" s="77" t="str">
        <f>parametros!$M$3</f>
        <v>Teletrabalho</v>
      </c>
      <c r="AO1602" s="1"/>
      <c r="AP1602" s="109" t="str">
        <f>parametros!$C$3</f>
        <v>Presencial</v>
      </c>
      <c r="AQ1602" s="77" t="str">
        <f>parametros!$M$3</f>
        <v>Teletrabalho</v>
      </c>
      <c r="AR1602" s="1"/>
      <c r="AS1602" s="109" t="str">
        <f>parametros!$C$3</f>
        <v>Presencial</v>
      </c>
      <c r="AT1602" s="77" t="str">
        <f>parametros!$M$3</f>
        <v>Teletrabalho</v>
      </c>
    </row>
    <row r="1603" spans="1:47" ht="15" customHeight="1" x14ac:dyDescent="0.25">
      <c r="A1603" s="10" t="str">
        <f>IF('1_geral'!$D$10="","",'1_geral'!$A$10)</f>
        <v/>
      </c>
      <c r="B1603" s="48" t="str">
        <f>IF('1_geral'!$G$10="","",'1_geral'!$G$10)</f>
        <v/>
      </c>
      <c r="C1603" s="48" t="str">
        <f>IF('1_geral'!$D$10="","",'1_geral'!$D$10)</f>
        <v/>
      </c>
      <c r="D1603" s="35" t="str">
        <f>IF(C1603="","",1/'3_pessoal'!C$10)</f>
        <v/>
      </c>
      <c r="E1603" s="11">
        <f>IF(C1603="",0,'3_pessoal'!ES$10)</f>
        <v>0</v>
      </c>
      <c r="F1603" s="107">
        <f>IF(C1603="",0,'3_pessoal'!EU$10)</f>
        <v>0</v>
      </c>
      <c r="G1603" s="11">
        <f>IF(C1603="",0,SUM(E1603,F1603))</f>
        <v>0</v>
      </c>
      <c r="I1603" s="11">
        <f t="shared" ref="I1603:I1634" si="783">IF(C1603="",0,SUM(L1603,O1603,R1603,U1603,X1603,AA1603,AD1603,AG1603,AJ1603,AM1603,AP1603,AS1603))</f>
        <v>0</v>
      </c>
      <c r="J1603" s="112">
        <f t="shared" ref="J1603:J1634" si="784">IF(C1603="",0,SUM(M1603,P1603,S1603,V1603,Y1603,AB1603,AE1603,AH1603,AK1603,AN1603,AQ1603,AT1603))</f>
        <v>0</v>
      </c>
      <c r="L1603" s="11">
        <f>IFERROR(IF($E1603="",0,$D1603*IF($AU1603="22d",$E1603,IF($AU1603="4w",$E1603,IF($AU1603="2w",$E1603,IF($AU1603="1m",$E1603,IF($AU1603="1b",$E1603/6,IF($AU1603="1t",$E1603/4,IF($AU1603="1q",$E1603/3,IF($AU1603="1s",$E1603/2,IF($AU1603="1a",$E1603,IF($AU1603="b1",$E1603/2,IF($AU1603="q1",$E1603/3,IF($AU1603="t1",$E1603/4,IF($AU1603="s1",$E1603/6,IF($AU1603="1b1",$E1603/2,0))))))))))))))),0)</f>
        <v>0</v>
      </c>
      <c r="M1603" s="107">
        <f>IFERROR(IF($F1603="",0,$D1603*IF($AU1603="22d",$F1603,IF($AU1603="4w",$F1603,IF($AU1603="2w",$F1603,IF($AU1603="1m",$F1603,IF($AU1603="1b",VF1603/6,IF($AU1603="1t",$F1603/4,IF($AU1603="1q",$F1603/3,IF($AU1603="1s",$F1603/2,IF($AU1603="1a",$F1603,IF($AU1603="b1",$F1603/2,IF($AU1603="q1",$F1603/3,IF($AU1603="t1",$F1603/4,IF($AU1603="s1",$F1603/6,IF($AU1603="1b1",$F1603/2,0))))))))))))))),0)</f>
        <v>0</v>
      </c>
      <c r="O1603" s="11">
        <f>IFERROR(IF($E1603="",0,$D1603*IF($AU1603="22d",$E1603,IF($AU1603="4w",$E1603,IF($AU1603="2w",$E1603,IF($AU1603="1m",$E1603,IF($AU1603="2b",$E1603/6,IF($AU1603="2t",$E1603/4,IF($AU1603="2q",$E1603/3,IF($AU1603="2s",$E1603/2,IF($AU1603="2a",$E1603,IF($AU1603="b1",$E1603/2,IF($AU1603="q1",$E1603/3,IF($AU1603="t1",$E1603/4,IF($AU1603="s1",$E1603/6,IF($AU1603="2b2",$E1603/2,0))))))))))))))),0)</f>
        <v>0</v>
      </c>
      <c r="P1603" s="107">
        <f>IFERROR(IF($F1603="",0,$D1603*IF($AU1603="22d",$F1603,IF($AU1603="4w",$F1603,IF($AU1603="2w",$F1603,IF($AU1603="1m",$F1603,IF($AU1603="2b",$F1603/6,IF($AU1603="2t",$F1603/4,IF($AU1603="2q",$F1603/3,IF($AU1603="2s",$F1603/2,IF($AU1603="2a",$F1603,IF($AU1603="b1",$F1603/2,IF($AU1603="q1",$F1603/3,IF($AU1603="t1",$F1603/4,IF($AU1603="s1",$F1603/6,IF($AU1603="2b2",$F1603/2,0))))))))))))))),0)</f>
        <v>0</v>
      </c>
      <c r="R1603" s="11">
        <f>IFERROR(IF($E1603="",0,$D1603*IF($AU1603="22d",$E1603,IF($AU1603="4w",$E1603,IF($AU1603="2w",$E1603,IF($AU1603="1m",$E1603,IF($AU1603="1b",$E1603/6,IF($AU1603="3t",$E1603/4,IF($AU1603="3q",$E1603/3,IF($AU1603="3s",$E1603/2,IF($AU1603="3a",$E1603,IF($AU1603="b2",$E1603/2,IF($AU1603="q1",$E1603/3,IF($AU1603="t1",$E1603/4,IF($AU1603="s1",$E1603/6,IF($AU1603="2b2",$E1603/2,0))))))))))))))),0)</f>
        <v>0</v>
      </c>
      <c r="S1603" s="107">
        <f>IFERROR(IF($F1603="",0,$D1603*IF($AU1603="22d",$F1603,IF($AU1603="4w",$F1603,IF($AU1603="2w",$F1603,IF($AU1603="1m",$F1603,IF($AU1603="1b",$F1603/6,IF($AU1603="3t",$F1603/4,IF($AU1603="3q",$F1603/3,IF($AU1603="3s",$F1603/2,IF($AU1603="3a",$F1603,IF($AU1603="b2",$F1603/2,IF($AU1603="q1",$F1603/3,IF($AU1603="t1",$F1603/4,IF($AU1603="s1",$F1603/6,IF($AU1603="2b2",$F1603/2,0))))))))))))))),0)</f>
        <v>0</v>
      </c>
      <c r="U1603" s="11">
        <f>IFERROR(IF($E1603="",0,$D1603*IF($AU1603="22d",$E1603,IF($AU1603="4w",$E1603,IF($AU1603="2w",$E1603,IF($AU1603="1m",$E1603,IF($AU1603="2b",$E1603/6,IF($AU1603="1t",$E1603/4,IF($AU1603="4q",$E1603/3,IF($AU1603="4s",$E1603/2,IF($AU1603="4a",$E1603,IF($AU1603="b2",$E1603/2,IF($AU1603="q1",$E1603/3,IF($AU1603="t2",$E1603/4,IF($AU1603="s1",$E1603/6,IF($AU1603="3b3",$E1603/2,0))))))))))))))),0)</f>
        <v>0</v>
      </c>
      <c r="V1603" s="107">
        <f>IFERROR(IF($F1603="",0,$D1603*IF($AU1603="22d",$F1603,IF($AU1603="4w",$F1603,IF($AU1603="2w",$F1603,IF($AU1603="1m",$F1603,IF($AU1603="2b",$F1603/6,IF($AU1603="1t",$F1603/4,IF($AU1603="4q",$F1603/3,IF($AU1603="4s",$F1603/2,IF($AU1603="4a",$F1603,IF($AU1603="b2",$F1603/2,IF($AU1603="q1",$F1603/3,IF($AU1603="t2",$F1603/4,IF($AU1603="s1",$F1603/6,IF($AU1603="3b3",$F1603/2,0))))))))))))))),0)</f>
        <v>0</v>
      </c>
      <c r="X1603" s="11">
        <f>IFERROR(IF($E1603="",0,$D1603*IF($AU1603="22d",$E1603,IF($AU1603="4w",$E1603,IF($AU1603="2w",$E1603,IF($AU1603="1m",$E1603,IF($AU1603="1b",$E1603/6,IF($AU1603="2t",$E1603/4,IF($AU1603="1q",$E1603/3,IF($AU1603="5s",$E1603/2,IF($AU1603="5a",$E1603,IF($AU1603="b3",$E1603/2,IF($AU1603="q2",$E1603/3,IF($AU1603="t2",$E1603/4,IF($AU1603="s1",$E1603/6,IF($AU1603="3b3",$E1603/2,0))))))))))))))),0)</f>
        <v>0</v>
      </c>
      <c r="Y1603" s="107">
        <f>IFERROR(IF($F1603="",0,$D1603*IF($AU1603="22d",$F1603,IF($AU1603="4w",$F1603,IF($AU1603="2w",$F1603,IF($AU1603="1m",$F1603,IF($AU1603="1b",$F1603/6,IF($AU1603="2t",$F1603/4,IF($AU1603="1q",$F1603/3,IF($AU1603="5s",$F1603/2,IF($AU1603="5a",$F1603,IF($AU1603="b3",$F1603/2,IF($AU1603="q2",$F1603/3,IF($AU1603="t2",$F1603/4,IF($AU1603="s1",$F1603/6,IF($AU1603="3b3",$F1603/2,0))))))))))))))),0)</f>
        <v>0</v>
      </c>
      <c r="AA1603" s="11">
        <f>IFERROR(IF($E1603="",0,$D1603*IF($AU1603="22d",$E1603,IF($AU1603="4w",$E1603,IF($AU1603="2w",$E1603,IF($AU1603="1m",$E1603,IF($AU1603="2b",$E1603/6,IF($AU1603="3t",$E1603/4,IF($AU1603="2q",$E1603/3,IF($AU1603="6s",$E1603/2,IF($AU1603="6a",$E1603,IF($AU1603="b3",$E1603/2,IF($AU1603="q2",$E1603/3,IF($AU1603="t2",$E1603/4,IF($AU1603="s1",$E1603/6,IF($AU1603="4b4",$E1603/2,0))))))))))))))),0)</f>
        <v>0</v>
      </c>
      <c r="AB1603" s="107">
        <f>IFERROR(IF($F1603="",0,$D1603*IF($AU1603="22d",$F1603,IF($AU1603="4w",$F1603,IF($AU1603="2w",$F1603,IF($AU1603="1m",$F1603,IF($AU1603="2b",$F1603/6,IF($AU1603="3t",$F1603/4,IF($AU1603="2q",$F1603/3,IF($AU1603="6s",$F1603/2,IF($AU1603="6a",$F1603,IF($AU1603="b3",$F1603/2,IF($AU1603="q2",$F1603/3,IF($AU1603="t2",$F1603/4,IF($AU1603="s1",$F1603/6,IF($AU1603="4b4",$F1603/2,0))))))))))))))),0)</f>
        <v>0</v>
      </c>
      <c r="AD1603" s="11">
        <f>IFERROR(IF($E1603="",0,$D1603*IF($AU1603="22d",$E1603,IF($AU1603="4w",$E1603,IF($AU1603="2w",$E1603,IF($AU1603="1m",$E1603,IF($AU1603="1b",$E1603/6,IF($AU1603="1t",$E1603/4,IF($AU1603="3q",$E1603/3,IF($AU1603="1s",$E1603/2,IF($AU1603="7a",$E1603,IF($AU1603="b3",$E1603/2,IF($AU1603="q2",$E1603/3,IF($AU1603="t3",$E1603/4,IF($AU1603="s2",$E1603/6,IF($AU1603="4b4",$E1603/2,0))))))))))))))),0)</f>
        <v>0</v>
      </c>
      <c r="AE1603" s="107">
        <f>IFERROR(IF($F1603="",0,$D1603*IF($AU1603="22d",$F1603,IF($AU1603="4w",$F1603,IF($AU1603="2w",$F1603,IF($AU1603="1m",$F1603,IF($AU1603="1b",$F1603/6,IF($AU1603="1t",$F1603/4,IF($AU1603="3q",$F1603/3,IF($AU1603="1s",$F1603/2,IF($AU1603="7a",$F1603,IF($AU1603="b3",$F1603/2,IF($AU1603="q2",$F1603/3,IF($AU1603="t3",$F1603/4,IF($AU1603="s2",$F1603/6,IF($AU1603="4b4",$F1603/2,0))))))))))))))),0)</f>
        <v>0</v>
      </c>
      <c r="AG1603" s="11">
        <f>IFERROR(IF($E1603="",0,$D1603*IF($AU1603="22d",$E1603,IF($AU1603="4w",$E1603,IF($AU1603="2w",$E1603,IF($AU1603="1m",$E1603,IF($AU1603="2b",$E1603/6,IF($AU1603="2t",$E1603/4,IF($AU1603="4q",$E1603/3,IF($AU1603="2s",$E1603/2,IF($AU1603="8a",$E1603,IF($AU1603="b4",$E1603/2,IF($AU1603="q2",$E1603/3,IF($AU1603="t3",$E1603/4,IF($AU1603="s2",$E1603/6,IF($AU1603="5b5",$E1603/2,0))))))))))))))),0)</f>
        <v>0</v>
      </c>
      <c r="AH1603" s="107">
        <f>IFERROR(IF($F1603="",0,$D1603*IF($AU1603="22d",$F1603,IF($AU1603="4w",$F1603,IF($AU1603="2w",$F1603,IF($AU1603="1m",$F1603,IF($AU1603="2b",$F1603/6,IF($AU1603="2t",$F1603/4,IF($AU1603="4q",$F1603/3,IF($AU1603="2s",$F1603/2,IF($AU1603="8a",$F1603,IF($AU1603="b4",$F1603/2,IF($AU1603="q2",$F1603/3,IF($AU1603="t3",$F1603/4,IF($AU1603="s2",$F1603/6,IF($AU1603="5b5",$F1603/2,0))))))))))))))),0)</f>
        <v>0</v>
      </c>
      <c r="AJ1603" s="11">
        <f>IFERROR(IF($E1603="",0,$D1603*IF($AU1603="22d",$E1603,IF($AU1603="4w",$E1603,IF($AU1603="2w",$E1603,IF($AU1603="1m",$E1603,IF($AU1603="1b",$E1603/6,IF($AU1603="3t",$E1603/4,IF($AU1603="1q",$E1603/3,IF($AU1603="3s",$E1603/2,IF($AU1603="9a",$E1603,IF($AU1603="b5",$E1603/2,IF($AU1603="q3",$E1603/3,IF($AU1603="t3",$E1603/4,IF($AU1603="s2",$E1603/6,IF($AU1603="5b5",$E1603/2,0))))))))))))))),0)</f>
        <v>0</v>
      </c>
      <c r="AK1603" s="107">
        <f>IFERROR(IF($F1603="",0,$D1603*IF($AU1603="22d",$F1603,IF($AU1603="4w",$F1603,IF($AU1603="2w",$F1603,IF($AU1603="1m",$F1603,IF($AU1603="1b",$F1603/6,IF($AU1603="3t",$F1603/4,IF($AU1603="1q",$F1603/3,IF($AU1603="3s",$F1603/2,IF($AU1603="9a",$F1603,IF($AU1603="b5",$F1603/2,IF($AU1603="q3",$F1603/3,IF($AU1603="t3",$F1603/4,IF($AU1603="s2",$F1603/6,IF($AU1603="5b5",$F1603/2,0))))))))))))))),0)</f>
        <v>0</v>
      </c>
      <c r="AM1603" s="11">
        <f>IFERROR(IF($E1603="",0,$D1603*IF($AU1603="22d",$E1603,IF($AU1603="4w",$E1603,IF($AU1603="2w",$E1603,IF($AU1603="1m",$E1603,IF($AU1603="2b",$E1603/6,IF($AU1603="1t",$E1603/4,IF($AU1603="2q",$E1603/3,IF($AU1603="4s",$E1603/2,IF($AU1603="10a",$E1603,IF($AU1603="b5",$E1603/2,IF($AU1603="q3",$E1603/3,IF($AU1603="t4",$E1603/4,IF($AU1603="s2",$E1603/6,IF($AU1603="6b6",$E1603/2,0))))))))))))))),0)</f>
        <v>0</v>
      </c>
      <c r="AN1603" s="107">
        <f>IFERROR(IF($F1603="",0,$D1603*IF($AU1603="22d",$F1603,IF($AU1603="4w",$F1603,IF($AU1603="2w",$F1603,IF($AU1603="1m",$F1603,IF($AU1603="2b",$F1603/6,IF($AU1603="1t",$F1603/4,IF($AU1603="2q",$F1603/3,IF($AU1603="4s",$F1603/2,IF($AU1603="10a",$F1603,IF($AU1603="b5",$F1603/2,IF($AU1603="q3",$F1603/3,IF($AU1603="t4",$F1603/4,IF($AU1603="s2",$F1603/6,IF($AU1603="6b6",$F1603/2,0))))))))))))))),0)</f>
        <v>0</v>
      </c>
      <c r="AP1603" s="11">
        <f>IFERROR(IF($E1603="",0,$D1603*IF($AU1603="22d",$E1603,IF($AU1603="4w",$E1603,IF($AU1603="2w",$E1603,IF($AU1603="1m",$E1603,IF($AU1603="1b",$E1603/6,IF($AU1603="2t",$E1603/4,IF($AU1603="3q",$E1603/3,IF($AU1603="5s",$E1603/2,IF($AU1603="11a",$E1603,IF($AU1603="b6",$E1603/2,IF($AU1603="q3",$E1603/3,IF($AU1603="t4",$E1603/4,IF($AU1603="s2",$E1603/6,IF($AU1603="6b6",$E1603/2,0))))))))))))))),0)</f>
        <v>0</v>
      </c>
      <c r="AQ1603" s="107">
        <f>IFERROR(IF($F1603="",0,$D1603*IF($AU1603="22d",$F1603,IF($AU1603="4w",$F1603,IF($AU1603="2w",$F1603,IF($AU1603="1m",$F1603,IF($AU1603="1b",$F1603/6,IF($AU1603="2t",$F1603/4,IF($AU1603="3q",$F1603/3,IF($AU1603="5s",$F1603/2,IF($AU1603="11a",$F1603,IF($AU1603="b6",$F1603/2,IF($AU1603="q3",$F1603/3,IF($AU1603="t4",$F1603/4,IF($AU1603="s2",$F1603/6,IF($AU1603="6b6",$F1603/2,0))))))))))))))),0)</f>
        <v>0</v>
      </c>
      <c r="AS1603" s="11">
        <f>IFERROR(IF($E1603="",0,$D1603*IF($AU1603="22d",$E1603,IF($AU1603="4w",$E1603,IF($AU1603="2w",$E1603,IF($AU1603="1m",$E1603,IF($AU1603="2b",$E1603/6,IF($AU1603="3t",$E1603/4,IF($AU1603="4q",$E1603/3,IF($AU1603="6s",$E1603/2,IF($AU1603="12a",$E1603,IF($AU1603="b6",$E1603/2,IF($AU1603="q3",$E1603/3,IF($AU1603="t4",$E1603/4,IF($AU1603="s2",$E1603/6,IF($AU1603="1b1",$E1603/2,0))))))))))))))),0)</f>
        <v>0</v>
      </c>
      <c r="AT1603" s="107">
        <f>IFERROR(IF($F1603="",0,$D1603*IF($AU1603="22d",$F1603,IF($AU1603="4w",$F1603,IF($AU1603="2w",$F1603,IF($AU1603="1m",$F1603,IF($AU1603="2b",$F1603/6,IF($AU1603="3t",$F1603/4,IF($AU1603="4q",$F1603/3,IF($AU1603="6s",$F1603/2,IF($AU1603="12a",$F1603,IF($AU1603="b6",$F1603/2,IF($AU1603="q3",$F1603/3,IF($AU1603="t4",$F1603/4,IF($AU1603="s2",$F1603/6,IF($AU1603="1b1",$F1603/2,0))))))))))))))),0)</f>
        <v>0</v>
      </c>
      <c r="AU1603" s="158" t="str">
        <f>IF(C1603="","",VLOOKUP(B1603,apoio!P:S,4,0))</f>
        <v/>
      </c>
    </row>
    <row r="1604" spans="1:47" ht="15" customHeight="1" x14ac:dyDescent="0.25">
      <c r="A1604" s="7" t="str">
        <f>IF('1_geral'!$D$11="","",'1_geral'!$A$11)</f>
        <v/>
      </c>
      <c r="B1604" s="49" t="str">
        <f>IF('1_geral'!$G$11="","",'1_geral'!$G$11)</f>
        <v/>
      </c>
      <c r="C1604" s="49" t="str">
        <f>IF('1_geral'!$D$11="","",'1_geral'!$D$11)</f>
        <v/>
      </c>
      <c r="D1604" s="35" t="str">
        <f>IF(C1604="","",1/'3_pessoal'!C$11)</f>
        <v/>
      </c>
      <c r="E1604" s="12">
        <f>IF(C1604="",0,'3_pessoal'!ES$11)</f>
        <v>0</v>
      </c>
      <c r="F1604" s="33">
        <f>IF(C1604="",0,'3_pessoal'!EU$11)</f>
        <v>0</v>
      </c>
      <c r="G1604" s="12">
        <f t="shared" ref="G1604:G1652" si="785">IF(C1604="",0,SUM(E1604,F1604))</f>
        <v>0</v>
      </c>
      <c r="I1604" s="12">
        <f t="shared" si="783"/>
        <v>0</v>
      </c>
      <c r="J1604" s="12">
        <f t="shared" si="784"/>
        <v>0</v>
      </c>
      <c r="L1604" s="12">
        <f t="shared" ref="L1604:L1652" si="786">IFERROR(IF($E1604="",0,$D1604*IF($AU1604="22d",$E1604,IF($AU1604="4w",$E1604,IF($AU1604="2w",$E1604,IF($AU1604="1m",$E1604,IF($AU1604="1b",$E1604/6,IF($AU1604="1t",$E1604/4,IF($AU1604="1q",$E1604/3,IF($AU1604="1s",$E1604/2,IF($AU1604="1a",$E1604,IF($AU1604="b1",$E1604/2,IF($AU1604="q1",$E1604/3,IF($AU1604="t1",$E1604/4,IF($AU1604="s1",$E1604/6,IF($AU1604="1b1",$E1604/2,0))))))))))))))),0)</f>
        <v>0</v>
      </c>
      <c r="M1604" s="33">
        <f t="shared" ref="M1604:M1652" si="787">IFERROR(IF($F1604="",0,$D1604*IF($AU1604="22d",$F1604,IF($AU1604="4w",$F1604,IF($AU1604="2w",$F1604,IF($AU1604="1m",$F1604,IF($AU1604="1b",VF1604/6,IF($AU1604="1t",$F1604/4,IF($AU1604="1q",$F1604/3,IF($AU1604="1s",$F1604/2,IF($AU1604="1a",$F1604,IF($AU1604="b1",$F1604/2,IF($AU1604="q1",$F1604/3,IF($AU1604="t1",$F1604/4,IF($AU1604="s1",$F1604/6,IF($AU1604="1b1",$F1604/2,0))))))))))))))),0)</f>
        <v>0</v>
      </c>
      <c r="O1604" s="12">
        <f t="shared" ref="O1604:O1652" si="788">IFERROR(IF($E1604="",0,$D1604*IF($AU1604="22d",$E1604,IF($AU1604="4w",$E1604,IF($AU1604="2w",$E1604,IF($AU1604="1m",$E1604,IF($AU1604="2b",$E1604/6,IF($AU1604="2t",$E1604/4,IF($AU1604="2q",$E1604/3,IF($AU1604="2s",$E1604/2,IF($AU1604="2a",$E1604,IF($AU1604="b1",$E1604/2,IF($AU1604="q1",$E1604/3,IF($AU1604="t1",$E1604/4,IF($AU1604="s1",$E1604/6,IF($AU1604="2b2",$E1604/2,0))))))))))))))),0)</f>
        <v>0</v>
      </c>
      <c r="P1604" s="33">
        <f t="shared" ref="P1604:P1652" si="789">IFERROR(IF($F1604="",0,$D1604*IF($AU1604="22d",$F1604,IF($AU1604="4w",$F1604,IF($AU1604="2w",$F1604,IF($AU1604="1m",$F1604,IF($AU1604="2b",$F1604/6,IF($AU1604="2t",$F1604/4,IF($AU1604="2q",$F1604/3,IF($AU1604="2s",$F1604/2,IF($AU1604="2a",$F1604,IF($AU1604="b1",$F1604/2,IF($AU1604="q1",$F1604/3,IF($AU1604="t1",$F1604/4,IF($AU1604="s1",$F1604/6,IF($AU1604="2b2",$F1604/2,0))))))))))))))),0)</f>
        <v>0</v>
      </c>
      <c r="R1604" s="12">
        <f t="shared" ref="R1604:R1652" si="790">IFERROR(IF($E1604="",0,$D1604*IF($AU1604="22d",$E1604,IF($AU1604="4w",$E1604,IF($AU1604="2w",$E1604,IF($AU1604="1m",$E1604,IF($AU1604="1b",$E1604/6,IF($AU1604="3t",$E1604/4,IF($AU1604="3q",$E1604/3,IF($AU1604="3s",$E1604/2,IF($AU1604="3a",$E1604,IF($AU1604="b2",$E1604/2,IF($AU1604="q1",$E1604/3,IF($AU1604="t1",$E1604/4,IF($AU1604="s1",$E1604/6,IF($AU1604="2b2",$E1604/2,0))))))))))))))),0)</f>
        <v>0</v>
      </c>
      <c r="S1604" s="33">
        <f t="shared" ref="S1604:S1652" si="791">IFERROR(IF($F1604="",0,$D1604*IF($AU1604="22d",$F1604,IF($AU1604="4w",$F1604,IF($AU1604="2w",$F1604,IF($AU1604="1m",$F1604,IF($AU1604="1b",$F1604/6,IF($AU1604="3t",$F1604/4,IF($AU1604="3q",$F1604/3,IF($AU1604="3s",$F1604/2,IF($AU1604="3a",$F1604,IF($AU1604="b2",$F1604/2,IF($AU1604="q1",$F1604/3,IF($AU1604="t1",$F1604/4,IF($AU1604="s1",$F1604/6,IF($AU1604="2b2",$F1604/2,0))))))))))))))),0)</f>
        <v>0</v>
      </c>
      <c r="U1604" s="12">
        <f t="shared" ref="U1604:U1652" si="792">IFERROR(IF($E1604="",0,$D1604*IF($AU1604="22d",$E1604,IF($AU1604="4w",$E1604,IF($AU1604="2w",$E1604,IF($AU1604="1m",$E1604,IF($AU1604="2b",$E1604/6,IF($AU1604="1t",$E1604/4,IF($AU1604="4q",$E1604/3,IF($AU1604="4s",$E1604/2,IF($AU1604="4a",$E1604,IF($AU1604="b2",$E1604/2,IF($AU1604="q1",$E1604/3,IF($AU1604="t2",$E1604/4,IF($AU1604="s1",$E1604/6,IF($AU1604="3b3",$E1604/2,0))))))))))))))),0)</f>
        <v>0</v>
      </c>
      <c r="V1604" s="33">
        <f t="shared" ref="V1604:V1652" si="793">IFERROR(IF($F1604="",0,$D1604*IF($AU1604="22d",$F1604,IF($AU1604="4w",$F1604,IF($AU1604="2w",$F1604,IF($AU1604="1m",$F1604,IF($AU1604="2b",$F1604/6,IF($AU1604="1t",$F1604/4,IF($AU1604="4q",$F1604/3,IF($AU1604="4s",$F1604/2,IF($AU1604="4a",$F1604,IF($AU1604="b2",$F1604/2,IF($AU1604="q1",$F1604/3,IF($AU1604="t2",$F1604/4,IF($AU1604="s1",$F1604/6,IF($AU1604="3b3",$F1604/2,0))))))))))))))),0)</f>
        <v>0</v>
      </c>
      <c r="X1604" s="12">
        <f t="shared" ref="X1604:X1652" si="794">IFERROR(IF($E1604="",0,$D1604*IF($AU1604="22d",$E1604,IF($AU1604="4w",$E1604,IF($AU1604="2w",$E1604,IF($AU1604="1m",$E1604,IF($AU1604="1b",$E1604/6,IF($AU1604="2t",$E1604/4,IF($AU1604="1q",$E1604/3,IF($AU1604="5s",$E1604/2,IF($AU1604="5a",$E1604,IF($AU1604="b3",$E1604/2,IF($AU1604="q2",$E1604/3,IF($AU1604="t2",$E1604/4,IF($AU1604="s1",$E1604/6,IF($AU1604="3b3",$E1604/2,0))))))))))))))),0)</f>
        <v>0</v>
      </c>
      <c r="Y1604" s="33">
        <f t="shared" ref="Y1604:Y1652" si="795">IFERROR(IF($F1604="",0,$D1604*IF($AU1604="22d",$F1604,IF($AU1604="4w",$F1604,IF($AU1604="2w",$F1604,IF($AU1604="1m",$F1604,IF($AU1604="1b",$F1604/6,IF($AU1604="2t",$F1604/4,IF($AU1604="1q",$F1604/3,IF($AU1604="5s",$F1604/2,IF($AU1604="5a",$F1604,IF($AU1604="b3",$F1604/2,IF($AU1604="q2",$F1604/3,IF($AU1604="t2",$F1604/4,IF($AU1604="s1",$F1604/6,IF($AU1604="3b3",$F1604/2,0))))))))))))))),0)</f>
        <v>0</v>
      </c>
      <c r="AA1604" s="12">
        <f t="shared" ref="AA1604:AA1652" si="796">IFERROR(IF($E1604="",0,$D1604*IF($AU1604="22d",$E1604,IF($AU1604="4w",$E1604,IF($AU1604="2w",$E1604,IF($AU1604="1m",$E1604,IF($AU1604="2b",$E1604/6,IF($AU1604="3t",$E1604/4,IF($AU1604="2q",$E1604/3,IF($AU1604="6s",$E1604/2,IF($AU1604="6a",$E1604,IF($AU1604="b3",$E1604/2,IF($AU1604="q2",$E1604/3,IF($AU1604="t2",$E1604/4,IF($AU1604="s1",$E1604/6,IF($AU1604="4b4",$E1604/2,0))))))))))))))),0)</f>
        <v>0</v>
      </c>
      <c r="AB1604" s="33">
        <f t="shared" ref="AB1604:AB1652" si="797">IFERROR(IF($F1604="",0,$D1604*IF($AU1604="22d",$F1604,IF($AU1604="4w",$F1604,IF($AU1604="2w",$F1604,IF($AU1604="1m",$F1604,IF($AU1604="2b",$F1604/6,IF($AU1604="3t",$F1604/4,IF($AU1604="2q",$F1604/3,IF($AU1604="6s",$F1604/2,IF($AU1604="6a",$F1604,IF($AU1604="b3",$F1604/2,IF($AU1604="q2",$F1604/3,IF($AU1604="t2",$F1604/4,IF($AU1604="s1",$F1604/6,IF($AU1604="4b4",$F1604/2,0))))))))))))))),0)</f>
        <v>0</v>
      </c>
      <c r="AD1604" s="12">
        <f t="shared" ref="AD1604:AD1652" si="798">IFERROR(IF($E1604="",0,$D1604*IF($AU1604="22d",$E1604,IF($AU1604="4w",$E1604,IF($AU1604="2w",$E1604,IF($AU1604="1m",$E1604,IF($AU1604="1b",$E1604/6,IF($AU1604="1t",$E1604/4,IF($AU1604="3q",$E1604/3,IF($AU1604="1s",$E1604/2,IF($AU1604="7a",$E1604,IF($AU1604="b3",$E1604/2,IF($AU1604="q2",$E1604/3,IF($AU1604="t3",$E1604/4,IF($AU1604="s2",$E1604/6,IF($AU1604="4b4",$E1604/2,0))))))))))))))),0)</f>
        <v>0</v>
      </c>
      <c r="AE1604" s="33">
        <f t="shared" ref="AE1604:AE1652" si="799">IFERROR(IF($F1604="",0,$D1604*IF($AU1604="22d",$F1604,IF($AU1604="4w",$F1604,IF($AU1604="2w",$F1604,IF($AU1604="1m",$F1604,IF($AU1604="1b",$F1604/6,IF($AU1604="1t",$F1604/4,IF($AU1604="3q",$F1604/3,IF($AU1604="1s",$F1604/2,IF($AU1604="7a",$F1604,IF($AU1604="b3",$F1604/2,IF($AU1604="q2",$F1604/3,IF($AU1604="t3",$F1604/4,IF($AU1604="s2",$F1604/6,IF($AU1604="4b4",$F1604/2,0))))))))))))))),0)</f>
        <v>0</v>
      </c>
      <c r="AG1604" s="12">
        <f t="shared" ref="AG1604:AG1652" si="800">IFERROR(IF($E1604="",0,$D1604*IF($AU1604="22d",$E1604,IF($AU1604="4w",$E1604,IF($AU1604="2w",$E1604,IF($AU1604="1m",$E1604,IF($AU1604="2b",$E1604/6,IF($AU1604="2t",$E1604/4,IF($AU1604="4q",$E1604/3,IF($AU1604="2s",$E1604/2,IF($AU1604="8a",$E1604,IF($AU1604="b4",$E1604/2,IF($AU1604="q2",$E1604/3,IF($AU1604="t3",$E1604/4,IF($AU1604="s2",$E1604/6,IF($AU1604="5b5",$E1604/2,0))))))))))))))),0)</f>
        <v>0</v>
      </c>
      <c r="AH1604" s="33">
        <f t="shared" ref="AH1604:AH1652" si="801">IFERROR(IF($F1604="",0,$D1604*IF($AU1604="22d",$F1604,IF($AU1604="4w",$F1604,IF($AU1604="2w",$F1604,IF($AU1604="1m",$F1604,IF($AU1604="2b",$F1604/6,IF($AU1604="2t",$F1604/4,IF($AU1604="4q",$F1604/3,IF($AU1604="2s",$F1604/2,IF($AU1604="8a",$F1604,IF($AU1604="b4",$F1604/2,IF($AU1604="q2",$F1604/3,IF($AU1604="t3",$F1604/4,IF($AU1604="s2",$F1604/6,IF($AU1604="5b5",$F1604/2,0))))))))))))))),0)</f>
        <v>0</v>
      </c>
      <c r="AJ1604" s="12">
        <f t="shared" ref="AJ1604:AJ1652" si="802">IFERROR(IF($E1604="",0,$D1604*IF($AU1604="22d",$E1604,IF($AU1604="4w",$E1604,IF($AU1604="2w",$E1604,IF($AU1604="1m",$E1604,IF($AU1604="1b",$E1604/6,IF($AU1604="3t",$E1604/4,IF($AU1604="1q",$E1604/3,IF($AU1604="3s",$E1604/2,IF($AU1604="9a",$E1604,IF($AU1604="b5",$E1604/2,IF($AU1604="q3",$E1604/3,IF($AU1604="t3",$E1604/4,IF($AU1604="s2",$E1604/6,IF($AU1604="5b5",$E1604/2,0))))))))))))))),0)</f>
        <v>0</v>
      </c>
      <c r="AK1604" s="33">
        <f t="shared" ref="AK1604:AK1652" si="803">IFERROR(IF($F1604="",0,$D1604*IF($AU1604="22d",$F1604,IF($AU1604="4w",$F1604,IF($AU1604="2w",$F1604,IF($AU1604="1m",$F1604,IF($AU1604="1b",$F1604/6,IF($AU1604="3t",$F1604/4,IF($AU1604="1q",$F1604/3,IF($AU1604="3s",$F1604/2,IF($AU1604="9a",$F1604,IF($AU1604="b5",$F1604/2,IF($AU1604="q3",$F1604/3,IF($AU1604="t3",$F1604/4,IF($AU1604="s2",$F1604/6,IF($AU1604="5b5",$F1604/2,0))))))))))))))),0)</f>
        <v>0</v>
      </c>
      <c r="AM1604" s="12">
        <f t="shared" ref="AM1604:AM1652" si="804">IFERROR(IF($E1604="",0,$D1604*IF($AU1604="22d",$E1604,IF($AU1604="4w",$E1604,IF($AU1604="2w",$E1604,IF($AU1604="1m",$E1604,IF($AU1604="2b",$E1604/6,IF($AU1604="1t",$E1604/4,IF($AU1604="2q",$E1604/3,IF($AU1604="4s",$E1604/2,IF($AU1604="10a",$E1604,IF($AU1604="b5",$E1604/2,IF($AU1604="q3",$E1604/3,IF($AU1604="t4",$E1604/4,IF($AU1604="s2",$E1604/6,IF($AU1604="6b6",$E1604/2,0))))))))))))))),0)</f>
        <v>0</v>
      </c>
      <c r="AN1604" s="33">
        <f t="shared" ref="AN1604:AN1652" si="805">IFERROR(IF($F1604="",0,$D1604*IF($AU1604="22d",$F1604,IF($AU1604="4w",$F1604,IF($AU1604="2w",$F1604,IF($AU1604="1m",$F1604,IF($AU1604="2b",$F1604/6,IF($AU1604="1t",$F1604/4,IF($AU1604="2q",$F1604/3,IF($AU1604="4s",$F1604/2,IF($AU1604="10a",$F1604,IF($AU1604="b5",$F1604/2,IF($AU1604="q3",$F1604/3,IF($AU1604="t4",$F1604/4,IF($AU1604="s2",$F1604/6,IF($AU1604="6b6",$F1604/2,0))))))))))))))),0)</f>
        <v>0</v>
      </c>
      <c r="AP1604" s="12">
        <f t="shared" ref="AP1604:AP1652" si="806">IFERROR(IF($E1604="",0,$D1604*IF($AU1604="22d",$E1604,IF($AU1604="4w",$E1604,IF($AU1604="2w",$E1604,IF($AU1604="1m",$E1604,IF($AU1604="1b",$E1604/6,IF($AU1604="2t",$E1604/4,IF($AU1604="3q",$E1604/3,IF($AU1604="5s",$E1604/2,IF($AU1604="11a",$E1604,IF($AU1604="b6",$E1604/2,IF($AU1604="q3",$E1604/3,IF($AU1604="t4",$E1604/4,IF($AU1604="s2",$E1604/6,IF($AU1604="6b6",$E1604/2,0))))))))))))))),0)</f>
        <v>0</v>
      </c>
      <c r="AQ1604" s="33">
        <f t="shared" ref="AQ1604:AQ1652" si="807">IFERROR(IF($F1604="",0,$D1604*IF($AU1604="22d",$F1604,IF($AU1604="4w",$F1604,IF($AU1604="2w",$F1604,IF($AU1604="1m",$F1604,IF($AU1604="1b",$F1604/6,IF($AU1604="2t",$F1604/4,IF($AU1604="3q",$F1604/3,IF($AU1604="5s",$F1604/2,IF($AU1604="11a",$F1604,IF($AU1604="b6",$F1604/2,IF($AU1604="q3",$F1604/3,IF($AU1604="t4",$F1604/4,IF($AU1604="s2",$F1604/6,IF($AU1604="6b6",$F1604/2,0))))))))))))))),0)</f>
        <v>0</v>
      </c>
      <c r="AS1604" s="12">
        <f t="shared" ref="AS1604:AS1652" si="808">IFERROR(IF($E1604="",0,$D1604*IF($AU1604="22d",$E1604,IF($AU1604="4w",$E1604,IF($AU1604="2w",$E1604,IF($AU1604="1m",$E1604,IF($AU1604="2b",$E1604/6,IF($AU1604="3t",$E1604/4,IF($AU1604="4q",$E1604/3,IF($AU1604="6s",$E1604/2,IF($AU1604="12a",$E1604,IF($AU1604="b6",$E1604/2,IF($AU1604="q3",$E1604/3,IF($AU1604="t4",$E1604/4,IF($AU1604="s2",$E1604/6,IF($AU1604="1b1",$E1604/2,0))))))))))))))),0)</f>
        <v>0</v>
      </c>
      <c r="AT1604" s="33">
        <f t="shared" ref="AT1604:AT1652" si="809">IFERROR(IF($F1604="",0,$D1604*IF($AU1604="22d",$F1604,IF($AU1604="4w",$F1604,IF($AU1604="2w",$F1604,IF($AU1604="1m",$F1604,IF($AU1604="2b",$F1604/6,IF($AU1604="3t",$F1604/4,IF($AU1604="4q",$F1604/3,IF($AU1604="6s",$F1604/2,IF($AU1604="12a",$F1604,IF($AU1604="b6",$F1604/2,IF($AU1604="q3",$F1604/3,IF($AU1604="t4",$F1604/4,IF($AU1604="s2",$F1604/6,IF($AU1604="1b1",$F1604/2,0))))))))))))))),0)</f>
        <v>0</v>
      </c>
      <c r="AU1604" s="158" t="str">
        <f>IF(C1604="","",VLOOKUP(B1604,apoio!P:S,4,0))</f>
        <v/>
      </c>
    </row>
    <row r="1605" spans="1:47" ht="15" customHeight="1" x14ac:dyDescent="0.25">
      <c r="A1605" s="10" t="str">
        <f>IF('1_geral'!$D$12="","",'1_geral'!$A$12)</f>
        <v/>
      </c>
      <c r="B1605" s="48" t="str">
        <f>IF('1_geral'!$G$12="","",'1_geral'!$G$12)</f>
        <v/>
      </c>
      <c r="C1605" s="48" t="str">
        <f>IF('1_geral'!$D$12="","",'1_geral'!$D$12)</f>
        <v/>
      </c>
      <c r="D1605" s="35" t="str">
        <f>IF(C1605="","",1/'3_pessoal'!C$12)</f>
        <v/>
      </c>
      <c r="E1605" s="11">
        <f>IF(C1605="",0,'3_pessoal'!ES$12)</f>
        <v>0</v>
      </c>
      <c r="F1605" s="108">
        <f>IF(C1605="",0,'3_pessoal'!EU$12)</f>
        <v>0</v>
      </c>
      <c r="G1605" s="11">
        <f t="shared" si="785"/>
        <v>0</v>
      </c>
      <c r="I1605" s="11">
        <f t="shared" si="783"/>
        <v>0</v>
      </c>
      <c r="J1605" s="112">
        <f t="shared" si="784"/>
        <v>0</v>
      </c>
      <c r="L1605" s="11">
        <f t="shared" si="786"/>
        <v>0</v>
      </c>
      <c r="M1605" s="108">
        <f t="shared" si="787"/>
        <v>0</v>
      </c>
      <c r="O1605" s="11">
        <f t="shared" si="788"/>
        <v>0</v>
      </c>
      <c r="P1605" s="108">
        <f t="shared" si="789"/>
        <v>0</v>
      </c>
      <c r="R1605" s="11">
        <f t="shared" si="790"/>
        <v>0</v>
      </c>
      <c r="S1605" s="108">
        <f t="shared" si="791"/>
        <v>0</v>
      </c>
      <c r="U1605" s="11">
        <f t="shared" si="792"/>
        <v>0</v>
      </c>
      <c r="V1605" s="108">
        <f t="shared" si="793"/>
        <v>0</v>
      </c>
      <c r="X1605" s="11">
        <f t="shared" si="794"/>
        <v>0</v>
      </c>
      <c r="Y1605" s="108">
        <f t="shared" si="795"/>
        <v>0</v>
      </c>
      <c r="AA1605" s="11">
        <f t="shared" si="796"/>
        <v>0</v>
      </c>
      <c r="AB1605" s="108">
        <f t="shared" si="797"/>
        <v>0</v>
      </c>
      <c r="AD1605" s="11">
        <f t="shared" si="798"/>
        <v>0</v>
      </c>
      <c r="AE1605" s="108">
        <f t="shared" si="799"/>
        <v>0</v>
      </c>
      <c r="AG1605" s="11">
        <f t="shared" si="800"/>
        <v>0</v>
      </c>
      <c r="AH1605" s="108">
        <f t="shared" si="801"/>
        <v>0</v>
      </c>
      <c r="AJ1605" s="11">
        <f t="shared" si="802"/>
        <v>0</v>
      </c>
      <c r="AK1605" s="108">
        <f t="shared" si="803"/>
        <v>0</v>
      </c>
      <c r="AM1605" s="11">
        <f t="shared" si="804"/>
        <v>0</v>
      </c>
      <c r="AN1605" s="108">
        <f t="shared" si="805"/>
        <v>0</v>
      </c>
      <c r="AP1605" s="11">
        <f t="shared" si="806"/>
        <v>0</v>
      </c>
      <c r="AQ1605" s="108">
        <f t="shared" si="807"/>
        <v>0</v>
      </c>
      <c r="AS1605" s="11">
        <f t="shared" si="808"/>
        <v>0</v>
      </c>
      <c r="AT1605" s="108">
        <f t="shared" si="809"/>
        <v>0</v>
      </c>
      <c r="AU1605" s="158" t="str">
        <f>IF(C1605="","",VLOOKUP(B1605,apoio!P:S,4,0))</f>
        <v/>
      </c>
    </row>
    <row r="1606" spans="1:47" ht="15" customHeight="1" x14ac:dyDescent="0.25">
      <c r="A1606" s="7" t="str">
        <f>IF('1_geral'!$D$13="","",'1_geral'!$A$13)</f>
        <v/>
      </c>
      <c r="B1606" s="49" t="str">
        <f>IF('1_geral'!$G$13="","",'1_geral'!$G$13)</f>
        <v/>
      </c>
      <c r="C1606" s="49" t="str">
        <f>IF('1_geral'!$D$13="","",'1_geral'!$D$13)</f>
        <v/>
      </c>
      <c r="D1606" s="35" t="str">
        <f>IF(C1606="","",1/'3_pessoal'!C$13)</f>
        <v/>
      </c>
      <c r="E1606" s="12">
        <f>IF(C1606="",0,'3_pessoal'!ES$13)</f>
        <v>0</v>
      </c>
      <c r="F1606" s="33">
        <f>IF(C1606="",0,'3_pessoal'!EU$13)</f>
        <v>0</v>
      </c>
      <c r="G1606" s="12">
        <f t="shared" si="785"/>
        <v>0</v>
      </c>
      <c r="I1606" s="12">
        <f t="shared" si="783"/>
        <v>0</v>
      </c>
      <c r="J1606" s="12">
        <f t="shared" si="784"/>
        <v>0</v>
      </c>
      <c r="L1606" s="12">
        <f t="shared" si="786"/>
        <v>0</v>
      </c>
      <c r="M1606" s="33">
        <f t="shared" si="787"/>
        <v>0</v>
      </c>
      <c r="O1606" s="12">
        <f t="shared" si="788"/>
        <v>0</v>
      </c>
      <c r="P1606" s="33">
        <f t="shared" si="789"/>
        <v>0</v>
      </c>
      <c r="R1606" s="12">
        <f t="shared" si="790"/>
        <v>0</v>
      </c>
      <c r="S1606" s="33">
        <f t="shared" si="791"/>
        <v>0</v>
      </c>
      <c r="U1606" s="12">
        <f t="shared" si="792"/>
        <v>0</v>
      </c>
      <c r="V1606" s="33">
        <f t="shared" si="793"/>
        <v>0</v>
      </c>
      <c r="X1606" s="12">
        <f t="shared" si="794"/>
        <v>0</v>
      </c>
      <c r="Y1606" s="33">
        <f t="shared" si="795"/>
        <v>0</v>
      </c>
      <c r="AA1606" s="12">
        <f t="shared" si="796"/>
        <v>0</v>
      </c>
      <c r="AB1606" s="33">
        <f t="shared" si="797"/>
        <v>0</v>
      </c>
      <c r="AD1606" s="12">
        <f t="shared" si="798"/>
        <v>0</v>
      </c>
      <c r="AE1606" s="33">
        <f t="shared" si="799"/>
        <v>0</v>
      </c>
      <c r="AG1606" s="12">
        <f t="shared" si="800"/>
        <v>0</v>
      </c>
      <c r="AH1606" s="33">
        <f t="shared" si="801"/>
        <v>0</v>
      </c>
      <c r="AJ1606" s="12">
        <f t="shared" si="802"/>
        <v>0</v>
      </c>
      <c r="AK1606" s="33">
        <f t="shared" si="803"/>
        <v>0</v>
      </c>
      <c r="AM1606" s="12">
        <f t="shared" si="804"/>
        <v>0</v>
      </c>
      <c r="AN1606" s="33">
        <f t="shared" si="805"/>
        <v>0</v>
      </c>
      <c r="AP1606" s="12">
        <f t="shared" si="806"/>
        <v>0</v>
      </c>
      <c r="AQ1606" s="33">
        <f t="shared" si="807"/>
        <v>0</v>
      </c>
      <c r="AS1606" s="12">
        <f t="shared" si="808"/>
        <v>0</v>
      </c>
      <c r="AT1606" s="33">
        <f t="shared" si="809"/>
        <v>0</v>
      </c>
      <c r="AU1606" s="158" t="str">
        <f>IF(C1606="","",VLOOKUP(B1606,apoio!P:S,4,0))</f>
        <v/>
      </c>
    </row>
    <row r="1607" spans="1:47" ht="15" customHeight="1" x14ac:dyDescent="0.25">
      <c r="A1607" s="10" t="str">
        <f>IF('1_geral'!$D$14="","",'1_geral'!$A$14)</f>
        <v/>
      </c>
      <c r="B1607" s="48" t="str">
        <f>IF('1_geral'!$G$14="","",'1_geral'!$G$14)</f>
        <v/>
      </c>
      <c r="C1607" s="48" t="str">
        <f>IF('1_geral'!$D$14="","",'1_geral'!$D$14)</f>
        <v/>
      </c>
      <c r="D1607" s="35" t="str">
        <f>IF(C1607="","",1/'3_pessoal'!C$14)</f>
        <v/>
      </c>
      <c r="E1607" s="11">
        <f>IF(C1607="",0,'3_pessoal'!ES$14)</f>
        <v>0</v>
      </c>
      <c r="F1607" s="108">
        <f>IF(C1607="",0,'3_pessoal'!EU$14)</f>
        <v>0</v>
      </c>
      <c r="G1607" s="11">
        <f t="shared" si="785"/>
        <v>0</v>
      </c>
      <c r="I1607" s="11">
        <f t="shared" si="783"/>
        <v>0</v>
      </c>
      <c r="J1607" s="112">
        <f t="shared" si="784"/>
        <v>0</v>
      </c>
      <c r="L1607" s="11">
        <f t="shared" si="786"/>
        <v>0</v>
      </c>
      <c r="M1607" s="108">
        <f t="shared" si="787"/>
        <v>0</v>
      </c>
      <c r="O1607" s="11">
        <f t="shared" si="788"/>
        <v>0</v>
      </c>
      <c r="P1607" s="108">
        <f t="shared" si="789"/>
        <v>0</v>
      </c>
      <c r="R1607" s="11">
        <f t="shared" si="790"/>
        <v>0</v>
      </c>
      <c r="S1607" s="108">
        <f t="shared" si="791"/>
        <v>0</v>
      </c>
      <c r="U1607" s="11">
        <f t="shared" si="792"/>
        <v>0</v>
      </c>
      <c r="V1607" s="108">
        <f t="shared" si="793"/>
        <v>0</v>
      </c>
      <c r="X1607" s="11">
        <f t="shared" si="794"/>
        <v>0</v>
      </c>
      <c r="Y1607" s="108">
        <f t="shared" si="795"/>
        <v>0</v>
      </c>
      <c r="AA1607" s="11">
        <f t="shared" si="796"/>
        <v>0</v>
      </c>
      <c r="AB1607" s="108">
        <f t="shared" si="797"/>
        <v>0</v>
      </c>
      <c r="AD1607" s="11">
        <f t="shared" si="798"/>
        <v>0</v>
      </c>
      <c r="AE1607" s="108">
        <f t="shared" si="799"/>
        <v>0</v>
      </c>
      <c r="AG1607" s="11">
        <f t="shared" si="800"/>
        <v>0</v>
      </c>
      <c r="AH1607" s="108">
        <f t="shared" si="801"/>
        <v>0</v>
      </c>
      <c r="AJ1607" s="11">
        <f t="shared" si="802"/>
        <v>0</v>
      </c>
      <c r="AK1607" s="108">
        <f t="shared" si="803"/>
        <v>0</v>
      </c>
      <c r="AM1607" s="11">
        <f t="shared" si="804"/>
        <v>0</v>
      </c>
      <c r="AN1607" s="108">
        <f t="shared" si="805"/>
        <v>0</v>
      </c>
      <c r="AP1607" s="11">
        <f t="shared" si="806"/>
        <v>0</v>
      </c>
      <c r="AQ1607" s="108">
        <f t="shared" si="807"/>
        <v>0</v>
      </c>
      <c r="AS1607" s="11">
        <f t="shared" si="808"/>
        <v>0</v>
      </c>
      <c r="AT1607" s="108">
        <f t="shared" si="809"/>
        <v>0</v>
      </c>
      <c r="AU1607" s="158" t="str">
        <f>IF(C1607="","",VLOOKUP(B1607,apoio!P:S,4,0))</f>
        <v/>
      </c>
    </row>
    <row r="1608" spans="1:47" ht="15" customHeight="1" x14ac:dyDescent="0.25">
      <c r="A1608" s="7" t="str">
        <f>IF('1_geral'!$D$15="","",'1_geral'!$A$15)</f>
        <v/>
      </c>
      <c r="B1608" s="49" t="str">
        <f>IF('1_geral'!$G$15="","",'1_geral'!$G$15)</f>
        <v/>
      </c>
      <c r="C1608" s="49" t="str">
        <f>IF('1_geral'!$D$15="","",'1_geral'!$D$15)</f>
        <v/>
      </c>
      <c r="D1608" s="35" t="str">
        <f>IF(C1608="","",1/'3_pessoal'!C$15)</f>
        <v/>
      </c>
      <c r="E1608" s="12">
        <f>IF(C1608="",0,'3_pessoal'!ES$15)</f>
        <v>0</v>
      </c>
      <c r="F1608" s="33">
        <f>IF(C1608="",0,'3_pessoal'!EU$15)</f>
        <v>0</v>
      </c>
      <c r="G1608" s="12">
        <f t="shared" si="785"/>
        <v>0</v>
      </c>
      <c r="I1608" s="12">
        <f t="shared" si="783"/>
        <v>0</v>
      </c>
      <c r="J1608" s="12">
        <f t="shared" si="784"/>
        <v>0</v>
      </c>
      <c r="L1608" s="12">
        <f t="shared" si="786"/>
        <v>0</v>
      </c>
      <c r="M1608" s="33">
        <f t="shared" si="787"/>
        <v>0</v>
      </c>
      <c r="O1608" s="12">
        <f t="shared" si="788"/>
        <v>0</v>
      </c>
      <c r="P1608" s="33">
        <f t="shared" si="789"/>
        <v>0</v>
      </c>
      <c r="R1608" s="12">
        <f t="shared" si="790"/>
        <v>0</v>
      </c>
      <c r="S1608" s="33">
        <f t="shared" si="791"/>
        <v>0</v>
      </c>
      <c r="U1608" s="12">
        <f t="shared" si="792"/>
        <v>0</v>
      </c>
      <c r="V1608" s="33">
        <f t="shared" si="793"/>
        <v>0</v>
      </c>
      <c r="X1608" s="12">
        <f t="shared" si="794"/>
        <v>0</v>
      </c>
      <c r="Y1608" s="33">
        <f t="shared" si="795"/>
        <v>0</v>
      </c>
      <c r="AA1608" s="12">
        <f t="shared" si="796"/>
        <v>0</v>
      </c>
      <c r="AB1608" s="33">
        <f t="shared" si="797"/>
        <v>0</v>
      </c>
      <c r="AD1608" s="12">
        <f t="shared" si="798"/>
        <v>0</v>
      </c>
      <c r="AE1608" s="33">
        <f t="shared" si="799"/>
        <v>0</v>
      </c>
      <c r="AG1608" s="12">
        <f t="shared" si="800"/>
        <v>0</v>
      </c>
      <c r="AH1608" s="33">
        <f t="shared" si="801"/>
        <v>0</v>
      </c>
      <c r="AJ1608" s="12">
        <f t="shared" si="802"/>
        <v>0</v>
      </c>
      <c r="AK1608" s="33">
        <f t="shared" si="803"/>
        <v>0</v>
      </c>
      <c r="AM1608" s="12">
        <f t="shared" si="804"/>
        <v>0</v>
      </c>
      <c r="AN1608" s="33">
        <f t="shared" si="805"/>
        <v>0</v>
      </c>
      <c r="AP1608" s="12">
        <f t="shared" si="806"/>
        <v>0</v>
      </c>
      <c r="AQ1608" s="33">
        <f t="shared" si="807"/>
        <v>0</v>
      </c>
      <c r="AS1608" s="12">
        <f t="shared" si="808"/>
        <v>0</v>
      </c>
      <c r="AT1608" s="33">
        <f t="shared" si="809"/>
        <v>0</v>
      </c>
      <c r="AU1608" s="158" t="str">
        <f>IF(C1608="","",VLOOKUP(B1608,apoio!P:S,4,0))</f>
        <v/>
      </c>
    </row>
    <row r="1609" spans="1:47" ht="15" customHeight="1" x14ac:dyDescent="0.25">
      <c r="A1609" s="10" t="str">
        <f>IF('1_geral'!$D$16="","",'1_geral'!$A$16)</f>
        <v/>
      </c>
      <c r="B1609" s="48" t="str">
        <f>IF('1_geral'!$G$16="","",'1_geral'!$G$16)</f>
        <v/>
      </c>
      <c r="C1609" s="48" t="str">
        <f>IF('1_geral'!$D$16="","",'1_geral'!$D$16)</f>
        <v/>
      </c>
      <c r="D1609" s="35" t="str">
        <f>IF(C1609="","",1/'3_pessoal'!C$16)</f>
        <v/>
      </c>
      <c r="E1609" s="11">
        <f>IF(C1609="",0,'3_pessoal'!ES$16)</f>
        <v>0</v>
      </c>
      <c r="F1609" s="108">
        <f>IF(C1609="",0,'3_pessoal'!EU$16)</f>
        <v>0</v>
      </c>
      <c r="G1609" s="11">
        <f t="shared" si="785"/>
        <v>0</v>
      </c>
      <c r="I1609" s="11">
        <f t="shared" si="783"/>
        <v>0</v>
      </c>
      <c r="J1609" s="112">
        <f t="shared" si="784"/>
        <v>0</v>
      </c>
      <c r="L1609" s="11">
        <f t="shared" si="786"/>
        <v>0</v>
      </c>
      <c r="M1609" s="108">
        <f t="shared" si="787"/>
        <v>0</v>
      </c>
      <c r="O1609" s="11">
        <f t="shared" si="788"/>
        <v>0</v>
      </c>
      <c r="P1609" s="108">
        <f t="shared" si="789"/>
        <v>0</v>
      </c>
      <c r="R1609" s="11">
        <f t="shared" si="790"/>
        <v>0</v>
      </c>
      <c r="S1609" s="108">
        <f t="shared" si="791"/>
        <v>0</v>
      </c>
      <c r="U1609" s="11">
        <f t="shared" si="792"/>
        <v>0</v>
      </c>
      <c r="V1609" s="108">
        <f t="shared" si="793"/>
        <v>0</v>
      </c>
      <c r="X1609" s="11">
        <f t="shared" si="794"/>
        <v>0</v>
      </c>
      <c r="Y1609" s="108">
        <f t="shared" si="795"/>
        <v>0</v>
      </c>
      <c r="AA1609" s="11">
        <f t="shared" si="796"/>
        <v>0</v>
      </c>
      <c r="AB1609" s="108">
        <f t="shared" si="797"/>
        <v>0</v>
      </c>
      <c r="AD1609" s="11">
        <f t="shared" si="798"/>
        <v>0</v>
      </c>
      <c r="AE1609" s="108">
        <f t="shared" si="799"/>
        <v>0</v>
      </c>
      <c r="AG1609" s="11">
        <f t="shared" si="800"/>
        <v>0</v>
      </c>
      <c r="AH1609" s="108">
        <f t="shared" si="801"/>
        <v>0</v>
      </c>
      <c r="AJ1609" s="11">
        <f t="shared" si="802"/>
        <v>0</v>
      </c>
      <c r="AK1609" s="108">
        <f t="shared" si="803"/>
        <v>0</v>
      </c>
      <c r="AM1609" s="11">
        <f t="shared" si="804"/>
        <v>0</v>
      </c>
      <c r="AN1609" s="108">
        <f t="shared" si="805"/>
        <v>0</v>
      </c>
      <c r="AP1609" s="11">
        <f t="shared" si="806"/>
        <v>0</v>
      </c>
      <c r="AQ1609" s="108">
        <f t="shared" si="807"/>
        <v>0</v>
      </c>
      <c r="AS1609" s="11">
        <f t="shared" si="808"/>
        <v>0</v>
      </c>
      <c r="AT1609" s="108">
        <f t="shared" si="809"/>
        <v>0</v>
      </c>
      <c r="AU1609" s="158" t="str">
        <f>IF(C1609="","",VLOOKUP(B1609,apoio!P:S,4,0))</f>
        <v/>
      </c>
    </row>
    <row r="1610" spans="1:47" ht="15" customHeight="1" x14ac:dyDescent="0.25">
      <c r="A1610" s="7" t="str">
        <f>IF('1_geral'!$D$17="","",'1_geral'!$A$17)</f>
        <v/>
      </c>
      <c r="B1610" s="49" t="str">
        <f>IF('1_geral'!$G$17="","",'1_geral'!$G$17)</f>
        <v/>
      </c>
      <c r="C1610" s="49" t="str">
        <f>IF('1_geral'!$D$17="","",'1_geral'!$D$17)</f>
        <v/>
      </c>
      <c r="D1610" s="35" t="str">
        <f>IF(C1610="","",1/'3_pessoal'!C$17)</f>
        <v/>
      </c>
      <c r="E1610" s="12">
        <f>IF(C1610="",0,'3_pessoal'!ES$17)</f>
        <v>0</v>
      </c>
      <c r="F1610" s="33">
        <f>IF(C1610="",0,'3_pessoal'!EU$17)</f>
        <v>0</v>
      </c>
      <c r="G1610" s="12">
        <f t="shared" si="785"/>
        <v>0</v>
      </c>
      <c r="I1610" s="12">
        <f t="shared" si="783"/>
        <v>0</v>
      </c>
      <c r="J1610" s="12">
        <f t="shared" si="784"/>
        <v>0</v>
      </c>
      <c r="L1610" s="12">
        <f t="shared" si="786"/>
        <v>0</v>
      </c>
      <c r="M1610" s="33">
        <f t="shared" si="787"/>
        <v>0</v>
      </c>
      <c r="O1610" s="12">
        <f t="shared" si="788"/>
        <v>0</v>
      </c>
      <c r="P1610" s="33">
        <f t="shared" si="789"/>
        <v>0</v>
      </c>
      <c r="R1610" s="12">
        <f t="shared" si="790"/>
        <v>0</v>
      </c>
      <c r="S1610" s="33">
        <f t="shared" si="791"/>
        <v>0</v>
      </c>
      <c r="U1610" s="12">
        <f t="shared" si="792"/>
        <v>0</v>
      </c>
      <c r="V1610" s="33">
        <f t="shared" si="793"/>
        <v>0</v>
      </c>
      <c r="X1610" s="12">
        <f t="shared" si="794"/>
        <v>0</v>
      </c>
      <c r="Y1610" s="33">
        <f t="shared" si="795"/>
        <v>0</v>
      </c>
      <c r="AA1610" s="12">
        <f t="shared" si="796"/>
        <v>0</v>
      </c>
      <c r="AB1610" s="33">
        <f t="shared" si="797"/>
        <v>0</v>
      </c>
      <c r="AD1610" s="12">
        <f t="shared" si="798"/>
        <v>0</v>
      </c>
      <c r="AE1610" s="33">
        <f t="shared" si="799"/>
        <v>0</v>
      </c>
      <c r="AG1610" s="12">
        <f t="shared" si="800"/>
        <v>0</v>
      </c>
      <c r="AH1610" s="33">
        <f t="shared" si="801"/>
        <v>0</v>
      </c>
      <c r="AJ1610" s="12">
        <f t="shared" si="802"/>
        <v>0</v>
      </c>
      <c r="AK1610" s="33">
        <f t="shared" si="803"/>
        <v>0</v>
      </c>
      <c r="AM1610" s="12">
        <f t="shared" si="804"/>
        <v>0</v>
      </c>
      <c r="AN1610" s="33">
        <f t="shared" si="805"/>
        <v>0</v>
      </c>
      <c r="AP1610" s="12">
        <f t="shared" si="806"/>
        <v>0</v>
      </c>
      <c r="AQ1610" s="33">
        <f t="shared" si="807"/>
        <v>0</v>
      </c>
      <c r="AS1610" s="12">
        <f t="shared" si="808"/>
        <v>0</v>
      </c>
      <c r="AT1610" s="33">
        <f t="shared" si="809"/>
        <v>0</v>
      </c>
      <c r="AU1610" s="158" t="str">
        <f>IF(C1610="","",VLOOKUP(B1610,apoio!P:S,4,0))</f>
        <v/>
      </c>
    </row>
    <row r="1611" spans="1:47" ht="15" customHeight="1" x14ac:dyDescent="0.25">
      <c r="A1611" s="10" t="str">
        <f>IF('1_geral'!$D$18="","",'1_geral'!$A$18)</f>
        <v/>
      </c>
      <c r="B1611" s="48" t="str">
        <f>IF('1_geral'!$G$18="","",'1_geral'!$G$18)</f>
        <v/>
      </c>
      <c r="C1611" s="48" t="str">
        <f>IF('1_geral'!$D$18="","",'1_geral'!$D$18)</f>
        <v/>
      </c>
      <c r="D1611" s="35" t="str">
        <f>IF(C1611="","",1/'3_pessoal'!C$18)</f>
        <v/>
      </c>
      <c r="E1611" s="11">
        <f>IF(C1611="",0,'3_pessoal'!ES$18)</f>
        <v>0</v>
      </c>
      <c r="F1611" s="108">
        <f>IF(C1611="",0,'3_pessoal'!EU$18)</f>
        <v>0</v>
      </c>
      <c r="G1611" s="11">
        <f t="shared" si="785"/>
        <v>0</v>
      </c>
      <c r="I1611" s="11">
        <f t="shared" si="783"/>
        <v>0</v>
      </c>
      <c r="J1611" s="112">
        <f t="shared" si="784"/>
        <v>0</v>
      </c>
      <c r="L1611" s="11">
        <f t="shared" si="786"/>
        <v>0</v>
      </c>
      <c r="M1611" s="108">
        <f t="shared" si="787"/>
        <v>0</v>
      </c>
      <c r="O1611" s="11">
        <f t="shared" si="788"/>
        <v>0</v>
      </c>
      <c r="P1611" s="108">
        <f t="shared" si="789"/>
        <v>0</v>
      </c>
      <c r="R1611" s="11">
        <f t="shared" si="790"/>
        <v>0</v>
      </c>
      <c r="S1611" s="108">
        <f t="shared" si="791"/>
        <v>0</v>
      </c>
      <c r="U1611" s="11">
        <f t="shared" si="792"/>
        <v>0</v>
      </c>
      <c r="V1611" s="108">
        <f t="shared" si="793"/>
        <v>0</v>
      </c>
      <c r="X1611" s="11">
        <f t="shared" si="794"/>
        <v>0</v>
      </c>
      <c r="Y1611" s="108">
        <f t="shared" si="795"/>
        <v>0</v>
      </c>
      <c r="AA1611" s="11">
        <f t="shared" si="796"/>
        <v>0</v>
      </c>
      <c r="AB1611" s="108">
        <f t="shared" si="797"/>
        <v>0</v>
      </c>
      <c r="AD1611" s="11">
        <f t="shared" si="798"/>
        <v>0</v>
      </c>
      <c r="AE1611" s="108">
        <f t="shared" si="799"/>
        <v>0</v>
      </c>
      <c r="AG1611" s="11">
        <f t="shared" si="800"/>
        <v>0</v>
      </c>
      <c r="AH1611" s="108">
        <f t="shared" si="801"/>
        <v>0</v>
      </c>
      <c r="AJ1611" s="11">
        <f t="shared" si="802"/>
        <v>0</v>
      </c>
      <c r="AK1611" s="108">
        <f t="shared" si="803"/>
        <v>0</v>
      </c>
      <c r="AM1611" s="11">
        <f t="shared" si="804"/>
        <v>0</v>
      </c>
      <c r="AN1611" s="108">
        <f t="shared" si="805"/>
        <v>0</v>
      </c>
      <c r="AP1611" s="11">
        <f t="shared" si="806"/>
        <v>0</v>
      </c>
      <c r="AQ1611" s="108">
        <f t="shared" si="807"/>
        <v>0</v>
      </c>
      <c r="AS1611" s="11">
        <f t="shared" si="808"/>
        <v>0</v>
      </c>
      <c r="AT1611" s="108">
        <f t="shared" si="809"/>
        <v>0</v>
      </c>
      <c r="AU1611" s="158" t="str">
        <f>IF(C1611="","",VLOOKUP(B1611,apoio!P:S,4,0))</f>
        <v/>
      </c>
    </row>
    <row r="1612" spans="1:47" ht="15" customHeight="1" x14ac:dyDescent="0.25">
      <c r="A1612" s="7" t="str">
        <f>IF('1_geral'!$D$19="","",'1_geral'!$A$19)</f>
        <v/>
      </c>
      <c r="B1612" s="49" t="str">
        <f>IF('1_geral'!$G$19="","",'1_geral'!$G$19)</f>
        <v/>
      </c>
      <c r="C1612" s="49" t="str">
        <f>IF('1_geral'!$D$19="","",'1_geral'!$D$19)</f>
        <v/>
      </c>
      <c r="D1612" s="35" t="str">
        <f>IF(C1612="","",1/'3_pessoal'!C$19)</f>
        <v/>
      </c>
      <c r="E1612" s="12">
        <f>IF(C1612="",0,'3_pessoal'!ES$19)</f>
        <v>0</v>
      </c>
      <c r="F1612" s="33">
        <f>IF(C1612="",0,'3_pessoal'!EU$19)</f>
        <v>0</v>
      </c>
      <c r="G1612" s="12">
        <f t="shared" si="785"/>
        <v>0</v>
      </c>
      <c r="I1612" s="12">
        <f t="shared" si="783"/>
        <v>0</v>
      </c>
      <c r="J1612" s="12">
        <f t="shared" si="784"/>
        <v>0</v>
      </c>
      <c r="L1612" s="12">
        <f t="shared" si="786"/>
        <v>0</v>
      </c>
      <c r="M1612" s="33">
        <f t="shared" si="787"/>
        <v>0</v>
      </c>
      <c r="O1612" s="12">
        <f t="shared" si="788"/>
        <v>0</v>
      </c>
      <c r="P1612" s="33">
        <f t="shared" si="789"/>
        <v>0</v>
      </c>
      <c r="R1612" s="12">
        <f t="shared" si="790"/>
        <v>0</v>
      </c>
      <c r="S1612" s="33">
        <f t="shared" si="791"/>
        <v>0</v>
      </c>
      <c r="U1612" s="12">
        <f t="shared" si="792"/>
        <v>0</v>
      </c>
      <c r="V1612" s="33">
        <f t="shared" si="793"/>
        <v>0</v>
      </c>
      <c r="X1612" s="12">
        <f t="shared" si="794"/>
        <v>0</v>
      </c>
      <c r="Y1612" s="33">
        <f t="shared" si="795"/>
        <v>0</v>
      </c>
      <c r="AA1612" s="12">
        <f t="shared" si="796"/>
        <v>0</v>
      </c>
      <c r="AB1612" s="33">
        <f t="shared" si="797"/>
        <v>0</v>
      </c>
      <c r="AD1612" s="12">
        <f t="shared" si="798"/>
        <v>0</v>
      </c>
      <c r="AE1612" s="33">
        <f t="shared" si="799"/>
        <v>0</v>
      </c>
      <c r="AG1612" s="12">
        <f t="shared" si="800"/>
        <v>0</v>
      </c>
      <c r="AH1612" s="33">
        <f t="shared" si="801"/>
        <v>0</v>
      </c>
      <c r="AJ1612" s="12">
        <f t="shared" si="802"/>
        <v>0</v>
      </c>
      <c r="AK1612" s="33">
        <f t="shared" si="803"/>
        <v>0</v>
      </c>
      <c r="AM1612" s="12">
        <f t="shared" si="804"/>
        <v>0</v>
      </c>
      <c r="AN1612" s="33">
        <f t="shared" si="805"/>
        <v>0</v>
      </c>
      <c r="AP1612" s="12">
        <f t="shared" si="806"/>
        <v>0</v>
      </c>
      <c r="AQ1612" s="33">
        <f t="shared" si="807"/>
        <v>0</v>
      </c>
      <c r="AS1612" s="12">
        <f t="shared" si="808"/>
        <v>0</v>
      </c>
      <c r="AT1612" s="33">
        <f t="shared" si="809"/>
        <v>0</v>
      </c>
      <c r="AU1612" s="158" t="str">
        <f>IF(C1612="","",VLOOKUP(B1612,apoio!P:S,4,0))</f>
        <v/>
      </c>
    </row>
    <row r="1613" spans="1:47" ht="15" customHeight="1" x14ac:dyDescent="0.25">
      <c r="A1613" s="10" t="str">
        <f>IF('1_geral'!$D$20="","",'1_geral'!$A$20)</f>
        <v/>
      </c>
      <c r="B1613" s="48" t="str">
        <f>IF('1_geral'!$G$20="","",'1_geral'!$G$20)</f>
        <v/>
      </c>
      <c r="C1613" s="48" t="str">
        <f>IF('1_geral'!$D$20="","",'1_geral'!$D$20)</f>
        <v/>
      </c>
      <c r="D1613" s="35" t="str">
        <f>IF(C1613="","",1/'3_pessoal'!C$20)</f>
        <v/>
      </c>
      <c r="E1613" s="11">
        <f>IF(C1613="",0,'3_pessoal'!ES$20)</f>
        <v>0</v>
      </c>
      <c r="F1613" s="108">
        <f>IF(C1613="",0,'3_pessoal'!EU$20)</f>
        <v>0</v>
      </c>
      <c r="G1613" s="11">
        <f t="shared" si="785"/>
        <v>0</v>
      </c>
      <c r="I1613" s="11">
        <f t="shared" si="783"/>
        <v>0</v>
      </c>
      <c r="J1613" s="112">
        <f t="shared" si="784"/>
        <v>0</v>
      </c>
      <c r="L1613" s="11">
        <f t="shared" si="786"/>
        <v>0</v>
      </c>
      <c r="M1613" s="108">
        <f t="shared" si="787"/>
        <v>0</v>
      </c>
      <c r="O1613" s="11">
        <f t="shared" si="788"/>
        <v>0</v>
      </c>
      <c r="P1613" s="108">
        <f t="shared" si="789"/>
        <v>0</v>
      </c>
      <c r="R1613" s="11">
        <f t="shared" si="790"/>
        <v>0</v>
      </c>
      <c r="S1613" s="108">
        <f t="shared" si="791"/>
        <v>0</v>
      </c>
      <c r="U1613" s="11">
        <f t="shared" si="792"/>
        <v>0</v>
      </c>
      <c r="V1613" s="108">
        <f t="shared" si="793"/>
        <v>0</v>
      </c>
      <c r="X1613" s="11">
        <f t="shared" si="794"/>
        <v>0</v>
      </c>
      <c r="Y1613" s="108">
        <f t="shared" si="795"/>
        <v>0</v>
      </c>
      <c r="AA1613" s="11">
        <f t="shared" si="796"/>
        <v>0</v>
      </c>
      <c r="AB1613" s="108">
        <f t="shared" si="797"/>
        <v>0</v>
      </c>
      <c r="AD1613" s="11">
        <f t="shared" si="798"/>
        <v>0</v>
      </c>
      <c r="AE1613" s="108">
        <f t="shared" si="799"/>
        <v>0</v>
      </c>
      <c r="AG1613" s="11">
        <f t="shared" si="800"/>
        <v>0</v>
      </c>
      <c r="AH1613" s="108">
        <f t="shared" si="801"/>
        <v>0</v>
      </c>
      <c r="AJ1613" s="11">
        <f t="shared" si="802"/>
        <v>0</v>
      </c>
      <c r="AK1613" s="108">
        <f t="shared" si="803"/>
        <v>0</v>
      </c>
      <c r="AM1613" s="11">
        <f t="shared" si="804"/>
        <v>0</v>
      </c>
      <c r="AN1613" s="108">
        <f t="shared" si="805"/>
        <v>0</v>
      </c>
      <c r="AP1613" s="11">
        <f t="shared" si="806"/>
        <v>0</v>
      </c>
      <c r="AQ1613" s="108">
        <f t="shared" si="807"/>
        <v>0</v>
      </c>
      <c r="AS1613" s="11">
        <f t="shared" si="808"/>
        <v>0</v>
      </c>
      <c r="AT1613" s="108">
        <f t="shared" si="809"/>
        <v>0</v>
      </c>
      <c r="AU1613" s="158" t="str">
        <f>IF(C1613="","",VLOOKUP(B1613,apoio!P:S,4,0))</f>
        <v/>
      </c>
    </row>
    <row r="1614" spans="1:47" ht="15" customHeight="1" x14ac:dyDescent="0.25">
      <c r="A1614" s="7" t="str">
        <f>IF('1_geral'!$D$21="","",'1_geral'!$A$21)</f>
        <v/>
      </c>
      <c r="B1614" s="49" t="str">
        <f>IF('1_geral'!$G$21="","",'1_geral'!$G$21)</f>
        <v/>
      </c>
      <c r="C1614" s="49" t="str">
        <f>IF('1_geral'!$D$21="","",'1_geral'!$D$21)</f>
        <v/>
      </c>
      <c r="D1614" s="35" t="str">
        <f>IF(C1614="","",1/'3_pessoal'!C$21)</f>
        <v/>
      </c>
      <c r="E1614" s="12">
        <f>IF(C1614="",0,'3_pessoal'!ES$21)</f>
        <v>0</v>
      </c>
      <c r="F1614" s="33">
        <f>IF(C1614="",0,'3_pessoal'!EU$21)</f>
        <v>0</v>
      </c>
      <c r="G1614" s="12">
        <f t="shared" si="785"/>
        <v>0</v>
      </c>
      <c r="I1614" s="12">
        <f t="shared" si="783"/>
        <v>0</v>
      </c>
      <c r="J1614" s="12">
        <f t="shared" si="784"/>
        <v>0</v>
      </c>
      <c r="L1614" s="12">
        <f t="shared" si="786"/>
        <v>0</v>
      </c>
      <c r="M1614" s="33">
        <f t="shared" si="787"/>
        <v>0</v>
      </c>
      <c r="O1614" s="12">
        <f t="shared" si="788"/>
        <v>0</v>
      </c>
      <c r="P1614" s="33">
        <f t="shared" si="789"/>
        <v>0</v>
      </c>
      <c r="R1614" s="12">
        <f t="shared" si="790"/>
        <v>0</v>
      </c>
      <c r="S1614" s="33">
        <f t="shared" si="791"/>
        <v>0</v>
      </c>
      <c r="U1614" s="12">
        <f t="shared" si="792"/>
        <v>0</v>
      </c>
      <c r="V1614" s="33">
        <f t="shared" si="793"/>
        <v>0</v>
      </c>
      <c r="X1614" s="12">
        <f t="shared" si="794"/>
        <v>0</v>
      </c>
      <c r="Y1614" s="33">
        <f t="shared" si="795"/>
        <v>0</v>
      </c>
      <c r="AA1614" s="12">
        <f t="shared" si="796"/>
        <v>0</v>
      </c>
      <c r="AB1614" s="33">
        <f t="shared" si="797"/>
        <v>0</v>
      </c>
      <c r="AD1614" s="12">
        <f t="shared" si="798"/>
        <v>0</v>
      </c>
      <c r="AE1614" s="33">
        <f t="shared" si="799"/>
        <v>0</v>
      </c>
      <c r="AG1614" s="12">
        <f t="shared" si="800"/>
        <v>0</v>
      </c>
      <c r="AH1614" s="33">
        <f t="shared" si="801"/>
        <v>0</v>
      </c>
      <c r="AJ1614" s="12">
        <f t="shared" si="802"/>
        <v>0</v>
      </c>
      <c r="AK1614" s="33">
        <f t="shared" si="803"/>
        <v>0</v>
      </c>
      <c r="AM1614" s="12">
        <f t="shared" si="804"/>
        <v>0</v>
      </c>
      <c r="AN1614" s="33">
        <f t="shared" si="805"/>
        <v>0</v>
      </c>
      <c r="AP1614" s="12">
        <f t="shared" si="806"/>
        <v>0</v>
      </c>
      <c r="AQ1614" s="33">
        <f t="shared" si="807"/>
        <v>0</v>
      </c>
      <c r="AS1614" s="12">
        <f t="shared" si="808"/>
        <v>0</v>
      </c>
      <c r="AT1614" s="33">
        <f t="shared" si="809"/>
        <v>0</v>
      </c>
      <c r="AU1614" s="158" t="str">
        <f>IF(C1614="","",VLOOKUP(B1614,apoio!P:S,4,0))</f>
        <v/>
      </c>
    </row>
    <row r="1615" spans="1:47" ht="15" customHeight="1" x14ac:dyDescent="0.25">
      <c r="A1615" s="10" t="str">
        <f>IF('1_geral'!$D$22="","",'1_geral'!$A$22)</f>
        <v/>
      </c>
      <c r="B1615" s="48" t="str">
        <f>IF('1_geral'!$G$22="","",'1_geral'!$G$22)</f>
        <v/>
      </c>
      <c r="C1615" s="48" t="str">
        <f>IF('1_geral'!$D$22="","",'1_geral'!$D$22)</f>
        <v/>
      </c>
      <c r="D1615" s="35" t="str">
        <f>IF(C1615="","",1/'3_pessoal'!C$22)</f>
        <v/>
      </c>
      <c r="E1615" s="11">
        <f>IF(C1615="",0,'3_pessoal'!ES$22)</f>
        <v>0</v>
      </c>
      <c r="F1615" s="108">
        <f>IF(C1615="",0,'3_pessoal'!EU$22)</f>
        <v>0</v>
      </c>
      <c r="G1615" s="11">
        <f t="shared" si="785"/>
        <v>0</v>
      </c>
      <c r="I1615" s="11">
        <f t="shared" si="783"/>
        <v>0</v>
      </c>
      <c r="J1615" s="112">
        <f t="shared" si="784"/>
        <v>0</v>
      </c>
      <c r="L1615" s="11">
        <f t="shared" si="786"/>
        <v>0</v>
      </c>
      <c r="M1615" s="108">
        <f t="shared" si="787"/>
        <v>0</v>
      </c>
      <c r="O1615" s="11">
        <f t="shared" si="788"/>
        <v>0</v>
      </c>
      <c r="P1615" s="108">
        <f t="shared" si="789"/>
        <v>0</v>
      </c>
      <c r="R1615" s="11">
        <f t="shared" si="790"/>
        <v>0</v>
      </c>
      <c r="S1615" s="108">
        <f t="shared" si="791"/>
        <v>0</v>
      </c>
      <c r="U1615" s="11">
        <f t="shared" si="792"/>
        <v>0</v>
      </c>
      <c r="V1615" s="108">
        <f t="shared" si="793"/>
        <v>0</v>
      </c>
      <c r="X1615" s="11">
        <f t="shared" si="794"/>
        <v>0</v>
      </c>
      <c r="Y1615" s="108">
        <f t="shared" si="795"/>
        <v>0</v>
      </c>
      <c r="AA1615" s="11">
        <f t="shared" si="796"/>
        <v>0</v>
      </c>
      <c r="AB1615" s="108">
        <f t="shared" si="797"/>
        <v>0</v>
      </c>
      <c r="AD1615" s="11">
        <f t="shared" si="798"/>
        <v>0</v>
      </c>
      <c r="AE1615" s="108">
        <f t="shared" si="799"/>
        <v>0</v>
      </c>
      <c r="AG1615" s="11">
        <f t="shared" si="800"/>
        <v>0</v>
      </c>
      <c r="AH1615" s="108">
        <f t="shared" si="801"/>
        <v>0</v>
      </c>
      <c r="AJ1615" s="11">
        <f t="shared" si="802"/>
        <v>0</v>
      </c>
      <c r="AK1615" s="108">
        <f t="shared" si="803"/>
        <v>0</v>
      </c>
      <c r="AM1615" s="11">
        <f t="shared" si="804"/>
        <v>0</v>
      </c>
      <c r="AN1615" s="108">
        <f t="shared" si="805"/>
        <v>0</v>
      </c>
      <c r="AP1615" s="11">
        <f t="shared" si="806"/>
        <v>0</v>
      </c>
      <c r="AQ1615" s="108">
        <f t="shared" si="807"/>
        <v>0</v>
      </c>
      <c r="AS1615" s="11">
        <f t="shared" si="808"/>
        <v>0</v>
      </c>
      <c r="AT1615" s="108">
        <f t="shared" si="809"/>
        <v>0</v>
      </c>
      <c r="AU1615" s="158" t="str">
        <f>IF(C1615="","",VLOOKUP(B1615,apoio!P:S,4,0))</f>
        <v/>
      </c>
    </row>
    <row r="1616" spans="1:47" ht="15" customHeight="1" x14ac:dyDescent="0.25">
      <c r="A1616" s="7" t="str">
        <f>IF('1_geral'!$D$23="","",'1_geral'!$A$23)</f>
        <v/>
      </c>
      <c r="B1616" s="49" t="str">
        <f>IF('1_geral'!$G$23="","",'1_geral'!$G$23)</f>
        <v/>
      </c>
      <c r="C1616" s="49" t="str">
        <f>IF('1_geral'!$D$23="","",'1_geral'!$D$23)</f>
        <v/>
      </c>
      <c r="D1616" s="35" t="str">
        <f>IF(C1616="","",1/'3_pessoal'!C$23)</f>
        <v/>
      </c>
      <c r="E1616" s="12">
        <f>IF(C1616="",0,'3_pessoal'!ES$23)</f>
        <v>0</v>
      </c>
      <c r="F1616" s="33">
        <f>IF(C1616="",0,'3_pessoal'!EU$23)</f>
        <v>0</v>
      </c>
      <c r="G1616" s="12">
        <f t="shared" si="785"/>
        <v>0</v>
      </c>
      <c r="I1616" s="12">
        <f t="shared" si="783"/>
        <v>0</v>
      </c>
      <c r="J1616" s="12">
        <f t="shared" si="784"/>
        <v>0</v>
      </c>
      <c r="L1616" s="12">
        <f t="shared" si="786"/>
        <v>0</v>
      </c>
      <c r="M1616" s="33">
        <f t="shared" si="787"/>
        <v>0</v>
      </c>
      <c r="O1616" s="12">
        <f t="shared" si="788"/>
        <v>0</v>
      </c>
      <c r="P1616" s="33">
        <f t="shared" si="789"/>
        <v>0</v>
      </c>
      <c r="R1616" s="12">
        <f t="shared" si="790"/>
        <v>0</v>
      </c>
      <c r="S1616" s="33">
        <f t="shared" si="791"/>
        <v>0</v>
      </c>
      <c r="U1616" s="12">
        <f t="shared" si="792"/>
        <v>0</v>
      </c>
      <c r="V1616" s="33">
        <f t="shared" si="793"/>
        <v>0</v>
      </c>
      <c r="X1616" s="12">
        <f t="shared" si="794"/>
        <v>0</v>
      </c>
      <c r="Y1616" s="33">
        <f t="shared" si="795"/>
        <v>0</v>
      </c>
      <c r="AA1616" s="12">
        <f t="shared" si="796"/>
        <v>0</v>
      </c>
      <c r="AB1616" s="33">
        <f t="shared" si="797"/>
        <v>0</v>
      </c>
      <c r="AD1616" s="12">
        <f t="shared" si="798"/>
        <v>0</v>
      </c>
      <c r="AE1616" s="33">
        <f t="shared" si="799"/>
        <v>0</v>
      </c>
      <c r="AG1616" s="12">
        <f t="shared" si="800"/>
        <v>0</v>
      </c>
      <c r="AH1616" s="33">
        <f t="shared" si="801"/>
        <v>0</v>
      </c>
      <c r="AJ1616" s="12">
        <f t="shared" si="802"/>
        <v>0</v>
      </c>
      <c r="AK1616" s="33">
        <f t="shared" si="803"/>
        <v>0</v>
      </c>
      <c r="AM1616" s="12">
        <f t="shared" si="804"/>
        <v>0</v>
      </c>
      <c r="AN1616" s="33">
        <f t="shared" si="805"/>
        <v>0</v>
      </c>
      <c r="AP1616" s="12">
        <f t="shared" si="806"/>
        <v>0</v>
      </c>
      <c r="AQ1616" s="33">
        <f t="shared" si="807"/>
        <v>0</v>
      </c>
      <c r="AS1616" s="12">
        <f t="shared" si="808"/>
        <v>0</v>
      </c>
      <c r="AT1616" s="33">
        <f t="shared" si="809"/>
        <v>0</v>
      </c>
      <c r="AU1616" s="158" t="str">
        <f>IF(C1616="","",VLOOKUP(B1616,apoio!P:S,4,0))</f>
        <v/>
      </c>
    </row>
    <row r="1617" spans="1:47" ht="15" customHeight="1" x14ac:dyDescent="0.25">
      <c r="A1617" s="10" t="str">
        <f>IF('1_geral'!$D$24="","",'1_geral'!$A$24)</f>
        <v/>
      </c>
      <c r="B1617" s="48" t="str">
        <f>IF('1_geral'!$G$24="","",'1_geral'!$G$24)</f>
        <v/>
      </c>
      <c r="C1617" s="48" t="str">
        <f>IF('1_geral'!$D$24="","",'1_geral'!$D$24)</f>
        <v/>
      </c>
      <c r="D1617" s="35" t="str">
        <f>IF(C1617="","",1/'3_pessoal'!C$24)</f>
        <v/>
      </c>
      <c r="E1617" s="11">
        <f>IF(C1617="",0,'3_pessoal'!ES$24)</f>
        <v>0</v>
      </c>
      <c r="F1617" s="108">
        <f>IF(C1617="",0,'3_pessoal'!EU$24)</f>
        <v>0</v>
      </c>
      <c r="G1617" s="11">
        <f t="shared" si="785"/>
        <v>0</v>
      </c>
      <c r="I1617" s="11">
        <f t="shared" si="783"/>
        <v>0</v>
      </c>
      <c r="J1617" s="112">
        <f t="shared" si="784"/>
        <v>0</v>
      </c>
      <c r="L1617" s="11">
        <f t="shared" si="786"/>
        <v>0</v>
      </c>
      <c r="M1617" s="108">
        <f t="shared" si="787"/>
        <v>0</v>
      </c>
      <c r="O1617" s="11">
        <f t="shared" si="788"/>
        <v>0</v>
      </c>
      <c r="P1617" s="108">
        <f t="shared" si="789"/>
        <v>0</v>
      </c>
      <c r="R1617" s="11">
        <f t="shared" si="790"/>
        <v>0</v>
      </c>
      <c r="S1617" s="108">
        <f t="shared" si="791"/>
        <v>0</v>
      </c>
      <c r="U1617" s="11">
        <f t="shared" si="792"/>
        <v>0</v>
      </c>
      <c r="V1617" s="108">
        <f t="shared" si="793"/>
        <v>0</v>
      </c>
      <c r="X1617" s="11">
        <f t="shared" si="794"/>
        <v>0</v>
      </c>
      <c r="Y1617" s="108">
        <f t="shared" si="795"/>
        <v>0</v>
      </c>
      <c r="AA1617" s="11">
        <f t="shared" si="796"/>
        <v>0</v>
      </c>
      <c r="AB1617" s="108">
        <f t="shared" si="797"/>
        <v>0</v>
      </c>
      <c r="AD1617" s="11">
        <f t="shared" si="798"/>
        <v>0</v>
      </c>
      <c r="AE1617" s="108">
        <f t="shared" si="799"/>
        <v>0</v>
      </c>
      <c r="AG1617" s="11">
        <f t="shared" si="800"/>
        <v>0</v>
      </c>
      <c r="AH1617" s="108">
        <f t="shared" si="801"/>
        <v>0</v>
      </c>
      <c r="AJ1617" s="11">
        <f t="shared" si="802"/>
        <v>0</v>
      </c>
      <c r="AK1617" s="108">
        <f t="shared" si="803"/>
        <v>0</v>
      </c>
      <c r="AM1617" s="11">
        <f t="shared" si="804"/>
        <v>0</v>
      </c>
      <c r="AN1617" s="108">
        <f t="shared" si="805"/>
        <v>0</v>
      </c>
      <c r="AP1617" s="11">
        <f t="shared" si="806"/>
        <v>0</v>
      </c>
      <c r="AQ1617" s="108">
        <f t="shared" si="807"/>
        <v>0</v>
      </c>
      <c r="AS1617" s="11">
        <f t="shared" si="808"/>
        <v>0</v>
      </c>
      <c r="AT1617" s="108">
        <f t="shared" si="809"/>
        <v>0</v>
      </c>
      <c r="AU1617" s="158" t="str">
        <f>IF(C1617="","",VLOOKUP(B1617,apoio!P:S,4,0))</f>
        <v/>
      </c>
    </row>
    <row r="1618" spans="1:47" ht="15" customHeight="1" x14ac:dyDescent="0.25">
      <c r="A1618" s="7" t="str">
        <f>IF('1_geral'!$D$25="","",'1_geral'!$A$25)</f>
        <v/>
      </c>
      <c r="B1618" s="49" t="str">
        <f>IF('1_geral'!$G$25="","",'1_geral'!$G$25)</f>
        <v/>
      </c>
      <c r="C1618" s="49" t="str">
        <f>IF('1_geral'!$D$25="","",'1_geral'!$D$25)</f>
        <v/>
      </c>
      <c r="D1618" s="35" t="str">
        <f>IF(C1618="","",1/'3_pessoal'!C$25)</f>
        <v/>
      </c>
      <c r="E1618" s="12">
        <f>IF(C1618="",0,'3_pessoal'!ES$25)</f>
        <v>0</v>
      </c>
      <c r="F1618" s="33">
        <f>IF(C1618="",0,'3_pessoal'!EU$25)</f>
        <v>0</v>
      </c>
      <c r="G1618" s="12">
        <f t="shared" si="785"/>
        <v>0</v>
      </c>
      <c r="I1618" s="12">
        <f t="shared" si="783"/>
        <v>0</v>
      </c>
      <c r="J1618" s="12">
        <f t="shared" si="784"/>
        <v>0</v>
      </c>
      <c r="L1618" s="12">
        <f t="shared" si="786"/>
        <v>0</v>
      </c>
      <c r="M1618" s="33">
        <f t="shared" si="787"/>
        <v>0</v>
      </c>
      <c r="O1618" s="12">
        <f t="shared" si="788"/>
        <v>0</v>
      </c>
      <c r="P1618" s="33">
        <f t="shared" si="789"/>
        <v>0</v>
      </c>
      <c r="R1618" s="12">
        <f t="shared" si="790"/>
        <v>0</v>
      </c>
      <c r="S1618" s="33">
        <f t="shared" si="791"/>
        <v>0</v>
      </c>
      <c r="U1618" s="12">
        <f t="shared" si="792"/>
        <v>0</v>
      </c>
      <c r="V1618" s="33">
        <f t="shared" si="793"/>
        <v>0</v>
      </c>
      <c r="X1618" s="12">
        <f t="shared" si="794"/>
        <v>0</v>
      </c>
      <c r="Y1618" s="33">
        <f t="shared" si="795"/>
        <v>0</v>
      </c>
      <c r="AA1618" s="12">
        <f t="shared" si="796"/>
        <v>0</v>
      </c>
      <c r="AB1618" s="33">
        <f t="shared" si="797"/>
        <v>0</v>
      </c>
      <c r="AD1618" s="12">
        <f t="shared" si="798"/>
        <v>0</v>
      </c>
      <c r="AE1618" s="33">
        <f t="shared" si="799"/>
        <v>0</v>
      </c>
      <c r="AG1618" s="12">
        <f t="shared" si="800"/>
        <v>0</v>
      </c>
      <c r="AH1618" s="33">
        <f t="shared" si="801"/>
        <v>0</v>
      </c>
      <c r="AJ1618" s="12">
        <f t="shared" si="802"/>
        <v>0</v>
      </c>
      <c r="AK1618" s="33">
        <f t="shared" si="803"/>
        <v>0</v>
      </c>
      <c r="AM1618" s="12">
        <f t="shared" si="804"/>
        <v>0</v>
      </c>
      <c r="AN1618" s="33">
        <f t="shared" si="805"/>
        <v>0</v>
      </c>
      <c r="AP1618" s="12">
        <f t="shared" si="806"/>
        <v>0</v>
      </c>
      <c r="AQ1618" s="33">
        <f t="shared" si="807"/>
        <v>0</v>
      </c>
      <c r="AS1618" s="12">
        <f t="shared" si="808"/>
        <v>0</v>
      </c>
      <c r="AT1618" s="33">
        <f t="shared" si="809"/>
        <v>0</v>
      </c>
      <c r="AU1618" s="158" t="str">
        <f>IF(C1618="","",VLOOKUP(B1618,apoio!P:S,4,0))</f>
        <v/>
      </c>
    </row>
    <row r="1619" spans="1:47" ht="15" customHeight="1" x14ac:dyDescent="0.25">
      <c r="A1619" s="10" t="str">
        <f>IF('1_geral'!$D$26="","",'1_geral'!$A$26)</f>
        <v/>
      </c>
      <c r="B1619" s="48" t="str">
        <f>IF('1_geral'!$G$26="","",'1_geral'!$G$26)</f>
        <v/>
      </c>
      <c r="C1619" s="48" t="str">
        <f>IF('1_geral'!$D$26="","",'1_geral'!$D$26)</f>
        <v/>
      </c>
      <c r="D1619" s="35" t="str">
        <f>IF(C1619="","",1/'3_pessoal'!C$26)</f>
        <v/>
      </c>
      <c r="E1619" s="11">
        <f>IF(C1619="",0,'3_pessoal'!ES$26)</f>
        <v>0</v>
      </c>
      <c r="F1619" s="108">
        <f>IF(C1619="",0,'3_pessoal'!EU$26)</f>
        <v>0</v>
      </c>
      <c r="G1619" s="11">
        <f t="shared" si="785"/>
        <v>0</v>
      </c>
      <c r="I1619" s="11">
        <f t="shared" si="783"/>
        <v>0</v>
      </c>
      <c r="J1619" s="112">
        <f t="shared" si="784"/>
        <v>0</v>
      </c>
      <c r="L1619" s="11">
        <f t="shared" si="786"/>
        <v>0</v>
      </c>
      <c r="M1619" s="108">
        <f t="shared" si="787"/>
        <v>0</v>
      </c>
      <c r="O1619" s="11">
        <f t="shared" si="788"/>
        <v>0</v>
      </c>
      <c r="P1619" s="108">
        <f t="shared" si="789"/>
        <v>0</v>
      </c>
      <c r="R1619" s="11">
        <f t="shared" si="790"/>
        <v>0</v>
      </c>
      <c r="S1619" s="108">
        <f t="shared" si="791"/>
        <v>0</v>
      </c>
      <c r="U1619" s="11">
        <f t="shared" si="792"/>
        <v>0</v>
      </c>
      <c r="V1619" s="108">
        <f t="shared" si="793"/>
        <v>0</v>
      </c>
      <c r="X1619" s="11">
        <f t="shared" si="794"/>
        <v>0</v>
      </c>
      <c r="Y1619" s="108">
        <f t="shared" si="795"/>
        <v>0</v>
      </c>
      <c r="AA1619" s="11">
        <f t="shared" si="796"/>
        <v>0</v>
      </c>
      <c r="AB1619" s="108">
        <f t="shared" si="797"/>
        <v>0</v>
      </c>
      <c r="AD1619" s="11">
        <f t="shared" si="798"/>
        <v>0</v>
      </c>
      <c r="AE1619" s="108">
        <f t="shared" si="799"/>
        <v>0</v>
      </c>
      <c r="AG1619" s="11">
        <f t="shared" si="800"/>
        <v>0</v>
      </c>
      <c r="AH1619" s="108">
        <f t="shared" si="801"/>
        <v>0</v>
      </c>
      <c r="AJ1619" s="11">
        <f t="shared" si="802"/>
        <v>0</v>
      </c>
      <c r="AK1619" s="108">
        <f t="shared" si="803"/>
        <v>0</v>
      </c>
      <c r="AM1619" s="11">
        <f t="shared" si="804"/>
        <v>0</v>
      </c>
      <c r="AN1619" s="108">
        <f t="shared" si="805"/>
        <v>0</v>
      </c>
      <c r="AP1619" s="11">
        <f t="shared" si="806"/>
        <v>0</v>
      </c>
      <c r="AQ1619" s="108">
        <f t="shared" si="807"/>
        <v>0</v>
      </c>
      <c r="AS1619" s="11">
        <f t="shared" si="808"/>
        <v>0</v>
      </c>
      <c r="AT1619" s="108">
        <f t="shared" si="809"/>
        <v>0</v>
      </c>
      <c r="AU1619" s="158" t="str">
        <f>IF(C1619="","",VLOOKUP(B1619,apoio!P:S,4,0))</f>
        <v/>
      </c>
    </row>
    <row r="1620" spans="1:47" ht="15" customHeight="1" x14ac:dyDescent="0.25">
      <c r="A1620" s="7" t="str">
        <f>IF('1_geral'!$D$27="","",'1_geral'!$A$27)</f>
        <v/>
      </c>
      <c r="B1620" s="49" t="str">
        <f>IF('1_geral'!$G$27="","",'1_geral'!$G$27)</f>
        <v/>
      </c>
      <c r="C1620" s="49" t="str">
        <f>IF('1_geral'!$D$27="","",'1_geral'!$D$27)</f>
        <v/>
      </c>
      <c r="D1620" s="35" t="str">
        <f>IF(C1620="","",1/'3_pessoal'!C$27)</f>
        <v/>
      </c>
      <c r="E1620" s="12">
        <f>IF(C1620="",0,'3_pessoal'!ES$27)</f>
        <v>0</v>
      </c>
      <c r="F1620" s="33">
        <f>IF(C1620="",0,'3_pessoal'!EU$27)</f>
        <v>0</v>
      </c>
      <c r="G1620" s="12">
        <f t="shared" si="785"/>
        <v>0</v>
      </c>
      <c r="I1620" s="12">
        <f t="shared" si="783"/>
        <v>0</v>
      </c>
      <c r="J1620" s="12">
        <f t="shared" si="784"/>
        <v>0</v>
      </c>
      <c r="L1620" s="12">
        <f t="shared" si="786"/>
        <v>0</v>
      </c>
      <c r="M1620" s="33">
        <f t="shared" si="787"/>
        <v>0</v>
      </c>
      <c r="O1620" s="12">
        <f t="shared" si="788"/>
        <v>0</v>
      </c>
      <c r="P1620" s="33">
        <f t="shared" si="789"/>
        <v>0</v>
      </c>
      <c r="R1620" s="12">
        <f t="shared" si="790"/>
        <v>0</v>
      </c>
      <c r="S1620" s="33">
        <f t="shared" si="791"/>
        <v>0</v>
      </c>
      <c r="U1620" s="12">
        <f t="shared" si="792"/>
        <v>0</v>
      </c>
      <c r="V1620" s="33">
        <f t="shared" si="793"/>
        <v>0</v>
      </c>
      <c r="X1620" s="12">
        <f t="shared" si="794"/>
        <v>0</v>
      </c>
      <c r="Y1620" s="33">
        <f t="shared" si="795"/>
        <v>0</v>
      </c>
      <c r="AA1620" s="12">
        <f t="shared" si="796"/>
        <v>0</v>
      </c>
      <c r="AB1620" s="33">
        <f t="shared" si="797"/>
        <v>0</v>
      </c>
      <c r="AD1620" s="12">
        <f t="shared" si="798"/>
        <v>0</v>
      </c>
      <c r="AE1620" s="33">
        <f t="shared" si="799"/>
        <v>0</v>
      </c>
      <c r="AG1620" s="12">
        <f t="shared" si="800"/>
        <v>0</v>
      </c>
      <c r="AH1620" s="33">
        <f t="shared" si="801"/>
        <v>0</v>
      </c>
      <c r="AJ1620" s="12">
        <f t="shared" si="802"/>
        <v>0</v>
      </c>
      <c r="AK1620" s="33">
        <f t="shared" si="803"/>
        <v>0</v>
      </c>
      <c r="AM1620" s="12">
        <f t="shared" si="804"/>
        <v>0</v>
      </c>
      <c r="AN1620" s="33">
        <f t="shared" si="805"/>
        <v>0</v>
      </c>
      <c r="AP1620" s="12">
        <f t="shared" si="806"/>
        <v>0</v>
      </c>
      <c r="AQ1620" s="33">
        <f t="shared" si="807"/>
        <v>0</v>
      </c>
      <c r="AS1620" s="12">
        <f t="shared" si="808"/>
        <v>0</v>
      </c>
      <c r="AT1620" s="33">
        <f t="shared" si="809"/>
        <v>0</v>
      </c>
      <c r="AU1620" s="158" t="str">
        <f>IF(C1620="","",VLOOKUP(B1620,apoio!P:S,4,0))</f>
        <v/>
      </c>
    </row>
    <row r="1621" spans="1:47" ht="15" customHeight="1" x14ac:dyDescent="0.25">
      <c r="A1621" s="10" t="str">
        <f>IF('1_geral'!$D$28="","",'1_geral'!$A$28)</f>
        <v/>
      </c>
      <c r="B1621" s="48" t="str">
        <f>IF('1_geral'!$G$28="","",'1_geral'!$G$28)</f>
        <v/>
      </c>
      <c r="C1621" s="48" t="str">
        <f>IF('1_geral'!$D$28="","",'1_geral'!$D$28)</f>
        <v/>
      </c>
      <c r="D1621" s="35" t="str">
        <f>IF(C1621="","",1/'3_pessoal'!C$28)</f>
        <v/>
      </c>
      <c r="E1621" s="11">
        <f>IF(C1621="",0,'3_pessoal'!ES$28)</f>
        <v>0</v>
      </c>
      <c r="F1621" s="108">
        <f>IF(C1621="",0,'3_pessoal'!EU$28)</f>
        <v>0</v>
      </c>
      <c r="G1621" s="11">
        <f t="shared" si="785"/>
        <v>0</v>
      </c>
      <c r="I1621" s="11">
        <f t="shared" si="783"/>
        <v>0</v>
      </c>
      <c r="J1621" s="112">
        <f t="shared" si="784"/>
        <v>0</v>
      </c>
      <c r="L1621" s="11">
        <f t="shared" si="786"/>
        <v>0</v>
      </c>
      <c r="M1621" s="108">
        <f t="shared" si="787"/>
        <v>0</v>
      </c>
      <c r="O1621" s="11">
        <f t="shared" si="788"/>
        <v>0</v>
      </c>
      <c r="P1621" s="108">
        <f t="shared" si="789"/>
        <v>0</v>
      </c>
      <c r="R1621" s="11">
        <f t="shared" si="790"/>
        <v>0</v>
      </c>
      <c r="S1621" s="108">
        <f t="shared" si="791"/>
        <v>0</v>
      </c>
      <c r="U1621" s="11">
        <f t="shared" si="792"/>
        <v>0</v>
      </c>
      <c r="V1621" s="108">
        <f t="shared" si="793"/>
        <v>0</v>
      </c>
      <c r="X1621" s="11">
        <f t="shared" si="794"/>
        <v>0</v>
      </c>
      <c r="Y1621" s="108">
        <f t="shared" si="795"/>
        <v>0</v>
      </c>
      <c r="AA1621" s="11">
        <f t="shared" si="796"/>
        <v>0</v>
      </c>
      <c r="AB1621" s="108">
        <f t="shared" si="797"/>
        <v>0</v>
      </c>
      <c r="AD1621" s="11">
        <f t="shared" si="798"/>
        <v>0</v>
      </c>
      <c r="AE1621" s="108">
        <f t="shared" si="799"/>
        <v>0</v>
      </c>
      <c r="AG1621" s="11">
        <f t="shared" si="800"/>
        <v>0</v>
      </c>
      <c r="AH1621" s="108">
        <f t="shared" si="801"/>
        <v>0</v>
      </c>
      <c r="AJ1621" s="11">
        <f t="shared" si="802"/>
        <v>0</v>
      </c>
      <c r="AK1621" s="108">
        <f t="shared" si="803"/>
        <v>0</v>
      </c>
      <c r="AM1621" s="11">
        <f t="shared" si="804"/>
        <v>0</v>
      </c>
      <c r="AN1621" s="108">
        <f t="shared" si="805"/>
        <v>0</v>
      </c>
      <c r="AP1621" s="11">
        <f t="shared" si="806"/>
        <v>0</v>
      </c>
      <c r="AQ1621" s="108">
        <f t="shared" si="807"/>
        <v>0</v>
      </c>
      <c r="AS1621" s="11">
        <f t="shared" si="808"/>
        <v>0</v>
      </c>
      <c r="AT1621" s="108">
        <f t="shared" si="809"/>
        <v>0</v>
      </c>
      <c r="AU1621" s="158" t="str">
        <f>IF(C1621="","",VLOOKUP(B1621,apoio!P:S,4,0))</f>
        <v/>
      </c>
    </row>
    <row r="1622" spans="1:47" ht="15" customHeight="1" x14ac:dyDescent="0.25">
      <c r="A1622" s="7" t="str">
        <f>IF('1_geral'!$D$29="","",'1_geral'!$A$29)</f>
        <v/>
      </c>
      <c r="B1622" s="49" t="str">
        <f>IF('1_geral'!$G$29="","",'1_geral'!$G$29)</f>
        <v/>
      </c>
      <c r="C1622" s="49" t="str">
        <f>IF('1_geral'!$D$29="","",'1_geral'!$D$29)</f>
        <v/>
      </c>
      <c r="D1622" s="35" t="str">
        <f>IF(C1622="","",1/'3_pessoal'!C$29)</f>
        <v/>
      </c>
      <c r="E1622" s="12">
        <f>IF(C1622="",0,'3_pessoal'!ES$29)</f>
        <v>0</v>
      </c>
      <c r="F1622" s="33">
        <f>IF(C1622="",0,'3_pessoal'!EU$29)</f>
        <v>0</v>
      </c>
      <c r="G1622" s="12">
        <f t="shared" si="785"/>
        <v>0</v>
      </c>
      <c r="I1622" s="12">
        <f t="shared" si="783"/>
        <v>0</v>
      </c>
      <c r="J1622" s="12">
        <f t="shared" si="784"/>
        <v>0</v>
      </c>
      <c r="L1622" s="12">
        <f t="shared" si="786"/>
        <v>0</v>
      </c>
      <c r="M1622" s="33">
        <f t="shared" si="787"/>
        <v>0</v>
      </c>
      <c r="O1622" s="12">
        <f t="shared" si="788"/>
        <v>0</v>
      </c>
      <c r="P1622" s="33">
        <f t="shared" si="789"/>
        <v>0</v>
      </c>
      <c r="R1622" s="12">
        <f t="shared" si="790"/>
        <v>0</v>
      </c>
      <c r="S1622" s="33">
        <f t="shared" si="791"/>
        <v>0</v>
      </c>
      <c r="U1622" s="12">
        <f t="shared" si="792"/>
        <v>0</v>
      </c>
      <c r="V1622" s="33">
        <f t="shared" si="793"/>
        <v>0</v>
      </c>
      <c r="X1622" s="12">
        <f t="shared" si="794"/>
        <v>0</v>
      </c>
      <c r="Y1622" s="33">
        <f t="shared" si="795"/>
        <v>0</v>
      </c>
      <c r="AA1622" s="12">
        <f t="shared" si="796"/>
        <v>0</v>
      </c>
      <c r="AB1622" s="33">
        <f t="shared" si="797"/>
        <v>0</v>
      </c>
      <c r="AD1622" s="12">
        <f t="shared" si="798"/>
        <v>0</v>
      </c>
      <c r="AE1622" s="33">
        <f t="shared" si="799"/>
        <v>0</v>
      </c>
      <c r="AG1622" s="12">
        <f t="shared" si="800"/>
        <v>0</v>
      </c>
      <c r="AH1622" s="33">
        <f t="shared" si="801"/>
        <v>0</v>
      </c>
      <c r="AJ1622" s="12">
        <f t="shared" si="802"/>
        <v>0</v>
      </c>
      <c r="AK1622" s="33">
        <f t="shared" si="803"/>
        <v>0</v>
      </c>
      <c r="AM1622" s="12">
        <f t="shared" si="804"/>
        <v>0</v>
      </c>
      <c r="AN1622" s="33">
        <f t="shared" si="805"/>
        <v>0</v>
      </c>
      <c r="AP1622" s="12">
        <f t="shared" si="806"/>
        <v>0</v>
      </c>
      <c r="AQ1622" s="33">
        <f t="shared" si="807"/>
        <v>0</v>
      </c>
      <c r="AS1622" s="12">
        <f t="shared" si="808"/>
        <v>0</v>
      </c>
      <c r="AT1622" s="33">
        <f t="shared" si="809"/>
        <v>0</v>
      </c>
      <c r="AU1622" s="158" t="str">
        <f>IF(C1622="","",VLOOKUP(B1622,apoio!P:S,4,0))</f>
        <v/>
      </c>
    </row>
    <row r="1623" spans="1:47" ht="15" customHeight="1" x14ac:dyDescent="0.25">
      <c r="A1623" s="10" t="str">
        <f>IF('1_geral'!$D$30="","",'1_geral'!$A$30)</f>
        <v/>
      </c>
      <c r="B1623" s="48" t="str">
        <f>IF('1_geral'!$G$30="","",'1_geral'!$G$30)</f>
        <v/>
      </c>
      <c r="C1623" s="48" t="str">
        <f>IF('1_geral'!$D$30="","",'1_geral'!$D$30)</f>
        <v/>
      </c>
      <c r="D1623" s="35" t="str">
        <f>IF(C1623="","",1/'3_pessoal'!C$30)</f>
        <v/>
      </c>
      <c r="E1623" s="11">
        <f>IF(C1623="",0,'3_pessoal'!ES$30)</f>
        <v>0</v>
      </c>
      <c r="F1623" s="108">
        <f>IF(C1623="",0,'3_pessoal'!EU$30)</f>
        <v>0</v>
      </c>
      <c r="G1623" s="11">
        <f t="shared" si="785"/>
        <v>0</v>
      </c>
      <c r="I1623" s="11">
        <f t="shared" si="783"/>
        <v>0</v>
      </c>
      <c r="J1623" s="112">
        <f t="shared" si="784"/>
        <v>0</v>
      </c>
      <c r="L1623" s="11">
        <f t="shared" si="786"/>
        <v>0</v>
      </c>
      <c r="M1623" s="108">
        <f t="shared" si="787"/>
        <v>0</v>
      </c>
      <c r="O1623" s="11">
        <f t="shared" si="788"/>
        <v>0</v>
      </c>
      <c r="P1623" s="108">
        <f t="shared" si="789"/>
        <v>0</v>
      </c>
      <c r="R1623" s="11">
        <f t="shared" si="790"/>
        <v>0</v>
      </c>
      <c r="S1623" s="108">
        <f t="shared" si="791"/>
        <v>0</v>
      </c>
      <c r="U1623" s="11">
        <f t="shared" si="792"/>
        <v>0</v>
      </c>
      <c r="V1623" s="108">
        <f t="shared" si="793"/>
        <v>0</v>
      </c>
      <c r="X1623" s="11">
        <f t="shared" si="794"/>
        <v>0</v>
      </c>
      <c r="Y1623" s="108">
        <f t="shared" si="795"/>
        <v>0</v>
      </c>
      <c r="AA1623" s="11">
        <f t="shared" si="796"/>
        <v>0</v>
      </c>
      <c r="AB1623" s="108">
        <f t="shared" si="797"/>
        <v>0</v>
      </c>
      <c r="AD1623" s="11">
        <f t="shared" si="798"/>
        <v>0</v>
      </c>
      <c r="AE1623" s="108">
        <f t="shared" si="799"/>
        <v>0</v>
      </c>
      <c r="AG1623" s="11">
        <f t="shared" si="800"/>
        <v>0</v>
      </c>
      <c r="AH1623" s="108">
        <f t="shared" si="801"/>
        <v>0</v>
      </c>
      <c r="AJ1623" s="11">
        <f t="shared" si="802"/>
        <v>0</v>
      </c>
      <c r="AK1623" s="108">
        <f t="shared" si="803"/>
        <v>0</v>
      </c>
      <c r="AM1623" s="11">
        <f t="shared" si="804"/>
        <v>0</v>
      </c>
      <c r="AN1623" s="108">
        <f t="shared" si="805"/>
        <v>0</v>
      </c>
      <c r="AP1623" s="11">
        <f t="shared" si="806"/>
        <v>0</v>
      </c>
      <c r="AQ1623" s="108">
        <f t="shared" si="807"/>
        <v>0</v>
      </c>
      <c r="AS1623" s="11">
        <f t="shared" si="808"/>
        <v>0</v>
      </c>
      <c r="AT1623" s="108">
        <f t="shared" si="809"/>
        <v>0</v>
      </c>
      <c r="AU1623" s="158" t="str">
        <f>IF(C1623="","",VLOOKUP(B1623,apoio!P:S,4,0))</f>
        <v/>
      </c>
    </row>
    <row r="1624" spans="1:47" ht="15" customHeight="1" x14ac:dyDescent="0.25">
      <c r="A1624" s="7" t="str">
        <f>IF('1_geral'!$D$31="","",'1_geral'!$A$31)</f>
        <v/>
      </c>
      <c r="B1624" s="49" t="str">
        <f>IF('1_geral'!$G$31="","",'1_geral'!$G$31)</f>
        <v/>
      </c>
      <c r="C1624" s="49" t="str">
        <f>IF('1_geral'!$D$31="","",'1_geral'!$D$31)</f>
        <v/>
      </c>
      <c r="D1624" s="35" t="str">
        <f>IF(C1624="","",1/'3_pessoal'!C$31)</f>
        <v/>
      </c>
      <c r="E1624" s="12">
        <f>IF(C1624="",0,'3_pessoal'!ES$31)</f>
        <v>0</v>
      </c>
      <c r="F1624" s="33">
        <f>IF(C1624="",0,'3_pessoal'!EU$31)</f>
        <v>0</v>
      </c>
      <c r="G1624" s="12">
        <f t="shared" si="785"/>
        <v>0</v>
      </c>
      <c r="I1624" s="12">
        <f t="shared" si="783"/>
        <v>0</v>
      </c>
      <c r="J1624" s="12">
        <f t="shared" si="784"/>
        <v>0</v>
      </c>
      <c r="L1624" s="12">
        <f t="shared" si="786"/>
        <v>0</v>
      </c>
      <c r="M1624" s="33">
        <f t="shared" si="787"/>
        <v>0</v>
      </c>
      <c r="O1624" s="12">
        <f t="shared" si="788"/>
        <v>0</v>
      </c>
      <c r="P1624" s="33">
        <f t="shared" si="789"/>
        <v>0</v>
      </c>
      <c r="R1624" s="12">
        <f t="shared" si="790"/>
        <v>0</v>
      </c>
      <c r="S1624" s="33">
        <f t="shared" si="791"/>
        <v>0</v>
      </c>
      <c r="U1624" s="12">
        <f t="shared" si="792"/>
        <v>0</v>
      </c>
      <c r="V1624" s="33">
        <f t="shared" si="793"/>
        <v>0</v>
      </c>
      <c r="X1624" s="12">
        <f t="shared" si="794"/>
        <v>0</v>
      </c>
      <c r="Y1624" s="33">
        <f t="shared" si="795"/>
        <v>0</v>
      </c>
      <c r="AA1624" s="12">
        <f t="shared" si="796"/>
        <v>0</v>
      </c>
      <c r="AB1624" s="33">
        <f t="shared" si="797"/>
        <v>0</v>
      </c>
      <c r="AD1624" s="12">
        <f t="shared" si="798"/>
        <v>0</v>
      </c>
      <c r="AE1624" s="33">
        <f t="shared" si="799"/>
        <v>0</v>
      </c>
      <c r="AG1624" s="12">
        <f t="shared" si="800"/>
        <v>0</v>
      </c>
      <c r="AH1624" s="33">
        <f t="shared" si="801"/>
        <v>0</v>
      </c>
      <c r="AJ1624" s="12">
        <f t="shared" si="802"/>
        <v>0</v>
      </c>
      <c r="AK1624" s="33">
        <f t="shared" si="803"/>
        <v>0</v>
      </c>
      <c r="AM1624" s="12">
        <f t="shared" si="804"/>
        <v>0</v>
      </c>
      <c r="AN1624" s="33">
        <f t="shared" si="805"/>
        <v>0</v>
      </c>
      <c r="AP1624" s="12">
        <f t="shared" si="806"/>
        <v>0</v>
      </c>
      <c r="AQ1624" s="33">
        <f t="shared" si="807"/>
        <v>0</v>
      </c>
      <c r="AS1624" s="12">
        <f t="shared" si="808"/>
        <v>0</v>
      </c>
      <c r="AT1624" s="33">
        <f t="shared" si="809"/>
        <v>0</v>
      </c>
      <c r="AU1624" s="158" t="str">
        <f>IF(C1624="","",VLOOKUP(B1624,apoio!P:S,4,0))</f>
        <v/>
      </c>
    </row>
    <row r="1625" spans="1:47" ht="15" customHeight="1" x14ac:dyDescent="0.25">
      <c r="A1625" s="10" t="str">
        <f>IF('1_geral'!$D$32="","",'1_geral'!$A$32)</f>
        <v/>
      </c>
      <c r="B1625" s="48" t="str">
        <f>IF('1_geral'!$G$32="","",'1_geral'!$G$32)</f>
        <v/>
      </c>
      <c r="C1625" s="48" t="str">
        <f>IF('1_geral'!$D$32="","",'1_geral'!$D$32)</f>
        <v/>
      </c>
      <c r="D1625" s="35" t="str">
        <f>IF(C1625="","",1/'3_pessoal'!C$32)</f>
        <v/>
      </c>
      <c r="E1625" s="11">
        <f>IF(C1625="",0,'3_pessoal'!ES$32)</f>
        <v>0</v>
      </c>
      <c r="F1625" s="108">
        <f>IF(C1625="",0,'3_pessoal'!EU$32)</f>
        <v>0</v>
      </c>
      <c r="G1625" s="11">
        <f t="shared" si="785"/>
        <v>0</v>
      </c>
      <c r="I1625" s="11">
        <f t="shared" si="783"/>
        <v>0</v>
      </c>
      <c r="J1625" s="112">
        <f t="shared" si="784"/>
        <v>0</v>
      </c>
      <c r="L1625" s="11">
        <f t="shared" si="786"/>
        <v>0</v>
      </c>
      <c r="M1625" s="108">
        <f t="shared" si="787"/>
        <v>0</v>
      </c>
      <c r="O1625" s="11">
        <f t="shared" si="788"/>
        <v>0</v>
      </c>
      <c r="P1625" s="108">
        <f t="shared" si="789"/>
        <v>0</v>
      </c>
      <c r="R1625" s="11">
        <f t="shared" si="790"/>
        <v>0</v>
      </c>
      <c r="S1625" s="108">
        <f t="shared" si="791"/>
        <v>0</v>
      </c>
      <c r="U1625" s="11">
        <f t="shared" si="792"/>
        <v>0</v>
      </c>
      <c r="V1625" s="108">
        <f t="shared" si="793"/>
        <v>0</v>
      </c>
      <c r="X1625" s="11">
        <f t="shared" si="794"/>
        <v>0</v>
      </c>
      <c r="Y1625" s="108">
        <f t="shared" si="795"/>
        <v>0</v>
      </c>
      <c r="AA1625" s="11">
        <f t="shared" si="796"/>
        <v>0</v>
      </c>
      <c r="AB1625" s="108">
        <f t="shared" si="797"/>
        <v>0</v>
      </c>
      <c r="AD1625" s="11">
        <f t="shared" si="798"/>
        <v>0</v>
      </c>
      <c r="AE1625" s="108">
        <f t="shared" si="799"/>
        <v>0</v>
      </c>
      <c r="AG1625" s="11">
        <f t="shared" si="800"/>
        <v>0</v>
      </c>
      <c r="AH1625" s="108">
        <f t="shared" si="801"/>
        <v>0</v>
      </c>
      <c r="AJ1625" s="11">
        <f t="shared" si="802"/>
        <v>0</v>
      </c>
      <c r="AK1625" s="108">
        <f t="shared" si="803"/>
        <v>0</v>
      </c>
      <c r="AM1625" s="11">
        <f t="shared" si="804"/>
        <v>0</v>
      </c>
      <c r="AN1625" s="108">
        <f t="shared" si="805"/>
        <v>0</v>
      </c>
      <c r="AP1625" s="11">
        <f t="shared" si="806"/>
        <v>0</v>
      </c>
      <c r="AQ1625" s="108">
        <f t="shared" si="807"/>
        <v>0</v>
      </c>
      <c r="AS1625" s="11">
        <f t="shared" si="808"/>
        <v>0</v>
      </c>
      <c r="AT1625" s="108">
        <f t="shared" si="809"/>
        <v>0</v>
      </c>
      <c r="AU1625" s="158" t="str">
        <f>IF(C1625="","",VLOOKUP(B1625,apoio!P:S,4,0))</f>
        <v/>
      </c>
    </row>
    <row r="1626" spans="1:47" ht="15" customHeight="1" x14ac:dyDescent="0.25">
      <c r="A1626" s="7" t="str">
        <f>IF('1_geral'!$D$33="","",'1_geral'!$A$33)</f>
        <v/>
      </c>
      <c r="B1626" s="49" t="str">
        <f>IF('1_geral'!$G$33="","",'1_geral'!$G$33)</f>
        <v/>
      </c>
      <c r="C1626" s="49" t="str">
        <f>IF('1_geral'!$D$33="","",'1_geral'!$D$33)</f>
        <v/>
      </c>
      <c r="D1626" s="35" t="str">
        <f>IF(C1626="","",1/'3_pessoal'!C$33)</f>
        <v/>
      </c>
      <c r="E1626" s="12">
        <f>IF(C1626="",0,'3_pessoal'!ES$33)</f>
        <v>0</v>
      </c>
      <c r="F1626" s="33">
        <f>IF(C1626="",0,'3_pessoal'!EU$33)</f>
        <v>0</v>
      </c>
      <c r="G1626" s="12">
        <f t="shared" si="785"/>
        <v>0</v>
      </c>
      <c r="I1626" s="12">
        <f t="shared" si="783"/>
        <v>0</v>
      </c>
      <c r="J1626" s="12">
        <f t="shared" si="784"/>
        <v>0</v>
      </c>
      <c r="L1626" s="12">
        <f t="shared" si="786"/>
        <v>0</v>
      </c>
      <c r="M1626" s="33">
        <f t="shared" si="787"/>
        <v>0</v>
      </c>
      <c r="O1626" s="12">
        <f t="shared" si="788"/>
        <v>0</v>
      </c>
      <c r="P1626" s="33">
        <f t="shared" si="789"/>
        <v>0</v>
      </c>
      <c r="R1626" s="12">
        <f t="shared" si="790"/>
        <v>0</v>
      </c>
      <c r="S1626" s="33">
        <f t="shared" si="791"/>
        <v>0</v>
      </c>
      <c r="U1626" s="12">
        <f t="shared" si="792"/>
        <v>0</v>
      </c>
      <c r="V1626" s="33">
        <f t="shared" si="793"/>
        <v>0</v>
      </c>
      <c r="X1626" s="12">
        <f t="shared" si="794"/>
        <v>0</v>
      </c>
      <c r="Y1626" s="33">
        <f t="shared" si="795"/>
        <v>0</v>
      </c>
      <c r="AA1626" s="12">
        <f t="shared" si="796"/>
        <v>0</v>
      </c>
      <c r="AB1626" s="33">
        <f t="shared" si="797"/>
        <v>0</v>
      </c>
      <c r="AD1626" s="12">
        <f t="shared" si="798"/>
        <v>0</v>
      </c>
      <c r="AE1626" s="33">
        <f t="shared" si="799"/>
        <v>0</v>
      </c>
      <c r="AG1626" s="12">
        <f t="shared" si="800"/>
        <v>0</v>
      </c>
      <c r="AH1626" s="33">
        <f t="shared" si="801"/>
        <v>0</v>
      </c>
      <c r="AJ1626" s="12">
        <f t="shared" si="802"/>
        <v>0</v>
      </c>
      <c r="AK1626" s="33">
        <f t="shared" si="803"/>
        <v>0</v>
      </c>
      <c r="AM1626" s="12">
        <f t="shared" si="804"/>
        <v>0</v>
      </c>
      <c r="AN1626" s="33">
        <f t="shared" si="805"/>
        <v>0</v>
      </c>
      <c r="AP1626" s="12">
        <f t="shared" si="806"/>
        <v>0</v>
      </c>
      <c r="AQ1626" s="33">
        <f t="shared" si="807"/>
        <v>0</v>
      </c>
      <c r="AS1626" s="12">
        <f t="shared" si="808"/>
        <v>0</v>
      </c>
      <c r="AT1626" s="33">
        <f t="shared" si="809"/>
        <v>0</v>
      </c>
      <c r="AU1626" s="158" t="str">
        <f>IF(C1626="","",VLOOKUP(B1626,apoio!P:S,4,0))</f>
        <v/>
      </c>
    </row>
    <row r="1627" spans="1:47" ht="15" customHeight="1" x14ac:dyDescent="0.25">
      <c r="A1627" s="10" t="str">
        <f>IF('1_geral'!$D$34="","",'1_geral'!$A$34)</f>
        <v/>
      </c>
      <c r="B1627" s="48" t="str">
        <f>IF('1_geral'!$G$34="","",'1_geral'!$G$34)</f>
        <v/>
      </c>
      <c r="C1627" s="48" t="str">
        <f>IF('1_geral'!$D$34="","",'1_geral'!$D$34)</f>
        <v/>
      </c>
      <c r="D1627" s="35" t="str">
        <f>IF(C1627="","",1/'3_pessoal'!C$34)</f>
        <v/>
      </c>
      <c r="E1627" s="11">
        <f>IF(C1627="",0,'3_pessoal'!ES$34)</f>
        <v>0</v>
      </c>
      <c r="F1627" s="108">
        <f>IF(C1627="",0,'3_pessoal'!EU$34)</f>
        <v>0</v>
      </c>
      <c r="G1627" s="11">
        <f t="shared" si="785"/>
        <v>0</v>
      </c>
      <c r="I1627" s="11">
        <f t="shared" si="783"/>
        <v>0</v>
      </c>
      <c r="J1627" s="112">
        <f t="shared" si="784"/>
        <v>0</v>
      </c>
      <c r="L1627" s="11">
        <f t="shared" si="786"/>
        <v>0</v>
      </c>
      <c r="M1627" s="108">
        <f t="shared" si="787"/>
        <v>0</v>
      </c>
      <c r="O1627" s="11">
        <f t="shared" si="788"/>
        <v>0</v>
      </c>
      <c r="P1627" s="108">
        <f t="shared" si="789"/>
        <v>0</v>
      </c>
      <c r="R1627" s="11">
        <f t="shared" si="790"/>
        <v>0</v>
      </c>
      <c r="S1627" s="108">
        <f t="shared" si="791"/>
        <v>0</v>
      </c>
      <c r="U1627" s="11">
        <f t="shared" si="792"/>
        <v>0</v>
      </c>
      <c r="V1627" s="108">
        <f t="shared" si="793"/>
        <v>0</v>
      </c>
      <c r="X1627" s="11">
        <f t="shared" si="794"/>
        <v>0</v>
      </c>
      <c r="Y1627" s="108">
        <f t="shared" si="795"/>
        <v>0</v>
      </c>
      <c r="AA1627" s="11">
        <f t="shared" si="796"/>
        <v>0</v>
      </c>
      <c r="AB1627" s="108">
        <f t="shared" si="797"/>
        <v>0</v>
      </c>
      <c r="AD1627" s="11">
        <f t="shared" si="798"/>
        <v>0</v>
      </c>
      <c r="AE1627" s="108">
        <f t="shared" si="799"/>
        <v>0</v>
      </c>
      <c r="AG1627" s="11">
        <f t="shared" si="800"/>
        <v>0</v>
      </c>
      <c r="AH1627" s="108">
        <f t="shared" si="801"/>
        <v>0</v>
      </c>
      <c r="AJ1627" s="11">
        <f t="shared" si="802"/>
        <v>0</v>
      </c>
      <c r="AK1627" s="108">
        <f t="shared" si="803"/>
        <v>0</v>
      </c>
      <c r="AM1627" s="11">
        <f t="shared" si="804"/>
        <v>0</v>
      </c>
      <c r="AN1627" s="108">
        <f t="shared" si="805"/>
        <v>0</v>
      </c>
      <c r="AP1627" s="11">
        <f t="shared" si="806"/>
        <v>0</v>
      </c>
      <c r="AQ1627" s="108">
        <f t="shared" si="807"/>
        <v>0</v>
      </c>
      <c r="AS1627" s="11">
        <f t="shared" si="808"/>
        <v>0</v>
      </c>
      <c r="AT1627" s="108">
        <f t="shared" si="809"/>
        <v>0</v>
      </c>
      <c r="AU1627" s="158" t="str">
        <f>IF(C1627="","",VLOOKUP(B1627,apoio!P:S,4,0))</f>
        <v/>
      </c>
    </row>
    <row r="1628" spans="1:47" ht="15" customHeight="1" x14ac:dyDescent="0.25">
      <c r="A1628" s="7" t="str">
        <f>IF('1_geral'!$D$35="","",'1_geral'!$A$35)</f>
        <v/>
      </c>
      <c r="B1628" s="49" t="str">
        <f>IF('1_geral'!$G$35="","",'1_geral'!$G$35)</f>
        <v/>
      </c>
      <c r="C1628" s="49" t="str">
        <f>IF('1_geral'!$D$35="","",'1_geral'!$D$35)</f>
        <v/>
      </c>
      <c r="D1628" s="35" t="str">
        <f>IF(C1628="","",1/'3_pessoal'!C$35)</f>
        <v/>
      </c>
      <c r="E1628" s="12">
        <f>IF(C1628="",0,'3_pessoal'!ES$35)</f>
        <v>0</v>
      </c>
      <c r="F1628" s="33">
        <f>IF(C1628="",0,'3_pessoal'!EU$35)</f>
        <v>0</v>
      </c>
      <c r="G1628" s="12">
        <f t="shared" si="785"/>
        <v>0</v>
      </c>
      <c r="I1628" s="12">
        <f t="shared" si="783"/>
        <v>0</v>
      </c>
      <c r="J1628" s="12">
        <f t="shared" si="784"/>
        <v>0</v>
      </c>
      <c r="L1628" s="12">
        <f t="shared" si="786"/>
        <v>0</v>
      </c>
      <c r="M1628" s="33">
        <f t="shared" si="787"/>
        <v>0</v>
      </c>
      <c r="O1628" s="12">
        <f t="shared" si="788"/>
        <v>0</v>
      </c>
      <c r="P1628" s="33">
        <f t="shared" si="789"/>
        <v>0</v>
      </c>
      <c r="R1628" s="12">
        <f t="shared" si="790"/>
        <v>0</v>
      </c>
      <c r="S1628" s="33">
        <f t="shared" si="791"/>
        <v>0</v>
      </c>
      <c r="U1628" s="12">
        <f t="shared" si="792"/>
        <v>0</v>
      </c>
      <c r="V1628" s="33">
        <f t="shared" si="793"/>
        <v>0</v>
      </c>
      <c r="X1628" s="12">
        <f t="shared" si="794"/>
        <v>0</v>
      </c>
      <c r="Y1628" s="33">
        <f t="shared" si="795"/>
        <v>0</v>
      </c>
      <c r="AA1628" s="12">
        <f t="shared" si="796"/>
        <v>0</v>
      </c>
      <c r="AB1628" s="33">
        <f t="shared" si="797"/>
        <v>0</v>
      </c>
      <c r="AD1628" s="12">
        <f t="shared" si="798"/>
        <v>0</v>
      </c>
      <c r="AE1628" s="33">
        <f t="shared" si="799"/>
        <v>0</v>
      </c>
      <c r="AG1628" s="12">
        <f t="shared" si="800"/>
        <v>0</v>
      </c>
      <c r="AH1628" s="33">
        <f t="shared" si="801"/>
        <v>0</v>
      </c>
      <c r="AJ1628" s="12">
        <f t="shared" si="802"/>
        <v>0</v>
      </c>
      <c r="AK1628" s="33">
        <f t="shared" si="803"/>
        <v>0</v>
      </c>
      <c r="AM1628" s="12">
        <f t="shared" si="804"/>
        <v>0</v>
      </c>
      <c r="AN1628" s="33">
        <f t="shared" si="805"/>
        <v>0</v>
      </c>
      <c r="AP1628" s="12">
        <f t="shared" si="806"/>
        <v>0</v>
      </c>
      <c r="AQ1628" s="33">
        <f t="shared" si="807"/>
        <v>0</v>
      </c>
      <c r="AS1628" s="12">
        <f t="shared" si="808"/>
        <v>0</v>
      </c>
      <c r="AT1628" s="33">
        <f t="shared" si="809"/>
        <v>0</v>
      </c>
      <c r="AU1628" s="158" t="str">
        <f>IF(C1628="","",VLOOKUP(B1628,apoio!P:S,4,0))</f>
        <v/>
      </c>
    </row>
    <row r="1629" spans="1:47" ht="15" customHeight="1" x14ac:dyDescent="0.25">
      <c r="A1629" s="10" t="str">
        <f>IF('1_geral'!$D$36="","",'1_geral'!$A$36)</f>
        <v/>
      </c>
      <c r="B1629" s="48" t="str">
        <f>IF('1_geral'!$G$36="","",'1_geral'!$G$36)</f>
        <v/>
      </c>
      <c r="C1629" s="48" t="str">
        <f>IF('1_geral'!$D$36="","",'1_geral'!$D$36)</f>
        <v/>
      </c>
      <c r="D1629" s="35" t="str">
        <f>IF(C1629="","",1/'3_pessoal'!C$36)</f>
        <v/>
      </c>
      <c r="E1629" s="11">
        <f>IF(C1629="",0,'3_pessoal'!ES$36)</f>
        <v>0</v>
      </c>
      <c r="F1629" s="108">
        <f>IF(C1629="",0,'3_pessoal'!EU$36)</f>
        <v>0</v>
      </c>
      <c r="G1629" s="11">
        <f t="shared" si="785"/>
        <v>0</v>
      </c>
      <c r="I1629" s="11">
        <f t="shared" si="783"/>
        <v>0</v>
      </c>
      <c r="J1629" s="112">
        <f t="shared" si="784"/>
        <v>0</v>
      </c>
      <c r="L1629" s="11">
        <f t="shared" si="786"/>
        <v>0</v>
      </c>
      <c r="M1629" s="108">
        <f t="shared" si="787"/>
        <v>0</v>
      </c>
      <c r="O1629" s="11">
        <f t="shared" si="788"/>
        <v>0</v>
      </c>
      <c r="P1629" s="108">
        <f t="shared" si="789"/>
        <v>0</v>
      </c>
      <c r="R1629" s="11">
        <f t="shared" si="790"/>
        <v>0</v>
      </c>
      <c r="S1629" s="108">
        <f t="shared" si="791"/>
        <v>0</v>
      </c>
      <c r="U1629" s="11">
        <f t="shared" si="792"/>
        <v>0</v>
      </c>
      <c r="V1629" s="108">
        <f t="shared" si="793"/>
        <v>0</v>
      </c>
      <c r="X1629" s="11">
        <f t="shared" si="794"/>
        <v>0</v>
      </c>
      <c r="Y1629" s="108">
        <f t="shared" si="795"/>
        <v>0</v>
      </c>
      <c r="AA1629" s="11">
        <f t="shared" si="796"/>
        <v>0</v>
      </c>
      <c r="AB1629" s="108">
        <f t="shared" si="797"/>
        <v>0</v>
      </c>
      <c r="AD1629" s="11">
        <f t="shared" si="798"/>
        <v>0</v>
      </c>
      <c r="AE1629" s="108">
        <f t="shared" si="799"/>
        <v>0</v>
      </c>
      <c r="AG1629" s="11">
        <f t="shared" si="800"/>
        <v>0</v>
      </c>
      <c r="AH1629" s="108">
        <f t="shared" si="801"/>
        <v>0</v>
      </c>
      <c r="AJ1629" s="11">
        <f t="shared" si="802"/>
        <v>0</v>
      </c>
      <c r="AK1629" s="108">
        <f t="shared" si="803"/>
        <v>0</v>
      </c>
      <c r="AM1629" s="11">
        <f t="shared" si="804"/>
        <v>0</v>
      </c>
      <c r="AN1629" s="108">
        <f t="shared" si="805"/>
        <v>0</v>
      </c>
      <c r="AP1629" s="11">
        <f t="shared" si="806"/>
        <v>0</v>
      </c>
      <c r="AQ1629" s="108">
        <f t="shared" si="807"/>
        <v>0</v>
      </c>
      <c r="AS1629" s="11">
        <f t="shared" si="808"/>
        <v>0</v>
      </c>
      <c r="AT1629" s="108">
        <f t="shared" si="809"/>
        <v>0</v>
      </c>
      <c r="AU1629" s="158" t="str">
        <f>IF(C1629="","",VLOOKUP(B1629,apoio!P:S,4,0))</f>
        <v/>
      </c>
    </row>
    <row r="1630" spans="1:47" ht="15" customHeight="1" x14ac:dyDescent="0.25">
      <c r="A1630" s="7" t="str">
        <f>IF('1_geral'!$D$37="","",'1_geral'!$A$37)</f>
        <v/>
      </c>
      <c r="B1630" s="49" t="str">
        <f>IF('1_geral'!$G$37="","",'1_geral'!$G$37)</f>
        <v/>
      </c>
      <c r="C1630" s="49" t="str">
        <f>IF('1_geral'!$D$37="","",'1_geral'!$D$37)</f>
        <v/>
      </c>
      <c r="D1630" s="35" t="str">
        <f>IF(C1630="","",1/'3_pessoal'!C$37)</f>
        <v/>
      </c>
      <c r="E1630" s="12">
        <f>IF(C1630="",0,'3_pessoal'!ES$37)</f>
        <v>0</v>
      </c>
      <c r="F1630" s="33">
        <f>IF(C1630="",0,'3_pessoal'!EU$37)</f>
        <v>0</v>
      </c>
      <c r="G1630" s="12">
        <f t="shared" si="785"/>
        <v>0</v>
      </c>
      <c r="I1630" s="12">
        <f t="shared" si="783"/>
        <v>0</v>
      </c>
      <c r="J1630" s="12">
        <f t="shared" si="784"/>
        <v>0</v>
      </c>
      <c r="L1630" s="12">
        <f t="shared" si="786"/>
        <v>0</v>
      </c>
      <c r="M1630" s="33">
        <f t="shared" si="787"/>
        <v>0</v>
      </c>
      <c r="O1630" s="12">
        <f t="shared" si="788"/>
        <v>0</v>
      </c>
      <c r="P1630" s="33">
        <f t="shared" si="789"/>
        <v>0</v>
      </c>
      <c r="R1630" s="12">
        <f t="shared" si="790"/>
        <v>0</v>
      </c>
      <c r="S1630" s="33">
        <f t="shared" si="791"/>
        <v>0</v>
      </c>
      <c r="U1630" s="12">
        <f t="shared" si="792"/>
        <v>0</v>
      </c>
      <c r="V1630" s="33">
        <f t="shared" si="793"/>
        <v>0</v>
      </c>
      <c r="X1630" s="12">
        <f t="shared" si="794"/>
        <v>0</v>
      </c>
      <c r="Y1630" s="33">
        <f t="shared" si="795"/>
        <v>0</v>
      </c>
      <c r="AA1630" s="12">
        <f t="shared" si="796"/>
        <v>0</v>
      </c>
      <c r="AB1630" s="33">
        <f t="shared" si="797"/>
        <v>0</v>
      </c>
      <c r="AD1630" s="12">
        <f t="shared" si="798"/>
        <v>0</v>
      </c>
      <c r="AE1630" s="33">
        <f t="shared" si="799"/>
        <v>0</v>
      </c>
      <c r="AG1630" s="12">
        <f t="shared" si="800"/>
        <v>0</v>
      </c>
      <c r="AH1630" s="33">
        <f t="shared" si="801"/>
        <v>0</v>
      </c>
      <c r="AJ1630" s="12">
        <f t="shared" si="802"/>
        <v>0</v>
      </c>
      <c r="AK1630" s="33">
        <f t="shared" si="803"/>
        <v>0</v>
      </c>
      <c r="AM1630" s="12">
        <f t="shared" si="804"/>
        <v>0</v>
      </c>
      <c r="AN1630" s="33">
        <f t="shared" si="805"/>
        <v>0</v>
      </c>
      <c r="AP1630" s="12">
        <f t="shared" si="806"/>
        <v>0</v>
      </c>
      <c r="AQ1630" s="33">
        <f t="shared" si="807"/>
        <v>0</v>
      </c>
      <c r="AS1630" s="12">
        <f t="shared" si="808"/>
        <v>0</v>
      </c>
      <c r="AT1630" s="33">
        <f t="shared" si="809"/>
        <v>0</v>
      </c>
      <c r="AU1630" s="158" t="str">
        <f>IF(C1630="","",VLOOKUP(B1630,apoio!P:S,4,0))</f>
        <v/>
      </c>
    </row>
    <row r="1631" spans="1:47" ht="15" customHeight="1" x14ac:dyDescent="0.25">
      <c r="A1631" s="10" t="str">
        <f>IF('1_geral'!$D$38="","",'1_geral'!$A$38)</f>
        <v/>
      </c>
      <c r="B1631" s="48" t="str">
        <f>IF('1_geral'!$G$38="","",'1_geral'!$G$38)</f>
        <v/>
      </c>
      <c r="C1631" s="48" t="str">
        <f>IF('1_geral'!$D$38="","",'1_geral'!$D$38)</f>
        <v/>
      </c>
      <c r="D1631" s="35" t="str">
        <f>IF(C1631="","",1/'3_pessoal'!C$38)</f>
        <v/>
      </c>
      <c r="E1631" s="11">
        <f>IF(C1631="",0,'3_pessoal'!ES$38)</f>
        <v>0</v>
      </c>
      <c r="F1631" s="108">
        <f>IF(C1631="",0,'3_pessoal'!EU$38)</f>
        <v>0</v>
      </c>
      <c r="G1631" s="11">
        <f t="shared" si="785"/>
        <v>0</v>
      </c>
      <c r="I1631" s="11">
        <f t="shared" si="783"/>
        <v>0</v>
      </c>
      <c r="J1631" s="112">
        <f t="shared" si="784"/>
        <v>0</v>
      </c>
      <c r="L1631" s="11">
        <f t="shared" si="786"/>
        <v>0</v>
      </c>
      <c r="M1631" s="108">
        <f t="shared" si="787"/>
        <v>0</v>
      </c>
      <c r="O1631" s="11">
        <f t="shared" si="788"/>
        <v>0</v>
      </c>
      <c r="P1631" s="108">
        <f t="shared" si="789"/>
        <v>0</v>
      </c>
      <c r="R1631" s="11">
        <f t="shared" si="790"/>
        <v>0</v>
      </c>
      <c r="S1631" s="108">
        <f t="shared" si="791"/>
        <v>0</v>
      </c>
      <c r="U1631" s="11">
        <f t="shared" si="792"/>
        <v>0</v>
      </c>
      <c r="V1631" s="108">
        <f t="shared" si="793"/>
        <v>0</v>
      </c>
      <c r="X1631" s="11">
        <f t="shared" si="794"/>
        <v>0</v>
      </c>
      <c r="Y1631" s="108">
        <f t="shared" si="795"/>
        <v>0</v>
      </c>
      <c r="AA1631" s="11">
        <f t="shared" si="796"/>
        <v>0</v>
      </c>
      <c r="AB1631" s="108">
        <f t="shared" si="797"/>
        <v>0</v>
      </c>
      <c r="AD1631" s="11">
        <f t="shared" si="798"/>
        <v>0</v>
      </c>
      <c r="AE1631" s="108">
        <f t="shared" si="799"/>
        <v>0</v>
      </c>
      <c r="AG1631" s="11">
        <f t="shared" si="800"/>
        <v>0</v>
      </c>
      <c r="AH1631" s="108">
        <f t="shared" si="801"/>
        <v>0</v>
      </c>
      <c r="AJ1631" s="11">
        <f t="shared" si="802"/>
        <v>0</v>
      </c>
      <c r="AK1631" s="108">
        <f t="shared" si="803"/>
        <v>0</v>
      </c>
      <c r="AM1631" s="11">
        <f t="shared" si="804"/>
        <v>0</v>
      </c>
      <c r="AN1631" s="108">
        <f t="shared" si="805"/>
        <v>0</v>
      </c>
      <c r="AP1631" s="11">
        <f t="shared" si="806"/>
        <v>0</v>
      </c>
      <c r="AQ1631" s="108">
        <f t="shared" si="807"/>
        <v>0</v>
      </c>
      <c r="AS1631" s="11">
        <f t="shared" si="808"/>
        <v>0</v>
      </c>
      <c r="AT1631" s="108">
        <f t="shared" si="809"/>
        <v>0</v>
      </c>
      <c r="AU1631" s="158" t="str">
        <f>IF(C1631="","",VLOOKUP(B1631,apoio!P:S,4,0))</f>
        <v/>
      </c>
    </row>
    <row r="1632" spans="1:47" ht="15" customHeight="1" x14ac:dyDescent="0.25">
      <c r="A1632" s="7" t="str">
        <f>IF('1_geral'!$D$39="","",'1_geral'!$A$39)</f>
        <v/>
      </c>
      <c r="B1632" s="49" t="str">
        <f>IF('1_geral'!$G$39="","",'1_geral'!$G$39)</f>
        <v/>
      </c>
      <c r="C1632" s="49" t="str">
        <f>IF('1_geral'!$D$39="","",'1_geral'!$D$39)</f>
        <v/>
      </c>
      <c r="D1632" s="35" t="str">
        <f>IF(C1632="","",1/'3_pessoal'!C$39)</f>
        <v/>
      </c>
      <c r="E1632" s="12">
        <f>IF(C1632="",0,'3_pessoal'!ES$39)</f>
        <v>0</v>
      </c>
      <c r="F1632" s="33">
        <f>IF(C1632="",0,'3_pessoal'!EU$39)</f>
        <v>0</v>
      </c>
      <c r="G1632" s="12">
        <f t="shared" si="785"/>
        <v>0</v>
      </c>
      <c r="I1632" s="12">
        <f t="shared" si="783"/>
        <v>0</v>
      </c>
      <c r="J1632" s="12">
        <f t="shared" si="784"/>
        <v>0</v>
      </c>
      <c r="L1632" s="12">
        <f t="shared" si="786"/>
        <v>0</v>
      </c>
      <c r="M1632" s="33">
        <f t="shared" si="787"/>
        <v>0</v>
      </c>
      <c r="O1632" s="12">
        <f t="shared" si="788"/>
        <v>0</v>
      </c>
      <c r="P1632" s="33">
        <f t="shared" si="789"/>
        <v>0</v>
      </c>
      <c r="R1632" s="12">
        <f t="shared" si="790"/>
        <v>0</v>
      </c>
      <c r="S1632" s="33">
        <f t="shared" si="791"/>
        <v>0</v>
      </c>
      <c r="U1632" s="12">
        <f t="shared" si="792"/>
        <v>0</v>
      </c>
      <c r="V1632" s="33">
        <f t="shared" si="793"/>
        <v>0</v>
      </c>
      <c r="X1632" s="12">
        <f t="shared" si="794"/>
        <v>0</v>
      </c>
      <c r="Y1632" s="33">
        <f t="shared" si="795"/>
        <v>0</v>
      </c>
      <c r="AA1632" s="12">
        <f t="shared" si="796"/>
        <v>0</v>
      </c>
      <c r="AB1632" s="33">
        <f t="shared" si="797"/>
        <v>0</v>
      </c>
      <c r="AD1632" s="12">
        <f t="shared" si="798"/>
        <v>0</v>
      </c>
      <c r="AE1632" s="33">
        <f t="shared" si="799"/>
        <v>0</v>
      </c>
      <c r="AG1632" s="12">
        <f t="shared" si="800"/>
        <v>0</v>
      </c>
      <c r="AH1632" s="33">
        <f t="shared" si="801"/>
        <v>0</v>
      </c>
      <c r="AJ1632" s="12">
        <f t="shared" si="802"/>
        <v>0</v>
      </c>
      <c r="AK1632" s="33">
        <f t="shared" si="803"/>
        <v>0</v>
      </c>
      <c r="AM1632" s="12">
        <f t="shared" si="804"/>
        <v>0</v>
      </c>
      <c r="AN1632" s="33">
        <f t="shared" si="805"/>
        <v>0</v>
      </c>
      <c r="AP1632" s="12">
        <f t="shared" si="806"/>
        <v>0</v>
      </c>
      <c r="AQ1632" s="33">
        <f t="shared" si="807"/>
        <v>0</v>
      </c>
      <c r="AS1632" s="12">
        <f t="shared" si="808"/>
        <v>0</v>
      </c>
      <c r="AT1632" s="33">
        <f t="shared" si="809"/>
        <v>0</v>
      </c>
      <c r="AU1632" s="158" t="str">
        <f>IF(C1632="","",VLOOKUP(B1632,apoio!P:S,4,0))</f>
        <v/>
      </c>
    </row>
    <row r="1633" spans="1:47" ht="15" customHeight="1" x14ac:dyDescent="0.25">
      <c r="A1633" s="10" t="str">
        <f>IF('1_geral'!$D$40="","",'1_geral'!$A$40)</f>
        <v/>
      </c>
      <c r="B1633" s="48" t="str">
        <f>IF('1_geral'!$G$40="","",'1_geral'!$G$40)</f>
        <v/>
      </c>
      <c r="C1633" s="48" t="str">
        <f>IF('1_geral'!$D$40="","",'1_geral'!$D$40)</f>
        <v/>
      </c>
      <c r="D1633" s="35" t="str">
        <f>IF(C1633="","",1/'3_pessoal'!C$40)</f>
        <v/>
      </c>
      <c r="E1633" s="11">
        <f>IF(C1633="",0,'3_pessoal'!ES$40)</f>
        <v>0</v>
      </c>
      <c r="F1633" s="108">
        <f>IF(C1633="",0,'3_pessoal'!EU$40)</f>
        <v>0</v>
      </c>
      <c r="G1633" s="11">
        <f t="shared" si="785"/>
        <v>0</v>
      </c>
      <c r="I1633" s="11">
        <f t="shared" si="783"/>
        <v>0</v>
      </c>
      <c r="J1633" s="112">
        <f t="shared" si="784"/>
        <v>0</v>
      </c>
      <c r="L1633" s="11">
        <f t="shared" si="786"/>
        <v>0</v>
      </c>
      <c r="M1633" s="108">
        <f t="shared" si="787"/>
        <v>0</v>
      </c>
      <c r="O1633" s="11">
        <f t="shared" si="788"/>
        <v>0</v>
      </c>
      <c r="P1633" s="108">
        <f t="shared" si="789"/>
        <v>0</v>
      </c>
      <c r="R1633" s="11">
        <f t="shared" si="790"/>
        <v>0</v>
      </c>
      <c r="S1633" s="108">
        <f t="shared" si="791"/>
        <v>0</v>
      </c>
      <c r="U1633" s="11">
        <f t="shared" si="792"/>
        <v>0</v>
      </c>
      <c r="V1633" s="108">
        <f t="shared" si="793"/>
        <v>0</v>
      </c>
      <c r="X1633" s="11">
        <f t="shared" si="794"/>
        <v>0</v>
      </c>
      <c r="Y1633" s="108">
        <f t="shared" si="795"/>
        <v>0</v>
      </c>
      <c r="AA1633" s="11">
        <f t="shared" si="796"/>
        <v>0</v>
      </c>
      <c r="AB1633" s="108">
        <f t="shared" si="797"/>
        <v>0</v>
      </c>
      <c r="AD1633" s="11">
        <f t="shared" si="798"/>
        <v>0</v>
      </c>
      <c r="AE1633" s="108">
        <f t="shared" si="799"/>
        <v>0</v>
      </c>
      <c r="AG1633" s="11">
        <f t="shared" si="800"/>
        <v>0</v>
      </c>
      <c r="AH1633" s="108">
        <f t="shared" si="801"/>
        <v>0</v>
      </c>
      <c r="AJ1633" s="11">
        <f t="shared" si="802"/>
        <v>0</v>
      </c>
      <c r="AK1633" s="108">
        <f t="shared" si="803"/>
        <v>0</v>
      </c>
      <c r="AM1633" s="11">
        <f t="shared" si="804"/>
        <v>0</v>
      </c>
      <c r="AN1633" s="108">
        <f t="shared" si="805"/>
        <v>0</v>
      </c>
      <c r="AP1633" s="11">
        <f t="shared" si="806"/>
        <v>0</v>
      </c>
      <c r="AQ1633" s="108">
        <f t="shared" si="807"/>
        <v>0</v>
      </c>
      <c r="AS1633" s="11">
        <f t="shared" si="808"/>
        <v>0</v>
      </c>
      <c r="AT1633" s="108">
        <f t="shared" si="809"/>
        <v>0</v>
      </c>
      <c r="AU1633" s="158" t="str">
        <f>IF(C1633="","",VLOOKUP(B1633,apoio!P:S,4,0))</f>
        <v/>
      </c>
    </row>
    <row r="1634" spans="1:47" ht="15" customHeight="1" x14ac:dyDescent="0.25">
      <c r="A1634" s="7" t="str">
        <f>IF('1_geral'!$D$41="","",'1_geral'!$A$41)</f>
        <v/>
      </c>
      <c r="B1634" s="49" t="str">
        <f>IF('1_geral'!$G$41="","",'1_geral'!$G$41)</f>
        <v/>
      </c>
      <c r="C1634" s="49" t="str">
        <f>IF('1_geral'!$D$41="","",'1_geral'!$D$41)</f>
        <v/>
      </c>
      <c r="D1634" s="35" t="str">
        <f>IF(C1634="","",1/'3_pessoal'!C$41)</f>
        <v/>
      </c>
      <c r="E1634" s="12">
        <f>IF(C1634="",0,'3_pessoal'!ES$41)</f>
        <v>0</v>
      </c>
      <c r="F1634" s="33">
        <f>IF(C1634="",0,'3_pessoal'!EU$41)</f>
        <v>0</v>
      </c>
      <c r="G1634" s="12">
        <f t="shared" si="785"/>
        <v>0</v>
      </c>
      <c r="I1634" s="12">
        <f t="shared" si="783"/>
        <v>0</v>
      </c>
      <c r="J1634" s="12">
        <f t="shared" si="784"/>
        <v>0</v>
      </c>
      <c r="L1634" s="12">
        <f t="shared" si="786"/>
        <v>0</v>
      </c>
      <c r="M1634" s="33">
        <f t="shared" si="787"/>
        <v>0</v>
      </c>
      <c r="O1634" s="12">
        <f t="shared" si="788"/>
        <v>0</v>
      </c>
      <c r="P1634" s="33">
        <f t="shared" si="789"/>
        <v>0</v>
      </c>
      <c r="R1634" s="12">
        <f t="shared" si="790"/>
        <v>0</v>
      </c>
      <c r="S1634" s="33">
        <f t="shared" si="791"/>
        <v>0</v>
      </c>
      <c r="U1634" s="12">
        <f t="shared" si="792"/>
        <v>0</v>
      </c>
      <c r="V1634" s="33">
        <f t="shared" si="793"/>
        <v>0</v>
      </c>
      <c r="X1634" s="12">
        <f t="shared" si="794"/>
        <v>0</v>
      </c>
      <c r="Y1634" s="33">
        <f t="shared" si="795"/>
        <v>0</v>
      </c>
      <c r="AA1634" s="12">
        <f t="shared" si="796"/>
        <v>0</v>
      </c>
      <c r="AB1634" s="33">
        <f t="shared" si="797"/>
        <v>0</v>
      </c>
      <c r="AD1634" s="12">
        <f t="shared" si="798"/>
        <v>0</v>
      </c>
      <c r="AE1634" s="33">
        <f t="shared" si="799"/>
        <v>0</v>
      </c>
      <c r="AG1634" s="12">
        <f t="shared" si="800"/>
        <v>0</v>
      </c>
      <c r="AH1634" s="33">
        <f t="shared" si="801"/>
        <v>0</v>
      </c>
      <c r="AJ1634" s="12">
        <f t="shared" si="802"/>
        <v>0</v>
      </c>
      <c r="AK1634" s="33">
        <f t="shared" si="803"/>
        <v>0</v>
      </c>
      <c r="AM1634" s="12">
        <f t="shared" si="804"/>
        <v>0</v>
      </c>
      <c r="AN1634" s="33">
        <f t="shared" si="805"/>
        <v>0</v>
      </c>
      <c r="AP1634" s="12">
        <f t="shared" si="806"/>
        <v>0</v>
      </c>
      <c r="AQ1634" s="33">
        <f t="shared" si="807"/>
        <v>0</v>
      </c>
      <c r="AS1634" s="12">
        <f t="shared" si="808"/>
        <v>0</v>
      </c>
      <c r="AT1634" s="33">
        <f t="shared" si="809"/>
        <v>0</v>
      </c>
      <c r="AU1634" s="158" t="str">
        <f>IF(C1634="","",VLOOKUP(B1634,apoio!P:S,4,0))</f>
        <v/>
      </c>
    </row>
    <row r="1635" spans="1:47" ht="15" customHeight="1" x14ac:dyDescent="0.25">
      <c r="A1635" s="10" t="str">
        <f>IF('1_geral'!$D$42="","",'1_geral'!$A$42)</f>
        <v/>
      </c>
      <c r="B1635" s="48" t="str">
        <f>IF('1_geral'!$G$42="","",'1_geral'!$G$42)</f>
        <v/>
      </c>
      <c r="C1635" s="48" t="str">
        <f>IF('1_geral'!$D$42="","",'1_geral'!$D$42)</f>
        <v/>
      </c>
      <c r="D1635" s="35" t="str">
        <f>IF(C1635="","",1/'3_pessoal'!C$42)</f>
        <v/>
      </c>
      <c r="E1635" s="11">
        <f>IF(C1635="",0,'3_pessoal'!ES$42)</f>
        <v>0</v>
      </c>
      <c r="F1635" s="108">
        <f>IF(C1635="",0,'3_pessoal'!EU$42)</f>
        <v>0</v>
      </c>
      <c r="G1635" s="11">
        <f t="shared" si="785"/>
        <v>0</v>
      </c>
      <c r="I1635" s="11">
        <f t="shared" ref="I1635:I1652" si="810">IF(C1635="",0,SUM(L1635,O1635,R1635,U1635,X1635,AA1635,AD1635,AG1635,AJ1635,AM1635,AP1635,AS1635))</f>
        <v>0</v>
      </c>
      <c r="J1635" s="112">
        <f t="shared" ref="J1635:J1652" si="811">IF(C1635="",0,SUM(M1635,P1635,S1635,V1635,Y1635,AB1635,AE1635,AH1635,AK1635,AN1635,AQ1635,AT1635))</f>
        <v>0</v>
      </c>
      <c r="L1635" s="11">
        <f t="shared" si="786"/>
        <v>0</v>
      </c>
      <c r="M1635" s="108">
        <f t="shared" si="787"/>
        <v>0</v>
      </c>
      <c r="O1635" s="11">
        <f t="shared" si="788"/>
        <v>0</v>
      </c>
      <c r="P1635" s="108">
        <f t="shared" si="789"/>
        <v>0</v>
      </c>
      <c r="R1635" s="11">
        <f t="shared" si="790"/>
        <v>0</v>
      </c>
      <c r="S1635" s="108">
        <f t="shared" si="791"/>
        <v>0</v>
      </c>
      <c r="U1635" s="11">
        <f t="shared" si="792"/>
        <v>0</v>
      </c>
      <c r="V1635" s="108">
        <f t="shared" si="793"/>
        <v>0</v>
      </c>
      <c r="X1635" s="11">
        <f t="shared" si="794"/>
        <v>0</v>
      </c>
      <c r="Y1635" s="108">
        <f t="shared" si="795"/>
        <v>0</v>
      </c>
      <c r="AA1635" s="11">
        <f t="shared" si="796"/>
        <v>0</v>
      </c>
      <c r="AB1635" s="108">
        <f t="shared" si="797"/>
        <v>0</v>
      </c>
      <c r="AD1635" s="11">
        <f t="shared" si="798"/>
        <v>0</v>
      </c>
      <c r="AE1635" s="108">
        <f t="shared" si="799"/>
        <v>0</v>
      </c>
      <c r="AG1635" s="11">
        <f t="shared" si="800"/>
        <v>0</v>
      </c>
      <c r="AH1635" s="108">
        <f t="shared" si="801"/>
        <v>0</v>
      </c>
      <c r="AJ1635" s="11">
        <f t="shared" si="802"/>
        <v>0</v>
      </c>
      <c r="AK1635" s="108">
        <f t="shared" si="803"/>
        <v>0</v>
      </c>
      <c r="AM1635" s="11">
        <f t="shared" si="804"/>
        <v>0</v>
      </c>
      <c r="AN1635" s="108">
        <f t="shared" si="805"/>
        <v>0</v>
      </c>
      <c r="AP1635" s="11">
        <f t="shared" si="806"/>
        <v>0</v>
      </c>
      <c r="AQ1635" s="108">
        <f t="shared" si="807"/>
        <v>0</v>
      </c>
      <c r="AS1635" s="11">
        <f t="shared" si="808"/>
        <v>0</v>
      </c>
      <c r="AT1635" s="108">
        <f t="shared" si="809"/>
        <v>0</v>
      </c>
      <c r="AU1635" s="158" t="str">
        <f>IF(C1635="","",VLOOKUP(B1635,apoio!P:S,4,0))</f>
        <v/>
      </c>
    </row>
    <row r="1636" spans="1:47" ht="15" customHeight="1" x14ac:dyDescent="0.25">
      <c r="A1636" s="7" t="str">
        <f>IF('1_geral'!$D$43="","",'1_geral'!$A$43)</f>
        <v/>
      </c>
      <c r="B1636" s="49" t="str">
        <f>IF('1_geral'!$G$43="","",'1_geral'!$G$43)</f>
        <v/>
      </c>
      <c r="C1636" s="49" t="str">
        <f>IF('1_geral'!$D$43="","",'1_geral'!$D$43)</f>
        <v/>
      </c>
      <c r="D1636" s="35" t="str">
        <f>IF(C1636="","",1/'3_pessoal'!C$43)</f>
        <v/>
      </c>
      <c r="E1636" s="12">
        <f>IF(C1636="",0,'3_pessoal'!ES$43)</f>
        <v>0</v>
      </c>
      <c r="F1636" s="33">
        <f>IF(C1636="",0,'3_pessoal'!EU$43)</f>
        <v>0</v>
      </c>
      <c r="G1636" s="12">
        <f t="shared" si="785"/>
        <v>0</v>
      </c>
      <c r="I1636" s="12">
        <f t="shared" si="810"/>
        <v>0</v>
      </c>
      <c r="J1636" s="12">
        <f t="shared" si="811"/>
        <v>0</v>
      </c>
      <c r="L1636" s="12">
        <f t="shared" si="786"/>
        <v>0</v>
      </c>
      <c r="M1636" s="33">
        <f t="shared" si="787"/>
        <v>0</v>
      </c>
      <c r="O1636" s="12">
        <f t="shared" si="788"/>
        <v>0</v>
      </c>
      <c r="P1636" s="33">
        <f t="shared" si="789"/>
        <v>0</v>
      </c>
      <c r="R1636" s="12">
        <f t="shared" si="790"/>
        <v>0</v>
      </c>
      <c r="S1636" s="33">
        <f t="shared" si="791"/>
        <v>0</v>
      </c>
      <c r="U1636" s="12">
        <f t="shared" si="792"/>
        <v>0</v>
      </c>
      <c r="V1636" s="33">
        <f t="shared" si="793"/>
        <v>0</v>
      </c>
      <c r="X1636" s="12">
        <f t="shared" si="794"/>
        <v>0</v>
      </c>
      <c r="Y1636" s="33">
        <f t="shared" si="795"/>
        <v>0</v>
      </c>
      <c r="AA1636" s="12">
        <f t="shared" si="796"/>
        <v>0</v>
      </c>
      <c r="AB1636" s="33">
        <f t="shared" si="797"/>
        <v>0</v>
      </c>
      <c r="AD1636" s="12">
        <f t="shared" si="798"/>
        <v>0</v>
      </c>
      <c r="AE1636" s="33">
        <f t="shared" si="799"/>
        <v>0</v>
      </c>
      <c r="AG1636" s="12">
        <f t="shared" si="800"/>
        <v>0</v>
      </c>
      <c r="AH1636" s="33">
        <f t="shared" si="801"/>
        <v>0</v>
      </c>
      <c r="AJ1636" s="12">
        <f t="shared" si="802"/>
        <v>0</v>
      </c>
      <c r="AK1636" s="33">
        <f t="shared" si="803"/>
        <v>0</v>
      </c>
      <c r="AM1636" s="12">
        <f t="shared" si="804"/>
        <v>0</v>
      </c>
      <c r="AN1636" s="33">
        <f t="shared" si="805"/>
        <v>0</v>
      </c>
      <c r="AP1636" s="12">
        <f t="shared" si="806"/>
        <v>0</v>
      </c>
      <c r="AQ1636" s="33">
        <f t="shared" si="807"/>
        <v>0</v>
      </c>
      <c r="AS1636" s="12">
        <f t="shared" si="808"/>
        <v>0</v>
      </c>
      <c r="AT1636" s="33">
        <f t="shared" si="809"/>
        <v>0</v>
      </c>
      <c r="AU1636" s="158" t="str">
        <f>IF(C1636="","",VLOOKUP(B1636,apoio!P:S,4,0))</f>
        <v/>
      </c>
    </row>
    <row r="1637" spans="1:47" ht="15" customHeight="1" x14ac:dyDescent="0.25">
      <c r="A1637" s="10" t="str">
        <f>IF('1_geral'!$D$44="","",'1_geral'!$A$44)</f>
        <v/>
      </c>
      <c r="B1637" s="48" t="str">
        <f>IF('1_geral'!$G$44="","",'1_geral'!$G$44)</f>
        <v/>
      </c>
      <c r="C1637" s="48" t="str">
        <f>IF('1_geral'!$D$44="","",'1_geral'!$D$44)</f>
        <v/>
      </c>
      <c r="D1637" s="35" t="str">
        <f>IF(C1637="","",1/'3_pessoal'!C$44)</f>
        <v/>
      </c>
      <c r="E1637" s="11">
        <f>IF(C1637="",0,'3_pessoal'!ES$44)</f>
        <v>0</v>
      </c>
      <c r="F1637" s="108">
        <f>IF(C1637="",0,'3_pessoal'!EU$44)</f>
        <v>0</v>
      </c>
      <c r="G1637" s="11">
        <f t="shared" si="785"/>
        <v>0</v>
      </c>
      <c r="I1637" s="11">
        <f t="shared" si="810"/>
        <v>0</v>
      </c>
      <c r="J1637" s="112">
        <f t="shared" si="811"/>
        <v>0</v>
      </c>
      <c r="L1637" s="11">
        <f t="shared" si="786"/>
        <v>0</v>
      </c>
      <c r="M1637" s="108">
        <f t="shared" si="787"/>
        <v>0</v>
      </c>
      <c r="O1637" s="11">
        <f t="shared" si="788"/>
        <v>0</v>
      </c>
      <c r="P1637" s="108">
        <f t="shared" si="789"/>
        <v>0</v>
      </c>
      <c r="R1637" s="11">
        <f t="shared" si="790"/>
        <v>0</v>
      </c>
      <c r="S1637" s="108">
        <f t="shared" si="791"/>
        <v>0</v>
      </c>
      <c r="U1637" s="11">
        <f t="shared" si="792"/>
        <v>0</v>
      </c>
      <c r="V1637" s="108">
        <f t="shared" si="793"/>
        <v>0</v>
      </c>
      <c r="X1637" s="11">
        <f t="shared" si="794"/>
        <v>0</v>
      </c>
      <c r="Y1637" s="108">
        <f t="shared" si="795"/>
        <v>0</v>
      </c>
      <c r="AA1637" s="11">
        <f t="shared" si="796"/>
        <v>0</v>
      </c>
      <c r="AB1637" s="108">
        <f t="shared" si="797"/>
        <v>0</v>
      </c>
      <c r="AD1637" s="11">
        <f t="shared" si="798"/>
        <v>0</v>
      </c>
      <c r="AE1637" s="108">
        <f t="shared" si="799"/>
        <v>0</v>
      </c>
      <c r="AG1637" s="11">
        <f t="shared" si="800"/>
        <v>0</v>
      </c>
      <c r="AH1637" s="108">
        <f t="shared" si="801"/>
        <v>0</v>
      </c>
      <c r="AJ1637" s="11">
        <f t="shared" si="802"/>
        <v>0</v>
      </c>
      <c r="AK1637" s="108">
        <f t="shared" si="803"/>
        <v>0</v>
      </c>
      <c r="AM1637" s="11">
        <f t="shared" si="804"/>
        <v>0</v>
      </c>
      <c r="AN1637" s="108">
        <f t="shared" si="805"/>
        <v>0</v>
      </c>
      <c r="AP1637" s="11">
        <f t="shared" si="806"/>
        <v>0</v>
      </c>
      <c r="AQ1637" s="108">
        <f t="shared" si="807"/>
        <v>0</v>
      </c>
      <c r="AS1637" s="11">
        <f t="shared" si="808"/>
        <v>0</v>
      </c>
      <c r="AT1637" s="108">
        <f t="shared" si="809"/>
        <v>0</v>
      </c>
      <c r="AU1637" s="158" t="str">
        <f>IF(C1637="","",VLOOKUP(B1637,apoio!P:S,4,0))</f>
        <v/>
      </c>
    </row>
    <row r="1638" spans="1:47" ht="15" customHeight="1" x14ac:dyDescent="0.25">
      <c r="A1638" s="7" t="str">
        <f>IF('1_geral'!$D$45="","",'1_geral'!$A$45)</f>
        <v/>
      </c>
      <c r="B1638" s="49" t="str">
        <f>IF('1_geral'!$G$45="","",'1_geral'!$G$45)</f>
        <v/>
      </c>
      <c r="C1638" s="49" t="str">
        <f>IF('1_geral'!$D$45="","",'1_geral'!$D$45)</f>
        <v/>
      </c>
      <c r="D1638" s="35" t="str">
        <f>IF(C1638="","",1/'3_pessoal'!C$45)</f>
        <v/>
      </c>
      <c r="E1638" s="12">
        <f>IF(C1638="",0,'3_pessoal'!ES$45)</f>
        <v>0</v>
      </c>
      <c r="F1638" s="33">
        <f>IF(C1638="",0,'3_pessoal'!EU$45)</f>
        <v>0</v>
      </c>
      <c r="G1638" s="12">
        <f t="shared" si="785"/>
        <v>0</v>
      </c>
      <c r="I1638" s="12">
        <f t="shared" si="810"/>
        <v>0</v>
      </c>
      <c r="J1638" s="12">
        <f t="shared" si="811"/>
        <v>0</v>
      </c>
      <c r="L1638" s="12">
        <f t="shared" si="786"/>
        <v>0</v>
      </c>
      <c r="M1638" s="33">
        <f t="shared" si="787"/>
        <v>0</v>
      </c>
      <c r="O1638" s="12">
        <f t="shared" si="788"/>
        <v>0</v>
      </c>
      <c r="P1638" s="33">
        <f t="shared" si="789"/>
        <v>0</v>
      </c>
      <c r="R1638" s="12">
        <f t="shared" si="790"/>
        <v>0</v>
      </c>
      <c r="S1638" s="33">
        <f t="shared" si="791"/>
        <v>0</v>
      </c>
      <c r="U1638" s="12">
        <f t="shared" si="792"/>
        <v>0</v>
      </c>
      <c r="V1638" s="33">
        <f t="shared" si="793"/>
        <v>0</v>
      </c>
      <c r="X1638" s="12">
        <f t="shared" si="794"/>
        <v>0</v>
      </c>
      <c r="Y1638" s="33">
        <f t="shared" si="795"/>
        <v>0</v>
      </c>
      <c r="AA1638" s="12">
        <f t="shared" si="796"/>
        <v>0</v>
      </c>
      <c r="AB1638" s="33">
        <f t="shared" si="797"/>
        <v>0</v>
      </c>
      <c r="AD1638" s="12">
        <f t="shared" si="798"/>
        <v>0</v>
      </c>
      <c r="AE1638" s="33">
        <f t="shared" si="799"/>
        <v>0</v>
      </c>
      <c r="AG1638" s="12">
        <f t="shared" si="800"/>
        <v>0</v>
      </c>
      <c r="AH1638" s="33">
        <f t="shared" si="801"/>
        <v>0</v>
      </c>
      <c r="AJ1638" s="12">
        <f t="shared" si="802"/>
        <v>0</v>
      </c>
      <c r="AK1638" s="33">
        <f t="shared" si="803"/>
        <v>0</v>
      </c>
      <c r="AM1638" s="12">
        <f t="shared" si="804"/>
        <v>0</v>
      </c>
      <c r="AN1638" s="33">
        <f t="shared" si="805"/>
        <v>0</v>
      </c>
      <c r="AP1638" s="12">
        <f t="shared" si="806"/>
        <v>0</v>
      </c>
      <c r="AQ1638" s="33">
        <f t="shared" si="807"/>
        <v>0</v>
      </c>
      <c r="AS1638" s="12">
        <f t="shared" si="808"/>
        <v>0</v>
      </c>
      <c r="AT1638" s="33">
        <f t="shared" si="809"/>
        <v>0</v>
      </c>
      <c r="AU1638" s="158" t="str">
        <f>IF(C1638="","",VLOOKUP(B1638,apoio!P:S,4,0))</f>
        <v/>
      </c>
    </row>
    <row r="1639" spans="1:47" ht="15" customHeight="1" x14ac:dyDescent="0.25">
      <c r="A1639" s="10" t="str">
        <f>IF('1_geral'!$D$46="","",'1_geral'!$A$46)</f>
        <v/>
      </c>
      <c r="B1639" s="48" t="str">
        <f>IF('1_geral'!$G$46="","",'1_geral'!$G$46)</f>
        <v/>
      </c>
      <c r="C1639" s="48" t="str">
        <f>IF('1_geral'!$D$46="","",'1_geral'!$D$46)</f>
        <v/>
      </c>
      <c r="D1639" s="35" t="str">
        <f>IF(C1639="","",1/'3_pessoal'!C$46)</f>
        <v/>
      </c>
      <c r="E1639" s="11">
        <f>IF(C1639="",0,'3_pessoal'!ES$46)</f>
        <v>0</v>
      </c>
      <c r="F1639" s="108">
        <f>IF(C1639="",0,'3_pessoal'!EU$46)</f>
        <v>0</v>
      </c>
      <c r="G1639" s="11">
        <f t="shared" si="785"/>
        <v>0</v>
      </c>
      <c r="I1639" s="11">
        <f t="shared" si="810"/>
        <v>0</v>
      </c>
      <c r="J1639" s="112">
        <f t="shared" si="811"/>
        <v>0</v>
      </c>
      <c r="L1639" s="11">
        <f t="shared" si="786"/>
        <v>0</v>
      </c>
      <c r="M1639" s="108">
        <f t="shared" si="787"/>
        <v>0</v>
      </c>
      <c r="O1639" s="11">
        <f t="shared" si="788"/>
        <v>0</v>
      </c>
      <c r="P1639" s="108">
        <f t="shared" si="789"/>
        <v>0</v>
      </c>
      <c r="R1639" s="11">
        <f t="shared" si="790"/>
        <v>0</v>
      </c>
      <c r="S1639" s="108">
        <f t="shared" si="791"/>
        <v>0</v>
      </c>
      <c r="U1639" s="11">
        <f t="shared" si="792"/>
        <v>0</v>
      </c>
      <c r="V1639" s="108">
        <f t="shared" si="793"/>
        <v>0</v>
      </c>
      <c r="X1639" s="11">
        <f t="shared" si="794"/>
        <v>0</v>
      </c>
      <c r="Y1639" s="108">
        <f t="shared" si="795"/>
        <v>0</v>
      </c>
      <c r="AA1639" s="11">
        <f t="shared" si="796"/>
        <v>0</v>
      </c>
      <c r="AB1639" s="108">
        <f t="shared" si="797"/>
        <v>0</v>
      </c>
      <c r="AD1639" s="11">
        <f t="shared" si="798"/>
        <v>0</v>
      </c>
      <c r="AE1639" s="108">
        <f t="shared" si="799"/>
        <v>0</v>
      </c>
      <c r="AG1639" s="11">
        <f t="shared" si="800"/>
        <v>0</v>
      </c>
      <c r="AH1639" s="108">
        <f t="shared" si="801"/>
        <v>0</v>
      </c>
      <c r="AJ1639" s="11">
        <f t="shared" si="802"/>
        <v>0</v>
      </c>
      <c r="AK1639" s="108">
        <f t="shared" si="803"/>
        <v>0</v>
      </c>
      <c r="AM1639" s="11">
        <f t="shared" si="804"/>
        <v>0</v>
      </c>
      <c r="AN1639" s="108">
        <f t="shared" si="805"/>
        <v>0</v>
      </c>
      <c r="AP1639" s="11">
        <f t="shared" si="806"/>
        <v>0</v>
      </c>
      <c r="AQ1639" s="108">
        <f t="shared" si="807"/>
        <v>0</v>
      </c>
      <c r="AS1639" s="11">
        <f t="shared" si="808"/>
        <v>0</v>
      </c>
      <c r="AT1639" s="108">
        <f t="shared" si="809"/>
        <v>0</v>
      </c>
      <c r="AU1639" s="158" t="str">
        <f>IF(C1639="","",VLOOKUP(B1639,apoio!P:S,4,0))</f>
        <v/>
      </c>
    </row>
    <row r="1640" spans="1:47" ht="15" customHeight="1" x14ac:dyDescent="0.25">
      <c r="A1640" s="7" t="str">
        <f>IF('1_geral'!$D$47="","",'1_geral'!$A$47)</f>
        <v/>
      </c>
      <c r="B1640" s="49" t="str">
        <f>IF('1_geral'!$G$47="","",'1_geral'!$G$47)</f>
        <v/>
      </c>
      <c r="C1640" s="49" t="str">
        <f>IF('1_geral'!$D$47="","",'1_geral'!$D$47)</f>
        <v/>
      </c>
      <c r="D1640" s="35" t="str">
        <f>IF(C1640="","",1/'3_pessoal'!C$47)</f>
        <v/>
      </c>
      <c r="E1640" s="12">
        <f>IF(C1640="",0,'3_pessoal'!ES$47)</f>
        <v>0</v>
      </c>
      <c r="F1640" s="33">
        <f>IF(C1640="",0,'3_pessoal'!EU$47)</f>
        <v>0</v>
      </c>
      <c r="G1640" s="12">
        <f t="shared" si="785"/>
        <v>0</v>
      </c>
      <c r="I1640" s="12">
        <f t="shared" si="810"/>
        <v>0</v>
      </c>
      <c r="J1640" s="12">
        <f t="shared" si="811"/>
        <v>0</v>
      </c>
      <c r="L1640" s="12">
        <f t="shared" si="786"/>
        <v>0</v>
      </c>
      <c r="M1640" s="33">
        <f t="shared" si="787"/>
        <v>0</v>
      </c>
      <c r="O1640" s="12">
        <f t="shared" si="788"/>
        <v>0</v>
      </c>
      <c r="P1640" s="33">
        <f t="shared" si="789"/>
        <v>0</v>
      </c>
      <c r="R1640" s="12">
        <f t="shared" si="790"/>
        <v>0</v>
      </c>
      <c r="S1640" s="33">
        <f t="shared" si="791"/>
        <v>0</v>
      </c>
      <c r="U1640" s="12">
        <f t="shared" si="792"/>
        <v>0</v>
      </c>
      <c r="V1640" s="33">
        <f t="shared" si="793"/>
        <v>0</v>
      </c>
      <c r="X1640" s="12">
        <f t="shared" si="794"/>
        <v>0</v>
      </c>
      <c r="Y1640" s="33">
        <f t="shared" si="795"/>
        <v>0</v>
      </c>
      <c r="AA1640" s="12">
        <f t="shared" si="796"/>
        <v>0</v>
      </c>
      <c r="AB1640" s="33">
        <f t="shared" si="797"/>
        <v>0</v>
      </c>
      <c r="AD1640" s="12">
        <f t="shared" si="798"/>
        <v>0</v>
      </c>
      <c r="AE1640" s="33">
        <f t="shared" si="799"/>
        <v>0</v>
      </c>
      <c r="AG1640" s="12">
        <f t="shared" si="800"/>
        <v>0</v>
      </c>
      <c r="AH1640" s="33">
        <f t="shared" si="801"/>
        <v>0</v>
      </c>
      <c r="AJ1640" s="12">
        <f t="shared" si="802"/>
        <v>0</v>
      </c>
      <c r="AK1640" s="33">
        <f t="shared" si="803"/>
        <v>0</v>
      </c>
      <c r="AM1640" s="12">
        <f t="shared" si="804"/>
        <v>0</v>
      </c>
      <c r="AN1640" s="33">
        <f t="shared" si="805"/>
        <v>0</v>
      </c>
      <c r="AP1640" s="12">
        <f t="shared" si="806"/>
        <v>0</v>
      </c>
      <c r="AQ1640" s="33">
        <f t="shared" si="807"/>
        <v>0</v>
      </c>
      <c r="AS1640" s="12">
        <f t="shared" si="808"/>
        <v>0</v>
      </c>
      <c r="AT1640" s="33">
        <f t="shared" si="809"/>
        <v>0</v>
      </c>
      <c r="AU1640" s="158" t="str">
        <f>IF(C1640="","",VLOOKUP(B1640,apoio!P:S,4,0))</f>
        <v/>
      </c>
    </row>
    <row r="1641" spans="1:47" ht="15" customHeight="1" x14ac:dyDescent="0.25">
      <c r="A1641" s="10" t="str">
        <f>IF('1_geral'!$D$48="","",'1_geral'!$A$48)</f>
        <v/>
      </c>
      <c r="B1641" s="48" t="str">
        <f>IF('1_geral'!$G$48="","",'1_geral'!$G$48)</f>
        <v/>
      </c>
      <c r="C1641" s="48" t="str">
        <f>IF('1_geral'!$D$48="","",'1_geral'!$D$48)</f>
        <v/>
      </c>
      <c r="D1641" s="35" t="str">
        <f>IF(C1641="","",1/'3_pessoal'!C$48)</f>
        <v/>
      </c>
      <c r="E1641" s="11">
        <f>IF(C1641="",0,'3_pessoal'!ES$48)</f>
        <v>0</v>
      </c>
      <c r="F1641" s="108">
        <f>IF(C1641="",0,'3_pessoal'!EU$48)</f>
        <v>0</v>
      </c>
      <c r="G1641" s="11">
        <f t="shared" si="785"/>
        <v>0</v>
      </c>
      <c r="I1641" s="11">
        <f t="shared" si="810"/>
        <v>0</v>
      </c>
      <c r="J1641" s="112">
        <f t="shared" si="811"/>
        <v>0</v>
      </c>
      <c r="L1641" s="11">
        <f t="shared" si="786"/>
        <v>0</v>
      </c>
      <c r="M1641" s="108">
        <f t="shared" si="787"/>
        <v>0</v>
      </c>
      <c r="O1641" s="11">
        <f t="shared" si="788"/>
        <v>0</v>
      </c>
      <c r="P1641" s="108">
        <f t="shared" si="789"/>
        <v>0</v>
      </c>
      <c r="R1641" s="11">
        <f t="shared" si="790"/>
        <v>0</v>
      </c>
      <c r="S1641" s="108">
        <f t="shared" si="791"/>
        <v>0</v>
      </c>
      <c r="U1641" s="11">
        <f t="shared" si="792"/>
        <v>0</v>
      </c>
      <c r="V1641" s="108">
        <f t="shared" si="793"/>
        <v>0</v>
      </c>
      <c r="X1641" s="11">
        <f t="shared" si="794"/>
        <v>0</v>
      </c>
      <c r="Y1641" s="108">
        <f t="shared" si="795"/>
        <v>0</v>
      </c>
      <c r="AA1641" s="11">
        <f t="shared" si="796"/>
        <v>0</v>
      </c>
      <c r="AB1641" s="108">
        <f t="shared" si="797"/>
        <v>0</v>
      </c>
      <c r="AD1641" s="11">
        <f t="shared" si="798"/>
        <v>0</v>
      </c>
      <c r="AE1641" s="108">
        <f t="shared" si="799"/>
        <v>0</v>
      </c>
      <c r="AG1641" s="11">
        <f t="shared" si="800"/>
        <v>0</v>
      </c>
      <c r="AH1641" s="108">
        <f t="shared" si="801"/>
        <v>0</v>
      </c>
      <c r="AJ1641" s="11">
        <f t="shared" si="802"/>
        <v>0</v>
      </c>
      <c r="AK1641" s="108">
        <f t="shared" si="803"/>
        <v>0</v>
      </c>
      <c r="AM1641" s="11">
        <f t="shared" si="804"/>
        <v>0</v>
      </c>
      <c r="AN1641" s="108">
        <f t="shared" si="805"/>
        <v>0</v>
      </c>
      <c r="AP1641" s="11">
        <f t="shared" si="806"/>
        <v>0</v>
      </c>
      <c r="AQ1641" s="108">
        <f t="shared" si="807"/>
        <v>0</v>
      </c>
      <c r="AS1641" s="11">
        <f t="shared" si="808"/>
        <v>0</v>
      </c>
      <c r="AT1641" s="108">
        <f t="shared" si="809"/>
        <v>0</v>
      </c>
      <c r="AU1641" s="158" t="str">
        <f>IF(C1641="","",VLOOKUP(B1641,apoio!P:S,4,0))</f>
        <v/>
      </c>
    </row>
    <row r="1642" spans="1:47" ht="15" customHeight="1" x14ac:dyDescent="0.25">
      <c r="A1642" s="7" t="str">
        <f>IF('1_geral'!$D$49="","",'1_geral'!$A$49)</f>
        <v/>
      </c>
      <c r="B1642" s="49" t="str">
        <f>IF('1_geral'!$G$49="","",'1_geral'!$G$49)</f>
        <v/>
      </c>
      <c r="C1642" s="49" t="str">
        <f>IF('1_geral'!$D$49="","",'1_geral'!$D$49)</f>
        <v/>
      </c>
      <c r="D1642" s="35" t="str">
        <f>IF(C1642="","",1/'3_pessoal'!C$49)</f>
        <v/>
      </c>
      <c r="E1642" s="12">
        <f>IF(C1642="",0,'3_pessoal'!ES$49)</f>
        <v>0</v>
      </c>
      <c r="F1642" s="33">
        <f>IF(C1642="",0,'3_pessoal'!EU$49)</f>
        <v>0</v>
      </c>
      <c r="G1642" s="12">
        <f t="shared" si="785"/>
        <v>0</v>
      </c>
      <c r="I1642" s="12">
        <f t="shared" si="810"/>
        <v>0</v>
      </c>
      <c r="J1642" s="12">
        <f t="shared" si="811"/>
        <v>0</v>
      </c>
      <c r="L1642" s="12">
        <f t="shared" si="786"/>
        <v>0</v>
      </c>
      <c r="M1642" s="33">
        <f t="shared" si="787"/>
        <v>0</v>
      </c>
      <c r="O1642" s="12">
        <f t="shared" si="788"/>
        <v>0</v>
      </c>
      <c r="P1642" s="33">
        <f t="shared" si="789"/>
        <v>0</v>
      </c>
      <c r="R1642" s="12">
        <f t="shared" si="790"/>
        <v>0</v>
      </c>
      <c r="S1642" s="33">
        <f t="shared" si="791"/>
        <v>0</v>
      </c>
      <c r="U1642" s="12">
        <f t="shared" si="792"/>
        <v>0</v>
      </c>
      <c r="V1642" s="33">
        <f t="shared" si="793"/>
        <v>0</v>
      </c>
      <c r="X1642" s="12">
        <f t="shared" si="794"/>
        <v>0</v>
      </c>
      <c r="Y1642" s="33">
        <f t="shared" si="795"/>
        <v>0</v>
      </c>
      <c r="AA1642" s="12">
        <f t="shared" si="796"/>
        <v>0</v>
      </c>
      <c r="AB1642" s="33">
        <f t="shared" si="797"/>
        <v>0</v>
      </c>
      <c r="AD1642" s="12">
        <f t="shared" si="798"/>
        <v>0</v>
      </c>
      <c r="AE1642" s="33">
        <f t="shared" si="799"/>
        <v>0</v>
      </c>
      <c r="AG1642" s="12">
        <f t="shared" si="800"/>
        <v>0</v>
      </c>
      <c r="AH1642" s="33">
        <f t="shared" si="801"/>
        <v>0</v>
      </c>
      <c r="AJ1642" s="12">
        <f t="shared" si="802"/>
        <v>0</v>
      </c>
      <c r="AK1642" s="33">
        <f t="shared" si="803"/>
        <v>0</v>
      </c>
      <c r="AM1642" s="12">
        <f t="shared" si="804"/>
        <v>0</v>
      </c>
      <c r="AN1642" s="33">
        <f t="shared" si="805"/>
        <v>0</v>
      </c>
      <c r="AP1642" s="12">
        <f t="shared" si="806"/>
        <v>0</v>
      </c>
      <c r="AQ1642" s="33">
        <f t="shared" si="807"/>
        <v>0</v>
      </c>
      <c r="AS1642" s="12">
        <f t="shared" si="808"/>
        <v>0</v>
      </c>
      <c r="AT1642" s="33">
        <f t="shared" si="809"/>
        <v>0</v>
      </c>
      <c r="AU1642" s="158" t="str">
        <f>IF(C1642="","",VLOOKUP(B1642,apoio!P:S,4,0))</f>
        <v/>
      </c>
    </row>
    <row r="1643" spans="1:47" ht="15" customHeight="1" x14ac:dyDescent="0.25">
      <c r="A1643" s="10" t="str">
        <f>IF('1_geral'!$D$50="","",'1_geral'!$A$50)</f>
        <v/>
      </c>
      <c r="B1643" s="48" t="str">
        <f>IF('1_geral'!$G$50="","",'1_geral'!$G$50)</f>
        <v/>
      </c>
      <c r="C1643" s="48" t="str">
        <f>IF('1_geral'!$D$50="","",'1_geral'!$D$50)</f>
        <v/>
      </c>
      <c r="D1643" s="35" t="str">
        <f>IF(C1643="","",1/'3_pessoal'!C$50)</f>
        <v/>
      </c>
      <c r="E1643" s="11">
        <f>IF(C1643="",0,'3_pessoal'!ES$50)</f>
        <v>0</v>
      </c>
      <c r="F1643" s="108">
        <f>IF(C1643="",0,'3_pessoal'!EU$50)</f>
        <v>0</v>
      </c>
      <c r="G1643" s="11">
        <f t="shared" si="785"/>
        <v>0</v>
      </c>
      <c r="I1643" s="11">
        <f t="shared" si="810"/>
        <v>0</v>
      </c>
      <c r="J1643" s="112">
        <f t="shared" si="811"/>
        <v>0</v>
      </c>
      <c r="L1643" s="11">
        <f t="shared" si="786"/>
        <v>0</v>
      </c>
      <c r="M1643" s="108">
        <f t="shared" si="787"/>
        <v>0</v>
      </c>
      <c r="O1643" s="11">
        <f t="shared" si="788"/>
        <v>0</v>
      </c>
      <c r="P1643" s="108">
        <f t="shared" si="789"/>
        <v>0</v>
      </c>
      <c r="R1643" s="11">
        <f t="shared" si="790"/>
        <v>0</v>
      </c>
      <c r="S1643" s="108">
        <f t="shared" si="791"/>
        <v>0</v>
      </c>
      <c r="U1643" s="11">
        <f t="shared" si="792"/>
        <v>0</v>
      </c>
      <c r="V1643" s="108">
        <f t="shared" si="793"/>
        <v>0</v>
      </c>
      <c r="X1643" s="11">
        <f t="shared" si="794"/>
        <v>0</v>
      </c>
      <c r="Y1643" s="108">
        <f t="shared" si="795"/>
        <v>0</v>
      </c>
      <c r="AA1643" s="11">
        <f t="shared" si="796"/>
        <v>0</v>
      </c>
      <c r="AB1643" s="108">
        <f t="shared" si="797"/>
        <v>0</v>
      </c>
      <c r="AD1643" s="11">
        <f t="shared" si="798"/>
        <v>0</v>
      </c>
      <c r="AE1643" s="108">
        <f t="shared" si="799"/>
        <v>0</v>
      </c>
      <c r="AG1643" s="11">
        <f t="shared" si="800"/>
        <v>0</v>
      </c>
      <c r="AH1643" s="108">
        <f t="shared" si="801"/>
        <v>0</v>
      </c>
      <c r="AJ1643" s="11">
        <f t="shared" si="802"/>
        <v>0</v>
      </c>
      <c r="AK1643" s="108">
        <f t="shared" si="803"/>
        <v>0</v>
      </c>
      <c r="AM1643" s="11">
        <f t="shared" si="804"/>
        <v>0</v>
      </c>
      <c r="AN1643" s="108">
        <f t="shared" si="805"/>
        <v>0</v>
      </c>
      <c r="AP1643" s="11">
        <f t="shared" si="806"/>
        <v>0</v>
      </c>
      <c r="AQ1643" s="108">
        <f t="shared" si="807"/>
        <v>0</v>
      </c>
      <c r="AS1643" s="11">
        <f t="shared" si="808"/>
        <v>0</v>
      </c>
      <c r="AT1643" s="108">
        <f t="shared" si="809"/>
        <v>0</v>
      </c>
      <c r="AU1643" s="158" t="str">
        <f>IF(C1643="","",VLOOKUP(B1643,apoio!P:S,4,0))</f>
        <v/>
      </c>
    </row>
    <row r="1644" spans="1:47" ht="15" customHeight="1" x14ac:dyDescent="0.25">
      <c r="A1644" s="7" t="str">
        <f>IF('1_geral'!$D$51="","",'1_geral'!$A$51)</f>
        <v/>
      </c>
      <c r="B1644" s="49" t="str">
        <f>IF('1_geral'!$G$51="","",'1_geral'!$G$51)</f>
        <v/>
      </c>
      <c r="C1644" s="49" t="str">
        <f>IF('1_geral'!$D$51="","",'1_geral'!$D$51)</f>
        <v/>
      </c>
      <c r="D1644" s="35" t="str">
        <f>IF(C1644="","",1/'3_pessoal'!C$51)</f>
        <v/>
      </c>
      <c r="E1644" s="12">
        <f>IF(C1644="",0,'3_pessoal'!ES$51)</f>
        <v>0</v>
      </c>
      <c r="F1644" s="33">
        <f>IF(C1644="",0,'3_pessoal'!EU$51)</f>
        <v>0</v>
      </c>
      <c r="G1644" s="12">
        <f t="shared" si="785"/>
        <v>0</v>
      </c>
      <c r="I1644" s="12">
        <f t="shared" si="810"/>
        <v>0</v>
      </c>
      <c r="J1644" s="12">
        <f t="shared" si="811"/>
        <v>0</v>
      </c>
      <c r="L1644" s="12">
        <f t="shared" si="786"/>
        <v>0</v>
      </c>
      <c r="M1644" s="33">
        <f t="shared" si="787"/>
        <v>0</v>
      </c>
      <c r="O1644" s="12">
        <f t="shared" si="788"/>
        <v>0</v>
      </c>
      <c r="P1644" s="33">
        <f t="shared" si="789"/>
        <v>0</v>
      </c>
      <c r="R1644" s="12">
        <f t="shared" si="790"/>
        <v>0</v>
      </c>
      <c r="S1644" s="33">
        <f t="shared" si="791"/>
        <v>0</v>
      </c>
      <c r="U1644" s="12">
        <f t="shared" si="792"/>
        <v>0</v>
      </c>
      <c r="V1644" s="33">
        <f t="shared" si="793"/>
        <v>0</v>
      </c>
      <c r="X1644" s="12">
        <f t="shared" si="794"/>
        <v>0</v>
      </c>
      <c r="Y1644" s="33">
        <f t="shared" si="795"/>
        <v>0</v>
      </c>
      <c r="AA1644" s="12">
        <f t="shared" si="796"/>
        <v>0</v>
      </c>
      <c r="AB1644" s="33">
        <f t="shared" si="797"/>
        <v>0</v>
      </c>
      <c r="AD1644" s="12">
        <f t="shared" si="798"/>
        <v>0</v>
      </c>
      <c r="AE1644" s="33">
        <f t="shared" si="799"/>
        <v>0</v>
      </c>
      <c r="AG1644" s="12">
        <f t="shared" si="800"/>
        <v>0</v>
      </c>
      <c r="AH1644" s="33">
        <f t="shared" si="801"/>
        <v>0</v>
      </c>
      <c r="AJ1644" s="12">
        <f t="shared" si="802"/>
        <v>0</v>
      </c>
      <c r="AK1644" s="33">
        <f t="shared" si="803"/>
        <v>0</v>
      </c>
      <c r="AM1644" s="12">
        <f t="shared" si="804"/>
        <v>0</v>
      </c>
      <c r="AN1644" s="33">
        <f t="shared" si="805"/>
        <v>0</v>
      </c>
      <c r="AP1644" s="12">
        <f t="shared" si="806"/>
        <v>0</v>
      </c>
      <c r="AQ1644" s="33">
        <f t="shared" si="807"/>
        <v>0</v>
      </c>
      <c r="AS1644" s="12">
        <f t="shared" si="808"/>
        <v>0</v>
      </c>
      <c r="AT1644" s="33">
        <f t="shared" si="809"/>
        <v>0</v>
      </c>
      <c r="AU1644" s="158" t="str">
        <f>IF(C1644="","",VLOOKUP(B1644,apoio!P:S,4,0))</f>
        <v/>
      </c>
    </row>
    <row r="1645" spans="1:47" ht="15" customHeight="1" x14ac:dyDescent="0.25">
      <c r="A1645" s="10" t="str">
        <f>IF('1_geral'!$D$52="","",'1_geral'!$A$52)</f>
        <v/>
      </c>
      <c r="B1645" s="48" t="str">
        <f>IF('1_geral'!$G$52="","",'1_geral'!$G$52)</f>
        <v/>
      </c>
      <c r="C1645" s="48" t="str">
        <f>IF('1_geral'!$D$52="","",'1_geral'!$D$52)</f>
        <v/>
      </c>
      <c r="D1645" s="35" t="str">
        <f>IF(C1645="","",1/'3_pessoal'!C$52)</f>
        <v/>
      </c>
      <c r="E1645" s="11">
        <f>IF(C1645="",0,'3_pessoal'!ES$52)</f>
        <v>0</v>
      </c>
      <c r="F1645" s="108">
        <f>IF(C1645="",0,'3_pessoal'!EU$52)</f>
        <v>0</v>
      </c>
      <c r="G1645" s="11">
        <f t="shared" si="785"/>
        <v>0</v>
      </c>
      <c r="I1645" s="11">
        <f t="shared" si="810"/>
        <v>0</v>
      </c>
      <c r="J1645" s="112">
        <f t="shared" si="811"/>
        <v>0</v>
      </c>
      <c r="L1645" s="11">
        <f t="shared" si="786"/>
        <v>0</v>
      </c>
      <c r="M1645" s="108">
        <f t="shared" si="787"/>
        <v>0</v>
      </c>
      <c r="O1645" s="11">
        <f t="shared" si="788"/>
        <v>0</v>
      </c>
      <c r="P1645" s="108">
        <f t="shared" si="789"/>
        <v>0</v>
      </c>
      <c r="R1645" s="11">
        <f t="shared" si="790"/>
        <v>0</v>
      </c>
      <c r="S1645" s="108">
        <f t="shared" si="791"/>
        <v>0</v>
      </c>
      <c r="U1645" s="11">
        <f t="shared" si="792"/>
        <v>0</v>
      </c>
      <c r="V1645" s="108">
        <f t="shared" si="793"/>
        <v>0</v>
      </c>
      <c r="X1645" s="11">
        <f t="shared" si="794"/>
        <v>0</v>
      </c>
      <c r="Y1645" s="108">
        <f t="shared" si="795"/>
        <v>0</v>
      </c>
      <c r="AA1645" s="11">
        <f t="shared" si="796"/>
        <v>0</v>
      </c>
      <c r="AB1645" s="108">
        <f t="shared" si="797"/>
        <v>0</v>
      </c>
      <c r="AD1645" s="11">
        <f t="shared" si="798"/>
        <v>0</v>
      </c>
      <c r="AE1645" s="108">
        <f t="shared" si="799"/>
        <v>0</v>
      </c>
      <c r="AG1645" s="11">
        <f t="shared" si="800"/>
        <v>0</v>
      </c>
      <c r="AH1645" s="108">
        <f t="shared" si="801"/>
        <v>0</v>
      </c>
      <c r="AJ1645" s="11">
        <f t="shared" si="802"/>
        <v>0</v>
      </c>
      <c r="AK1645" s="108">
        <f t="shared" si="803"/>
        <v>0</v>
      </c>
      <c r="AM1645" s="11">
        <f t="shared" si="804"/>
        <v>0</v>
      </c>
      <c r="AN1645" s="108">
        <f t="shared" si="805"/>
        <v>0</v>
      </c>
      <c r="AP1645" s="11">
        <f t="shared" si="806"/>
        <v>0</v>
      </c>
      <c r="AQ1645" s="108">
        <f t="shared" si="807"/>
        <v>0</v>
      </c>
      <c r="AS1645" s="11">
        <f t="shared" si="808"/>
        <v>0</v>
      </c>
      <c r="AT1645" s="108">
        <f t="shared" si="809"/>
        <v>0</v>
      </c>
      <c r="AU1645" s="158" t="str">
        <f>IF(C1645="","",VLOOKUP(B1645,apoio!P:S,4,0))</f>
        <v/>
      </c>
    </row>
    <row r="1646" spans="1:47" ht="15" customHeight="1" x14ac:dyDescent="0.25">
      <c r="A1646" s="7" t="str">
        <f>IF('1_geral'!$D$53="","",'1_geral'!$A$53)</f>
        <v/>
      </c>
      <c r="B1646" s="49" t="str">
        <f>IF('1_geral'!$G$53="","",'1_geral'!$G$53)</f>
        <v/>
      </c>
      <c r="C1646" s="49" t="str">
        <f>IF('1_geral'!$D$53="","",'1_geral'!$D$53)</f>
        <v/>
      </c>
      <c r="D1646" s="35" t="str">
        <f>IF(C1646="","",1/'3_pessoal'!C$53)</f>
        <v/>
      </c>
      <c r="E1646" s="12">
        <f>IF(C1646="",0,'3_pessoal'!ES$53)</f>
        <v>0</v>
      </c>
      <c r="F1646" s="33">
        <f>IF(C1646="",0,'3_pessoal'!EU$53)</f>
        <v>0</v>
      </c>
      <c r="G1646" s="12">
        <f t="shared" si="785"/>
        <v>0</v>
      </c>
      <c r="I1646" s="12">
        <f t="shared" si="810"/>
        <v>0</v>
      </c>
      <c r="J1646" s="12">
        <f t="shared" si="811"/>
        <v>0</v>
      </c>
      <c r="L1646" s="12">
        <f t="shared" si="786"/>
        <v>0</v>
      </c>
      <c r="M1646" s="33">
        <f t="shared" si="787"/>
        <v>0</v>
      </c>
      <c r="O1646" s="12">
        <f t="shared" si="788"/>
        <v>0</v>
      </c>
      <c r="P1646" s="33">
        <f t="shared" si="789"/>
        <v>0</v>
      </c>
      <c r="R1646" s="12">
        <f t="shared" si="790"/>
        <v>0</v>
      </c>
      <c r="S1646" s="33">
        <f t="shared" si="791"/>
        <v>0</v>
      </c>
      <c r="U1646" s="12">
        <f t="shared" si="792"/>
        <v>0</v>
      </c>
      <c r="V1646" s="33">
        <f t="shared" si="793"/>
        <v>0</v>
      </c>
      <c r="X1646" s="12">
        <f t="shared" si="794"/>
        <v>0</v>
      </c>
      <c r="Y1646" s="33">
        <f t="shared" si="795"/>
        <v>0</v>
      </c>
      <c r="AA1646" s="12">
        <f t="shared" si="796"/>
        <v>0</v>
      </c>
      <c r="AB1646" s="33">
        <f t="shared" si="797"/>
        <v>0</v>
      </c>
      <c r="AD1646" s="12">
        <f t="shared" si="798"/>
        <v>0</v>
      </c>
      <c r="AE1646" s="33">
        <f t="shared" si="799"/>
        <v>0</v>
      </c>
      <c r="AG1646" s="12">
        <f t="shared" si="800"/>
        <v>0</v>
      </c>
      <c r="AH1646" s="33">
        <f t="shared" si="801"/>
        <v>0</v>
      </c>
      <c r="AJ1646" s="12">
        <f t="shared" si="802"/>
        <v>0</v>
      </c>
      <c r="AK1646" s="33">
        <f t="shared" si="803"/>
        <v>0</v>
      </c>
      <c r="AM1646" s="12">
        <f t="shared" si="804"/>
        <v>0</v>
      </c>
      <c r="AN1646" s="33">
        <f t="shared" si="805"/>
        <v>0</v>
      </c>
      <c r="AP1646" s="12">
        <f t="shared" si="806"/>
        <v>0</v>
      </c>
      <c r="AQ1646" s="33">
        <f t="shared" si="807"/>
        <v>0</v>
      </c>
      <c r="AS1646" s="12">
        <f t="shared" si="808"/>
        <v>0</v>
      </c>
      <c r="AT1646" s="33">
        <f t="shared" si="809"/>
        <v>0</v>
      </c>
      <c r="AU1646" s="158" t="str">
        <f>IF(C1646="","",VLOOKUP(B1646,apoio!P:S,4,0))</f>
        <v/>
      </c>
    </row>
    <row r="1647" spans="1:47" ht="15" customHeight="1" x14ac:dyDescent="0.25">
      <c r="A1647" s="10" t="str">
        <f>IF('1_geral'!$D$54="","",'1_geral'!$A$54)</f>
        <v/>
      </c>
      <c r="B1647" s="48" t="str">
        <f>IF('1_geral'!$G$54="","",'1_geral'!$G$54)</f>
        <v/>
      </c>
      <c r="C1647" s="48" t="str">
        <f>IF('1_geral'!$D$54="","",'1_geral'!$D$54)</f>
        <v/>
      </c>
      <c r="D1647" s="35" t="str">
        <f>IF(C1647="","",1/'3_pessoal'!C$54)</f>
        <v/>
      </c>
      <c r="E1647" s="11">
        <f>IF(C1647="",0,'3_pessoal'!ES$54)</f>
        <v>0</v>
      </c>
      <c r="F1647" s="108">
        <f>IF(C1647="",0,'3_pessoal'!EU$54)</f>
        <v>0</v>
      </c>
      <c r="G1647" s="11">
        <f t="shared" si="785"/>
        <v>0</v>
      </c>
      <c r="I1647" s="11">
        <f t="shared" si="810"/>
        <v>0</v>
      </c>
      <c r="J1647" s="112">
        <f t="shared" si="811"/>
        <v>0</v>
      </c>
      <c r="L1647" s="11">
        <f t="shared" si="786"/>
        <v>0</v>
      </c>
      <c r="M1647" s="108">
        <f t="shared" si="787"/>
        <v>0</v>
      </c>
      <c r="O1647" s="11">
        <f t="shared" si="788"/>
        <v>0</v>
      </c>
      <c r="P1647" s="108">
        <f t="shared" si="789"/>
        <v>0</v>
      </c>
      <c r="R1647" s="11">
        <f t="shared" si="790"/>
        <v>0</v>
      </c>
      <c r="S1647" s="108">
        <f t="shared" si="791"/>
        <v>0</v>
      </c>
      <c r="U1647" s="11">
        <f t="shared" si="792"/>
        <v>0</v>
      </c>
      <c r="V1647" s="108">
        <f t="shared" si="793"/>
        <v>0</v>
      </c>
      <c r="X1647" s="11">
        <f t="shared" si="794"/>
        <v>0</v>
      </c>
      <c r="Y1647" s="108">
        <f t="shared" si="795"/>
        <v>0</v>
      </c>
      <c r="AA1647" s="11">
        <f t="shared" si="796"/>
        <v>0</v>
      </c>
      <c r="AB1647" s="108">
        <f t="shared" si="797"/>
        <v>0</v>
      </c>
      <c r="AD1647" s="11">
        <f t="shared" si="798"/>
        <v>0</v>
      </c>
      <c r="AE1647" s="108">
        <f t="shared" si="799"/>
        <v>0</v>
      </c>
      <c r="AG1647" s="11">
        <f t="shared" si="800"/>
        <v>0</v>
      </c>
      <c r="AH1647" s="108">
        <f t="shared" si="801"/>
        <v>0</v>
      </c>
      <c r="AJ1647" s="11">
        <f t="shared" si="802"/>
        <v>0</v>
      </c>
      <c r="AK1647" s="108">
        <f t="shared" si="803"/>
        <v>0</v>
      </c>
      <c r="AM1647" s="11">
        <f t="shared" si="804"/>
        <v>0</v>
      </c>
      <c r="AN1647" s="108">
        <f t="shared" si="805"/>
        <v>0</v>
      </c>
      <c r="AP1647" s="11">
        <f t="shared" si="806"/>
        <v>0</v>
      </c>
      <c r="AQ1647" s="108">
        <f t="shared" si="807"/>
        <v>0</v>
      </c>
      <c r="AS1647" s="11">
        <f t="shared" si="808"/>
        <v>0</v>
      </c>
      <c r="AT1647" s="108">
        <f t="shared" si="809"/>
        <v>0</v>
      </c>
      <c r="AU1647" s="158" t="str">
        <f>IF(C1647="","",VLOOKUP(B1647,apoio!P:S,4,0))</f>
        <v/>
      </c>
    </row>
    <row r="1648" spans="1:47" ht="15" customHeight="1" x14ac:dyDescent="0.25">
      <c r="A1648" s="7" t="str">
        <f>IF('1_geral'!$D$55="","",'1_geral'!$A$55)</f>
        <v/>
      </c>
      <c r="B1648" s="49" t="str">
        <f>IF('1_geral'!$G$55="","",'1_geral'!$G$55)</f>
        <v/>
      </c>
      <c r="C1648" s="49" t="str">
        <f>IF('1_geral'!$D$55="","",'1_geral'!$D$55)</f>
        <v/>
      </c>
      <c r="D1648" s="35" t="str">
        <f>IF(C1648="","",1/'3_pessoal'!C$55)</f>
        <v/>
      </c>
      <c r="E1648" s="12">
        <f>IF(C1648="",0,'3_pessoal'!ES$55)</f>
        <v>0</v>
      </c>
      <c r="F1648" s="33">
        <f>IF(C1648="",0,'3_pessoal'!EU$55)</f>
        <v>0</v>
      </c>
      <c r="G1648" s="12">
        <f t="shared" si="785"/>
        <v>0</v>
      </c>
      <c r="I1648" s="12">
        <f t="shared" si="810"/>
        <v>0</v>
      </c>
      <c r="J1648" s="12">
        <f t="shared" si="811"/>
        <v>0</v>
      </c>
      <c r="L1648" s="12">
        <f t="shared" si="786"/>
        <v>0</v>
      </c>
      <c r="M1648" s="33">
        <f t="shared" si="787"/>
        <v>0</v>
      </c>
      <c r="O1648" s="12">
        <f t="shared" si="788"/>
        <v>0</v>
      </c>
      <c r="P1648" s="33">
        <f t="shared" si="789"/>
        <v>0</v>
      </c>
      <c r="R1648" s="12">
        <f t="shared" si="790"/>
        <v>0</v>
      </c>
      <c r="S1648" s="33">
        <f t="shared" si="791"/>
        <v>0</v>
      </c>
      <c r="U1648" s="12">
        <f t="shared" si="792"/>
        <v>0</v>
      </c>
      <c r="V1648" s="33">
        <f t="shared" si="793"/>
        <v>0</v>
      </c>
      <c r="X1648" s="12">
        <f t="shared" si="794"/>
        <v>0</v>
      </c>
      <c r="Y1648" s="33">
        <f t="shared" si="795"/>
        <v>0</v>
      </c>
      <c r="AA1648" s="12">
        <f t="shared" si="796"/>
        <v>0</v>
      </c>
      <c r="AB1648" s="33">
        <f t="shared" si="797"/>
        <v>0</v>
      </c>
      <c r="AD1648" s="12">
        <f t="shared" si="798"/>
        <v>0</v>
      </c>
      <c r="AE1648" s="33">
        <f t="shared" si="799"/>
        <v>0</v>
      </c>
      <c r="AG1648" s="12">
        <f t="shared" si="800"/>
        <v>0</v>
      </c>
      <c r="AH1648" s="33">
        <f t="shared" si="801"/>
        <v>0</v>
      </c>
      <c r="AJ1648" s="12">
        <f t="shared" si="802"/>
        <v>0</v>
      </c>
      <c r="AK1648" s="33">
        <f t="shared" si="803"/>
        <v>0</v>
      </c>
      <c r="AM1648" s="12">
        <f t="shared" si="804"/>
        <v>0</v>
      </c>
      <c r="AN1648" s="33">
        <f t="shared" si="805"/>
        <v>0</v>
      </c>
      <c r="AP1648" s="12">
        <f t="shared" si="806"/>
        <v>0</v>
      </c>
      <c r="AQ1648" s="33">
        <f t="shared" si="807"/>
        <v>0</v>
      </c>
      <c r="AS1648" s="12">
        <f t="shared" si="808"/>
        <v>0</v>
      </c>
      <c r="AT1648" s="33">
        <f t="shared" si="809"/>
        <v>0</v>
      </c>
      <c r="AU1648" s="158" t="str">
        <f>IF(C1648="","",VLOOKUP(B1648,apoio!P:S,4,0))</f>
        <v/>
      </c>
    </row>
    <row r="1649" spans="1:47" ht="15" customHeight="1" x14ac:dyDescent="0.25">
      <c r="A1649" s="10" t="str">
        <f>IF('1_geral'!$D$56="","",'1_geral'!$A$56)</f>
        <v/>
      </c>
      <c r="B1649" s="48" t="str">
        <f>IF('1_geral'!$G$56="","",'1_geral'!$G$56)</f>
        <v/>
      </c>
      <c r="C1649" s="48" t="str">
        <f>IF('1_geral'!$D$56="","",'1_geral'!$D$56)</f>
        <v/>
      </c>
      <c r="D1649" s="35" t="str">
        <f>IF(C1649="","",1/'3_pessoal'!C$56)</f>
        <v/>
      </c>
      <c r="E1649" s="11">
        <f>IF(C1649="",0,'3_pessoal'!ES$56)</f>
        <v>0</v>
      </c>
      <c r="F1649" s="108">
        <f>IF(C1649="",0,'3_pessoal'!EU$56)</f>
        <v>0</v>
      </c>
      <c r="G1649" s="11">
        <f t="shared" si="785"/>
        <v>0</v>
      </c>
      <c r="I1649" s="11">
        <f t="shared" si="810"/>
        <v>0</v>
      </c>
      <c r="J1649" s="112">
        <f t="shared" si="811"/>
        <v>0</v>
      </c>
      <c r="L1649" s="11">
        <f t="shared" si="786"/>
        <v>0</v>
      </c>
      <c r="M1649" s="108">
        <f t="shared" si="787"/>
        <v>0</v>
      </c>
      <c r="O1649" s="11">
        <f t="shared" si="788"/>
        <v>0</v>
      </c>
      <c r="P1649" s="108">
        <f t="shared" si="789"/>
        <v>0</v>
      </c>
      <c r="R1649" s="11">
        <f t="shared" si="790"/>
        <v>0</v>
      </c>
      <c r="S1649" s="108">
        <f t="shared" si="791"/>
        <v>0</v>
      </c>
      <c r="U1649" s="11">
        <f t="shared" si="792"/>
        <v>0</v>
      </c>
      <c r="V1649" s="108">
        <f t="shared" si="793"/>
        <v>0</v>
      </c>
      <c r="X1649" s="11">
        <f t="shared" si="794"/>
        <v>0</v>
      </c>
      <c r="Y1649" s="108">
        <f t="shared" si="795"/>
        <v>0</v>
      </c>
      <c r="AA1649" s="11">
        <f t="shared" si="796"/>
        <v>0</v>
      </c>
      <c r="AB1649" s="108">
        <f t="shared" si="797"/>
        <v>0</v>
      </c>
      <c r="AD1649" s="11">
        <f t="shared" si="798"/>
        <v>0</v>
      </c>
      <c r="AE1649" s="108">
        <f t="shared" si="799"/>
        <v>0</v>
      </c>
      <c r="AG1649" s="11">
        <f t="shared" si="800"/>
        <v>0</v>
      </c>
      <c r="AH1649" s="108">
        <f t="shared" si="801"/>
        <v>0</v>
      </c>
      <c r="AJ1649" s="11">
        <f t="shared" si="802"/>
        <v>0</v>
      </c>
      <c r="AK1649" s="108">
        <f t="shared" si="803"/>
        <v>0</v>
      </c>
      <c r="AM1649" s="11">
        <f t="shared" si="804"/>
        <v>0</v>
      </c>
      <c r="AN1649" s="108">
        <f t="shared" si="805"/>
        <v>0</v>
      </c>
      <c r="AP1649" s="11">
        <f t="shared" si="806"/>
        <v>0</v>
      </c>
      <c r="AQ1649" s="108">
        <f t="shared" si="807"/>
        <v>0</v>
      </c>
      <c r="AS1649" s="11">
        <f t="shared" si="808"/>
        <v>0</v>
      </c>
      <c r="AT1649" s="108">
        <f t="shared" si="809"/>
        <v>0</v>
      </c>
      <c r="AU1649" s="158" t="str">
        <f>IF(C1649="","",VLOOKUP(B1649,apoio!P:S,4,0))</f>
        <v/>
      </c>
    </row>
    <row r="1650" spans="1:47" ht="15" customHeight="1" x14ac:dyDescent="0.25">
      <c r="A1650" s="7" t="str">
        <f>IF('1_geral'!$D$57="","",'1_geral'!$A$57)</f>
        <v/>
      </c>
      <c r="B1650" s="49" t="str">
        <f>IF('1_geral'!$G$57="","",'1_geral'!$G$57)</f>
        <v/>
      </c>
      <c r="C1650" s="49" t="str">
        <f>IF('1_geral'!$D$57="","",'1_geral'!$D$57)</f>
        <v/>
      </c>
      <c r="D1650" s="35" t="str">
        <f>IF(C1650="","",1/'3_pessoal'!C$57)</f>
        <v/>
      </c>
      <c r="E1650" s="12">
        <f>IF(C1650="",0,'3_pessoal'!ES$57)</f>
        <v>0</v>
      </c>
      <c r="F1650" s="33">
        <f>IF(C1650="",0,'3_pessoal'!EU$57)</f>
        <v>0</v>
      </c>
      <c r="G1650" s="12">
        <f t="shared" si="785"/>
        <v>0</v>
      </c>
      <c r="I1650" s="12">
        <f t="shared" si="810"/>
        <v>0</v>
      </c>
      <c r="J1650" s="12">
        <f t="shared" si="811"/>
        <v>0</v>
      </c>
      <c r="L1650" s="12">
        <f t="shared" si="786"/>
        <v>0</v>
      </c>
      <c r="M1650" s="33">
        <f t="shared" si="787"/>
        <v>0</v>
      </c>
      <c r="O1650" s="12">
        <f t="shared" si="788"/>
        <v>0</v>
      </c>
      <c r="P1650" s="33">
        <f t="shared" si="789"/>
        <v>0</v>
      </c>
      <c r="R1650" s="12">
        <f t="shared" si="790"/>
        <v>0</v>
      </c>
      <c r="S1650" s="33">
        <f t="shared" si="791"/>
        <v>0</v>
      </c>
      <c r="U1650" s="12">
        <f t="shared" si="792"/>
        <v>0</v>
      </c>
      <c r="V1650" s="33">
        <f t="shared" si="793"/>
        <v>0</v>
      </c>
      <c r="X1650" s="12">
        <f t="shared" si="794"/>
        <v>0</v>
      </c>
      <c r="Y1650" s="33">
        <f t="shared" si="795"/>
        <v>0</v>
      </c>
      <c r="AA1650" s="12">
        <f t="shared" si="796"/>
        <v>0</v>
      </c>
      <c r="AB1650" s="33">
        <f t="shared" si="797"/>
        <v>0</v>
      </c>
      <c r="AD1650" s="12">
        <f t="shared" si="798"/>
        <v>0</v>
      </c>
      <c r="AE1650" s="33">
        <f t="shared" si="799"/>
        <v>0</v>
      </c>
      <c r="AG1650" s="12">
        <f t="shared" si="800"/>
        <v>0</v>
      </c>
      <c r="AH1650" s="33">
        <f t="shared" si="801"/>
        <v>0</v>
      </c>
      <c r="AJ1650" s="12">
        <f t="shared" si="802"/>
        <v>0</v>
      </c>
      <c r="AK1650" s="33">
        <f t="shared" si="803"/>
        <v>0</v>
      </c>
      <c r="AM1650" s="12">
        <f t="shared" si="804"/>
        <v>0</v>
      </c>
      <c r="AN1650" s="33">
        <f t="shared" si="805"/>
        <v>0</v>
      </c>
      <c r="AP1650" s="12">
        <f t="shared" si="806"/>
        <v>0</v>
      </c>
      <c r="AQ1650" s="33">
        <f t="shared" si="807"/>
        <v>0</v>
      </c>
      <c r="AS1650" s="12">
        <f t="shared" si="808"/>
        <v>0</v>
      </c>
      <c r="AT1650" s="33">
        <f t="shared" si="809"/>
        <v>0</v>
      </c>
      <c r="AU1650" s="158" t="str">
        <f>IF(C1650="","",VLOOKUP(B1650,apoio!P:S,4,0))</f>
        <v/>
      </c>
    </row>
    <row r="1651" spans="1:47" ht="15" customHeight="1" x14ac:dyDescent="0.25">
      <c r="A1651" s="10" t="str">
        <f>IF('1_geral'!$D$58="","",'1_geral'!$A$58)</f>
        <v/>
      </c>
      <c r="B1651" s="48" t="str">
        <f>IF('1_geral'!$G$58="","",'1_geral'!$G$58)</f>
        <v/>
      </c>
      <c r="C1651" s="48" t="str">
        <f>IF('1_geral'!$D$58="","",'1_geral'!$D$58)</f>
        <v/>
      </c>
      <c r="D1651" s="35" t="str">
        <f>IF(C1651="","",1/'3_pessoal'!C$58)</f>
        <v/>
      </c>
      <c r="E1651" s="11">
        <f>IF(C1651="",0,'3_pessoal'!ES$58)</f>
        <v>0</v>
      </c>
      <c r="F1651" s="108">
        <f>IF(C1651="",0,'3_pessoal'!EU$58)</f>
        <v>0</v>
      </c>
      <c r="G1651" s="11">
        <f t="shared" si="785"/>
        <v>0</v>
      </c>
      <c r="I1651" s="11">
        <f t="shared" si="810"/>
        <v>0</v>
      </c>
      <c r="J1651" s="112">
        <f t="shared" si="811"/>
        <v>0</v>
      </c>
      <c r="L1651" s="11">
        <f t="shared" si="786"/>
        <v>0</v>
      </c>
      <c r="M1651" s="108">
        <f t="shared" si="787"/>
        <v>0</v>
      </c>
      <c r="O1651" s="11">
        <f t="shared" si="788"/>
        <v>0</v>
      </c>
      <c r="P1651" s="108">
        <f t="shared" si="789"/>
        <v>0</v>
      </c>
      <c r="R1651" s="11">
        <f t="shared" si="790"/>
        <v>0</v>
      </c>
      <c r="S1651" s="108">
        <f t="shared" si="791"/>
        <v>0</v>
      </c>
      <c r="U1651" s="11">
        <f t="shared" si="792"/>
        <v>0</v>
      </c>
      <c r="V1651" s="108">
        <f t="shared" si="793"/>
        <v>0</v>
      </c>
      <c r="X1651" s="11">
        <f t="shared" si="794"/>
        <v>0</v>
      </c>
      <c r="Y1651" s="108">
        <f t="shared" si="795"/>
        <v>0</v>
      </c>
      <c r="AA1651" s="11">
        <f t="shared" si="796"/>
        <v>0</v>
      </c>
      <c r="AB1651" s="108">
        <f t="shared" si="797"/>
        <v>0</v>
      </c>
      <c r="AD1651" s="11">
        <f t="shared" si="798"/>
        <v>0</v>
      </c>
      <c r="AE1651" s="108">
        <f t="shared" si="799"/>
        <v>0</v>
      </c>
      <c r="AG1651" s="11">
        <f t="shared" si="800"/>
        <v>0</v>
      </c>
      <c r="AH1651" s="108">
        <f t="shared" si="801"/>
        <v>0</v>
      </c>
      <c r="AJ1651" s="11">
        <f t="shared" si="802"/>
        <v>0</v>
      </c>
      <c r="AK1651" s="108">
        <f t="shared" si="803"/>
        <v>0</v>
      </c>
      <c r="AM1651" s="11">
        <f t="shared" si="804"/>
        <v>0</v>
      </c>
      <c r="AN1651" s="108">
        <f t="shared" si="805"/>
        <v>0</v>
      </c>
      <c r="AP1651" s="11">
        <f t="shared" si="806"/>
        <v>0</v>
      </c>
      <c r="AQ1651" s="108">
        <f t="shared" si="807"/>
        <v>0</v>
      </c>
      <c r="AS1651" s="11">
        <f t="shared" si="808"/>
        <v>0</v>
      </c>
      <c r="AT1651" s="108">
        <f t="shared" si="809"/>
        <v>0</v>
      </c>
      <c r="AU1651" s="158" t="str">
        <f>IF(C1651="","",VLOOKUP(B1651,apoio!P:S,4,0))</f>
        <v/>
      </c>
    </row>
    <row r="1652" spans="1:47" ht="15" customHeight="1" x14ac:dyDescent="0.25">
      <c r="A1652" s="47" t="str">
        <f>IF('1_geral'!$D$59="","",'1_geral'!$A$59)</f>
        <v/>
      </c>
      <c r="B1652" s="50" t="str">
        <f>IF('1_geral'!$G$59="","",'1_geral'!$G$59)</f>
        <v/>
      </c>
      <c r="C1652" s="50" t="str">
        <f>IF('1_geral'!$D$59="","",'1_geral'!$D$59)</f>
        <v/>
      </c>
      <c r="D1652" s="138" t="str">
        <f>IF(C1652="","",1/'3_pessoal'!C$59)</f>
        <v/>
      </c>
      <c r="E1652" s="13">
        <f>IF(C1652="",0,'3_pessoal'!ES$59)</f>
        <v>0</v>
      </c>
      <c r="F1652" s="34">
        <f>IF(C1652="",0,'3_pessoal'!EU$59)</f>
        <v>0</v>
      </c>
      <c r="G1652" s="13">
        <f t="shared" si="785"/>
        <v>0</v>
      </c>
      <c r="H1652" s="4"/>
      <c r="I1652" s="13">
        <f t="shared" si="810"/>
        <v>0</v>
      </c>
      <c r="J1652" s="13">
        <f t="shared" si="811"/>
        <v>0</v>
      </c>
      <c r="K1652" s="4"/>
      <c r="L1652" s="13">
        <f t="shared" si="786"/>
        <v>0</v>
      </c>
      <c r="M1652" s="34">
        <f t="shared" si="787"/>
        <v>0</v>
      </c>
      <c r="N1652" s="492"/>
      <c r="O1652" s="13">
        <f t="shared" si="788"/>
        <v>0</v>
      </c>
      <c r="P1652" s="34">
        <f t="shared" si="789"/>
        <v>0</v>
      </c>
      <c r="Q1652" s="492"/>
      <c r="R1652" s="13">
        <f t="shared" si="790"/>
        <v>0</v>
      </c>
      <c r="S1652" s="34">
        <f t="shared" si="791"/>
        <v>0</v>
      </c>
      <c r="T1652" s="492"/>
      <c r="U1652" s="13">
        <f t="shared" si="792"/>
        <v>0</v>
      </c>
      <c r="V1652" s="34">
        <f t="shared" si="793"/>
        <v>0</v>
      </c>
      <c r="W1652" s="492"/>
      <c r="X1652" s="13">
        <f t="shared" si="794"/>
        <v>0</v>
      </c>
      <c r="Y1652" s="34">
        <f t="shared" si="795"/>
        <v>0</v>
      </c>
      <c r="Z1652" s="492"/>
      <c r="AA1652" s="13">
        <f t="shared" si="796"/>
        <v>0</v>
      </c>
      <c r="AB1652" s="34">
        <f t="shared" si="797"/>
        <v>0</v>
      </c>
      <c r="AC1652" s="492"/>
      <c r="AD1652" s="13">
        <f t="shared" si="798"/>
        <v>0</v>
      </c>
      <c r="AE1652" s="34">
        <f t="shared" si="799"/>
        <v>0</v>
      </c>
      <c r="AF1652" s="492"/>
      <c r="AG1652" s="13">
        <f t="shared" si="800"/>
        <v>0</v>
      </c>
      <c r="AH1652" s="34">
        <f t="shared" si="801"/>
        <v>0</v>
      </c>
      <c r="AI1652" s="492"/>
      <c r="AJ1652" s="13">
        <f t="shared" si="802"/>
        <v>0</v>
      </c>
      <c r="AK1652" s="34">
        <f t="shared" si="803"/>
        <v>0</v>
      </c>
      <c r="AL1652" s="492"/>
      <c r="AM1652" s="13">
        <f t="shared" si="804"/>
        <v>0</v>
      </c>
      <c r="AN1652" s="34">
        <f t="shared" si="805"/>
        <v>0</v>
      </c>
      <c r="AO1652" s="492"/>
      <c r="AP1652" s="13">
        <f t="shared" si="806"/>
        <v>0</v>
      </c>
      <c r="AQ1652" s="34">
        <f t="shared" si="807"/>
        <v>0</v>
      </c>
      <c r="AR1652" s="492"/>
      <c r="AS1652" s="13">
        <f t="shared" si="808"/>
        <v>0</v>
      </c>
      <c r="AT1652" s="34">
        <f t="shared" si="809"/>
        <v>0</v>
      </c>
      <c r="AU1652" s="158" t="str">
        <f>IF(C1652="","",VLOOKUP(B1652,apoio!P:S,4,0))</f>
        <v/>
      </c>
    </row>
    <row r="1653" spans="1:47" ht="15" customHeight="1" x14ac:dyDescent="0.25">
      <c r="A1653" s="8"/>
      <c r="B1653" s="162" t="s">
        <v>68</v>
      </c>
      <c r="C1653" s="163" t="str">
        <f>'3_pessoal'!EW1</f>
        <v/>
      </c>
      <c r="E1653" s="113"/>
      <c r="F1653" s="113"/>
      <c r="G1653" s="113"/>
    </row>
    <row r="1654" spans="1:47" ht="15" customHeight="1" x14ac:dyDescent="0.25">
      <c r="B1654" s="3" t="s">
        <v>1644</v>
      </c>
      <c r="C1654" s="8" t="str">
        <f>'3_pessoal'!EW2</f>
        <v>Nome Sobrenome</v>
      </c>
      <c r="D1654" s="6"/>
      <c r="E1654" s="113"/>
      <c r="F1654" s="113"/>
      <c r="G1654" s="113"/>
      <c r="I1654" s="159" t="str">
        <f>I1659</f>
        <v>Disponível</v>
      </c>
      <c r="J1654" s="160">
        <f>IFERROR(ABS((J1657-J1658)/J1657),0)</f>
        <v>0</v>
      </c>
      <c r="L1654" s="105" t="str">
        <f>L1659</f>
        <v>Disponível</v>
      </c>
      <c r="M1654" s="157">
        <f>IFERROR(ABS((M1657-M1658)/M1657),0)</f>
        <v>0</v>
      </c>
      <c r="O1654" s="105" t="str">
        <f>O1659</f>
        <v>Disponível</v>
      </c>
      <c r="P1654" s="157">
        <f>IFERROR(ABS((P1657-P1658)/P1657),0)</f>
        <v>0</v>
      </c>
      <c r="R1654" s="105" t="str">
        <f>R1659</f>
        <v>Disponível</v>
      </c>
      <c r="S1654" s="157">
        <f>IFERROR(ABS((S1657-S1658)/S1657),0)</f>
        <v>0</v>
      </c>
      <c r="U1654" s="105" t="str">
        <f>U1659</f>
        <v>Disponível</v>
      </c>
      <c r="V1654" s="157">
        <f>IFERROR(ABS((V1657-V1658)/V1657),0)</f>
        <v>0</v>
      </c>
      <c r="X1654" s="105" t="str">
        <f>X1659</f>
        <v>Disponível</v>
      </c>
      <c r="Y1654" s="157">
        <f>IFERROR(ABS((Y1657-Y1658)/Y1657),0)</f>
        <v>0</v>
      </c>
      <c r="AA1654" s="105" t="str">
        <f>AA1659</f>
        <v>Disponível</v>
      </c>
      <c r="AB1654" s="157">
        <f>IFERROR(ABS((AB1657-AB1658)/AB1657),0)</f>
        <v>0</v>
      </c>
      <c r="AD1654" s="105" t="str">
        <f>AD1659</f>
        <v>Disponível</v>
      </c>
      <c r="AE1654" s="157">
        <f>IFERROR(ABS((AE1657-AE1658)/AE1657),0)</f>
        <v>0</v>
      </c>
      <c r="AG1654" s="105" t="str">
        <f>AG1659</f>
        <v>Disponível</v>
      </c>
      <c r="AH1654" s="157">
        <f>IFERROR(ABS((AH1657-AH1658)/AH1657),0)</f>
        <v>0</v>
      </c>
      <c r="AJ1654" s="105" t="str">
        <f>AJ1659</f>
        <v>Disponível</v>
      </c>
      <c r="AK1654" s="157">
        <f>IFERROR(ABS((AK1657-AK1658)/AK1657),0)</f>
        <v>0</v>
      </c>
      <c r="AM1654" s="105" t="str">
        <f>AM1659</f>
        <v>Disponível</v>
      </c>
      <c r="AN1654" s="157">
        <f>IFERROR(ABS((AN1657-AN1658)/AN1657),0)</f>
        <v>0</v>
      </c>
      <c r="AP1654" s="105" t="str">
        <f>AP1659</f>
        <v>Disponível</v>
      </c>
      <c r="AQ1654" s="157">
        <f>IFERROR(ABS((AQ1657-AQ1658)/AQ1657),0)</f>
        <v>0</v>
      </c>
      <c r="AS1654" s="105" t="str">
        <f>AS1659</f>
        <v>Disponível</v>
      </c>
      <c r="AT1654" s="157">
        <f>IFERROR(ABS((AT1657-AT1658)/AT1657),0)</f>
        <v>0</v>
      </c>
    </row>
    <row r="1655" spans="1:47" ht="15" customHeight="1" x14ac:dyDescent="0.25">
      <c r="B1655" s="3" t="s">
        <v>1645</v>
      </c>
      <c r="C1655" s="8" t="str">
        <f>'1_geral'!$D$2</f>
        <v/>
      </c>
      <c r="E1655" s="647"/>
      <c r="F1655" s="647"/>
      <c r="G1655" s="647"/>
      <c r="I1655" s="35"/>
      <c r="J1655" s="35" t="e">
        <f>(J1657-J1658)/J1657</f>
        <v>#DIV/0!</v>
      </c>
      <c r="K1655" s="35"/>
      <c r="L1655" s="165"/>
      <c r="M1655" s="165" t="e">
        <f>(M1657-M1658)/M1657</f>
        <v>#DIV/0!</v>
      </c>
      <c r="N1655" s="165"/>
      <c r="O1655" s="165"/>
      <c r="P1655" s="165" t="e">
        <f>(P1657-P1658)/P1657</f>
        <v>#DIV/0!</v>
      </c>
      <c r="Q1655" s="165"/>
      <c r="R1655" s="165"/>
      <c r="S1655" s="165" t="e">
        <f>(S1657-S1658)/S1657</f>
        <v>#DIV/0!</v>
      </c>
      <c r="T1655" s="165"/>
      <c r="U1655" s="165"/>
      <c r="V1655" s="165" t="e">
        <f>(V1657-V1658)/V1657</f>
        <v>#DIV/0!</v>
      </c>
      <c r="W1655" s="165"/>
      <c r="X1655" s="165"/>
      <c r="Y1655" s="165" t="e">
        <f>(Y1657-Y1658)/Y1657</f>
        <v>#DIV/0!</v>
      </c>
      <c r="Z1655" s="165"/>
      <c r="AA1655" s="165"/>
      <c r="AB1655" s="165" t="e">
        <f>(AB1657-AB1658)/AB1657</f>
        <v>#DIV/0!</v>
      </c>
      <c r="AC1655" s="165"/>
      <c r="AD1655" s="165"/>
      <c r="AE1655" s="165" t="e">
        <f>(AE1657-AE1658)/AE1657</f>
        <v>#DIV/0!</v>
      </c>
      <c r="AF1655" s="165"/>
      <c r="AG1655" s="165"/>
      <c r="AH1655" s="165" t="e">
        <f>(AH1657-AH1658)/AH1657</f>
        <v>#DIV/0!</v>
      </c>
      <c r="AI1655" s="165"/>
      <c r="AJ1655" s="165"/>
      <c r="AK1655" s="165" t="e">
        <f>(AK1657-AK1658)/AK1657</f>
        <v>#DIV/0!</v>
      </c>
      <c r="AL1655" s="165"/>
      <c r="AM1655" s="165"/>
      <c r="AN1655" s="165" t="e">
        <f>(AN1657-AN1658)/AN1657</f>
        <v>#DIV/0!</v>
      </c>
      <c r="AO1655" s="165"/>
      <c r="AP1655" s="165"/>
      <c r="AQ1655" s="165" t="e">
        <f>(AQ1657-AQ1658)/AQ1657</f>
        <v>#DIV/0!</v>
      </c>
      <c r="AR1655" s="165"/>
      <c r="AS1655" s="165"/>
      <c r="AT1655" s="165" t="e">
        <f>(AT1657-AT1658)/AT1657</f>
        <v>#DIV/0!</v>
      </c>
    </row>
    <row r="1656" spans="1:47" ht="15" customHeight="1" x14ac:dyDescent="0.25">
      <c r="B1656" s="3" t="s">
        <v>1646</v>
      </c>
      <c r="C1656" s="6">
        <f>'1_geral'!$D$4</f>
        <v>0</v>
      </c>
      <c r="D1656" s="9"/>
      <c r="E1656" s="31"/>
      <c r="F1656" s="31"/>
      <c r="G1656" s="31"/>
      <c r="I1656" s="648" t="s">
        <v>1647</v>
      </c>
      <c r="J1656" s="648"/>
      <c r="L1656" s="526" t="s">
        <v>125</v>
      </c>
      <c r="M1656" s="526"/>
      <c r="O1656" s="526" t="s">
        <v>143</v>
      </c>
      <c r="P1656" s="526"/>
      <c r="R1656" s="526" t="s">
        <v>126</v>
      </c>
      <c r="S1656" s="526"/>
      <c r="U1656" s="526" t="s">
        <v>144</v>
      </c>
      <c r="V1656" s="526"/>
      <c r="X1656" s="526" t="s">
        <v>145</v>
      </c>
      <c r="Y1656" s="526"/>
      <c r="AA1656" s="526" t="s">
        <v>127</v>
      </c>
      <c r="AB1656" s="526"/>
      <c r="AD1656" s="526" t="s">
        <v>128</v>
      </c>
      <c r="AE1656" s="526"/>
      <c r="AG1656" s="526" t="s">
        <v>146</v>
      </c>
      <c r="AH1656" s="526"/>
      <c r="AJ1656" s="526" t="s">
        <v>147</v>
      </c>
      <c r="AK1656" s="526"/>
      <c r="AM1656" s="526" t="s">
        <v>148</v>
      </c>
      <c r="AN1656" s="526"/>
      <c r="AP1656" s="526" t="s">
        <v>129</v>
      </c>
      <c r="AQ1656" s="526"/>
      <c r="AS1656" s="526" t="s">
        <v>149</v>
      </c>
      <c r="AT1656" s="526"/>
    </row>
    <row r="1657" spans="1:47" ht="15" customHeight="1" x14ac:dyDescent="0.25">
      <c r="E1657" s="32"/>
      <c r="F1657" s="32"/>
      <c r="G1657" s="32"/>
      <c r="I1657" s="105" t="s">
        <v>77</v>
      </c>
      <c r="J1657" s="106">
        <f>SUM(M1657,P1657,S1657,V1657,Y1657,AB1657,AE1657,AH1657,AK1657,AN1657,AQ1657,AT1657)</f>
        <v>0</v>
      </c>
      <c r="L1657" s="105" t="s">
        <v>77</v>
      </c>
      <c r="M1657" s="106">
        <f>IF('3_pessoal'!$EX$3="Carga Horária",0,'3_pessoal'!$EX$3)</f>
        <v>0</v>
      </c>
      <c r="O1657" s="105" t="s">
        <v>77</v>
      </c>
      <c r="P1657" s="106">
        <f>M1657</f>
        <v>0</v>
      </c>
      <c r="R1657" s="105" t="s">
        <v>77</v>
      </c>
      <c r="S1657" s="106">
        <f>M1657</f>
        <v>0</v>
      </c>
      <c r="U1657" s="105" t="s">
        <v>77</v>
      </c>
      <c r="V1657" s="106">
        <f>M1657</f>
        <v>0</v>
      </c>
      <c r="X1657" s="105" t="s">
        <v>77</v>
      </c>
      <c r="Y1657" s="106">
        <f>M1657</f>
        <v>0</v>
      </c>
      <c r="AA1657" s="105" t="s">
        <v>77</v>
      </c>
      <c r="AB1657" s="106">
        <f>M1657</f>
        <v>0</v>
      </c>
      <c r="AD1657" s="105" t="s">
        <v>77</v>
      </c>
      <c r="AE1657" s="106">
        <f>M1657</f>
        <v>0</v>
      </c>
      <c r="AG1657" s="105" t="s">
        <v>77</v>
      </c>
      <c r="AH1657" s="106">
        <f>M1657</f>
        <v>0</v>
      </c>
      <c r="AJ1657" s="105" t="s">
        <v>77</v>
      </c>
      <c r="AK1657" s="106">
        <f>M1657</f>
        <v>0</v>
      </c>
      <c r="AM1657" s="105" t="s">
        <v>77</v>
      </c>
      <c r="AN1657" s="106">
        <f>M1657</f>
        <v>0</v>
      </c>
      <c r="AP1657" s="105" t="s">
        <v>77</v>
      </c>
      <c r="AQ1657" s="106">
        <f>M1657</f>
        <v>0</v>
      </c>
      <c r="AS1657" s="105" t="s">
        <v>77</v>
      </c>
      <c r="AT1657" s="106">
        <f>M1657</f>
        <v>0</v>
      </c>
    </row>
    <row r="1658" spans="1:47" ht="15" customHeight="1" x14ac:dyDescent="0.25">
      <c r="A1658" s="523" t="s">
        <v>68</v>
      </c>
      <c r="B1658" s="526" t="s">
        <v>2</v>
      </c>
      <c r="C1658" s="526" t="s">
        <v>3</v>
      </c>
      <c r="E1658" s="526" t="s">
        <v>241</v>
      </c>
      <c r="F1658" s="526"/>
      <c r="G1658" s="526"/>
      <c r="I1658" s="105" t="s">
        <v>245</v>
      </c>
      <c r="J1658" s="106">
        <f>SUM(L1662:AT1711)</f>
        <v>0</v>
      </c>
      <c r="L1658" s="105" t="s">
        <v>245</v>
      </c>
      <c r="M1658" s="106">
        <f>SUM(L1662:M1711)</f>
        <v>0</v>
      </c>
      <c r="O1658" s="105" t="s">
        <v>245</v>
      </c>
      <c r="P1658" s="106">
        <f>SUM(O1662:P1711)</f>
        <v>0</v>
      </c>
      <c r="R1658" s="105" t="s">
        <v>245</v>
      </c>
      <c r="S1658" s="106">
        <f>SUM(R1662:S1711)</f>
        <v>0</v>
      </c>
      <c r="U1658" s="105" t="s">
        <v>245</v>
      </c>
      <c r="V1658" s="106">
        <f>SUM(U1662:V1711)</f>
        <v>0</v>
      </c>
      <c r="X1658" s="105" t="s">
        <v>245</v>
      </c>
      <c r="Y1658" s="106">
        <f>SUM(X1662:Y1711)</f>
        <v>0</v>
      </c>
      <c r="AA1658" s="105" t="s">
        <v>245</v>
      </c>
      <c r="AB1658" s="106">
        <f>SUM(AA1662:AB1711)</f>
        <v>0</v>
      </c>
      <c r="AD1658" s="105" t="s">
        <v>245</v>
      </c>
      <c r="AE1658" s="106">
        <f>SUM(AD1662:AE1711)</f>
        <v>0</v>
      </c>
      <c r="AG1658" s="105" t="s">
        <v>245</v>
      </c>
      <c r="AH1658" s="106">
        <f>SUM(AG1662:AH1711)</f>
        <v>0</v>
      </c>
      <c r="AJ1658" s="105" t="s">
        <v>245</v>
      </c>
      <c r="AK1658" s="106">
        <f>SUM(AJ1662:AK1711)</f>
        <v>0</v>
      </c>
      <c r="AM1658" s="105" t="s">
        <v>245</v>
      </c>
      <c r="AN1658" s="106">
        <f>SUM(AM1662:AN1711)</f>
        <v>0</v>
      </c>
      <c r="AP1658" s="105" t="s">
        <v>245</v>
      </c>
      <c r="AQ1658" s="106">
        <f>SUM(AP1662:AQ1711)</f>
        <v>0</v>
      </c>
      <c r="AS1658" s="105" t="s">
        <v>245</v>
      </c>
      <c r="AT1658" s="106">
        <f>SUM(AS1662:AT1711)</f>
        <v>0</v>
      </c>
    </row>
    <row r="1659" spans="1:47" ht="15" customHeight="1" x14ac:dyDescent="0.25">
      <c r="A1659" s="524"/>
      <c r="B1659" s="526"/>
      <c r="C1659" s="526"/>
      <c r="E1659" s="643" t="str">
        <f>CONCATENATE(parametros!$C$3," (min)")</f>
        <v>Presencial (min)</v>
      </c>
      <c r="F1659" s="644" t="str">
        <f>CONCATENATE(parametros!$M$3," (min)")</f>
        <v>Teletrabalho (min)</v>
      </c>
      <c r="G1659" s="645" t="s">
        <v>242</v>
      </c>
      <c r="I1659" s="105" t="str">
        <f>IF(J1658&gt;J1657,"Excesso","Disponível")</f>
        <v>Disponível</v>
      </c>
      <c r="J1659" s="106">
        <f>ABS(J1657-J1658)</f>
        <v>0</v>
      </c>
      <c r="L1659" s="105" t="str">
        <f>IF(M1658&gt;M1657,"Excesso","Disponível")</f>
        <v>Disponível</v>
      </c>
      <c r="M1659" s="106">
        <f>ABS(M1657*11/12-SUM(L1662:M1711))</f>
        <v>0</v>
      </c>
      <c r="O1659" s="105" t="str">
        <f>IF(P1658&gt;P1657,"Excesso","Disponível")</f>
        <v>Disponível</v>
      </c>
      <c r="P1659" s="106">
        <f>ABS(P1657*11/12-SUM(O1662:P1711))</f>
        <v>0</v>
      </c>
      <c r="R1659" s="105" t="str">
        <f>IF(S1658&gt;S1657,"Excesso","Disponível")</f>
        <v>Disponível</v>
      </c>
      <c r="S1659" s="106">
        <f>ABS(S1657*11/12-SUM(R1662:S1711))</f>
        <v>0</v>
      </c>
      <c r="U1659" s="105" t="str">
        <f>IF(V1658&gt;V1657,"Excesso","Disponível")</f>
        <v>Disponível</v>
      </c>
      <c r="V1659" s="106">
        <f>ABS(V1657*11/12-SUM(U1662:V1711))</f>
        <v>0</v>
      </c>
      <c r="X1659" s="105" t="str">
        <f>IF(Y1658&gt;Y1657,"Excesso","Disponível")</f>
        <v>Disponível</v>
      </c>
      <c r="Y1659" s="106">
        <f>ABS(Y1657*11/12-SUM(X1662:Y1711))</f>
        <v>0</v>
      </c>
      <c r="AA1659" s="105" t="str">
        <f>IF(AB1658&gt;AB1657,"Excesso","Disponível")</f>
        <v>Disponível</v>
      </c>
      <c r="AB1659" s="106">
        <f>ABS(AB1657*11/12-SUM(AA1662:AB1711))</f>
        <v>0</v>
      </c>
      <c r="AD1659" s="105" t="str">
        <f>IF(AE1658&gt;AE1657,"Excesso","Disponível")</f>
        <v>Disponível</v>
      </c>
      <c r="AE1659" s="106">
        <f>ABS(AE1657*11/12-SUM(AD1662:AE1711))</f>
        <v>0</v>
      </c>
      <c r="AG1659" s="105" t="str">
        <f>IF(AH1658&gt;AH1657,"Excesso","Disponível")</f>
        <v>Disponível</v>
      </c>
      <c r="AH1659" s="106">
        <f>ABS(AH1657*11/12-SUM(AG1662:AH1711))</f>
        <v>0</v>
      </c>
      <c r="AJ1659" s="105" t="str">
        <f>IF(AK1658&gt;AK1657,"Excesso","Disponível")</f>
        <v>Disponível</v>
      </c>
      <c r="AK1659" s="106">
        <f>ABS(AK1657*11/12-SUM(AJ1662:AK1711))</f>
        <v>0</v>
      </c>
      <c r="AM1659" s="105" t="str">
        <f>IF(AN1658&gt;AN1657,"Excesso","Disponível")</f>
        <v>Disponível</v>
      </c>
      <c r="AN1659" s="106">
        <f>ABS(AN1657*11/12-SUM(AM1662:AN1711))</f>
        <v>0</v>
      </c>
      <c r="AP1659" s="105" t="str">
        <f>IF(AQ1658&gt;AQ1657,"Excesso","Disponível")</f>
        <v>Disponível</v>
      </c>
      <c r="AQ1659" s="106">
        <f>ABS(AQ1657*11/12-SUM(AP1662:AQ1711))</f>
        <v>0</v>
      </c>
      <c r="AS1659" s="105" t="str">
        <f>IF(AT1658&gt;AT1657,"Excesso","Disponível")</f>
        <v>Disponível</v>
      </c>
      <c r="AT1659" s="106">
        <f>ABS(AT1657*11/12-SUM(AS1662:AT1711))</f>
        <v>0</v>
      </c>
    </row>
    <row r="1660" spans="1:47" ht="15" customHeight="1" x14ac:dyDescent="0.25">
      <c r="A1660" s="524"/>
      <c r="B1660" s="526"/>
      <c r="C1660" s="526"/>
      <c r="E1660" s="643"/>
      <c r="F1660" s="644"/>
      <c r="G1660" s="646"/>
      <c r="I1660" s="161">
        <f>IFERROR(SUM(I1662:I1711)/(SUM(I1662:I1711)+SUM(J1662:J1711)),0)</f>
        <v>0</v>
      </c>
      <c r="J1660" s="161">
        <f>IFERROR(SUM(J1662:J1711)/(SUM(I1662:I1711)+SUM(J1662:J1711)),0)</f>
        <v>0</v>
      </c>
      <c r="L1660" s="110">
        <f>IFERROR(SUM(L1662:L1711)/(SUM(L1662:L1711)+SUM(M1662:M1711)),0)</f>
        <v>0</v>
      </c>
      <c r="M1660" s="111">
        <f>IFERROR(SUM(M1662:M1711)/(SUM(L1662:L1711)+SUM(M1662:M1711)),0)</f>
        <v>0</v>
      </c>
      <c r="O1660" s="110">
        <f>IFERROR(SUM(O1662:O1711)/(SUM(O1662:O1711)+SUM(P1662:P1711)),0)</f>
        <v>0</v>
      </c>
      <c r="P1660" s="111">
        <f>IFERROR(SUM(P1662:P1711)/(SUM(O1662:O1711)+SUM(P1662:P1711)),0)</f>
        <v>0</v>
      </c>
      <c r="R1660" s="110">
        <f>IFERROR(SUM(R1662:R1711)/(SUM(R1662:R1711)+SUM(S1662:S1711)),0)</f>
        <v>0</v>
      </c>
      <c r="S1660" s="111">
        <f>IFERROR(SUM(S1662:S1711)/(SUM(R1662:R1711)+SUM(S1662:S1711)),0)</f>
        <v>0</v>
      </c>
      <c r="U1660" s="110">
        <f>IFERROR(SUM(U1662:U1711)/(SUM(U1662:U1711)+SUM(V1662:V1711)),0)</f>
        <v>0</v>
      </c>
      <c r="V1660" s="111">
        <f>IFERROR(SUM(V1662:V1711)/(SUM(U1662:U1711)+SUM(V1662:V1711)),0)</f>
        <v>0</v>
      </c>
      <c r="X1660" s="110">
        <f>IFERROR(SUM(X1662:X1711)/(SUM(X1662:X1711)+SUM(Y1662:Y1711)),0)</f>
        <v>0</v>
      </c>
      <c r="Y1660" s="111">
        <f>IFERROR(SUM(Y1662:Y1711)/(SUM(X1662:X1711)+SUM(Y1662:Y1711)),0)</f>
        <v>0</v>
      </c>
      <c r="AA1660" s="110">
        <f>IFERROR(SUM(AA1662:AA1711)/(SUM(AA1662:AA1711)+SUM(AB1662:AB1711)),0)</f>
        <v>0</v>
      </c>
      <c r="AB1660" s="111">
        <f>IFERROR(SUM(AB1662:AB1711)/(SUM(AA1662:AA1711)+SUM(AB1662:AB1711)),0)</f>
        <v>0</v>
      </c>
      <c r="AD1660" s="110">
        <f>IFERROR(SUM(AD1662:AD1711)/(SUM(AD1662:AD1711)+SUM(AE1662:AE1711)),0)</f>
        <v>0</v>
      </c>
      <c r="AE1660" s="111">
        <f>IFERROR(SUM(AE1662:AE1711)/(SUM(AD1662:AD1711)+SUM(AE1662:AE1711)),0)</f>
        <v>0</v>
      </c>
      <c r="AG1660" s="110">
        <f>IFERROR(SUM(AG1662:AG1711)/(SUM(AG1662:AG1711)+SUM(AH1662:AH1711)),0)</f>
        <v>0</v>
      </c>
      <c r="AH1660" s="111">
        <f>IFERROR(SUM(AH1662:AH1711)/(SUM(AG1662:AG1711)+SUM(AH1662:AH1711)),0)</f>
        <v>0</v>
      </c>
      <c r="AJ1660" s="110">
        <f>IFERROR(SUM(AJ1662:AJ1711)/(SUM(AJ1662:AJ1711)+SUM(AK1662:AK1711)),0)</f>
        <v>0</v>
      </c>
      <c r="AK1660" s="111">
        <f>IFERROR(SUM(AK1662:AK1711)/(SUM(AJ1662:AJ1711)+SUM(AK1662:AK1711)),0)</f>
        <v>0</v>
      </c>
      <c r="AM1660" s="110">
        <f>IFERROR(SUM(AM1662:AM1711)/(SUM(AM1662:AM1711)+SUM(AN1662:AN1711)),0)</f>
        <v>0</v>
      </c>
      <c r="AN1660" s="111">
        <f>IFERROR(SUM(AN1662:AN1711)/(SUM(AM1662:AM1711)+SUM(AN1662:AN1711)),0)</f>
        <v>0</v>
      </c>
      <c r="AP1660" s="110">
        <f>IFERROR(SUM(AP1662:AP1711)/(SUM(AP1662:AP1711)+SUM(AQ1662:AQ1711)),0)</f>
        <v>0</v>
      </c>
      <c r="AQ1660" s="111">
        <f>IFERROR(SUM(AQ1662:AQ1711)/(SUM(AP1662:AP1711)+SUM(AQ1662:AQ1711)),0)</f>
        <v>0</v>
      </c>
      <c r="AS1660" s="110">
        <f>IFERROR(SUM(AS1662:AS1711)/(SUM(AS1662:AS1711)+SUM(AT1662:AT1711)),0)</f>
        <v>0</v>
      </c>
      <c r="AT1660" s="111">
        <f>IFERROR(SUM(AT1662:AT1711)/(SUM(AS1662:AS1711)+SUM(AT1662:AT1711)),0)</f>
        <v>0</v>
      </c>
    </row>
    <row r="1661" spans="1:47" ht="15" customHeight="1" x14ac:dyDescent="0.25">
      <c r="A1661" s="525"/>
      <c r="B1661" s="526"/>
      <c r="C1661" s="526"/>
      <c r="E1661" s="643"/>
      <c r="F1661" s="644"/>
      <c r="G1661" s="646"/>
      <c r="I1661" s="36">
        <f>parametros!C1658</f>
        <v>0</v>
      </c>
      <c r="J1661" s="77">
        <f>parametros!M1658</f>
        <v>0</v>
      </c>
      <c r="K1661" s="1"/>
      <c r="L1661" s="109" t="str">
        <f>parametros!$C$3</f>
        <v>Presencial</v>
      </c>
      <c r="M1661" s="77" t="str">
        <f>parametros!$M$3</f>
        <v>Teletrabalho</v>
      </c>
      <c r="N1661" s="1"/>
      <c r="O1661" s="109" t="str">
        <f>parametros!$C$3</f>
        <v>Presencial</v>
      </c>
      <c r="P1661" s="77" t="str">
        <f>parametros!$M$3</f>
        <v>Teletrabalho</v>
      </c>
      <c r="Q1661" s="1"/>
      <c r="R1661" s="109" t="str">
        <f>parametros!$C$3</f>
        <v>Presencial</v>
      </c>
      <c r="S1661" s="77" t="str">
        <f>parametros!$M$3</f>
        <v>Teletrabalho</v>
      </c>
      <c r="T1661" s="1"/>
      <c r="U1661" s="109" t="str">
        <f>parametros!$C$3</f>
        <v>Presencial</v>
      </c>
      <c r="V1661" s="77" t="str">
        <f>parametros!$M$3</f>
        <v>Teletrabalho</v>
      </c>
      <c r="W1661" s="1"/>
      <c r="X1661" s="109" t="str">
        <f>parametros!$C$3</f>
        <v>Presencial</v>
      </c>
      <c r="Y1661" s="77" t="str">
        <f>parametros!$M$3</f>
        <v>Teletrabalho</v>
      </c>
      <c r="Z1661" s="1"/>
      <c r="AA1661" s="109" t="str">
        <f>parametros!$C$3</f>
        <v>Presencial</v>
      </c>
      <c r="AB1661" s="77" t="str">
        <f>parametros!$M$3</f>
        <v>Teletrabalho</v>
      </c>
      <c r="AC1661" s="1"/>
      <c r="AD1661" s="109" t="str">
        <f>parametros!$C$3</f>
        <v>Presencial</v>
      </c>
      <c r="AE1661" s="77" t="str">
        <f>parametros!$M$3</f>
        <v>Teletrabalho</v>
      </c>
      <c r="AF1661" s="1"/>
      <c r="AG1661" s="109" t="str">
        <f>parametros!$C$3</f>
        <v>Presencial</v>
      </c>
      <c r="AH1661" s="77" t="str">
        <f>parametros!$M$3</f>
        <v>Teletrabalho</v>
      </c>
      <c r="AI1661" s="1"/>
      <c r="AJ1661" s="109" t="str">
        <f>parametros!$C$3</f>
        <v>Presencial</v>
      </c>
      <c r="AK1661" s="77" t="str">
        <f>parametros!$M$3</f>
        <v>Teletrabalho</v>
      </c>
      <c r="AL1661" s="1"/>
      <c r="AM1661" s="109" t="str">
        <f>parametros!$C$3</f>
        <v>Presencial</v>
      </c>
      <c r="AN1661" s="77" t="str">
        <f>parametros!$M$3</f>
        <v>Teletrabalho</v>
      </c>
      <c r="AO1661" s="1"/>
      <c r="AP1661" s="109" t="str">
        <f>parametros!$C$3</f>
        <v>Presencial</v>
      </c>
      <c r="AQ1661" s="77" t="str">
        <f>parametros!$M$3</f>
        <v>Teletrabalho</v>
      </c>
      <c r="AR1661" s="1"/>
      <c r="AS1661" s="109" t="str">
        <f>parametros!$C$3</f>
        <v>Presencial</v>
      </c>
      <c r="AT1661" s="77" t="str">
        <f>parametros!$M$3</f>
        <v>Teletrabalho</v>
      </c>
    </row>
    <row r="1662" spans="1:47" ht="15" customHeight="1" x14ac:dyDescent="0.25">
      <c r="A1662" s="10" t="str">
        <f>IF('1_geral'!$D$10="","",'1_geral'!$A$10)</f>
        <v/>
      </c>
      <c r="B1662" s="48" t="str">
        <f>IF('1_geral'!$G$10="","",'1_geral'!$G$10)</f>
        <v/>
      </c>
      <c r="C1662" s="48" t="str">
        <f>IF('1_geral'!$D$10="","",'1_geral'!$D$10)</f>
        <v/>
      </c>
      <c r="D1662" s="35" t="str">
        <f>IF(C1662="","",1/'3_pessoal'!C$10)</f>
        <v/>
      </c>
      <c r="E1662" s="11">
        <f>IF(C1662="",0,'3_pessoal'!EX$10)</f>
        <v>0</v>
      </c>
      <c r="F1662" s="107">
        <f>IF(C1662="",0,'3_pessoal'!EZ$10)</f>
        <v>0</v>
      </c>
      <c r="G1662" s="11">
        <f>IF(C1662="",0,SUM(E1662,F1662))</f>
        <v>0</v>
      </c>
      <c r="I1662" s="11">
        <f t="shared" ref="I1662:I1693" si="812">IF(C1662="",0,SUM(L1662,O1662,R1662,U1662,X1662,AA1662,AD1662,AG1662,AJ1662,AM1662,AP1662,AS1662))</f>
        <v>0</v>
      </c>
      <c r="J1662" s="112">
        <f t="shared" ref="J1662:J1693" si="813">IF(C1662="",0,SUM(M1662,P1662,S1662,V1662,Y1662,AB1662,AE1662,AH1662,AK1662,AN1662,AQ1662,AT1662))</f>
        <v>0</v>
      </c>
      <c r="L1662" s="11">
        <f>IFERROR(IF($E1662="",0,$D1662*IF($AU1662="22d",$E1662,IF($AU1662="4w",$E1662,IF($AU1662="2w",$E1662,IF($AU1662="1m",$E1662,IF($AU1662="1b",$E1662/6,IF($AU1662="1t",$E1662/4,IF($AU1662="1q",$E1662/3,IF($AU1662="1s",$E1662/2,IF($AU1662="1a",$E1662,IF($AU1662="b1",$E1662/2,IF($AU1662="q1",$E1662/3,IF($AU1662="t1",$E1662/4,IF($AU1662="s1",$E1662/6,IF($AU1662="1b1",$E1662/2,0))))))))))))))),0)</f>
        <v>0</v>
      </c>
      <c r="M1662" s="107">
        <f>IFERROR(IF($F1662="",0,$D1662*IF($AU1662="22d",$F1662,IF($AU1662="4w",$F1662,IF($AU1662="2w",$F1662,IF($AU1662="1m",$F1662,IF($AU1662="1b",VF1662/6,IF($AU1662="1t",$F1662/4,IF($AU1662="1q",$F1662/3,IF($AU1662="1s",$F1662/2,IF($AU1662="1a",$F1662,IF($AU1662="b1",$F1662/2,IF($AU1662="q1",$F1662/3,IF($AU1662="t1",$F1662/4,IF($AU1662="s1",$F1662/6,IF($AU1662="1b1",$F1662/2,0))))))))))))))),0)</f>
        <v>0</v>
      </c>
      <c r="O1662" s="11">
        <f>IFERROR(IF($E1662="",0,$D1662*IF($AU1662="22d",$E1662,IF($AU1662="4w",$E1662,IF($AU1662="2w",$E1662,IF($AU1662="1m",$E1662,IF($AU1662="2b",$E1662/6,IF($AU1662="2t",$E1662/4,IF($AU1662="2q",$E1662/3,IF($AU1662="2s",$E1662/2,IF($AU1662="2a",$E1662,IF($AU1662="b1",$E1662/2,IF($AU1662="q1",$E1662/3,IF($AU1662="t1",$E1662/4,IF($AU1662="s1",$E1662/6,IF($AU1662="2b2",$E1662/2,0))))))))))))))),0)</f>
        <v>0</v>
      </c>
      <c r="P1662" s="107">
        <f>IFERROR(IF($F1662="",0,$D1662*IF($AU1662="22d",$F1662,IF($AU1662="4w",$F1662,IF($AU1662="2w",$F1662,IF($AU1662="1m",$F1662,IF($AU1662="2b",$F1662/6,IF($AU1662="2t",$F1662/4,IF($AU1662="2q",$F1662/3,IF($AU1662="2s",$F1662/2,IF($AU1662="2a",$F1662,IF($AU1662="b1",$F1662/2,IF($AU1662="q1",$F1662/3,IF($AU1662="t1",$F1662/4,IF($AU1662="s1",$F1662/6,IF($AU1662="2b2",$F1662/2,0))))))))))))))),0)</f>
        <v>0</v>
      </c>
      <c r="R1662" s="11">
        <f>IFERROR(IF($E1662="",0,$D1662*IF($AU1662="22d",$E1662,IF($AU1662="4w",$E1662,IF($AU1662="2w",$E1662,IF($AU1662="1m",$E1662,IF($AU1662="1b",$E1662/6,IF($AU1662="3t",$E1662/4,IF($AU1662="3q",$E1662/3,IF($AU1662="3s",$E1662/2,IF($AU1662="3a",$E1662,IF($AU1662="b2",$E1662/2,IF($AU1662="q1",$E1662/3,IF($AU1662="t1",$E1662/4,IF($AU1662="s1",$E1662/6,IF($AU1662="2b2",$E1662/2,0))))))))))))))),0)</f>
        <v>0</v>
      </c>
      <c r="S1662" s="107">
        <f>IFERROR(IF($F1662="",0,$D1662*IF($AU1662="22d",$F1662,IF($AU1662="4w",$F1662,IF($AU1662="2w",$F1662,IF($AU1662="1m",$F1662,IF($AU1662="1b",$F1662/6,IF($AU1662="3t",$F1662/4,IF($AU1662="3q",$F1662/3,IF($AU1662="3s",$F1662/2,IF($AU1662="3a",$F1662,IF($AU1662="b2",$F1662/2,IF($AU1662="q1",$F1662/3,IF($AU1662="t1",$F1662/4,IF($AU1662="s1",$F1662/6,IF($AU1662="2b2",$F1662/2,0))))))))))))))),0)</f>
        <v>0</v>
      </c>
      <c r="U1662" s="11">
        <f>IFERROR(IF($E1662="",0,$D1662*IF($AU1662="22d",$E1662,IF($AU1662="4w",$E1662,IF($AU1662="2w",$E1662,IF($AU1662="1m",$E1662,IF($AU1662="2b",$E1662/6,IF($AU1662="1t",$E1662/4,IF($AU1662="4q",$E1662/3,IF($AU1662="4s",$E1662/2,IF($AU1662="4a",$E1662,IF($AU1662="b2",$E1662/2,IF($AU1662="q1",$E1662/3,IF($AU1662="t2",$E1662/4,IF($AU1662="s1",$E1662/6,IF($AU1662="3b3",$E1662/2,0))))))))))))))),0)</f>
        <v>0</v>
      </c>
      <c r="V1662" s="107">
        <f>IFERROR(IF($F1662="",0,$D1662*IF($AU1662="22d",$F1662,IF($AU1662="4w",$F1662,IF($AU1662="2w",$F1662,IF($AU1662="1m",$F1662,IF($AU1662="2b",$F1662/6,IF($AU1662="1t",$F1662/4,IF($AU1662="4q",$F1662/3,IF($AU1662="4s",$F1662/2,IF($AU1662="4a",$F1662,IF($AU1662="b2",$F1662/2,IF($AU1662="q1",$F1662/3,IF($AU1662="t2",$F1662/4,IF($AU1662="s1",$F1662/6,IF($AU1662="3b3",$F1662/2,0))))))))))))))),0)</f>
        <v>0</v>
      </c>
      <c r="X1662" s="11">
        <f>IFERROR(IF($E1662="",0,$D1662*IF($AU1662="22d",$E1662,IF($AU1662="4w",$E1662,IF($AU1662="2w",$E1662,IF($AU1662="1m",$E1662,IF($AU1662="1b",$E1662/6,IF($AU1662="2t",$E1662/4,IF($AU1662="1q",$E1662/3,IF($AU1662="5s",$E1662/2,IF($AU1662="5a",$E1662,IF($AU1662="b3",$E1662/2,IF($AU1662="q2",$E1662/3,IF($AU1662="t2",$E1662/4,IF($AU1662="s1",$E1662/6,IF($AU1662="3b3",$E1662/2,0))))))))))))))),0)</f>
        <v>0</v>
      </c>
      <c r="Y1662" s="107">
        <f>IFERROR(IF($F1662="",0,$D1662*IF($AU1662="22d",$F1662,IF($AU1662="4w",$F1662,IF($AU1662="2w",$F1662,IF($AU1662="1m",$F1662,IF($AU1662="1b",$F1662/6,IF($AU1662="2t",$F1662/4,IF($AU1662="1q",$F1662/3,IF($AU1662="5s",$F1662/2,IF($AU1662="5a",$F1662,IF($AU1662="b3",$F1662/2,IF($AU1662="q2",$F1662/3,IF($AU1662="t2",$F1662/4,IF($AU1662="s1",$F1662/6,IF($AU1662="3b3",$F1662/2,0))))))))))))))),0)</f>
        <v>0</v>
      </c>
      <c r="AA1662" s="11">
        <f>IFERROR(IF($E1662="",0,$D1662*IF($AU1662="22d",$E1662,IF($AU1662="4w",$E1662,IF($AU1662="2w",$E1662,IF($AU1662="1m",$E1662,IF($AU1662="2b",$E1662/6,IF($AU1662="3t",$E1662/4,IF($AU1662="2q",$E1662/3,IF($AU1662="6s",$E1662/2,IF($AU1662="6a",$E1662,IF($AU1662="b3",$E1662/2,IF($AU1662="q2",$E1662/3,IF($AU1662="t2",$E1662/4,IF($AU1662="s1",$E1662/6,IF($AU1662="4b4",$E1662/2,0))))))))))))))),0)</f>
        <v>0</v>
      </c>
      <c r="AB1662" s="107">
        <f>IFERROR(IF($F1662="",0,$D1662*IF($AU1662="22d",$F1662,IF($AU1662="4w",$F1662,IF($AU1662="2w",$F1662,IF($AU1662="1m",$F1662,IF($AU1662="2b",$F1662/6,IF($AU1662="3t",$F1662/4,IF($AU1662="2q",$F1662/3,IF($AU1662="6s",$F1662/2,IF($AU1662="6a",$F1662,IF($AU1662="b3",$F1662/2,IF($AU1662="q2",$F1662/3,IF($AU1662="t2",$F1662/4,IF($AU1662="s1",$F1662/6,IF($AU1662="4b4",$F1662/2,0))))))))))))))),0)</f>
        <v>0</v>
      </c>
      <c r="AD1662" s="11">
        <f>IFERROR(IF($E1662="",0,$D1662*IF($AU1662="22d",$E1662,IF($AU1662="4w",$E1662,IF($AU1662="2w",$E1662,IF($AU1662="1m",$E1662,IF($AU1662="1b",$E1662/6,IF($AU1662="1t",$E1662/4,IF($AU1662="3q",$E1662/3,IF($AU1662="1s",$E1662/2,IF($AU1662="7a",$E1662,IF($AU1662="b3",$E1662/2,IF($AU1662="q2",$E1662/3,IF($AU1662="t3",$E1662/4,IF($AU1662="s2",$E1662/6,IF($AU1662="4b4",$E1662/2,0))))))))))))))),0)</f>
        <v>0</v>
      </c>
      <c r="AE1662" s="107">
        <f>IFERROR(IF($F1662="",0,$D1662*IF($AU1662="22d",$F1662,IF($AU1662="4w",$F1662,IF($AU1662="2w",$F1662,IF($AU1662="1m",$F1662,IF($AU1662="1b",$F1662/6,IF($AU1662="1t",$F1662/4,IF($AU1662="3q",$F1662/3,IF($AU1662="1s",$F1662/2,IF($AU1662="7a",$F1662,IF($AU1662="b3",$F1662/2,IF($AU1662="q2",$F1662/3,IF($AU1662="t3",$F1662/4,IF($AU1662="s2",$F1662/6,IF($AU1662="4b4",$F1662/2,0))))))))))))))),0)</f>
        <v>0</v>
      </c>
      <c r="AG1662" s="11">
        <f>IFERROR(IF($E1662="",0,$D1662*IF($AU1662="22d",$E1662,IF($AU1662="4w",$E1662,IF($AU1662="2w",$E1662,IF($AU1662="1m",$E1662,IF($AU1662="2b",$E1662/6,IF($AU1662="2t",$E1662/4,IF($AU1662="4q",$E1662/3,IF($AU1662="2s",$E1662/2,IF($AU1662="8a",$E1662,IF($AU1662="b4",$E1662/2,IF($AU1662="q2",$E1662/3,IF($AU1662="t3",$E1662/4,IF($AU1662="s2",$E1662/6,IF($AU1662="5b5",$E1662/2,0))))))))))))))),0)</f>
        <v>0</v>
      </c>
      <c r="AH1662" s="107">
        <f>IFERROR(IF($F1662="",0,$D1662*IF($AU1662="22d",$F1662,IF($AU1662="4w",$F1662,IF($AU1662="2w",$F1662,IF($AU1662="1m",$F1662,IF($AU1662="2b",$F1662/6,IF($AU1662="2t",$F1662/4,IF($AU1662="4q",$F1662/3,IF($AU1662="2s",$F1662/2,IF($AU1662="8a",$F1662,IF($AU1662="b4",$F1662/2,IF($AU1662="q2",$F1662/3,IF($AU1662="t3",$F1662/4,IF($AU1662="s2",$F1662/6,IF($AU1662="5b5",$F1662/2,0))))))))))))))),0)</f>
        <v>0</v>
      </c>
      <c r="AJ1662" s="11">
        <f>IFERROR(IF($E1662="",0,$D1662*IF($AU1662="22d",$E1662,IF($AU1662="4w",$E1662,IF($AU1662="2w",$E1662,IF($AU1662="1m",$E1662,IF($AU1662="1b",$E1662/6,IF($AU1662="3t",$E1662/4,IF($AU1662="1q",$E1662/3,IF($AU1662="3s",$E1662/2,IF($AU1662="9a",$E1662,IF($AU1662="b5",$E1662/2,IF($AU1662="q3",$E1662/3,IF($AU1662="t3",$E1662/4,IF($AU1662="s2",$E1662/6,IF($AU1662="5b5",$E1662/2,0))))))))))))))),0)</f>
        <v>0</v>
      </c>
      <c r="AK1662" s="107">
        <f>IFERROR(IF($F1662="",0,$D1662*IF($AU1662="22d",$F1662,IF($AU1662="4w",$F1662,IF($AU1662="2w",$F1662,IF($AU1662="1m",$F1662,IF($AU1662="1b",$F1662/6,IF($AU1662="3t",$F1662/4,IF($AU1662="1q",$F1662/3,IF($AU1662="3s",$F1662/2,IF($AU1662="9a",$F1662,IF($AU1662="b5",$F1662/2,IF($AU1662="q3",$F1662/3,IF($AU1662="t3",$F1662/4,IF($AU1662="s2",$F1662/6,IF($AU1662="5b5",$F1662/2,0))))))))))))))),0)</f>
        <v>0</v>
      </c>
      <c r="AM1662" s="11">
        <f>IFERROR(IF($E1662="",0,$D1662*IF($AU1662="22d",$E1662,IF($AU1662="4w",$E1662,IF($AU1662="2w",$E1662,IF($AU1662="1m",$E1662,IF($AU1662="2b",$E1662/6,IF($AU1662="1t",$E1662/4,IF($AU1662="2q",$E1662/3,IF($AU1662="4s",$E1662/2,IF($AU1662="10a",$E1662,IF($AU1662="b5",$E1662/2,IF($AU1662="q3",$E1662/3,IF($AU1662="t4",$E1662/4,IF($AU1662="s2",$E1662/6,IF($AU1662="6b6",$E1662/2,0))))))))))))))),0)</f>
        <v>0</v>
      </c>
      <c r="AN1662" s="107">
        <f>IFERROR(IF($F1662="",0,$D1662*IF($AU1662="22d",$F1662,IF($AU1662="4w",$F1662,IF($AU1662="2w",$F1662,IF($AU1662="1m",$F1662,IF($AU1662="2b",$F1662/6,IF($AU1662="1t",$F1662/4,IF($AU1662="2q",$F1662/3,IF($AU1662="4s",$F1662/2,IF($AU1662="10a",$F1662,IF($AU1662="b5",$F1662/2,IF($AU1662="q3",$F1662/3,IF($AU1662="t4",$F1662/4,IF($AU1662="s2",$F1662/6,IF($AU1662="6b6",$F1662/2,0))))))))))))))),0)</f>
        <v>0</v>
      </c>
      <c r="AP1662" s="11">
        <f>IFERROR(IF($E1662="",0,$D1662*IF($AU1662="22d",$E1662,IF($AU1662="4w",$E1662,IF($AU1662="2w",$E1662,IF($AU1662="1m",$E1662,IF($AU1662="1b",$E1662/6,IF($AU1662="2t",$E1662/4,IF($AU1662="3q",$E1662/3,IF($AU1662="5s",$E1662/2,IF($AU1662="11a",$E1662,IF($AU1662="b6",$E1662/2,IF($AU1662="q3",$E1662/3,IF($AU1662="t4",$E1662/4,IF($AU1662="s2",$E1662/6,IF($AU1662="6b6",$E1662/2,0))))))))))))))),0)</f>
        <v>0</v>
      </c>
      <c r="AQ1662" s="107">
        <f>IFERROR(IF($F1662="",0,$D1662*IF($AU1662="22d",$F1662,IF($AU1662="4w",$F1662,IF($AU1662="2w",$F1662,IF($AU1662="1m",$F1662,IF($AU1662="1b",$F1662/6,IF($AU1662="2t",$F1662/4,IF($AU1662="3q",$F1662/3,IF($AU1662="5s",$F1662/2,IF($AU1662="11a",$F1662,IF($AU1662="b6",$F1662/2,IF($AU1662="q3",$F1662/3,IF($AU1662="t4",$F1662/4,IF($AU1662="s2",$F1662/6,IF($AU1662="6b6",$F1662/2,0))))))))))))))),0)</f>
        <v>0</v>
      </c>
      <c r="AS1662" s="11">
        <f>IFERROR(IF($E1662="",0,$D1662*IF($AU1662="22d",$E1662,IF($AU1662="4w",$E1662,IF($AU1662="2w",$E1662,IF($AU1662="1m",$E1662,IF($AU1662="2b",$E1662/6,IF($AU1662="3t",$E1662/4,IF($AU1662="4q",$E1662/3,IF($AU1662="6s",$E1662/2,IF($AU1662="12a",$E1662,IF($AU1662="b6",$E1662/2,IF($AU1662="q3",$E1662/3,IF($AU1662="t4",$E1662/4,IF($AU1662="s2",$E1662/6,IF($AU1662="1b1",$E1662/2,0))))))))))))))),0)</f>
        <v>0</v>
      </c>
      <c r="AT1662" s="107">
        <f>IFERROR(IF($F1662="",0,$D1662*IF($AU1662="22d",$F1662,IF($AU1662="4w",$F1662,IF($AU1662="2w",$F1662,IF($AU1662="1m",$F1662,IF($AU1662="2b",$F1662/6,IF($AU1662="3t",$F1662/4,IF($AU1662="4q",$F1662/3,IF($AU1662="6s",$F1662/2,IF($AU1662="12a",$F1662,IF($AU1662="b6",$F1662/2,IF($AU1662="q3",$F1662/3,IF($AU1662="t4",$F1662/4,IF($AU1662="s2",$F1662/6,IF($AU1662="1b1",$F1662/2,0))))))))))))))),0)</f>
        <v>0</v>
      </c>
      <c r="AU1662" s="158" t="str">
        <f>IF(C1662="","",VLOOKUP(B1662,apoio!P:S,4,0))</f>
        <v/>
      </c>
    </row>
    <row r="1663" spans="1:47" ht="15" customHeight="1" x14ac:dyDescent="0.25">
      <c r="A1663" s="7" t="str">
        <f>IF('1_geral'!$D$11="","",'1_geral'!$A$11)</f>
        <v/>
      </c>
      <c r="B1663" s="49" t="str">
        <f>IF('1_geral'!$G$11="","",'1_geral'!$G$11)</f>
        <v/>
      </c>
      <c r="C1663" s="49" t="str">
        <f>IF('1_geral'!$D$11="","",'1_geral'!$D$11)</f>
        <v/>
      </c>
      <c r="D1663" s="35" t="str">
        <f>IF(C1663="","",1/'3_pessoal'!C$11)</f>
        <v/>
      </c>
      <c r="E1663" s="12">
        <f>IF(C1663="",0,'3_pessoal'!EX$11)</f>
        <v>0</v>
      </c>
      <c r="F1663" s="33">
        <f>IF(C1663="",0,'3_pessoal'!EZ$11)</f>
        <v>0</v>
      </c>
      <c r="G1663" s="12">
        <f t="shared" ref="G1663:G1711" si="814">IF(C1663="",0,SUM(E1663,F1663))</f>
        <v>0</v>
      </c>
      <c r="I1663" s="12">
        <f t="shared" si="812"/>
        <v>0</v>
      </c>
      <c r="J1663" s="12">
        <f t="shared" si="813"/>
        <v>0</v>
      </c>
      <c r="L1663" s="12">
        <f t="shared" ref="L1663:L1711" si="815">IFERROR(IF($E1663="",0,$D1663*IF($AU1663="22d",$E1663,IF($AU1663="4w",$E1663,IF($AU1663="2w",$E1663,IF($AU1663="1m",$E1663,IF($AU1663="1b",$E1663/6,IF($AU1663="1t",$E1663/4,IF($AU1663="1q",$E1663/3,IF($AU1663="1s",$E1663/2,IF($AU1663="1a",$E1663,IF($AU1663="b1",$E1663/2,IF($AU1663="q1",$E1663/3,IF($AU1663="t1",$E1663/4,IF($AU1663="s1",$E1663/6,IF($AU1663="1b1",$E1663/2,0))))))))))))))),0)</f>
        <v>0</v>
      </c>
      <c r="M1663" s="33">
        <f t="shared" ref="M1663:M1711" si="816">IFERROR(IF($F1663="",0,$D1663*IF($AU1663="22d",$F1663,IF($AU1663="4w",$F1663,IF($AU1663="2w",$F1663,IF($AU1663="1m",$F1663,IF($AU1663="1b",VF1663/6,IF($AU1663="1t",$F1663/4,IF($AU1663="1q",$F1663/3,IF($AU1663="1s",$F1663/2,IF($AU1663="1a",$F1663,IF($AU1663="b1",$F1663/2,IF($AU1663="q1",$F1663/3,IF($AU1663="t1",$F1663/4,IF($AU1663="s1",$F1663/6,IF($AU1663="1b1",$F1663/2,0))))))))))))))),0)</f>
        <v>0</v>
      </c>
      <c r="O1663" s="12">
        <f t="shared" ref="O1663:O1711" si="817">IFERROR(IF($E1663="",0,$D1663*IF($AU1663="22d",$E1663,IF($AU1663="4w",$E1663,IF($AU1663="2w",$E1663,IF($AU1663="1m",$E1663,IF($AU1663="2b",$E1663/6,IF($AU1663="2t",$E1663/4,IF($AU1663="2q",$E1663/3,IF($AU1663="2s",$E1663/2,IF($AU1663="2a",$E1663,IF($AU1663="b1",$E1663/2,IF($AU1663="q1",$E1663/3,IF($AU1663="t1",$E1663/4,IF($AU1663="s1",$E1663/6,IF($AU1663="2b2",$E1663/2,0))))))))))))))),0)</f>
        <v>0</v>
      </c>
      <c r="P1663" s="33">
        <f t="shared" ref="P1663:P1711" si="818">IFERROR(IF($F1663="",0,$D1663*IF($AU1663="22d",$F1663,IF($AU1663="4w",$F1663,IF($AU1663="2w",$F1663,IF($AU1663="1m",$F1663,IF($AU1663="2b",$F1663/6,IF($AU1663="2t",$F1663/4,IF($AU1663="2q",$F1663/3,IF($AU1663="2s",$F1663/2,IF($AU1663="2a",$F1663,IF($AU1663="b1",$F1663/2,IF($AU1663="q1",$F1663/3,IF($AU1663="t1",$F1663/4,IF($AU1663="s1",$F1663/6,IF($AU1663="2b2",$F1663/2,0))))))))))))))),0)</f>
        <v>0</v>
      </c>
      <c r="R1663" s="12">
        <f t="shared" ref="R1663:R1711" si="819">IFERROR(IF($E1663="",0,$D1663*IF($AU1663="22d",$E1663,IF($AU1663="4w",$E1663,IF($AU1663="2w",$E1663,IF($AU1663="1m",$E1663,IF($AU1663="1b",$E1663/6,IF($AU1663="3t",$E1663/4,IF($AU1663="3q",$E1663/3,IF($AU1663="3s",$E1663/2,IF($AU1663="3a",$E1663,IF($AU1663="b2",$E1663/2,IF($AU1663="q1",$E1663/3,IF($AU1663="t1",$E1663/4,IF($AU1663="s1",$E1663/6,IF($AU1663="2b2",$E1663/2,0))))))))))))))),0)</f>
        <v>0</v>
      </c>
      <c r="S1663" s="33">
        <f t="shared" ref="S1663:S1711" si="820">IFERROR(IF($F1663="",0,$D1663*IF($AU1663="22d",$F1663,IF($AU1663="4w",$F1663,IF($AU1663="2w",$F1663,IF($AU1663="1m",$F1663,IF($AU1663="1b",$F1663/6,IF($AU1663="3t",$F1663/4,IF($AU1663="3q",$F1663/3,IF($AU1663="3s",$F1663/2,IF($AU1663="3a",$F1663,IF($AU1663="b2",$F1663/2,IF($AU1663="q1",$F1663/3,IF($AU1663="t1",$F1663/4,IF($AU1663="s1",$F1663/6,IF($AU1663="2b2",$F1663/2,0))))))))))))))),0)</f>
        <v>0</v>
      </c>
      <c r="U1663" s="12">
        <f t="shared" ref="U1663:U1711" si="821">IFERROR(IF($E1663="",0,$D1663*IF($AU1663="22d",$E1663,IF($AU1663="4w",$E1663,IF($AU1663="2w",$E1663,IF($AU1663="1m",$E1663,IF($AU1663="2b",$E1663/6,IF($AU1663="1t",$E1663/4,IF($AU1663="4q",$E1663/3,IF($AU1663="4s",$E1663/2,IF($AU1663="4a",$E1663,IF($AU1663="b2",$E1663/2,IF($AU1663="q1",$E1663/3,IF($AU1663="t2",$E1663/4,IF($AU1663="s1",$E1663/6,IF($AU1663="3b3",$E1663/2,0))))))))))))))),0)</f>
        <v>0</v>
      </c>
      <c r="V1663" s="33">
        <f t="shared" ref="V1663:V1711" si="822">IFERROR(IF($F1663="",0,$D1663*IF($AU1663="22d",$F1663,IF($AU1663="4w",$F1663,IF($AU1663="2w",$F1663,IF($AU1663="1m",$F1663,IF($AU1663="2b",$F1663/6,IF($AU1663="1t",$F1663/4,IF($AU1663="4q",$F1663/3,IF($AU1663="4s",$F1663/2,IF($AU1663="4a",$F1663,IF($AU1663="b2",$F1663/2,IF($AU1663="q1",$F1663/3,IF($AU1663="t2",$F1663/4,IF($AU1663="s1",$F1663/6,IF($AU1663="3b3",$F1663/2,0))))))))))))))),0)</f>
        <v>0</v>
      </c>
      <c r="X1663" s="12">
        <f t="shared" ref="X1663:X1711" si="823">IFERROR(IF($E1663="",0,$D1663*IF($AU1663="22d",$E1663,IF($AU1663="4w",$E1663,IF($AU1663="2w",$E1663,IF($AU1663="1m",$E1663,IF($AU1663="1b",$E1663/6,IF($AU1663="2t",$E1663/4,IF($AU1663="1q",$E1663/3,IF($AU1663="5s",$E1663/2,IF($AU1663="5a",$E1663,IF($AU1663="b3",$E1663/2,IF($AU1663="q2",$E1663/3,IF($AU1663="t2",$E1663/4,IF($AU1663="s1",$E1663/6,IF($AU1663="3b3",$E1663/2,0))))))))))))))),0)</f>
        <v>0</v>
      </c>
      <c r="Y1663" s="33">
        <f t="shared" ref="Y1663:Y1711" si="824">IFERROR(IF($F1663="",0,$D1663*IF($AU1663="22d",$F1663,IF($AU1663="4w",$F1663,IF($AU1663="2w",$F1663,IF($AU1663="1m",$F1663,IF($AU1663="1b",$F1663/6,IF($AU1663="2t",$F1663/4,IF($AU1663="1q",$F1663/3,IF($AU1663="5s",$F1663/2,IF($AU1663="5a",$F1663,IF($AU1663="b3",$F1663/2,IF($AU1663="q2",$F1663/3,IF($AU1663="t2",$F1663/4,IF($AU1663="s1",$F1663/6,IF($AU1663="3b3",$F1663/2,0))))))))))))))),0)</f>
        <v>0</v>
      </c>
      <c r="AA1663" s="12">
        <f t="shared" ref="AA1663:AA1711" si="825">IFERROR(IF($E1663="",0,$D1663*IF($AU1663="22d",$E1663,IF($AU1663="4w",$E1663,IF($AU1663="2w",$E1663,IF($AU1663="1m",$E1663,IF($AU1663="2b",$E1663/6,IF($AU1663="3t",$E1663/4,IF($AU1663="2q",$E1663/3,IF($AU1663="6s",$E1663/2,IF($AU1663="6a",$E1663,IF($AU1663="b3",$E1663/2,IF($AU1663="q2",$E1663/3,IF($AU1663="t2",$E1663/4,IF($AU1663="s1",$E1663/6,IF($AU1663="4b4",$E1663/2,0))))))))))))))),0)</f>
        <v>0</v>
      </c>
      <c r="AB1663" s="33">
        <f t="shared" ref="AB1663:AB1711" si="826">IFERROR(IF($F1663="",0,$D1663*IF($AU1663="22d",$F1663,IF($AU1663="4w",$F1663,IF($AU1663="2w",$F1663,IF($AU1663="1m",$F1663,IF($AU1663="2b",$F1663/6,IF($AU1663="3t",$F1663/4,IF($AU1663="2q",$F1663/3,IF($AU1663="6s",$F1663/2,IF($AU1663="6a",$F1663,IF($AU1663="b3",$F1663/2,IF($AU1663="q2",$F1663/3,IF($AU1663="t2",$F1663/4,IF($AU1663="s1",$F1663/6,IF($AU1663="4b4",$F1663/2,0))))))))))))))),0)</f>
        <v>0</v>
      </c>
      <c r="AD1663" s="12">
        <f t="shared" ref="AD1663:AD1711" si="827">IFERROR(IF($E1663="",0,$D1663*IF($AU1663="22d",$E1663,IF($AU1663="4w",$E1663,IF($AU1663="2w",$E1663,IF($AU1663="1m",$E1663,IF($AU1663="1b",$E1663/6,IF($AU1663="1t",$E1663/4,IF($AU1663="3q",$E1663/3,IF($AU1663="1s",$E1663/2,IF($AU1663="7a",$E1663,IF($AU1663="b3",$E1663/2,IF($AU1663="q2",$E1663/3,IF($AU1663="t3",$E1663/4,IF($AU1663="s2",$E1663/6,IF($AU1663="4b4",$E1663/2,0))))))))))))))),0)</f>
        <v>0</v>
      </c>
      <c r="AE1663" s="33">
        <f t="shared" ref="AE1663:AE1711" si="828">IFERROR(IF($F1663="",0,$D1663*IF($AU1663="22d",$F1663,IF($AU1663="4w",$F1663,IF($AU1663="2w",$F1663,IF($AU1663="1m",$F1663,IF($AU1663="1b",$F1663/6,IF($AU1663="1t",$F1663/4,IF($AU1663="3q",$F1663/3,IF($AU1663="1s",$F1663/2,IF($AU1663="7a",$F1663,IF($AU1663="b3",$F1663/2,IF($AU1663="q2",$F1663/3,IF($AU1663="t3",$F1663/4,IF($AU1663="s2",$F1663/6,IF($AU1663="4b4",$F1663/2,0))))))))))))))),0)</f>
        <v>0</v>
      </c>
      <c r="AG1663" s="12">
        <f t="shared" ref="AG1663:AG1711" si="829">IFERROR(IF($E1663="",0,$D1663*IF($AU1663="22d",$E1663,IF($AU1663="4w",$E1663,IF($AU1663="2w",$E1663,IF($AU1663="1m",$E1663,IF($AU1663="2b",$E1663/6,IF($AU1663="2t",$E1663/4,IF($AU1663="4q",$E1663/3,IF($AU1663="2s",$E1663/2,IF($AU1663="8a",$E1663,IF($AU1663="b4",$E1663/2,IF($AU1663="q2",$E1663/3,IF($AU1663="t3",$E1663/4,IF($AU1663="s2",$E1663/6,IF($AU1663="5b5",$E1663/2,0))))))))))))))),0)</f>
        <v>0</v>
      </c>
      <c r="AH1663" s="33">
        <f t="shared" ref="AH1663:AH1711" si="830">IFERROR(IF($F1663="",0,$D1663*IF($AU1663="22d",$F1663,IF($AU1663="4w",$F1663,IF($AU1663="2w",$F1663,IF($AU1663="1m",$F1663,IF($AU1663="2b",$F1663/6,IF($AU1663="2t",$F1663/4,IF($AU1663="4q",$F1663/3,IF($AU1663="2s",$F1663/2,IF($AU1663="8a",$F1663,IF($AU1663="b4",$F1663/2,IF($AU1663="q2",$F1663/3,IF($AU1663="t3",$F1663/4,IF($AU1663="s2",$F1663/6,IF($AU1663="5b5",$F1663/2,0))))))))))))))),0)</f>
        <v>0</v>
      </c>
      <c r="AJ1663" s="12">
        <f t="shared" ref="AJ1663:AJ1711" si="831">IFERROR(IF($E1663="",0,$D1663*IF($AU1663="22d",$E1663,IF($AU1663="4w",$E1663,IF($AU1663="2w",$E1663,IF($AU1663="1m",$E1663,IF($AU1663="1b",$E1663/6,IF($AU1663="3t",$E1663/4,IF($AU1663="1q",$E1663/3,IF($AU1663="3s",$E1663/2,IF($AU1663="9a",$E1663,IF($AU1663="b5",$E1663/2,IF($AU1663="q3",$E1663/3,IF($AU1663="t3",$E1663/4,IF($AU1663="s2",$E1663/6,IF($AU1663="5b5",$E1663/2,0))))))))))))))),0)</f>
        <v>0</v>
      </c>
      <c r="AK1663" s="33">
        <f t="shared" ref="AK1663:AK1711" si="832">IFERROR(IF($F1663="",0,$D1663*IF($AU1663="22d",$F1663,IF($AU1663="4w",$F1663,IF($AU1663="2w",$F1663,IF($AU1663="1m",$F1663,IF($AU1663="1b",$F1663/6,IF($AU1663="3t",$F1663/4,IF($AU1663="1q",$F1663/3,IF($AU1663="3s",$F1663/2,IF($AU1663="9a",$F1663,IF($AU1663="b5",$F1663/2,IF($AU1663="q3",$F1663/3,IF($AU1663="t3",$F1663/4,IF($AU1663="s2",$F1663/6,IF($AU1663="5b5",$F1663/2,0))))))))))))))),0)</f>
        <v>0</v>
      </c>
      <c r="AM1663" s="12">
        <f t="shared" ref="AM1663:AM1711" si="833">IFERROR(IF($E1663="",0,$D1663*IF($AU1663="22d",$E1663,IF($AU1663="4w",$E1663,IF($AU1663="2w",$E1663,IF($AU1663="1m",$E1663,IF($AU1663="2b",$E1663/6,IF($AU1663="1t",$E1663/4,IF($AU1663="2q",$E1663/3,IF($AU1663="4s",$E1663/2,IF($AU1663="10a",$E1663,IF($AU1663="b5",$E1663/2,IF($AU1663="q3",$E1663/3,IF($AU1663="t4",$E1663/4,IF($AU1663="s2",$E1663/6,IF($AU1663="6b6",$E1663/2,0))))))))))))))),0)</f>
        <v>0</v>
      </c>
      <c r="AN1663" s="33">
        <f t="shared" ref="AN1663:AN1711" si="834">IFERROR(IF($F1663="",0,$D1663*IF($AU1663="22d",$F1663,IF($AU1663="4w",$F1663,IF($AU1663="2w",$F1663,IF($AU1663="1m",$F1663,IF($AU1663="2b",$F1663/6,IF($AU1663="1t",$F1663/4,IF($AU1663="2q",$F1663/3,IF($AU1663="4s",$F1663/2,IF($AU1663="10a",$F1663,IF($AU1663="b5",$F1663/2,IF($AU1663="q3",$F1663/3,IF($AU1663="t4",$F1663/4,IF($AU1663="s2",$F1663/6,IF($AU1663="6b6",$F1663/2,0))))))))))))))),0)</f>
        <v>0</v>
      </c>
      <c r="AP1663" s="12">
        <f t="shared" ref="AP1663:AP1711" si="835">IFERROR(IF($E1663="",0,$D1663*IF($AU1663="22d",$E1663,IF($AU1663="4w",$E1663,IF($AU1663="2w",$E1663,IF($AU1663="1m",$E1663,IF($AU1663="1b",$E1663/6,IF($AU1663="2t",$E1663/4,IF($AU1663="3q",$E1663/3,IF($AU1663="5s",$E1663/2,IF($AU1663="11a",$E1663,IF($AU1663="b6",$E1663/2,IF($AU1663="q3",$E1663/3,IF($AU1663="t4",$E1663/4,IF($AU1663="s2",$E1663/6,IF($AU1663="6b6",$E1663/2,0))))))))))))))),0)</f>
        <v>0</v>
      </c>
      <c r="AQ1663" s="33">
        <f t="shared" ref="AQ1663:AQ1711" si="836">IFERROR(IF($F1663="",0,$D1663*IF($AU1663="22d",$F1663,IF($AU1663="4w",$F1663,IF($AU1663="2w",$F1663,IF($AU1663="1m",$F1663,IF($AU1663="1b",$F1663/6,IF($AU1663="2t",$F1663/4,IF($AU1663="3q",$F1663/3,IF($AU1663="5s",$F1663/2,IF($AU1663="11a",$F1663,IF($AU1663="b6",$F1663/2,IF($AU1663="q3",$F1663/3,IF($AU1663="t4",$F1663/4,IF($AU1663="s2",$F1663/6,IF($AU1663="6b6",$F1663/2,0))))))))))))))),0)</f>
        <v>0</v>
      </c>
      <c r="AS1663" s="12">
        <f t="shared" ref="AS1663:AS1711" si="837">IFERROR(IF($E1663="",0,$D1663*IF($AU1663="22d",$E1663,IF($AU1663="4w",$E1663,IF($AU1663="2w",$E1663,IF($AU1663="1m",$E1663,IF($AU1663="2b",$E1663/6,IF($AU1663="3t",$E1663/4,IF($AU1663="4q",$E1663/3,IF($AU1663="6s",$E1663/2,IF($AU1663="12a",$E1663,IF($AU1663="b6",$E1663/2,IF($AU1663="q3",$E1663/3,IF($AU1663="t4",$E1663/4,IF($AU1663="s2",$E1663/6,IF($AU1663="1b1",$E1663/2,0))))))))))))))),0)</f>
        <v>0</v>
      </c>
      <c r="AT1663" s="33">
        <f t="shared" ref="AT1663:AT1711" si="838">IFERROR(IF($F1663="",0,$D1663*IF($AU1663="22d",$F1663,IF($AU1663="4w",$F1663,IF($AU1663="2w",$F1663,IF($AU1663="1m",$F1663,IF($AU1663="2b",$F1663/6,IF($AU1663="3t",$F1663/4,IF($AU1663="4q",$F1663/3,IF($AU1663="6s",$F1663/2,IF($AU1663="12a",$F1663,IF($AU1663="b6",$F1663/2,IF($AU1663="q3",$F1663/3,IF($AU1663="t4",$F1663/4,IF($AU1663="s2",$F1663/6,IF($AU1663="1b1",$F1663/2,0))))))))))))))),0)</f>
        <v>0</v>
      </c>
      <c r="AU1663" s="158" t="str">
        <f>IF(C1663="","",VLOOKUP(B1663,apoio!P:S,4,0))</f>
        <v/>
      </c>
    </row>
    <row r="1664" spans="1:47" ht="15" customHeight="1" x14ac:dyDescent="0.25">
      <c r="A1664" s="10" t="str">
        <f>IF('1_geral'!$D$12="","",'1_geral'!$A$12)</f>
        <v/>
      </c>
      <c r="B1664" s="48" t="str">
        <f>IF('1_geral'!$G$12="","",'1_geral'!$G$12)</f>
        <v/>
      </c>
      <c r="C1664" s="48" t="str">
        <f>IF('1_geral'!$D$12="","",'1_geral'!$D$12)</f>
        <v/>
      </c>
      <c r="D1664" s="35" t="str">
        <f>IF(C1664="","",1/'3_pessoal'!C$12)</f>
        <v/>
      </c>
      <c r="E1664" s="11">
        <f>IF(C1664="",0,'3_pessoal'!EX$12)</f>
        <v>0</v>
      </c>
      <c r="F1664" s="108">
        <f>IF(C1664="",0,'3_pessoal'!EZ$12)</f>
        <v>0</v>
      </c>
      <c r="G1664" s="11">
        <f t="shared" si="814"/>
        <v>0</v>
      </c>
      <c r="I1664" s="11">
        <f t="shared" si="812"/>
        <v>0</v>
      </c>
      <c r="J1664" s="112">
        <f t="shared" si="813"/>
        <v>0</v>
      </c>
      <c r="L1664" s="11">
        <f t="shared" si="815"/>
        <v>0</v>
      </c>
      <c r="M1664" s="108">
        <f t="shared" si="816"/>
        <v>0</v>
      </c>
      <c r="O1664" s="11">
        <f t="shared" si="817"/>
        <v>0</v>
      </c>
      <c r="P1664" s="108">
        <f t="shared" si="818"/>
        <v>0</v>
      </c>
      <c r="R1664" s="11">
        <f t="shared" si="819"/>
        <v>0</v>
      </c>
      <c r="S1664" s="108">
        <f t="shared" si="820"/>
        <v>0</v>
      </c>
      <c r="U1664" s="11">
        <f t="shared" si="821"/>
        <v>0</v>
      </c>
      <c r="V1664" s="108">
        <f t="shared" si="822"/>
        <v>0</v>
      </c>
      <c r="X1664" s="11">
        <f t="shared" si="823"/>
        <v>0</v>
      </c>
      <c r="Y1664" s="108">
        <f t="shared" si="824"/>
        <v>0</v>
      </c>
      <c r="AA1664" s="11">
        <f t="shared" si="825"/>
        <v>0</v>
      </c>
      <c r="AB1664" s="108">
        <f t="shared" si="826"/>
        <v>0</v>
      </c>
      <c r="AD1664" s="11">
        <f t="shared" si="827"/>
        <v>0</v>
      </c>
      <c r="AE1664" s="108">
        <f t="shared" si="828"/>
        <v>0</v>
      </c>
      <c r="AG1664" s="11">
        <f t="shared" si="829"/>
        <v>0</v>
      </c>
      <c r="AH1664" s="108">
        <f t="shared" si="830"/>
        <v>0</v>
      </c>
      <c r="AJ1664" s="11">
        <f t="shared" si="831"/>
        <v>0</v>
      </c>
      <c r="AK1664" s="108">
        <f t="shared" si="832"/>
        <v>0</v>
      </c>
      <c r="AM1664" s="11">
        <f t="shared" si="833"/>
        <v>0</v>
      </c>
      <c r="AN1664" s="108">
        <f t="shared" si="834"/>
        <v>0</v>
      </c>
      <c r="AP1664" s="11">
        <f t="shared" si="835"/>
        <v>0</v>
      </c>
      <c r="AQ1664" s="108">
        <f t="shared" si="836"/>
        <v>0</v>
      </c>
      <c r="AS1664" s="11">
        <f t="shared" si="837"/>
        <v>0</v>
      </c>
      <c r="AT1664" s="108">
        <f t="shared" si="838"/>
        <v>0</v>
      </c>
      <c r="AU1664" s="158" t="str">
        <f>IF(C1664="","",VLOOKUP(B1664,apoio!P:S,4,0))</f>
        <v/>
      </c>
    </row>
    <row r="1665" spans="1:47" ht="15" customHeight="1" x14ac:dyDescent="0.25">
      <c r="A1665" s="7" t="str">
        <f>IF('1_geral'!$D$13="","",'1_geral'!$A$13)</f>
        <v/>
      </c>
      <c r="B1665" s="49" t="str">
        <f>IF('1_geral'!$G$13="","",'1_geral'!$G$13)</f>
        <v/>
      </c>
      <c r="C1665" s="49" t="str">
        <f>IF('1_geral'!$D$13="","",'1_geral'!$D$13)</f>
        <v/>
      </c>
      <c r="D1665" s="35" t="str">
        <f>IF(C1665="","",1/'3_pessoal'!C$13)</f>
        <v/>
      </c>
      <c r="E1665" s="12">
        <f>IF(C1665="",0,'3_pessoal'!EX$13)</f>
        <v>0</v>
      </c>
      <c r="F1665" s="33">
        <f>IF(C1665="",0,'3_pessoal'!EZ$13)</f>
        <v>0</v>
      </c>
      <c r="G1665" s="12">
        <f t="shared" si="814"/>
        <v>0</v>
      </c>
      <c r="I1665" s="12">
        <f t="shared" si="812"/>
        <v>0</v>
      </c>
      <c r="J1665" s="12">
        <f t="shared" si="813"/>
        <v>0</v>
      </c>
      <c r="L1665" s="12">
        <f t="shared" si="815"/>
        <v>0</v>
      </c>
      <c r="M1665" s="33">
        <f t="shared" si="816"/>
        <v>0</v>
      </c>
      <c r="O1665" s="12">
        <f t="shared" si="817"/>
        <v>0</v>
      </c>
      <c r="P1665" s="33">
        <f t="shared" si="818"/>
        <v>0</v>
      </c>
      <c r="R1665" s="12">
        <f t="shared" si="819"/>
        <v>0</v>
      </c>
      <c r="S1665" s="33">
        <f t="shared" si="820"/>
        <v>0</v>
      </c>
      <c r="U1665" s="12">
        <f t="shared" si="821"/>
        <v>0</v>
      </c>
      <c r="V1665" s="33">
        <f t="shared" si="822"/>
        <v>0</v>
      </c>
      <c r="X1665" s="12">
        <f t="shared" si="823"/>
        <v>0</v>
      </c>
      <c r="Y1665" s="33">
        <f t="shared" si="824"/>
        <v>0</v>
      </c>
      <c r="AA1665" s="12">
        <f t="shared" si="825"/>
        <v>0</v>
      </c>
      <c r="AB1665" s="33">
        <f t="shared" si="826"/>
        <v>0</v>
      </c>
      <c r="AD1665" s="12">
        <f t="shared" si="827"/>
        <v>0</v>
      </c>
      <c r="AE1665" s="33">
        <f t="shared" si="828"/>
        <v>0</v>
      </c>
      <c r="AG1665" s="12">
        <f t="shared" si="829"/>
        <v>0</v>
      </c>
      <c r="AH1665" s="33">
        <f t="shared" si="830"/>
        <v>0</v>
      </c>
      <c r="AJ1665" s="12">
        <f t="shared" si="831"/>
        <v>0</v>
      </c>
      <c r="AK1665" s="33">
        <f t="shared" si="832"/>
        <v>0</v>
      </c>
      <c r="AM1665" s="12">
        <f t="shared" si="833"/>
        <v>0</v>
      </c>
      <c r="AN1665" s="33">
        <f t="shared" si="834"/>
        <v>0</v>
      </c>
      <c r="AP1665" s="12">
        <f t="shared" si="835"/>
        <v>0</v>
      </c>
      <c r="AQ1665" s="33">
        <f t="shared" si="836"/>
        <v>0</v>
      </c>
      <c r="AS1665" s="12">
        <f t="shared" si="837"/>
        <v>0</v>
      </c>
      <c r="AT1665" s="33">
        <f t="shared" si="838"/>
        <v>0</v>
      </c>
      <c r="AU1665" s="158" t="str">
        <f>IF(C1665="","",VLOOKUP(B1665,apoio!P:S,4,0))</f>
        <v/>
      </c>
    </row>
    <row r="1666" spans="1:47" ht="15" customHeight="1" x14ac:dyDescent="0.25">
      <c r="A1666" s="10" t="str">
        <f>IF('1_geral'!$D$14="","",'1_geral'!$A$14)</f>
        <v/>
      </c>
      <c r="B1666" s="48" t="str">
        <f>IF('1_geral'!$G$14="","",'1_geral'!$G$14)</f>
        <v/>
      </c>
      <c r="C1666" s="48" t="str">
        <f>IF('1_geral'!$D$14="","",'1_geral'!$D$14)</f>
        <v/>
      </c>
      <c r="D1666" s="35" t="str">
        <f>IF(C1666="","",1/'3_pessoal'!C$14)</f>
        <v/>
      </c>
      <c r="E1666" s="11">
        <f>IF(C1666="",0,'3_pessoal'!EX$14)</f>
        <v>0</v>
      </c>
      <c r="F1666" s="108">
        <f>IF(C1666="",0,'3_pessoal'!EZ$14)</f>
        <v>0</v>
      </c>
      <c r="G1666" s="11">
        <f t="shared" si="814"/>
        <v>0</v>
      </c>
      <c r="I1666" s="11">
        <f t="shared" si="812"/>
        <v>0</v>
      </c>
      <c r="J1666" s="112">
        <f t="shared" si="813"/>
        <v>0</v>
      </c>
      <c r="L1666" s="11">
        <f t="shared" si="815"/>
        <v>0</v>
      </c>
      <c r="M1666" s="108">
        <f t="shared" si="816"/>
        <v>0</v>
      </c>
      <c r="O1666" s="11">
        <f t="shared" si="817"/>
        <v>0</v>
      </c>
      <c r="P1666" s="108">
        <f t="shared" si="818"/>
        <v>0</v>
      </c>
      <c r="R1666" s="11">
        <f t="shared" si="819"/>
        <v>0</v>
      </c>
      <c r="S1666" s="108">
        <f t="shared" si="820"/>
        <v>0</v>
      </c>
      <c r="U1666" s="11">
        <f t="shared" si="821"/>
        <v>0</v>
      </c>
      <c r="V1666" s="108">
        <f t="shared" si="822"/>
        <v>0</v>
      </c>
      <c r="X1666" s="11">
        <f t="shared" si="823"/>
        <v>0</v>
      </c>
      <c r="Y1666" s="108">
        <f t="shared" si="824"/>
        <v>0</v>
      </c>
      <c r="AA1666" s="11">
        <f t="shared" si="825"/>
        <v>0</v>
      </c>
      <c r="AB1666" s="108">
        <f t="shared" si="826"/>
        <v>0</v>
      </c>
      <c r="AD1666" s="11">
        <f t="shared" si="827"/>
        <v>0</v>
      </c>
      <c r="AE1666" s="108">
        <f t="shared" si="828"/>
        <v>0</v>
      </c>
      <c r="AG1666" s="11">
        <f t="shared" si="829"/>
        <v>0</v>
      </c>
      <c r="AH1666" s="108">
        <f t="shared" si="830"/>
        <v>0</v>
      </c>
      <c r="AJ1666" s="11">
        <f t="shared" si="831"/>
        <v>0</v>
      </c>
      <c r="AK1666" s="108">
        <f t="shared" si="832"/>
        <v>0</v>
      </c>
      <c r="AM1666" s="11">
        <f t="shared" si="833"/>
        <v>0</v>
      </c>
      <c r="AN1666" s="108">
        <f t="shared" si="834"/>
        <v>0</v>
      </c>
      <c r="AP1666" s="11">
        <f t="shared" si="835"/>
        <v>0</v>
      </c>
      <c r="AQ1666" s="108">
        <f t="shared" si="836"/>
        <v>0</v>
      </c>
      <c r="AS1666" s="11">
        <f t="shared" si="837"/>
        <v>0</v>
      </c>
      <c r="AT1666" s="108">
        <f t="shared" si="838"/>
        <v>0</v>
      </c>
      <c r="AU1666" s="158" t="str">
        <f>IF(C1666="","",VLOOKUP(B1666,apoio!P:S,4,0))</f>
        <v/>
      </c>
    </row>
    <row r="1667" spans="1:47" ht="15" customHeight="1" x14ac:dyDescent="0.25">
      <c r="A1667" s="7" t="str">
        <f>IF('1_geral'!$D$15="","",'1_geral'!$A$15)</f>
        <v/>
      </c>
      <c r="B1667" s="49" t="str">
        <f>IF('1_geral'!$G$15="","",'1_geral'!$G$15)</f>
        <v/>
      </c>
      <c r="C1667" s="49" t="str">
        <f>IF('1_geral'!$D$15="","",'1_geral'!$D$15)</f>
        <v/>
      </c>
      <c r="D1667" s="35" t="str">
        <f>IF(C1667="","",1/'3_pessoal'!C$15)</f>
        <v/>
      </c>
      <c r="E1667" s="12">
        <f>IF(C1667="",0,'3_pessoal'!EX$15)</f>
        <v>0</v>
      </c>
      <c r="F1667" s="33">
        <f>IF(C1667="",0,'3_pessoal'!EZ$15)</f>
        <v>0</v>
      </c>
      <c r="G1667" s="12">
        <f t="shared" si="814"/>
        <v>0</v>
      </c>
      <c r="I1667" s="12">
        <f t="shared" si="812"/>
        <v>0</v>
      </c>
      <c r="J1667" s="12">
        <f t="shared" si="813"/>
        <v>0</v>
      </c>
      <c r="L1667" s="12">
        <f t="shared" si="815"/>
        <v>0</v>
      </c>
      <c r="M1667" s="33">
        <f t="shared" si="816"/>
        <v>0</v>
      </c>
      <c r="O1667" s="12">
        <f t="shared" si="817"/>
        <v>0</v>
      </c>
      <c r="P1667" s="33">
        <f t="shared" si="818"/>
        <v>0</v>
      </c>
      <c r="R1667" s="12">
        <f t="shared" si="819"/>
        <v>0</v>
      </c>
      <c r="S1667" s="33">
        <f t="shared" si="820"/>
        <v>0</v>
      </c>
      <c r="U1667" s="12">
        <f t="shared" si="821"/>
        <v>0</v>
      </c>
      <c r="V1667" s="33">
        <f t="shared" si="822"/>
        <v>0</v>
      </c>
      <c r="X1667" s="12">
        <f t="shared" si="823"/>
        <v>0</v>
      </c>
      <c r="Y1667" s="33">
        <f t="shared" si="824"/>
        <v>0</v>
      </c>
      <c r="AA1667" s="12">
        <f t="shared" si="825"/>
        <v>0</v>
      </c>
      <c r="AB1667" s="33">
        <f t="shared" si="826"/>
        <v>0</v>
      </c>
      <c r="AD1667" s="12">
        <f t="shared" si="827"/>
        <v>0</v>
      </c>
      <c r="AE1667" s="33">
        <f t="shared" si="828"/>
        <v>0</v>
      </c>
      <c r="AG1667" s="12">
        <f t="shared" si="829"/>
        <v>0</v>
      </c>
      <c r="AH1667" s="33">
        <f t="shared" si="830"/>
        <v>0</v>
      </c>
      <c r="AJ1667" s="12">
        <f t="shared" si="831"/>
        <v>0</v>
      </c>
      <c r="AK1667" s="33">
        <f t="shared" si="832"/>
        <v>0</v>
      </c>
      <c r="AM1667" s="12">
        <f t="shared" si="833"/>
        <v>0</v>
      </c>
      <c r="AN1667" s="33">
        <f t="shared" si="834"/>
        <v>0</v>
      </c>
      <c r="AP1667" s="12">
        <f t="shared" si="835"/>
        <v>0</v>
      </c>
      <c r="AQ1667" s="33">
        <f t="shared" si="836"/>
        <v>0</v>
      </c>
      <c r="AS1667" s="12">
        <f t="shared" si="837"/>
        <v>0</v>
      </c>
      <c r="AT1667" s="33">
        <f t="shared" si="838"/>
        <v>0</v>
      </c>
      <c r="AU1667" s="158" t="str">
        <f>IF(C1667="","",VLOOKUP(B1667,apoio!P:S,4,0))</f>
        <v/>
      </c>
    </row>
    <row r="1668" spans="1:47" ht="15" customHeight="1" x14ac:dyDescent="0.25">
      <c r="A1668" s="10" t="str">
        <f>IF('1_geral'!$D$16="","",'1_geral'!$A$16)</f>
        <v/>
      </c>
      <c r="B1668" s="48" t="str">
        <f>IF('1_geral'!$G$16="","",'1_geral'!$G$16)</f>
        <v/>
      </c>
      <c r="C1668" s="48" t="str">
        <f>IF('1_geral'!$D$16="","",'1_geral'!$D$16)</f>
        <v/>
      </c>
      <c r="D1668" s="35" t="str">
        <f>IF(C1668="","",1/'3_pessoal'!C$16)</f>
        <v/>
      </c>
      <c r="E1668" s="11">
        <f>IF(C1668="",0,'3_pessoal'!EX$16)</f>
        <v>0</v>
      </c>
      <c r="F1668" s="108">
        <f>IF(C1668="",0,'3_pessoal'!EZ$16)</f>
        <v>0</v>
      </c>
      <c r="G1668" s="11">
        <f t="shared" si="814"/>
        <v>0</v>
      </c>
      <c r="I1668" s="11">
        <f t="shared" si="812"/>
        <v>0</v>
      </c>
      <c r="J1668" s="112">
        <f t="shared" si="813"/>
        <v>0</v>
      </c>
      <c r="L1668" s="11">
        <f t="shared" si="815"/>
        <v>0</v>
      </c>
      <c r="M1668" s="108">
        <f t="shared" si="816"/>
        <v>0</v>
      </c>
      <c r="O1668" s="11">
        <f t="shared" si="817"/>
        <v>0</v>
      </c>
      <c r="P1668" s="108">
        <f t="shared" si="818"/>
        <v>0</v>
      </c>
      <c r="R1668" s="11">
        <f t="shared" si="819"/>
        <v>0</v>
      </c>
      <c r="S1668" s="108">
        <f t="shared" si="820"/>
        <v>0</v>
      </c>
      <c r="U1668" s="11">
        <f t="shared" si="821"/>
        <v>0</v>
      </c>
      <c r="V1668" s="108">
        <f t="shared" si="822"/>
        <v>0</v>
      </c>
      <c r="X1668" s="11">
        <f t="shared" si="823"/>
        <v>0</v>
      </c>
      <c r="Y1668" s="108">
        <f t="shared" si="824"/>
        <v>0</v>
      </c>
      <c r="AA1668" s="11">
        <f t="shared" si="825"/>
        <v>0</v>
      </c>
      <c r="AB1668" s="108">
        <f t="shared" si="826"/>
        <v>0</v>
      </c>
      <c r="AD1668" s="11">
        <f t="shared" si="827"/>
        <v>0</v>
      </c>
      <c r="AE1668" s="108">
        <f t="shared" si="828"/>
        <v>0</v>
      </c>
      <c r="AG1668" s="11">
        <f t="shared" si="829"/>
        <v>0</v>
      </c>
      <c r="AH1668" s="108">
        <f t="shared" si="830"/>
        <v>0</v>
      </c>
      <c r="AJ1668" s="11">
        <f t="shared" si="831"/>
        <v>0</v>
      </c>
      <c r="AK1668" s="108">
        <f t="shared" si="832"/>
        <v>0</v>
      </c>
      <c r="AM1668" s="11">
        <f t="shared" si="833"/>
        <v>0</v>
      </c>
      <c r="AN1668" s="108">
        <f t="shared" si="834"/>
        <v>0</v>
      </c>
      <c r="AP1668" s="11">
        <f t="shared" si="835"/>
        <v>0</v>
      </c>
      <c r="AQ1668" s="108">
        <f t="shared" si="836"/>
        <v>0</v>
      </c>
      <c r="AS1668" s="11">
        <f t="shared" si="837"/>
        <v>0</v>
      </c>
      <c r="AT1668" s="108">
        <f t="shared" si="838"/>
        <v>0</v>
      </c>
      <c r="AU1668" s="158" t="str">
        <f>IF(C1668="","",VLOOKUP(B1668,apoio!P:S,4,0))</f>
        <v/>
      </c>
    </row>
    <row r="1669" spans="1:47" ht="15" customHeight="1" x14ac:dyDescent="0.25">
      <c r="A1669" s="7" t="str">
        <f>IF('1_geral'!$D$17="","",'1_geral'!$A$17)</f>
        <v/>
      </c>
      <c r="B1669" s="49" t="str">
        <f>IF('1_geral'!$G$17="","",'1_geral'!$G$17)</f>
        <v/>
      </c>
      <c r="C1669" s="49" t="str">
        <f>IF('1_geral'!$D$17="","",'1_geral'!$D$17)</f>
        <v/>
      </c>
      <c r="D1669" s="35" t="str">
        <f>IF(C1669="","",1/'3_pessoal'!C$17)</f>
        <v/>
      </c>
      <c r="E1669" s="12">
        <f>IF(C1669="",0,'3_pessoal'!EX$17)</f>
        <v>0</v>
      </c>
      <c r="F1669" s="33">
        <f>IF(C1669="",0,'3_pessoal'!EZ$17)</f>
        <v>0</v>
      </c>
      <c r="G1669" s="12">
        <f t="shared" si="814"/>
        <v>0</v>
      </c>
      <c r="I1669" s="12">
        <f t="shared" si="812"/>
        <v>0</v>
      </c>
      <c r="J1669" s="12">
        <f t="shared" si="813"/>
        <v>0</v>
      </c>
      <c r="L1669" s="12">
        <f t="shared" si="815"/>
        <v>0</v>
      </c>
      <c r="M1669" s="33">
        <f t="shared" si="816"/>
        <v>0</v>
      </c>
      <c r="O1669" s="12">
        <f t="shared" si="817"/>
        <v>0</v>
      </c>
      <c r="P1669" s="33">
        <f t="shared" si="818"/>
        <v>0</v>
      </c>
      <c r="R1669" s="12">
        <f t="shared" si="819"/>
        <v>0</v>
      </c>
      <c r="S1669" s="33">
        <f t="shared" si="820"/>
        <v>0</v>
      </c>
      <c r="U1669" s="12">
        <f t="shared" si="821"/>
        <v>0</v>
      </c>
      <c r="V1669" s="33">
        <f t="shared" si="822"/>
        <v>0</v>
      </c>
      <c r="X1669" s="12">
        <f t="shared" si="823"/>
        <v>0</v>
      </c>
      <c r="Y1669" s="33">
        <f t="shared" si="824"/>
        <v>0</v>
      </c>
      <c r="AA1669" s="12">
        <f t="shared" si="825"/>
        <v>0</v>
      </c>
      <c r="AB1669" s="33">
        <f t="shared" si="826"/>
        <v>0</v>
      </c>
      <c r="AD1669" s="12">
        <f t="shared" si="827"/>
        <v>0</v>
      </c>
      <c r="AE1669" s="33">
        <f t="shared" si="828"/>
        <v>0</v>
      </c>
      <c r="AG1669" s="12">
        <f t="shared" si="829"/>
        <v>0</v>
      </c>
      <c r="AH1669" s="33">
        <f t="shared" si="830"/>
        <v>0</v>
      </c>
      <c r="AJ1669" s="12">
        <f t="shared" si="831"/>
        <v>0</v>
      </c>
      <c r="AK1669" s="33">
        <f t="shared" si="832"/>
        <v>0</v>
      </c>
      <c r="AM1669" s="12">
        <f t="shared" si="833"/>
        <v>0</v>
      </c>
      <c r="AN1669" s="33">
        <f t="shared" si="834"/>
        <v>0</v>
      </c>
      <c r="AP1669" s="12">
        <f t="shared" si="835"/>
        <v>0</v>
      </c>
      <c r="AQ1669" s="33">
        <f t="shared" si="836"/>
        <v>0</v>
      </c>
      <c r="AS1669" s="12">
        <f t="shared" si="837"/>
        <v>0</v>
      </c>
      <c r="AT1669" s="33">
        <f t="shared" si="838"/>
        <v>0</v>
      </c>
      <c r="AU1669" s="158" t="str">
        <f>IF(C1669="","",VLOOKUP(B1669,apoio!P:S,4,0))</f>
        <v/>
      </c>
    </row>
    <row r="1670" spans="1:47" ht="15" customHeight="1" x14ac:dyDescent="0.25">
      <c r="A1670" s="10" t="str">
        <f>IF('1_geral'!$D$18="","",'1_geral'!$A$18)</f>
        <v/>
      </c>
      <c r="B1670" s="48" t="str">
        <f>IF('1_geral'!$G$18="","",'1_geral'!$G$18)</f>
        <v/>
      </c>
      <c r="C1670" s="48" t="str">
        <f>IF('1_geral'!$D$18="","",'1_geral'!$D$18)</f>
        <v/>
      </c>
      <c r="D1670" s="35" t="str">
        <f>IF(C1670="","",1/'3_pessoal'!C$18)</f>
        <v/>
      </c>
      <c r="E1670" s="11">
        <f>IF(C1670="",0,'3_pessoal'!EX$18)</f>
        <v>0</v>
      </c>
      <c r="F1670" s="108">
        <f>IF(C1670="",0,'3_pessoal'!EZ$18)</f>
        <v>0</v>
      </c>
      <c r="G1670" s="11">
        <f t="shared" si="814"/>
        <v>0</v>
      </c>
      <c r="I1670" s="11">
        <f t="shared" si="812"/>
        <v>0</v>
      </c>
      <c r="J1670" s="112">
        <f t="shared" si="813"/>
        <v>0</v>
      </c>
      <c r="L1670" s="11">
        <f t="shared" si="815"/>
        <v>0</v>
      </c>
      <c r="M1670" s="108">
        <f t="shared" si="816"/>
        <v>0</v>
      </c>
      <c r="O1670" s="11">
        <f t="shared" si="817"/>
        <v>0</v>
      </c>
      <c r="P1670" s="108">
        <f t="shared" si="818"/>
        <v>0</v>
      </c>
      <c r="R1670" s="11">
        <f t="shared" si="819"/>
        <v>0</v>
      </c>
      <c r="S1670" s="108">
        <f t="shared" si="820"/>
        <v>0</v>
      </c>
      <c r="U1670" s="11">
        <f t="shared" si="821"/>
        <v>0</v>
      </c>
      <c r="V1670" s="108">
        <f t="shared" si="822"/>
        <v>0</v>
      </c>
      <c r="X1670" s="11">
        <f t="shared" si="823"/>
        <v>0</v>
      </c>
      <c r="Y1670" s="108">
        <f t="shared" si="824"/>
        <v>0</v>
      </c>
      <c r="AA1670" s="11">
        <f t="shared" si="825"/>
        <v>0</v>
      </c>
      <c r="AB1670" s="108">
        <f t="shared" si="826"/>
        <v>0</v>
      </c>
      <c r="AD1670" s="11">
        <f t="shared" si="827"/>
        <v>0</v>
      </c>
      <c r="AE1670" s="108">
        <f t="shared" si="828"/>
        <v>0</v>
      </c>
      <c r="AG1670" s="11">
        <f t="shared" si="829"/>
        <v>0</v>
      </c>
      <c r="AH1670" s="108">
        <f t="shared" si="830"/>
        <v>0</v>
      </c>
      <c r="AJ1670" s="11">
        <f t="shared" si="831"/>
        <v>0</v>
      </c>
      <c r="AK1670" s="108">
        <f t="shared" si="832"/>
        <v>0</v>
      </c>
      <c r="AM1670" s="11">
        <f t="shared" si="833"/>
        <v>0</v>
      </c>
      <c r="AN1670" s="108">
        <f t="shared" si="834"/>
        <v>0</v>
      </c>
      <c r="AP1670" s="11">
        <f t="shared" si="835"/>
        <v>0</v>
      </c>
      <c r="AQ1670" s="108">
        <f t="shared" si="836"/>
        <v>0</v>
      </c>
      <c r="AS1670" s="11">
        <f t="shared" si="837"/>
        <v>0</v>
      </c>
      <c r="AT1670" s="108">
        <f t="shared" si="838"/>
        <v>0</v>
      </c>
      <c r="AU1670" s="158" t="str">
        <f>IF(C1670="","",VLOOKUP(B1670,apoio!P:S,4,0))</f>
        <v/>
      </c>
    </row>
    <row r="1671" spans="1:47" ht="15" customHeight="1" x14ac:dyDescent="0.25">
      <c r="A1671" s="7" t="str">
        <f>IF('1_geral'!$D$19="","",'1_geral'!$A$19)</f>
        <v/>
      </c>
      <c r="B1671" s="49" t="str">
        <f>IF('1_geral'!$G$19="","",'1_geral'!$G$19)</f>
        <v/>
      </c>
      <c r="C1671" s="49" t="str">
        <f>IF('1_geral'!$D$19="","",'1_geral'!$D$19)</f>
        <v/>
      </c>
      <c r="D1671" s="35" t="str">
        <f>IF(C1671="","",1/'3_pessoal'!C$19)</f>
        <v/>
      </c>
      <c r="E1671" s="12">
        <f>IF(C1671="",0,'3_pessoal'!EX$19)</f>
        <v>0</v>
      </c>
      <c r="F1671" s="33">
        <f>IF(C1671="",0,'3_pessoal'!EZ$19)</f>
        <v>0</v>
      </c>
      <c r="G1671" s="12">
        <f t="shared" si="814"/>
        <v>0</v>
      </c>
      <c r="I1671" s="12">
        <f t="shared" si="812"/>
        <v>0</v>
      </c>
      <c r="J1671" s="12">
        <f t="shared" si="813"/>
        <v>0</v>
      </c>
      <c r="L1671" s="12">
        <f t="shared" si="815"/>
        <v>0</v>
      </c>
      <c r="M1671" s="33">
        <f t="shared" si="816"/>
        <v>0</v>
      </c>
      <c r="O1671" s="12">
        <f t="shared" si="817"/>
        <v>0</v>
      </c>
      <c r="P1671" s="33">
        <f t="shared" si="818"/>
        <v>0</v>
      </c>
      <c r="R1671" s="12">
        <f t="shared" si="819"/>
        <v>0</v>
      </c>
      <c r="S1671" s="33">
        <f t="shared" si="820"/>
        <v>0</v>
      </c>
      <c r="U1671" s="12">
        <f t="shared" si="821"/>
        <v>0</v>
      </c>
      <c r="V1671" s="33">
        <f t="shared" si="822"/>
        <v>0</v>
      </c>
      <c r="X1671" s="12">
        <f t="shared" si="823"/>
        <v>0</v>
      </c>
      <c r="Y1671" s="33">
        <f t="shared" si="824"/>
        <v>0</v>
      </c>
      <c r="AA1671" s="12">
        <f t="shared" si="825"/>
        <v>0</v>
      </c>
      <c r="AB1671" s="33">
        <f t="shared" si="826"/>
        <v>0</v>
      </c>
      <c r="AD1671" s="12">
        <f t="shared" si="827"/>
        <v>0</v>
      </c>
      <c r="AE1671" s="33">
        <f t="shared" si="828"/>
        <v>0</v>
      </c>
      <c r="AG1671" s="12">
        <f t="shared" si="829"/>
        <v>0</v>
      </c>
      <c r="AH1671" s="33">
        <f t="shared" si="830"/>
        <v>0</v>
      </c>
      <c r="AJ1671" s="12">
        <f t="shared" si="831"/>
        <v>0</v>
      </c>
      <c r="AK1671" s="33">
        <f t="shared" si="832"/>
        <v>0</v>
      </c>
      <c r="AM1671" s="12">
        <f t="shared" si="833"/>
        <v>0</v>
      </c>
      <c r="AN1671" s="33">
        <f t="shared" si="834"/>
        <v>0</v>
      </c>
      <c r="AP1671" s="12">
        <f t="shared" si="835"/>
        <v>0</v>
      </c>
      <c r="AQ1671" s="33">
        <f t="shared" si="836"/>
        <v>0</v>
      </c>
      <c r="AS1671" s="12">
        <f t="shared" si="837"/>
        <v>0</v>
      </c>
      <c r="AT1671" s="33">
        <f t="shared" si="838"/>
        <v>0</v>
      </c>
      <c r="AU1671" s="158" t="str">
        <f>IF(C1671="","",VLOOKUP(B1671,apoio!P:S,4,0))</f>
        <v/>
      </c>
    </row>
    <row r="1672" spans="1:47" ht="15" customHeight="1" x14ac:dyDescent="0.25">
      <c r="A1672" s="10" t="str">
        <f>IF('1_geral'!$D$20="","",'1_geral'!$A$20)</f>
        <v/>
      </c>
      <c r="B1672" s="48" t="str">
        <f>IF('1_geral'!$G$20="","",'1_geral'!$G$20)</f>
        <v/>
      </c>
      <c r="C1672" s="48" t="str">
        <f>IF('1_geral'!$D$20="","",'1_geral'!$D$20)</f>
        <v/>
      </c>
      <c r="D1672" s="35" t="str">
        <f>IF(C1672="","",1/'3_pessoal'!C$20)</f>
        <v/>
      </c>
      <c r="E1672" s="11">
        <f>IF(C1672="",0,'3_pessoal'!EX$20)</f>
        <v>0</v>
      </c>
      <c r="F1672" s="108">
        <f>IF(C1672="",0,'3_pessoal'!EZ$20)</f>
        <v>0</v>
      </c>
      <c r="G1672" s="11">
        <f t="shared" si="814"/>
        <v>0</v>
      </c>
      <c r="I1672" s="11">
        <f t="shared" si="812"/>
        <v>0</v>
      </c>
      <c r="J1672" s="112">
        <f t="shared" si="813"/>
        <v>0</v>
      </c>
      <c r="L1672" s="11">
        <f t="shared" si="815"/>
        <v>0</v>
      </c>
      <c r="M1672" s="108">
        <f t="shared" si="816"/>
        <v>0</v>
      </c>
      <c r="O1672" s="11">
        <f t="shared" si="817"/>
        <v>0</v>
      </c>
      <c r="P1672" s="108">
        <f t="shared" si="818"/>
        <v>0</v>
      </c>
      <c r="R1672" s="11">
        <f t="shared" si="819"/>
        <v>0</v>
      </c>
      <c r="S1672" s="108">
        <f t="shared" si="820"/>
        <v>0</v>
      </c>
      <c r="U1672" s="11">
        <f t="shared" si="821"/>
        <v>0</v>
      </c>
      <c r="V1672" s="108">
        <f t="shared" si="822"/>
        <v>0</v>
      </c>
      <c r="X1672" s="11">
        <f t="shared" si="823"/>
        <v>0</v>
      </c>
      <c r="Y1672" s="108">
        <f t="shared" si="824"/>
        <v>0</v>
      </c>
      <c r="AA1672" s="11">
        <f t="shared" si="825"/>
        <v>0</v>
      </c>
      <c r="AB1672" s="108">
        <f t="shared" si="826"/>
        <v>0</v>
      </c>
      <c r="AD1672" s="11">
        <f t="shared" si="827"/>
        <v>0</v>
      </c>
      <c r="AE1672" s="108">
        <f t="shared" si="828"/>
        <v>0</v>
      </c>
      <c r="AG1672" s="11">
        <f t="shared" si="829"/>
        <v>0</v>
      </c>
      <c r="AH1672" s="108">
        <f t="shared" si="830"/>
        <v>0</v>
      </c>
      <c r="AJ1672" s="11">
        <f t="shared" si="831"/>
        <v>0</v>
      </c>
      <c r="AK1672" s="108">
        <f t="shared" si="832"/>
        <v>0</v>
      </c>
      <c r="AM1672" s="11">
        <f t="shared" si="833"/>
        <v>0</v>
      </c>
      <c r="AN1672" s="108">
        <f t="shared" si="834"/>
        <v>0</v>
      </c>
      <c r="AP1672" s="11">
        <f t="shared" si="835"/>
        <v>0</v>
      </c>
      <c r="AQ1672" s="108">
        <f t="shared" si="836"/>
        <v>0</v>
      </c>
      <c r="AS1672" s="11">
        <f t="shared" si="837"/>
        <v>0</v>
      </c>
      <c r="AT1672" s="108">
        <f t="shared" si="838"/>
        <v>0</v>
      </c>
      <c r="AU1672" s="158" t="str">
        <f>IF(C1672="","",VLOOKUP(B1672,apoio!P:S,4,0))</f>
        <v/>
      </c>
    </row>
    <row r="1673" spans="1:47" ht="15" customHeight="1" x14ac:dyDescent="0.25">
      <c r="A1673" s="7" t="str">
        <f>IF('1_geral'!$D$21="","",'1_geral'!$A$21)</f>
        <v/>
      </c>
      <c r="B1673" s="49" t="str">
        <f>IF('1_geral'!$G$21="","",'1_geral'!$G$21)</f>
        <v/>
      </c>
      <c r="C1673" s="49" t="str">
        <f>IF('1_geral'!$D$21="","",'1_geral'!$D$21)</f>
        <v/>
      </c>
      <c r="D1673" s="35" t="str">
        <f>IF(C1673="","",1/'3_pessoal'!C$21)</f>
        <v/>
      </c>
      <c r="E1673" s="12">
        <f>IF(C1673="",0,'3_pessoal'!EX$21)</f>
        <v>0</v>
      </c>
      <c r="F1673" s="33">
        <f>IF(C1673="",0,'3_pessoal'!EZ$21)</f>
        <v>0</v>
      </c>
      <c r="G1673" s="12">
        <f t="shared" si="814"/>
        <v>0</v>
      </c>
      <c r="I1673" s="12">
        <f t="shared" si="812"/>
        <v>0</v>
      </c>
      <c r="J1673" s="12">
        <f t="shared" si="813"/>
        <v>0</v>
      </c>
      <c r="L1673" s="12">
        <f t="shared" si="815"/>
        <v>0</v>
      </c>
      <c r="M1673" s="33">
        <f t="shared" si="816"/>
        <v>0</v>
      </c>
      <c r="O1673" s="12">
        <f t="shared" si="817"/>
        <v>0</v>
      </c>
      <c r="P1673" s="33">
        <f t="shared" si="818"/>
        <v>0</v>
      </c>
      <c r="R1673" s="12">
        <f t="shared" si="819"/>
        <v>0</v>
      </c>
      <c r="S1673" s="33">
        <f t="shared" si="820"/>
        <v>0</v>
      </c>
      <c r="U1673" s="12">
        <f t="shared" si="821"/>
        <v>0</v>
      </c>
      <c r="V1673" s="33">
        <f t="shared" si="822"/>
        <v>0</v>
      </c>
      <c r="X1673" s="12">
        <f t="shared" si="823"/>
        <v>0</v>
      </c>
      <c r="Y1673" s="33">
        <f t="shared" si="824"/>
        <v>0</v>
      </c>
      <c r="AA1673" s="12">
        <f t="shared" si="825"/>
        <v>0</v>
      </c>
      <c r="AB1673" s="33">
        <f t="shared" si="826"/>
        <v>0</v>
      </c>
      <c r="AD1673" s="12">
        <f t="shared" si="827"/>
        <v>0</v>
      </c>
      <c r="AE1673" s="33">
        <f t="shared" si="828"/>
        <v>0</v>
      </c>
      <c r="AG1673" s="12">
        <f t="shared" si="829"/>
        <v>0</v>
      </c>
      <c r="AH1673" s="33">
        <f t="shared" si="830"/>
        <v>0</v>
      </c>
      <c r="AJ1673" s="12">
        <f t="shared" si="831"/>
        <v>0</v>
      </c>
      <c r="AK1673" s="33">
        <f t="shared" si="832"/>
        <v>0</v>
      </c>
      <c r="AM1673" s="12">
        <f t="shared" si="833"/>
        <v>0</v>
      </c>
      <c r="AN1673" s="33">
        <f t="shared" si="834"/>
        <v>0</v>
      </c>
      <c r="AP1673" s="12">
        <f t="shared" si="835"/>
        <v>0</v>
      </c>
      <c r="AQ1673" s="33">
        <f t="shared" si="836"/>
        <v>0</v>
      </c>
      <c r="AS1673" s="12">
        <f t="shared" si="837"/>
        <v>0</v>
      </c>
      <c r="AT1673" s="33">
        <f t="shared" si="838"/>
        <v>0</v>
      </c>
      <c r="AU1673" s="158" t="str">
        <f>IF(C1673="","",VLOOKUP(B1673,apoio!P:S,4,0))</f>
        <v/>
      </c>
    </row>
    <row r="1674" spans="1:47" ht="15" customHeight="1" x14ac:dyDescent="0.25">
      <c r="A1674" s="10" t="str">
        <f>IF('1_geral'!$D$22="","",'1_geral'!$A$22)</f>
        <v/>
      </c>
      <c r="B1674" s="48" t="str">
        <f>IF('1_geral'!$G$22="","",'1_geral'!$G$22)</f>
        <v/>
      </c>
      <c r="C1674" s="48" t="str">
        <f>IF('1_geral'!$D$22="","",'1_geral'!$D$22)</f>
        <v/>
      </c>
      <c r="D1674" s="35" t="str">
        <f>IF(C1674="","",1/'3_pessoal'!C$22)</f>
        <v/>
      </c>
      <c r="E1674" s="11">
        <f>IF(C1674="",0,'3_pessoal'!EX$22)</f>
        <v>0</v>
      </c>
      <c r="F1674" s="108">
        <f>IF(C1674="",0,'3_pessoal'!EZ$22)</f>
        <v>0</v>
      </c>
      <c r="G1674" s="11">
        <f t="shared" si="814"/>
        <v>0</v>
      </c>
      <c r="I1674" s="11">
        <f t="shared" si="812"/>
        <v>0</v>
      </c>
      <c r="J1674" s="112">
        <f t="shared" si="813"/>
        <v>0</v>
      </c>
      <c r="L1674" s="11">
        <f t="shared" si="815"/>
        <v>0</v>
      </c>
      <c r="M1674" s="108">
        <f t="shared" si="816"/>
        <v>0</v>
      </c>
      <c r="O1674" s="11">
        <f t="shared" si="817"/>
        <v>0</v>
      </c>
      <c r="P1674" s="108">
        <f t="shared" si="818"/>
        <v>0</v>
      </c>
      <c r="R1674" s="11">
        <f t="shared" si="819"/>
        <v>0</v>
      </c>
      <c r="S1674" s="108">
        <f t="shared" si="820"/>
        <v>0</v>
      </c>
      <c r="U1674" s="11">
        <f t="shared" si="821"/>
        <v>0</v>
      </c>
      <c r="V1674" s="108">
        <f t="shared" si="822"/>
        <v>0</v>
      </c>
      <c r="X1674" s="11">
        <f t="shared" si="823"/>
        <v>0</v>
      </c>
      <c r="Y1674" s="108">
        <f t="shared" si="824"/>
        <v>0</v>
      </c>
      <c r="AA1674" s="11">
        <f t="shared" si="825"/>
        <v>0</v>
      </c>
      <c r="AB1674" s="108">
        <f t="shared" si="826"/>
        <v>0</v>
      </c>
      <c r="AD1674" s="11">
        <f t="shared" si="827"/>
        <v>0</v>
      </c>
      <c r="AE1674" s="108">
        <f t="shared" si="828"/>
        <v>0</v>
      </c>
      <c r="AG1674" s="11">
        <f t="shared" si="829"/>
        <v>0</v>
      </c>
      <c r="AH1674" s="108">
        <f t="shared" si="830"/>
        <v>0</v>
      </c>
      <c r="AJ1674" s="11">
        <f t="shared" si="831"/>
        <v>0</v>
      </c>
      <c r="AK1674" s="108">
        <f t="shared" si="832"/>
        <v>0</v>
      </c>
      <c r="AM1674" s="11">
        <f t="shared" si="833"/>
        <v>0</v>
      </c>
      <c r="AN1674" s="108">
        <f t="shared" si="834"/>
        <v>0</v>
      </c>
      <c r="AP1674" s="11">
        <f t="shared" si="835"/>
        <v>0</v>
      </c>
      <c r="AQ1674" s="108">
        <f t="shared" si="836"/>
        <v>0</v>
      </c>
      <c r="AS1674" s="11">
        <f t="shared" si="837"/>
        <v>0</v>
      </c>
      <c r="AT1674" s="108">
        <f t="shared" si="838"/>
        <v>0</v>
      </c>
      <c r="AU1674" s="158" t="str">
        <f>IF(C1674="","",VLOOKUP(B1674,apoio!P:S,4,0))</f>
        <v/>
      </c>
    </row>
    <row r="1675" spans="1:47" ht="15" customHeight="1" x14ac:dyDescent="0.25">
      <c r="A1675" s="7" t="str">
        <f>IF('1_geral'!$D$23="","",'1_geral'!$A$23)</f>
        <v/>
      </c>
      <c r="B1675" s="49" t="str">
        <f>IF('1_geral'!$G$23="","",'1_geral'!$G$23)</f>
        <v/>
      </c>
      <c r="C1675" s="49" t="str">
        <f>IF('1_geral'!$D$23="","",'1_geral'!$D$23)</f>
        <v/>
      </c>
      <c r="D1675" s="35" t="str">
        <f>IF(C1675="","",1/'3_pessoal'!C$23)</f>
        <v/>
      </c>
      <c r="E1675" s="12">
        <f>IF(C1675="",0,'3_pessoal'!EX$23)</f>
        <v>0</v>
      </c>
      <c r="F1675" s="33">
        <f>IF(C1675="",0,'3_pessoal'!EZ$23)</f>
        <v>0</v>
      </c>
      <c r="G1675" s="12">
        <f t="shared" si="814"/>
        <v>0</v>
      </c>
      <c r="I1675" s="12">
        <f t="shared" si="812"/>
        <v>0</v>
      </c>
      <c r="J1675" s="12">
        <f t="shared" si="813"/>
        <v>0</v>
      </c>
      <c r="L1675" s="12">
        <f t="shared" si="815"/>
        <v>0</v>
      </c>
      <c r="M1675" s="33">
        <f t="shared" si="816"/>
        <v>0</v>
      </c>
      <c r="O1675" s="12">
        <f t="shared" si="817"/>
        <v>0</v>
      </c>
      <c r="P1675" s="33">
        <f t="shared" si="818"/>
        <v>0</v>
      </c>
      <c r="R1675" s="12">
        <f t="shared" si="819"/>
        <v>0</v>
      </c>
      <c r="S1675" s="33">
        <f t="shared" si="820"/>
        <v>0</v>
      </c>
      <c r="U1675" s="12">
        <f t="shared" si="821"/>
        <v>0</v>
      </c>
      <c r="V1675" s="33">
        <f t="shared" si="822"/>
        <v>0</v>
      </c>
      <c r="X1675" s="12">
        <f t="shared" si="823"/>
        <v>0</v>
      </c>
      <c r="Y1675" s="33">
        <f t="shared" si="824"/>
        <v>0</v>
      </c>
      <c r="AA1675" s="12">
        <f t="shared" si="825"/>
        <v>0</v>
      </c>
      <c r="AB1675" s="33">
        <f t="shared" si="826"/>
        <v>0</v>
      </c>
      <c r="AD1675" s="12">
        <f t="shared" si="827"/>
        <v>0</v>
      </c>
      <c r="AE1675" s="33">
        <f t="shared" si="828"/>
        <v>0</v>
      </c>
      <c r="AG1675" s="12">
        <f t="shared" si="829"/>
        <v>0</v>
      </c>
      <c r="AH1675" s="33">
        <f t="shared" si="830"/>
        <v>0</v>
      </c>
      <c r="AJ1675" s="12">
        <f t="shared" si="831"/>
        <v>0</v>
      </c>
      <c r="AK1675" s="33">
        <f t="shared" si="832"/>
        <v>0</v>
      </c>
      <c r="AM1675" s="12">
        <f t="shared" si="833"/>
        <v>0</v>
      </c>
      <c r="AN1675" s="33">
        <f t="shared" si="834"/>
        <v>0</v>
      </c>
      <c r="AP1675" s="12">
        <f t="shared" si="835"/>
        <v>0</v>
      </c>
      <c r="AQ1675" s="33">
        <f t="shared" si="836"/>
        <v>0</v>
      </c>
      <c r="AS1675" s="12">
        <f t="shared" si="837"/>
        <v>0</v>
      </c>
      <c r="AT1675" s="33">
        <f t="shared" si="838"/>
        <v>0</v>
      </c>
      <c r="AU1675" s="158" t="str">
        <f>IF(C1675="","",VLOOKUP(B1675,apoio!P:S,4,0))</f>
        <v/>
      </c>
    </row>
    <row r="1676" spans="1:47" ht="15" customHeight="1" x14ac:dyDescent="0.25">
      <c r="A1676" s="10" t="str">
        <f>IF('1_geral'!$D$24="","",'1_geral'!$A$24)</f>
        <v/>
      </c>
      <c r="B1676" s="48" t="str">
        <f>IF('1_geral'!$G$24="","",'1_geral'!$G$24)</f>
        <v/>
      </c>
      <c r="C1676" s="48" t="str">
        <f>IF('1_geral'!$D$24="","",'1_geral'!$D$24)</f>
        <v/>
      </c>
      <c r="D1676" s="35" t="str">
        <f>IF(C1676="","",1/'3_pessoal'!C$24)</f>
        <v/>
      </c>
      <c r="E1676" s="11">
        <f>IF(C1676="",0,'3_pessoal'!EX$24)</f>
        <v>0</v>
      </c>
      <c r="F1676" s="108">
        <f>IF(C1676="",0,'3_pessoal'!EZ$24)</f>
        <v>0</v>
      </c>
      <c r="G1676" s="11">
        <f t="shared" si="814"/>
        <v>0</v>
      </c>
      <c r="I1676" s="11">
        <f t="shared" si="812"/>
        <v>0</v>
      </c>
      <c r="J1676" s="112">
        <f t="shared" si="813"/>
        <v>0</v>
      </c>
      <c r="L1676" s="11">
        <f t="shared" si="815"/>
        <v>0</v>
      </c>
      <c r="M1676" s="108">
        <f t="shared" si="816"/>
        <v>0</v>
      </c>
      <c r="O1676" s="11">
        <f t="shared" si="817"/>
        <v>0</v>
      </c>
      <c r="P1676" s="108">
        <f t="shared" si="818"/>
        <v>0</v>
      </c>
      <c r="R1676" s="11">
        <f t="shared" si="819"/>
        <v>0</v>
      </c>
      <c r="S1676" s="108">
        <f t="shared" si="820"/>
        <v>0</v>
      </c>
      <c r="U1676" s="11">
        <f t="shared" si="821"/>
        <v>0</v>
      </c>
      <c r="V1676" s="108">
        <f t="shared" si="822"/>
        <v>0</v>
      </c>
      <c r="X1676" s="11">
        <f t="shared" si="823"/>
        <v>0</v>
      </c>
      <c r="Y1676" s="108">
        <f t="shared" si="824"/>
        <v>0</v>
      </c>
      <c r="AA1676" s="11">
        <f t="shared" si="825"/>
        <v>0</v>
      </c>
      <c r="AB1676" s="108">
        <f t="shared" si="826"/>
        <v>0</v>
      </c>
      <c r="AD1676" s="11">
        <f t="shared" si="827"/>
        <v>0</v>
      </c>
      <c r="AE1676" s="108">
        <f t="shared" si="828"/>
        <v>0</v>
      </c>
      <c r="AG1676" s="11">
        <f t="shared" si="829"/>
        <v>0</v>
      </c>
      <c r="AH1676" s="108">
        <f t="shared" si="830"/>
        <v>0</v>
      </c>
      <c r="AJ1676" s="11">
        <f t="shared" si="831"/>
        <v>0</v>
      </c>
      <c r="AK1676" s="108">
        <f t="shared" si="832"/>
        <v>0</v>
      </c>
      <c r="AM1676" s="11">
        <f t="shared" si="833"/>
        <v>0</v>
      </c>
      <c r="AN1676" s="108">
        <f t="shared" si="834"/>
        <v>0</v>
      </c>
      <c r="AP1676" s="11">
        <f t="shared" si="835"/>
        <v>0</v>
      </c>
      <c r="AQ1676" s="108">
        <f t="shared" si="836"/>
        <v>0</v>
      </c>
      <c r="AS1676" s="11">
        <f t="shared" si="837"/>
        <v>0</v>
      </c>
      <c r="AT1676" s="108">
        <f t="shared" si="838"/>
        <v>0</v>
      </c>
      <c r="AU1676" s="158" t="str">
        <f>IF(C1676="","",VLOOKUP(B1676,apoio!P:S,4,0))</f>
        <v/>
      </c>
    </row>
    <row r="1677" spans="1:47" ht="15" customHeight="1" x14ac:dyDescent="0.25">
      <c r="A1677" s="7" t="str">
        <f>IF('1_geral'!$D$25="","",'1_geral'!$A$25)</f>
        <v/>
      </c>
      <c r="B1677" s="49" t="str">
        <f>IF('1_geral'!$G$25="","",'1_geral'!$G$25)</f>
        <v/>
      </c>
      <c r="C1677" s="49" t="str">
        <f>IF('1_geral'!$D$25="","",'1_geral'!$D$25)</f>
        <v/>
      </c>
      <c r="D1677" s="35" t="str">
        <f>IF(C1677="","",1/'3_pessoal'!C$25)</f>
        <v/>
      </c>
      <c r="E1677" s="12">
        <f>IF(C1677="",0,'3_pessoal'!EX$25)</f>
        <v>0</v>
      </c>
      <c r="F1677" s="33">
        <f>IF(C1677="",0,'3_pessoal'!EZ$25)</f>
        <v>0</v>
      </c>
      <c r="G1677" s="12">
        <f t="shared" si="814"/>
        <v>0</v>
      </c>
      <c r="I1677" s="12">
        <f t="shared" si="812"/>
        <v>0</v>
      </c>
      <c r="J1677" s="12">
        <f t="shared" si="813"/>
        <v>0</v>
      </c>
      <c r="L1677" s="12">
        <f t="shared" si="815"/>
        <v>0</v>
      </c>
      <c r="M1677" s="33">
        <f t="shared" si="816"/>
        <v>0</v>
      </c>
      <c r="O1677" s="12">
        <f t="shared" si="817"/>
        <v>0</v>
      </c>
      <c r="P1677" s="33">
        <f t="shared" si="818"/>
        <v>0</v>
      </c>
      <c r="R1677" s="12">
        <f t="shared" si="819"/>
        <v>0</v>
      </c>
      <c r="S1677" s="33">
        <f t="shared" si="820"/>
        <v>0</v>
      </c>
      <c r="U1677" s="12">
        <f t="shared" si="821"/>
        <v>0</v>
      </c>
      <c r="V1677" s="33">
        <f t="shared" si="822"/>
        <v>0</v>
      </c>
      <c r="X1677" s="12">
        <f t="shared" si="823"/>
        <v>0</v>
      </c>
      <c r="Y1677" s="33">
        <f t="shared" si="824"/>
        <v>0</v>
      </c>
      <c r="AA1677" s="12">
        <f t="shared" si="825"/>
        <v>0</v>
      </c>
      <c r="AB1677" s="33">
        <f t="shared" si="826"/>
        <v>0</v>
      </c>
      <c r="AD1677" s="12">
        <f t="shared" si="827"/>
        <v>0</v>
      </c>
      <c r="AE1677" s="33">
        <f t="shared" si="828"/>
        <v>0</v>
      </c>
      <c r="AG1677" s="12">
        <f t="shared" si="829"/>
        <v>0</v>
      </c>
      <c r="AH1677" s="33">
        <f t="shared" si="830"/>
        <v>0</v>
      </c>
      <c r="AJ1677" s="12">
        <f t="shared" si="831"/>
        <v>0</v>
      </c>
      <c r="AK1677" s="33">
        <f t="shared" si="832"/>
        <v>0</v>
      </c>
      <c r="AM1677" s="12">
        <f t="shared" si="833"/>
        <v>0</v>
      </c>
      <c r="AN1677" s="33">
        <f t="shared" si="834"/>
        <v>0</v>
      </c>
      <c r="AP1677" s="12">
        <f t="shared" si="835"/>
        <v>0</v>
      </c>
      <c r="AQ1677" s="33">
        <f t="shared" si="836"/>
        <v>0</v>
      </c>
      <c r="AS1677" s="12">
        <f t="shared" si="837"/>
        <v>0</v>
      </c>
      <c r="AT1677" s="33">
        <f t="shared" si="838"/>
        <v>0</v>
      </c>
      <c r="AU1677" s="158" t="str">
        <f>IF(C1677="","",VLOOKUP(B1677,apoio!P:S,4,0))</f>
        <v/>
      </c>
    </row>
    <row r="1678" spans="1:47" ht="15" customHeight="1" x14ac:dyDescent="0.25">
      <c r="A1678" s="10" t="str">
        <f>IF('1_geral'!$D$26="","",'1_geral'!$A$26)</f>
        <v/>
      </c>
      <c r="B1678" s="48" t="str">
        <f>IF('1_geral'!$G$26="","",'1_geral'!$G$26)</f>
        <v/>
      </c>
      <c r="C1678" s="48" t="str">
        <f>IF('1_geral'!$D$26="","",'1_geral'!$D$26)</f>
        <v/>
      </c>
      <c r="D1678" s="35" t="str">
        <f>IF(C1678="","",1/'3_pessoal'!C$26)</f>
        <v/>
      </c>
      <c r="E1678" s="11">
        <f>IF(C1678="",0,'3_pessoal'!EX$26)</f>
        <v>0</v>
      </c>
      <c r="F1678" s="108">
        <f>IF(C1678="",0,'3_pessoal'!EZ$26)</f>
        <v>0</v>
      </c>
      <c r="G1678" s="11">
        <f t="shared" si="814"/>
        <v>0</v>
      </c>
      <c r="I1678" s="11">
        <f t="shared" si="812"/>
        <v>0</v>
      </c>
      <c r="J1678" s="112">
        <f t="shared" si="813"/>
        <v>0</v>
      </c>
      <c r="L1678" s="11">
        <f t="shared" si="815"/>
        <v>0</v>
      </c>
      <c r="M1678" s="108">
        <f t="shared" si="816"/>
        <v>0</v>
      </c>
      <c r="O1678" s="11">
        <f t="shared" si="817"/>
        <v>0</v>
      </c>
      <c r="P1678" s="108">
        <f t="shared" si="818"/>
        <v>0</v>
      </c>
      <c r="R1678" s="11">
        <f t="shared" si="819"/>
        <v>0</v>
      </c>
      <c r="S1678" s="108">
        <f t="shared" si="820"/>
        <v>0</v>
      </c>
      <c r="U1678" s="11">
        <f t="shared" si="821"/>
        <v>0</v>
      </c>
      <c r="V1678" s="108">
        <f t="shared" si="822"/>
        <v>0</v>
      </c>
      <c r="X1678" s="11">
        <f t="shared" si="823"/>
        <v>0</v>
      </c>
      <c r="Y1678" s="108">
        <f t="shared" si="824"/>
        <v>0</v>
      </c>
      <c r="AA1678" s="11">
        <f t="shared" si="825"/>
        <v>0</v>
      </c>
      <c r="AB1678" s="108">
        <f t="shared" si="826"/>
        <v>0</v>
      </c>
      <c r="AD1678" s="11">
        <f t="shared" si="827"/>
        <v>0</v>
      </c>
      <c r="AE1678" s="108">
        <f t="shared" si="828"/>
        <v>0</v>
      </c>
      <c r="AG1678" s="11">
        <f t="shared" si="829"/>
        <v>0</v>
      </c>
      <c r="AH1678" s="108">
        <f t="shared" si="830"/>
        <v>0</v>
      </c>
      <c r="AJ1678" s="11">
        <f t="shared" si="831"/>
        <v>0</v>
      </c>
      <c r="AK1678" s="108">
        <f t="shared" si="832"/>
        <v>0</v>
      </c>
      <c r="AM1678" s="11">
        <f t="shared" si="833"/>
        <v>0</v>
      </c>
      <c r="AN1678" s="108">
        <f t="shared" si="834"/>
        <v>0</v>
      </c>
      <c r="AP1678" s="11">
        <f t="shared" si="835"/>
        <v>0</v>
      </c>
      <c r="AQ1678" s="108">
        <f t="shared" si="836"/>
        <v>0</v>
      </c>
      <c r="AS1678" s="11">
        <f t="shared" si="837"/>
        <v>0</v>
      </c>
      <c r="AT1678" s="108">
        <f t="shared" si="838"/>
        <v>0</v>
      </c>
      <c r="AU1678" s="158" t="str">
        <f>IF(C1678="","",VLOOKUP(B1678,apoio!P:S,4,0))</f>
        <v/>
      </c>
    </row>
    <row r="1679" spans="1:47" ht="15" customHeight="1" x14ac:dyDescent="0.25">
      <c r="A1679" s="7" t="str">
        <f>IF('1_geral'!$D$27="","",'1_geral'!$A$27)</f>
        <v/>
      </c>
      <c r="B1679" s="49" t="str">
        <f>IF('1_geral'!$G$27="","",'1_geral'!$G$27)</f>
        <v/>
      </c>
      <c r="C1679" s="49" t="str">
        <f>IF('1_geral'!$D$27="","",'1_geral'!$D$27)</f>
        <v/>
      </c>
      <c r="D1679" s="35" t="str">
        <f>IF(C1679="","",1/'3_pessoal'!C$27)</f>
        <v/>
      </c>
      <c r="E1679" s="12">
        <f>IF(C1679="",0,'3_pessoal'!EX$27)</f>
        <v>0</v>
      </c>
      <c r="F1679" s="33">
        <f>IF(C1679="",0,'3_pessoal'!EZ$27)</f>
        <v>0</v>
      </c>
      <c r="G1679" s="12">
        <f t="shared" si="814"/>
        <v>0</v>
      </c>
      <c r="I1679" s="12">
        <f t="shared" si="812"/>
        <v>0</v>
      </c>
      <c r="J1679" s="12">
        <f t="shared" si="813"/>
        <v>0</v>
      </c>
      <c r="L1679" s="12">
        <f t="shared" si="815"/>
        <v>0</v>
      </c>
      <c r="M1679" s="33">
        <f t="shared" si="816"/>
        <v>0</v>
      </c>
      <c r="O1679" s="12">
        <f t="shared" si="817"/>
        <v>0</v>
      </c>
      <c r="P1679" s="33">
        <f t="shared" si="818"/>
        <v>0</v>
      </c>
      <c r="R1679" s="12">
        <f t="shared" si="819"/>
        <v>0</v>
      </c>
      <c r="S1679" s="33">
        <f t="shared" si="820"/>
        <v>0</v>
      </c>
      <c r="U1679" s="12">
        <f t="shared" si="821"/>
        <v>0</v>
      </c>
      <c r="V1679" s="33">
        <f t="shared" si="822"/>
        <v>0</v>
      </c>
      <c r="X1679" s="12">
        <f t="shared" si="823"/>
        <v>0</v>
      </c>
      <c r="Y1679" s="33">
        <f t="shared" si="824"/>
        <v>0</v>
      </c>
      <c r="AA1679" s="12">
        <f t="shared" si="825"/>
        <v>0</v>
      </c>
      <c r="AB1679" s="33">
        <f t="shared" si="826"/>
        <v>0</v>
      </c>
      <c r="AD1679" s="12">
        <f t="shared" si="827"/>
        <v>0</v>
      </c>
      <c r="AE1679" s="33">
        <f t="shared" si="828"/>
        <v>0</v>
      </c>
      <c r="AG1679" s="12">
        <f t="shared" si="829"/>
        <v>0</v>
      </c>
      <c r="AH1679" s="33">
        <f t="shared" si="830"/>
        <v>0</v>
      </c>
      <c r="AJ1679" s="12">
        <f t="shared" si="831"/>
        <v>0</v>
      </c>
      <c r="AK1679" s="33">
        <f t="shared" si="832"/>
        <v>0</v>
      </c>
      <c r="AM1679" s="12">
        <f t="shared" si="833"/>
        <v>0</v>
      </c>
      <c r="AN1679" s="33">
        <f t="shared" si="834"/>
        <v>0</v>
      </c>
      <c r="AP1679" s="12">
        <f t="shared" si="835"/>
        <v>0</v>
      </c>
      <c r="AQ1679" s="33">
        <f t="shared" si="836"/>
        <v>0</v>
      </c>
      <c r="AS1679" s="12">
        <f t="shared" si="837"/>
        <v>0</v>
      </c>
      <c r="AT1679" s="33">
        <f t="shared" si="838"/>
        <v>0</v>
      </c>
      <c r="AU1679" s="158" t="str">
        <f>IF(C1679="","",VLOOKUP(B1679,apoio!P:S,4,0))</f>
        <v/>
      </c>
    </row>
    <row r="1680" spans="1:47" ht="15" customHeight="1" x14ac:dyDescent="0.25">
      <c r="A1680" s="10" t="str">
        <f>IF('1_geral'!$D$28="","",'1_geral'!$A$28)</f>
        <v/>
      </c>
      <c r="B1680" s="48" t="str">
        <f>IF('1_geral'!$G$28="","",'1_geral'!$G$28)</f>
        <v/>
      </c>
      <c r="C1680" s="48" t="str">
        <f>IF('1_geral'!$D$28="","",'1_geral'!$D$28)</f>
        <v/>
      </c>
      <c r="D1680" s="35" t="str">
        <f>IF(C1680="","",1/'3_pessoal'!C$28)</f>
        <v/>
      </c>
      <c r="E1680" s="11">
        <f>IF(C1680="",0,'3_pessoal'!EX$28)</f>
        <v>0</v>
      </c>
      <c r="F1680" s="108">
        <f>IF(C1680="",0,'3_pessoal'!EZ$28)</f>
        <v>0</v>
      </c>
      <c r="G1680" s="11">
        <f t="shared" si="814"/>
        <v>0</v>
      </c>
      <c r="I1680" s="11">
        <f t="shared" si="812"/>
        <v>0</v>
      </c>
      <c r="J1680" s="112">
        <f t="shared" si="813"/>
        <v>0</v>
      </c>
      <c r="L1680" s="11">
        <f t="shared" si="815"/>
        <v>0</v>
      </c>
      <c r="M1680" s="108">
        <f t="shared" si="816"/>
        <v>0</v>
      </c>
      <c r="O1680" s="11">
        <f t="shared" si="817"/>
        <v>0</v>
      </c>
      <c r="P1680" s="108">
        <f t="shared" si="818"/>
        <v>0</v>
      </c>
      <c r="R1680" s="11">
        <f t="shared" si="819"/>
        <v>0</v>
      </c>
      <c r="S1680" s="108">
        <f t="shared" si="820"/>
        <v>0</v>
      </c>
      <c r="U1680" s="11">
        <f t="shared" si="821"/>
        <v>0</v>
      </c>
      <c r="V1680" s="108">
        <f t="shared" si="822"/>
        <v>0</v>
      </c>
      <c r="X1680" s="11">
        <f t="shared" si="823"/>
        <v>0</v>
      </c>
      <c r="Y1680" s="108">
        <f t="shared" si="824"/>
        <v>0</v>
      </c>
      <c r="AA1680" s="11">
        <f t="shared" si="825"/>
        <v>0</v>
      </c>
      <c r="AB1680" s="108">
        <f t="shared" si="826"/>
        <v>0</v>
      </c>
      <c r="AD1680" s="11">
        <f t="shared" si="827"/>
        <v>0</v>
      </c>
      <c r="AE1680" s="108">
        <f t="shared" si="828"/>
        <v>0</v>
      </c>
      <c r="AG1680" s="11">
        <f t="shared" si="829"/>
        <v>0</v>
      </c>
      <c r="AH1680" s="108">
        <f t="shared" si="830"/>
        <v>0</v>
      </c>
      <c r="AJ1680" s="11">
        <f t="shared" si="831"/>
        <v>0</v>
      </c>
      <c r="AK1680" s="108">
        <f t="shared" si="832"/>
        <v>0</v>
      </c>
      <c r="AM1680" s="11">
        <f t="shared" si="833"/>
        <v>0</v>
      </c>
      <c r="AN1680" s="108">
        <f t="shared" si="834"/>
        <v>0</v>
      </c>
      <c r="AP1680" s="11">
        <f t="shared" si="835"/>
        <v>0</v>
      </c>
      <c r="AQ1680" s="108">
        <f t="shared" si="836"/>
        <v>0</v>
      </c>
      <c r="AS1680" s="11">
        <f t="shared" si="837"/>
        <v>0</v>
      </c>
      <c r="AT1680" s="108">
        <f t="shared" si="838"/>
        <v>0</v>
      </c>
      <c r="AU1680" s="158" t="str">
        <f>IF(C1680="","",VLOOKUP(B1680,apoio!P:S,4,0))</f>
        <v/>
      </c>
    </row>
    <row r="1681" spans="1:47" ht="15" customHeight="1" x14ac:dyDescent="0.25">
      <c r="A1681" s="7" t="str">
        <f>IF('1_geral'!$D$29="","",'1_geral'!$A$29)</f>
        <v/>
      </c>
      <c r="B1681" s="49" t="str">
        <f>IF('1_geral'!$G$29="","",'1_geral'!$G$29)</f>
        <v/>
      </c>
      <c r="C1681" s="49" t="str">
        <f>IF('1_geral'!$D$29="","",'1_geral'!$D$29)</f>
        <v/>
      </c>
      <c r="D1681" s="35" t="str">
        <f>IF(C1681="","",1/'3_pessoal'!C$29)</f>
        <v/>
      </c>
      <c r="E1681" s="12">
        <f>IF(C1681="",0,'3_pessoal'!EX$29)</f>
        <v>0</v>
      </c>
      <c r="F1681" s="33">
        <f>IF(C1681="",0,'3_pessoal'!EZ$29)</f>
        <v>0</v>
      </c>
      <c r="G1681" s="12">
        <f t="shared" si="814"/>
        <v>0</v>
      </c>
      <c r="I1681" s="12">
        <f t="shared" si="812"/>
        <v>0</v>
      </c>
      <c r="J1681" s="12">
        <f t="shared" si="813"/>
        <v>0</v>
      </c>
      <c r="L1681" s="12">
        <f t="shared" si="815"/>
        <v>0</v>
      </c>
      <c r="M1681" s="33">
        <f t="shared" si="816"/>
        <v>0</v>
      </c>
      <c r="O1681" s="12">
        <f t="shared" si="817"/>
        <v>0</v>
      </c>
      <c r="P1681" s="33">
        <f t="shared" si="818"/>
        <v>0</v>
      </c>
      <c r="R1681" s="12">
        <f t="shared" si="819"/>
        <v>0</v>
      </c>
      <c r="S1681" s="33">
        <f t="shared" si="820"/>
        <v>0</v>
      </c>
      <c r="U1681" s="12">
        <f t="shared" si="821"/>
        <v>0</v>
      </c>
      <c r="V1681" s="33">
        <f t="shared" si="822"/>
        <v>0</v>
      </c>
      <c r="X1681" s="12">
        <f t="shared" si="823"/>
        <v>0</v>
      </c>
      <c r="Y1681" s="33">
        <f t="shared" si="824"/>
        <v>0</v>
      </c>
      <c r="AA1681" s="12">
        <f t="shared" si="825"/>
        <v>0</v>
      </c>
      <c r="AB1681" s="33">
        <f t="shared" si="826"/>
        <v>0</v>
      </c>
      <c r="AD1681" s="12">
        <f t="shared" si="827"/>
        <v>0</v>
      </c>
      <c r="AE1681" s="33">
        <f t="shared" si="828"/>
        <v>0</v>
      </c>
      <c r="AG1681" s="12">
        <f t="shared" si="829"/>
        <v>0</v>
      </c>
      <c r="AH1681" s="33">
        <f t="shared" si="830"/>
        <v>0</v>
      </c>
      <c r="AJ1681" s="12">
        <f t="shared" si="831"/>
        <v>0</v>
      </c>
      <c r="AK1681" s="33">
        <f t="shared" si="832"/>
        <v>0</v>
      </c>
      <c r="AM1681" s="12">
        <f t="shared" si="833"/>
        <v>0</v>
      </c>
      <c r="AN1681" s="33">
        <f t="shared" si="834"/>
        <v>0</v>
      </c>
      <c r="AP1681" s="12">
        <f t="shared" si="835"/>
        <v>0</v>
      </c>
      <c r="AQ1681" s="33">
        <f t="shared" si="836"/>
        <v>0</v>
      </c>
      <c r="AS1681" s="12">
        <f t="shared" si="837"/>
        <v>0</v>
      </c>
      <c r="AT1681" s="33">
        <f t="shared" si="838"/>
        <v>0</v>
      </c>
      <c r="AU1681" s="158" t="str">
        <f>IF(C1681="","",VLOOKUP(B1681,apoio!P:S,4,0))</f>
        <v/>
      </c>
    </row>
    <row r="1682" spans="1:47" ht="15" customHeight="1" x14ac:dyDescent="0.25">
      <c r="A1682" s="10" t="str">
        <f>IF('1_geral'!$D$30="","",'1_geral'!$A$30)</f>
        <v/>
      </c>
      <c r="B1682" s="48" t="str">
        <f>IF('1_geral'!$G$30="","",'1_geral'!$G$30)</f>
        <v/>
      </c>
      <c r="C1682" s="48" t="str">
        <f>IF('1_geral'!$D$30="","",'1_geral'!$D$30)</f>
        <v/>
      </c>
      <c r="D1682" s="35" t="str">
        <f>IF(C1682="","",1/'3_pessoal'!C$30)</f>
        <v/>
      </c>
      <c r="E1682" s="11">
        <f>IF(C1682="",0,'3_pessoal'!EX$30)</f>
        <v>0</v>
      </c>
      <c r="F1682" s="108">
        <f>IF(C1682="",0,'3_pessoal'!EZ$30)</f>
        <v>0</v>
      </c>
      <c r="G1682" s="11">
        <f t="shared" si="814"/>
        <v>0</v>
      </c>
      <c r="I1682" s="11">
        <f t="shared" si="812"/>
        <v>0</v>
      </c>
      <c r="J1682" s="112">
        <f t="shared" si="813"/>
        <v>0</v>
      </c>
      <c r="L1682" s="11">
        <f t="shared" si="815"/>
        <v>0</v>
      </c>
      <c r="M1682" s="108">
        <f t="shared" si="816"/>
        <v>0</v>
      </c>
      <c r="O1682" s="11">
        <f t="shared" si="817"/>
        <v>0</v>
      </c>
      <c r="P1682" s="108">
        <f t="shared" si="818"/>
        <v>0</v>
      </c>
      <c r="R1682" s="11">
        <f t="shared" si="819"/>
        <v>0</v>
      </c>
      <c r="S1682" s="108">
        <f t="shared" si="820"/>
        <v>0</v>
      </c>
      <c r="U1682" s="11">
        <f t="shared" si="821"/>
        <v>0</v>
      </c>
      <c r="V1682" s="108">
        <f t="shared" si="822"/>
        <v>0</v>
      </c>
      <c r="X1682" s="11">
        <f t="shared" si="823"/>
        <v>0</v>
      </c>
      <c r="Y1682" s="108">
        <f t="shared" si="824"/>
        <v>0</v>
      </c>
      <c r="AA1682" s="11">
        <f t="shared" si="825"/>
        <v>0</v>
      </c>
      <c r="AB1682" s="108">
        <f t="shared" si="826"/>
        <v>0</v>
      </c>
      <c r="AD1682" s="11">
        <f t="shared" si="827"/>
        <v>0</v>
      </c>
      <c r="AE1682" s="108">
        <f t="shared" si="828"/>
        <v>0</v>
      </c>
      <c r="AG1682" s="11">
        <f t="shared" si="829"/>
        <v>0</v>
      </c>
      <c r="AH1682" s="108">
        <f t="shared" si="830"/>
        <v>0</v>
      </c>
      <c r="AJ1682" s="11">
        <f t="shared" si="831"/>
        <v>0</v>
      </c>
      <c r="AK1682" s="108">
        <f t="shared" si="832"/>
        <v>0</v>
      </c>
      <c r="AM1682" s="11">
        <f t="shared" si="833"/>
        <v>0</v>
      </c>
      <c r="AN1682" s="108">
        <f t="shared" si="834"/>
        <v>0</v>
      </c>
      <c r="AP1682" s="11">
        <f t="shared" si="835"/>
        <v>0</v>
      </c>
      <c r="AQ1682" s="108">
        <f t="shared" si="836"/>
        <v>0</v>
      </c>
      <c r="AS1682" s="11">
        <f t="shared" si="837"/>
        <v>0</v>
      </c>
      <c r="AT1682" s="108">
        <f t="shared" si="838"/>
        <v>0</v>
      </c>
      <c r="AU1682" s="158" t="str">
        <f>IF(C1682="","",VLOOKUP(B1682,apoio!P:S,4,0))</f>
        <v/>
      </c>
    </row>
    <row r="1683" spans="1:47" ht="15" customHeight="1" x14ac:dyDescent="0.25">
      <c r="A1683" s="7" t="str">
        <f>IF('1_geral'!$D$31="","",'1_geral'!$A$31)</f>
        <v/>
      </c>
      <c r="B1683" s="49" t="str">
        <f>IF('1_geral'!$G$31="","",'1_geral'!$G$31)</f>
        <v/>
      </c>
      <c r="C1683" s="49" t="str">
        <f>IF('1_geral'!$D$31="","",'1_geral'!$D$31)</f>
        <v/>
      </c>
      <c r="D1683" s="35" t="str">
        <f>IF(C1683="","",1/'3_pessoal'!C$31)</f>
        <v/>
      </c>
      <c r="E1683" s="12">
        <f>IF(C1683="",0,'3_pessoal'!EX$31)</f>
        <v>0</v>
      </c>
      <c r="F1683" s="33">
        <f>IF(C1683="",0,'3_pessoal'!EZ$31)</f>
        <v>0</v>
      </c>
      <c r="G1683" s="12">
        <f t="shared" si="814"/>
        <v>0</v>
      </c>
      <c r="I1683" s="12">
        <f t="shared" si="812"/>
        <v>0</v>
      </c>
      <c r="J1683" s="12">
        <f t="shared" si="813"/>
        <v>0</v>
      </c>
      <c r="L1683" s="12">
        <f t="shared" si="815"/>
        <v>0</v>
      </c>
      <c r="M1683" s="33">
        <f t="shared" si="816"/>
        <v>0</v>
      </c>
      <c r="O1683" s="12">
        <f t="shared" si="817"/>
        <v>0</v>
      </c>
      <c r="P1683" s="33">
        <f t="shared" si="818"/>
        <v>0</v>
      </c>
      <c r="R1683" s="12">
        <f t="shared" si="819"/>
        <v>0</v>
      </c>
      <c r="S1683" s="33">
        <f t="shared" si="820"/>
        <v>0</v>
      </c>
      <c r="U1683" s="12">
        <f t="shared" si="821"/>
        <v>0</v>
      </c>
      <c r="V1683" s="33">
        <f t="shared" si="822"/>
        <v>0</v>
      </c>
      <c r="X1683" s="12">
        <f t="shared" si="823"/>
        <v>0</v>
      </c>
      <c r="Y1683" s="33">
        <f t="shared" si="824"/>
        <v>0</v>
      </c>
      <c r="AA1683" s="12">
        <f t="shared" si="825"/>
        <v>0</v>
      </c>
      <c r="AB1683" s="33">
        <f t="shared" si="826"/>
        <v>0</v>
      </c>
      <c r="AD1683" s="12">
        <f t="shared" si="827"/>
        <v>0</v>
      </c>
      <c r="AE1683" s="33">
        <f t="shared" si="828"/>
        <v>0</v>
      </c>
      <c r="AG1683" s="12">
        <f t="shared" si="829"/>
        <v>0</v>
      </c>
      <c r="AH1683" s="33">
        <f t="shared" si="830"/>
        <v>0</v>
      </c>
      <c r="AJ1683" s="12">
        <f t="shared" si="831"/>
        <v>0</v>
      </c>
      <c r="AK1683" s="33">
        <f t="shared" si="832"/>
        <v>0</v>
      </c>
      <c r="AM1683" s="12">
        <f t="shared" si="833"/>
        <v>0</v>
      </c>
      <c r="AN1683" s="33">
        <f t="shared" si="834"/>
        <v>0</v>
      </c>
      <c r="AP1683" s="12">
        <f t="shared" si="835"/>
        <v>0</v>
      </c>
      <c r="AQ1683" s="33">
        <f t="shared" si="836"/>
        <v>0</v>
      </c>
      <c r="AS1683" s="12">
        <f t="shared" si="837"/>
        <v>0</v>
      </c>
      <c r="AT1683" s="33">
        <f t="shared" si="838"/>
        <v>0</v>
      </c>
      <c r="AU1683" s="158" t="str">
        <f>IF(C1683="","",VLOOKUP(B1683,apoio!P:S,4,0))</f>
        <v/>
      </c>
    </row>
    <row r="1684" spans="1:47" ht="15" customHeight="1" x14ac:dyDescent="0.25">
      <c r="A1684" s="10" t="str">
        <f>IF('1_geral'!$D$32="","",'1_geral'!$A$32)</f>
        <v/>
      </c>
      <c r="B1684" s="48" t="str">
        <f>IF('1_geral'!$G$32="","",'1_geral'!$G$32)</f>
        <v/>
      </c>
      <c r="C1684" s="48" t="str">
        <f>IF('1_geral'!$D$32="","",'1_geral'!$D$32)</f>
        <v/>
      </c>
      <c r="D1684" s="35" t="str">
        <f>IF(C1684="","",1/'3_pessoal'!C$32)</f>
        <v/>
      </c>
      <c r="E1684" s="11">
        <f>IF(C1684="",0,'3_pessoal'!EX$32)</f>
        <v>0</v>
      </c>
      <c r="F1684" s="108">
        <f>IF(C1684="",0,'3_pessoal'!EZ$32)</f>
        <v>0</v>
      </c>
      <c r="G1684" s="11">
        <f t="shared" si="814"/>
        <v>0</v>
      </c>
      <c r="I1684" s="11">
        <f t="shared" si="812"/>
        <v>0</v>
      </c>
      <c r="J1684" s="112">
        <f t="shared" si="813"/>
        <v>0</v>
      </c>
      <c r="L1684" s="11">
        <f t="shared" si="815"/>
        <v>0</v>
      </c>
      <c r="M1684" s="108">
        <f t="shared" si="816"/>
        <v>0</v>
      </c>
      <c r="O1684" s="11">
        <f t="shared" si="817"/>
        <v>0</v>
      </c>
      <c r="P1684" s="108">
        <f t="shared" si="818"/>
        <v>0</v>
      </c>
      <c r="R1684" s="11">
        <f t="shared" si="819"/>
        <v>0</v>
      </c>
      <c r="S1684" s="108">
        <f t="shared" si="820"/>
        <v>0</v>
      </c>
      <c r="U1684" s="11">
        <f t="shared" si="821"/>
        <v>0</v>
      </c>
      <c r="V1684" s="108">
        <f t="shared" si="822"/>
        <v>0</v>
      </c>
      <c r="X1684" s="11">
        <f t="shared" si="823"/>
        <v>0</v>
      </c>
      <c r="Y1684" s="108">
        <f t="shared" si="824"/>
        <v>0</v>
      </c>
      <c r="AA1684" s="11">
        <f t="shared" si="825"/>
        <v>0</v>
      </c>
      <c r="AB1684" s="108">
        <f t="shared" si="826"/>
        <v>0</v>
      </c>
      <c r="AD1684" s="11">
        <f t="shared" si="827"/>
        <v>0</v>
      </c>
      <c r="AE1684" s="108">
        <f t="shared" si="828"/>
        <v>0</v>
      </c>
      <c r="AG1684" s="11">
        <f t="shared" si="829"/>
        <v>0</v>
      </c>
      <c r="AH1684" s="108">
        <f t="shared" si="830"/>
        <v>0</v>
      </c>
      <c r="AJ1684" s="11">
        <f t="shared" si="831"/>
        <v>0</v>
      </c>
      <c r="AK1684" s="108">
        <f t="shared" si="832"/>
        <v>0</v>
      </c>
      <c r="AM1684" s="11">
        <f t="shared" si="833"/>
        <v>0</v>
      </c>
      <c r="AN1684" s="108">
        <f t="shared" si="834"/>
        <v>0</v>
      </c>
      <c r="AP1684" s="11">
        <f t="shared" si="835"/>
        <v>0</v>
      </c>
      <c r="AQ1684" s="108">
        <f t="shared" si="836"/>
        <v>0</v>
      </c>
      <c r="AS1684" s="11">
        <f t="shared" si="837"/>
        <v>0</v>
      </c>
      <c r="AT1684" s="108">
        <f t="shared" si="838"/>
        <v>0</v>
      </c>
      <c r="AU1684" s="158" t="str">
        <f>IF(C1684="","",VLOOKUP(B1684,apoio!P:S,4,0))</f>
        <v/>
      </c>
    </row>
    <row r="1685" spans="1:47" ht="15" customHeight="1" x14ac:dyDescent="0.25">
      <c r="A1685" s="7" t="str">
        <f>IF('1_geral'!$D$33="","",'1_geral'!$A$33)</f>
        <v/>
      </c>
      <c r="B1685" s="49" t="str">
        <f>IF('1_geral'!$G$33="","",'1_geral'!$G$33)</f>
        <v/>
      </c>
      <c r="C1685" s="49" t="str">
        <f>IF('1_geral'!$D$33="","",'1_geral'!$D$33)</f>
        <v/>
      </c>
      <c r="D1685" s="35" t="str">
        <f>IF(C1685="","",1/'3_pessoal'!C$33)</f>
        <v/>
      </c>
      <c r="E1685" s="12">
        <f>IF(C1685="",0,'3_pessoal'!EX$33)</f>
        <v>0</v>
      </c>
      <c r="F1685" s="33">
        <f>IF(C1685="",0,'3_pessoal'!EZ$33)</f>
        <v>0</v>
      </c>
      <c r="G1685" s="12">
        <f t="shared" si="814"/>
        <v>0</v>
      </c>
      <c r="I1685" s="12">
        <f t="shared" si="812"/>
        <v>0</v>
      </c>
      <c r="J1685" s="12">
        <f t="shared" si="813"/>
        <v>0</v>
      </c>
      <c r="L1685" s="12">
        <f t="shared" si="815"/>
        <v>0</v>
      </c>
      <c r="M1685" s="33">
        <f t="shared" si="816"/>
        <v>0</v>
      </c>
      <c r="O1685" s="12">
        <f t="shared" si="817"/>
        <v>0</v>
      </c>
      <c r="P1685" s="33">
        <f t="shared" si="818"/>
        <v>0</v>
      </c>
      <c r="R1685" s="12">
        <f t="shared" si="819"/>
        <v>0</v>
      </c>
      <c r="S1685" s="33">
        <f t="shared" si="820"/>
        <v>0</v>
      </c>
      <c r="U1685" s="12">
        <f t="shared" si="821"/>
        <v>0</v>
      </c>
      <c r="V1685" s="33">
        <f t="shared" si="822"/>
        <v>0</v>
      </c>
      <c r="X1685" s="12">
        <f t="shared" si="823"/>
        <v>0</v>
      </c>
      <c r="Y1685" s="33">
        <f t="shared" si="824"/>
        <v>0</v>
      </c>
      <c r="AA1685" s="12">
        <f t="shared" si="825"/>
        <v>0</v>
      </c>
      <c r="AB1685" s="33">
        <f t="shared" si="826"/>
        <v>0</v>
      </c>
      <c r="AD1685" s="12">
        <f t="shared" si="827"/>
        <v>0</v>
      </c>
      <c r="AE1685" s="33">
        <f t="shared" si="828"/>
        <v>0</v>
      </c>
      <c r="AG1685" s="12">
        <f t="shared" si="829"/>
        <v>0</v>
      </c>
      <c r="AH1685" s="33">
        <f t="shared" si="830"/>
        <v>0</v>
      </c>
      <c r="AJ1685" s="12">
        <f t="shared" si="831"/>
        <v>0</v>
      </c>
      <c r="AK1685" s="33">
        <f t="shared" si="832"/>
        <v>0</v>
      </c>
      <c r="AM1685" s="12">
        <f t="shared" si="833"/>
        <v>0</v>
      </c>
      <c r="AN1685" s="33">
        <f t="shared" si="834"/>
        <v>0</v>
      </c>
      <c r="AP1685" s="12">
        <f t="shared" si="835"/>
        <v>0</v>
      </c>
      <c r="AQ1685" s="33">
        <f t="shared" si="836"/>
        <v>0</v>
      </c>
      <c r="AS1685" s="12">
        <f t="shared" si="837"/>
        <v>0</v>
      </c>
      <c r="AT1685" s="33">
        <f t="shared" si="838"/>
        <v>0</v>
      </c>
      <c r="AU1685" s="158" t="str">
        <f>IF(C1685="","",VLOOKUP(B1685,apoio!P:S,4,0))</f>
        <v/>
      </c>
    </row>
    <row r="1686" spans="1:47" ht="15" customHeight="1" x14ac:dyDescent="0.25">
      <c r="A1686" s="10" t="str">
        <f>IF('1_geral'!$D$34="","",'1_geral'!$A$34)</f>
        <v/>
      </c>
      <c r="B1686" s="48" t="str">
        <f>IF('1_geral'!$G$34="","",'1_geral'!$G$34)</f>
        <v/>
      </c>
      <c r="C1686" s="48" t="str">
        <f>IF('1_geral'!$D$34="","",'1_geral'!$D$34)</f>
        <v/>
      </c>
      <c r="D1686" s="35" t="str">
        <f>IF(C1686="","",1/'3_pessoal'!C$34)</f>
        <v/>
      </c>
      <c r="E1686" s="11">
        <f>IF(C1686="",0,'3_pessoal'!EX$34)</f>
        <v>0</v>
      </c>
      <c r="F1686" s="108">
        <f>IF(C1686="",0,'3_pessoal'!EZ$34)</f>
        <v>0</v>
      </c>
      <c r="G1686" s="11">
        <f t="shared" si="814"/>
        <v>0</v>
      </c>
      <c r="I1686" s="11">
        <f t="shared" si="812"/>
        <v>0</v>
      </c>
      <c r="J1686" s="112">
        <f t="shared" si="813"/>
        <v>0</v>
      </c>
      <c r="L1686" s="11">
        <f t="shared" si="815"/>
        <v>0</v>
      </c>
      <c r="M1686" s="108">
        <f t="shared" si="816"/>
        <v>0</v>
      </c>
      <c r="O1686" s="11">
        <f t="shared" si="817"/>
        <v>0</v>
      </c>
      <c r="P1686" s="108">
        <f t="shared" si="818"/>
        <v>0</v>
      </c>
      <c r="R1686" s="11">
        <f t="shared" si="819"/>
        <v>0</v>
      </c>
      <c r="S1686" s="108">
        <f t="shared" si="820"/>
        <v>0</v>
      </c>
      <c r="U1686" s="11">
        <f t="shared" si="821"/>
        <v>0</v>
      </c>
      <c r="V1686" s="108">
        <f t="shared" si="822"/>
        <v>0</v>
      </c>
      <c r="X1686" s="11">
        <f t="shared" si="823"/>
        <v>0</v>
      </c>
      <c r="Y1686" s="108">
        <f t="shared" si="824"/>
        <v>0</v>
      </c>
      <c r="AA1686" s="11">
        <f t="shared" si="825"/>
        <v>0</v>
      </c>
      <c r="AB1686" s="108">
        <f t="shared" si="826"/>
        <v>0</v>
      </c>
      <c r="AD1686" s="11">
        <f t="shared" si="827"/>
        <v>0</v>
      </c>
      <c r="AE1686" s="108">
        <f t="shared" si="828"/>
        <v>0</v>
      </c>
      <c r="AG1686" s="11">
        <f t="shared" si="829"/>
        <v>0</v>
      </c>
      <c r="AH1686" s="108">
        <f t="shared" si="830"/>
        <v>0</v>
      </c>
      <c r="AJ1686" s="11">
        <f t="shared" si="831"/>
        <v>0</v>
      </c>
      <c r="AK1686" s="108">
        <f t="shared" si="832"/>
        <v>0</v>
      </c>
      <c r="AM1686" s="11">
        <f t="shared" si="833"/>
        <v>0</v>
      </c>
      <c r="AN1686" s="108">
        <f t="shared" si="834"/>
        <v>0</v>
      </c>
      <c r="AP1686" s="11">
        <f t="shared" si="835"/>
        <v>0</v>
      </c>
      <c r="AQ1686" s="108">
        <f t="shared" si="836"/>
        <v>0</v>
      </c>
      <c r="AS1686" s="11">
        <f t="shared" si="837"/>
        <v>0</v>
      </c>
      <c r="AT1686" s="108">
        <f t="shared" si="838"/>
        <v>0</v>
      </c>
      <c r="AU1686" s="158" t="str">
        <f>IF(C1686="","",VLOOKUP(B1686,apoio!P:S,4,0))</f>
        <v/>
      </c>
    </row>
    <row r="1687" spans="1:47" ht="15" customHeight="1" x14ac:dyDescent="0.25">
      <c r="A1687" s="7" t="str">
        <f>IF('1_geral'!$D$35="","",'1_geral'!$A$35)</f>
        <v/>
      </c>
      <c r="B1687" s="49" t="str">
        <f>IF('1_geral'!$G$35="","",'1_geral'!$G$35)</f>
        <v/>
      </c>
      <c r="C1687" s="49" t="str">
        <f>IF('1_geral'!$D$35="","",'1_geral'!$D$35)</f>
        <v/>
      </c>
      <c r="D1687" s="35" t="str">
        <f>IF(C1687="","",1/'3_pessoal'!C$35)</f>
        <v/>
      </c>
      <c r="E1687" s="12">
        <f>IF(C1687="",0,'3_pessoal'!EX$35)</f>
        <v>0</v>
      </c>
      <c r="F1687" s="33">
        <f>IF(C1687="",0,'3_pessoal'!EZ$35)</f>
        <v>0</v>
      </c>
      <c r="G1687" s="12">
        <f t="shared" si="814"/>
        <v>0</v>
      </c>
      <c r="I1687" s="12">
        <f t="shared" si="812"/>
        <v>0</v>
      </c>
      <c r="J1687" s="12">
        <f t="shared" si="813"/>
        <v>0</v>
      </c>
      <c r="L1687" s="12">
        <f t="shared" si="815"/>
        <v>0</v>
      </c>
      <c r="M1687" s="33">
        <f t="shared" si="816"/>
        <v>0</v>
      </c>
      <c r="O1687" s="12">
        <f t="shared" si="817"/>
        <v>0</v>
      </c>
      <c r="P1687" s="33">
        <f t="shared" si="818"/>
        <v>0</v>
      </c>
      <c r="R1687" s="12">
        <f t="shared" si="819"/>
        <v>0</v>
      </c>
      <c r="S1687" s="33">
        <f t="shared" si="820"/>
        <v>0</v>
      </c>
      <c r="U1687" s="12">
        <f t="shared" si="821"/>
        <v>0</v>
      </c>
      <c r="V1687" s="33">
        <f t="shared" si="822"/>
        <v>0</v>
      </c>
      <c r="X1687" s="12">
        <f t="shared" si="823"/>
        <v>0</v>
      </c>
      <c r="Y1687" s="33">
        <f t="shared" si="824"/>
        <v>0</v>
      </c>
      <c r="AA1687" s="12">
        <f t="shared" si="825"/>
        <v>0</v>
      </c>
      <c r="AB1687" s="33">
        <f t="shared" si="826"/>
        <v>0</v>
      </c>
      <c r="AD1687" s="12">
        <f t="shared" si="827"/>
        <v>0</v>
      </c>
      <c r="AE1687" s="33">
        <f t="shared" si="828"/>
        <v>0</v>
      </c>
      <c r="AG1687" s="12">
        <f t="shared" si="829"/>
        <v>0</v>
      </c>
      <c r="AH1687" s="33">
        <f t="shared" si="830"/>
        <v>0</v>
      </c>
      <c r="AJ1687" s="12">
        <f t="shared" si="831"/>
        <v>0</v>
      </c>
      <c r="AK1687" s="33">
        <f t="shared" si="832"/>
        <v>0</v>
      </c>
      <c r="AM1687" s="12">
        <f t="shared" si="833"/>
        <v>0</v>
      </c>
      <c r="AN1687" s="33">
        <f t="shared" si="834"/>
        <v>0</v>
      </c>
      <c r="AP1687" s="12">
        <f t="shared" si="835"/>
        <v>0</v>
      </c>
      <c r="AQ1687" s="33">
        <f t="shared" si="836"/>
        <v>0</v>
      </c>
      <c r="AS1687" s="12">
        <f t="shared" si="837"/>
        <v>0</v>
      </c>
      <c r="AT1687" s="33">
        <f t="shared" si="838"/>
        <v>0</v>
      </c>
      <c r="AU1687" s="158" t="str">
        <f>IF(C1687="","",VLOOKUP(B1687,apoio!P:S,4,0))</f>
        <v/>
      </c>
    </row>
    <row r="1688" spans="1:47" ht="15" customHeight="1" x14ac:dyDescent="0.25">
      <c r="A1688" s="10" t="str">
        <f>IF('1_geral'!$D$36="","",'1_geral'!$A$36)</f>
        <v/>
      </c>
      <c r="B1688" s="48" t="str">
        <f>IF('1_geral'!$G$36="","",'1_geral'!$G$36)</f>
        <v/>
      </c>
      <c r="C1688" s="48" t="str">
        <f>IF('1_geral'!$D$36="","",'1_geral'!$D$36)</f>
        <v/>
      </c>
      <c r="D1688" s="35" t="str">
        <f>IF(C1688="","",1/'3_pessoal'!C$36)</f>
        <v/>
      </c>
      <c r="E1688" s="11">
        <f>IF(C1688="",0,'3_pessoal'!EX$36)</f>
        <v>0</v>
      </c>
      <c r="F1688" s="108">
        <f>IF(C1688="",0,'3_pessoal'!EZ$36)</f>
        <v>0</v>
      </c>
      <c r="G1688" s="11">
        <f t="shared" si="814"/>
        <v>0</v>
      </c>
      <c r="I1688" s="11">
        <f t="shared" si="812"/>
        <v>0</v>
      </c>
      <c r="J1688" s="112">
        <f t="shared" si="813"/>
        <v>0</v>
      </c>
      <c r="L1688" s="11">
        <f t="shared" si="815"/>
        <v>0</v>
      </c>
      <c r="M1688" s="108">
        <f t="shared" si="816"/>
        <v>0</v>
      </c>
      <c r="O1688" s="11">
        <f t="shared" si="817"/>
        <v>0</v>
      </c>
      <c r="P1688" s="108">
        <f t="shared" si="818"/>
        <v>0</v>
      </c>
      <c r="R1688" s="11">
        <f t="shared" si="819"/>
        <v>0</v>
      </c>
      <c r="S1688" s="108">
        <f t="shared" si="820"/>
        <v>0</v>
      </c>
      <c r="U1688" s="11">
        <f t="shared" si="821"/>
        <v>0</v>
      </c>
      <c r="V1688" s="108">
        <f t="shared" si="822"/>
        <v>0</v>
      </c>
      <c r="X1688" s="11">
        <f t="shared" si="823"/>
        <v>0</v>
      </c>
      <c r="Y1688" s="108">
        <f t="shared" si="824"/>
        <v>0</v>
      </c>
      <c r="AA1688" s="11">
        <f t="shared" si="825"/>
        <v>0</v>
      </c>
      <c r="AB1688" s="108">
        <f t="shared" si="826"/>
        <v>0</v>
      </c>
      <c r="AD1688" s="11">
        <f t="shared" si="827"/>
        <v>0</v>
      </c>
      <c r="AE1688" s="108">
        <f t="shared" si="828"/>
        <v>0</v>
      </c>
      <c r="AG1688" s="11">
        <f t="shared" si="829"/>
        <v>0</v>
      </c>
      <c r="AH1688" s="108">
        <f t="shared" si="830"/>
        <v>0</v>
      </c>
      <c r="AJ1688" s="11">
        <f t="shared" si="831"/>
        <v>0</v>
      </c>
      <c r="AK1688" s="108">
        <f t="shared" si="832"/>
        <v>0</v>
      </c>
      <c r="AM1688" s="11">
        <f t="shared" si="833"/>
        <v>0</v>
      </c>
      <c r="AN1688" s="108">
        <f t="shared" si="834"/>
        <v>0</v>
      </c>
      <c r="AP1688" s="11">
        <f t="shared" si="835"/>
        <v>0</v>
      </c>
      <c r="AQ1688" s="108">
        <f t="shared" si="836"/>
        <v>0</v>
      </c>
      <c r="AS1688" s="11">
        <f t="shared" si="837"/>
        <v>0</v>
      </c>
      <c r="AT1688" s="108">
        <f t="shared" si="838"/>
        <v>0</v>
      </c>
      <c r="AU1688" s="158" t="str">
        <f>IF(C1688="","",VLOOKUP(B1688,apoio!P:S,4,0))</f>
        <v/>
      </c>
    </row>
    <row r="1689" spans="1:47" ht="15" customHeight="1" x14ac:dyDescent="0.25">
      <c r="A1689" s="7" t="str">
        <f>IF('1_geral'!$D$37="","",'1_geral'!$A$37)</f>
        <v/>
      </c>
      <c r="B1689" s="49" t="str">
        <f>IF('1_geral'!$G$37="","",'1_geral'!$G$37)</f>
        <v/>
      </c>
      <c r="C1689" s="49" t="str">
        <f>IF('1_geral'!$D$37="","",'1_geral'!$D$37)</f>
        <v/>
      </c>
      <c r="D1689" s="35" t="str">
        <f>IF(C1689="","",1/'3_pessoal'!C$37)</f>
        <v/>
      </c>
      <c r="E1689" s="12">
        <f>IF(C1689="",0,'3_pessoal'!EX$37)</f>
        <v>0</v>
      </c>
      <c r="F1689" s="33">
        <f>IF(C1689="",0,'3_pessoal'!EZ$37)</f>
        <v>0</v>
      </c>
      <c r="G1689" s="12">
        <f t="shared" si="814"/>
        <v>0</v>
      </c>
      <c r="I1689" s="12">
        <f t="shared" si="812"/>
        <v>0</v>
      </c>
      <c r="J1689" s="12">
        <f t="shared" si="813"/>
        <v>0</v>
      </c>
      <c r="L1689" s="12">
        <f t="shared" si="815"/>
        <v>0</v>
      </c>
      <c r="M1689" s="33">
        <f t="shared" si="816"/>
        <v>0</v>
      </c>
      <c r="O1689" s="12">
        <f t="shared" si="817"/>
        <v>0</v>
      </c>
      <c r="P1689" s="33">
        <f t="shared" si="818"/>
        <v>0</v>
      </c>
      <c r="R1689" s="12">
        <f t="shared" si="819"/>
        <v>0</v>
      </c>
      <c r="S1689" s="33">
        <f t="shared" si="820"/>
        <v>0</v>
      </c>
      <c r="U1689" s="12">
        <f t="shared" si="821"/>
        <v>0</v>
      </c>
      <c r="V1689" s="33">
        <f t="shared" si="822"/>
        <v>0</v>
      </c>
      <c r="X1689" s="12">
        <f t="shared" si="823"/>
        <v>0</v>
      </c>
      <c r="Y1689" s="33">
        <f t="shared" si="824"/>
        <v>0</v>
      </c>
      <c r="AA1689" s="12">
        <f t="shared" si="825"/>
        <v>0</v>
      </c>
      <c r="AB1689" s="33">
        <f t="shared" si="826"/>
        <v>0</v>
      </c>
      <c r="AD1689" s="12">
        <f t="shared" si="827"/>
        <v>0</v>
      </c>
      <c r="AE1689" s="33">
        <f t="shared" si="828"/>
        <v>0</v>
      </c>
      <c r="AG1689" s="12">
        <f t="shared" si="829"/>
        <v>0</v>
      </c>
      <c r="AH1689" s="33">
        <f t="shared" si="830"/>
        <v>0</v>
      </c>
      <c r="AJ1689" s="12">
        <f t="shared" si="831"/>
        <v>0</v>
      </c>
      <c r="AK1689" s="33">
        <f t="shared" si="832"/>
        <v>0</v>
      </c>
      <c r="AM1689" s="12">
        <f t="shared" si="833"/>
        <v>0</v>
      </c>
      <c r="AN1689" s="33">
        <f t="shared" si="834"/>
        <v>0</v>
      </c>
      <c r="AP1689" s="12">
        <f t="shared" si="835"/>
        <v>0</v>
      </c>
      <c r="AQ1689" s="33">
        <f t="shared" si="836"/>
        <v>0</v>
      </c>
      <c r="AS1689" s="12">
        <f t="shared" si="837"/>
        <v>0</v>
      </c>
      <c r="AT1689" s="33">
        <f t="shared" si="838"/>
        <v>0</v>
      </c>
      <c r="AU1689" s="158" t="str">
        <f>IF(C1689="","",VLOOKUP(B1689,apoio!P:S,4,0))</f>
        <v/>
      </c>
    </row>
    <row r="1690" spans="1:47" ht="15" customHeight="1" x14ac:dyDescent="0.25">
      <c r="A1690" s="10" t="str">
        <f>IF('1_geral'!$D$38="","",'1_geral'!$A$38)</f>
        <v/>
      </c>
      <c r="B1690" s="48" t="str">
        <f>IF('1_geral'!$G$38="","",'1_geral'!$G$38)</f>
        <v/>
      </c>
      <c r="C1690" s="48" t="str">
        <f>IF('1_geral'!$D$38="","",'1_geral'!$D$38)</f>
        <v/>
      </c>
      <c r="D1690" s="35" t="str">
        <f>IF(C1690="","",1/'3_pessoal'!C$38)</f>
        <v/>
      </c>
      <c r="E1690" s="11">
        <f>IF(C1690="",0,'3_pessoal'!EX$38)</f>
        <v>0</v>
      </c>
      <c r="F1690" s="108">
        <f>IF(C1690="",0,'3_pessoal'!EZ$38)</f>
        <v>0</v>
      </c>
      <c r="G1690" s="11">
        <f t="shared" si="814"/>
        <v>0</v>
      </c>
      <c r="I1690" s="11">
        <f t="shared" si="812"/>
        <v>0</v>
      </c>
      <c r="J1690" s="112">
        <f t="shared" si="813"/>
        <v>0</v>
      </c>
      <c r="L1690" s="11">
        <f t="shared" si="815"/>
        <v>0</v>
      </c>
      <c r="M1690" s="108">
        <f t="shared" si="816"/>
        <v>0</v>
      </c>
      <c r="O1690" s="11">
        <f t="shared" si="817"/>
        <v>0</v>
      </c>
      <c r="P1690" s="108">
        <f t="shared" si="818"/>
        <v>0</v>
      </c>
      <c r="R1690" s="11">
        <f t="shared" si="819"/>
        <v>0</v>
      </c>
      <c r="S1690" s="108">
        <f t="shared" si="820"/>
        <v>0</v>
      </c>
      <c r="U1690" s="11">
        <f t="shared" si="821"/>
        <v>0</v>
      </c>
      <c r="V1690" s="108">
        <f t="shared" si="822"/>
        <v>0</v>
      </c>
      <c r="X1690" s="11">
        <f t="shared" si="823"/>
        <v>0</v>
      </c>
      <c r="Y1690" s="108">
        <f t="shared" si="824"/>
        <v>0</v>
      </c>
      <c r="AA1690" s="11">
        <f t="shared" si="825"/>
        <v>0</v>
      </c>
      <c r="AB1690" s="108">
        <f t="shared" si="826"/>
        <v>0</v>
      </c>
      <c r="AD1690" s="11">
        <f t="shared" si="827"/>
        <v>0</v>
      </c>
      <c r="AE1690" s="108">
        <f t="shared" si="828"/>
        <v>0</v>
      </c>
      <c r="AG1690" s="11">
        <f t="shared" si="829"/>
        <v>0</v>
      </c>
      <c r="AH1690" s="108">
        <f t="shared" si="830"/>
        <v>0</v>
      </c>
      <c r="AJ1690" s="11">
        <f t="shared" si="831"/>
        <v>0</v>
      </c>
      <c r="AK1690" s="108">
        <f t="shared" si="832"/>
        <v>0</v>
      </c>
      <c r="AM1690" s="11">
        <f t="shared" si="833"/>
        <v>0</v>
      </c>
      <c r="AN1690" s="108">
        <f t="shared" si="834"/>
        <v>0</v>
      </c>
      <c r="AP1690" s="11">
        <f t="shared" si="835"/>
        <v>0</v>
      </c>
      <c r="AQ1690" s="108">
        <f t="shared" si="836"/>
        <v>0</v>
      </c>
      <c r="AS1690" s="11">
        <f t="shared" si="837"/>
        <v>0</v>
      </c>
      <c r="AT1690" s="108">
        <f t="shared" si="838"/>
        <v>0</v>
      </c>
      <c r="AU1690" s="158" t="str">
        <f>IF(C1690="","",VLOOKUP(B1690,apoio!P:S,4,0))</f>
        <v/>
      </c>
    </row>
    <row r="1691" spans="1:47" ht="15" customHeight="1" x14ac:dyDescent="0.25">
      <c r="A1691" s="7" t="str">
        <f>IF('1_geral'!$D$39="","",'1_geral'!$A$39)</f>
        <v/>
      </c>
      <c r="B1691" s="49" t="str">
        <f>IF('1_geral'!$G$39="","",'1_geral'!$G$39)</f>
        <v/>
      </c>
      <c r="C1691" s="49" t="str">
        <f>IF('1_geral'!$D$39="","",'1_geral'!$D$39)</f>
        <v/>
      </c>
      <c r="D1691" s="35" t="str">
        <f>IF(C1691="","",1/'3_pessoal'!C$39)</f>
        <v/>
      </c>
      <c r="E1691" s="12">
        <f>IF(C1691="",0,'3_pessoal'!EX$39)</f>
        <v>0</v>
      </c>
      <c r="F1691" s="33">
        <f>IF(C1691="",0,'3_pessoal'!EZ$39)</f>
        <v>0</v>
      </c>
      <c r="G1691" s="12">
        <f t="shared" si="814"/>
        <v>0</v>
      </c>
      <c r="I1691" s="12">
        <f t="shared" si="812"/>
        <v>0</v>
      </c>
      <c r="J1691" s="12">
        <f t="shared" si="813"/>
        <v>0</v>
      </c>
      <c r="L1691" s="12">
        <f t="shared" si="815"/>
        <v>0</v>
      </c>
      <c r="M1691" s="33">
        <f t="shared" si="816"/>
        <v>0</v>
      </c>
      <c r="O1691" s="12">
        <f t="shared" si="817"/>
        <v>0</v>
      </c>
      <c r="P1691" s="33">
        <f t="shared" si="818"/>
        <v>0</v>
      </c>
      <c r="R1691" s="12">
        <f t="shared" si="819"/>
        <v>0</v>
      </c>
      <c r="S1691" s="33">
        <f t="shared" si="820"/>
        <v>0</v>
      </c>
      <c r="U1691" s="12">
        <f t="shared" si="821"/>
        <v>0</v>
      </c>
      <c r="V1691" s="33">
        <f t="shared" si="822"/>
        <v>0</v>
      </c>
      <c r="X1691" s="12">
        <f t="shared" si="823"/>
        <v>0</v>
      </c>
      <c r="Y1691" s="33">
        <f t="shared" si="824"/>
        <v>0</v>
      </c>
      <c r="AA1691" s="12">
        <f t="shared" si="825"/>
        <v>0</v>
      </c>
      <c r="AB1691" s="33">
        <f t="shared" si="826"/>
        <v>0</v>
      </c>
      <c r="AD1691" s="12">
        <f t="shared" si="827"/>
        <v>0</v>
      </c>
      <c r="AE1691" s="33">
        <f t="shared" si="828"/>
        <v>0</v>
      </c>
      <c r="AG1691" s="12">
        <f t="shared" si="829"/>
        <v>0</v>
      </c>
      <c r="AH1691" s="33">
        <f t="shared" si="830"/>
        <v>0</v>
      </c>
      <c r="AJ1691" s="12">
        <f t="shared" si="831"/>
        <v>0</v>
      </c>
      <c r="AK1691" s="33">
        <f t="shared" si="832"/>
        <v>0</v>
      </c>
      <c r="AM1691" s="12">
        <f t="shared" si="833"/>
        <v>0</v>
      </c>
      <c r="AN1691" s="33">
        <f t="shared" si="834"/>
        <v>0</v>
      </c>
      <c r="AP1691" s="12">
        <f t="shared" si="835"/>
        <v>0</v>
      </c>
      <c r="AQ1691" s="33">
        <f t="shared" si="836"/>
        <v>0</v>
      </c>
      <c r="AS1691" s="12">
        <f t="shared" si="837"/>
        <v>0</v>
      </c>
      <c r="AT1691" s="33">
        <f t="shared" si="838"/>
        <v>0</v>
      </c>
      <c r="AU1691" s="158" t="str">
        <f>IF(C1691="","",VLOOKUP(B1691,apoio!P:S,4,0))</f>
        <v/>
      </c>
    </row>
    <row r="1692" spans="1:47" ht="15" customHeight="1" x14ac:dyDescent="0.25">
      <c r="A1692" s="10" t="str">
        <f>IF('1_geral'!$D$40="","",'1_geral'!$A$40)</f>
        <v/>
      </c>
      <c r="B1692" s="48" t="str">
        <f>IF('1_geral'!$G$40="","",'1_geral'!$G$40)</f>
        <v/>
      </c>
      <c r="C1692" s="48" t="str">
        <f>IF('1_geral'!$D$40="","",'1_geral'!$D$40)</f>
        <v/>
      </c>
      <c r="D1692" s="35" t="str">
        <f>IF(C1692="","",1/'3_pessoal'!C$40)</f>
        <v/>
      </c>
      <c r="E1692" s="11">
        <f>IF(C1692="",0,'3_pessoal'!EX$40)</f>
        <v>0</v>
      </c>
      <c r="F1692" s="108">
        <f>IF(C1692="",0,'3_pessoal'!EZ$40)</f>
        <v>0</v>
      </c>
      <c r="G1692" s="11">
        <f t="shared" si="814"/>
        <v>0</v>
      </c>
      <c r="I1692" s="11">
        <f t="shared" si="812"/>
        <v>0</v>
      </c>
      <c r="J1692" s="112">
        <f t="shared" si="813"/>
        <v>0</v>
      </c>
      <c r="L1692" s="11">
        <f t="shared" si="815"/>
        <v>0</v>
      </c>
      <c r="M1692" s="108">
        <f t="shared" si="816"/>
        <v>0</v>
      </c>
      <c r="O1692" s="11">
        <f t="shared" si="817"/>
        <v>0</v>
      </c>
      <c r="P1692" s="108">
        <f t="shared" si="818"/>
        <v>0</v>
      </c>
      <c r="R1692" s="11">
        <f t="shared" si="819"/>
        <v>0</v>
      </c>
      <c r="S1692" s="108">
        <f t="shared" si="820"/>
        <v>0</v>
      </c>
      <c r="U1692" s="11">
        <f t="shared" si="821"/>
        <v>0</v>
      </c>
      <c r="V1692" s="108">
        <f t="shared" si="822"/>
        <v>0</v>
      </c>
      <c r="X1692" s="11">
        <f t="shared" si="823"/>
        <v>0</v>
      </c>
      <c r="Y1692" s="108">
        <f t="shared" si="824"/>
        <v>0</v>
      </c>
      <c r="AA1692" s="11">
        <f t="shared" si="825"/>
        <v>0</v>
      </c>
      <c r="AB1692" s="108">
        <f t="shared" si="826"/>
        <v>0</v>
      </c>
      <c r="AD1692" s="11">
        <f t="shared" si="827"/>
        <v>0</v>
      </c>
      <c r="AE1692" s="108">
        <f t="shared" si="828"/>
        <v>0</v>
      </c>
      <c r="AG1692" s="11">
        <f t="shared" si="829"/>
        <v>0</v>
      </c>
      <c r="AH1692" s="108">
        <f t="shared" si="830"/>
        <v>0</v>
      </c>
      <c r="AJ1692" s="11">
        <f t="shared" si="831"/>
        <v>0</v>
      </c>
      <c r="AK1692" s="108">
        <f t="shared" si="832"/>
        <v>0</v>
      </c>
      <c r="AM1692" s="11">
        <f t="shared" si="833"/>
        <v>0</v>
      </c>
      <c r="AN1692" s="108">
        <f t="shared" si="834"/>
        <v>0</v>
      </c>
      <c r="AP1692" s="11">
        <f t="shared" si="835"/>
        <v>0</v>
      </c>
      <c r="AQ1692" s="108">
        <f t="shared" si="836"/>
        <v>0</v>
      </c>
      <c r="AS1692" s="11">
        <f t="shared" si="837"/>
        <v>0</v>
      </c>
      <c r="AT1692" s="108">
        <f t="shared" si="838"/>
        <v>0</v>
      </c>
      <c r="AU1692" s="158" t="str">
        <f>IF(C1692="","",VLOOKUP(B1692,apoio!P:S,4,0))</f>
        <v/>
      </c>
    </row>
    <row r="1693" spans="1:47" ht="15" customHeight="1" x14ac:dyDescent="0.25">
      <c r="A1693" s="7" t="str">
        <f>IF('1_geral'!$D$41="","",'1_geral'!$A$41)</f>
        <v/>
      </c>
      <c r="B1693" s="49" t="str">
        <f>IF('1_geral'!$G$41="","",'1_geral'!$G$41)</f>
        <v/>
      </c>
      <c r="C1693" s="49" t="str">
        <f>IF('1_geral'!$D$41="","",'1_geral'!$D$41)</f>
        <v/>
      </c>
      <c r="D1693" s="35" t="str">
        <f>IF(C1693="","",1/'3_pessoal'!C$41)</f>
        <v/>
      </c>
      <c r="E1693" s="12">
        <f>IF(C1693="",0,'3_pessoal'!EX$41)</f>
        <v>0</v>
      </c>
      <c r="F1693" s="33">
        <f>IF(C1693="",0,'3_pessoal'!EZ$41)</f>
        <v>0</v>
      </c>
      <c r="G1693" s="12">
        <f t="shared" si="814"/>
        <v>0</v>
      </c>
      <c r="I1693" s="12">
        <f t="shared" si="812"/>
        <v>0</v>
      </c>
      <c r="J1693" s="12">
        <f t="shared" si="813"/>
        <v>0</v>
      </c>
      <c r="L1693" s="12">
        <f t="shared" si="815"/>
        <v>0</v>
      </c>
      <c r="M1693" s="33">
        <f t="shared" si="816"/>
        <v>0</v>
      </c>
      <c r="O1693" s="12">
        <f t="shared" si="817"/>
        <v>0</v>
      </c>
      <c r="P1693" s="33">
        <f t="shared" si="818"/>
        <v>0</v>
      </c>
      <c r="R1693" s="12">
        <f t="shared" si="819"/>
        <v>0</v>
      </c>
      <c r="S1693" s="33">
        <f t="shared" si="820"/>
        <v>0</v>
      </c>
      <c r="U1693" s="12">
        <f t="shared" si="821"/>
        <v>0</v>
      </c>
      <c r="V1693" s="33">
        <f t="shared" si="822"/>
        <v>0</v>
      </c>
      <c r="X1693" s="12">
        <f t="shared" si="823"/>
        <v>0</v>
      </c>
      <c r="Y1693" s="33">
        <f t="shared" si="824"/>
        <v>0</v>
      </c>
      <c r="AA1693" s="12">
        <f t="shared" si="825"/>
        <v>0</v>
      </c>
      <c r="AB1693" s="33">
        <f t="shared" si="826"/>
        <v>0</v>
      </c>
      <c r="AD1693" s="12">
        <f t="shared" si="827"/>
        <v>0</v>
      </c>
      <c r="AE1693" s="33">
        <f t="shared" si="828"/>
        <v>0</v>
      </c>
      <c r="AG1693" s="12">
        <f t="shared" si="829"/>
        <v>0</v>
      </c>
      <c r="AH1693" s="33">
        <f t="shared" si="830"/>
        <v>0</v>
      </c>
      <c r="AJ1693" s="12">
        <f t="shared" si="831"/>
        <v>0</v>
      </c>
      <c r="AK1693" s="33">
        <f t="shared" si="832"/>
        <v>0</v>
      </c>
      <c r="AM1693" s="12">
        <f t="shared" si="833"/>
        <v>0</v>
      </c>
      <c r="AN1693" s="33">
        <f t="shared" si="834"/>
        <v>0</v>
      </c>
      <c r="AP1693" s="12">
        <f t="shared" si="835"/>
        <v>0</v>
      </c>
      <c r="AQ1693" s="33">
        <f t="shared" si="836"/>
        <v>0</v>
      </c>
      <c r="AS1693" s="12">
        <f t="shared" si="837"/>
        <v>0</v>
      </c>
      <c r="AT1693" s="33">
        <f t="shared" si="838"/>
        <v>0</v>
      </c>
      <c r="AU1693" s="158" t="str">
        <f>IF(C1693="","",VLOOKUP(B1693,apoio!P:S,4,0))</f>
        <v/>
      </c>
    </row>
    <row r="1694" spans="1:47" ht="15" customHeight="1" x14ac:dyDescent="0.25">
      <c r="A1694" s="10" t="str">
        <f>IF('1_geral'!$D$42="","",'1_geral'!$A$42)</f>
        <v/>
      </c>
      <c r="B1694" s="48" t="str">
        <f>IF('1_geral'!$G$42="","",'1_geral'!$G$42)</f>
        <v/>
      </c>
      <c r="C1694" s="48" t="str">
        <f>IF('1_geral'!$D$42="","",'1_geral'!$D$42)</f>
        <v/>
      </c>
      <c r="D1694" s="35" t="str">
        <f>IF(C1694="","",1/'3_pessoal'!C$42)</f>
        <v/>
      </c>
      <c r="E1694" s="11">
        <f>IF(C1694="",0,'3_pessoal'!EX$42)</f>
        <v>0</v>
      </c>
      <c r="F1694" s="108">
        <f>IF(C1694="",0,'3_pessoal'!EZ$42)</f>
        <v>0</v>
      </c>
      <c r="G1694" s="11">
        <f t="shared" si="814"/>
        <v>0</v>
      </c>
      <c r="I1694" s="11">
        <f t="shared" ref="I1694:I1711" si="839">IF(C1694="",0,SUM(L1694,O1694,R1694,U1694,X1694,AA1694,AD1694,AG1694,AJ1694,AM1694,AP1694,AS1694))</f>
        <v>0</v>
      </c>
      <c r="J1694" s="112">
        <f t="shared" ref="J1694:J1711" si="840">IF(C1694="",0,SUM(M1694,P1694,S1694,V1694,Y1694,AB1694,AE1694,AH1694,AK1694,AN1694,AQ1694,AT1694))</f>
        <v>0</v>
      </c>
      <c r="L1694" s="11">
        <f t="shared" si="815"/>
        <v>0</v>
      </c>
      <c r="M1694" s="108">
        <f t="shared" si="816"/>
        <v>0</v>
      </c>
      <c r="O1694" s="11">
        <f t="shared" si="817"/>
        <v>0</v>
      </c>
      <c r="P1694" s="108">
        <f t="shared" si="818"/>
        <v>0</v>
      </c>
      <c r="R1694" s="11">
        <f t="shared" si="819"/>
        <v>0</v>
      </c>
      <c r="S1694" s="108">
        <f t="shared" si="820"/>
        <v>0</v>
      </c>
      <c r="U1694" s="11">
        <f t="shared" si="821"/>
        <v>0</v>
      </c>
      <c r="V1694" s="108">
        <f t="shared" si="822"/>
        <v>0</v>
      </c>
      <c r="X1694" s="11">
        <f t="shared" si="823"/>
        <v>0</v>
      </c>
      <c r="Y1694" s="108">
        <f t="shared" si="824"/>
        <v>0</v>
      </c>
      <c r="AA1694" s="11">
        <f t="shared" si="825"/>
        <v>0</v>
      </c>
      <c r="AB1694" s="108">
        <f t="shared" si="826"/>
        <v>0</v>
      </c>
      <c r="AD1694" s="11">
        <f t="shared" si="827"/>
        <v>0</v>
      </c>
      <c r="AE1694" s="108">
        <f t="shared" si="828"/>
        <v>0</v>
      </c>
      <c r="AG1694" s="11">
        <f t="shared" si="829"/>
        <v>0</v>
      </c>
      <c r="AH1694" s="108">
        <f t="shared" si="830"/>
        <v>0</v>
      </c>
      <c r="AJ1694" s="11">
        <f t="shared" si="831"/>
        <v>0</v>
      </c>
      <c r="AK1694" s="108">
        <f t="shared" si="832"/>
        <v>0</v>
      </c>
      <c r="AM1694" s="11">
        <f t="shared" si="833"/>
        <v>0</v>
      </c>
      <c r="AN1694" s="108">
        <f t="shared" si="834"/>
        <v>0</v>
      </c>
      <c r="AP1694" s="11">
        <f t="shared" si="835"/>
        <v>0</v>
      </c>
      <c r="AQ1694" s="108">
        <f t="shared" si="836"/>
        <v>0</v>
      </c>
      <c r="AS1694" s="11">
        <f t="shared" si="837"/>
        <v>0</v>
      </c>
      <c r="AT1694" s="108">
        <f t="shared" si="838"/>
        <v>0</v>
      </c>
      <c r="AU1694" s="158" t="str">
        <f>IF(C1694="","",VLOOKUP(B1694,apoio!P:S,4,0))</f>
        <v/>
      </c>
    </row>
    <row r="1695" spans="1:47" ht="15" customHeight="1" x14ac:dyDescent="0.25">
      <c r="A1695" s="7" t="str">
        <f>IF('1_geral'!$D$43="","",'1_geral'!$A$43)</f>
        <v/>
      </c>
      <c r="B1695" s="49" t="str">
        <f>IF('1_geral'!$G$43="","",'1_geral'!$G$43)</f>
        <v/>
      </c>
      <c r="C1695" s="49" t="str">
        <f>IF('1_geral'!$D$43="","",'1_geral'!$D$43)</f>
        <v/>
      </c>
      <c r="D1695" s="35" t="str">
        <f>IF(C1695="","",1/'3_pessoal'!C$43)</f>
        <v/>
      </c>
      <c r="E1695" s="12">
        <f>IF(C1695="",0,'3_pessoal'!EX$43)</f>
        <v>0</v>
      </c>
      <c r="F1695" s="33">
        <f>IF(C1695="",0,'3_pessoal'!EZ$43)</f>
        <v>0</v>
      </c>
      <c r="G1695" s="12">
        <f t="shared" si="814"/>
        <v>0</v>
      </c>
      <c r="I1695" s="12">
        <f t="shared" si="839"/>
        <v>0</v>
      </c>
      <c r="J1695" s="12">
        <f t="shared" si="840"/>
        <v>0</v>
      </c>
      <c r="L1695" s="12">
        <f t="shared" si="815"/>
        <v>0</v>
      </c>
      <c r="M1695" s="33">
        <f t="shared" si="816"/>
        <v>0</v>
      </c>
      <c r="O1695" s="12">
        <f t="shared" si="817"/>
        <v>0</v>
      </c>
      <c r="P1695" s="33">
        <f t="shared" si="818"/>
        <v>0</v>
      </c>
      <c r="R1695" s="12">
        <f t="shared" si="819"/>
        <v>0</v>
      </c>
      <c r="S1695" s="33">
        <f t="shared" si="820"/>
        <v>0</v>
      </c>
      <c r="U1695" s="12">
        <f t="shared" si="821"/>
        <v>0</v>
      </c>
      <c r="V1695" s="33">
        <f t="shared" si="822"/>
        <v>0</v>
      </c>
      <c r="X1695" s="12">
        <f t="shared" si="823"/>
        <v>0</v>
      </c>
      <c r="Y1695" s="33">
        <f t="shared" si="824"/>
        <v>0</v>
      </c>
      <c r="AA1695" s="12">
        <f t="shared" si="825"/>
        <v>0</v>
      </c>
      <c r="AB1695" s="33">
        <f t="shared" si="826"/>
        <v>0</v>
      </c>
      <c r="AD1695" s="12">
        <f t="shared" si="827"/>
        <v>0</v>
      </c>
      <c r="AE1695" s="33">
        <f t="shared" si="828"/>
        <v>0</v>
      </c>
      <c r="AG1695" s="12">
        <f t="shared" si="829"/>
        <v>0</v>
      </c>
      <c r="AH1695" s="33">
        <f t="shared" si="830"/>
        <v>0</v>
      </c>
      <c r="AJ1695" s="12">
        <f t="shared" si="831"/>
        <v>0</v>
      </c>
      <c r="AK1695" s="33">
        <f t="shared" si="832"/>
        <v>0</v>
      </c>
      <c r="AM1695" s="12">
        <f t="shared" si="833"/>
        <v>0</v>
      </c>
      <c r="AN1695" s="33">
        <f t="shared" si="834"/>
        <v>0</v>
      </c>
      <c r="AP1695" s="12">
        <f t="shared" si="835"/>
        <v>0</v>
      </c>
      <c r="AQ1695" s="33">
        <f t="shared" si="836"/>
        <v>0</v>
      </c>
      <c r="AS1695" s="12">
        <f t="shared" si="837"/>
        <v>0</v>
      </c>
      <c r="AT1695" s="33">
        <f t="shared" si="838"/>
        <v>0</v>
      </c>
      <c r="AU1695" s="158" t="str">
        <f>IF(C1695="","",VLOOKUP(B1695,apoio!P:S,4,0))</f>
        <v/>
      </c>
    </row>
    <row r="1696" spans="1:47" ht="15" customHeight="1" x14ac:dyDescent="0.25">
      <c r="A1696" s="10" t="str">
        <f>IF('1_geral'!$D$44="","",'1_geral'!$A$44)</f>
        <v/>
      </c>
      <c r="B1696" s="48" t="str">
        <f>IF('1_geral'!$G$44="","",'1_geral'!$G$44)</f>
        <v/>
      </c>
      <c r="C1696" s="48" t="str">
        <f>IF('1_geral'!$D$44="","",'1_geral'!$D$44)</f>
        <v/>
      </c>
      <c r="D1696" s="35" t="str">
        <f>IF(C1696="","",1/'3_pessoal'!C$44)</f>
        <v/>
      </c>
      <c r="E1696" s="11">
        <f>IF(C1696="",0,'3_pessoal'!EX$44)</f>
        <v>0</v>
      </c>
      <c r="F1696" s="108">
        <f>IF(C1696="",0,'3_pessoal'!EZ$44)</f>
        <v>0</v>
      </c>
      <c r="G1696" s="11">
        <f t="shared" si="814"/>
        <v>0</v>
      </c>
      <c r="I1696" s="11">
        <f t="shared" si="839"/>
        <v>0</v>
      </c>
      <c r="J1696" s="112">
        <f t="shared" si="840"/>
        <v>0</v>
      </c>
      <c r="L1696" s="11">
        <f t="shared" si="815"/>
        <v>0</v>
      </c>
      <c r="M1696" s="108">
        <f t="shared" si="816"/>
        <v>0</v>
      </c>
      <c r="O1696" s="11">
        <f t="shared" si="817"/>
        <v>0</v>
      </c>
      <c r="P1696" s="108">
        <f t="shared" si="818"/>
        <v>0</v>
      </c>
      <c r="R1696" s="11">
        <f t="shared" si="819"/>
        <v>0</v>
      </c>
      <c r="S1696" s="108">
        <f t="shared" si="820"/>
        <v>0</v>
      </c>
      <c r="U1696" s="11">
        <f t="shared" si="821"/>
        <v>0</v>
      </c>
      <c r="V1696" s="108">
        <f t="shared" si="822"/>
        <v>0</v>
      </c>
      <c r="X1696" s="11">
        <f t="shared" si="823"/>
        <v>0</v>
      </c>
      <c r="Y1696" s="108">
        <f t="shared" si="824"/>
        <v>0</v>
      </c>
      <c r="AA1696" s="11">
        <f t="shared" si="825"/>
        <v>0</v>
      </c>
      <c r="AB1696" s="108">
        <f t="shared" si="826"/>
        <v>0</v>
      </c>
      <c r="AD1696" s="11">
        <f t="shared" si="827"/>
        <v>0</v>
      </c>
      <c r="AE1696" s="108">
        <f t="shared" si="828"/>
        <v>0</v>
      </c>
      <c r="AG1696" s="11">
        <f t="shared" si="829"/>
        <v>0</v>
      </c>
      <c r="AH1696" s="108">
        <f t="shared" si="830"/>
        <v>0</v>
      </c>
      <c r="AJ1696" s="11">
        <f t="shared" si="831"/>
        <v>0</v>
      </c>
      <c r="AK1696" s="108">
        <f t="shared" si="832"/>
        <v>0</v>
      </c>
      <c r="AM1696" s="11">
        <f t="shared" si="833"/>
        <v>0</v>
      </c>
      <c r="AN1696" s="108">
        <f t="shared" si="834"/>
        <v>0</v>
      </c>
      <c r="AP1696" s="11">
        <f t="shared" si="835"/>
        <v>0</v>
      </c>
      <c r="AQ1696" s="108">
        <f t="shared" si="836"/>
        <v>0</v>
      </c>
      <c r="AS1696" s="11">
        <f t="shared" si="837"/>
        <v>0</v>
      </c>
      <c r="AT1696" s="108">
        <f t="shared" si="838"/>
        <v>0</v>
      </c>
      <c r="AU1696" s="158" t="str">
        <f>IF(C1696="","",VLOOKUP(B1696,apoio!P:S,4,0))</f>
        <v/>
      </c>
    </row>
    <row r="1697" spans="1:47" ht="15" customHeight="1" x14ac:dyDescent="0.25">
      <c r="A1697" s="7" t="str">
        <f>IF('1_geral'!$D$45="","",'1_geral'!$A$45)</f>
        <v/>
      </c>
      <c r="B1697" s="49" t="str">
        <f>IF('1_geral'!$G$45="","",'1_geral'!$G$45)</f>
        <v/>
      </c>
      <c r="C1697" s="49" t="str">
        <f>IF('1_geral'!$D$45="","",'1_geral'!$D$45)</f>
        <v/>
      </c>
      <c r="D1697" s="35" t="str">
        <f>IF(C1697="","",1/'3_pessoal'!C$45)</f>
        <v/>
      </c>
      <c r="E1697" s="12">
        <f>IF(C1697="",0,'3_pessoal'!EX$45)</f>
        <v>0</v>
      </c>
      <c r="F1697" s="33">
        <f>IF(C1697="",0,'3_pessoal'!EZ$45)</f>
        <v>0</v>
      </c>
      <c r="G1697" s="12">
        <f t="shared" si="814"/>
        <v>0</v>
      </c>
      <c r="I1697" s="12">
        <f t="shared" si="839"/>
        <v>0</v>
      </c>
      <c r="J1697" s="12">
        <f t="shared" si="840"/>
        <v>0</v>
      </c>
      <c r="L1697" s="12">
        <f t="shared" si="815"/>
        <v>0</v>
      </c>
      <c r="M1697" s="33">
        <f t="shared" si="816"/>
        <v>0</v>
      </c>
      <c r="O1697" s="12">
        <f t="shared" si="817"/>
        <v>0</v>
      </c>
      <c r="P1697" s="33">
        <f t="shared" si="818"/>
        <v>0</v>
      </c>
      <c r="R1697" s="12">
        <f t="shared" si="819"/>
        <v>0</v>
      </c>
      <c r="S1697" s="33">
        <f t="shared" si="820"/>
        <v>0</v>
      </c>
      <c r="U1697" s="12">
        <f t="shared" si="821"/>
        <v>0</v>
      </c>
      <c r="V1697" s="33">
        <f t="shared" si="822"/>
        <v>0</v>
      </c>
      <c r="X1697" s="12">
        <f t="shared" si="823"/>
        <v>0</v>
      </c>
      <c r="Y1697" s="33">
        <f t="shared" si="824"/>
        <v>0</v>
      </c>
      <c r="AA1697" s="12">
        <f t="shared" si="825"/>
        <v>0</v>
      </c>
      <c r="AB1697" s="33">
        <f t="shared" si="826"/>
        <v>0</v>
      </c>
      <c r="AD1697" s="12">
        <f t="shared" si="827"/>
        <v>0</v>
      </c>
      <c r="AE1697" s="33">
        <f t="shared" si="828"/>
        <v>0</v>
      </c>
      <c r="AG1697" s="12">
        <f t="shared" si="829"/>
        <v>0</v>
      </c>
      <c r="AH1697" s="33">
        <f t="shared" si="830"/>
        <v>0</v>
      </c>
      <c r="AJ1697" s="12">
        <f t="shared" si="831"/>
        <v>0</v>
      </c>
      <c r="AK1697" s="33">
        <f t="shared" si="832"/>
        <v>0</v>
      </c>
      <c r="AM1697" s="12">
        <f t="shared" si="833"/>
        <v>0</v>
      </c>
      <c r="AN1697" s="33">
        <f t="shared" si="834"/>
        <v>0</v>
      </c>
      <c r="AP1697" s="12">
        <f t="shared" si="835"/>
        <v>0</v>
      </c>
      <c r="AQ1697" s="33">
        <f t="shared" si="836"/>
        <v>0</v>
      </c>
      <c r="AS1697" s="12">
        <f t="shared" si="837"/>
        <v>0</v>
      </c>
      <c r="AT1697" s="33">
        <f t="shared" si="838"/>
        <v>0</v>
      </c>
      <c r="AU1697" s="158" t="str">
        <f>IF(C1697="","",VLOOKUP(B1697,apoio!P:S,4,0))</f>
        <v/>
      </c>
    </row>
    <row r="1698" spans="1:47" ht="15" customHeight="1" x14ac:dyDescent="0.25">
      <c r="A1698" s="10" t="str">
        <f>IF('1_geral'!$D$46="","",'1_geral'!$A$46)</f>
        <v/>
      </c>
      <c r="B1698" s="48" t="str">
        <f>IF('1_geral'!$G$46="","",'1_geral'!$G$46)</f>
        <v/>
      </c>
      <c r="C1698" s="48" t="str">
        <f>IF('1_geral'!$D$46="","",'1_geral'!$D$46)</f>
        <v/>
      </c>
      <c r="D1698" s="35" t="str">
        <f>IF(C1698="","",1/'3_pessoal'!C$46)</f>
        <v/>
      </c>
      <c r="E1698" s="11">
        <f>IF(C1698="",0,'3_pessoal'!EX$46)</f>
        <v>0</v>
      </c>
      <c r="F1698" s="108">
        <f>IF(C1698="",0,'3_pessoal'!EZ$46)</f>
        <v>0</v>
      </c>
      <c r="G1698" s="11">
        <f t="shared" si="814"/>
        <v>0</v>
      </c>
      <c r="I1698" s="11">
        <f t="shared" si="839"/>
        <v>0</v>
      </c>
      <c r="J1698" s="112">
        <f t="shared" si="840"/>
        <v>0</v>
      </c>
      <c r="L1698" s="11">
        <f t="shared" si="815"/>
        <v>0</v>
      </c>
      <c r="M1698" s="108">
        <f t="shared" si="816"/>
        <v>0</v>
      </c>
      <c r="O1698" s="11">
        <f t="shared" si="817"/>
        <v>0</v>
      </c>
      <c r="P1698" s="108">
        <f t="shared" si="818"/>
        <v>0</v>
      </c>
      <c r="R1698" s="11">
        <f t="shared" si="819"/>
        <v>0</v>
      </c>
      <c r="S1698" s="108">
        <f t="shared" si="820"/>
        <v>0</v>
      </c>
      <c r="U1698" s="11">
        <f t="shared" si="821"/>
        <v>0</v>
      </c>
      <c r="V1698" s="108">
        <f t="shared" si="822"/>
        <v>0</v>
      </c>
      <c r="X1698" s="11">
        <f t="shared" si="823"/>
        <v>0</v>
      </c>
      <c r="Y1698" s="108">
        <f t="shared" si="824"/>
        <v>0</v>
      </c>
      <c r="AA1698" s="11">
        <f t="shared" si="825"/>
        <v>0</v>
      </c>
      <c r="AB1698" s="108">
        <f t="shared" si="826"/>
        <v>0</v>
      </c>
      <c r="AD1698" s="11">
        <f t="shared" si="827"/>
        <v>0</v>
      </c>
      <c r="AE1698" s="108">
        <f t="shared" si="828"/>
        <v>0</v>
      </c>
      <c r="AG1698" s="11">
        <f t="shared" si="829"/>
        <v>0</v>
      </c>
      <c r="AH1698" s="108">
        <f t="shared" si="830"/>
        <v>0</v>
      </c>
      <c r="AJ1698" s="11">
        <f t="shared" si="831"/>
        <v>0</v>
      </c>
      <c r="AK1698" s="108">
        <f t="shared" si="832"/>
        <v>0</v>
      </c>
      <c r="AM1698" s="11">
        <f t="shared" si="833"/>
        <v>0</v>
      </c>
      <c r="AN1698" s="108">
        <f t="shared" si="834"/>
        <v>0</v>
      </c>
      <c r="AP1698" s="11">
        <f t="shared" si="835"/>
        <v>0</v>
      </c>
      <c r="AQ1698" s="108">
        <f t="shared" si="836"/>
        <v>0</v>
      </c>
      <c r="AS1698" s="11">
        <f t="shared" si="837"/>
        <v>0</v>
      </c>
      <c r="AT1698" s="108">
        <f t="shared" si="838"/>
        <v>0</v>
      </c>
      <c r="AU1698" s="158" t="str">
        <f>IF(C1698="","",VLOOKUP(B1698,apoio!P:S,4,0))</f>
        <v/>
      </c>
    </row>
    <row r="1699" spans="1:47" ht="15" customHeight="1" x14ac:dyDescent="0.25">
      <c r="A1699" s="7" t="str">
        <f>IF('1_geral'!$D$47="","",'1_geral'!$A$47)</f>
        <v/>
      </c>
      <c r="B1699" s="49" t="str">
        <f>IF('1_geral'!$G$47="","",'1_geral'!$G$47)</f>
        <v/>
      </c>
      <c r="C1699" s="49" t="str">
        <f>IF('1_geral'!$D$47="","",'1_geral'!$D$47)</f>
        <v/>
      </c>
      <c r="D1699" s="35" t="str">
        <f>IF(C1699="","",1/'3_pessoal'!C$47)</f>
        <v/>
      </c>
      <c r="E1699" s="12">
        <f>IF(C1699="",0,'3_pessoal'!EX$47)</f>
        <v>0</v>
      </c>
      <c r="F1699" s="33">
        <f>IF(C1699="",0,'3_pessoal'!EZ$47)</f>
        <v>0</v>
      </c>
      <c r="G1699" s="12">
        <f t="shared" si="814"/>
        <v>0</v>
      </c>
      <c r="I1699" s="12">
        <f t="shared" si="839"/>
        <v>0</v>
      </c>
      <c r="J1699" s="12">
        <f t="shared" si="840"/>
        <v>0</v>
      </c>
      <c r="L1699" s="12">
        <f t="shared" si="815"/>
        <v>0</v>
      </c>
      <c r="M1699" s="33">
        <f t="shared" si="816"/>
        <v>0</v>
      </c>
      <c r="O1699" s="12">
        <f t="shared" si="817"/>
        <v>0</v>
      </c>
      <c r="P1699" s="33">
        <f t="shared" si="818"/>
        <v>0</v>
      </c>
      <c r="R1699" s="12">
        <f t="shared" si="819"/>
        <v>0</v>
      </c>
      <c r="S1699" s="33">
        <f t="shared" si="820"/>
        <v>0</v>
      </c>
      <c r="U1699" s="12">
        <f t="shared" si="821"/>
        <v>0</v>
      </c>
      <c r="V1699" s="33">
        <f t="shared" si="822"/>
        <v>0</v>
      </c>
      <c r="X1699" s="12">
        <f t="shared" si="823"/>
        <v>0</v>
      </c>
      <c r="Y1699" s="33">
        <f t="shared" si="824"/>
        <v>0</v>
      </c>
      <c r="AA1699" s="12">
        <f t="shared" si="825"/>
        <v>0</v>
      </c>
      <c r="AB1699" s="33">
        <f t="shared" si="826"/>
        <v>0</v>
      </c>
      <c r="AD1699" s="12">
        <f t="shared" si="827"/>
        <v>0</v>
      </c>
      <c r="AE1699" s="33">
        <f t="shared" si="828"/>
        <v>0</v>
      </c>
      <c r="AG1699" s="12">
        <f t="shared" si="829"/>
        <v>0</v>
      </c>
      <c r="AH1699" s="33">
        <f t="shared" si="830"/>
        <v>0</v>
      </c>
      <c r="AJ1699" s="12">
        <f t="shared" si="831"/>
        <v>0</v>
      </c>
      <c r="AK1699" s="33">
        <f t="shared" si="832"/>
        <v>0</v>
      </c>
      <c r="AM1699" s="12">
        <f t="shared" si="833"/>
        <v>0</v>
      </c>
      <c r="AN1699" s="33">
        <f t="shared" si="834"/>
        <v>0</v>
      </c>
      <c r="AP1699" s="12">
        <f t="shared" si="835"/>
        <v>0</v>
      </c>
      <c r="AQ1699" s="33">
        <f t="shared" si="836"/>
        <v>0</v>
      </c>
      <c r="AS1699" s="12">
        <f t="shared" si="837"/>
        <v>0</v>
      </c>
      <c r="AT1699" s="33">
        <f t="shared" si="838"/>
        <v>0</v>
      </c>
      <c r="AU1699" s="158" t="str">
        <f>IF(C1699="","",VLOOKUP(B1699,apoio!P:S,4,0))</f>
        <v/>
      </c>
    </row>
    <row r="1700" spans="1:47" ht="15" customHeight="1" x14ac:dyDescent="0.25">
      <c r="A1700" s="10" t="str">
        <f>IF('1_geral'!$D$48="","",'1_geral'!$A$48)</f>
        <v/>
      </c>
      <c r="B1700" s="48" t="str">
        <f>IF('1_geral'!$G$48="","",'1_geral'!$G$48)</f>
        <v/>
      </c>
      <c r="C1700" s="48" t="str">
        <f>IF('1_geral'!$D$48="","",'1_geral'!$D$48)</f>
        <v/>
      </c>
      <c r="D1700" s="35" t="str">
        <f>IF(C1700="","",1/'3_pessoal'!C$48)</f>
        <v/>
      </c>
      <c r="E1700" s="11">
        <f>IF(C1700="",0,'3_pessoal'!EX$48)</f>
        <v>0</v>
      </c>
      <c r="F1700" s="108">
        <f>IF(C1700="",0,'3_pessoal'!EZ$48)</f>
        <v>0</v>
      </c>
      <c r="G1700" s="11">
        <f t="shared" si="814"/>
        <v>0</v>
      </c>
      <c r="I1700" s="11">
        <f t="shared" si="839"/>
        <v>0</v>
      </c>
      <c r="J1700" s="112">
        <f t="shared" si="840"/>
        <v>0</v>
      </c>
      <c r="L1700" s="11">
        <f t="shared" si="815"/>
        <v>0</v>
      </c>
      <c r="M1700" s="108">
        <f t="shared" si="816"/>
        <v>0</v>
      </c>
      <c r="O1700" s="11">
        <f t="shared" si="817"/>
        <v>0</v>
      </c>
      <c r="P1700" s="108">
        <f t="shared" si="818"/>
        <v>0</v>
      </c>
      <c r="R1700" s="11">
        <f t="shared" si="819"/>
        <v>0</v>
      </c>
      <c r="S1700" s="108">
        <f t="shared" si="820"/>
        <v>0</v>
      </c>
      <c r="U1700" s="11">
        <f t="shared" si="821"/>
        <v>0</v>
      </c>
      <c r="V1700" s="108">
        <f t="shared" si="822"/>
        <v>0</v>
      </c>
      <c r="X1700" s="11">
        <f t="shared" si="823"/>
        <v>0</v>
      </c>
      <c r="Y1700" s="108">
        <f t="shared" si="824"/>
        <v>0</v>
      </c>
      <c r="AA1700" s="11">
        <f t="shared" si="825"/>
        <v>0</v>
      </c>
      <c r="AB1700" s="108">
        <f t="shared" si="826"/>
        <v>0</v>
      </c>
      <c r="AD1700" s="11">
        <f t="shared" si="827"/>
        <v>0</v>
      </c>
      <c r="AE1700" s="108">
        <f t="shared" si="828"/>
        <v>0</v>
      </c>
      <c r="AG1700" s="11">
        <f t="shared" si="829"/>
        <v>0</v>
      </c>
      <c r="AH1700" s="108">
        <f t="shared" si="830"/>
        <v>0</v>
      </c>
      <c r="AJ1700" s="11">
        <f t="shared" si="831"/>
        <v>0</v>
      </c>
      <c r="AK1700" s="108">
        <f t="shared" si="832"/>
        <v>0</v>
      </c>
      <c r="AM1700" s="11">
        <f t="shared" si="833"/>
        <v>0</v>
      </c>
      <c r="AN1700" s="108">
        <f t="shared" si="834"/>
        <v>0</v>
      </c>
      <c r="AP1700" s="11">
        <f t="shared" si="835"/>
        <v>0</v>
      </c>
      <c r="AQ1700" s="108">
        <f t="shared" si="836"/>
        <v>0</v>
      </c>
      <c r="AS1700" s="11">
        <f t="shared" si="837"/>
        <v>0</v>
      </c>
      <c r="AT1700" s="108">
        <f t="shared" si="838"/>
        <v>0</v>
      </c>
      <c r="AU1700" s="158" t="str">
        <f>IF(C1700="","",VLOOKUP(B1700,apoio!P:S,4,0))</f>
        <v/>
      </c>
    </row>
    <row r="1701" spans="1:47" ht="15" customHeight="1" x14ac:dyDescent="0.25">
      <c r="A1701" s="7" t="str">
        <f>IF('1_geral'!$D$49="","",'1_geral'!$A$49)</f>
        <v/>
      </c>
      <c r="B1701" s="49" t="str">
        <f>IF('1_geral'!$G$49="","",'1_geral'!$G$49)</f>
        <v/>
      </c>
      <c r="C1701" s="49" t="str">
        <f>IF('1_geral'!$D$49="","",'1_geral'!$D$49)</f>
        <v/>
      </c>
      <c r="D1701" s="35" t="str">
        <f>IF(C1701="","",1/'3_pessoal'!C$49)</f>
        <v/>
      </c>
      <c r="E1701" s="12">
        <f>IF(C1701="",0,'3_pessoal'!EX$49)</f>
        <v>0</v>
      </c>
      <c r="F1701" s="33">
        <f>IF(C1701="",0,'3_pessoal'!EZ$49)</f>
        <v>0</v>
      </c>
      <c r="G1701" s="12">
        <f t="shared" si="814"/>
        <v>0</v>
      </c>
      <c r="I1701" s="12">
        <f t="shared" si="839"/>
        <v>0</v>
      </c>
      <c r="J1701" s="12">
        <f t="shared" si="840"/>
        <v>0</v>
      </c>
      <c r="L1701" s="12">
        <f t="shared" si="815"/>
        <v>0</v>
      </c>
      <c r="M1701" s="33">
        <f t="shared" si="816"/>
        <v>0</v>
      </c>
      <c r="O1701" s="12">
        <f t="shared" si="817"/>
        <v>0</v>
      </c>
      <c r="P1701" s="33">
        <f t="shared" si="818"/>
        <v>0</v>
      </c>
      <c r="R1701" s="12">
        <f t="shared" si="819"/>
        <v>0</v>
      </c>
      <c r="S1701" s="33">
        <f t="shared" si="820"/>
        <v>0</v>
      </c>
      <c r="U1701" s="12">
        <f t="shared" si="821"/>
        <v>0</v>
      </c>
      <c r="V1701" s="33">
        <f t="shared" si="822"/>
        <v>0</v>
      </c>
      <c r="X1701" s="12">
        <f t="shared" si="823"/>
        <v>0</v>
      </c>
      <c r="Y1701" s="33">
        <f t="shared" si="824"/>
        <v>0</v>
      </c>
      <c r="AA1701" s="12">
        <f t="shared" si="825"/>
        <v>0</v>
      </c>
      <c r="AB1701" s="33">
        <f t="shared" si="826"/>
        <v>0</v>
      </c>
      <c r="AD1701" s="12">
        <f t="shared" si="827"/>
        <v>0</v>
      </c>
      <c r="AE1701" s="33">
        <f t="shared" si="828"/>
        <v>0</v>
      </c>
      <c r="AG1701" s="12">
        <f t="shared" si="829"/>
        <v>0</v>
      </c>
      <c r="AH1701" s="33">
        <f t="shared" si="830"/>
        <v>0</v>
      </c>
      <c r="AJ1701" s="12">
        <f t="shared" si="831"/>
        <v>0</v>
      </c>
      <c r="AK1701" s="33">
        <f t="shared" si="832"/>
        <v>0</v>
      </c>
      <c r="AM1701" s="12">
        <f t="shared" si="833"/>
        <v>0</v>
      </c>
      <c r="AN1701" s="33">
        <f t="shared" si="834"/>
        <v>0</v>
      </c>
      <c r="AP1701" s="12">
        <f t="shared" si="835"/>
        <v>0</v>
      </c>
      <c r="AQ1701" s="33">
        <f t="shared" si="836"/>
        <v>0</v>
      </c>
      <c r="AS1701" s="12">
        <f t="shared" si="837"/>
        <v>0</v>
      </c>
      <c r="AT1701" s="33">
        <f t="shared" si="838"/>
        <v>0</v>
      </c>
      <c r="AU1701" s="158" t="str">
        <f>IF(C1701="","",VLOOKUP(B1701,apoio!P:S,4,0))</f>
        <v/>
      </c>
    </row>
    <row r="1702" spans="1:47" ht="15" customHeight="1" x14ac:dyDescent="0.25">
      <c r="A1702" s="10" t="str">
        <f>IF('1_geral'!$D$50="","",'1_geral'!$A$50)</f>
        <v/>
      </c>
      <c r="B1702" s="48" t="str">
        <f>IF('1_geral'!$G$50="","",'1_geral'!$G$50)</f>
        <v/>
      </c>
      <c r="C1702" s="48" t="str">
        <f>IF('1_geral'!$D$50="","",'1_geral'!$D$50)</f>
        <v/>
      </c>
      <c r="D1702" s="35" t="str">
        <f>IF(C1702="","",1/'3_pessoal'!C$50)</f>
        <v/>
      </c>
      <c r="E1702" s="11">
        <f>IF(C1702="",0,'3_pessoal'!EX$50)</f>
        <v>0</v>
      </c>
      <c r="F1702" s="108">
        <f>IF(C1702="",0,'3_pessoal'!EZ$50)</f>
        <v>0</v>
      </c>
      <c r="G1702" s="11">
        <f t="shared" si="814"/>
        <v>0</v>
      </c>
      <c r="I1702" s="11">
        <f t="shared" si="839"/>
        <v>0</v>
      </c>
      <c r="J1702" s="112">
        <f t="shared" si="840"/>
        <v>0</v>
      </c>
      <c r="L1702" s="11">
        <f t="shared" si="815"/>
        <v>0</v>
      </c>
      <c r="M1702" s="108">
        <f t="shared" si="816"/>
        <v>0</v>
      </c>
      <c r="O1702" s="11">
        <f t="shared" si="817"/>
        <v>0</v>
      </c>
      <c r="P1702" s="108">
        <f t="shared" si="818"/>
        <v>0</v>
      </c>
      <c r="R1702" s="11">
        <f t="shared" si="819"/>
        <v>0</v>
      </c>
      <c r="S1702" s="108">
        <f t="shared" si="820"/>
        <v>0</v>
      </c>
      <c r="U1702" s="11">
        <f t="shared" si="821"/>
        <v>0</v>
      </c>
      <c r="V1702" s="108">
        <f t="shared" si="822"/>
        <v>0</v>
      </c>
      <c r="X1702" s="11">
        <f t="shared" si="823"/>
        <v>0</v>
      </c>
      <c r="Y1702" s="108">
        <f t="shared" si="824"/>
        <v>0</v>
      </c>
      <c r="AA1702" s="11">
        <f t="shared" si="825"/>
        <v>0</v>
      </c>
      <c r="AB1702" s="108">
        <f t="shared" si="826"/>
        <v>0</v>
      </c>
      <c r="AD1702" s="11">
        <f t="shared" si="827"/>
        <v>0</v>
      </c>
      <c r="AE1702" s="108">
        <f t="shared" si="828"/>
        <v>0</v>
      </c>
      <c r="AG1702" s="11">
        <f t="shared" si="829"/>
        <v>0</v>
      </c>
      <c r="AH1702" s="108">
        <f t="shared" si="830"/>
        <v>0</v>
      </c>
      <c r="AJ1702" s="11">
        <f t="shared" si="831"/>
        <v>0</v>
      </c>
      <c r="AK1702" s="108">
        <f t="shared" si="832"/>
        <v>0</v>
      </c>
      <c r="AM1702" s="11">
        <f t="shared" si="833"/>
        <v>0</v>
      </c>
      <c r="AN1702" s="108">
        <f t="shared" si="834"/>
        <v>0</v>
      </c>
      <c r="AP1702" s="11">
        <f t="shared" si="835"/>
        <v>0</v>
      </c>
      <c r="AQ1702" s="108">
        <f t="shared" si="836"/>
        <v>0</v>
      </c>
      <c r="AS1702" s="11">
        <f t="shared" si="837"/>
        <v>0</v>
      </c>
      <c r="AT1702" s="108">
        <f t="shared" si="838"/>
        <v>0</v>
      </c>
      <c r="AU1702" s="158" t="str">
        <f>IF(C1702="","",VLOOKUP(B1702,apoio!P:S,4,0))</f>
        <v/>
      </c>
    </row>
    <row r="1703" spans="1:47" ht="15" customHeight="1" x14ac:dyDescent="0.25">
      <c r="A1703" s="7" t="str">
        <f>IF('1_geral'!$D$51="","",'1_geral'!$A$51)</f>
        <v/>
      </c>
      <c r="B1703" s="49" t="str">
        <f>IF('1_geral'!$G$51="","",'1_geral'!$G$51)</f>
        <v/>
      </c>
      <c r="C1703" s="49" t="str">
        <f>IF('1_geral'!$D$51="","",'1_geral'!$D$51)</f>
        <v/>
      </c>
      <c r="D1703" s="35" t="str">
        <f>IF(C1703="","",1/'3_pessoal'!C$51)</f>
        <v/>
      </c>
      <c r="E1703" s="12">
        <f>IF(C1703="",0,'3_pessoal'!EX$51)</f>
        <v>0</v>
      </c>
      <c r="F1703" s="33">
        <f>IF(C1703="",0,'3_pessoal'!EZ$51)</f>
        <v>0</v>
      </c>
      <c r="G1703" s="12">
        <f t="shared" si="814"/>
        <v>0</v>
      </c>
      <c r="I1703" s="12">
        <f t="shared" si="839"/>
        <v>0</v>
      </c>
      <c r="J1703" s="12">
        <f t="shared" si="840"/>
        <v>0</v>
      </c>
      <c r="L1703" s="12">
        <f t="shared" si="815"/>
        <v>0</v>
      </c>
      <c r="M1703" s="33">
        <f t="shared" si="816"/>
        <v>0</v>
      </c>
      <c r="O1703" s="12">
        <f t="shared" si="817"/>
        <v>0</v>
      </c>
      <c r="P1703" s="33">
        <f t="shared" si="818"/>
        <v>0</v>
      </c>
      <c r="R1703" s="12">
        <f t="shared" si="819"/>
        <v>0</v>
      </c>
      <c r="S1703" s="33">
        <f t="shared" si="820"/>
        <v>0</v>
      </c>
      <c r="U1703" s="12">
        <f t="shared" si="821"/>
        <v>0</v>
      </c>
      <c r="V1703" s="33">
        <f t="shared" si="822"/>
        <v>0</v>
      </c>
      <c r="X1703" s="12">
        <f t="shared" si="823"/>
        <v>0</v>
      </c>
      <c r="Y1703" s="33">
        <f t="shared" si="824"/>
        <v>0</v>
      </c>
      <c r="AA1703" s="12">
        <f t="shared" si="825"/>
        <v>0</v>
      </c>
      <c r="AB1703" s="33">
        <f t="shared" si="826"/>
        <v>0</v>
      </c>
      <c r="AD1703" s="12">
        <f t="shared" si="827"/>
        <v>0</v>
      </c>
      <c r="AE1703" s="33">
        <f t="shared" si="828"/>
        <v>0</v>
      </c>
      <c r="AG1703" s="12">
        <f t="shared" si="829"/>
        <v>0</v>
      </c>
      <c r="AH1703" s="33">
        <f t="shared" si="830"/>
        <v>0</v>
      </c>
      <c r="AJ1703" s="12">
        <f t="shared" si="831"/>
        <v>0</v>
      </c>
      <c r="AK1703" s="33">
        <f t="shared" si="832"/>
        <v>0</v>
      </c>
      <c r="AM1703" s="12">
        <f t="shared" si="833"/>
        <v>0</v>
      </c>
      <c r="AN1703" s="33">
        <f t="shared" si="834"/>
        <v>0</v>
      </c>
      <c r="AP1703" s="12">
        <f t="shared" si="835"/>
        <v>0</v>
      </c>
      <c r="AQ1703" s="33">
        <f t="shared" si="836"/>
        <v>0</v>
      </c>
      <c r="AS1703" s="12">
        <f t="shared" si="837"/>
        <v>0</v>
      </c>
      <c r="AT1703" s="33">
        <f t="shared" si="838"/>
        <v>0</v>
      </c>
      <c r="AU1703" s="158" t="str">
        <f>IF(C1703="","",VLOOKUP(B1703,apoio!P:S,4,0))</f>
        <v/>
      </c>
    </row>
    <row r="1704" spans="1:47" ht="15" customHeight="1" x14ac:dyDescent="0.25">
      <c r="A1704" s="10" t="str">
        <f>IF('1_geral'!$D$52="","",'1_geral'!$A$52)</f>
        <v/>
      </c>
      <c r="B1704" s="48" t="str">
        <f>IF('1_geral'!$G$52="","",'1_geral'!$G$52)</f>
        <v/>
      </c>
      <c r="C1704" s="48" t="str">
        <f>IF('1_geral'!$D$52="","",'1_geral'!$D$52)</f>
        <v/>
      </c>
      <c r="D1704" s="35" t="str">
        <f>IF(C1704="","",1/'3_pessoal'!C$52)</f>
        <v/>
      </c>
      <c r="E1704" s="11">
        <f>IF(C1704="",0,'3_pessoal'!EX$52)</f>
        <v>0</v>
      </c>
      <c r="F1704" s="108">
        <f>IF(C1704="",0,'3_pessoal'!EZ$52)</f>
        <v>0</v>
      </c>
      <c r="G1704" s="11">
        <f t="shared" si="814"/>
        <v>0</v>
      </c>
      <c r="I1704" s="11">
        <f t="shared" si="839"/>
        <v>0</v>
      </c>
      <c r="J1704" s="112">
        <f t="shared" si="840"/>
        <v>0</v>
      </c>
      <c r="L1704" s="11">
        <f t="shared" si="815"/>
        <v>0</v>
      </c>
      <c r="M1704" s="108">
        <f t="shared" si="816"/>
        <v>0</v>
      </c>
      <c r="O1704" s="11">
        <f t="shared" si="817"/>
        <v>0</v>
      </c>
      <c r="P1704" s="108">
        <f t="shared" si="818"/>
        <v>0</v>
      </c>
      <c r="R1704" s="11">
        <f t="shared" si="819"/>
        <v>0</v>
      </c>
      <c r="S1704" s="108">
        <f t="shared" si="820"/>
        <v>0</v>
      </c>
      <c r="U1704" s="11">
        <f t="shared" si="821"/>
        <v>0</v>
      </c>
      <c r="V1704" s="108">
        <f t="shared" si="822"/>
        <v>0</v>
      </c>
      <c r="X1704" s="11">
        <f t="shared" si="823"/>
        <v>0</v>
      </c>
      <c r="Y1704" s="108">
        <f t="shared" si="824"/>
        <v>0</v>
      </c>
      <c r="AA1704" s="11">
        <f t="shared" si="825"/>
        <v>0</v>
      </c>
      <c r="AB1704" s="108">
        <f t="shared" si="826"/>
        <v>0</v>
      </c>
      <c r="AD1704" s="11">
        <f t="shared" si="827"/>
        <v>0</v>
      </c>
      <c r="AE1704" s="108">
        <f t="shared" si="828"/>
        <v>0</v>
      </c>
      <c r="AG1704" s="11">
        <f t="shared" si="829"/>
        <v>0</v>
      </c>
      <c r="AH1704" s="108">
        <f t="shared" si="830"/>
        <v>0</v>
      </c>
      <c r="AJ1704" s="11">
        <f t="shared" si="831"/>
        <v>0</v>
      </c>
      <c r="AK1704" s="108">
        <f t="shared" si="832"/>
        <v>0</v>
      </c>
      <c r="AM1704" s="11">
        <f t="shared" si="833"/>
        <v>0</v>
      </c>
      <c r="AN1704" s="108">
        <f t="shared" si="834"/>
        <v>0</v>
      </c>
      <c r="AP1704" s="11">
        <f t="shared" si="835"/>
        <v>0</v>
      </c>
      <c r="AQ1704" s="108">
        <f t="shared" si="836"/>
        <v>0</v>
      </c>
      <c r="AS1704" s="11">
        <f t="shared" si="837"/>
        <v>0</v>
      </c>
      <c r="AT1704" s="108">
        <f t="shared" si="838"/>
        <v>0</v>
      </c>
      <c r="AU1704" s="158" t="str">
        <f>IF(C1704="","",VLOOKUP(B1704,apoio!P:S,4,0))</f>
        <v/>
      </c>
    </row>
    <row r="1705" spans="1:47" ht="15" customHeight="1" x14ac:dyDescent="0.25">
      <c r="A1705" s="7" t="str">
        <f>IF('1_geral'!$D$53="","",'1_geral'!$A$53)</f>
        <v/>
      </c>
      <c r="B1705" s="49" t="str">
        <f>IF('1_geral'!$G$53="","",'1_geral'!$G$53)</f>
        <v/>
      </c>
      <c r="C1705" s="49" t="str">
        <f>IF('1_geral'!$D$53="","",'1_geral'!$D$53)</f>
        <v/>
      </c>
      <c r="D1705" s="35" t="str">
        <f>IF(C1705="","",1/'3_pessoal'!C$53)</f>
        <v/>
      </c>
      <c r="E1705" s="12">
        <f>IF(C1705="",0,'3_pessoal'!EX$53)</f>
        <v>0</v>
      </c>
      <c r="F1705" s="33">
        <f>IF(C1705="",0,'3_pessoal'!EZ$53)</f>
        <v>0</v>
      </c>
      <c r="G1705" s="12">
        <f t="shared" si="814"/>
        <v>0</v>
      </c>
      <c r="I1705" s="12">
        <f t="shared" si="839"/>
        <v>0</v>
      </c>
      <c r="J1705" s="12">
        <f t="shared" si="840"/>
        <v>0</v>
      </c>
      <c r="L1705" s="12">
        <f t="shared" si="815"/>
        <v>0</v>
      </c>
      <c r="M1705" s="33">
        <f t="shared" si="816"/>
        <v>0</v>
      </c>
      <c r="O1705" s="12">
        <f t="shared" si="817"/>
        <v>0</v>
      </c>
      <c r="P1705" s="33">
        <f t="shared" si="818"/>
        <v>0</v>
      </c>
      <c r="R1705" s="12">
        <f t="shared" si="819"/>
        <v>0</v>
      </c>
      <c r="S1705" s="33">
        <f t="shared" si="820"/>
        <v>0</v>
      </c>
      <c r="U1705" s="12">
        <f t="shared" si="821"/>
        <v>0</v>
      </c>
      <c r="V1705" s="33">
        <f t="shared" si="822"/>
        <v>0</v>
      </c>
      <c r="X1705" s="12">
        <f t="shared" si="823"/>
        <v>0</v>
      </c>
      <c r="Y1705" s="33">
        <f t="shared" si="824"/>
        <v>0</v>
      </c>
      <c r="AA1705" s="12">
        <f t="shared" si="825"/>
        <v>0</v>
      </c>
      <c r="AB1705" s="33">
        <f t="shared" si="826"/>
        <v>0</v>
      </c>
      <c r="AD1705" s="12">
        <f t="shared" si="827"/>
        <v>0</v>
      </c>
      <c r="AE1705" s="33">
        <f t="shared" si="828"/>
        <v>0</v>
      </c>
      <c r="AG1705" s="12">
        <f t="shared" si="829"/>
        <v>0</v>
      </c>
      <c r="AH1705" s="33">
        <f t="shared" si="830"/>
        <v>0</v>
      </c>
      <c r="AJ1705" s="12">
        <f t="shared" si="831"/>
        <v>0</v>
      </c>
      <c r="AK1705" s="33">
        <f t="shared" si="832"/>
        <v>0</v>
      </c>
      <c r="AM1705" s="12">
        <f t="shared" si="833"/>
        <v>0</v>
      </c>
      <c r="AN1705" s="33">
        <f t="shared" si="834"/>
        <v>0</v>
      </c>
      <c r="AP1705" s="12">
        <f t="shared" si="835"/>
        <v>0</v>
      </c>
      <c r="AQ1705" s="33">
        <f t="shared" si="836"/>
        <v>0</v>
      </c>
      <c r="AS1705" s="12">
        <f t="shared" si="837"/>
        <v>0</v>
      </c>
      <c r="AT1705" s="33">
        <f t="shared" si="838"/>
        <v>0</v>
      </c>
      <c r="AU1705" s="158" t="str">
        <f>IF(C1705="","",VLOOKUP(B1705,apoio!P:S,4,0))</f>
        <v/>
      </c>
    </row>
    <row r="1706" spans="1:47" ht="15" customHeight="1" x14ac:dyDescent="0.25">
      <c r="A1706" s="10" t="str">
        <f>IF('1_geral'!$D$54="","",'1_geral'!$A$54)</f>
        <v/>
      </c>
      <c r="B1706" s="48" t="str">
        <f>IF('1_geral'!$G$54="","",'1_geral'!$G$54)</f>
        <v/>
      </c>
      <c r="C1706" s="48" t="str">
        <f>IF('1_geral'!$D$54="","",'1_geral'!$D$54)</f>
        <v/>
      </c>
      <c r="D1706" s="35" t="str">
        <f>IF(C1706="","",1/'3_pessoal'!C$54)</f>
        <v/>
      </c>
      <c r="E1706" s="11">
        <f>IF(C1706="",0,'3_pessoal'!EX$54)</f>
        <v>0</v>
      </c>
      <c r="F1706" s="108">
        <f>IF(C1706="",0,'3_pessoal'!EZ$54)</f>
        <v>0</v>
      </c>
      <c r="G1706" s="11">
        <f t="shared" si="814"/>
        <v>0</v>
      </c>
      <c r="I1706" s="11">
        <f t="shared" si="839"/>
        <v>0</v>
      </c>
      <c r="J1706" s="112">
        <f t="shared" si="840"/>
        <v>0</v>
      </c>
      <c r="L1706" s="11">
        <f t="shared" si="815"/>
        <v>0</v>
      </c>
      <c r="M1706" s="108">
        <f t="shared" si="816"/>
        <v>0</v>
      </c>
      <c r="O1706" s="11">
        <f t="shared" si="817"/>
        <v>0</v>
      </c>
      <c r="P1706" s="108">
        <f t="shared" si="818"/>
        <v>0</v>
      </c>
      <c r="R1706" s="11">
        <f t="shared" si="819"/>
        <v>0</v>
      </c>
      <c r="S1706" s="108">
        <f t="shared" si="820"/>
        <v>0</v>
      </c>
      <c r="U1706" s="11">
        <f t="shared" si="821"/>
        <v>0</v>
      </c>
      <c r="V1706" s="108">
        <f t="shared" si="822"/>
        <v>0</v>
      </c>
      <c r="X1706" s="11">
        <f t="shared" si="823"/>
        <v>0</v>
      </c>
      <c r="Y1706" s="108">
        <f t="shared" si="824"/>
        <v>0</v>
      </c>
      <c r="AA1706" s="11">
        <f t="shared" si="825"/>
        <v>0</v>
      </c>
      <c r="AB1706" s="108">
        <f t="shared" si="826"/>
        <v>0</v>
      </c>
      <c r="AD1706" s="11">
        <f t="shared" si="827"/>
        <v>0</v>
      </c>
      <c r="AE1706" s="108">
        <f t="shared" si="828"/>
        <v>0</v>
      </c>
      <c r="AG1706" s="11">
        <f t="shared" si="829"/>
        <v>0</v>
      </c>
      <c r="AH1706" s="108">
        <f t="shared" si="830"/>
        <v>0</v>
      </c>
      <c r="AJ1706" s="11">
        <f t="shared" si="831"/>
        <v>0</v>
      </c>
      <c r="AK1706" s="108">
        <f t="shared" si="832"/>
        <v>0</v>
      </c>
      <c r="AM1706" s="11">
        <f t="shared" si="833"/>
        <v>0</v>
      </c>
      <c r="AN1706" s="108">
        <f t="shared" si="834"/>
        <v>0</v>
      </c>
      <c r="AP1706" s="11">
        <f t="shared" si="835"/>
        <v>0</v>
      </c>
      <c r="AQ1706" s="108">
        <f t="shared" si="836"/>
        <v>0</v>
      </c>
      <c r="AS1706" s="11">
        <f t="shared" si="837"/>
        <v>0</v>
      </c>
      <c r="AT1706" s="108">
        <f t="shared" si="838"/>
        <v>0</v>
      </c>
      <c r="AU1706" s="158" t="str">
        <f>IF(C1706="","",VLOOKUP(B1706,apoio!P:S,4,0))</f>
        <v/>
      </c>
    </row>
    <row r="1707" spans="1:47" ht="15" customHeight="1" x14ac:dyDescent="0.25">
      <c r="A1707" s="7" t="str">
        <f>IF('1_geral'!$D$55="","",'1_geral'!$A$55)</f>
        <v/>
      </c>
      <c r="B1707" s="49" t="str">
        <f>IF('1_geral'!$G$55="","",'1_geral'!$G$55)</f>
        <v/>
      </c>
      <c r="C1707" s="49" t="str">
        <f>IF('1_geral'!$D$55="","",'1_geral'!$D$55)</f>
        <v/>
      </c>
      <c r="D1707" s="35" t="str">
        <f>IF(C1707="","",1/'3_pessoal'!C$55)</f>
        <v/>
      </c>
      <c r="E1707" s="12">
        <f>IF(C1707="",0,'3_pessoal'!EX$55)</f>
        <v>0</v>
      </c>
      <c r="F1707" s="33">
        <f>IF(C1707="",0,'3_pessoal'!EZ$55)</f>
        <v>0</v>
      </c>
      <c r="G1707" s="12">
        <f t="shared" si="814"/>
        <v>0</v>
      </c>
      <c r="I1707" s="12">
        <f t="shared" si="839"/>
        <v>0</v>
      </c>
      <c r="J1707" s="12">
        <f t="shared" si="840"/>
        <v>0</v>
      </c>
      <c r="L1707" s="12">
        <f t="shared" si="815"/>
        <v>0</v>
      </c>
      <c r="M1707" s="33">
        <f t="shared" si="816"/>
        <v>0</v>
      </c>
      <c r="O1707" s="12">
        <f t="shared" si="817"/>
        <v>0</v>
      </c>
      <c r="P1707" s="33">
        <f t="shared" si="818"/>
        <v>0</v>
      </c>
      <c r="R1707" s="12">
        <f t="shared" si="819"/>
        <v>0</v>
      </c>
      <c r="S1707" s="33">
        <f t="shared" si="820"/>
        <v>0</v>
      </c>
      <c r="U1707" s="12">
        <f t="shared" si="821"/>
        <v>0</v>
      </c>
      <c r="V1707" s="33">
        <f t="shared" si="822"/>
        <v>0</v>
      </c>
      <c r="X1707" s="12">
        <f t="shared" si="823"/>
        <v>0</v>
      </c>
      <c r="Y1707" s="33">
        <f t="shared" si="824"/>
        <v>0</v>
      </c>
      <c r="AA1707" s="12">
        <f t="shared" si="825"/>
        <v>0</v>
      </c>
      <c r="AB1707" s="33">
        <f t="shared" si="826"/>
        <v>0</v>
      </c>
      <c r="AD1707" s="12">
        <f t="shared" si="827"/>
        <v>0</v>
      </c>
      <c r="AE1707" s="33">
        <f t="shared" si="828"/>
        <v>0</v>
      </c>
      <c r="AG1707" s="12">
        <f t="shared" si="829"/>
        <v>0</v>
      </c>
      <c r="AH1707" s="33">
        <f t="shared" si="830"/>
        <v>0</v>
      </c>
      <c r="AJ1707" s="12">
        <f t="shared" si="831"/>
        <v>0</v>
      </c>
      <c r="AK1707" s="33">
        <f t="shared" si="832"/>
        <v>0</v>
      </c>
      <c r="AM1707" s="12">
        <f t="shared" si="833"/>
        <v>0</v>
      </c>
      <c r="AN1707" s="33">
        <f t="shared" si="834"/>
        <v>0</v>
      </c>
      <c r="AP1707" s="12">
        <f t="shared" si="835"/>
        <v>0</v>
      </c>
      <c r="AQ1707" s="33">
        <f t="shared" si="836"/>
        <v>0</v>
      </c>
      <c r="AS1707" s="12">
        <f t="shared" si="837"/>
        <v>0</v>
      </c>
      <c r="AT1707" s="33">
        <f t="shared" si="838"/>
        <v>0</v>
      </c>
      <c r="AU1707" s="158" t="str">
        <f>IF(C1707="","",VLOOKUP(B1707,apoio!P:S,4,0))</f>
        <v/>
      </c>
    </row>
    <row r="1708" spans="1:47" ht="15" customHeight="1" x14ac:dyDescent="0.25">
      <c r="A1708" s="10" t="str">
        <f>IF('1_geral'!$D$56="","",'1_geral'!$A$56)</f>
        <v/>
      </c>
      <c r="B1708" s="48" t="str">
        <f>IF('1_geral'!$G$56="","",'1_geral'!$G$56)</f>
        <v/>
      </c>
      <c r="C1708" s="48" t="str">
        <f>IF('1_geral'!$D$56="","",'1_geral'!$D$56)</f>
        <v/>
      </c>
      <c r="D1708" s="35" t="str">
        <f>IF(C1708="","",1/'3_pessoal'!C$56)</f>
        <v/>
      </c>
      <c r="E1708" s="11">
        <f>IF(C1708="",0,'3_pessoal'!EX$56)</f>
        <v>0</v>
      </c>
      <c r="F1708" s="108">
        <f>IF(C1708="",0,'3_pessoal'!EZ$56)</f>
        <v>0</v>
      </c>
      <c r="G1708" s="11">
        <f t="shared" si="814"/>
        <v>0</v>
      </c>
      <c r="I1708" s="11">
        <f t="shared" si="839"/>
        <v>0</v>
      </c>
      <c r="J1708" s="112">
        <f t="shared" si="840"/>
        <v>0</v>
      </c>
      <c r="L1708" s="11">
        <f t="shared" si="815"/>
        <v>0</v>
      </c>
      <c r="M1708" s="108">
        <f t="shared" si="816"/>
        <v>0</v>
      </c>
      <c r="O1708" s="11">
        <f t="shared" si="817"/>
        <v>0</v>
      </c>
      <c r="P1708" s="108">
        <f t="shared" si="818"/>
        <v>0</v>
      </c>
      <c r="R1708" s="11">
        <f t="shared" si="819"/>
        <v>0</v>
      </c>
      <c r="S1708" s="108">
        <f t="shared" si="820"/>
        <v>0</v>
      </c>
      <c r="U1708" s="11">
        <f t="shared" si="821"/>
        <v>0</v>
      </c>
      <c r="V1708" s="108">
        <f t="shared" si="822"/>
        <v>0</v>
      </c>
      <c r="X1708" s="11">
        <f t="shared" si="823"/>
        <v>0</v>
      </c>
      <c r="Y1708" s="108">
        <f t="shared" si="824"/>
        <v>0</v>
      </c>
      <c r="AA1708" s="11">
        <f t="shared" si="825"/>
        <v>0</v>
      </c>
      <c r="AB1708" s="108">
        <f t="shared" si="826"/>
        <v>0</v>
      </c>
      <c r="AD1708" s="11">
        <f t="shared" si="827"/>
        <v>0</v>
      </c>
      <c r="AE1708" s="108">
        <f t="shared" si="828"/>
        <v>0</v>
      </c>
      <c r="AG1708" s="11">
        <f t="shared" si="829"/>
        <v>0</v>
      </c>
      <c r="AH1708" s="108">
        <f t="shared" si="830"/>
        <v>0</v>
      </c>
      <c r="AJ1708" s="11">
        <f t="shared" si="831"/>
        <v>0</v>
      </c>
      <c r="AK1708" s="108">
        <f t="shared" si="832"/>
        <v>0</v>
      </c>
      <c r="AM1708" s="11">
        <f t="shared" si="833"/>
        <v>0</v>
      </c>
      <c r="AN1708" s="108">
        <f t="shared" si="834"/>
        <v>0</v>
      </c>
      <c r="AP1708" s="11">
        <f t="shared" si="835"/>
        <v>0</v>
      </c>
      <c r="AQ1708" s="108">
        <f t="shared" si="836"/>
        <v>0</v>
      </c>
      <c r="AS1708" s="11">
        <f t="shared" si="837"/>
        <v>0</v>
      </c>
      <c r="AT1708" s="108">
        <f t="shared" si="838"/>
        <v>0</v>
      </c>
      <c r="AU1708" s="158" t="str">
        <f>IF(C1708="","",VLOOKUP(B1708,apoio!P:S,4,0))</f>
        <v/>
      </c>
    </row>
    <row r="1709" spans="1:47" ht="15" customHeight="1" x14ac:dyDescent="0.25">
      <c r="A1709" s="7" t="str">
        <f>IF('1_geral'!$D$57="","",'1_geral'!$A$57)</f>
        <v/>
      </c>
      <c r="B1709" s="49" t="str">
        <f>IF('1_geral'!$G$57="","",'1_geral'!$G$57)</f>
        <v/>
      </c>
      <c r="C1709" s="49" t="str">
        <f>IF('1_geral'!$D$57="","",'1_geral'!$D$57)</f>
        <v/>
      </c>
      <c r="D1709" s="35" t="str">
        <f>IF(C1709="","",1/'3_pessoal'!C$57)</f>
        <v/>
      </c>
      <c r="E1709" s="12">
        <f>IF(C1709="",0,'3_pessoal'!EX$57)</f>
        <v>0</v>
      </c>
      <c r="F1709" s="33">
        <f>IF(C1709="",0,'3_pessoal'!EZ$57)</f>
        <v>0</v>
      </c>
      <c r="G1709" s="12">
        <f t="shared" si="814"/>
        <v>0</v>
      </c>
      <c r="I1709" s="12">
        <f t="shared" si="839"/>
        <v>0</v>
      </c>
      <c r="J1709" s="12">
        <f t="shared" si="840"/>
        <v>0</v>
      </c>
      <c r="L1709" s="12">
        <f t="shared" si="815"/>
        <v>0</v>
      </c>
      <c r="M1709" s="33">
        <f t="shared" si="816"/>
        <v>0</v>
      </c>
      <c r="O1709" s="12">
        <f t="shared" si="817"/>
        <v>0</v>
      </c>
      <c r="P1709" s="33">
        <f t="shared" si="818"/>
        <v>0</v>
      </c>
      <c r="R1709" s="12">
        <f t="shared" si="819"/>
        <v>0</v>
      </c>
      <c r="S1709" s="33">
        <f t="shared" si="820"/>
        <v>0</v>
      </c>
      <c r="U1709" s="12">
        <f t="shared" si="821"/>
        <v>0</v>
      </c>
      <c r="V1709" s="33">
        <f t="shared" si="822"/>
        <v>0</v>
      </c>
      <c r="X1709" s="12">
        <f t="shared" si="823"/>
        <v>0</v>
      </c>
      <c r="Y1709" s="33">
        <f t="shared" si="824"/>
        <v>0</v>
      </c>
      <c r="AA1709" s="12">
        <f t="shared" si="825"/>
        <v>0</v>
      </c>
      <c r="AB1709" s="33">
        <f t="shared" si="826"/>
        <v>0</v>
      </c>
      <c r="AD1709" s="12">
        <f t="shared" si="827"/>
        <v>0</v>
      </c>
      <c r="AE1709" s="33">
        <f t="shared" si="828"/>
        <v>0</v>
      </c>
      <c r="AG1709" s="12">
        <f t="shared" si="829"/>
        <v>0</v>
      </c>
      <c r="AH1709" s="33">
        <f t="shared" si="830"/>
        <v>0</v>
      </c>
      <c r="AJ1709" s="12">
        <f t="shared" si="831"/>
        <v>0</v>
      </c>
      <c r="AK1709" s="33">
        <f t="shared" si="832"/>
        <v>0</v>
      </c>
      <c r="AM1709" s="12">
        <f t="shared" si="833"/>
        <v>0</v>
      </c>
      <c r="AN1709" s="33">
        <f t="shared" si="834"/>
        <v>0</v>
      </c>
      <c r="AP1709" s="12">
        <f t="shared" si="835"/>
        <v>0</v>
      </c>
      <c r="AQ1709" s="33">
        <f t="shared" si="836"/>
        <v>0</v>
      </c>
      <c r="AS1709" s="12">
        <f t="shared" si="837"/>
        <v>0</v>
      </c>
      <c r="AT1709" s="33">
        <f t="shared" si="838"/>
        <v>0</v>
      </c>
      <c r="AU1709" s="158" t="str">
        <f>IF(C1709="","",VLOOKUP(B1709,apoio!P:S,4,0))</f>
        <v/>
      </c>
    </row>
    <row r="1710" spans="1:47" ht="15" customHeight="1" x14ac:dyDescent="0.25">
      <c r="A1710" s="10" t="str">
        <f>IF('1_geral'!$D$58="","",'1_geral'!$A$58)</f>
        <v/>
      </c>
      <c r="B1710" s="48" t="str">
        <f>IF('1_geral'!$G$58="","",'1_geral'!$G$58)</f>
        <v/>
      </c>
      <c r="C1710" s="48" t="str">
        <f>IF('1_geral'!$D$58="","",'1_geral'!$D$58)</f>
        <v/>
      </c>
      <c r="D1710" s="35" t="str">
        <f>IF(C1710="","",1/'3_pessoal'!C$58)</f>
        <v/>
      </c>
      <c r="E1710" s="11">
        <f>IF(C1710="",0,'3_pessoal'!EX$58)</f>
        <v>0</v>
      </c>
      <c r="F1710" s="108">
        <f>IF(C1710="",0,'3_pessoal'!EZ$58)</f>
        <v>0</v>
      </c>
      <c r="G1710" s="11">
        <f t="shared" si="814"/>
        <v>0</v>
      </c>
      <c r="I1710" s="11">
        <f t="shared" si="839"/>
        <v>0</v>
      </c>
      <c r="J1710" s="112">
        <f t="shared" si="840"/>
        <v>0</v>
      </c>
      <c r="L1710" s="11">
        <f t="shared" si="815"/>
        <v>0</v>
      </c>
      <c r="M1710" s="108">
        <f t="shared" si="816"/>
        <v>0</v>
      </c>
      <c r="O1710" s="11">
        <f t="shared" si="817"/>
        <v>0</v>
      </c>
      <c r="P1710" s="108">
        <f t="shared" si="818"/>
        <v>0</v>
      </c>
      <c r="R1710" s="11">
        <f t="shared" si="819"/>
        <v>0</v>
      </c>
      <c r="S1710" s="108">
        <f t="shared" si="820"/>
        <v>0</v>
      </c>
      <c r="U1710" s="11">
        <f t="shared" si="821"/>
        <v>0</v>
      </c>
      <c r="V1710" s="108">
        <f t="shared" si="822"/>
        <v>0</v>
      </c>
      <c r="X1710" s="11">
        <f t="shared" si="823"/>
        <v>0</v>
      </c>
      <c r="Y1710" s="108">
        <f t="shared" si="824"/>
        <v>0</v>
      </c>
      <c r="AA1710" s="11">
        <f t="shared" si="825"/>
        <v>0</v>
      </c>
      <c r="AB1710" s="108">
        <f t="shared" si="826"/>
        <v>0</v>
      </c>
      <c r="AD1710" s="11">
        <f t="shared" si="827"/>
        <v>0</v>
      </c>
      <c r="AE1710" s="108">
        <f t="shared" si="828"/>
        <v>0</v>
      </c>
      <c r="AG1710" s="11">
        <f t="shared" si="829"/>
        <v>0</v>
      </c>
      <c r="AH1710" s="108">
        <f t="shared" si="830"/>
        <v>0</v>
      </c>
      <c r="AJ1710" s="11">
        <f t="shared" si="831"/>
        <v>0</v>
      </c>
      <c r="AK1710" s="108">
        <f t="shared" si="832"/>
        <v>0</v>
      </c>
      <c r="AM1710" s="11">
        <f t="shared" si="833"/>
        <v>0</v>
      </c>
      <c r="AN1710" s="108">
        <f t="shared" si="834"/>
        <v>0</v>
      </c>
      <c r="AP1710" s="11">
        <f t="shared" si="835"/>
        <v>0</v>
      </c>
      <c r="AQ1710" s="108">
        <f t="shared" si="836"/>
        <v>0</v>
      </c>
      <c r="AS1710" s="11">
        <f t="shared" si="837"/>
        <v>0</v>
      </c>
      <c r="AT1710" s="108">
        <f t="shared" si="838"/>
        <v>0</v>
      </c>
      <c r="AU1710" s="158" t="str">
        <f>IF(C1710="","",VLOOKUP(B1710,apoio!P:S,4,0))</f>
        <v/>
      </c>
    </row>
    <row r="1711" spans="1:47" ht="15" customHeight="1" x14ac:dyDescent="0.25">
      <c r="A1711" s="47" t="str">
        <f>IF('1_geral'!$D$59="","",'1_geral'!$A$59)</f>
        <v/>
      </c>
      <c r="B1711" s="50" t="str">
        <f>IF('1_geral'!$G$59="","",'1_geral'!$G$59)</f>
        <v/>
      </c>
      <c r="C1711" s="50" t="str">
        <f>IF('1_geral'!$D$59="","",'1_geral'!$D$59)</f>
        <v/>
      </c>
      <c r="D1711" s="138" t="str">
        <f>IF(C1711="","",1/'3_pessoal'!C$59)</f>
        <v/>
      </c>
      <c r="E1711" s="13">
        <f>IF(C1711="",0,'3_pessoal'!EX$59)</f>
        <v>0</v>
      </c>
      <c r="F1711" s="34">
        <f>IF(C1711="",0,'3_pessoal'!EZ$59)</f>
        <v>0</v>
      </c>
      <c r="G1711" s="13">
        <f t="shared" si="814"/>
        <v>0</v>
      </c>
      <c r="H1711" s="4"/>
      <c r="I1711" s="13">
        <f t="shared" si="839"/>
        <v>0</v>
      </c>
      <c r="J1711" s="13">
        <f t="shared" si="840"/>
        <v>0</v>
      </c>
      <c r="K1711" s="4"/>
      <c r="L1711" s="13">
        <f t="shared" si="815"/>
        <v>0</v>
      </c>
      <c r="M1711" s="34">
        <f t="shared" si="816"/>
        <v>0</v>
      </c>
      <c r="N1711" s="492"/>
      <c r="O1711" s="13">
        <f t="shared" si="817"/>
        <v>0</v>
      </c>
      <c r="P1711" s="34">
        <f t="shared" si="818"/>
        <v>0</v>
      </c>
      <c r="Q1711" s="492"/>
      <c r="R1711" s="13">
        <f t="shared" si="819"/>
        <v>0</v>
      </c>
      <c r="S1711" s="34">
        <f t="shared" si="820"/>
        <v>0</v>
      </c>
      <c r="T1711" s="492"/>
      <c r="U1711" s="13">
        <f t="shared" si="821"/>
        <v>0</v>
      </c>
      <c r="V1711" s="34">
        <f t="shared" si="822"/>
        <v>0</v>
      </c>
      <c r="W1711" s="492"/>
      <c r="X1711" s="13">
        <f t="shared" si="823"/>
        <v>0</v>
      </c>
      <c r="Y1711" s="34">
        <f t="shared" si="824"/>
        <v>0</v>
      </c>
      <c r="Z1711" s="492"/>
      <c r="AA1711" s="13">
        <f t="shared" si="825"/>
        <v>0</v>
      </c>
      <c r="AB1711" s="34">
        <f t="shared" si="826"/>
        <v>0</v>
      </c>
      <c r="AC1711" s="492"/>
      <c r="AD1711" s="13">
        <f t="shared" si="827"/>
        <v>0</v>
      </c>
      <c r="AE1711" s="34">
        <f t="shared" si="828"/>
        <v>0</v>
      </c>
      <c r="AF1711" s="492"/>
      <c r="AG1711" s="13">
        <f t="shared" si="829"/>
        <v>0</v>
      </c>
      <c r="AH1711" s="34">
        <f t="shared" si="830"/>
        <v>0</v>
      </c>
      <c r="AI1711" s="492"/>
      <c r="AJ1711" s="13">
        <f t="shared" si="831"/>
        <v>0</v>
      </c>
      <c r="AK1711" s="34">
        <f t="shared" si="832"/>
        <v>0</v>
      </c>
      <c r="AL1711" s="492"/>
      <c r="AM1711" s="13">
        <f t="shared" si="833"/>
        <v>0</v>
      </c>
      <c r="AN1711" s="34">
        <f t="shared" si="834"/>
        <v>0</v>
      </c>
      <c r="AO1711" s="492"/>
      <c r="AP1711" s="13">
        <f t="shared" si="835"/>
        <v>0</v>
      </c>
      <c r="AQ1711" s="34">
        <f t="shared" si="836"/>
        <v>0</v>
      </c>
      <c r="AR1711" s="492"/>
      <c r="AS1711" s="13">
        <f t="shared" si="837"/>
        <v>0</v>
      </c>
      <c r="AT1711" s="34">
        <f t="shared" si="838"/>
        <v>0</v>
      </c>
      <c r="AU1711" s="158" t="str">
        <f>IF(C1711="","",VLOOKUP(B1711,apoio!P:S,4,0))</f>
        <v/>
      </c>
    </row>
    <row r="1712" spans="1:47" ht="15" customHeight="1" x14ac:dyDescent="0.25">
      <c r="A1712" s="8"/>
      <c r="B1712" s="162" t="s">
        <v>68</v>
      </c>
      <c r="C1712" s="163" t="str">
        <f>'3_pessoal'!FB1</f>
        <v/>
      </c>
      <c r="E1712" s="113"/>
      <c r="F1712" s="113"/>
      <c r="G1712" s="113"/>
    </row>
    <row r="1713" spans="1:47" ht="15" customHeight="1" x14ac:dyDescent="0.25">
      <c r="B1713" s="3" t="s">
        <v>1644</v>
      </c>
      <c r="C1713" s="8" t="str">
        <f>'3_pessoal'!FB2</f>
        <v>Nome Sobrenome</v>
      </c>
      <c r="D1713" s="6"/>
      <c r="E1713" s="113"/>
      <c r="F1713" s="113"/>
      <c r="G1713" s="113"/>
      <c r="I1713" s="159" t="str">
        <f>I1718</f>
        <v>Disponível</v>
      </c>
      <c r="J1713" s="160">
        <f>IFERROR(ABS((J1716-J1717)/J1716),0)</f>
        <v>0</v>
      </c>
      <c r="L1713" s="105" t="str">
        <f>L1718</f>
        <v>Disponível</v>
      </c>
      <c r="M1713" s="157">
        <f>IFERROR(ABS((M1716-M1717)/M1716),0)</f>
        <v>0</v>
      </c>
      <c r="O1713" s="105" t="str">
        <f>O1718</f>
        <v>Disponível</v>
      </c>
      <c r="P1713" s="157">
        <f>IFERROR(ABS((P1716-P1717)/P1716),0)</f>
        <v>0</v>
      </c>
      <c r="R1713" s="105" t="str">
        <f>R1718</f>
        <v>Disponível</v>
      </c>
      <c r="S1713" s="157">
        <f>IFERROR(ABS((S1716-S1717)/S1716),0)</f>
        <v>0</v>
      </c>
      <c r="U1713" s="105" t="str">
        <f>U1718</f>
        <v>Disponível</v>
      </c>
      <c r="V1713" s="157">
        <f>IFERROR(ABS((V1716-V1717)/V1716),0)</f>
        <v>0</v>
      </c>
      <c r="X1713" s="105" t="str">
        <f>X1718</f>
        <v>Disponível</v>
      </c>
      <c r="Y1713" s="157">
        <f>IFERROR(ABS((Y1716-Y1717)/Y1716),0)</f>
        <v>0</v>
      </c>
      <c r="AA1713" s="105" t="str">
        <f>AA1718</f>
        <v>Disponível</v>
      </c>
      <c r="AB1713" s="157">
        <f>IFERROR(ABS((AB1716-AB1717)/AB1716),0)</f>
        <v>0</v>
      </c>
      <c r="AD1713" s="105" t="str">
        <f>AD1718</f>
        <v>Disponível</v>
      </c>
      <c r="AE1713" s="157">
        <f>IFERROR(ABS((AE1716-AE1717)/AE1716),0)</f>
        <v>0</v>
      </c>
      <c r="AG1713" s="105" t="str">
        <f>AG1718</f>
        <v>Disponível</v>
      </c>
      <c r="AH1713" s="157">
        <f>IFERROR(ABS((AH1716-AH1717)/AH1716),0)</f>
        <v>0</v>
      </c>
      <c r="AJ1713" s="105" t="str">
        <f>AJ1718</f>
        <v>Disponível</v>
      </c>
      <c r="AK1713" s="157">
        <f>IFERROR(ABS((AK1716-AK1717)/AK1716),0)</f>
        <v>0</v>
      </c>
      <c r="AM1713" s="105" t="str">
        <f>AM1718</f>
        <v>Disponível</v>
      </c>
      <c r="AN1713" s="157">
        <f>IFERROR(ABS((AN1716-AN1717)/AN1716),0)</f>
        <v>0</v>
      </c>
      <c r="AP1713" s="105" t="str">
        <f>AP1718</f>
        <v>Disponível</v>
      </c>
      <c r="AQ1713" s="157">
        <f>IFERROR(ABS((AQ1716-AQ1717)/AQ1716),0)</f>
        <v>0</v>
      </c>
      <c r="AS1713" s="105" t="str">
        <f>AS1718</f>
        <v>Disponível</v>
      </c>
      <c r="AT1713" s="157">
        <f>IFERROR(ABS((AT1716-AT1717)/AT1716),0)</f>
        <v>0</v>
      </c>
    </row>
    <row r="1714" spans="1:47" ht="15" customHeight="1" x14ac:dyDescent="0.25">
      <c r="B1714" s="3" t="s">
        <v>1645</v>
      </c>
      <c r="C1714" s="8" t="str">
        <f>'1_geral'!$D$2</f>
        <v/>
      </c>
      <c r="E1714" s="647"/>
      <c r="F1714" s="647"/>
      <c r="G1714" s="647"/>
      <c r="I1714" s="35"/>
      <c r="J1714" s="35" t="e">
        <f>(J1716-J1717)/J1716</f>
        <v>#DIV/0!</v>
      </c>
      <c r="K1714" s="35"/>
      <c r="L1714" s="165"/>
      <c r="M1714" s="165" t="e">
        <f>(M1716-M1717)/M1716</f>
        <v>#DIV/0!</v>
      </c>
      <c r="N1714" s="165"/>
      <c r="O1714" s="165"/>
      <c r="P1714" s="165" t="e">
        <f>(P1716-P1717)/P1716</f>
        <v>#DIV/0!</v>
      </c>
      <c r="Q1714" s="165"/>
      <c r="R1714" s="165"/>
      <c r="S1714" s="165" t="e">
        <f>(S1716-S1717)/S1716</f>
        <v>#DIV/0!</v>
      </c>
      <c r="T1714" s="165"/>
      <c r="U1714" s="165"/>
      <c r="V1714" s="165" t="e">
        <f>(V1716-V1717)/V1716</f>
        <v>#DIV/0!</v>
      </c>
      <c r="W1714" s="165"/>
      <c r="X1714" s="165"/>
      <c r="Y1714" s="165" t="e">
        <f>(Y1716-Y1717)/Y1716</f>
        <v>#DIV/0!</v>
      </c>
      <c r="Z1714" s="165"/>
      <c r="AA1714" s="165"/>
      <c r="AB1714" s="165" t="e">
        <f>(AB1716-AB1717)/AB1716</f>
        <v>#DIV/0!</v>
      </c>
      <c r="AC1714" s="165"/>
      <c r="AD1714" s="165"/>
      <c r="AE1714" s="165" t="e">
        <f>(AE1716-AE1717)/AE1716</f>
        <v>#DIV/0!</v>
      </c>
      <c r="AF1714" s="165"/>
      <c r="AG1714" s="165"/>
      <c r="AH1714" s="165" t="e">
        <f>(AH1716-AH1717)/AH1716</f>
        <v>#DIV/0!</v>
      </c>
      <c r="AI1714" s="165"/>
      <c r="AJ1714" s="165"/>
      <c r="AK1714" s="165" t="e">
        <f>(AK1716-AK1717)/AK1716</f>
        <v>#DIV/0!</v>
      </c>
      <c r="AL1714" s="165"/>
      <c r="AM1714" s="165"/>
      <c r="AN1714" s="165" t="e">
        <f>(AN1716-AN1717)/AN1716</f>
        <v>#DIV/0!</v>
      </c>
      <c r="AO1714" s="165"/>
      <c r="AP1714" s="165"/>
      <c r="AQ1714" s="165" t="e">
        <f>(AQ1716-AQ1717)/AQ1716</f>
        <v>#DIV/0!</v>
      </c>
      <c r="AR1714" s="165"/>
      <c r="AS1714" s="165"/>
      <c r="AT1714" s="165" t="e">
        <f>(AT1716-AT1717)/AT1716</f>
        <v>#DIV/0!</v>
      </c>
    </row>
    <row r="1715" spans="1:47" ht="15" customHeight="1" x14ac:dyDescent="0.25">
      <c r="B1715" s="3" t="s">
        <v>1646</v>
      </c>
      <c r="C1715" s="6">
        <f>'1_geral'!$D$4</f>
        <v>0</v>
      </c>
      <c r="D1715" s="9"/>
      <c r="E1715" s="31"/>
      <c r="F1715" s="31"/>
      <c r="G1715" s="31"/>
      <c r="I1715" s="648" t="s">
        <v>1647</v>
      </c>
      <c r="J1715" s="648"/>
      <c r="L1715" s="526" t="s">
        <v>125</v>
      </c>
      <c r="M1715" s="526"/>
      <c r="O1715" s="526" t="s">
        <v>143</v>
      </c>
      <c r="P1715" s="526"/>
      <c r="R1715" s="526" t="s">
        <v>126</v>
      </c>
      <c r="S1715" s="526"/>
      <c r="U1715" s="526" t="s">
        <v>144</v>
      </c>
      <c r="V1715" s="526"/>
      <c r="X1715" s="526" t="s">
        <v>145</v>
      </c>
      <c r="Y1715" s="526"/>
      <c r="AA1715" s="526" t="s">
        <v>127</v>
      </c>
      <c r="AB1715" s="526"/>
      <c r="AD1715" s="526" t="s">
        <v>128</v>
      </c>
      <c r="AE1715" s="526"/>
      <c r="AG1715" s="526" t="s">
        <v>146</v>
      </c>
      <c r="AH1715" s="526"/>
      <c r="AJ1715" s="526" t="s">
        <v>147</v>
      </c>
      <c r="AK1715" s="526"/>
      <c r="AM1715" s="526" t="s">
        <v>148</v>
      </c>
      <c r="AN1715" s="526"/>
      <c r="AP1715" s="526" t="s">
        <v>129</v>
      </c>
      <c r="AQ1715" s="526"/>
      <c r="AS1715" s="526" t="s">
        <v>149</v>
      </c>
      <c r="AT1715" s="526"/>
    </row>
    <row r="1716" spans="1:47" ht="15" customHeight="1" x14ac:dyDescent="0.25">
      <c r="E1716" s="32"/>
      <c r="F1716" s="32"/>
      <c r="G1716" s="32"/>
      <c r="I1716" s="105" t="s">
        <v>77</v>
      </c>
      <c r="J1716" s="106">
        <f>SUM(M1716,P1716,S1716,V1716,Y1716,AB1716,AE1716,AH1716,AK1716,AN1716,AQ1716,AT1716)</f>
        <v>0</v>
      </c>
      <c r="L1716" s="105" t="s">
        <v>77</v>
      </c>
      <c r="M1716" s="106">
        <f>IF('3_pessoal'!$FC$3="Carga Horária",0,'3_pessoal'!$FC$3)</f>
        <v>0</v>
      </c>
      <c r="O1716" s="105" t="s">
        <v>77</v>
      </c>
      <c r="P1716" s="106">
        <f>M1716</f>
        <v>0</v>
      </c>
      <c r="R1716" s="105" t="s">
        <v>77</v>
      </c>
      <c r="S1716" s="106">
        <f>M1716</f>
        <v>0</v>
      </c>
      <c r="U1716" s="105" t="s">
        <v>77</v>
      </c>
      <c r="V1716" s="106">
        <f>M1716</f>
        <v>0</v>
      </c>
      <c r="X1716" s="105" t="s">
        <v>77</v>
      </c>
      <c r="Y1716" s="106">
        <f>M1716</f>
        <v>0</v>
      </c>
      <c r="AA1716" s="105" t="s">
        <v>77</v>
      </c>
      <c r="AB1716" s="106">
        <f>M1716</f>
        <v>0</v>
      </c>
      <c r="AD1716" s="105" t="s">
        <v>77</v>
      </c>
      <c r="AE1716" s="106">
        <f>M1716</f>
        <v>0</v>
      </c>
      <c r="AG1716" s="105" t="s">
        <v>77</v>
      </c>
      <c r="AH1716" s="106">
        <f>M1716</f>
        <v>0</v>
      </c>
      <c r="AJ1716" s="105" t="s">
        <v>77</v>
      </c>
      <c r="AK1716" s="106">
        <f>M1716</f>
        <v>0</v>
      </c>
      <c r="AM1716" s="105" t="s">
        <v>77</v>
      </c>
      <c r="AN1716" s="106">
        <f>M1716</f>
        <v>0</v>
      </c>
      <c r="AP1716" s="105" t="s">
        <v>77</v>
      </c>
      <c r="AQ1716" s="106">
        <f>M1716</f>
        <v>0</v>
      </c>
      <c r="AS1716" s="105" t="s">
        <v>77</v>
      </c>
      <c r="AT1716" s="106">
        <f>M1716</f>
        <v>0</v>
      </c>
    </row>
    <row r="1717" spans="1:47" ht="15" customHeight="1" x14ac:dyDescent="0.25">
      <c r="A1717" s="523" t="s">
        <v>68</v>
      </c>
      <c r="B1717" s="526" t="s">
        <v>2</v>
      </c>
      <c r="C1717" s="526" t="s">
        <v>3</v>
      </c>
      <c r="E1717" s="526" t="s">
        <v>241</v>
      </c>
      <c r="F1717" s="526"/>
      <c r="G1717" s="526"/>
      <c r="I1717" s="105" t="s">
        <v>245</v>
      </c>
      <c r="J1717" s="106">
        <f>SUM(L1721:AT1770)</f>
        <v>0</v>
      </c>
      <c r="L1717" s="105" t="s">
        <v>245</v>
      </c>
      <c r="M1717" s="106">
        <f>SUM(L1721:M1770)</f>
        <v>0</v>
      </c>
      <c r="O1717" s="105" t="s">
        <v>245</v>
      </c>
      <c r="P1717" s="106">
        <f>SUM(O1721:P1770)</f>
        <v>0</v>
      </c>
      <c r="R1717" s="105" t="s">
        <v>245</v>
      </c>
      <c r="S1717" s="106">
        <f>SUM(R1721:S1770)</f>
        <v>0</v>
      </c>
      <c r="U1717" s="105" t="s">
        <v>245</v>
      </c>
      <c r="V1717" s="106">
        <f>SUM(U1721:V1770)</f>
        <v>0</v>
      </c>
      <c r="X1717" s="105" t="s">
        <v>245</v>
      </c>
      <c r="Y1717" s="106">
        <f>SUM(X1721:Y1770)</f>
        <v>0</v>
      </c>
      <c r="AA1717" s="105" t="s">
        <v>245</v>
      </c>
      <c r="AB1717" s="106">
        <f>SUM(AA1721:AB1770)</f>
        <v>0</v>
      </c>
      <c r="AD1717" s="105" t="s">
        <v>245</v>
      </c>
      <c r="AE1717" s="106">
        <f>SUM(AD1721:AE1770)</f>
        <v>0</v>
      </c>
      <c r="AG1717" s="105" t="s">
        <v>245</v>
      </c>
      <c r="AH1717" s="106">
        <f>SUM(AG1721:AH1770)</f>
        <v>0</v>
      </c>
      <c r="AJ1717" s="105" t="s">
        <v>245</v>
      </c>
      <c r="AK1717" s="106">
        <f>SUM(AJ1721:AK1770)</f>
        <v>0</v>
      </c>
      <c r="AM1717" s="105" t="s">
        <v>245</v>
      </c>
      <c r="AN1717" s="106">
        <f>SUM(AM1721:AN1770)</f>
        <v>0</v>
      </c>
      <c r="AP1717" s="105" t="s">
        <v>245</v>
      </c>
      <c r="AQ1717" s="106">
        <f>SUM(AP1721:AQ1770)</f>
        <v>0</v>
      </c>
      <c r="AS1717" s="105" t="s">
        <v>245</v>
      </c>
      <c r="AT1717" s="106">
        <f>SUM(AS1721:AT1770)</f>
        <v>0</v>
      </c>
    </row>
    <row r="1718" spans="1:47" ht="15" customHeight="1" x14ac:dyDescent="0.25">
      <c r="A1718" s="524"/>
      <c r="B1718" s="526"/>
      <c r="C1718" s="526"/>
      <c r="E1718" s="643" t="str">
        <f>CONCATENATE(parametros!$C$3," (min)")</f>
        <v>Presencial (min)</v>
      </c>
      <c r="F1718" s="644" t="str">
        <f>CONCATENATE(parametros!$M$3," (min)")</f>
        <v>Teletrabalho (min)</v>
      </c>
      <c r="G1718" s="645" t="s">
        <v>242</v>
      </c>
      <c r="I1718" s="105" t="str">
        <f>IF(J1717&gt;J1716,"Excesso","Disponível")</f>
        <v>Disponível</v>
      </c>
      <c r="J1718" s="106">
        <f>ABS(J1716-J1717)</f>
        <v>0</v>
      </c>
      <c r="L1718" s="105" t="str">
        <f>IF(M1717&gt;M1716,"Excesso","Disponível")</f>
        <v>Disponível</v>
      </c>
      <c r="M1718" s="106">
        <f>ABS(M1716*11/12-SUM(L1721:M1770))</f>
        <v>0</v>
      </c>
      <c r="O1718" s="105" t="str">
        <f>IF(P1717&gt;P1716,"Excesso","Disponível")</f>
        <v>Disponível</v>
      </c>
      <c r="P1718" s="106">
        <f>ABS(P1716*11/12-SUM(O1721:P1770))</f>
        <v>0</v>
      </c>
      <c r="R1718" s="105" t="str">
        <f>IF(S1717&gt;S1716,"Excesso","Disponível")</f>
        <v>Disponível</v>
      </c>
      <c r="S1718" s="106">
        <f>ABS(S1716*11/12-SUM(R1721:S1770))</f>
        <v>0</v>
      </c>
      <c r="U1718" s="105" t="str">
        <f>IF(V1717&gt;V1716,"Excesso","Disponível")</f>
        <v>Disponível</v>
      </c>
      <c r="V1718" s="106">
        <f>ABS(V1716*11/12-SUM(U1721:V1770))</f>
        <v>0</v>
      </c>
      <c r="X1718" s="105" t="str">
        <f>IF(Y1717&gt;Y1716,"Excesso","Disponível")</f>
        <v>Disponível</v>
      </c>
      <c r="Y1718" s="106">
        <f>ABS(Y1716*11/12-SUM(X1721:Y1770))</f>
        <v>0</v>
      </c>
      <c r="AA1718" s="105" t="str">
        <f>IF(AB1717&gt;AB1716,"Excesso","Disponível")</f>
        <v>Disponível</v>
      </c>
      <c r="AB1718" s="106">
        <f>ABS(AB1716*11/12-SUM(AA1721:AB1770))</f>
        <v>0</v>
      </c>
      <c r="AD1718" s="105" t="str">
        <f>IF(AE1717&gt;AE1716,"Excesso","Disponível")</f>
        <v>Disponível</v>
      </c>
      <c r="AE1718" s="106">
        <f>ABS(AE1716*11/12-SUM(AD1721:AE1770))</f>
        <v>0</v>
      </c>
      <c r="AG1718" s="105" t="str">
        <f>IF(AH1717&gt;AH1716,"Excesso","Disponível")</f>
        <v>Disponível</v>
      </c>
      <c r="AH1718" s="106">
        <f>ABS(AH1716*11/12-SUM(AG1721:AH1770))</f>
        <v>0</v>
      </c>
      <c r="AJ1718" s="105" t="str">
        <f>IF(AK1717&gt;AK1716,"Excesso","Disponível")</f>
        <v>Disponível</v>
      </c>
      <c r="AK1718" s="106">
        <f>ABS(AK1716*11/12-SUM(AJ1721:AK1770))</f>
        <v>0</v>
      </c>
      <c r="AM1718" s="105" t="str">
        <f>IF(AN1717&gt;AN1716,"Excesso","Disponível")</f>
        <v>Disponível</v>
      </c>
      <c r="AN1718" s="106">
        <f>ABS(AN1716*11/12-SUM(AM1721:AN1770))</f>
        <v>0</v>
      </c>
      <c r="AP1718" s="105" t="str">
        <f>IF(AQ1717&gt;AQ1716,"Excesso","Disponível")</f>
        <v>Disponível</v>
      </c>
      <c r="AQ1718" s="106">
        <f>ABS(AQ1716*11/12-SUM(AP1721:AQ1770))</f>
        <v>0</v>
      </c>
      <c r="AS1718" s="105" t="str">
        <f>IF(AT1717&gt;AT1716,"Excesso","Disponível")</f>
        <v>Disponível</v>
      </c>
      <c r="AT1718" s="106">
        <f>ABS(AT1716*11/12-SUM(AS1721:AT1770))</f>
        <v>0</v>
      </c>
    </row>
    <row r="1719" spans="1:47" ht="15" customHeight="1" x14ac:dyDescent="0.25">
      <c r="A1719" s="524"/>
      <c r="B1719" s="526"/>
      <c r="C1719" s="526"/>
      <c r="E1719" s="643"/>
      <c r="F1719" s="644"/>
      <c r="G1719" s="646"/>
      <c r="I1719" s="161">
        <f>IFERROR(SUM(I1721:I1770)/(SUM(I1721:I1770)+SUM(J1721:J1770)),0)</f>
        <v>0</v>
      </c>
      <c r="J1719" s="161">
        <f>IFERROR(SUM(J1721:J1770)/(SUM(I1721:I1770)+SUM(J1721:J1770)),0)</f>
        <v>0</v>
      </c>
      <c r="L1719" s="110">
        <f>IFERROR(SUM(L1721:L1770)/(SUM(L1721:L1770)+SUM(M1721:M1770)),0)</f>
        <v>0</v>
      </c>
      <c r="M1719" s="111">
        <f>IFERROR(SUM(M1721:M1770)/(SUM(L1721:L1770)+SUM(M1721:M1770)),0)</f>
        <v>0</v>
      </c>
      <c r="O1719" s="110">
        <f>IFERROR(SUM(O1721:O1770)/(SUM(O1721:O1770)+SUM(P1721:P1770)),0)</f>
        <v>0</v>
      </c>
      <c r="P1719" s="111">
        <f>IFERROR(SUM(P1721:P1770)/(SUM(O1721:O1770)+SUM(P1721:P1770)),0)</f>
        <v>0</v>
      </c>
      <c r="R1719" s="110">
        <f>IFERROR(SUM(R1721:R1770)/(SUM(R1721:R1770)+SUM(S1721:S1770)),0)</f>
        <v>0</v>
      </c>
      <c r="S1719" s="111">
        <f>IFERROR(SUM(S1721:S1770)/(SUM(R1721:R1770)+SUM(S1721:S1770)),0)</f>
        <v>0</v>
      </c>
      <c r="U1719" s="110">
        <f>IFERROR(SUM(U1721:U1770)/(SUM(U1721:U1770)+SUM(V1721:V1770)),0)</f>
        <v>0</v>
      </c>
      <c r="V1719" s="111">
        <f>IFERROR(SUM(V1721:V1770)/(SUM(U1721:U1770)+SUM(V1721:V1770)),0)</f>
        <v>0</v>
      </c>
      <c r="X1719" s="110">
        <f>IFERROR(SUM(X1721:X1770)/(SUM(X1721:X1770)+SUM(Y1721:Y1770)),0)</f>
        <v>0</v>
      </c>
      <c r="Y1719" s="111">
        <f>IFERROR(SUM(Y1721:Y1770)/(SUM(X1721:X1770)+SUM(Y1721:Y1770)),0)</f>
        <v>0</v>
      </c>
      <c r="AA1719" s="110">
        <f>IFERROR(SUM(AA1721:AA1770)/(SUM(AA1721:AA1770)+SUM(AB1721:AB1770)),0)</f>
        <v>0</v>
      </c>
      <c r="AB1719" s="111">
        <f>IFERROR(SUM(AB1721:AB1770)/(SUM(AA1721:AA1770)+SUM(AB1721:AB1770)),0)</f>
        <v>0</v>
      </c>
      <c r="AD1719" s="110">
        <f>IFERROR(SUM(AD1721:AD1770)/(SUM(AD1721:AD1770)+SUM(AE1721:AE1770)),0)</f>
        <v>0</v>
      </c>
      <c r="AE1719" s="111">
        <f>IFERROR(SUM(AE1721:AE1770)/(SUM(AD1721:AD1770)+SUM(AE1721:AE1770)),0)</f>
        <v>0</v>
      </c>
      <c r="AG1719" s="110">
        <f>IFERROR(SUM(AG1721:AG1770)/(SUM(AG1721:AG1770)+SUM(AH1721:AH1770)),0)</f>
        <v>0</v>
      </c>
      <c r="AH1719" s="111">
        <f>IFERROR(SUM(AH1721:AH1770)/(SUM(AG1721:AG1770)+SUM(AH1721:AH1770)),0)</f>
        <v>0</v>
      </c>
      <c r="AJ1719" s="110">
        <f>IFERROR(SUM(AJ1721:AJ1770)/(SUM(AJ1721:AJ1770)+SUM(AK1721:AK1770)),0)</f>
        <v>0</v>
      </c>
      <c r="AK1719" s="111">
        <f>IFERROR(SUM(AK1721:AK1770)/(SUM(AJ1721:AJ1770)+SUM(AK1721:AK1770)),0)</f>
        <v>0</v>
      </c>
      <c r="AM1719" s="110">
        <f>IFERROR(SUM(AM1721:AM1770)/(SUM(AM1721:AM1770)+SUM(AN1721:AN1770)),0)</f>
        <v>0</v>
      </c>
      <c r="AN1719" s="111">
        <f>IFERROR(SUM(AN1721:AN1770)/(SUM(AM1721:AM1770)+SUM(AN1721:AN1770)),0)</f>
        <v>0</v>
      </c>
      <c r="AP1719" s="110">
        <f>IFERROR(SUM(AP1721:AP1770)/(SUM(AP1721:AP1770)+SUM(AQ1721:AQ1770)),0)</f>
        <v>0</v>
      </c>
      <c r="AQ1719" s="111">
        <f>IFERROR(SUM(AQ1721:AQ1770)/(SUM(AP1721:AP1770)+SUM(AQ1721:AQ1770)),0)</f>
        <v>0</v>
      </c>
      <c r="AS1719" s="110">
        <f>IFERROR(SUM(AS1721:AS1770)/(SUM(AS1721:AS1770)+SUM(AT1721:AT1770)),0)</f>
        <v>0</v>
      </c>
      <c r="AT1719" s="111">
        <f>IFERROR(SUM(AT1721:AT1770)/(SUM(AS1721:AS1770)+SUM(AT1721:AT1770)),0)</f>
        <v>0</v>
      </c>
    </row>
    <row r="1720" spans="1:47" ht="15" customHeight="1" x14ac:dyDescent="0.25">
      <c r="A1720" s="525"/>
      <c r="B1720" s="526"/>
      <c r="C1720" s="526"/>
      <c r="E1720" s="643"/>
      <c r="F1720" s="644"/>
      <c r="G1720" s="646"/>
      <c r="I1720" s="36">
        <f>parametros!C1717</f>
        <v>0</v>
      </c>
      <c r="J1720" s="77">
        <f>parametros!M1717</f>
        <v>0</v>
      </c>
      <c r="K1720" s="1"/>
      <c r="L1720" s="109" t="str">
        <f>parametros!$C$3</f>
        <v>Presencial</v>
      </c>
      <c r="M1720" s="77" t="str">
        <f>parametros!$M$3</f>
        <v>Teletrabalho</v>
      </c>
      <c r="N1720" s="1"/>
      <c r="O1720" s="109" t="str">
        <f>parametros!$C$3</f>
        <v>Presencial</v>
      </c>
      <c r="P1720" s="77" t="str">
        <f>parametros!$M$3</f>
        <v>Teletrabalho</v>
      </c>
      <c r="Q1720" s="1"/>
      <c r="R1720" s="109" t="str">
        <f>parametros!$C$3</f>
        <v>Presencial</v>
      </c>
      <c r="S1720" s="77" t="str">
        <f>parametros!$M$3</f>
        <v>Teletrabalho</v>
      </c>
      <c r="T1720" s="1"/>
      <c r="U1720" s="109" t="str">
        <f>parametros!$C$3</f>
        <v>Presencial</v>
      </c>
      <c r="V1720" s="77" t="str">
        <f>parametros!$M$3</f>
        <v>Teletrabalho</v>
      </c>
      <c r="W1720" s="1"/>
      <c r="X1720" s="109" t="str">
        <f>parametros!$C$3</f>
        <v>Presencial</v>
      </c>
      <c r="Y1720" s="77" t="str">
        <f>parametros!$M$3</f>
        <v>Teletrabalho</v>
      </c>
      <c r="Z1720" s="1"/>
      <c r="AA1720" s="109" t="str">
        <f>parametros!$C$3</f>
        <v>Presencial</v>
      </c>
      <c r="AB1720" s="77" t="str">
        <f>parametros!$M$3</f>
        <v>Teletrabalho</v>
      </c>
      <c r="AC1720" s="1"/>
      <c r="AD1720" s="109" t="str">
        <f>parametros!$C$3</f>
        <v>Presencial</v>
      </c>
      <c r="AE1720" s="77" t="str">
        <f>parametros!$M$3</f>
        <v>Teletrabalho</v>
      </c>
      <c r="AF1720" s="1"/>
      <c r="AG1720" s="109" t="str">
        <f>parametros!$C$3</f>
        <v>Presencial</v>
      </c>
      <c r="AH1720" s="77" t="str">
        <f>parametros!$M$3</f>
        <v>Teletrabalho</v>
      </c>
      <c r="AI1720" s="1"/>
      <c r="AJ1720" s="109" t="str">
        <f>parametros!$C$3</f>
        <v>Presencial</v>
      </c>
      <c r="AK1720" s="77" t="str">
        <f>parametros!$M$3</f>
        <v>Teletrabalho</v>
      </c>
      <c r="AL1720" s="1"/>
      <c r="AM1720" s="109" t="str">
        <f>parametros!$C$3</f>
        <v>Presencial</v>
      </c>
      <c r="AN1720" s="77" t="str">
        <f>parametros!$M$3</f>
        <v>Teletrabalho</v>
      </c>
      <c r="AO1720" s="1"/>
      <c r="AP1720" s="109" t="str">
        <f>parametros!$C$3</f>
        <v>Presencial</v>
      </c>
      <c r="AQ1720" s="77" t="str">
        <f>parametros!$M$3</f>
        <v>Teletrabalho</v>
      </c>
      <c r="AR1720" s="1"/>
      <c r="AS1720" s="109" t="str">
        <f>parametros!$C$3</f>
        <v>Presencial</v>
      </c>
      <c r="AT1720" s="77" t="str">
        <f>parametros!$M$3</f>
        <v>Teletrabalho</v>
      </c>
    </row>
    <row r="1721" spans="1:47" ht="15" customHeight="1" x14ac:dyDescent="0.25">
      <c r="A1721" s="10" t="str">
        <f>IF('1_geral'!$D$10="","",'1_geral'!$A$10)</f>
        <v/>
      </c>
      <c r="B1721" s="48" t="str">
        <f>IF('1_geral'!$G$10="","",'1_geral'!$G$10)</f>
        <v/>
      </c>
      <c r="C1721" s="48" t="str">
        <f>IF('1_geral'!$D$10="","",'1_geral'!$D$10)</f>
        <v/>
      </c>
      <c r="D1721" s="35" t="str">
        <f>IF(C1721="","",1/'3_pessoal'!C$10)</f>
        <v/>
      </c>
      <c r="E1721" s="11">
        <f>IF(C1721="",0,'3_pessoal'!FC$10)</f>
        <v>0</v>
      </c>
      <c r="F1721" s="107">
        <f>IF(C1721="",0,'3_pessoal'!FE$10)</f>
        <v>0</v>
      </c>
      <c r="G1721" s="11">
        <f>IF(C1721="",0,SUM(E1721,F1721))</f>
        <v>0</v>
      </c>
      <c r="I1721" s="11">
        <f t="shared" ref="I1721:I1752" si="841">IF(C1721="",0,SUM(L1721,O1721,R1721,U1721,X1721,AA1721,AD1721,AG1721,AJ1721,AM1721,AP1721,AS1721))</f>
        <v>0</v>
      </c>
      <c r="J1721" s="112">
        <f t="shared" ref="J1721:J1752" si="842">IF(C1721="",0,SUM(M1721,P1721,S1721,V1721,Y1721,AB1721,AE1721,AH1721,AK1721,AN1721,AQ1721,AT1721))</f>
        <v>0</v>
      </c>
      <c r="L1721" s="11">
        <f>IFERROR(IF($E1721="",0,$D1721*IF($AU1721="22d",$E1721,IF($AU1721="4w",$E1721,IF($AU1721="2w",$E1721,IF($AU1721="1m",$E1721,IF($AU1721="1b",$E1721/6,IF($AU1721="1t",$E1721/4,IF($AU1721="1q",$E1721/3,IF($AU1721="1s",$E1721/2,IF($AU1721="1a",$E1721,IF($AU1721="b1",$E1721/2,IF($AU1721="q1",$E1721/3,IF($AU1721="t1",$E1721/4,IF($AU1721="s1",$E1721/6,IF($AU1721="1b1",$E1721/2,0))))))))))))))),0)</f>
        <v>0</v>
      </c>
      <c r="M1721" s="107">
        <f>IFERROR(IF($F1721="",0,$D1721*IF($AU1721="22d",$F1721,IF($AU1721="4w",$F1721,IF($AU1721="2w",$F1721,IF($AU1721="1m",$F1721,IF($AU1721="1b",VF1721/6,IF($AU1721="1t",$F1721/4,IF($AU1721="1q",$F1721/3,IF($AU1721="1s",$F1721/2,IF($AU1721="1a",$F1721,IF($AU1721="b1",$F1721/2,IF($AU1721="q1",$F1721/3,IF($AU1721="t1",$F1721/4,IF($AU1721="s1",$F1721/6,IF($AU1721="1b1",$F1721/2,0))))))))))))))),0)</f>
        <v>0</v>
      </c>
      <c r="O1721" s="11">
        <f>IFERROR(IF($E1721="",0,$D1721*IF($AU1721="22d",$E1721,IF($AU1721="4w",$E1721,IF($AU1721="2w",$E1721,IF($AU1721="1m",$E1721,IF($AU1721="2b",$E1721/6,IF($AU1721="2t",$E1721/4,IF($AU1721="2q",$E1721/3,IF($AU1721="2s",$E1721/2,IF($AU1721="2a",$E1721,IF($AU1721="b1",$E1721/2,IF($AU1721="q1",$E1721/3,IF($AU1721="t1",$E1721/4,IF($AU1721="s1",$E1721/6,IF($AU1721="2b2",$E1721/2,0))))))))))))))),0)</f>
        <v>0</v>
      </c>
      <c r="P1721" s="107">
        <f>IFERROR(IF($F1721="",0,$D1721*IF($AU1721="22d",$F1721,IF($AU1721="4w",$F1721,IF($AU1721="2w",$F1721,IF($AU1721="1m",$F1721,IF($AU1721="2b",$F1721/6,IF($AU1721="2t",$F1721/4,IF($AU1721="2q",$F1721/3,IF($AU1721="2s",$F1721/2,IF($AU1721="2a",$F1721,IF($AU1721="b1",$F1721/2,IF($AU1721="q1",$F1721/3,IF($AU1721="t1",$F1721/4,IF($AU1721="s1",$F1721/6,IF($AU1721="2b2",$F1721/2,0))))))))))))))),0)</f>
        <v>0</v>
      </c>
      <c r="R1721" s="11">
        <f>IFERROR(IF($E1721="",0,$D1721*IF($AU1721="22d",$E1721,IF($AU1721="4w",$E1721,IF($AU1721="2w",$E1721,IF($AU1721="1m",$E1721,IF($AU1721="1b",$E1721/6,IF($AU1721="3t",$E1721/4,IF($AU1721="3q",$E1721/3,IF($AU1721="3s",$E1721/2,IF($AU1721="3a",$E1721,IF($AU1721="b2",$E1721/2,IF($AU1721="q1",$E1721/3,IF($AU1721="t1",$E1721/4,IF($AU1721="s1",$E1721/6,IF($AU1721="2b2",$E1721/2,0))))))))))))))),0)</f>
        <v>0</v>
      </c>
      <c r="S1721" s="107">
        <f>IFERROR(IF($F1721="",0,$D1721*IF($AU1721="22d",$F1721,IF($AU1721="4w",$F1721,IF($AU1721="2w",$F1721,IF($AU1721="1m",$F1721,IF($AU1721="1b",$F1721/6,IF($AU1721="3t",$F1721/4,IF($AU1721="3q",$F1721/3,IF($AU1721="3s",$F1721/2,IF($AU1721="3a",$F1721,IF($AU1721="b2",$F1721/2,IF($AU1721="q1",$F1721/3,IF($AU1721="t1",$F1721/4,IF($AU1721="s1",$F1721/6,IF($AU1721="2b2",$F1721/2,0))))))))))))))),0)</f>
        <v>0</v>
      </c>
      <c r="U1721" s="11">
        <f>IFERROR(IF($E1721="",0,$D1721*IF($AU1721="22d",$E1721,IF($AU1721="4w",$E1721,IF($AU1721="2w",$E1721,IF($AU1721="1m",$E1721,IF($AU1721="2b",$E1721/6,IF($AU1721="1t",$E1721/4,IF($AU1721="4q",$E1721/3,IF($AU1721="4s",$E1721/2,IF($AU1721="4a",$E1721,IF($AU1721="b2",$E1721/2,IF($AU1721="q1",$E1721/3,IF($AU1721="t2",$E1721/4,IF($AU1721="s1",$E1721/6,IF($AU1721="3b3",$E1721/2,0))))))))))))))),0)</f>
        <v>0</v>
      </c>
      <c r="V1721" s="107">
        <f>IFERROR(IF($F1721="",0,$D1721*IF($AU1721="22d",$F1721,IF($AU1721="4w",$F1721,IF($AU1721="2w",$F1721,IF($AU1721="1m",$F1721,IF($AU1721="2b",$F1721/6,IF($AU1721="1t",$F1721/4,IF($AU1721="4q",$F1721/3,IF($AU1721="4s",$F1721/2,IF($AU1721="4a",$F1721,IF($AU1721="b2",$F1721/2,IF($AU1721="q1",$F1721/3,IF($AU1721="t2",$F1721/4,IF($AU1721="s1",$F1721/6,IF($AU1721="3b3",$F1721/2,0))))))))))))))),0)</f>
        <v>0</v>
      </c>
      <c r="X1721" s="11">
        <f>IFERROR(IF($E1721="",0,$D1721*IF($AU1721="22d",$E1721,IF($AU1721="4w",$E1721,IF($AU1721="2w",$E1721,IF($AU1721="1m",$E1721,IF($AU1721="1b",$E1721/6,IF($AU1721="2t",$E1721/4,IF($AU1721="1q",$E1721/3,IF($AU1721="5s",$E1721/2,IF($AU1721="5a",$E1721,IF($AU1721="b3",$E1721/2,IF($AU1721="q2",$E1721/3,IF($AU1721="t2",$E1721/4,IF($AU1721="s1",$E1721/6,IF($AU1721="3b3",$E1721/2,0))))))))))))))),0)</f>
        <v>0</v>
      </c>
      <c r="Y1721" s="107">
        <f>IFERROR(IF($F1721="",0,$D1721*IF($AU1721="22d",$F1721,IF($AU1721="4w",$F1721,IF($AU1721="2w",$F1721,IF($AU1721="1m",$F1721,IF($AU1721="1b",$F1721/6,IF($AU1721="2t",$F1721/4,IF($AU1721="1q",$F1721/3,IF($AU1721="5s",$F1721/2,IF($AU1721="5a",$F1721,IF($AU1721="b3",$F1721/2,IF($AU1721="q2",$F1721/3,IF($AU1721="t2",$F1721/4,IF($AU1721="s1",$F1721/6,IF($AU1721="3b3",$F1721/2,0))))))))))))))),0)</f>
        <v>0</v>
      </c>
      <c r="AA1721" s="11">
        <f>IFERROR(IF($E1721="",0,$D1721*IF($AU1721="22d",$E1721,IF($AU1721="4w",$E1721,IF($AU1721="2w",$E1721,IF($AU1721="1m",$E1721,IF($AU1721="2b",$E1721/6,IF($AU1721="3t",$E1721/4,IF($AU1721="2q",$E1721/3,IF($AU1721="6s",$E1721/2,IF($AU1721="6a",$E1721,IF($AU1721="b3",$E1721/2,IF($AU1721="q2",$E1721/3,IF($AU1721="t2",$E1721/4,IF($AU1721="s1",$E1721/6,IF($AU1721="4b4",$E1721/2,0))))))))))))))),0)</f>
        <v>0</v>
      </c>
      <c r="AB1721" s="107">
        <f>IFERROR(IF($F1721="",0,$D1721*IF($AU1721="22d",$F1721,IF($AU1721="4w",$F1721,IF($AU1721="2w",$F1721,IF($AU1721="1m",$F1721,IF($AU1721="2b",$F1721/6,IF($AU1721="3t",$F1721/4,IF($AU1721="2q",$F1721/3,IF($AU1721="6s",$F1721/2,IF($AU1721="6a",$F1721,IF($AU1721="b3",$F1721/2,IF($AU1721="q2",$F1721/3,IF($AU1721="t2",$F1721/4,IF($AU1721="s1",$F1721/6,IF($AU1721="4b4",$F1721/2,0))))))))))))))),0)</f>
        <v>0</v>
      </c>
      <c r="AD1721" s="11">
        <f>IFERROR(IF($E1721="",0,$D1721*IF($AU1721="22d",$E1721,IF($AU1721="4w",$E1721,IF($AU1721="2w",$E1721,IF($AU1721="1m",$E1721,IF($AU1721="1b",$E1721/6,IF($AU1721="1t",$E1721/4,IF($AU1721="3q",$E1721/3,IF($AU1721="1s",$E1721/2,IF($AU1721="7a",$E1721,IF($AU1721="b3",$E1721/2,IF($AU1721="q2",$E1721/3,IF($AU1721="t3",$E1721/4,IF($AU1721="s2",$E1721/6,IF($AU1721="4b4",$E1721/2,0))))))))))))))),0)</f>
        <v>0</v>
      </c>
      <c r="AE1721" s="107">
        <f>IFERROR(IF($F1721="",0,$D1721*IF($AU1721="22d",$F1721,IF($AU1721="4w",$F1721,IF($AU1721="2w",$F1721,IF($AU1721="1m",$F1721,IF($AU1721="1b",$F1721/6,IF($AU1721="1t",$F1721/4,IF($AU1721="3q",$F1721/3,IF($AU1721="1s",$F1721/2,IF($AU1721="7a",$F1721,IF($AU1721="b3",$F1721/2,IF($AU1721="q2",$F1721/3,IF($AU1721="t3",$F1721/4,IF($AU1721="s2",$F1721/6,IF($AU1721="4b4",$F1721/2,0))))))))))))))),0)</f>
        <v>0</v>
      </c>
      <c r="AG1721" s="11">
        <f>IFERROR(IF($E1721="",0,$D1721*IF($AU1721="22d",$E1721,IF($AU1721="4w",$E1721,IF($AU1721="2w",$E1721,IF($AU1721="1m",$E1721,IF($AU1721="2b",$E1721/6,IF($AU1721="2t",$E1721/4,IF($AU1721="4q",$E1721/3,IF($AU1721="2s",$E1721/2,IF($AU1721="8a",$E1721,IF($AU1721="b4",$E1721/2,IF($AU1721="q2",$E1721/3,IF($AU1721="t3",$E1721/4,IF($AU1721="s2",$E1721/6,IF($AU1721="5b5",$E1721/2,0))))))))))))))),0)</f>
        <v>0</v>
      </c>
      <c r="AH1721" s="107">
        <f>IFERROR(IF($F1721="",0,$D1721*IF($AU1721="22d",$F1721,IF($AU1721="4w",$F1721,IF($AU1721="2w",$F1721,IF($AU1721="1m",$F1721,IF($AU1721="2b",$F1721/6,IF($AU1721="2t",$F1721/4,IF($AU1721="4q",$F1721/3,IF($AU1721="2s",$F1721/2,IF($AU1721="8a",$F1721,IF($AU1721="b4",$F1721/2,IF($AU1721="q2",$F1721/3,IF($AU1721="t3",$F1721/4,IF($AU1721="s2",$F1721/6,IF($AU1721="5b5",$F1721/2,0))))))))))))))),0)</f>
        <v>0</v>
      </c>
      <c r="AJ1721" s="11">
        <f>IFERROR(IF($E1721="",0,$D1721*IF($AU1721="22d",$E1721,IF($AU1721="4w",$E1721,IF($AU1721="2w",$E1721,IF($AU1721="1m",$E1721,IF($AU1721="1b",$E1721/6,IF($AU1721="3t",$E1721/4,IF($AU1721="1q",$E1721/3,IF($AU1721="3s",$E1721/2,IF($AU1721="9a",$E1721,IF($AU1721="b5",$E1721/2,IF($AU1721="q3",$E1721/3,IF($AU1721="t3",$E1721/4,IF($AU1721="s2",$E1721/6,IF($AU1721="5b5",$E1721/2,0))))))))))))))),0)</f>
        <v>0</v>
      </c>
      <c r="AK1721" s="107">
        <f>IFERROR(IF($F1721="",0,$D1721*IF($AU1721="22d",$F1721,IF($AU1721="4w",$F1721,IF($AU1721="2w",$F1721,IF($AU1721="1m",$F1721,IF($AU1721="1b",$F1721/6,IF($AU1721="3t",$F1721/4,IF($AU1721="1q",$F1721/3,IF($AU1721="3s",$F1721/2,IF($AU1721="9a",$F1721,IF($AU1721="b5",$F1721/2,IF($AU1721="q3",$F1721/3,IF($AU1721="t3",$F1721/4,IF($AU1721="s2",$F1721/6,IF($AU1721="5b5",$F1721/2,0))))))))))))))),0)</f>
        <v>0</v>
      </c>
      <c r="AM1721" s="11">
        <f>IFERROR(IF($E1721="",0,$D1721*IF($AU1721="22d",$E1721,IF($AU1721="4w",$E1721,IF($AU1721="2w",$E1721,IF($AU1721="1m",$E1721,IF($AU1721="2b",$E1721/6,IF($AU1721="1t",$E1721/4,IF($AU1721="2q",$E1721/3,IF($AU1721="4s",$E1721/2,IF($AU1721="10a",$E1721,IF($AU1721="b5",$E1721/2,IF($AU1721="q3",$E1721/3,IF($AU1721="t4",$E1721/4,IF($AU1721="s2",$E1721/6,IF($AU1721="6b6",$E1721/2,0))))))))))))))),0)</f>
        <v>0</v>
      </c>
      <c r="AN1721" s="107">
        <f>IFERROR(IF($F1721="",0,$D1721*IF($AU1721="22d",$F1721,IF($AU1721="4w",$F1721,IF($AU1721="2w",$F1721,IF($AU1721="1m",$F1721,IF($AU1721="2b",$F1721/6,IF($AU1721="1t",$F1721/4,IF($AU1721="2q",$F1721/3,IF($AU1721="4s",$F1721/2,IF($AU1721="10a",$F1721,IF($AU1721="b5",$F1721/2,IF($AU1721="q3",$F1721/3,IF($AU1721="t4",$F1721/4,IF($AU1721="s2",$F1721/6,IF($AU1721="6b6",$F1721/2,0))))))))))))))),0)</f>
        <v>0</v>
      </c>
      <c r="AP1721" s="11">
        <f>IFERROR(IF($E1721="",0,$D1721*IF($AU1721="22d",$E1721,IF($AU1721="4w",$E1721,IF($AU1721="2w",$E1721,IF($AU1721="1m",$E1721,IF($AU1721="1b",$E1721/6,IF($AU1721="2t",$E1721/4,IF($AU1721="3q",$E1721/3,IF($AU1721="5s",$E1721/2,IF($AU1721="11a",$E1721,IF($AU1721="b6",$E1721/2,IF($AU1721="q3",$E1721/3,IF($AU1721="t4",$E1721/4,IF($AU1721="s2",$E1721/6,IF($AU1721="6b6",$E1721/2,0))))))))))))))),0)</f>
        <v>0</v>
      </c>
      <c r="AQ1721" s="107">
        <f>IFERROR(IF($F1721="",0,$D1721*IF($AU1721="22d",$F1721,IF($AU1721="4w",$F1721,IF($AU1721="2w",$F1721,IF($AU1721="1m",$F1721,IF($AU1721="1b",$F1721/6,IF($AU1721="2t",$F1721/4,IF($AU1721="3q",$F1721/3,IF($AU1721="5s",$F1721/2,IF($AU1721="11a",$F1721,IF($AU1721="b6",$F1721/2,IF($AU1721="q3",$F1721/3,IF($AU1721="t4",$F1721/4,IF($AU1721="s2",$F1721/6,IF($AU1721="6b6",$F1721/2,0))))))))))))))),0)</f>
        <v>0</v>
      </c>
      <c r="AS1721" s="11">
        <f>IFERROR(IF($E1721="",0,$D1721*IF($AU1721="22d",$E1721,IF($AU1721="4w",$E1721,IF($AU1721="2w",$E1721,IF($AU1721="1m",$E1721,IF($AU1721="2b",$E1721/6,IF($AU1721="3t",$E1721/4,IF($AU1721="4q",$E1721/3,IF($AU1721="6s",$E1721/2,IF($AU1721="12a",$E1721,IF($AU1721="b6",$E1721/2,IF($AU1721="q3",$E1721/3,IF($AU1721="t4",$E1721/4,IF($AU1721="s2",$E1721/6,IF($AU1721="1b1",$E1721/2,0))))))))))))))),0)</f>
        <v>0</v>
      </c>
      <c r="AT1721" s="107">
        <f>IFERROR(IF($F1721="",0,$D1721*IF($AU1721="22d",$F1721,IF($AU1721="4w",$F1721,IF($AU1721="2w",$F1721,IF($AU1721="1m",$F1721,IF($AU1721="2b",$F1721/6,IF($AU1721="3t",$F1721/4,IF($AU1721="4q",$F1721/3,IF($AU1721="6s",$F1721/2,IF($AU1721="12a",$F1721,IF($AU1721="b6",$F1721/2,IF($AU1721="q3",$F1721/3,IF($AU1721="t4",$F1721/4,IF($AU1721="s2",$F1721/6,IF($AU1721="1b1",$F1721/2,0))))))))))))))),0)</f>
        <v>0</v>
      </c>
      <c r="AU1721" s="158" t="str">
        <f>IF(C1721="","",VLOOKUP(B1721,apoio!P:S,4,0))</f>
        <v/>
      </c>
    </row>
    <row r="1722" spans="1:47" ht="15" customHeight="1" x14ac:dyDescent="0.25">
      <c r="A1722" s="7" t="str">
        <f>IF('1_geral'!$D$11="","",'1_geral'!$A$11)</f>
        <v/>
      </c>
      <c r="B1722" s="49" t="str">
        <f>IF('1_geral'!$G$11="","",'1_geral'!$G$11)</f>
        <v/>
      </c>
      <c r="C1722" s="49" t="str">
        <f>IF('1_geral'!$D$11="","",'1_geral'!$D$11)</f>
        <v/>
      </c>
      <c r="D1722" s="35" t="str">
        <f>IF(C1722="","",1/'3_pessoal'!C$11)</f>
        <v/>
      </c>
      <c r="E1722" s="12">
        <f>IF(C1722="",0,'3_pessoal'!FC$11)</f>
        <v>0</v>
      </c>
      <c r="F1722" s="33">
        <f>IF(C1722="",0,'3_pessoal'!FE$11)</f>
        <v>0</v>
      </c>
      <c r="G1722" s="12">
        <f t="shared" ref="G1722:G1770" si="843">IF(C1722="",0,SUM(E1722,F1722))</f>
        <v>0</v>
      </c>
      <c r="I1722" s="12">
        <f t="shared" si="841"/>
        <v>0</v>
      </c>
      <c r="J1722" s="12">
        <f t="shared" si="842"/>
        <v>0</v>
      </c>
      <c r="L1722" s="12">
        <f t="shared" ref="L1722:L1770" si="844">IFERROR(IF($E1722="",0,$D1722*IF($AU1722="22d",$E1722,IF($AU1722="4w",$E1722,IF($AU1722="2w",$E1722,IF($AU1722="1m",$E1722,IF($AU1722="1b",$E1722/6,IF($AU1722="1t",$E1722/4,IF($AU1722="1q",$E1722/3,IF($AU1722="1s",$E1722/2,IF($AU1722="1a",$E1722,IF($AU1722="b1",$E1722/2,IF($AU1722="q1",$E1722/3,IF($AU1722="t1",$E1722/4,IF($AU1722="s1",$E1722/6,IF($AU1722="1b1",$E1722/2,0))))))))))))))),0)</f>
        <v>0</v>
      </c>
      <c r="M1722" s="33">
        <f t="shared" ref="M1722:M1770" si="845">IFERROR(IF($F1722="",0,$D1722*IF($AU1722="22d",$F1722,IF($AU1722="4w",$F1722,IF($AU1722="2w",$F1722,IF($AU1722="1m",$F1722,IF($AU1722="1b",VF1722/6,IF($AU1722="1t",$F1722/4,IF($AU1722="1q",$F1722/3,IF($AU1722="1s",$F1722/2,IF($AU1722="1a",$F1722,IF($AU1722="b1",$F1722/2,IF($AU1722="q1",$F1722/3,IF($AU1722="t1",$F1722/4,IF($AU1722="s1",$F1722/6,IF($AU1722="1b1",$F1722/2,0))))))))))))))),0)</f>
        <v>0</v>
      </c>
      <c r="O1722" s="12">
        <f t="shared" ref="O1722:O1770" si="846">IFERROR(IF($E1722="",0,$D1722*IF($AU1722="22d",$E1722,IF($AU1722="4w",$E1722,IF($AU1722="2w",$E1722,IF($AU1722="1m",$E1722,IF($AU1722="2b",$E1722/6,IF($AU1722="2t",$E1722/4,IF($AU1722="2q",$E1722/3,IF($AU1722="2s",$E1722/2,IF($AU1722="2a",$E1722,IF($AU1722="b1",$E1722/2,IF($AU1722="q1",$E1722/3,IF($AU1722="t1",$E1722/4,IF($AU1722="s1",$E1722/6,IF($AU1722="2b2",$E1722/2,0))))))))))))))),0)</f>
        <v>0</v>
      </c>
      <c r="P1722" s="33">
        <f t="shared" ref="P1722:P1770" si="847">IFERROR(IF($F1722="",0,$D1722*IF($AU1722="22d",$F1722,IF($AU1722="4w",$F1722,IF($AU1722="2w",$F1722,IF($AU1722="1m",$F1722,IF($AU1722="2b",$F1722/6,IF($AU1722="2t",$F1722/4,IF($AU1722="2q",$F1722/3,IF($AU1722="2s",$F1722/2,IF($AU1722="2a",$F1722,IF($AU1722="b1",$F1722/2,IF($AU1722="q1",$F1722/3,IF($AU1722="t1",$F1722/4,IF($AU1722="s1",$F1722/6,IF($AU1722="2b2",$F1722/2,0))))))))))))))),0)</f>
        <v>0</v>
      </c>
      <c r="R1722" s="12">
        <f t="shared" ref="R1722:R1770" si="848">IFERROR(IF($E1722="",0,$D1722*IF($AU1722="22d",$E1722,IF($AU1722="4w",$E1722,IF($AU1722="2w",$E1722,IF($AU1722="1m",$E1722,IF($AU1722="1b",$E1722/6,IF($AU1722="3t",$E1722/4,IF($AU1722="3q",$E1722/3,IF($AU1722="3s",$E1722/2,IF($AU1722="3a",$E1722,IF($AU1722="b2",$E1722/2,IF($AU1722="q1",$E1722/3,IF($AU1722="t1",$E1722/4,IF($AU1722="s1",$E1722/6,IF($AU1722="2b2",$E1722/2,0))))))))))))))),0)</f>
        <v>0</v>
      </c>
      <c r="S1722" s="33">
        <f t="shared" ref="S1722:S1770" si="849">IFERROR(IF($F1722="",0,$D1722*IF($AU1722="22d",$F1722,IF($AU1722="4w",$F1722,IF($AU1722="2w",$F1722,IF($AU1722="1m",$F1722,IF($AU1722="1b",$F1722/6,IF($AU1722="3t",$F1722/4,IF($AU1722="3q",$F1722/3,IF($AU1722="3s",$F1722/2,IF($AU1722="3a",$F1722,IF($AU1722="b2",$F1722/2,IF($AU1722="q1",$F1722/3,IF($AU1722="t1",$F1722/4,IF($AU1722="s1",$F1722/6,IF($AU1722="2b2",$F1722/2,0))))))))))))))),0)</f>
        <v>0</v>
      </c>
      <c r="U1722" s="12">
        <f t="shared" ref="U1722:U1770" si="850">IFERROR(IF($E1722="",0,$D1722*IF($AU1722="22d",$E1722,IF($AU1722="4w",$E1722,IF($AU1722="2w",$E1722,IF($AU1722="1m",$E1722,IF($AU1722="2b",$E1722/6,IF($AU1722="1t",$E1722/4,IF($AU1722="4q",$E1722/3,IF($AU1722="4s",$E1722/2,IF($AU1722="4a",$E1722,IF($AU1722="b2",$E1722/2,IF($AU1722="q1",$E1722/3,IF($AU1722="t2",$E1722/4,IF($AU1722="s1",$E1722/6,IF($AU1722="3b3",$E1722/2,0))))))))))))))),0)</f>
        <v>0</v>
      </c>
      <c r="V1722" s="33">
        <f t="shared" ref="V1722:V1770" si="851">IFERROR(IF($F1722="",0,$D1722*IF($AU1722="22d",$F1722,IF($AU1722="4w",$F1722,IF($AU1722="2w",$F1722,IF($AU1722="1m",$F1722,IF($AU1722="2b",$F1722/6,IF($AU1722="1t",$F1722/4,IF($AU1722="4q",$F1722/3,IF($AU1722="4s",$F1722/2,IF($AU1722="4a",$F1722,IF($AU1722="b2",$F1722/2,IF($AU1722="q1",$F1722/3,IF($AU1722="t2",$F1722/4,IF($AU1722="s1",$F1722/6,IF($AU1722="3b3",$F1722/2,0))))))))))))))),0)</f>
        <v>0</v>
      </c>
      <c r="X1722" s="12">
        <f t="shared" ref="X1722:X1770" si="852">IFERROR(IF($E1722="",0,$D1722*IF($AU1722="22d",$E1722,IF($AU1722="4w",$E1722,IF($AU1722="2w",$E1722,IF($AU1722="1m",$E1722,IF($AU1722="1b",$E1722/6,IF($AU1722="2t",$E1722/4,IF($AU1722="1q",$E1722/3,IF($AU1722="5s",$E1722/2,IF($AU1722="5a",$E1722,IF($AU1722="b3",$E1722/2,IF($AU1722="q2",$E1722/3,IF($AU1722="t2",$E1722/4,IF($AU1722="s1",$E1722/6,IF($AU1722="3b3",$E1722/2,0))))))))))))))),0)</f>
        <v>0</v>
      </c>
      <c r="Y1722" s="33">
        <f t="shared" ref="Y1722:Y1770" si="853">IFERROR(IF($F1722="",0,$D1722*IF($AU1722="22d",$F1722,IF($AU1722="4w",$F1722,IF($AU1722="2w",$F1722,IF($AU1722="1m",$F1722,IF($AU1722="1b",$F1722/6,IF($AU1722="2t",$F1722/4,IF($AU1722="1q",$F1722/3,IF($AU1722="5s",$F1722/2,IF($AU1722="5a",$F1722,IF($AU1722="b3",$F1722/2,IF($AU1722="q2",$F1722/3,IF($AU1722="t2",$F1722/4,IF($AU1722="s1",$F1722/6,IF($AU1722="3b3",$F1722/2,0))))))))))))))),0)</f>
        <v>0</v>
      </c>
      <c r="AA1722" s="12">
        <f t="shared" ref="AA1722:AA1770" si="854">IFERROR(IF($E1722="",0,$D1722*IF($AU1722="22d",$E1722,IF($AU1722="4w",$E1722,IF($AU1722="2w",$E1722,IF($AU1722="1m",$E1722,IF($AU1722="2b",$E1722/6,IF($AU1722="3t",$E1722/4,IF($AU1722="2q",$E1722/3,IF($AU1722="6s",$E1722/2,IF($AU1722="6a",$E1722,IF($AU1722="b3",$E1722/2,IF($AU1722="q2",$E1722/3,IF($AU1722="t2",$E1722/4,IF($AU1722="s1",$E1722/6,IF($AU1722="4b4",$E1722/2,0))))))))))))))),0)</f>
        <v>0</v>
      </c>
      <c r="AB1722" s="33">
        <f t="shared" ref="AB1722:AB1770" si="855">IFERROR(IF($F1722="",0,$D1722*IF($AU1722="22d",$F1722,IF($AU1722="4w",$F1722,IF($AU1722="2w",$F1722,IF($AU1722="1m",$F1722,IF($AU1722="2b",$F1722/6,IF($AU1722="3t",$F1722/4,IF($AU1722="2q",$F1722/3,IF($AU1722="6s",$F1722/2,IF($AU1722="6a",$F1722,IF($AU1722="b3",$F1722/2,IF($AU1722="q2",$F1722/3,IF($AU1722="t2",$F1722/4,IF($AU1722="s1",$F1722/6,IF($AU1722="4b4",$F1722/2,0))))))))))))))),0)</f>
        <v>0</v>
      </c>
      <c r="AD1722" s="12">
        <f t="shared" ref="AD1722:AD1770" si="856">IFERROR(IF($E1722="",0,$D1722*IF($AU1722="22d",$E1722,IF($AU1722="4w",$E1722,IF($AU1722="2w",$E1722,IF($AU1722="1m",$E1722,IF($AU1722="1b",$E1722/6,IF($AU1722="1t",$E1722/4,IF($AU1722="3q",$E1722/3,IF($AU1722="1s",$E1722/2,IF($AU1722="7a",$E1722,IF($AU1722="b3",$E1722/2,IF($AU1722="q2",$E1722/3,IF($AU1722="t3",$E1722/4,IF($AU1722="s2",$E1722/6,IF($AU1722="4b4",$E1722/2,0))))))))))))))),0)</f>
        <v>0</v>
      </c>
      <c r="AE1722" s="33">
        <f t="shared" ref="AE1722:AE1770" si="857">IFERROR(IF($F1722="",0,$D1722*IF($AU1722="22d",$F1722,IF($AU1722="4w",$F1722,IF($AU1722="2w",$F1722,IF($AU1722="1m",$F1722,IF($AU1722="1b",$F1722/6,IF($AU1722="1t",$F1722/4,IF($AU1722="3q",$F1722/3,IF($AU1722="1s",$F1722/2,IF($AU1722="7a",$F1722,IF($AU1722="b3",$F1722/2,IF($AU1722="q2",$F1722/3,IF($AU1722="t3",$F1722/4,IF($AU1722="s2",$F1722/6,IF($AU1722="4b4",$F1722/2,0))))))))))))))),0)</f>
        <v>0</v>
      </c>
      <c r="AG1722" s="12">
        <f t="shared" ref="AG1722:AG1770" si="858">IFERROR(IF($E1722="",0,$D1722*IF($AU1722="22d",$E1722,IF($AU1722="4w",$E1722,IF($AU1722="2w",$E1722,IF($AU1722="1m",$E1722,IF($AU1722="2b",$E1722/6,IF($AU1722="2t",$E1722/4,IF($AU1722="4q",$E1722/3,IF($AU1722="2s",$E1722/2,IF($AU1722="8a",$E1722,IF($AU1722="b4",$E1722/2,IF($AU1722="q2",$E1722/3,IF($AU1722="t3",$E1722/4,IF($AU1722="s2",$E1722/6,IF($AU1722="5b5",$E1722/2,0))))))))))))))),0)</f>
        <v>0</v>
      </c>
      <c r="AH1722" s="33">
        <f t="shared" ref="AH1722:AH1770" si="859">IFERROR(IF($F1722="",0,$D1722*IF($AU1722="22d",$F1722,IF($AU1722="4w",$F1722,IF($AU1722="2w",$F1722,IF($AU1722="1m",$F1722,IF($AU1722="2b",$F1722/6,IF($AU1722="2t",$F1722/4,IF($AU1722="4q",$F1722/3,IF($AU1722="2s",$F1722/2,IF($AU1722="8a",$F1722,IF($AU1722="b4",$F1722/2,IF($AU1722="q2",$F1722/3,IF($AU1722="t3",$F1722/4,IF($AU1722="s2",$F1722/6,IF($AU1722="5b5",$F1722/2,0))))))))))))))),0)</f>
        <v>0</v>
      </c>
      <c r="AJ1722" s="12">
        <f t="shared" ref="AJ1722:AJ1770" si="860">IFERROR(IF($E1722="",0,$D1722*IF($AU1722="22d",$E1722,IF($AU1722="4w",$E1722,IF($AU1722="2w",$E1722,IF($AU1722="1m",$E1722,IF($AU1722="1b",$E1722/6,IF($AU1722="3t",$E1722/4,IF($AU1722="1q",$E1722/3,IF($AU1722="3s",$E1722/2,IF($AU1722="9a",$E1722,IF($AU1722="b5",$E1722/2,IF($AU1722="q3",$E1722/3,IF($AU1722="t3",$E1722/4,IF($AU1722="s2",$E1722/6,IF($AU1722="5b5",$E1722/2,0))))))))))))))),0)</f>
        <v>0</v>
      </c>
      <c r="AK1722" s="33">
        <f t="shared" ref="AK1722:AK1770" si="861">IFERROR(IF($F1722="",0,$D1722*IF($AU1722="22d",$F1722,IF($AU1722="4w",$F1722,IF($AU1722="2w",$F1722,IF($AU1722="1m",$F1722,IF($AU1722="1b",$F1722/6,IF($AU1722="3t",$F1722/4,IF($AU1722="1q",$F1722/3,IF($AU1722="3s",$F1722/2,IF($AU1722="9a",$F1722,IF($AU1722="b5",$F1722/2,IF($AU1722="q3",$F1722/3,IF($AU1722="t3",$F1722/4,IF($AU1722="s2",$F1722/6,IF($AU1722="5b5",$F1722/2,0))))))))))))))),0)</f>
        <v>0</v>
      </c>
      <c r="AM1722" s="12">
        <f t="shared" ref="AM1722:AM1770" si="862">IFERROR(IF($E1722="",0,$D1722*IF($AU1722="22d",$E1722,IF($AU1722="4w",$E1722,IF($AU1722="2w",$E1722,IF($AU1722="1m",$E1722,IF($AU1722="2b",$E1722/6,IF($AU1722="1t",$E1722/4,IF($AU1722="2q",$E1722/3,IF($AU1722="4s",$E1722/2,IF($AU1722="10a",$E1722,IF($AU1722="b5",$E1722/2,IF($AU1722="q3",$E1722/3,IF($AU1722="t4",$E1722/4,IF($AU1722="s2",$E1722/6,IF($AU1722="6b6",$E1722/2,0))))))))))))))),0)</f>
        <v>0</v>
      </c>
      <c r="AN1722" s="33">
        <f t="shared" ref="AN1722:AN1770" si="863">IFERROR(IF($F1722="",0,$D1722*IF($AU1722="22d",$F1722,IF($AU1722="4w",$F1722,IF($AU1722="2w",$F1722,IF($AU1722="1m",$F1722,IF($AU1722="2b",$F1722/6,IF($AU1722="1t",$F1722/4,IF($AU1722="2q",$F1722/3,IF($AU1722="4s",$F1722/2,IF($AU1722="10a",$F1722,IF($AU1722="b5",$F1722/2,IF($AU1722="q3",$F1722/3,IF($AU1722="t4",$F1722/4,IF($AU1722="s2",$F1722/6,IF($AU1722="6b6",$F1722/2,0))))))))))))))),0)</f>
        <v>0</v>
      </c>
      <c r="AP1722" s="12">
        <f t="shared" ref="AP1722:AP1770" si="864">IFERROR(IF($E1722="",0,$D1722*IF($AU1722="22d",$E1722,IF($AU1722="4w",$E1722,IF($AU1722="2w",$E1722,IF($AU1722="1m",$E1722,IF($AU1722="1b",$E1722/6,IF($AU1722="2t",$E1722/4,IF($AU1722="3q",$E1722/3,IF($AU1722="5s",$E1722/2,IF($AU1722="11a",$E1722,IF($AU1722="b6",$E1722/2,IF($AU1722="q3",$E1722/3,IF($AU1722="t4",$E1722/4,IF($AU1722="s2",$E1722/6,IF($AU1722="6b6",$E1722/2,0))))))))))))))),0)</f>
        <v>0</v>
      </c>
      <c r="AQ1722" s="33">
        <f t="shared" ref="AQ1722:AQ1770" si="865">IFERROR(IF($F1722="",0,$D1722*IF($AU1722="22d",$F1722,IF($AU1722="4w",$F1722,IF($AU1722="2w",$F1722,IF($AU1722="1m",$F1722,IF($AU1722="1b",$F1722/6,IF($AU1722="2t",$F1722/4,IF($AU1722="3q",$F1722/3,IF($AU1722="5s",$F1722/2,IF($AU1722="11a",$F1722,IF($AU1722="b6",$F1722/2,IF($AU1722="q3",$F1722/3,IF($AU1722="t4",$F1722/4,IF($AU1722="s2",$F1722/6,IF($AU1722="6b6",$F1722/2,0))))))))))))))),0)</f>
        <v>0</v>
      </c>
      <c r="AS1722" s="12">
        <f t="shared" ref="AS1722:AS1770" si="866">IFERROR(IF($E1722="",0,$D1722*IF($AU1722="22d",$E1722,IF($AU1722="4w",$E1722,IF($AU1722="2w",$E1722,IF($AU1722="1m",$E1722,IF($AU1722="2b",$E1722/6,IF($AU1722="3t",$E1722/4,IF($AU1722="4q",$E1722/3,IF($AU1722="6s",$E1722/2,IF($AU1722="12a",$E1722,IF($AU1722="b6",$E1722/2,IF($AU1722="q3",$E1722/3,IF($AU1722="t4",$E1722/4,IF($AU1722="s2",$E1722/6,IF($AU1722="1b1",$E1722/2,0))))))))))))))),0)</f>
        <v>0</v>
      </c>
      <c r="AT1722" s="33">
        <f t="shared" ref="AT1722:AT1770" si="867">IFERROR(IF($F1722="",0,$D1722*IF($AU1722="22d",$F1722,IF($AU1722="4w",$F1722,IF($AU1722="2w",$F1722,IF($AU1722="1m",$F1722,IF($AU1722="2b",$F1722/6,IF($AU1722="3t",$F1722/4,IF($AU1722="4q",$F1722/3,IF($AU1722="6s",$F1722/2,IF($AU1722="12a",$F1722,IF($AU1722="b6",$F1722/2,IF($AU1722="q3",$F1722/3,IF($AU1722="t4",$F1722/4,IF($AU1722="s2",$F1722/6,IF($AU1722="1b1",$F1722/2,0))))))))))))))),0)</f>
        <v>0</v>
      </c>
      <c r="AU1722" s="158" t="str">
        <f>IF(C1722="","",VLOOKUP(B1722,apoio!P:S,4,0))</f>
        <v/>
      </c>
    </row>
    <row r="1723" spans="1:47" ht="15" customHeight="1" x14ac:dyDescent="0.25">
      <c r="A1723" s="10" t="str">
        <f>IF('1_geral'!$D$12="","",'1_geral'!$A$12)</f>
        <v/>
      </c>
      <c r="B1723" s="48" t="str">
        <f>IF('1_geral'!$G$12="","",'1_geral'!$G$12)</f>
        <v/>
      </c>
      <c r="C1723" s="48" t="str">
        <f>IF('1_geral'!$D$12="","",'1_geral'!$D$12)</f>
        <v/>
      </c>
      <c r="D1723" s="35" t="str">
        <f>IF(C1723="","",1/'3_pessoal'!C$12)</f>
        <v/>
      </c>
      <c r="E1723" s="11">
        <f>IF(C1723="",0,'3_pessoal'!FC$12)</f>
        <v>0</v>
      </c>
      <c r="F1723" s="108">
        <f>IF(C1723="",0,'3_pessoal'!FE$12)</f>
        <v>0</v>
      </c>
      <c r="G1723" s="11">
        <f t="shared" si="843"/>
        <v>0</v>
      </c>
      <c r="I1723" s="11">
        <f t="shared" si="841"/>
        <v>0</v>
      </c>
      <c r="J1723" s="112">
        <f t="shared" si="842"/>
        <v>0</v>
      </c>
      <c r="L1723" s="11">
        <f t="shared" si="844"/>
        <v>0</v>
      </c>
      <c r="M1723" s="108">
        <f t="shared" si="845"/>
        <v>0</v>
      </c>
      <c r="O1723" s="11">
        <f t="shared" si="846"/>
        <v>0</v>
      </c>
      <c r="P1723" s="108">
        <f t="shared" si="847"/>
        <v>0</v>
      </c>
      <c r="R1723" s="11">
        <f t="shared" si="848"/>
        <v>0</v>
      </c>
      <c r="S1723" s="108">
        <f t="shared" si="849"/>
        <v>0</v>
      </c>
      <c r="U1723" s="11">
        <f t="shared" si="850"/>
        <v>0</v>
      </c>
      <c r="V1723" s="108">
        <f t="shared" si="851"/>
        <v>0</v>
      </c>
      <c r="X1723" s="11">
        <f t="shared" si="852"/>
        <v>0</v>
      </c>
      <c r="Y1723" s="108">
        <f t="shared" si="853"/>
        <v>0</v>
      </c>
      <c r="AA1723" s="11">
        <f t="shared" si="854"/>
        <v>0</v>
      </c>
      <c r="AB1723" s="108">
        <f t="shared" si="855"/>
        <v>0</v>
      </c>
      <c r="AD1723" s="11">
        <f t="shared" si="856"/>
        <v>0</v>
      </c>
      <c r="AE1723" s="108">
        <f t="shared" si="857"/>
        <v>0</v>
      </c>
      <c r="AG1723" s="11">
        <f t="shared" si="858"/>
        <v>0</v>
      </c>
      <c r="AH1723" s="108">
        <f t="shared" si="859"/>
        <v>0</v>
      </c>
      <c r="AJ1723" s="11">
        <f t="shared" si="860"/>
        <v>0</v>
      </c>
      <c r="AK1723" s="108">
        <f t="shared" si="861"/>
        <v>0</v>
      </c>
      <c r="AM1723" s="11">
        <f t="shared" si="862"/>
        <v>0</v>
      </c>
      <c r="AN1723" s="108">
        <f t="shared" si="863"/>
        <v>0</v>
      </c>
      <c r="AP1723" s="11">
        <f t="shared" si="864"/>
        <v>0</v>
      </c>
      <c r="AQ1723" s="108">
        <f t="shared" si="865"/>
        <v>0</v>
      </c>
      <c r="AS1723" s="11">
        <f t="shared" si="866"/>
        <v>0</v>
      </c>
      <c r="AT1723" s="108">
        <f t="shared" si="867"/>
        <v>0</v>
      </c>
      <c r="AU1723" s="158" t="str">
        <f>IF(C1723="","",VLOOKUP(B1723,apoio!P:S,4,0))</f>
        <v/>
      </c>
    </row>
    <row r="1724" spans="1:47" ht="15" customHeight="1" x14ac:dyDescent="0.25">
      <c r="A1724" s="7" t="str">
        <f>IF('1_geral'!$D$13="","",'1_geral'!$A$13)</f>
        <v/>
      </c>
      <c r="B1724" s="49" t="str">
        <f>IF('1_geral'!$G$13="","",'1_geral'!$G$13)</f>
        <v/>
      </c>
      <c r="C1724" s="49" t="str">
        <f>IF('1_geral'!$D$13="","",'1_geral'!$D$13)</f>
        <v/>
      </c>
      <c r="D1724" s="35" t="str">
        <f>IF(C1724="","",1/'3_pessoal'!C$13)</f>
        <v/>
      </c>
      <c r="E1724" s="12">
        <f>IF(C1724="",0,'3_pessoal'!FC$13)</f>
        <v>0</v>
      </c>
      <c r="F1724" s="33">
        <f>IF(C1724="",0,'3_pessoal'!FE$13)</f>
        <v>0</v>
      </c>
      <c r="G1724" s="12">
        <f t="shared" si="843"/>
        <v>0</v>
      </c>
      <c r="I1724" s="12">
        <f t="shared" si="841"/>
        <v>0</v>
      </c>
      <c r="J1724" s="12">
        <f t="shared" si="842"/>
        <v>0</v>
      </c>
      <c r="L1724" s="12">
        <f t="shared" si="844"/>
        <v>0</v>
      </c>
      <c r="M1724" s="33">
        <f t="shared" si="845"/>
        <v>0</v>
      </c>
      <c r="O1724" s="12">
        <f t="shared" si="846"/>
        <v>0</v>
      </c>
      <c r="P1724" s="33">
        <f t="shared" si="847"/>
        <v>0</v>
      </c>
      <c r="R1724" s="12">
        <f t="shared" si="848"/>
        <v>0</v>
      </c>
      <c r="S1724" s="33">
        <f t="shared" si="849"/>
        <v>0</v>
      </c>
      <c r="U1724" s="12">
        <f t="shared" si="850"/>
        <v>0</v>
      </c>
      <c r="V1724" s="33">
        <f t="shared" si="851"/>
        <v>0</v>
      </c>
      <c r="X1724" s="12">
        <f t="shared" si="852"/>
        <v>0</v>
      </c>
      <c r="Y1724" s="33">
        <f t="shared" si="853"/>
        <v>0</v>
      </c>
      <c r="AA1724" s="12">
        <f t="shared" si="854"/>
        <v>0</v>
      </c>
      <c r="AB1724" s="33">
        <f t="shared" si="855"/>
        <v>0</v>
      </c>
      <c r="AD1724" s="12">
        <f t="shared" si="856"/>
        <v>0</v>
      </c>
      <c r="AE1724" s="33">
        <f t="shared" si="857"/>
        <v>0</v>
      </c>
      <c r="AG1724" s="12">
        <f t="shared" si="858"/>
        <v>0</v>
      </c>
      <c r="AH1724" s="33">
        <f t="shared" si="859"/>
        <v>0</v>
      </c>
      <c r="AJ1724" s="12">
        <f t="shared" si="860"/>
        <v>0</v>
      </c>
      <c r="AK1724" s="33">
        <f t="shared" si="861"/>
        <v>0</v>
      </c>
      <c r="AM1724" s="12">
        <f t="shared" si="862"/>
        <v>0</v>
      </c>
      <c r="AN1724" s="33">
        <f t="shared" si="863"/>
        <v>0</v>
      </c>
      <c r="AP1724" s="12">
        <f t="shared" si="864"/>
        <v>0</v>
      </c>
      <c r="AQ1724" s="33">
        <f t="shared" si="865"/>
        <v>0</v>
      </c>
      <c r="AS1724" s="12">
        <f t="shared" si="866"/>
        <v>0</v>
      </c>
      <c r="AT1724" s="33">
        <f t="shared" si="867"/>
        <v>0</v>
      </c>
      <c r="AU1724" s="158" t="str">
        <f>IF(C1724="","",VLOOKUP(B1724,apoio!P:S,4,0))</f>
        <v/>
      </c>
    </row>
    <row r="1725" spans="1:47" ht="15" customHeight="1" x14ac:dyDescent="0.25">
      <c r="A1725" s="10" t="str">
        <f>IF('1_geral'!$D$14="","",'1_geral'!$A$14)</f>
        <v/>
      </c>
      <c r="B1725" s="48" t="str">
        <f>IF('1_geral'!$G$14="","",'1_geral'!$G$14)</f>
        <v/>
      </c>
      <c r="C1725" s="48" t="str">
        <f>IF('1_geral'!$D$14="","",'1_geral'!$D$14)</f>
        <v/>
      </c>
      <c r="D1725" s="35" t="str">
        <f>IF(C1725="","",1/'3_pessoal'!C$14)</f>
        <v/>
      </c>
      <c r="E1725" s="11">
        <f>IF(C1725="",0,'3_pessoal'!FC$14)</f>
        <v>0</v>
      </c>
      <c r="F1725" s="108">
        <f>IF(C1725="",0,'3_pessoal'!FE$14)</f>
        <v>0</v>
      </c>
      <c r="G1725" s="11">
        <f t="shared" si="843"/>
        <v>0</v>
      </c>
      <c r="I1725" s="11">
        <f t="shared" si="841"/>
        <v>0</v>
      </c>
      <c r="J1725" s="112">
        <f t="shared" si="842"/>
        <v>0</v>
      </c>
      <c r="L1725" s="11">
        <f t="shared" si="844"/>
        <v>0</v>
      </c>
      <c r="M1725" s="108">
        <f t="shared" si="845"/>
        <v>0</v>
      </c>
      <c r="O1725" s="11">
        <f t="shared" si="846"/>
        <v>0</v>
      </c>
      <c r="P1725" s="108">
        <f t="shared" si="847"/>
        <v>0</v>
      </c>
      <c r="R1725" s="11">
        <f t="shared" si="848"/>
        <v>0</v>
      </c>
      <c r="S1725" s="108">
        <f t="shared" si="849"/>
        <v>0</v>
      </c>
      <c r="U1725" s="11">
        <f t="shared" si="850"/>
        <v>0</v>
      </c>
      <c r="V1725" s="108">
        <f t="shared" si="851"/>
        <v>0</v>
      </c>
      <c r="X1725" s="11">
        <f t="shared" si="852"/>
        <v>0</v>
      </c>
      <c r="Y1725" s="108">
        <f t="shared" si="853"/>
        <v>0</v>
      </c>
      <c r="AA1725" s="11">
        <f t="shared" si="854"/>
        <v>0</v>
      </c>
      <c r="AB1725" s="108">
        <f t="shared" si="855"/>
        <v>0</v>
      </c>
      <c r="AD1725" s="11">
        <f t="shared" si="856"/>
        <v>0</v>
      </c>
      <c r="AE1725" s="108">
        <f t="shared" si="857"/>
        <v>0</v>
      </c>
      <c r="AG1725" s="11">
        <f t="shared" si="858"/>
        <v>0</v>
      </c>
      <c r="AH1725" s="108">
        <f t="shared" si="859"/>
        <v>0</v>
      </c>
      <c r="AJ1725" s="11">
        <f t="shared" si="860"/>
        <v>0</v>
      </c>
      <c r="AK1725" s="108">
        <f t="shared" si="861"/>
        <v>0</v>
      </c>
      <c r="AM1725" s="11">
        <f t="shared" si="862"/>
        <v>0</v>
      </c>
      <c r="AN1725" s="108">
        <f t="shared" si="863"/>
        <v>0</v>
      </c>
      <c r="AP1725" s="11">
        <f t="shared" si="864"/>
        <v>0</v>
      </c>
      <c r="AQ1725" s="108">
        <f t="shared" si="865"/>
        <v>0</v>
      </c>
      <c r="AS1725" s="11">
        <f t="shared" si="866"/>
        <v>0</v>
      </c>
      <c r="AT1725" s="108">
        <f t="shared" si="867"/>
        <v>0</v>
      </c>
      <c r="AU1725" s="158" t="str">
        <f>IF(C1725="","",VLOOKUP(B1725,apoio!P:S,4,0))</f>
        <v/>
      </c>
    </row>
    <row r="1726" spans="1:47" ht="15" customHeight="1" x14ac:dyDescent="0.25">
      <c r="A1726" s="7" t="str">
        <f>IF('1_geral'!$D$15="","",'1_geral'!$A$15)</f>
        <v/>
      </c>
      <c r="B1726" s="49" t="str">
        <f>IF('1_geral'!$G$15="","",'1_geral'!$G$15)</f>
        <v/>
      </c>
      <c r="C1726" s="49" t="str">
        <f>IF('1_geral'!$D$15="","",'1_geral'!$D$15)</f>
        <v/>
      </c>
      <c r="D1726" s="35" t="str">
        <f>IF(C1726="","",1/'3_pessoal'!C$15)</f>
        <v/>
      </c>
      <c r="E1726" s="12">
        <f>IF(C1726="",0,'3_pessoal'!FC$15)</f>
        <v>0</v>
      </c>
      <c r="F1726" s="33">
        <f>IF(C1726="",0,'3_pessoal'!FE$15)</f>
        <v>0</v>
      </c>
      <c r="G1726" s="12">
        <f t="shared" si="843"/>
        <v>0</v>
      </c>
      <c r="I1726" s="12">
        <f t="shared" si="841"/>
        <v>0</v>
      </c>
      <c r="J1726" s="12">
        <f t="shared" si="842"/>
        <v>0</v>
      </c>
      <c r="L1726" s="12">
        <f t="shared" si="844"/>
        <v>0</v>
      </c>
      <c r="M1726" s="33">
        <f t="shared" si="845"/>
        <v>0</v>
      </c>
      <c r="O1726" s="12">
        <f t="shared" si="846"/>
        <v>0</v>
      </c>
      <c r="P1726" s="33">
        <f t="shared" si="847"/>
        <v>0</v>
      </c>
      <c r="R1726" s="12">
        <f t="shared" si="848"/>
        <v>0</v>
      </c>
      <c r="S1726" s="33">
        <f t="shared" si="849"/>
        <v>0</v>
      </c>
      <c r="U1726" s="12">
        <f t="shared" si="850"/>
        <v>0</v>
      </c>
      <c r="V1726" s="33">
        <f t="shared" si="851"/>
        <v>0</v>
      </c>
      <c r="X1726" s="12">
        <f t="shared" si="852"/>
        <v>0</v>
      </c>
      <c r="Y1726" s="33">
        <f t="shared" si="853"/>
        <v>0</v>
      </c>
      <c r="AA1726" s="12">
        <f t="shared" si="854"/>
        <v>0</v>
      </c>
      <c r="AB1726" s="33">
        <f t="shared" si="855"/>
        <v>0</v>
      </c>
      <c r="AD1726" s="12">
        <f t="shared" si="856"/>
        <v>0</v>
      </c>
      <c r="AE1726" s="33">
        <f t="shared" si="857"/>
        <v>0</v>
      </c>
      <c r="AG1726" s="12">
        <f t="shared" si="858"/>
        <v>0</v>
      </c>
      <c r="AH1726" s="33">
        <f t="shared" si="859"/>
        <v>0</v>
      </c>
      <c r="AJ1726" s="12">
        <f t="shared" si="860"/>
        <v>0</v>
      </c>
      <c r="AK1726" s="33">
        <f t="shared" si="861"/>
        <v>0</v>
      </c>
      <c r="AM1726" s="12">
        <f t="shared" si="862"/>
        <v>0</v>
      </c>
      <c r="AN1726" s="33">
        <f t="shared" si="863"/>
        <v>0</v>
      </c>
      <c r="AP1726" s="12">
        <f t="shared" si="864"/>
        <v>0</v>
      </c>
      <c r="AQ1726" s="33">
        <f t="shared" si="865"/>
        <v>0</v>
      </c>
      <c r="AS1726" s="12">
        <f t="shared" si="866"/>
        <v>0</v>
      </c>
      <c r="AT1726" s="33">
        <f t="shared" si="867"/>
        <v>0</v>
      </c>
      <c r="AU1726" s="158" t="str">
        <f>IF(C1726="","",VLOOKUP(B1726,apoio!P:S,4,0))</f>
        <v/>
      </c>
    </row>
    <row r="1727" spans="1:47" ht="15" customHeight="1" x14ac:dyDescent="0.25">
      <c r="A1727" s="10" t="str">
        <f>IF('1_geral'!$D$16="","",'1_geral'!$A$16)</f>
        <v/>
      </c>
      <c r="B1727" s="48" t="str">
        <f>IF('1_geral'!$G$16="","",'1_geral'!$G$16)</f>
        <v/>
      </c>
      <c r="C1727" s="48" t="str">
        <f>IF('1_geral'!$D$16="","",'1_geral'!$D$16)</f>
        <v/>
      </c>
      <c r="D1727" s="35" t="str">
        <f>IF(C1727="","",1/'3_pessoal'!C$16)</f>
        <v/>
      </c>
      <c r="E1727" s="11">
        <f>IF(C1727="",0,'3_pessoal'!FC$16)</f>
        <v>0</v>
      </c>
      <c r="F1727" s="108">
        <f>IF(C1727="",0,'3_pessoal'!FE$16)</f>
        <v>0</v>
      </c>
      <c r="G1727" s="11">
        <f t="shared" si="843"/>
        <v>0</v>
      </c>
      <c r="I1727" s="11">
        <f t="shared" si="841"/>
        <v>0</v>
      </c>
      <c r="J1727" s="112">
        <f t="shared" si="842"/>
        <v>0</v>
      </c>
      <c r="L1727" s="11">
        <f t="shared" si="844"/>
        <v>0</v>
      </c>
      <c r="M1727" s="108">
        <f t="shared" si="845"/>
        <v>0</v>
      </c>
      <c r="O1727" s="11">
        <f t="shared" si="846"/>
        <v>0</v>
      </c>
      <c r="P1727" s="108">
        <f t="shared" si="847"/>
        <v>0</v>
      </c>
      <c r="R1727" s="11">
        <f t="shared" si="848"/>
        <v>0</v>
      </c>
      <c r="S1727" s="108">
        <f t="shared" si="849"/>
        <v>0</v>
      </c>
      <c r="U1727" s="11">
        <f t="shared" si="850"/>
        <v>0</v>
      </c>
      <c r="V1727" s="108">
        <f t="shared" si="851"/>
        <v>0</v>
      </c>
      <c r="X1727" s="11">
        <f t="shared" si="852"/>
        <v>0</v>
      </c>
      <c r="Y1727" s="108">
        <f t="shared" si="853"/>
        <v>0</v>
      </c>
      <c r="AA1727" s="11">
        <f t="shared" si="854"/>
        <v>0</v>
      </c>
      <c r="AB1727" s="108">
        <f t="shared" si="855"/>
        <v>0</v>
      </c>
      <c r="AD1727" s="11">
        <f t="shared" si="856"/>
        <v>0</v>
      </c>
      <c r="AE1727" s="108">
        <f t="shared" si="857"/>
        <v>0</v>
      </c>
      <c r="AG1727" s="11">
        <f t="shared" si="858"/>
        <v>0</v>
      </c>
      <c r="AH1727" s="108">
        <f t="shared" si="859"/>
        <v>0</v>
      </c>
      <c r="AJ1727" s="11">
        <f t="shared" si="860"/>
        <v>0</v>
      </c>
      <c r="AK1727" s="108">
        <f t="shared" si="861"/>
        <v>0</v>
      </c>
      <c r="AM1727" s="11">
        <f t="shared" si="862"/>
        <v>0</v>
      </c>
      <c r="AN1727" s="108">
        <f t="shared" si="863"/>
        <v>0</v>
      </c>
      <c r="AP1727" s="11">
        <f t="shared" si="864"/>
        <v>0</v>
      </c>
      <c r="AQ1727" s="108">
        <f t="shared" si="865"/>
        <v>0</v>
      </c>
      <c r="AS1727" s="11">
        <f t="shared" si="866"/>
        <v>0</v>
      </c>
      <c r="AT1727" s="108">
        <f t="shared" si="867"/>
        <v>0</v>
      </c>
      <c r="AU1727" s="158" t="str">
        <f>IF(C1727="","",VLOOKUP(B1727,apoio!P:S,4,0))</f>
        <v/>
      </c>
    </row>
    <row r="1728" spans="1:47" ht="15" customHeight="1" x14ac:dyDescent="0.25">
      <c r="A1728" s="7" t="str">
        <f>IF('1_geral'!$D$17="","",'1_geral'!$A$17)</f>
        <v/>
      </c>
      <c r="B1728" s="49" t="str">
        <f>IF('1_geral'!$G$17="","",'1_geral'!$G$17)</f>
        <v/>
      </c>
      <c r="C1728" s="49" t="str">
        <f>IF('1_geral'!$D$17="","",'1_geral'!$D$17)</f>
        <v/>
      </c>
      <c r="D1728" s="35" t="str">
        <f>IF(C1728="","",1/'3_pessoal'!C$17)</f>
        <v/>
      </c>
      <c r="E1728" s="12">
        <f>IF(C1728="",0,'3_pessoal'!FC$17)</f>
        <v>0</v>
      </c>
      <c r="F1728" s="33">
        <f>IF(C1728="",0,'3_pessoal'!FE$17)</f>
        <v>0</v>
      </c>
      <c r="G1728" s="12">
        <f t="shared" si="843"/>
        <v>0</v>
      </c>
      <c r="I1728" s="12">
        <f t="shared" si="841"/>
        <v>0</v>
      </c>
      <c r="J1728" s="12">
        <f t="shared" si="842"/>
        <v>0</v>
      </c>
      <c r="L1728" s="12">
        <f t="shared" si="844"/>
        <v>0</v>
      </c>
      <c r="M1728" s="33">
        <f t="shared" si="845"/>
        <v>0</v>
      </c>
      <c r="O1728" s="12">
        <f t="shared" si="846"/>
        <v>0</v>
      </c>
      <c r="P1728" s="33">
        <f t="shared" si="847"/>
        <v>0</v>
      </c>
      <c r="R1728" s="12">
        <f t="shared" si="848"/>
        <v>0</v>
      </c>
      <c r="S1728" s="33">
        <f t="shared" si="849"/>
        <v>0</v>
      </c>
      <c r="U1728" s="12">
        <f t="shared" si="850"/>
        <v>0</v>
      </c>
      <c r="V1728" s="33">
        <f t="shared" si="851"/>
        <v>0</v>
      </c>
      <c r="X1728" s="12">
        <f t="shared" si="852"/>
        <v>0</v>
      </c>
      <c r="Y1728" s="33">
        <f t="shared" si="853"/>
        <v>0</v>
      </c>
      <c r="AA1728" s="12">
        <f t="shared" si="854"/>
        <v>0</v>
      </c>
      <c r="AB1728" s="33">
        <f t="shared" si="855"/>
        <v>0</v>
      </c>
      <c r="AD1728" s="12">
        <f t="shared" si="856"/>
        <v>0</v>
      </c>
      <c r="AE1728" s="33">
        <f t="shared" si="857"/>
        <v>0</v>
      </c>
      <c r="AG1728" s="12">
        <f t="shared" si="858"/>
        <v>0</v>
      </c>
      <c r="AH1728" s="33">
        <f t="shared" si="859"/>
        <v>0</v>
      </c>
      <c r="AJ1728" s="12">
        <f t="shared" si="860"/>
        <v>0</v>
      </c>
      <c r="AK1728" s="33">
        <f t="shared" si="861"/>
        <v>0</v>
      </c>
      <c r="AM1728" s="12">
        <f t="shared" si="862"/>
        <v>0</v>
      </c>
      <c r="AN1728" s="33">
        <f t="shared" si="863"/>
        <v>0</v>
      </c>
      <c r="AP1728" s="12">
        <f t="shared" si="864"/>
        <v>0</v>
      </c>
      <c r="AQ1728" s="33">
        <f t="shared" si="865"/>
        <v>0</v>
      </c>
      <c r="AS1728" s="12">
        <f t="shared" si="866"/>
        <v>0</v>
      </c>
      <c r="AT1728" s="33">
        <f t="shared" si="867"/>
        <v>0</v>
      </c>
      <c r="AU1728" s="158" t="str">
        <f>IF(C1728="","",VLOOKUP(B1728,apoio!P:S,4,0))</f>
        <v/>
      </c>
    </row>
    <row r="1729" spans="1:47" ht="15" customHeight="1" x14ac:dyDescent="0.25">
      <c r="A1729" s="10" t="str">
        <f>IF('1_geral'!$D$18="","",'1_geral'!$A$18)</f>
        <v/>
      </c>
      <c r="B1729" s="48" t="str">
        <f>IF('1_geral'!$G$18="","",'1_geral'!$G$18)</f>
        <v/>
      </c>
      <c r="C1729" s="48" t="str">
        <f>IF('1_geral'!$D$18="","",'1_geral'!$D$18)</f>
        <v/>
      </c>
      <c r="D1729" s="35" t="str">
        <f>IF(C1729="","",1/'3_pessoal'!C$18)</f>
        <v/>
      </c>
      <c r="E1729" s="11">
        <f>IF(C1729="",0,'3_pessoal'!FC$18)</f>
        <v>0</v>
      </c>
      <c r="F1729" s="108">
        <f>IF(C1729="",0,'3_pessoal'!FE$18)</f>
        <v>0</v>
      </c>
      <c r="G1729" s="11">
        <f t="shared" si="843"/>
        <v>0</v>
      </c>
      <c r="I1729" s="11">
        <f t="shared" si="841"/>
        <v>0</v>
      </c>
      <c r="J1729" s="112">
        <f t="shared" si="842"/>
        <v>0</v>
      </c>
      <c r="L1729" s="11">
        <f t="shared" si="844"/>
        <v>0</v>
      </c>
      <c r="M1729" s="108">
        <f t="shared" si="845"/>
        <v>0</v>
      </c>
      <c r="O1729" s="11">
        <f t="shared" si="846"/>
        <v>0</v>
      </c>
      <c r="P1729" s="108">
        <f t="shared" si="847"/>
        <v>0</v>
      </c>
      <c r="R1729" s="11">
        <f t="shared" si="848"/>
        <v>0</v>
      </c>
      <c r="S1729" s="108">
        <f t="shared" si="849"/>
        <v>0</v>
      </c>
      <c r="U1729" s="11">
        <f t="shared" si="850"/>
        <v>0</v>
      </c>
      <c r="V1729" s="108">
        <f t="shared" si="851"/>
        <v>0</v>
      </c>
      <c r="X1729" s="11">
        <f t="shared" si="852"/>
        <v>0</v>
      </c>
      <c r="Y1729" s="108">
        <f t="shared" si="853"/>
        <v>0</v>
      </c>
      <c r="AA1729" s="11">
        <f t="shared" si="854"/>
        <v>0</v>
      </c>
      <c r="AB1729" s="108">
        <f t="shared" si="855"/>
        <v>0</v>
      </c>
      <c r="AD1729" s="11">
        <f t="shared" si="856"/>
        <v>0</v>
      </c>
      <c r="AE1729" s="108">
        <f t="shared" si="857"/>
        <v>0</v>
      </c>
      <c r="AG1729" s="11">
        <f t="shared" si="858"/>
        <v>0</v>
      </c>
      <c r="AH1729" s="108">
        <f t="shared" si="859"/>
        <v>0</v>
      </c>
      <c r="AJ1729" s="11">
        <f t="shared" si="860"/>
        <v>0</v>
      </c>
      <c r="AK1729" s="108">
        <f t="shared" si="861"/>
        <v>0</v>
      </c>
      <c r="AM1729" s="11">
        <f t="shared" si="862"/>
        <v>0</v>
      </c>
      <c r="AN1729" s="108">
        <f t="shared" si="863"/>
        <v>0</v>
      </c>
      <c r="AP1729" s="11">
        <f t="shared" si="864"/>
        <v>0</v>
      </c>
      <c r="AQ1729" s="108">
        <f t="shared" si="865"/>
        <v>0</v>
      </c>
      <c r="AS1729" s="11">
        <f t="shared" si="866"/>
        <v>0</v>
      </c>
      <c r="AT1729" s="108">
        <f t="shared" si="867"/>
        <v>0</v>
      </c>
      <c r="AU1729" s="158" t="str">
        <f>IF(C1729="","",VLOOKUP(B1729,apoio!P:S,4,0))</f>
        <v/>
      </c>
    </row>
    <row r="1730" spans="1:47" ht="15" customHeight="1" x14ac:dyDescent="0.25">
      <c r="A1730" s="7" t="str">
        <f>IF('1_geral'!$D$19="","",'1_geral'!$A$19)</f>
        <v/>
      </c>
      <c r="B1730" s="49" t="str">
        <f>IF('1_geral'!$G$19="","",'1_geral'!$G$19)</f>
        <v/>
      </c>
      <c r="C1730" s="49" t="str">
        <f>IF('1_geral'!$D$19="","",'1_geral'!$D$19)</f>
        <v/>
      </c>
      <c r="D1730" s="35" t="str">
        <f>IF(C1730="","",1/'3_pessoal'!C$19)</f>
        <v/>
      </c>
      <c r="E1730" s="12">
        <f>IF(C1730="",0,'3_pessoal'!FC$19)</f>
        <v>0</v>
      </c>
      <c r="F1730" s="33">
        <f>IF(C1730="",0,'3_pessoal'!FE$19)</f>
        <v>0</v>
      </c>
      <c r="G1730" s="12">
        <f t="shared" si="843"/>
        <v>0</v>
      </c>
      <c r="I1730" s="12">
        <f t="shared" si="841"/>
        <v>0</v>
      </c>
      <c r="J1730" s="12">
        <f t="shared" si="842"/>
        <v>0</v>
      </c>
      <c r="L1730" s="12">
        <f t="shared" si="844"/>
        <v>0</v>
      </c>
      <c r="M1730" s="33">
        <f t="shared" si="845"/>
        <v>0</v>
      </c>
      <c r="O1730" s="12">
        <f t="shared" si="846"/>
        <v>0</v>
      </c>
      <c r="P1730" s="33">
        <f t="shared" si="847"/>
        <v>0</v>
      </c>
      <c r="R1730" s="12">
        <f t="shared" si="848"/>
        <v>0</v>
      </c>
      <c r="S1730" s="33">
        <f t="shared" si="849"/>
        <v>0</v>
      </c>
      <c r="U1730" s="12">
        <f t="shared" si="850"/>
        <v>0</v>
      </c>
      <c r="V1730" s="33">
        <f t="shared" si="851"/>
        <v>0</v>
      </c>
      <c r="X1730" s="12">
        <f t="shared" si="852"/>
        <v>0</v>
      </c>
      <c r="Y1730" s="33">
        <f t="shared" si="853"/>
        <v>0</v>
      </c>
      <c r="AA1730" s="12">
        <f t="shared" si="854"/>
        <v>0</v>
      </c>
      <c r="AB1730" s="33">
        <f t="shared" si="855"/>
        <v>0</v>
      </c>
      <c r="AD1730" s="12">
        <f t="shared" si="856"/>
        <v>0</v>
      </c>
      <c r="AE1730" s="33">
        <f t="shared" si="857"/>
        <v>0</v>
      </c>
      <c r="AG1730" s="12">
        <f t="shared" si="858"/>
        <v>0</v>
      </c>
      <c r="AH1730" s="33">
        <f t="shared" si="859"/>
        <v>0</v>
      </c>
      <c r="AJ1730" s="12">
        <f t="shared" si="860"/>
        <v>0</v>
      </c>
      <c r="AK1730" s="33">
        <f t="shared" si="861"/>
        <v>0</v>
      </c>
      <c r="AM1730" s="12">
        <f t="shared" si="862"/>
        <v>0</v>
      </c>
      <c r="AN1730" s="33">
        <f t="shared" si="863"/>
        <v>0</v>
      </c>
      <c r="AP1730" s="12">
        <f t="shared" si="864"/>
        <v>0</v>
      </c>
      <c r="AQ1730" s="33">
        <f t="shared" si="865"/>
        <v>0</v>
      </c>
      <c r="AS1730" s="12">
        <f t="shared" si="866"/>
        <v>0</v>
      </c>
      <c r="AT1730" s="33">
        <f t="shared" si="867"/>
        <v>0</v>
      </c>
      <c r="AU1730" s="158" t="str">
        <f>IF(C1730="","",VLOOKUP(B1730,apoio!P:S,4,0))</f>
        <v/>
      </c>
    </row>
    <row r="1731" spans="1:47" ht="15" customHeight="1" x14ac:dyDescent="0.25">
      <c r="A1731" s="10" t="str">
        <f>IF('1_geral'!$D$20="","",'1_geral'!$A$20)</f>
        <v/>
      </c>
      <c r="B1731" s="48" t="str">
        <f>IF('1_geral'!$G$20="","",'1_geral'!$G$20)</f>
        <v/>
      </c>
      <c r="C1731" s="48" t="str">
        <f>IF('1_geral'!$D$20="","",'1_geral'!$D$20)</f>
        <v/>
      </c>
      <c r="D1731" s="35" t="str">
        <f>IF(C1731="","",1/'3_pessoal'!C$20)</f>
        <v/>
      </c>
      <c r="E1731" s="11">
        <f>IF(C1731="",0,'3_pessoal'!FC$20)</f>
        <v>0</v>
      </c>
      <c r="F1731" s="108">
        <f>IF(C1731="",0,'3_pessoal'!FE$20)</f>
        <v>0</v>
      </c>
      <c r="G1731" s="11">
        <f t="shared" si="843"/>
        <v>0</v>
      </c>
      <c r="I1731" s="11">
        <f t="shared" si="841"/>
        <v>0</v>
      </c>
      <c r="J1731" s="112">
        <f t="shared" si="842"/>
        <v>0</v>
      </c>
      <c r="L1731" s="11">
        <f t="shared" si="844"/>
        <v>0</v>
      </c>
      <c r="M1731" s="108">
        <f t="shared" si="845"/>
        <v>0</v>
      </c>
      <c r="O1731" s="11">
        <f t="shared" si="846"/>
        <v>0</v>
      </c>
      <c r="P1731" s="108">
        <f t="shared" si="847"/>
        <v>0</v>
      </c>
      <c r="R1731" s="11">
        <f t="shared" si="848"/>
        <v>0</v>
      </c>
      <c r="S1731" s="108">
        <f t="shared" si="849"/>
        <v>0</v>
      </c>
      <c r="U1731" s="11">
        <f t="shared" si="850"/>
        <v>0</v>
      </c>
      <c r="V1731" s="108">
        <f t="shared" si="851"/>
        <v>0</v>
      </c>
      <c r="X1731" s="11">
        <f t="shared" si="852"/>
        <v>0</v>
      </c>
      <c r="Y1731" s="108">
        <f t="shared" si="853"/>
        <v>0</v>
      </c>
      <c r="AA1731" s="11">
        <f t="shared" si="854"/>
        <v>0</v>
      </c>
      <c r="AB1731" s="108">
        <f t="shared" si="855"/>
        <v>0</v>
      </c>
      <c r="AD1731" s="11">
        <f t="shared" si="856"/>
        <v>0</v>
      </c>
      <c r="AE1731" s="108">
        <f t="shared" si="857"/>
        <v>0</v>
      </c>
      <c r="AG1731" s="11">
        <f t="shared" si="858"/>
        <v>0</v>
      </c>
      <c r="AH1731" s="108">
        <f t="shared" si="859"/>
        <v>0</v>
      </c>
      <c r="AJ1731" s="11">
        <f t="shared" si="860"/>
        <v>0</v>
      </c>
      <c r="AK1731" s="108">
        <f t="shared" si="861"/>
        <v>0</v>
      </c>
      <c r="AM1731" s="11">
        <f t="shared" si="862"/>
        <v>0</v>
      </c>
      <c r="AN1731" s="108">
        <f t="shared" si="863"/>
        <v>0</v>
      </c>
      <c r="AP1731" s="11">
        <f t="shared" si="864"/>
        <v>0</v>
      </c>
      <c r="AQ1731" s="108">
        <f t="shared" si="865"/>
        <v>0</v>
      </c>
      <c r="AS1731" s="11">
        <f t="shared" si="866"/>
        <v>0</v>
      </c>
      <c r="AT1731" s="108">
        <f t="shared" si="867"/>
        <v>0</v>
      </c>
      <c r="AU1731" s="158" t="str">
        <f>IF(C1731="","",VLOOKUP(B1731,apoio!P:S,4,0))</f>
        <v/>
      </c>
    </row>
    <row r="1732" spans="1:47" ht="15" customHeight="1" x14ac:dyDescent="0.25">
      <c r="A1732" s="7" t="str">
        <f>IF('1_geral'!$D$21="","",'1_geral'!$A$21)</f>
        <v/>
      </c>
      <c r="B1732" s="49" t="str">
        <f>IF('1_geral'!$G$21="","",'1_geral'!$G$21)</f>
        <v/>
      </c>
      <c r="C1732" s="49" t="str">
        <f>IF('1_geral'!$D$21="","",'1_geral'!$D$21)</f>
        <v/>
      </c>
      <c r="D1732" s="35" t="str">
        <f>IF(C1732="","",1/'3_pessoal'!C$21)</f>
        <v/>
      </c>
      <c r="E1732" s="12">
        <f>IF(C1732="",0,'3_pessoal'!FC$21)</f>
        <v>0</v>
      </c>
      <c r="F1732" s="33">
        <f>IF(C1732="",0,'3_pessoal'!FE$21)</f>
        <v>0</v>
      </c>
      <c r="G1732" s="12">
        <f t="shared" si="843"/>
        <v>0</v>
      </c>
      <c r="I1732" s="12">
        <f t="shared" si="841"/>
        <v>0</v>
      </c>
      <c r="J1732" s="12">
        <f t="shared" si="842"/>
        <v>0</v>
      </c>
      <c r="L1732" s="12">
        <f t="shared" si="844"/>
        <v>0</v>
      </c>
      <c r="M1732" s="33">
        <f t="shared" si="845"/>
        <v>0</v>
      </c>
      <c r="O1732" s="12">
        <f t="shared" si="846"/>
        <v>0</v>
      </c>
      <c r="P1732" s="33">
        <f t="shared" si="847"/>
        <v>0</v>
      </c>
      <c r="R1732" s="12">
        <f t="shared" si="848"/>
        <v>0</v>
      </c>
      <c r="S1732" s="33">
        <f t="shared" si="849"/>
        <v>0</v>
      </c>
      <c r="U1732" s="12">
        <f t="shared" si="850"/>
        <v>0</v>
      </c>
      <c r="V1732" s="33">
        <f t="shared" si="851"/>
        <v>0</v>
      </c>
      <c r="X1732" s="12">
        <f t="shared" si="852"/>
        <v>0</v>
      </c>
      <c r="Y1732" s="33">
        <f t="shared" si="853"/>
        <v>0</v>
      </c>
      <c r="AA1732" s="12">
        <f t="shared" si="854"/>
        <v>0</v>
      </c>
      <c r="AB1732" s="33">
        <f t="shared" si="855"/>
        <v>0</v>
      </c>
      <c r="AD1732" s="12">
        <f t="shared" si="856"/>
        <v>0</v>
      </c>
      <c r="AE1732" s="33">
        <f t="shared" si="857"/>
        <v>0</v>
      </c>
      <c r="AG1732" s="12">
        <f t="shared" si="858"/>
        <v>0</v>
      </c>
      <c r="AH1732" s="33">
        <f t="shared" si="859"/>
        <v>0</v>
      </c>
      <c r="AJ1732" s="12">
        <f t="shared" si="860"/>
        <v>0</v>
      </c>
      <c r="AK1732" s="33">
        <f t="shared" si="861"/>
        <v>0</v>
      </c>
      <c r="AM1732" s="12">
        <f t="shared" si="862"/>
        <v>0</v>
      </c>
      <c r="AN1732" s="33">
        <f t="shared" si="863"/>
        <v>0</v>
      </c>
      <c r="AP1732" s="12">
        <f t="shared" si="864"/>
        <v>0</v>
      </c>
      <c r="AQ1732" s="33">
        <f t="shared" si="865"/>
        <v>0</v>
      </c>
      <c r="AS1732" s="12">
        <f t="shared" si="866"/>
        <v>0</v>
      </c>
      <c r="AT1732" s="33">
        <f t="shared" si="867"/>
        <v>0</v>
      </c>
      <c r="AU1732" s="158" t="str">
        <f>IF(C1732="","",VLOOKUP(B1732,apoio!P:S,4,0))</f>
        <v/>
      </c>
    </row>
    <row r="1733" spans="1:47" ht="15" customHeight="1" x14ac:dyDescent="0.25">
      <c r="A1733" s="10" t="str">
        <f>IF('1_geral'!$D$22="","",'1_geral'!$A$22)</f>
        <v/>
      </c>
      <c r="B1733" s="48" t="str">
        <f>IF('1_geral'!$G$22="","",'1_geral'!$G$22)</f>
        <v/>
      </c>
      <c r="C1733" s="48" t="str">
        <f>IF('1_geral'!$D$22="","",'1_geral'!$D$22)</f>
        <v/>
      </c>
      <c r="D1733" s="35" t="str">
        <f>IF(C1733="","",1/'3_pessoal'!C$22)</f>
        <v/>
      </c>
      <c r="E1733" s="11">
        <f>IF(C1733="",0,'3_pessoal'!FC$22)</f>
        <v>0</v>
      </c>
      <c r="F1733" s="108">
        <f>IF(C1733="",0,'3_pessoal'!FE$22)</f>
        <v>0</v>
      </c>
      <c r="G1733" s="11">
        <f t="shared" si="843"/>
        <v>0</v>
      </c>
      <c r="I1733" s="11">
        <f t="shared" si="841"/>
        <v>0</v>
      </c>
      <c r="J1733" s="112">
        <f t="shared" si="842"/>
        <v>0</v>
      </c>
      <c r="L1733" s="11">
        <f t="shared" si="844"/>
        <v>0</v>
      </c>
      <c r="M1733" s="108">
        <f t="shared" si="845"/>
        <v>0</v>
      </c>
      <c r="O1733" s="11">
        <f t="shared" si="846"/>
        <v>0</v>
      </c>
      <c r="P1733" s="108">
        <f t="shared" si="847"/>
        <v>0</v>
      </c>
      <c r="R1733" s="11">
        <f t="shared" si="848"/>
        <v>0</v>
      </c>
      <c r="S1733" s="108">
        <f t="shared" si="849"/>
        <v>0</v>
      </c>
      <c r="U1733" s="11">
        <f t="shared" si="850"/>
        <v>0</v>
      </c>
      <c r="V1733" s="108">
        <f t="shared" si="851"/>
        <v>0</v>
      </c>
      <c r="X1733" s="11">
        <f t="shared" si="852"/>
        <v>0</v>
      </c>
      <c r="Y1733" s="108">
        <f t="shared" si="853"/>
        <v>0</v>
      </c>
      <c r="AA1733" s="11">
        <f t="shared" si="854"/>
        <v>0</v>
      </c>
      <c r="AB1733" s="108">
        <f t="shared" si="855"/>
        <v>0</v>
      </c>
      <c r="AD1733" s="11">
        <f t="shared" si="856"/>
        <v>0</v>
      </c>
      <c r="AE1733" s="108">
        <f t="shared" si="857"/>
        <v>0</v>
      </c>
      <c r="AG1733" s="11">
        <f t="shared" si="858"/>
        <v>0</v>
      </c>
      <c r="AH1733" s="108">
        <f t="shared" si="859"/>
        <v>0</v>
      </c>
      <c r="AJ1733" s="11">
        <f t="shared" si="860"/>
        <v>0</v>
      </c>
      <c r="AK1733" s="108">
        <f t="shared" si="861"/>
        <v>0</v>
      </c>
      <c r="AM1733" s="11">
        <f t="shared" si="862"/>
        <v>0</v>
      </c>
      <c r="AN1733" s="108">
        <f t="shared" si="863"/>
        <v>0</v>
      </c>
      <c r="AP1733" s="11">
        <f t="shared" si="864"/>
        <v>0</v>
      </c>
      <c r="AQ1733" s="108">
        <f t="shared" si="865"/>
        <v>0</v>
      </c>
      <c r="AS1733" s="11">
        <f t="shared" si="866"/>
        <v>0</v>
      </c>
      <c r="AT1733" s="108">
        <f t="shared" si="867"/>
        <v>0</v>
      </c>
      <c r="AU1733" s="158" t="str">
        <f>IF(C1733="","",VLOOKUP(B1733,apoio!P:S,4,0))</f>
        <v/>
      </c>
    </row>
    <row r="1734" spans="1:47" ht="15" customHeight="1" x14ac:dyDescent="0.25">
      <c r="A1734" s="7" t="str">
        <f>IF('1_geral'!$D$23="","",'1_geral'!$A$23)</f>
        <v/>
      </c>
      <c r="B1734" s="49" t="str">
        <f>IF('1_geral'!$G$23="","",'1_geral'!$G$23)</f>
        <v/>
      </c>
      <c r="C1734" s="49" t="str">
        <f>IF('1_geral'!$D$23="","",'1_geral'!$D$23)</f>
        <v/>
      </c>
      <c r="D1734" s="35" t="str">
        <f>IF(C1734="","",1/'3_pessoal'!C$23)</f>
        <v/>
      </c>
      <c r="E1734" s="12">
        <f>IF(C1734="",0,'3_pessoal'!FC$23)</f>
        <v>0</v>
      </c>
      <c r="F1734" s="33">
        <f>IF(C1734="",0,'3_pessoal'!FE$23)</f>
        <v>0</v>
      </c>
      <c r="G1734" s="12">
        <f t="shared" si="843"/>
        <v>0</v>
      </c>
      <c r="I1734" s="12">
        <f t="shared" si="841"/>
        <v>0</v>
      </c>
      <c r="J1734" s="12">
        <f t="shared" si="842"/>
        <v>0</v>
      </c>
      <c r="L1734" s="12">
        <f t="shared" si="844"/>
        <v>0</v>
      </c>
      <c r="M1734" s="33">
        <f t="shared" si="845"/>
        <v>0</v>
      </c>
      <c r="O1734" s="12">
        <f t="shared" si="846"/>
        <v>0</v>
      </c>
      <c r="P1734" s="33">
        <f t="shared" si="847"/>
        <v>0</v>
      </c>
      <c r="R1734" s="12">
        <f t="shared" si="848"/>
        <v>0</v>
      </c>
      <c r="S1734" s="33">
        <f t="shared" si="849"/>
        <v>0</v>
      </c>
      <c r="U1734" s="12">
        <f t="shared" si="850"/>
        <v>0</v>
      </c>
      <c r="V1734" s="33">
        <f t="shared" si="851"/>
        <v>0</v>
      </c>
      <c r="X1734" s="12">
        <f t="shared" si="852"/>
        <v>0</v>
      </c>
      <c r="Y1734" s="33">
        <f t="shared" si="853"/>
        <v>0</v>
      </c>
      <c r="AA1734" s="12">
        <f t="shared" si="854"/>
        <v>0</v>
      </c>
      <c r="AB1734" s="33">
        <f t="shared" si="855"/>
        <v>0</v>
      </c>
      <c r="AD1734" s="12">
        <f t="shared" si="856"/>
        <v>0</v>
      </c>
      <c r="AE1734" s="33">
        <f t="shared" si="857"/>
        <v>0</v>
      </c>
      <c r="AG1734" s="12">
        <f t="shared" si="858"/>
        <v>0</v>
      </c>
      <c r="AH1734" s="33">
        <f t="shared" si="859"/>
        <v>0</v>
      </c>
      <c r="AJ1734" s="12">
        <f t="shared" si="860"/>
        <v>0</v>
      </c>
      <c r="AK1734" s="33">
        <f t="shared" si="861"/>
        <v>0</v>
      </c>
      <c r="AM1734" s="12">
        <f t="shared" si="862"/>
        <v>0</v>
      </c>
      <c r="AN1734" s="33">
        <f t="shared" si="863"/>
        <v>0</v>
      </c>
      <c r="AP1734" s="12">
        <f t="shared" si="864"/>
        <v>0</v>
      </c>
      <c r="AQ1734" s="33">
        <f t="shared" si="865"/>
        <v>0</v>
      </c>
      <c r="AS1734" s="12">
        <f t="shared" si="866"/>
        <v>0</v>
      </c>
      <c r="AT1734" s="33">
        <f t="shared" si="867"/>
        <v>0</v>
      </c>
      <c r="AU1734" s="158" t="str">
        <f>IF(C1734="","",VLOOKUP(B1734,apoio!P:S,4,0))</f>
        <v/>
      </c>
    </row>
    <row r="1735" spans="1:47" ht="15" customHeight="1" x14ac:dyDescent="0.25">
      <c r="A1735" s="10" t="str">
        <f>IF('1_geral'!$D$24="","",'1_geral'!$A$24)</f>
        <v/>
      </c>
      <c r="B1735" s="48" t="str">
        <f>IF('1_geral'!$G$24="","",'1_geral'!$G$24)</f>
        <v/>
      </c>
      <c r="C1735" s="48" t="str">
        <f>IF('1_geral'!$D$24="","",'1_geral'!$D$24)</f>
        <v/>
      </c>
      <c r="D1735" s="35" t="str">
        <f>IF(C1735="","",1/'3_pessoal'!C$24)</f>
        <v/>
      </c>
      <c r="E1735" s="11">
        <f>IF(C1735="",0,'3_pessoal'!FC$24)</f>
        <v>0</v>
      </c>
      <c r="F1735" s="108">
        <f>IF(C1735="",0,'3_pessoal'!FE$24)</f>
        <v>0</v>
      </c>
      <c r="G1735" s="11">
        <f t="shared" si="843"/>
        <v>0</v>
      </c>
      <c r="I1735" s="11">
        <f t="shared" si="841"/>
        <v>0</v>
      </c>
      <c r="J1735" s="112">
        <f t="shared" si="842"/>
        <v>0</v>
      </c>
      <c r="L1735" s="11">
        <f t="shared" si="844"/>
        <v>0</v>
      </c>
      <c r="M1735" s="108">
        <f t="shared" si="845"/>
        <v>0</v>
      </c>
      <c r="O1735" s="11">
        <f t="shared" si="846"/>
        <v>0</v>
      </c>
      <c r="P1735" s="108">
        <f t="shared" si="847"/>
        <v>0</v>
      </c>
      <c r="R1735" s="11">
        <f t="shared" si="848"/>
        <v>0</v>
      </c>
      <c r="S1735" s="108">
        <f t="shared" si="849"/>
        <v>0</v>
      </c>
      <c r="U1735" s="11">
        <f t="shared" si="850"/>
        <v>0</v>
      </c>
      <c r="V1735" s="108">
        <f t="shared" si="851"/>
        <v>0</v>
      </c>
      <c r="X1735" s="11">
        <f t="shared" si="852"/>
        <v>0</v>
      </c>
      <c r="Y1735" s="108">
        <f t="shared" si="853"/>
        <v>0</v>
      </c>
      <c r="AA1735" s="11">
        <f t="shared" si="854"/>
        <v>0</v>
      </c>
      <c r="AB1735" s="108">
        <f t="shared" si="855"/>
        <v>0</v>
      </c>
      <c r="AD1735" s="11">
        <f t="shared" si="856"/>
        <v>0</v>
      </c>
      <c r="AE1735" s="108">
        <f t="shared" si="857"/>
        <v>0</v>
      </c>
      <c r="AG1735" s="11">
        <f t="shared" si="858"/>
        <v>0</v>
      </c>
      <c r="AH1735" s="108">
        <f t="shared" si="859"/>
        <v>0</v>
      </c>
      <c r="AJ1735" s="11">
        <f t="shared" si="860"/>
        <v>0</v>
      </c>
      <c r="AK1735" s="108">
        <f t="shared" si="861"/>
        <v>0</v>
      </c>
      <c r="AM1735" s="11">
        <f t="shared" si="862"/>
        <v>0</v>
      </c>
      <c r="AN1735" s="108">
        <f t="shared" si="863"/>
        <v>0</v>
      </c>
      <c r="AP1735" s="11">
        <f t="shared" si="864"/>
        <v>0</v>
      </c>
      <c r="AQ1735" s="108">
        <f t="shared" si="865"/>
        <v>0</v>
      </c>
      <c r="AS1735" s="11">
        <f t="shared" si="866"/>
        <v>0</v>
      </c>
      <c r="AT1735" s="108">
        <f t="shared" si="867"/>
        <v>0</v>
      </c>
      <c r="AU1735" s="158" t="str">
        <f>IF(C1735="","",VLOOKUP(B1735,apoio!P:S,4,0))</f>
        <v/>
      </c>
    </row>
    <row r="1736" spans="1:47" ht="15" customHeight="1" x14ac:dyDescent="0.25">
      <c r="A1736" s="7" t="str">
        <f>IF('1_geral'!$D$25="","",'1_geral'!$A$25)</f>
        <v/>
      </c>
      <c r="B1736" s="49" t="str">
        <f>IF('1_geral'!$G$25="","",'1_geral'!$G$25)</f>
        <v/>
      </c>
      <c r="C1736" s="49" t="str">
        <f>IF('1_geral'!$D$25="","",'1_geral'!$D$25)</f>
        <v/>
      </c>
      <c r="D1736" s="35" t="str">
        <f>IF(C1736="","",1/'3_pessoal'!C$25)</f>
        <v/>
      </c>
      <c r="E1736" s="12">
        <f>IF(C1736="",0,'3_pessoal'!FC$25)</f>
        <v>0</v>
      </c>
      <c r="F1736" s="33">
        <f>IF(C1736="",0,'3_pessoal'!FE$25)</f>
        <v>0</v>
      </c>
      <c r="G1736" s="12">
        <f t="shared" si="843"/>
        <v>0</v>
      </c>
      <c r="I1736" s="12">
        <f t="shared" si="841"/>
        <v>0</v>
      </c>
      <c r="J1736" s="12">
        <f t="shared" si="842"/>
        <v>0</v>
      </c>
      <c r="L1736" s="12">
        <f t="shared" si="844"/>
        <v>0</v>
      </c>
      <c r="M1736" s="33">
        <f t="shared" si="845"/>
        <v>0</v>
      </c>
      <c r="O1736" s="12">
        <f t="shared" si="846"/>
        <v>0</v>
      </c>
      <c r="P1736" s="33">
        <f t="shared" si="847"/>
        <v>0</v>
      </c>
      <c r="R1736" s="12">
        <f t="shared" si="848"/>
        <v>0</v>
      </c>
      <c r="S1736" s="33">
        <f t="shared" si="849"/>
        <v>0</v>
      </c>
      <c r="U1736" s="12">
        <f t="shared" si="850"/>
        <v>0</v>
      </c>
      <c r="V1736" s="33">
        <f t="shared" si="851"/>
        <v>0</v>
      </c>
      <c r="X1736" s="12">
        <f t="shared" si="852"/>
        <v>0</v>
      </c>
      <c r="Y1736" s="33">
        <f t="shared" si="853"/>
        <v>0</v>
      </c>
      <c r="AA1736" s="12">
        <f t="shared" si="854"/>
        <v>0</v>
      </c>
      <c r="AB1736" s="33">
        <f t="shared" si="855"/>
        <v>0</v>
      </c>
      <c r="AD1736" s="12">
        <f t="shared" si="856"/>
        <v>0</v>
      </c>
      <c r="AE1736" s="33">
        <f t="shared" si="857"/>
        <v>0</v>
      </c>
      <c r="AG1736" s="12">
        <f t="shared" si="858"/>
        <v>0</v>
      </c>
      <c r="AH1736" s="33">
        <f t="shared" si="859"/>
        <v>0</v>
      </c>
      <c r="AJ1736" s="12">
        <f t="shared" si="860"/>
        <v>0</v>
      </c>
      <c r="AK1736" s="33">
        <f t="shared" si="861"/>
        <v>0</v>
      </c>
      <c r="AM1736" s="12">
        <f t="shared" si="862"/>
        <v>0</v>
      </c>
      <c r="AN1736" s="33">
        <f t="shared" si="863"/>
        <v>0</v>
      </c>
      <c r="AP1736" s="12">
        <f t="shared" si="864"/>
        <v>0</v>
      </c>
      <c r="AQ1736" s="33">
        <f t="shared" si="865"/>
        <v>0</v>
      </c>
      <c r="AS1736" s="12">
        <f t="shared" si="866"/>
        <v>0</v>
      </c>
      <c r="AT1736" s="33">
        <f t="shared" si="867"/>
        <v>0</v>
      </c>
      <c r="AU1736" s="158" t="str">
        <f>IF(C1736="","",VLOOKUP(B1736,apoio!P:S,4,0))</f>
        <v/>
      </c>
    </row>
    <row r="1737" spans="1:47" ht="15" customHeight="1" x14ac:dyDescent="0.25">
      <c r="A1737" s="10" t="str">
        <f>IF('1_geral'!$D$26="","",'1_geral'!$A$26)</f>
        <v/>
      </c>
      <c r="B1737" s="48" t="str">
        <f>IF('1_geral'!$G$26="","",'1_geral'!$G$26)</f>
        <v/>
      </c>
      <c r="C1737" s="48" t="str">
        <f>IF('1_geral'!$D$26="","",'1_geral'!$D$26)</f>
        <v/>
      </c>
      <c r="D1737" s="35" t="str">
        <f>IF(C1737="","",1/'3_pessoal'!C$26)</f>
        <v/>
      </c>
      <c r="E1737" s="11">
        <f>IF(C1737="",0,'3_pessoal'!FC$26)</f>
        <v>0</v>
      </c>
      <c r="F1737" s="108">
        <f>IF(C1737="",0,'3_pessoal'!FE$26)</f>
        <v>0</v>
      </c>
      <c r="G1737" s="11">
        <f t="shared" si="843"/>
        <v>0</v>
      </c>
      <c r="I1737" s="11">
        <f t="shared" si="841"/>
        <v>0</v>
      </c>
      <c r="J1737" s="112">
        <f t="shared" si="842"/>
        <v>0</v>
      </c>
      <c r="L1737" s="11">
        <f t="shared" si="844"/>
        <v>0</v>
      </c>
      <c r="M1737" s="108">
        <f t="shared" si="845"/>
        <v>0</v>
      </c>
      <c r="O1737" s="11">
        <f t="shared" si="846"/>
        <v>0</v>
      </c>
      <c r="P1737" s="108">
        <f t="shared" si="847"/>
        <v>0</v>
      </c>
      <c r="R1737" s="11">
        <f t="shared" si="848"/>
        <v>0</v>
      </c>
      <c r="S1737" s="108">
        <f t="shared" si="849"/>
        <v>0</v>
      </c>
      <c r="U1737" s="11">
        <f t="shared" si="850"/>
        <v>0</v>
      </c>
      <c r="V1737" s="108">
        <f t="shared" si="851"/>
        <v>0</v>
      </c>
      <c r="X1737" s="11">
        <f t="shared" si="852"/>
        <v>0</v>
      </c>
      <c r="Y1737" s="108">
        <f t="shared" si="853"/>
        <v>0</v>
      </c>
      <c r="AA1737" s="11">
        <f t="shared" si="854"/>
        <v>0</v>
      </c>
      <c r="AB1737" s="108">
        <f t="shared" si="855"/>
        <v>0</v>
      </c>
      <c r="AD1737" s="11">
        <f t="shared" si="856"/>
        <v>0</v>
      </c>
      <c r="AE1737" s="108">
        <f t="shared" si="857"/>
        <v>0</v>
      </c>
      <c r="AG1737" s="11">
        <f t="shared" si="858"/>
        <v>0</v>
      </c>
      <c r="AH1737" s="108">
        <f t="shared" si="859"/>
        <v>0</v>
      </c>
      <c r="AJ1737" s="11">
        <f t="shared" si="860"/>
        <v>0</v>
      </c>
      <c r="AK1737" s="108">
        <f t="shared" si="861"/>
        <v>0</v>
      </c>
      <c r="AM1737" s="11">
        <f t="shared" si="862"/>
        <v>0</v>
      </c>
      <c r="AN1737" s="108">
        <f t="shared" si="863"/>
        <v>0</v>
      </c>
      <c r="AP1737" s="11">
        <f t="shared" si="864"/>
        <v>0</v>
      </c>
      <c r="AQ1737" s="108">
        <f t="shared" si="865"/>
        <v>0</v>
      </c>
      <c r="AS1737" s="11">
        <f t="shared" si="866"/>
        <v>0</v>
      </c>
      <c r="AT1737" s="108">
        <f t="shared" si="867"/>
        <v>0</v>
      </c>
      <c r="AU1737" s="158" t="str">
        <f>IF(C1737="","",VLOOKUP(B1737,apoio!P:S,4,0))</f>
        <v/>
      </c>
    </row>
    <row r="1738" spans="1:47" ht="15" customHeight="1" x14ac:dyDescent="0.25">
      <c r="A1738" s="7" t="str">
        <f>IF('1_geral'!$D$27="","",'1_geral'!$A$27)</f>
        <v/>
      </c>
      <c r="B1738" s="49" t="str">
        <f>IF('1_geral'!$G$27="","",'1_geral'!$G$27)</f>
        <v/>
      </c>
      <c r="C1738" s="49" t="str">
        <f>IF('1_geral'!$D$27="","",'1_geral'!$D$27)</f>
        <v/>
      </c>
      <c r="D1738" s="35" t="str">
        <f>IF(C1738="","",1/'3_pessoal'!C$27)</f>
        <v/>
      </c>
      <c r="E1738" s="12">
        <f>IF(C1738="",0,'3_pessoal'!FC$27)</f>
        <v>0</v>
      </c>
      <c r="F1738" s="33">
        <f>IF(C1738="",0,'3_pessoal'!FE$27)</f>
        <v>0</v>
      </c>
      <c r="G1738" s="12">
        <f t="shared" si="843"/>
        <v>0</v>
      </c>
      <c r="I1738" s="12">
        <f t="shared" si="841"/>
        <v>0</v>
      </c>
      <c r="J1738" s="12">
        <f t="shared" si="842"/>
        <v>0</v>
      </c>
      <c r="L1738" s="12">
        <f t="shared" si="844"/>
        <v>0</v>
      </c>
      <c r="M1738" s="33">
        <f t="shared" si="845"/>
        <v>0</v>
      </c>
      <c r="O1738" s="12">
        <f t="shared" si="846"/>
        <v>0</v>
      </c>
      <c r="P1738" s="33">
        <f t="shared" si="847"/>
        <v>0</v>
      </c>
      <c r="R1738" s="12">
        <f t="shared" si="848"/>
        <v>0</v>
      </c>
      <c r="S1738" s="33">
        <f t="shared" si="849"/>
        <v>0</v>
      </c>
      <c r="U1738" s="12">
        <f t="shared" si="850"/>
        <v>0</v>
      </c>
      <c r="V1738" s="33">
        <f t="shared" si="851"/>
        <v>0</v>
      </c>
      <c r="X1738" s="12">
        <f t="shared" si="852"/>
        <v>0</v>
      </c>
      <c r="Y1738" s="33">
        <f t="shared" si="853"/>
        <v>0</v>
      </c>
      <c r="AA1738" s="12">
        <f t="shared" si="854"/>
        <v>0</v>
      </c>
      <c r="AB1738" s="33">
        <f t="shared" si="855"/>
        <v>0</v>
      </c>
      <c r="AD1738" s="12">
        <f t="shared" si="856"/>
        <v>0</v>
      </c>
      <c r="AE1738" s="33">
        <f t="shared" si="857"/>
        <v>0</v>
      </c>
      <c r="AG1738" s="12">
        <f t="shared" si="858"/>
        <v>0</v>
      </c>
      <c r="AH1738" s="33">
        <f t="shared" si="859"/>
        <v>0</v>
      </c>
      <c r="AJ1738" s="12">
        <f t="shared" si="860"/>
        <v>0</v>
      </c>
      <c r="AK1738" s="33">
        <f t="shared" si="861"/>
        <v>0</v>
      </c>
      <c r="AM1738" s="12">
        <f t="shared" si="862"/>
        <v>0</v>
      </c>
      <c r="AN1738" s="33">
        <f t="shared" si="863"/>
        <v>0</v>
      </c>
      <c r="AP1738" s="12">
        <f t="shared" si="864"/>
        <v>0</v>
      </c>
      <c r="AQ1738" s="33">
        <f t="shared" si="865"/>
        <v>0</v>
      </c>
      <c r="AS1738" s="12">
        <f t="shared" si="866"/>
        <v>0</v>
      </c>
      <c r="AT1738" s="33">
        <f t="shared" si="867"/>
        <v>0</v>
      </c>
      <c r="AU1738" s="158" t="str">
        <f>IF(C1738="","",VLOOKUP(B1738,apoio!P:S,4,0))</f>
        <v/>
      </c>
    </row>
    <row r="1739" spans="1:47" ht="15" customHeight="1" x14ac:dyDescent="0.25">
      <c r="A1739" s="10" t="str">
        <f>IF('1_geral'!$D$28="","",'1_geral'!$A$28)</f>
        <v/>
      </c>
      <c r="B1739" s="48" t="str">
        <f>IF('1_geral'!$G$28="","",'1_geral'!$G$28)</f>
        <v/>
      </c>
      <c r="C1739" s="48" t="str">
        <f>IF('1_geral'!$D$28="","",'1_geral'!$D$28)</f>
        <v/>
      </c>
      <c r="D1739" s="35" t="str">
        <f>IF(C1739="","",1/'3_pessoal'!C$28)</f>
        <v/>
      </c>
      <c r="E1739" s="11">
        <f>IF(C1739="",0,'3_pessoal'!FC$28)</f>
        <v>0</v>
      </c>
      <c r="F1739" s="108">
        <f>IF(C1739="",0,'3_pessoal'!FE$28)</f>
        <v>0</v>
      </c>
      <c r="G1739" s="11">
        <f t="shared" si="843"/>
        <v>0</v>
      </c>
      <c r="I1739" s="11">
        <f t="shared" si="841"/>
        <v>0</v>
      </c>
      <c r="J1739" s="112">
        <f t="shared" si="842"/>
        <v>0</v>
      </c>
      <c r="L1739" s="11">
        <f t="shared" si="844"/>
        <v>0</v>
      </c>
      <c r="M1739" s="108">
        <f t="shared" si="845"/>
        <v>0</v>
      </c>
      <c r="O1739" s="11">
        <f t="shared" si="846"/>
        <v>0</v>
      </c>
      <c r="P1739" s="108">
        <f t="shared" si="847"/>
        <v>0</v>
      </c>
      <c r="R1739" s="11">
        <f t="shared" si="848"/>
        <v>0</v>
      </c>
      <c r="S1739" s="108">
        <f t="shared" si="849"/>
        <v>0</v>
      </c>
      <c r="U1739" s="11">
        <f t="shared" si="850"/>
        <v>0</v>
      </c>
      <c r="V1739" s="108">
        <f t="shared" si="851"/>
        <v>0</v>
      </c>
      <c r="X1739" s="11">
        <f t="shared" si="852"/>
        <v>0</v>
      </c>
      <c r="Y1739" s="108">
        <f t="shared" si="853"/>
        <v>0</v>
      </c>
      <c r="AA1739" s="11">
        <f t="shared" si="854"/>
        <v>0</v>
      </c>
      <c r="AB1739" s="108">
        <f t="shared" si="855"/>
        <v>0</v>
      </c>
      <c r="AD1739" s="11">
        <f t="shared" si="856"/>
        <v>0</v>
      </c>
      <c r="AE1739" s="108">
        <f t="shared" si="857"/>
        <v>0</v>
      </c>
      <c r="AG1739" s="11">
        <f t="shared" si="858"/>
        <v>0</v>
      </c>
      <c r="AH1739" s="108">
        <f t="shared" si="859"/>
        <v>0</v>
      </c>
      <c r="AJ1739" s="11">
        <f t="shared" si="860"/>
        <v>0</v>
      </c>
      <c r="AK1739" s="108">
        <f t="shared" si="861"/>
        <v>0</v>
      </c>
      <c r="AM1739" s="11">
        <f t="shared" si="862"/>
        <v>0</v>
      </c>
      <c r="AN1739" s="108">
        <f t="shared" si="863"/>
        <v>0</v>
      </c>
      <c r="AP1739" s="11">
        <f t="shared" si="864"/>
        <v>0</v>
      </c>
      <c r="AQ1739" s="108">
        <f t="shared" si="865"/>
        <v>0</v>
      </c>
      <c r="AS1739" s="11">
        <f t="shared" si="866"/>
        <v>0</v>
      </c>
      <c r="AT1739" s="108">
        <f t="shared" si="867"/>
        <v>0</v>
      </c>
      <c r="AU1739" s="158" t="str">
        <f>IF(C1739="","",VLOOKUP(B1739,apoio!P:S,4,0))</f>
        <v/>
      </c>
    </row>
    <row r="1740" spans="1:47" ht="15" customHeight="1" x14ac:dyDescent="0.25">
      <c r="A1740" s="7" t="str">
        <f>IF('1_geral'!$D$29="","",'1_geral'!$A$29)</f>
        <v/>
      </c>
      <c r="B1740" s="49" t="str">
        <f>IF('1_geral'!$G$29="","",'1_geral'!$G$29)</f>
        <v/>
      </c>
      <c r="C1740" s="49" t="str">
        <f>IF('1_geral'!$D$29="","",'1_geral'!$D$29)</f>
        <v/>
      </c>
      <c r="D1740" s="35" t="str">
        <f>IF(C1740="","",1/'3_pessoal'!C$29)</f>
        <v/>
      </c>
      <c r="E1740" s="12">
        <f>IF(C1740="",0,'3_pessoal'!FC$29)</f>
        <v>0</v>
      </c>
      <c r="F1740" s="33">
        <f>IF(C1740="",0,'3_pessoal'!FE$29)</f>
        <v>0</v>
      </c>
      <c r="G1740" s="12">
        <f t="shared" si="843"/>
        <v>0</v>
      </c>
      <c r="I1740" s="12">
        <f t="shared" si="841"/>
        <v>0</v>
      </c>
      <c r="J1740" s="12">
        <f t="shared" si="842"/>
        <v>0</v>
      </c>
      <c r="L1740" s="12">
        <f t="shared" si="844"/>
        <v>0</v>
      </c>
      <c r="M1740" s="33">
        <f t="shared" si="845"/>
        <v>0</v>
      </c>
      <c r="O1740" s="12">
        <f t="shared" si="846"/>
        <v>0</v>
      </c>
      <c r="P1740" s="33">
        <f t="shared" si="847"/>
        <v>0</v>
      </c>
      <c r="R1740" s="12">
        <f t="shared" si="848"/>
        <v>0</v>
      </c>
      <c r="S1740" s="33">
        <f t="shared" si="849"/>
        <v>0</v>
      </c>
      <c r="U1740" s="12">
        <f t="shared" si="850"/>
        <v>0</v>
      </c>
      <c r="V1740" s="33">
        <f t="shared" si="851"/>
        <v>0</v>
      </c>
      <c r="X1740" s="12">
        <f t="shared" si="852"/>
        <v>0</v>
      </c>
      <c r="Y1740" s="33">
        <f t="shared" si="853"/>
        <v>0</v>
      </c>
      <c r="AA1740" s="12">
        <f t="shared" si="854"/>
        <v>0</v>
      </c>
      <c r="AB1740" s="33">
        <f t="shared" si="855"/>
        <v>0</v>
      </c>
      <c r="AD1740" s="12">
        <f t="shared" si="856"/>
        <v>0</v>
      </c>
      <c r="AE1740" s="33">
        <f t="shared" si="857"/>
        <v>0</v>
      </c>
      <c r="AG1740" s="12">
        <f t="shared" si="858"/>
        <v>0</v>
      </c>
      <c r="AH1740" s="33">
        <f t="shared" si="859"/>
        <v>0</v>
      </c>
      <c r="AJ1740" s="12">
        <f t="shared" si="860"/>
        <v>0</v>
      </c>
      <c r="AK1740" s="33">
        <f t="shared" si="861"/>
        <v>0</v>
      </c>
      <c r="AM1740" s="12">
        <f t="shared" si="862"/>
        <v>0</v>
      </c>
      <c r="AN1740" s="33">
        <f t="shared" si="863"/>
        <v>0</v>
      </c>
      <c r="AP1740" s="12">
        <f t="shared" si="864"/>
        <v>0</v>
      </c>
      <c r="AQ1740" s="33">
        <f t="shared" si="865"/>
        <v>0</v>
      </c>
      <c r="AS1740" s="12">
        <f t="shared" si="866"/>
        <v>0</v>
      </c>
      <c r="AT1740" s="33">
        <f t="shared" si="867"/>
        <v>0</v>
      </c>
      <c r="AU1740" s="158" t="str">
        <f>IF(C1740="","",VLOOKUP(B1740,apoio!P:S,4,0))</f>
        <v/>
      </c>
    </row>
    <row r="1741" spans="1:47" ht="15" customHeight="1" x14ac:dyDescent="0.25">
      <c r="A1741" s="10" t="str">
        <f>IF('1_geral'!$D$30="","",'1_geral'!$A$30)</f>
        <v/>
      </c>
      <c r="B1741" s="48" t="str">
        <f>IF('1_geral'!$G$30="","",'1_geral'!$G$30)</f>
        <v/>
      </c>
      <c r="C1741" s="48" t="str">
        <f>IF('1_geral'!$D$30="","",'1_geral'!$D$30)</f>
        <v/>
      </c>
      <c r="D1741" s="35" t="str">
        <f>IF(C1741="","",1/'3_pessoal'!C$30)</f>
        <v/>
      </c>
      <c r="E1741" s="11">
        <f>IF(C1741="",0,'3_pessoal'!FC$30)</f>
        <v>0</v>
      </c>
      <c r="F1741" s="108">
        <f>IF(C1741="",0,'3_pessoal'!FE$30)</f>
        <v>0</v>
      </c>
      <c r="G1741" s="11">
        <f t="shared" si="843"/>
        <v>0</v>
      </c>
      <c r="I1741" s="11">
        <f t="shared" si="841"/>
        <v>0</v>
      </c>
      <c r="J1741" s="112">
        <f t="shared" si="842"/>
        <v>0</v>
      </c>
      <c r="L1741" s="11">
        <f t="shared" si="844"/>
        <v>0</v>
      </c>
      <c r="M1741" s="108">
        <f t="shared" si="845"/>
        <v>0</v>
      </c>
      <c r="O1741" s="11">
        <f t="shared" si="846"/>
        <v>0</v>
      </c>
      <c r="P1741" s="108">
        <f t="shared" si="847"/>
        <v>0</v>
      </c>
      <c r="R1741" s="11">
        <f t="shared" si="848"/>
        <v>0</v>
      </c>
      <c r="S1741" s="108">
        <f t="shared" si="849"/>
        <v>0</v>
      </c>
      <c r="U1741" s="11">
        <f t="shared" si="850"/>
        <v>0</v>
      </c>
      <c r="V1741" s="108">
        <f t="shared" si="851"/>
        <v>0</v>
      </c>
      <c r="X1741" s="11">
        <f t="shared" si="852"/>
        <v>0</v>
      </c>
      <c r="Y1741" s="108">
        <f t="shared" si="853"/>
        <v>0</v>
      </c>
      <c r="AA1741" s="11">
        <f t="shared" si="854"/>
        <v>0</v>
      </c>
      <c r="AB1741" s="108">
        <f t="shared" si="855"/>
        <v>0</v>
      </c>
      <c r="AD1741" s="11">
        <f t="shared" si="856"/>
        <v>0</v>
      </c>
      <c r="AE1741" s="108">
        <f t="shared" si="857"/>
        <v>0</v>
      </c>
      <c r="AG1741" s="11">
        <f t="shared" si="858"/>
        <v>0</v>
      </c>
      <c r="AH1741" s="108">
        <f t="shared" si="859"/>
        <v>0</v>
      </c>
      <c r="AJ1741" s="11">
        <f t="shared" si="860"/>
        <v>0</v>
      </c>
      <c r="AK1741" s="108">
        <f t="shared" si="861"/>
        <v>0</v>
      </c>
      <c r="AM1741" s="11">
        <f t="shared" si="862"/>
        <v>0</v>
      </c>
      <c r="AN1741" s="108">
        <f t="shared" si="863"/>
        <v>0</v>
      </c>
      <c r="AP1741" s="11">
        <f t="shared" si="864"/>
        <v>0</v>
      </c>
      <c r="AQ1741" s="108">
        <f t="shared" si="865"/>
        <v>0</v>
      </c>
      <c r="AS1741" s="11">
        <f t="shared" si="866"/>
        <v>0</v>
      </c>
      <c r="AT1741" s="108">
        <f t="shared" si="867"/>
        <v>0</v>
      </c>
      <c r="AU1741" s="158" t="str">
        <f>IF(C1741="","",VLOOKUP(B1741,apoio!P:S,4,0))</f>
        <v/>
      </c>
    </row>
    <row r="1742" spans="1:47" ht="15" customHeight="1" x14ac:dyDescent="0.25">
      <c r="A1742" s="7" t="str">
        <f>IF('1_geral'!$D$31="","",'1_geral'!$A$31)</f>
        <v/>
      </c>
      <c r="B1742" s="49" t="str">
        <f>IF('1_geral'!$G$31="","",'1_geral'!$G$31)</f>
        <v/>
      </c>
      <c r="C1742" s="49" t="str">
        <f>IF('1_geral'!$D$31="","",'1_geral'!$D$31)</f>
        <v/>
      </c>
      <c r="D1742" s="35" t="str">
        <f>IF(C1742="","",1/'3_pessoal'!C$31)</f>
        <v/>
      </c>
      <c r="E1742" s="12">
        <f>IF(C1742="",0,'3_pessoal'!FC$31)</f>
        <v>0</v>
      </c>
      <c r="F1742" s="33">
        <f>IF(C1742="",0,'3_pessoal'!FE$31)</f>
        <v>0</v>
      </c>
      <c r="G1742" s="12">
        <f t="shared" si="843"/>
        <v>0</v>
      </c>
      <c r="I1742" s="12">
        <f t="shared" si="841"/>
        <v>0</v>
      </c>
      <c r="J1742" s="12">
        <f t="shared" si="842"/>
        <v>0</v>
      </c>
      <c r="L1742" s="12">
        <f t="shared" si="844"/>
        <v>0</v>
      </c>
      <c r="M1742" s="33">
        <f t="shared" si="845"/>
        <v>0</v>
      </c>
      <c r="O1742" s="12">
        <f t="shared" si="846"/>
        <v>0</v>
      </c>
      <c r="P1742" s="33">
        <f t="shared" si="847"/>
        <v>0</v>
      </c>
      <c r="R1742" s="12">
        <f t="shared" si="848"/>
        <v>0</v>
      </c>
      <c r="S1742" s="33">
        <f t="shared" si="849"/>
        <v>0</v>
      </c>
      <c r="U1742" s="12">
        <f t="shared" si="850"/>
        <v>0</v>
      </c>
      <c r="V1742" s="33">
        <f t="shared" si="851"/>
        <v>0</v>
      </c>
      <c r="X1742" s="12">
        <f t="shared" si="852"/>
        <v>0</v>
      </c>
      <c r="Y1742" s="33">
        <f t="shared" si="853"/>
        <v>0</v>
      </c>
      <c r="AA1742" s="12">
        <f t="shared" si="854"/>
        <v>0</v>
      </c>
      <c r="AB1742" s="33">
        <f t="shared" si="855"/>
        <v>0</v>
      </c>
      <c r="AD1742" s="12">
        <f t="shared" si="856"/>
        <v>0</v>
      </c>
      <c r="AE1742" s="33">
        <f t="shared" si="857"/>
        <v>0</v>
      </c>
      <c r="AG1742" s="12">
        <f t="shared" si="858"/>
        <v>0</v>
      </c>
      <c r="AH1742" s="33">
        <f t="shared" si="859"/>
        <v>0</v>
      </c>
      <c r="AJ1742" s="12">
        <f t="shared" si="860"/>
        <v>0</v>
      </c>
      <c r="AK1742" s="33">
        <f t="shared" si="861"/>
        <v>0</v>
      </c>
      <c r="AM1742" s="12">
        <f t="shared" si="862"/>
        <v>0</v>
      </c>
      <c r="AN1742" s="33">
        <f t="shared" si="863"/>
        <v>0</v>
      </c>
      <c r="AP1742" s="12">
        <f t="shared" si="864"/>
        <v>0</v>
      </c>
      <c r="AQ1742" s="33">
        <f t="shared" si="865"/>
        <v>0</v>
      </c>
      <c r="AS1742" s="12">
        <f t="shared" si="866"/>
        <v>0</v>
      </c>
      <c r="AT1742" s="33">
        <f t="shared" si="867"/>
        <v>0</v>
      </c>
      <c r="AU1742" s="158" t="str">
        <f>IF(C1742="","",VLOOKUP(B1742,apoio!P:S,4,0))</f>
        <v/>
      </c>
    </row>
    <row r="1743" spans="1:47" ht="15" customHeight="1" x14ac:dyDescent="0.25">
      <c r="A1743" s="10" t="str">
        <f>IF('1_geral'!$D$32="","",'1_geral'!$A$32)</f>
        <v/>
      </c>
      <c r="B1743" s="48" t="str">
        <f>IF('1_geral'!$G$32="","",'1_geral'!$G$32)</f>
        <v/>
      </c>
      <c r="C1743" s="48" t="str">
        <f>IF('1_geral'!$D$32="","",'1_geral'!$D$32)</f>
        <v/>
      </c>
      <c r="D1743" s="35" t="str">
        <f>IF(C1743="","",1/'3_pessoal'!C$32)</f>
        <v/>
      </c>
      <c r="E1743" s="11">
        <f>IF(C1743="",0,'3_pessoal'!FC$32)</f>
        <v>0</v>
      </c>
      <c r="F1743" s="108">
        <f>IF(C1743="",0,'3_pessoal'!FE$32)</f>
        <v>0</v>
      </c>
      <c r="G1743" s="11">
        <f t="shared" si="843"/>
        <v>0</v>
      </c>
      <c r="I1743" s="11">
        <f t="shared" si="841"/>
        <v>0</v>
      </c>
      <c r="J1743" s="112">
        <f t="shared" si="842"/>
        <v>0</v>
      </c>
      <c r="L1743" s="11">
        <f t="shared" si="844"/>
        <v>0</v>
      </c>
      <c r="M1743" s="108">
        <f t="shared" si="845"/>
        <v>0</v>
      </c>
      <c r="O1743" s="11">
        <f t="shared" si="846"/>
        <v>0</v>
      </c>
      <c r="P1743" s="108">
        <f t="shared" si="847"/>
        <v>0</v>
      </c>
      <c r="R1743" s="11">
        <f t="shared" si="848"/>
        <v>0</v>
      </c>
      <c r="S1743" s="108">
        <f t="shared" si="849"/>
        <v>0</v>
      </c>
      <c r="U1743" s="11">
        <f t="shared" si="850"/>
        <v>0</v>
      </c>
      <c r="V1743" s="108">
        <f t="shared" si="851"/>
        <v>0</v>
      </c>
      <c r="X1743" s="11">
        <f t="shared" si="852"/>
        <v>0</v>
      </c>
      <c r="Y1743" s="108">
        <f t="shared" si="853"/>
        <v>0</v>
      </c>
      <c r="AA1743" s="11">
        <f t="shared" si="854"/>
        <v>0</v>
      </c>
      <c r="AB1743" s="108">
        <f t="shared" si="855"/>
        <v>0</v>
      </c>
      <c r="AD1743" s="11">
        <f t="shared" si="856"/>
        <v>0</v>
      </c>
      <c r="AE1743" s="108">
        <f t="shared" si="857"/>
        <v>0</v>
      </c>
      <c r="AG1743" s="11">
        <f t="shared" si="858"/>
        <v>0</v>
      </c>
      <c r="AH1743" s="108">
        <f t="shared" si="859"/>
        <v>0</v>
      </c>
      <c r="AJ1743" s="11">
        <f t="shared" si="860"/>
        <v>0</v>
      </c>
      <c r="AK1743" s="108">
        <f t="shared" si="861"/>
        <v>0</v>
      </c>
      <c r="AM1743" s="11">
        <f t="shared" si="862"/>
        <v>0</v>
      </c>
      <c r="AN1743" s="108">
        <f t="shared" si="863"/>
        <v>0</v>
      </c>
      <c r="AP1743" s="11">
        <f t="shared" si="864"/>
        <v>0</v>
      </c>
      <c r="AQ1743" s="108">
        <f t="shared" si="865"/>
        <v>0</v>
      </c>
      <c r="AS1743" s="11">
        <f t="shared" si="866"/>
        <v>0</v>
      </c>
      <c r="AT1743" s="108">
        <f t="shared" si="867"/>
        <v>0</v>
      </c>
      <c r="AU1743" s="158" t="str">
        <f>IF(C1743="","",VLOOKUP(B1743,apoio!P:S,4,0))</f>
        <v/>
      </c>
    </row>
    <row r="1744" spans="1:47" ht="15" customHeight="1" x14ac:dyDescent="0.25">
      <c r="A1744" s="7" t="str">
        <f>IF('1_geral'!$D$33="","",'1_geral'!$A$33)</f>
        <v/>
      </c>
      <c r="B1744" s="49" t="str">
        <f>IF('1_geral'!$G$33="","",'1_geral'!$G$33)</f>
        <v/>
      </c>
      <c r="C1744" s="49" t="str">
        <f>IF('1_geral'!$D$33="","",'1_geral'!$D$33)</f>
        <v/>
      </c>
      <c r="D1744" s="35" t="str">
        <f>IF(C1744="","",1/'3_pessoal'!C$33)</f>
        <v/>
      </c>
      <c r="E1744" s="12">
        <f>IF(C1744="",0,'3_pessoal'!FC$33)</f>
        <v>0</v>
      </c>
      <c r="F1744" s="33">
        <f>IF(C1744="",0,'3_pessoal'!FE$33)</f>
        <v>0</v>
      </c>
      <c r="G1744" s="12">
        <f t="shared" si="843"/>
        <v>0</v>
      </c>
      <c r="I1744" s="12">
        <f t="shared" si="841"/>
        <v>0</v>
      </c>
      <c r="J1744" s="12">
        <f t="shared" si="842"/>
        <v>0</v>
      </c>
      <c r="L1744" s="12">
        <f t="shared" si="844"/>
        <v>0</v>
      </c>
      <c r="M1744" s="33">
        <f t="shared" si="845"/>
        <v>0</v>
      </c>
      <c r="O1744" s="12">
        <f t="shared" si="846"/>
        <v>0</v>
      </c>
      <c r="P1744" s="33">
        <f t="shared" si="847"/>
        <v>0</v>
      </c>
      <c r="R1744" s="12">
        <f t="shared" si="848"/>
        <v>0</v>
      </c>
      <c r="S1744" s="33">
        <f t="shared" si="849"/>
        <v>0</v>
      </c>
      <c r="U1744" s="12">
        <f t="shared" si="850"/>
        <v>0</v>
      </c>
      <c r="V1744" s="33">
        <f t="shared" si="851"/>
        <v>0</v>
      </c>
      <c r="X1744" s="12">
        <f t="shared" si="852"/>
        <v>0</v>
      </c>
      <c r="Y1744" s="33">
        <f t="shared" si="853"/>
        <v>0</v>
      </c>
      <c r="AA1744" s="12">
        <f t="shared" si="854"/>
        <v>0</v>
      </c>
      <c r="AB1744" s="33">
        <f t="shared" si="855"/>
        <v>0</v>
      </c>
      <c r="AD1744" s="12">
        <f t="shared" si="856"/>
        <v>0</v>
      </c>
      <c r="AE1744" s="33">
        <f t="shared" si="857"/>
        <v>0</v>
      </c>
      <c r="AG1744" s="12">
        <f t="shared" si="858"/>
        <v>0</v>
      </c>
      <c r="AH1744" s="33">
        <f t="shared" si="859"/>
        <v>0</v>
      </c>
      <c r="AJ1744" s="12">
        <f t="shared" si="860"/>
        <v>0</v>
      </c>
      <c r="AK1744" s="33">
        <f t="shared" si="861"/>
        <v>0</v>
      </c>
      <c r="AM1744" s="12">
        <f t="shared" si="862"/>
        <v>0</v>
      </c>
      <c r="AN1744" s="33">
        <f t="shared" si="863"/>
        <v>0</v>
      </c>
      <c r="AP1744" s="12">
        <f t="shared" si="864"/>
        <v>0</v>
      </c>
      <c r="AQ1744" s="33">
        <f t="shared" si="865"/>
        <v>0</v>
      </c>
      <c r="AS1744" s="12">
        <f t="shared" si="866"/>
        <v>0</v>
      </c>
      <c r="AT1744" s="33">
        <f t="shared" si="867"/>
        <v>0</v>
      </c>
      <c r="AU1744" s="158" t="str">
        <f>IF(C1744="","",VLOOKUP(B1744,apoio!P:S,4,0))</f>
        <v/>
      </c>
    </row>
    <row r="1745" spans="1:47" ht="15" customHeight="1" x14ac:dyDescent="0.25">
      <c r="A1745" s="10" t="str">
        <f>IF('1_geral'!$D$34="","",'1_geral'!$A$34)</f>
        <v/>
      </c>
      <c r="B1745" s="48" t="str">
        <f>IF('1_geral'!$G$34="","",'1_geral'!$G$34)</f>
        <v/>
      </c>
      <c r="C1745" s="48" t="str">
        <f>IF('1_geral'!$D$34="","",'1_geral'!$D$34)</f>
        <v/>
      </c>
      <c r="D1745" s="35" t="str">
        <f>IF(C1745="","",1/'3_pessoal'!C$34)</f>
        <v/>
      </c>
      <c r="E1745" s="11">
        <f>IF(C1745="",0,'3_pessoal'!FC$34)</f>
        <v>0</v>
      </c>
      <c r="F1745" s="108">
        <f>IF(C1745="",0,'3_pessoal'!FE$34)</f>
        <v>0</v>
      </c>
      <c r="G1745" s="11">
        <f t="shared" si="843"/>
        <v>0</v>
      </c>
      <c r="I1745" s="11">
        <f t="shared" si="841"/>
        <v>0</v>
      </c>
      <c r="J1745" s="112">
        <f t="shared" si="842"/>
        <v>0</v>
      </c>
      <c r="L1745" s="11">
        <f t="shared" si="844"/>
        <v>0</v>
      </c>
      <c r="M1745" s="108">
        <f t="shared" si="845"/>
        <v>0</v>
      </c>
      <c r="O1745" s="11">
        <f t="shared" si="846"/>
        <v>0</v>
      </c>
      <c r="P1745" s="108">
        <f t="shared" si="847"/>
        <v>0</v>
      </c>
      <c r="R1745" s="11">
        <f t="shared" si="848"/>
        <v>0</v>
      </c>
      <c r="S1745" s="108">
        <f t="shared" si="849"/>
        <v>0</v>
      </c>
      <c r="U1745" s="11">
        <f t="shared" si="850"/>
        <v>0</v>
      </c>
      <c r="V1745" s="108">
        <f t="shared" si="851"/>
        <v>0</v>
      </c>
      <c r="X1745" s="11">
        <f t="shared" si="852"/>
        <v>0</v>
      </c>
      <c r="Y1745" s="108">
        <f t="shared" si="853"/>
        <v>0</v>
      </c>
      <c r="AA1745" s="11">
        <f t="shared" si="854"/>
        <v>0</v>
      </c>
      <c r="AB1745" s="108">
        <f t="shared" si="855"/>
        <v>0</v>
      </c>
      <c r="AD1745" s="11">
        <f t="shared" si="856"/>
        <v>0</v>
      </c>
      <c r="AE1745" s="108">
        <f t="shared" si="857"/>
        <v>0</v>
      </c>
      <c r="AG1745" s="11">
        <f t="shared" si="858"/>
        <v>0</v>
      </c>
      <c r="AH1745" s="108">
        <f t="shared" si="859"/>
        <v>0</v>
      </c>
      <c r="AJ1745" s="11">
        <f t="shared" si="860"/>
        <v>0</v>
      </c>
      <c r="AK1745" s="108">
        <f t="shared" si="861"/>
        <v>0</v>
      </c>
      <c r="AM1745" s="11">
        <f t="shared" si="862"/>
        <v>0</v>
      </c>
      <c r="AN1745" s="108">
        <f t="shared" si="863"/>
        <v>0</v>
      </c>
      <c r="AP1745" s="11">
        <f t="shared" si="864"/>
        <v>0</v>
      </c>
      <c r="AQ1745" s="108">
        <f t="shared" si="865"/>
        <v>0</v>
      </c>
      <c r="AS1745" s="11">
        <f t="shared" si="866"/>
        <v>0</v>
      </c>
      <c r="AT1745" s="108">
        <f t="shared" si="867"/>
        <v>0</v>
      </c>
      <c r="AU1745" s="158" t="str">
        <f>IF(C1745="","",VLOOKUP(B1745,apoio!P:S,4,0))</f>
        <v/>
      </c>
    </row>
    <row r="1746" spans="1:47" ht="15" customHeight="1" x14ac:dyDescent="0.25">
      <c r="A1746" s="7" t="str">
        <f>IF('1_geral'!$D$35="","",'1_geral'!$A$35)</f>
        <v/>
      </c>
      <c r="B1746" s="49" t="str">
        <f>IF('1_geral'!$G$35="","",'1_geral'!$G$35)</f>
        <v/>
      </c>
      <c r="C1746" s="49" t="str">
        <f>IF('1_geral'!$D$35="","",'1_geral'!$D$35)</f>
        <v/>
      </c>
      <c r="D1746" s="35" t="str">
        <f>IF(C1746="","",1/'3_pessoal'!C$35)</f>
        <v/>
      </c>
      <c r="E1746" s="12">
        <f>IF(C1746="",0,'3_pessoal'!FC$35)</f>
        <v>0</v>
      </c>
      <c r="F1746" s="33">
        <f>IF(C1746="",0,'3_pessoal'!FE$35)</f>
        <v>0</v>
      </c>
      <c r="G1746" s="12">
        <f t="shared" si="843"/>
        <v>0</v>
      </c>
      <c r="I1746" s="12">
        <f t="shared" si="841"/>
        <v>0</v>
      </c>
      <c r="J1746" s="12">
        <f t="shared" si="842"/>
        <v>0</v>
      </c>
      <c r="L1746" s="12">
        <f t="shared" si="844"/>
        <v>0</v>
      </c>
      <c r="M1746" s="33">
        <f t="shared" si="845"/>
        <v>0</v>
      </c>
      <c r="O1746" s="12">
        <f t="shared" si="846"/>
        <v>0</v>
      </c>
      <c r="P1746" s="33">
        <f t="shared" si="847"/>
        <v>0</v>
      </c>
      <c r="R1746" s="12">
        <f t="shared" si="848"/>
        <v>0</v>
      </c>
      <c r="S1746" s="33">
        <f t="shared" si="849"/>
        <v>0</v>
      </c>
      <c r="U1746" s="12">
        <f t="shared" si="850"/>
        <v>0</v>
      </c>
      <c r="V1746" s="33">
        <f t="shared" si="851"/>
        <v>0</v>
      </c>
      <c r="X1746" s="12">
        <f t="shared" si="852"/>
        <v>0</v>
      </c>
      <c r="Y1746" s="33">
        <f t="shared" si="853"/>
        <v>0</v>
      </c>
      <c r="AA1746" s="12">
        <f t="shared" si="854"/>
        <v>0</v>
      </c>
      <c r="AB1746" s="33">
        <f t="shared" si="855"/>
        <v>0</v>
      </c>
      <c r="AD1746" s="12">
        <f t="shared" si="856"/>
        <v>0</v>
      </c>
      <c r="AE1746" s="33">
        <f t="shared" si="857"/>
        <v>0</v>
      </c>
      <c r="AG1746" s="12">
        <f t="shared" si="858"/>
        <v>0</v>
      </c>
      <c r="AH1746" s="33">
        <f t="shared" si="859"/>
        <v>0</v>
      </c>
      <c r="AJ1746" s="12">
        <f t="shared" si="860"/>
        <v>0</v>
      </c>
      <c r="AK1746" s="33">
        <f t="shared" si="861"/>
        <v>0</v>
      </c>
      <c r="AM1746" s="12">
        <f t="shared" si="862"/>
        <v>0</v>
      </c>
      <c r="AN1746" s="33">
        <f t="shared" si="863"/>
        <v>0</v>
      </c>
      <c r="AP1746" s="12">
        <f t="shared" si="864"/>
        <v>0</v>
      </c>
      <c r="AQ1746" s="33">
        <f t="shared" si="865"/>
        <v>0</v>
      </c>
      <c r="AS1746" s="12">
        <f t="shared" si="866"/>
        <v>0</v>
      </c>
      <c r="AT1746" s="33">
        <f t="shared" si="867"/>
        <v>0</v>
      </c>
      <c r="AU1746" s="158" t="str">
        <f>IF(C1746="","",VLOOKUP(B1746,apoio!P:S,4,0))</f>
        <v/>
      </c>
    </row>
    <row r="1747" spans="1:47" ht="15" customHeight="1" x14ac:dyDescent="0.25">
      <c r="A1747" s="10" t="str">
        <f>IF('1_geral'!$D$36="","",'1_geral'!$A$36)</f>
        <v/>
      </c>
      <c r="B1747" s="48" t="str">
        <f>IF('1_geral'!$G$36="","",'1_geral'!$G$36)</f>
        <v/>
      </c>
      <c r="C1747" s="48" t="str">
        <f>IF('1_geral'!$D$36="","",'1_geral'!$D$36)</f>
        <v/>
      </c>
      <c r="D1747" s="35" t="str">
        <f>IF(C1747="","",1/'3_pessoal'!C$36)</f>
        <v/>
      </c>
      <c r="E1747" s="11">
        <f>IF(C1747="",0,'3_pessoal'!FC$36)</f>
        <v>0</v>
      </c>
      <c r="F1747" s="108">
        <f>IF(C1747="",0,'3_pessoal'!FE$36)</f>
        <v>0</v>
      </c>
      <c r="G1747" s="11">
        <f t="shared" si="843"/>
        <v>0</v>
      </c>
      <c r="I1747" s="11">
        <f t="shared" si="841"/>
        <v>0</v>
      </c>
      <c r="J1747" s="112">
        <f t="shared" si="842"/>
        <v>0</v>
      </c>
      <c r="L1747" s="11">
        <f t="shared" si="844"/>
        <v>0</v>
      </c>
      <c r="M1747" s="108">
        <f t="shared" si="845"/>
        <v>0</v>
      </c>
      <c r="O1747" s="11">
        <f t="shared" si="846"/>
        <v>0</v>
      </c>
      <c r="P1747" s="108">
        <f t="shared" si="847"/>
        <v>0</v>
      </c>
      <c r="R1747" s="11">
        <f t="shared" si="848"/>
        <v>0</v>
      </c>
      <c r="S1747" s="108">
        <f t="shared" si="849"/>
        <v>0</v>
      </c>
      <c r="U1747" s="11">
        <f t="shared" si="850"/>
        <v>0</v>
      </c>
      <c r="V1747" s="108">
        <f t="shared" si="851"/>
        <v>0</v>
      </c>
      <c r="X1747" s="11">
        <f t="shared" si="852"/>
        <v>0</v>
      </c>
      <c r="Y1747" s="108">
        <f t="shared" si="853"/>
        <v>0</v>
      </c>
      <c r="AA1747" s="11">
        <f t="shared" si="854"/>
        <v>0</v>
      </c>
      <c r="AB1747" s="108">
        <f t="shared" si="855"/>
        <v>0</v>
      </c>
      <c r="AD1747" s="11">
        <f t="shared" si="856"/>
        <v>0</v>
      </c>
      <c r="AE1747" s="108">
        <f t="shared" si="857"/>
        <v>0</v>
      </c>
      <c r="AG1747" s="11">
        <f t="shared" si="858"/>
        <v>0</v>
      </c>
      <c r="AH1747" s="108">
        <f t="shared" si="859"/>
        <v>0</v>
      </c>
      <c r="AJ1747" s="11">
        <f t="shared" si="860"/>
        <v>0</v>
      </c>
      <c r="AK1747" s="108">
        <f t="shared" si="861"/>
        <v>0</v>
      </c>
      <c r="AM1747" s="11">
        <f t="shared" si="862"/>
        <v>0</v>
      </c>
      <c r="AN1747" s="108">
        <f t="shared" si="863"/>
        <v>0</v>
      </c>
      <c r="AP1747" s="11">
        <f t="shared" si="864"/>
        <v>0</v>
      </c>
      <c r="AQ1747" s="108">
        <f t="shared" si="865"/>
        <v>0</v>
      </c>
      <c r="AS1747" s="11">
        <f t="shared" si="866"/>
        <v>0</v>
      </c>
      <c r="AT1747" s="108">
        <f t="shared" si="867"/>
        <v>0</v>
      </c>
      <c r="AU1747" s="158" t="str">
        <f>IF(C1747="","",VLOOKUP(B1747,apoio!P:S,4,0))</f>
        <v/>
      </c>
    </row>
    <row r="1748" spans="1:47" ht="15" customHeight="1" x14ac:dyDescent="0.25">
      <c r="A1748" s="7" t="str">
        <f>IF('1_geral'!$D$37="","",'1_geral'!$A$37)</f>
        <v/>
      </c>
      <c r="B1748" s="49" t="str">
        <f>IF('1_geral'!$G$37="","",'1_geral'!$G$37)</f>
        <v/>
      </c>
      <c r="C1748" s="49" t="str">
        <f>IF('1_geral'!$D$37="","",'1_geral'!$D$37)</f>
        <v/>
      </c>
      <c r="D1748" s="35" t="str">
        <f>IF(C1748="","",1/'3_pessoal'!C$37)</f>
        <v/>
      </c>
      <c r="E1748" s="12">
        <f>IF(C1748="",0,'3_pessoal'!FC$37)</f>
        <v>0</v>
      </c>
      <c r="F1748" s="33">
        <f>IF(C1748="",0,'3_pessoal'!FE$37)</f>
        <v>0</v>
      </c>
      <c r="G1748" s="12">
        <f t="shared" si="843"/>
        <v>0</v>
      </c>
      <c r="I1748" s="12">
        <f t="shared" si="841"/>
        <v>0</v>
      </c>
      <c r="J1748" s="12">
        <f t="shared" si="842"/>
        <v>0</v>
      </c>
      <c r="L1748" s="12">
        <f t="shared" si="844"/>
        <v>0</v>
      </c>
      <c r="M1748" s="33">
        <f t="shared" si="845"/>
        <v>0</v>
      </c>
      <c r="O1748" s="12">
        <f t="shared" si="846"/>
        <v>0</v>
      </c>
      <c r="P1748" s="33">
        <f t="shared" si="847"/>
        <v>0</v>
      </c>
      <c r="R1748" s="12">
        <f t="shared" si="848"/>
        <v>0</v>
      </c>
      <c r="S1748" s="33">
        <f t="shared" si="849"/>
        <v>0</v>
      </c>
      <c r="U1748" s="12">
        <f t="shared" si="850"/>
        <v>0</v>
      </c>
      <c r="V1748" s="33">
        <f t="shared" si="851"/>
        <v>0</v>
      </c>
      <c r="X1748" s="12">
        <f t="shared" si="852"/>
        <v>0</v>
      </c>
      <c r="Y1748" s="33">
        <f t="shared" si="853"/>
        <v>0</v>
      </c>
      <c r="AA1748" s="12">
        <f t="shared" si="854"/>
        <v>0</v>
      </c>
      <c r="AB1748" s="33">
        <f t="shared" si="855"/>
        <v>0</v>
      </c>
      <c r="AD1748" s="12">
        <f t="shared" si="856"/>
        <v>0</v>
      </c>
      <c r="AE1748" s="33">
        <f t="shared" si="857"/>
        <v>0</v>
      </c>
      <c r="AG1748" s="12">
        <f t="shared" si="858"/>
        <v>0</v>
      </c>
      <c r="AH1748" s="33">
        <f t="shared" si="859"/>
        <v>0</v>
      </c>
      <c r="AJ1748" s="12">
        <f t="shared" si="860"/>
        <v>0</v>
      </c>
      <c r="AK1748" s="33">
        <f t="shared" si="861"/>
        <v>0</v>
      </c>
      <c r="AM1748" s="12">
        <f t="shared" si="862"/>
        <v>0</v>
      </c>
      <c r="AN1748" s="33">
        <f t="shared" si="863"/>
        <v>0</v>
      </c>
      <c r="AP1748" s="12">
        <f t="shared" si="864"/>
        <v>0</v>
      </c>
      <c r="AQ1748" s="33">
        <f t="shared" si="865"/>
        <v>0</v>
      </c>
      <c r="AS1748" s="12">
        <f t="shared" si="866"/>
        <v>0</v>
      </c>
      <c r="AT1748" s="33">
        <f t="shared" si="867"/>
        <v>0</v>
      </c>
      <c r="AU1748" s="158" t="str">
        <f>IF(C1748="","",VLOOKUP(B1748,apoio!P:S,4,0))</f>
        <v/>
      </c>
    </row>
    <row r="1749" spans="1:47" ht="15" customHeight="1" x14ac:dyDescent="0.25">
      <c r="A1749" s="10" t="str">
        <f>IF('1_geral'!$D$38="","",'1_geral'!$A$38)</f>
        <v/>
      </c>
      <c r="B1749" s="48" t="str">
        <f>IF('1_geral'!$G$38="","",'1_geral'!$G$38)</f>
        <v/>
      </c>
      <c r="C1749" s="48" t="str">
        <f>IF('1_geral'!$D$38="","",'1_geral'!$D$38)</f>
        <v/>
      </c>
      <c r="D1749" s="35" t="str">
        <f>IF(C1749="","",1/'3_pessoal'!C$38)</f>
        <v/>
      </c>
      <c r="E1749" s="11">
        <f>IF(C1749="",0,'3_pessoal'!FC$38)</f>
        <v>0</v>
      </c>
      <c r="F1749" s="108">
        <f>IF(C1749="",0,'3_pessoal'!FE$38)</f>
        <v>0</v>
      </c>
      <c r="G1749" s="11">
        <f t="shared" si="843"/>
        <v>0</v>
      </c>
      <c r="I1749" s="11">
        <f t="shared" si="841"/>
        <v>0</v>
      </c>
      <c r="J1749" s="112">
        <f t="shared" si="842"/>
        <v>0</v>
      </c>
      <c r="L1749" s="11">
        <f t="shared" si="844"/>
        <v>0</v>
      </c>
      <c r="M1749" s="108">
        <f t="shared" si="845"/>
        <v>0</v>
      </c>
      <c r="O1749" s="11">
        <f t="shared" si="846"/>
        <v>0</v>
      </c>
      <c r="P1749" s="108">
        <f t="shared" si="847"/>
        <v>0</v>
      </c>
      <c r="R1749" s="11">
        <f t="shared" si="848"/>
        <v>0</v>
      </c>
      <c r="S1749" s="108">
        <f t="shared" si="849"/>
        <v>0</v>
      </c>
      <c r="U1749" s="11">
        <f t="shared" si="850"/>
        <v>0</v>
      </c>
      <c r="V1749" s="108">
        <f t="shared" si="851"/>
        <v>0</v>
      </c>
      <c r="X1749" s="11">
        <f t="shared" si="852"/>
        <v>0</v>
      </c>
      <c r="Y1749" s="108">
        <f t="shared" si="853"/>
        <v>0</v>
      </c>
      <c r="AA1749" s="11">
        <f t="shared" si="854"/>
        <v>0</v>
      </c>
      <c r="AB1749" s="108">
        <f t="shared" si="855"/>
        <v>0</v>
      </c>
      <c r="AD1749" s="11">
        <f t="shared" si="856"/>
        <v>0</v>
      </c>
      <c r="AE1749" s="108">
        <f t="shared" si="857"/>
        <v>0</v>
      </c>
      <c r="AG1749" s="11">
        <f t="shared" si="858"/>
        <v>0</v>
      </c>
      <c r="AH1749" s="108">
        <f t="shared" si="859"/>
        <v>0</v>
      </c>
      <c r="AJ1749" s="11">
        <f t="shared" si="860"/>
        <v>0</v>
      </c>
      <c r="AK1749" s="108">
        <f t="shared" si="861"/>
        <v>0</v>
      </c>
      <c r="AM1749" s="11">
        <f t="shared" si="862"/>
        <v>0</v>
      </c>
      <c r="AN1749" s="108">
        <f t="shared" si="863"/>
        <v>0</v>
      </c>
      <c r="AP1749" s="11">
        <f t="shared" si="864"/>
        <v>0</v>
      </c>
      <c r="AQ1749" s="108">
        <f t="shared" si="865"/>
        <v>0</v>
      </c>
      <c r="AS1749" s="11">
        <f t="shared" si="866"/>
        <v>0</v>
      </c>
      <c r="AT1749" s="108">
        <f t="shared" si="867"/>
        <v>0</v>
      </c>
      <c r="AU1749" s="158" t="str">
        <f>IF(C1749="","",VLOOKUP(B1749,apoio!P:S,4,0))</f>
        <v/>
      </c>
    </row>
    <row r="1750" spans="1:47" ht="15" customHeight="1" x14ac:dyDescent="0.25">
      <c r="A1750" s="7" t="str">
        <f>IF('1_geral'!$D$39="","",'1_geral'!$A$39)</f>
        <v/>
      </c>
      <c r="B1750" s="49" t="str">
        <f>IF('1_geral'!$G$39="","",'1_geral'!$G$39)</f>
        <v/>
      </c>
      <c r="C1750" s="49" t="str">
        <f>IF('1_geral'!$D$39="","",'1_geral'!$D$39)</f>
        <v/>
      </c>
      <c r="D1750" s="35" t="str">
        <f>IF(C1750="","",1/'3_pessoal'!C$39)</f>
        <v/>
      </c>
      <c r="E1750" s="12">
        <f>IF(C1750="",0,'3_pessoal'!FC$39)</f>
        <v>0</v>
      </c>
      <c r="F1750" s="33">
        <f>IF(C1750="",0,'3_pessoal'!FE$39)</f>
        <v>0</v>
      </c>
      <c r="G1750" s="12">
        <f t="shared" si="843"/>
        <v>0</v>
      </c>
      <c r="I1750" s="12">
        <f t="shared" si="841"/>
        <v>0</v>
      </c>
      <c r="J1750" s="12">
        <f t="shared" si="842"/>
        <v>0</v>
      </c>
      <c r="L1750" s="12">
        <f t="shared" si="844"/>
        <v>0</v>
      </c>
      <c r="M1750" s="33">
        <f t="shared" si="845"/>
        <v>0</v>
      </c>
      <c r="O1750" s="12">
        <f t="shared" si="846"/>
        <v>0</v>
      </c>
      <c r="P1750" s="33">
        <f t="shared" si="847"/>
        <v>0</v>
      </c>
      <c r="R1750" s="12">
        <f t="shared" si="848"/>
        <v>0</v>
      </c>
      <c r="S1750" s="33">
        <f t="shared" si="849"/>
        <v>0</v>
      </c>
      <c r="U1750" s="12">
        <f t="shared" si="850"/>
        <v>0</v>
      </c>
      <c r="V1750" s="33">
        <f t="shared" si="851"/>
        <v>0</v>
      </c>
      <c r="X1750" s="12">
        <f t="shared" si="852"/>
        <v>0</v>
      </c>
      <c r="Y1750" s="33">
        <f t="shared" si="853"/>
        <v>0</v>
      </c>
      <c r="AA1750" s="12">
        <f t="shared" si="854"/>
        <v>0</v>
      </c>
      <c r="AB1750" s="33">
        <f t="shared" si="855"/>
        <v>0</v>
      </c>
      <c r="AD1750" s="12">
        <f t="shared" si="856"/>
        <v>0</v>
      </c>
      <c r="AE1750" s="33">
        <f t="shared" si="857"/>
        <v>0</v>
      </c>
      <c r="AG1750" s="12">
        <f t="shared" si="858"/>
        <v>0</v>
      </c>
      <c r="AH1750" s="33">
        <f t="shared" si="859"/>
        <v>0</v>
      </c>
      <c r="AJ1750" s="12">
        <f t="shared" si="860"/>
        <v>0</v>
      </c>
      <c r="AK1750" s="33">
        <f t="shared" si="861"/>
        <v>0</v>
      </c>
      <c r="AM1750" s="12">
        <f t="shared" si="862"/>
        <v>0</v>
      </c>
      <c r="AN1750" s="33">
        <f t="shared" si="863"/>
        <v>0</v>
      </c>
      <c r="AP1750" s="12">
        <f t="shared" si="864"/>
        <v>0</v>
      </c>
      <c r="AQ1750" s="33">
        <f t="shared" si="865"/>
        <v>0</v>
      </c>
      <c r="AS1750" s="12">
        <f t="shared" si="866"/>
        <v>0</v>
      </c>
      <c r="AT1750" s="33">
        <f t="shared" si="867"/>
        <v>0</v>
      </c>
      <c r="AU1750" s="158" t="str">
        <f>IF(C1750="","",VLOOKUP(B1750,apoio!P:S,4,0))</f>
        <v/>
      </c>
    </row>
    <row r="1751" spans="1:47" ht="15" customHeight="1" x14ac:dyDescent="0.25">
      <c r="A1751" s="10" t="str">
        <f>IF('1_geral'!$D$40="","",'1_geral'!$A$40)</f>
        <v/>
      </c>
      <c r="B1751" s="48" t="str">
        <f>IF('1_geral'!$G$40="","",'1_geral'!$G$40)</f>
        <v/>
      </c>
      <c r="C1751" s="48" t="str">
        <f>IF('1_geral'!$D$40="","",'1_geral'!$D$40)</f>
        <v/>
      </c>
      <c r="D1751" s="35" t="str">
        <f>IF(C1751="","",1/'3_pessoal'!C$40)</f>
        <v/>
      </c>
      <c r="E1751" s="11">
        <f>IF(C1751="",0,'3_pessoal'!FC$40)</f>
        <v>0</v>
      </c>
      <c r="F1751" s="108">
        <f>IF(C1751="",0,'3_pessoal'!FE$40)</f>
        <v>0</v>
      </c>
      <c r="G1751" s="11">
        <f t="shared" si="843"/>
        <v>0</v>
      </c>
      <c r="I1751" s="11">
        <f t="shared" si="841"/>
        <v>0</v>
      </c>
      <c r="J1751" s="112">
        <f t="shared" si="842"/>
        <v>0</v>
      </c>
      <c r="L1751" s="11">
        <f t="shared" si="844"/>
        <v>0</v>
      </c>
      <c r="M1751" s="108">
        <f t="shared" si="845"/>
        <v>0</v>
      </c>
      <c r="O1751" s="11">
        <f t="shared" si="846"/>
        <v>0</v>
      </c>
      <c r="P1751" s="108">
        <f t="shared" si="847"/>
        <v>0</v>
      </c>
      <c r="R1751" s="11">
        <f t="shared" si="848"/>
        <v>0</v>
      </c>
      <c r="S1751" s="108">
        <f t="shared" si="849"/>
        <v>0</v>
      </c>
      <c r="U1751" s="11">
        <f t="shared" si="850"/>
        <v>0</v>
      </c>
      <c r="V1751" s="108">
        <f t="shared" si="851"/>
        <v>0</v>
      </c>
      <c r="X1751" s="11">
        <f t="shared" si="852"/>
        <v>0</v>
      </c>
      <c r="Y1751" s="108">
        <f t="shared" si="853"/>
        <v>0</v>
      </c>
      <c r="AA1751" s="11">
        <f t="shared" si="854"/>
        <v>0</v>
      </c>
      <c r="AB1751" s="108">
        <f t="shared" si="855"/>
        <v>0</v>
      </c>
      <c r="AD1751" s="11">
        <f t="shared" si="856"/>
        <v>0</v>
      </c>
      <c r="AE1751" s="108">
        <f t="shared" si="857"/>
        <v>0</v>
      </c>
      <c r="AG1751" s="11">
        <f t="shared" si="858"/>
        <v>0</v>
      </c>
      <c r="AH1751" s="108">
        <f t="shared" si="859"/>
        <v>0</v>
      </c>
      <c r="AJ1751" s="11">
        <f t="shared" si="860"/>
        <v>0</v>
      </c>
      <c r="AK1751" s="108">
        <f t="shared" si="861"/>
        <v>0</v>
      </c>
      <c r="AM1751" s="11">
        <f t="shared" si="862"/>
        <v>0</v>
      </c>
      <c r="AN1751" s="108">
        <f t="shared" si="863"/>
        <v>0</v>
      </c>
      <c r="AP1751" s="11">
        <f t="shared" si="864"/>
        <v>0</v>
      </c>
      <c r="AQ1751" s="108">
        <f t="shared" si="865"/>
        <v>0</v>
      </c>
      <c r="AS1751" s="11">
        <f t="shared" si="866"/>
        <v>0</v>
      </c>
      <c r="AT1751" s="108">
        <f t="shared" si="867"/>
        <v>0</v>
      </c>
      <c r="AU1751" s="158" t="str">
        <f>IF(C1751="","",VLOOKUP(B1751,apoio!P:S,4,0))</f>
        <v/>
      </c>
    </row>
    <row r="1752" spans="1:47" ht="15" customHeight="1" x14ac:dyDescent="0.25">
      <c r="A1752" s="7" t="str">
        <f>IF('1_geral'!$D$41="","",'1_geral'!$A$41)</f>
        <v/>
      </c>
      <c r="B1752" s="49" t="str">
        <f>IF('1_geral'!$G$41="","",'1_geral'!$G$41)</f>
        <v/>
      </c>
      <c r="C1752" s="49" t="str">
        <f>IF('1_geral'!$D$41="","",'1_geral'!$D$41)</f>
        <v/>
      </c>
      <c r="D1752" s="35" t="str">
        <f>IF(C1752="","",1/'3_pessoal'!C$41)</f>
        <v/>
      </c>
      <c r="E1752" s="12">
        <f>IF(C1752="",0,'3_pessoal'!FC$41)</f>
        <v>0</v>
      </c>
      <c r="F1752" s="33">
        <f>IF(C1752="",0,'3_pessoal'!FE$41)</f>
        <v>0</v>
      </c>
      <c r="G1752" s="12">
        <f t="shared" si="843"/>
        <v>0</v>
      </c>
      <c r="I1752" s="12">
        <f t="shared" si="841"/>
        <v>0</v>
      </c>
      <c r="J1752" s="12">
        <f t="shared" si="842"/>
        <v>0</v>
      </c>
      <c r="L1752" s="12">
        <f t="shared" si="844"/>
        <v>0</v>
      </c>
      <c r="M1752" s="33">
        <f t="shared" si="845"/>
        <v>0</v>
      </c>
      <c r="O1752" s="12">
        <f t="shared" si="846"/>
        <v>0</v>
      </c>
      <c r="P1752" s="33">
        <f t="shared" si="847"/>
        <v>0</v>
      </c>
      <c r="R1752" s="12">
        <f t="shared" si="848"/>
        <v>0</v>
      </c>
      <c r="S1752" s="33">
        <f t="shared" si="849"/>
        <v>0</v>
      </c>
      <c r="U1752" s="12">
        <f t="shared" si="850"/>
        <v>0</v>
      </c>
      <c r="V1752" s="33">
        <f t="shared" si="851"/>
        <v>0</v>
      </c>
      <c r="X1752" s="12">
        <f t="shared" si="852"/>
        <v>0</v>
      </c>
      <c r="Y1752" s="33">
        <f t="shared" si="853"/>
        <v>0</v>
      </c>
      <c r="AA1752" s="12">
        <f t="shared" si="854"/>
        <v>0</v>
      </c>
      <c r="AB1752" s="33">
        <f t="shared" si="855"/>
        <v>0</v>
      </c>
      <c r="AD1752" s="12">
        <f t="shared" si="856"/>
        <v>0</v>
      </c>
      <c r="AE1752" s="33">
        <f t="shared" si="857"/>
        <v>0</v>
      </c>
      <c r="AG1752" s="12">
        <f t="shared" si="858"/>
        <v>0</v>
      </c>
      <c r="AH1752" s="33">
        <f t="shared" si="859"/>
        <v>0</v>
      </c>
      <c r="AJ1752" s="12">
        <f t="shared" si="860"/>
        <v>0</v>
      </c>
      <c r="AK1752" s="33">
        <f t="shared" si="861"/>
        <v>0</v>
      </c>
      <c r="AM1752" s="12">
        <f t="shared" si="862"/>
        <v>0</v>
      </c>
      <c r="AN1752" s="33">
        <f t="shared" si="863"/>
        <v>0</v>
      </c>
      <c r="AP1752" s="12">
        <f t="shared" si="864"/>
        <v>0</v>
      </c>
      <c r="AQ1752" s="33">
        <f t="shared" si="865"/>
        <v>0</v>
      </c>
      <c r="AS1752" s="12">
        <f t="shared" si="866"/>
        <v>0</v>
      </c>
      <c r="AT1752" s="33">
        <f t="shared" si="867"/>
        <v>0</v>
      </c>
      <c r="AU1752" s="158" t="str">
        <f>IF(C1752="","",VLOOKUP(B1752,apoio!P:S,4,0))</f>
        <v/>
      </c>
    </row>
    <row r="1753" spans="1:47" ht="15" customHeight="1" x14ac:dyDescent="0.25">
      <c r="A1753" s="10" t="str">
        <f>IF('1_geral'!$D$42="","",'1_geral'!$A$42)</f>
        <v/>
      </c>
      <c r="B1753" s="48" t="str">
        <f>IF('1_geral'!$G$42="","",'1_geral'!$G$42)</f>
        <v/>
      </c>
      <c r="C1753" s="48" t="str">
        <f>IF('1_geral'!$D$42="","",'1_geral'!$D$42)</f>
        <v/>
      </c>
      <c r="D1753" s="35" t="str">
        <f>IF(C1753="","",1/'3_pessoal'!C$42)</f>
        <v/>
      </c>
      <c r="E1753" s="11">
        <f>IF(C1753="",0,'3_pessoal'!FC$42)</f>
        <v>0</v>
      </c>
      <c r="F1753" s="108">
        <f>IF(C1753="",0,'3_pessoal'!FE$42)</f>
        <v>0</v>
      </c>
      <c r="G1753" s="11">
        <f t="shared" si="843"/>
        <v>0</v>
      </c>
      <c r="I1753" s="11">
        <f t="shared" ref="I1753:I1770" si="868">IF(C1753="",0,SUM(L1753,O1753,R1753,U1753,X1753,AA1753,AD1753,AG1753,AJ1753,AM1753,AP1753,AS1753))</f>
        <v>0</v>
      </c>
      <c r="J1753" s="112">
        <f t="shared" ref="J1753:J1770" si="869">IF(C1753="",0,SUM(M1753,P1753,S1753,V1753,Y1753,AB1753,AE1753,AH1753,AK1753,AN1753,AQ1753,AT1753))</f>
        <v>0</v>
      </c>
      <c r="L1753" s="11">
        <f t="shared" si="844"/>
        <v>0</v>
      </c>
      <c r="M1753" s="108">
        <f t="shared" si="845"/>
        <v>0</v>
      </c>
      <c r="O1753" s="11">
        <f t="shared" si="846"/>
        <v>0</v>
      </c>
      <c r="P1753" s="108">
        <f t="shared" si="847"/>
        <v>0</v>
      </c>
      <c r="R1753" s="11">
        <f t="shared" si="848"/>
        <v>0</v>
      </c>
      <c r="S1753" s="108">
        <f t="shared" si="849"/>
        <v>0</v>
      </c>
      <c r="U1753" s="11">
        <f t="shared" si="850"/>
        <v>0</v>
      </c>
      <c r="V1753" s="108">
        <f t="shared" si="851"/>
        <v>0</v>
      </c>
      <c r="X1753" s="11">
        <f t="shared" si="852"/>
        <v>0</v>
      </c>
      <c r="Y1753" s="108">
        <f t="shared" si="853"/>
        <v>0</v>
      </c>
      <c r="AA1753" s="11">
        <f t="shared" si="854"/>
        <v>0</v>
      </c>
      <c r="AB1753" s="108">
        <f t="shared" si="855"/>
        <v>0</v>
      </c>
      <c r="AD1753" s="11">
        <f t="shared" si="856"/>
        <v>0</v>
      </c>
      <c r="AE1753" s="108">
        <f t="shared" si="857"/>
        <v>0</v>
      </c>
      <c r="AG1753" s="11">
        <f t="shared" si="858"/>
        <v>0</v>
      </c>
      <c r="AH1753" s="108">
        <f t="shared" si="859"/>
        <v>0</v>
      </c>
      <c r="AJ1753" s="11">
        <f t="shared" si="860"/>
        <v>0</v>
      </c>
      <c r="AK1753" s="108">
        <f t="shared" si="861"/>
        <v>0</v>
      </c>
      <c r="AM1753" s="11">
        <f t="shared" si="862"/>
        <v>0</v>
      </c>
      <c r="AN1753" s="108">
        <f t="shared" si="863"/>
        <v>0</v>
      </c>
      <c r="AP1753" s="11">
        <f t="shared" si="864"/>
        <v>0</v>
      </c>
      <c r="AQ1753" s="108">
        <f t="shared" si="865"/>
        <v>0</v>
      </c>
      <c r="AS1753" s="11">
        <f t="shared" si="866"/>
        <v>0</v>
      </c>
      <c r="AT1753" s="108">
        <f t="shared" si="867"/>
        <v>0</v>
      </c>
      <c r="AU1753" s="158" t="str">
        <f>IF(C1753="","",VLOOKUP(B1753,apoio!P:S,4,0))</f>
        <v/>
      </c>
    </row>
    <row r="1754" spans="1:47" ht="15" customHeight="1" x14ac:dyDescent="0.25">
      <c r="A1754" s="7" t="str">
        <f>IF('1_geral'!$D$43="","",'1_geral'!$A$43)</f>
        <v/>
      </c>
      <c r="B1754" s="49" t="str">
        <f>IF('1_geral'!$G$43="","",'1_geral'!$G$43)</f>
        <v/>
      </c>
      <c r="C1754" s="49" t="str">
        <f>IF('1_geral'!$D$43="","",'1_geral'!$D$43)</f>
        <v/>
      </c>
      <c r="D1754" s="35" t="str">
        <f>IF(C1754="","",1/'3_pessoal'!C$43)</f>
        <v/>
      </c>
      <c r="E1754" s="12">
        <f>IF(C1754="",0,'3_pessoal'!FC$43)</f>
        <v>0</v>
      </c>
      <c r="F1754" s="33">
        <f>IF(C1754="",0,'3_pessoal'!FE$43)</f>
        <v>0</v>
      </c>
      <c r="G1754" s="12">
        <f t="shared" si="843"/>
        <v>0</v>
      </c>
      <c r="I1754" s="12">
        <f t="shared" si="868"/>
        <v>0</v>
      </c>
      <c r="J1754" s="12">
        <f t="shared" si="869"/>
        <v>0</v>
      </c>
      <c r="L1754" s="12">
        <f t="shared" si="844"/>
        <v>0</v>
      </c>
      <c r="M1754" s="33">
        <f t="shared" si="845"/>
        <v>0</v>
      </c>
      <c r="O1754" s="12">
        <f t="shared" si="846"/>
        <v>0</v>
      </c>
      <c r="P1754" s="33">
        <f t="shared" si="847"/>
        <v>0</v>
      </c>
      <c r="R1754" s="12">
        <f t="shared" si="848"/>
        <v>0</v>
      </c>
      <c r="S1754" s="33">
        <f t="shared" si="849"/>
        <v>0</v>
      </c>
      <c r="U1754" s="12">
        <f t="shared" si="850"/>
        <v>0</v>
      </c>
      <c r="V1754" s="33">
        <f t="shared" si="851"/>
        <v>0</v>
      </c>
      <c r="X1754" s="12">
        <f t="shared" si="852"/>
        <v>0</v>
      </c>
      <c r="Y1754" s="33">
        <f t="shared" si="853"/>
        <v>0</v>
      </c>
      <c r="AA1754" s="12">
        <f t="shared" si="854"/>
        <v>0</v>
      </c>
      <c r="AB1754" s="33">
        <f t="shared" si="855"/>
        <v>0</v>
      </c>
      <c r="AD1754" s="12">
        <f t="shared" si="856"/>
        <v>0</v>
      </c>
      <c r="AE1754" s="33">
        <f t="shared" si="857"/>
        <v>0</v>
      </c>
      <c r="AG1754" s="12">
        <f t="shared" si="858"/>
        <v>0</v>
      </c>
      <c r="AH1754" s="33">
        <f t="shared" si="859"/>
        <v>0</v>
      </c>
      <c r="AJ1754" s="12">
        <f t="shared" si="860"/>
        <v>0</v>
      </c>
      <c r="AK1754" s="33">
        <f t="shared" si="861"/>
        <v>0</v>
      </c>
      <c r="AM1754" s="12">
        <f t="shared" si="862"/>
        <v>0</v>
      </c>
      <c r="AN1754" s="33">
        <f t="shared" si="863"/>
        <v>0</v>
      </c>
      <c r="AP1754" s="12">
        <f t="shared" si="864"/>
        <v>0</v>
      </c>
      <c r="AQ1754" s="33">
        <f t="shared" si="865"/>
        <v>0</v>
      </c>
      <c r="AS1754" s="12">
        <f t="shared" si="866"/>
        <v>0</v>
      </c>
      <c r="AT1754" s="33">
        <f t="shared" si="867"/>
        <v>0</v>
      </c>
      <c r="AU1754" s="158" t="str">
        <f>IF(C1754="","",VLOOKUP(B1754,apoio!P:S,4,0))</f>
        <v/>
      </c>
    </row>
    <row r="1755" spans="1:47" ht="15" customHeight="1" x14ac:dyDescent="0.25">
      <c r="A1755" s="10" t="str">
        <f>IF('1_geral'!$D$44="","",'1_geral'!$A$44)</f>
        <v/>
      </c>
      <c r="B1755" s="48" t="str">
        <f>IF('1_geral'!$G$44="","",'1_geral'!$G$44)</f>
        <v/>
      </c>
      <c r="C1755" s="48" t="str">
        <f>IF('1_geral'!$D$44="","",'1_geral'!$D$44)</f>
        <v/>
      </c>
      <c r="D1755" s="35" t="str">
        <f>IF(C1755="","",1/'3_pessoal'!C$44)</f>
        <v/>
      </c>
      <c r="E1755" s="11">
        <f>IF(C1755="",0,'3_pessoal'!FC$44)</f>
        <v>0</v>
      </c>
      <c r="F1755" s="108">
        <f>IF(C1755="",0,'3_pessoal'!FE$44)</f>
        <v>0</v>
      </c>
      <c r="G1755" s="11">
        <f t="shared" si="843"/>
        <v>0</v>
      </c>
      <c r="I1755" s="11">
        <f t="shared" si="868"/>
        <v>0</v>
      </c>
      <c r="J1755" s="112">
        <f t="shared" si="869"/>
        <v>0</v>
      </c>
      <c r="L1755" s="11">
        <f t="shared" si="844"/>
        <v>0</v>
      </c>
      <c r="M1755" s="108">
        <f t="shared" si="845"/>
        <v>0</v>
      </c>
      <c r="O1755" s="11">
        <f t="shared" si="846"/>
        <v>0</v>
      </c>
      <c r="P1755" s="108">
        <f t="shared" si="847"/>
        <v>0</v>
      </c>
      <c r="R1755" s="11">
        <f t="shared" si="848"/>
        <v>0</v>
      </c>
      <c r="S1755" s="108">
        <f t="shared" si="849"/>
        <v>0</v>
      </c>
      <c r="U1755" s="11">
        <f t="shared" si="850"/>
        <v>0</v>
      </c>
      <c r="V1755" s="108">
        <f t="shared" si="851"/>
        <v>0</v>
      </c>
      <c r="X1755" s="11">
        <f t="shared" si="852"/>
        <v>0</v>
      </c>
      <c r="Y1755" s="108">
        <f t="shared" si="853"/>
        <v>0</v>
      </c>
      <c r="AA1755" s="11">
        <f t="shared" si="854"/>
        <v>0</v>
      </c>
      <c r="AB1755" s="108">
        <f t="shared" si="855"/>
        <v>0</v>
      </c>
      <c r="AD1755" s="11">
        <f t="shared" si="856"/>
        <v>0</v>
      </c>
      <c r="AE1755" s="108">
        <f t="shared" si="857"/>
        <v>0</v>
      </c>
      <c r="AG1755" s="11">
        <f t="shared" si="858"/>
        <v>0</v>
      </c>
      <c r="AH1755" s="108">
        <f t="shared" si="859"/>
        <v>0</v>
      </c>
      <c r="AJ1755" s="11">
        <f t="shared" si="860"/>
        <v>0</v>
      </c>
      <c r="AK1755" s="108">
        <f t="shared" si="861"/>
        <v>0</v>
      </c>
      <c r="AM1755" s="11">
        <f t="shared" si="862"/>
        <v>0</v>
      </c>
      <c r="AN1755" s="108">
        <f t="shared" si="863"/>
        <v>0</v>
      </c>
      <c r="AP1755" s="11">
        <f t="shared" si="864"/>
        <v>0</v>
      </c>
      <c r="AQ1755" s="108">
        <f t="shared" si="865"/>
        <v>0</v>
      </c>
      <c r="AS1755" s="11">
        <f t="shared" si="866"/>
        <v>0</v>
      </c>
      <c r="AT1755" s="108">
        <f t="shared" si="867"/>
        <v>0</v>
      </c>
      <c r="AU1755" s="158" t="str">
        <f>IF(C1755="","",VLOOKUP(B1755,apoio!P:S,4,0))</f>
        <v/>
      </c>
    </row>
    <row r="1756" spans="1:47" ht="15" customHeight="1" x14ac:dyDescent="0.25">
      <c r="A1756" s="7" t="str">
        <f>IF('1_geral'!$D$45="","",'1_geral'!$A$45)</f>
        <v/>
      </c>
      <c r="B1756" s="49" t="str">
        <f>IF('1_geral'!$G$45="","",'1_geral'!$G$45)</f>
        <v/>
      </c>
      <c r="C1756" s="49" t="str">
        <f>IF('1_geral'!$D$45="","",'1_geral'!$D$45)</f>
        <v/>
      </c>
      <c r="D1756" s="35" t="str">
        <f>IF(C1756="","",1/'3_pessoal'!C$45)</f>
        <v/>
      </c>
      <c r="E1756" s="12">
        <f>IF(C1756="",0,'3_pessoal'!FC$45)</f>
        <v>0</v>
      </c>
      <c r="F1756" s="33">
        <f>IF(C1756="",0,'3_pessoal'!FE$45)</f>
        <v>0</v>
      </c>
      <c r="G1756" s="12">
        <f t="shared" si="843"/>
        <v>0</v>
      </c>
      <c r="I1756" s="12">
        <f t="shared" si="868"/>
        <v>0</v>
      </c>
      <c r="J1756" s="12">
        <f t="shared" si="869"/>
        <v>0</v>
      </c>
      <c r="L1756" s="12">
        <f t="shared" si="844"/>
        <v>0</v>
      </c>
      <c r="M1756" s="33">
        <f t="shared" si="845"/>
        <v>0</v>
      </c>
      <c r="O1756" s="12">
        <f t="shared" si="846"/>
        <v>0</v>
      </c>
      <c r="P1756" s="33">
        <f t="shared" si="847"/>
        <v>0</v>
      </c>
      <c r="R1756" s="12">
        <f t="shared" si="848"/>
        <v>0</v>
      </c>
      <c r="S1756" s="33">
        <f t="shared" si="849"/>
        <v>0</v>
      </c>
      <c r="U1756" s="12">
        <f t="shared" si="850"/>
        <v>0</v>
      </c>
      <c r="V1756" s="33">
        <f t="shared" si="851"/>
        <v>0</v>
      </c>
      <c r="X1756" s="12">
        <f t="shared" si="852"/>
        <v>0</v>
      </c>
      <c r="Y1756" s="33">
        <f t="shared" si="853"/>
        <v>0</v>
      </c>
      <c r="AA1756" s="12">
        <f t="shared" si="854"/>
        <v>0</v>
      </c>
      <c r="AB1756" s="33">
        <f t="shared" si="855"/>
        <v>0</v>
      </c>
      <c r="AD1756" s="12">
        <f t="shared" si="856"/>
        <v>0</v>
      </c>
      <c r="AE1756" s="33">
        <f t="shared" si="857"/>
        <v>0</v>
      </c>
      <c r="AG1756" s="12">
        <f t="shared" si="858"/>
        <v>0</v>
      </c>
      <c r="AH1756" s="33">
        <f t="shared" si="859"/>
        <v>0</v>
      </c>
      <c r="AJ1756" s="12">
        <f t="shared" si="860"/>
        <v>0</v>
      </c>
      <c r="AK1756" s="33">
        <f t="shared" si="861"/>
        <v>0</v>
      </c>
      <c r="AM1756" s="12">
        <f t="shared" si="862"/>
        <v>0</v>
      </c>
      <c r="AN1756" s="33">
        <f t="shared" si="863"/>
        <v>0</v>
      </c>
      <c r="AP1756" s="12">
        <f t="shared" si="864"/>
        <v>0</v>
      </c>
      <c r="AQ1756" s="33">
        <f t="shared" si="865"/>
        <v>0</v>
      </c>
      <c r="AS1756" s="12">
        <f t="shared" si="866"/>
        <v>0</v>
      </c>
      <c r="AT1756" s="33">
        <f t="shared" si="867"/>
        <v>0</v>
      </c>
      <c r="AU1756" s="158" t="str">
        <f>IF(C1756="","",VLOOKUP(B1756,apoio!P:S,4,0))</f>
        <v/>
      </c>
    </row>
    <row r="1757" spans="1:47" ht="15" customHeight="1" x14ac:dyDescent="0.25">
      <c r="A1757" s="10" t="str">
        <f>IF('1_geral'!$D$46="","",'1_geral'!$A$46)</f>
        <v/>
      </c>
      <c r="B1757" s="48" t="str">
        <f>IF('1_geral'!$G$46="","",'1_geral'!$G$46)</f>
        <v/>
      </c>
      <c r="C1757" s="48" t="str">
        <f>IF('1_geral'!$D$46="","",'1_geral'!$D$46)</f>
        <v/>
      </c>
      <c r="D1757" s="35" t="str">
        <f>IF(C1757="","",1/'3_pessoal'!C$46)</f>
        <v/>
      </c>
      <c r="E1757" s="11">
        <f>IF(C1757="",0,'3_pessoal'!FC$46)</f>
        <v>0</v>
      </c>
      <c r="F1757" s="108">
        <f>IF(C1757="",0,'3_pessoal'!FE$46)</f>
        <v>0</v>
      </c>
      <c r="G1757" s="11">
        <f t="shared" si="843"/>
        <v>0</v>
      </c>
      <c r="I1757" s="11">
        <f t="shared" si="868"/>
        <v>0</v>
      </c>
      <c r="J1757" s="112">
        <f t="shared" si="869"/>
        <v>0</v>
      </c>
      <c r="L1757" s="11">
        <f t="shared" si="844"/>
        <v>0</v>
      </c>
      <c r="M1757" s="108">
        <f t="shared" si="845"/>
        <v>0</v>
      </c>
      <c r="O1757" s="11">
        <f t="shared" si="846"/>
        <v>0</v>
      </c>
      <c r="P1757" s="108">
        <f t="shared" si="847"/>
        <v>0</v>
      </c>
      <c r="R1757" s="11">
        <f t="shared" si="848"/>
        <v>0</v>
      </c>
      <c r="S1757" s="108">
        <f t="shared" si="849"/>
        <v>0</v>
      </c>
      <c r="U1757" s="11">
        <f t="shared" si="850"/>
        <v>0</v>
      </c>
      <c r="V1757" s="108">
        <f t="shared" si="851"/>
        <v>0</v>
      </c>
      <c r="X1757" s="11">
        <f t="shared" si="852"/>
        <v>0</v>
      </c>
      <c r="Y1757" s="108">
        <f t="shared" si="853"/>
        <v>0</v>
      </c>
      <c r="AA1757" s="11">
        <f t="shared" si="854"/>
        <v>0</v>
      </c>
      <c r="AB1757" s="108">
        <f t="shared" si="855"/>
        <v>0</v>
      </c>
      <c r="AD1757" s="11">
        <f t="shared" si="856"/>
        <v>0</v>
      </c>
      <c r="AE1757" s="108">
        <f t="shared" si="857"/>
        <v>0</v>
      </c>
      <c r="AG1757" s="11">
        <f t="shared" si="858"/>
        <v>0</v>
      </c>
      <c r="AH1757" s="108">
        <f t="shared" si="859"/>
        <v>0</v>
      </c>
      <c r="AJ1757" s="11">
        <f t="shared" si="860"/>
        <v>0</v>
      </c>
      <c r="AK1757" s="108">
        <f t="shared" si="861"/>
        <v>0</v>
      </c>
      <c r="AM1757" s="11">
        <f t="shared" si="862"/>
        <v>0</v>
      </c>
      <c r="AN1757" s="108">
        <f t="shared" si="863"/>
        <v>0</v>
      </c>
      <c r="AP1757" s="11">
        <f t="shared" si="864"/>
        <v>0</v>
      </c>
      <c r="AQ1757" s="108">
        <f t="shared" si="865"/>
        <v>0</v>
      </c>
      <c r="AS1757" s="11">
        <f t="shared" si="866"/>
        <v>0</v>
      </c>
      <c r="AT1757" s="108">
        <f t="shared" si="867"/>
        <v>0</v>
      </c>
      <c r="AU1757" s="158" t="str">
        <f>IF(C1757="","",VLOOKUP(B1757,apoio!P:S,4,0))</f>
        <v/>
      </c>
    </row>
    <row r="1758" spans="1:47" ht="15" customHeight="1" x14ac:dyDescent="0.25">
      <c r="A1758" s="7" t="str">
        <f>IF('1_geral'!$D$47="","",'1_geral'!$A$47)</f>
        <v/>
      </c>
      <c r="B1758" s="49" t="str">
        <f>IF('1_geral'!$G$47="","",'1_geral'!$G$47)</f>
        <v/>
      </c>
      <c r="C1758" s="49" t="str">
        <f>IF('1_geral'!$D$47="","",'1_geral'!$D$47)</f>
        <v/>
      </c>
      <c r="D1758" s="35" t="str">
        <f>IF(C1758="","",1/'3_pessoal'!C$47)</f>
        <v/>
      </c>
      <c r="E1758" s="12">
        <f>IF(C1758="",0,'3_pessoal'!FC$47)</f>
        <v>0</v>
      </c>
      <c r="F1758" s="33">
        <f>IF(C1758="",0,'3_pessoal'!FE$47)</f>
        <v>0</v>
      </c>
      <c r="G1758" s="12">
        <f t="shared" si="843"/>
        <v>0</v>
      </c>
      <c r="I1758" s="12">
        <f t="shared" si="868"/>
        <v>0</v>
      </c>
      <c r="J1758" s="12">
        <f t="shared" si="869"/>
        <v>0</v>
      </c>
      <c r="L1758" s="12">
        <f t="shared" si="844"/>
        <v>0</v>
      </c>
      <c r="M1758" s="33">
        <f t="shared" si="845"/>
        <v>0</v>
      </c>
      <c r="O1758" s="12">
        <f t="shared" si="846"/>
        <v>0</v>
      </c>
      <c r="P1758" s="33">
        <f t="shared" si="847"/>
        <v>0</v>
      </c>
      <c r="R1758" s="12">
        <f t="shared" si="848"/>
        <v>0</v>
      </c>
      <c r="S1758" s="33">
        <f t="shared" si="849"/>
        <v>0</v>
      </c>
      <c r="U1758" s="12">
        <f t="shared" si="850"/>
        <v>0</v>
      </c>
      <c r="V1758" s="33">
        <f t="shared" si="851"/>
        <v>0</v>
      </c>
      <c r="X1758" s="12">
        <f t="shared" si="852"/>
        <v>0</v>
      </c>
      <c r="Y1758" s="33">
        <f t="shared" si="853"/>
        <v>0</v>
      </c>
      <c r="AA1758" s="12">
        <f t="shared" si="854"/>
        <v>0</v>
      </c>
      <c r="AB1758" s="33">
        <f t="shared" si="855"/>
        <v>0</v>
      </c>
      <c r="AD1758" s="12">
        <f t="shared" si="856"/>
        <v>0</v>
      </c>
      <c r="AE1758" s="33">
        <f t="shared" si="857"/>
        <v>0</v>
      </c>
      <c r="AG1758" s="12">
        <f t="shared" si="858"/>
        <v>0</v>
      </c>
      <c r="AH1758" s="33">
        <f t="shared" si="859"/>
        <v>0</v>
      </c>
      <c r="AJ1758" s="12">
        <f t="shared" si="860"/>
        <v>0</v>
      </c>
      <c r="AK1758" s="33">
        <f t="shared" si="861"/>
        <v>0</v>
      </c>
      <c r="AM1758" s="12">
        <f t="shared" si="862"/>
        <v>0</v>
      </c>
      <c r="AN1758" s="33">
        <f t="shared" si="863"/>
        <v>0</v>
      </c>
      <c r="AP1758" s="12">
        <f t="shared" si="864"/>
        <v>0</v>
      </c>
      <c r="AQ1758" s="33">
        <f t="shared" si="865"/>
        <v>0</v>
      </c>
      <c r="AS1758" s="12">
        <f t="shared" si="866"/>
        <v>0</v>
      </c>
      <c r="AT1758" s="33">
        <f t="shared" si="867"/>
        <v>0</v>
      </c>
      <c r="AU1758" s="158" t="str">
        <f>IF(C1758="","",VLOOKUP(B1758,apoio!P:S,4,0))</f>
        <v/>
      </c>
    </row>
    <row r="1759" spans="1:47" ht="15" customHeight="1" x14ac:dyDescent="0.25">
      <c r="A1759" s="10" t="str">
        <f>IF('1_geral'!$D$48="","",'1_geral'!$A$48)</f>
        <v/>
      </c>
      <c r="B1759" s="48" t="str">
        <f>IF('1_geral'!$G$48="","",'1_geral'!$G$48)</f>
        <v/>
      </c>
      <c r="C1759" s="48" t="str">
        <f>IF('1_geral'!$D$48="","",'1_geral'!$D$48)</f>
        <v/>
      </c>
      <c r="D1759" s="35" t="str">
        <f>IF(C1759="","",1/'3_pessoal'!C$48)</f>
        <v/>
      </c>
      <c r="E1759" s="11">
        <f>IF(C1759="",0,'3_pessoal'!FC$48)</f>
        <v>0</v>
      </c>
      <c r="F1759" s="108">
        <f>IF(C1759="",0,'3_pessoal'!FE$48)</f>
        <v>0</v>
      </c>
      <c r="G1759" s="11">
        <f t="shared" si="843"/>
        <v>0</v>
      </c>
      <c r="I1759" s="11">
        <f t="shared" si="868"/>
        <v>0</v>
      </c>
      <c r="J1759" s="112">
        <f t="shared" si="869"/>
        <v>0</v>
      </c>
      <c r="L1759" s="11">
        <f t="shared" si="844"/>
        <v>0</v>
      </c>
      <c r="M1759" s="108">
        <f t="shared" si="845"/>
        <v>0</v>
      </c>
      <c r="O1759" s="11">
        <f t="shared" si="846"/>
        <v>0</v>
      </c>
      <c r="P1759" s="108">
        <f t="shared" si="847"/>
        <v>0</v>
      </c>
      <c r="R1759" s="11">
        <f t="shared" si="848"/>
        <v>0</v>
      </c>
      <c r="S1759" s="108">
        <f t="shared" si="849"/>
        <v>0</v>
      </c>
      <c r="U1759" s="11">
        <f t="shared" si="850"/>
        <v>0</v>
      </c>
      <c r="V1759" s="108">
        <f t="shared" si="851"/>
        <v>0</v>
      </c>
      <c r="X1759" s="11">
        <f t="shared" si="852"/>
        <v>0</v>
      </c>
      <c r="Y1759" s="108">
        <f t="shared" si="853"/>
        <v>0</v>
      </c>
      <c r="AA1759" s="11">
        <f t="shared" si="854"/>
        <v>0</v>
      </c>
      <c r="AB1759" s="108">
        <f t="shared" si="855"/>
        <v>0</v>
      </c>
      <c r="AD1759" s="11">
        <f t="shared" si="856"/>
        <v>0</v>
      </c>
      <c r="AE1759" s="108">
        <f t="shared" si="857"/>
        <v>0</v>
      </c>
      <c r="AG1759" s="11">
        <f t="shared" si="858"/>
        <v>0</v>
      </c>
      <c r="AH1759" s="108">
        <f t="shared" si="859"/>
        <v>0</v>
      </c>
      <c r="AJ1759" s="11">
        <f t="shared" si="860"/>
        <v>0</v>
      </c>
      <c r="AK1759" s="108">
        <f t="shared" si="861"/>
        <v>0</v>
      </c>
      <c r="AM1759" s="11">
        <f t="shared" si="862"/>
        <v>0</v>
      </c>
      <c r="AN1759" s="108">
        <f t="shared" si="863"/>
        <v>0</v>
      </c>
      <c r="AP1759" s="11">
        <f t="shared" si="864"/>
        <v>0</v>
      </c>
      <c r="AQ1759" s="108">
        <f t="shared" si="865"/>
        <v>0</v>
      </c>
      <c r="AS1759" s="11">
        <f t="shared" si="866"/>
        <v>0</v>
      </c>
      <c r="AT1759" s="108">
        <f t="shared" si="867"/>
        <v>0</v>
      </c>
      <c r="AU1759" s="158" t="str">
        <f>IF(C1759="","",VLOOKUP(B1759,apoio!P:S,4,0))</f>
        <v/>
      </c>
    </row>
    <row r="1760" spans="1:47" ht="15" customHeight="1" x14ac:dyDescent="0.25">
      <c r="A1760" s="7" t="str">
        <f>IF('1_geral'!$D$49="","",'1_geral'!$A$49)</f>
        <v/>
      </c>
      <c r="B1760" s="49" t="str">
        <f>IF('1_geral'!$G$49="","",'1_geral'!$G$49)</f>
        <v/>
      </c>
      <c r="C1760" s="49" t="str">
        <f>IF('1_geral'!$D$49="","",'1_geral'!$D$49)</f>
        <v/>
      </c>
      <c r="D1760" s="35" t="str">
        <f>IF(C1760="","",1/'3_pessoal'!C$49)</f>
        <v/>
      </c>
      <c r="E1760" s="12">
        <f>IF(C1760="",0,'3_pessoal'!FC$49)</f>
        <v>0</v>
      </c>
      <c r="F1760" s="33">
        <f>IF(C1760="",0,'3_pessoal'!FE$49)</f>
        <v>0</v>
      </c>
      <c r="G1760" s="12">
        <f t="shared" si="843"/>
        <v>0</v>
      </c>
      <c r="I1760" s="12">
        <f t="shared" si="868"/>
        <v>0</v>
      </c>
      <c r="J1760" s="12">
        <f t="shared" si="869"/>
        <v>0</v>
      </c>
      <c r="L1760" s="12">
        <f t="shared" si="844"/>
        <v>0</v>
      </c>
      <c r="M1760" s="33">
        <f t="shared" si="845"/>
        <v>0</v>
      </c>
      <c r="O1760" s="12">
        <f t="shared" si="846"/>
        <v>0</v>
      </c>
      <c r="P1760" s="33">
        <f t="shared" si="847"/>
        <v>0</v>
      </c>
      <c r="R1760" s="12">
        <f t="shared" si="848"/>
        <v>0</v>
      </c>
      <c r="S1760" s="33">
        <f t="shared" si="849"/>
        <v>0</v>
      </c>
      <c r="U1760" s="12">
        <f t="shared" si="850"/>
        <v>0</v>
      </c>
      <c r="V1760" s="33">
        <f t="shared" si="851"/>
        <v>0</v>
      </c>
      <c r="X1760" s="12">
        <f t="shared" si="852"/>
        <v>0</v>
      </c>
      <c r="Y1760" s="33">
        <f t="shared" si="853"/>
        <v>0</v>
      </c>
      <c r="AA1760" s="12">
        <f t="shared" si="854"/>
        <v>0</v>
      </c>
      <c r="AB1760" s="33">
        <f t="shared" si="855"/>
        <v>0</v>
      </c>
      <c r="AD1760" s="12">
        <f t="shared" si="856"/>
        <v>0</v>
      </c>
      <c r="AE1760" s="33">
        <f t="shared" si="857"/>
        <v>0</v>
      </c>
      <c r="AG1760" s="12">
        <f t="shared" si="858"/>
        <v>0</v>
      </c>
      <c r="AH1760" s="33">
        <f t="shared" si="859"/>
        <v>0</v>
      </c>
      <c r="AJ1760" s="12">
        <f t="shared" si="860"/>
        <v>0</v>
      </c>
      <c r="AK1760" s="33">
        <f t="shared" si="861"/>
        <v>0</v>
      </c>
      <c r="AM1760" s="12">
        <f t="shared" si="862"/>
        <v>0</v>
      </c>
      <c r="AN1760" s="33">
        <f t="shared" si="863"/>
        <v>0</v>
      </c>
      <c r="AP1760" s="12">
        <f t="shared" si="864"/>
        <v>0</v>
      </c>
      <c r="AQ1760" s="33">
        <f t="shared" si="865"/>
        <v>0</v>
      </c>
      <c r="AS1760" s="12">
        <f t="shared" si="866"/>
        <v>0</v>
      </c>
      <c r="AT1760" s="33">
        <f t="shared" si="867"/>
        <v>0</v>
      </c>
      <c r="AU1760" s="158" t="str">
        <f>IF(C1760="","",VLOOKUP(B1760,apoio!P:S,4,0))</f>
        <v/>
      </c>
    </row>
    <row r="1761" spans="1:47" ht="15" customHeight="1" x14ac:dyDescent="0.25">
      <c r="A1761" s="10" t="str">
        <f>IF('1_geral'!$D$50="","",'1_geral'!$A$50)</f>
        <v/>
      </c>
      <c r="B1761" s="48" t="str">
        <f>IF('1_geral'!$G$50="","",'1_geral'!$G$50)</f>
        <v/>
      </c>
      <c r="C1761" s="48" t="str">
        <f>IF('1_geral'!$D$50="","",'1_geral'!$D$50)</f>
        <v/>
      </c>
      <c r="D1761" s="35" t="str">
        <f>IF(C1761="","",1/'3_pessoal'!C$50)</f>
        <v/>
      </c>
      <c r="E1761" s="11">
        <f>IF(C1761="",0,'3_pessoal'!FC$50)</f>
        <v>0</v>
      </c>
      <c r="F1761" s="108">
        <f>IF(C1761="",0,'3_pessoal'!FE$50)</f>
        <v>0</v>
      </c>
      <c r="G1761" s="11">
        <f t="shared" si="843"/>
        <v>0</v>
      </c>
      <c r="I1761" s="11">
        <f t="shared" si="868"/>
        <v>0</v>
      </c>
      <c r="J1761" s="112">
        <f t="shared" si="869"/>
        <v>0</v>
      </c>
      <c r="L1761" s="11">
        <f t="shared" si="844"/>
        <v>0</v>
      </c>
      <c r="M1761" s="108">
        <f t="shared" si="845"/>
        <v>0</v>
      </c>
      <c r="O1761" s="11">
        <f t="shared" si="846"/>
        <v>0</v>
      </c>
      <c r="P1761" s="108">
        <f t="shared" si="847"/>
        <v>0</v>
      </c>
      <c r="R1761" s="11">
        <f t="shared" si="848"/>
        <v>0</v>
      </c>
      <c r="S1761" s="108">
        <f t="shared" si="849"/>
        <v>0</v>
      </c>
      <c r="U1761" s="11">
        <f t="shared" si="850"/>
        <v>0</v>
      </c>
      <c r="V1761" s="108">
        <f t="shared" si="851"/>
        <v>0</v>
      </c>
      <c r="X1761" s="11">
        <f t="shared" si="852"/>
        <v>0</v>
      </c>
      <c r="Y1761" s="108">
        <f t="shared" si="853"/>
        <v>0</v>
      </c>
      <c r="AA1761" s="11">
        <f t="shared" si="854"/>
        <v>0</v>
      </c>
      <c r="AB1761" s="108">
        <f t="shared" si="855"/>
        <v>0</v>
      </c>
      <c r="AD1761" s="11">
        <f t="shared" si="856"/>
        <v>0</v>
      </c>
      <c r="AE1761" s="108">
        <f t="shared" si="857"/>
        <v>0</v>
      </c>
      <c r="AG1761" s="11">
        <f t="shared" si="858"/>
        <v>0</v>
      </c>
      <c r="AH1761" s="108">
        <f t="shared" si="859"/>
        <v>0</v>
      </c>
      <c r="AJ1761" s="11">
        <f t="shared" si="860"/>
        <v>0</v>
      </c>
      <c r="AK1761" s="108">
        <f t="shared" si="861"/>
        <v>0</v>
      </c>
      <c r="AM1761" s="11">
        <f t="shared" si="862"/>
        <v>0</v>
      </c>
      <c r="AN1761" s="108">
        <f t="shared" si="863"/>
        <v>0</v>
      </c>
      <c r="AP1761" s="11">
        <f t="shared" si="864"/>
        <v>0</v>
      </c>
      <c r="AQ1761" s="108">
        <f t="shared" si="865"/>
        <v>0</v>
      </c>
      <c r="AS1761" s="11">
        <f t="shared" si="866"/>
        <v>0</v>
      </c>
      <c r="AT1761" s="108">
        <f t="shared" si="867"/>
        <v>0</v>
      </c>
      <c r="AU1761" s="158" t="str">
        <f>IF(C1761="","",VLOOKUP(B1761,apoio!P:S,4,0))</f>
        <v/>
      </c>
    </row>
    <row r="1762" spans="1:47" ht="15" customHeight="1" x14ac:dyDescent="0.25">
      <c r="A1762" s="7" t="str">
        <f>IF('1_geral'!$D$51="","",'1_geral'!$A$51)</f>
        <v/>
      </c>
      <c r="B1762" s="49" t="str">
        <f>IF('1_geral'!$G$51="","",'1_geral'!$G$51)</f>
        <v/>
      </c>
      <c r="C1762" s="49" t="str">
        <f>IF('1_geral'!$D$51="","",'1_geral'!$D$51)</f>
        <v/>
      </c>
      <c r="D1762" s="35" t="str">
        <f>IF(C1762="","",1/'3_pessoal'!C$51)</f>
        <v/>
      </c>
      <c r="E1762" s="12">
        <f>IF(C1762="",0,'3_pessoal'!FC$51)</f>
        <v>0</v>
      </c>
      <c r="F1762" s="33">
        <f>IF(C1762="",0,'3_pessoal'!FE$51)</f>
        <v>0</v>
      </c>
      <c r="G1762" s="12">
        <f t="shared" si="843"/>
        <v>0</v>
      </c>
      <c r="I1762" s="12">
        <f t="shared" si="868"/>
        <v>0</v>
      </c>
      <c r="J1762" s="12">
        <f t="shared" si="869"/>
        <v>0</v>
      </c>
      <c r="L1762" s="12">
        <f t="shared" si="844"/>
        <v>0</v>
      </c>
      <c r="M1762" s="33">
        <f t="shared" si="845"/>
        <v>0</v>
      </c>
      <c r="O1762" s="12">
        <f t="shared" si="846"/>
        <v>0</v>
      </c>
      <c r="P1762" s="33">
        <f t="shared" si="847"/>
        <v>0</v>
      </c>
      <c r="R1762" s="12">
        <f t="shared" si="848"/>
        <v>0</v>
      </c>
      <c r="S1762" s="33">
        <f t="shared" si="849"/>
        <v>0</v>
      </c>
      <c r="U1762" s="12">
        <f t="shared" si="850"/>
        <v>0</v>
      </c>
      <c r="V1762" s="33">
        <f t="shared" si="851"/>
        <v>0</v>
      </c>
      <c r="X1762" s="12">
        <f t="shared" si="852"/>
        <v>0</v>
      </c>
      <c r="Y1762" s="33">
        <f t="shared" si="853"/>
        <v>0</v>
      </c>
      <c r="AA1762" s="12">
        <f t="shared" si="854"/>
        <v>0</v>
      </c>
      <c r="AB1762" s="33">
        <f t="shared" si="855"/>
        <v>0</v>
      </c>
      <c r="AD1762" s="12">
        <f t="shared" si="856"/>
        <v>0</v>
      </c>
      <c r="AE1762" s="33">
        <f t="shared" si="857"/>
        <v>0</v>
      </c>
      <c r="AG1762" s="12">
        <f t="shared" si="858"/>
        <v>0</v>
      </c>
      <c r="AH1762" s="33">
        <f t="shared" si="859"/>
        <v>0</v>
      </c>
      <c r="AJ1762" s="12">
        <f t="shared" si="860"/>
        <v>0</v>
      </c>
      <c r="AK1762" s="33">
        <f t="shared" si="861"/>
        <v>0</v>
      </c>
      <c r="AM1762" s="12">
        <f t="shared" si="862"/>
        <v>0</v>
      </c>
      <c r="AN1762" s="33">
        <f t="shared" si="863"/>
        <v>0</v>
      </c>
      <c r="AP1762" s="12">
        <f t="shared" si="864"/>
        <v>0</v>
      </c>
      <c r="AQ1762" s="33">
        <f t="shared" si="865"/>
        <v>0</v>
      </c>
      <c r="AS1762" s="12">
        <f t="shared" si="866"/>
        <v>0</v>
      </c>
      <c r="AT1762" s="33">
        <f t="shared" si="867"/>
        <v>0</v>
      </c>
      <c r="AU1762" s="158" t="str">
        <f>IF(C1762="","",VLOOKUP(B1762,apoio!P:S,4,0))</f>
        <v/>
      </c>
    </row>
    <row r="1763" spans="1:47" ht="15" customHeight="1" x14ac:dyDescent="0.25">
      <c r="A1763" s="10" t="str">
        <f>IF('1_geral'!$D$52="","",'1_geral'!$A$52)</f>
        <v/>
      </c>
      <c r="B1763" s="48" t="str">
        <f>IF('1_geral'!$G$52="","",'1_geral'!$G$52)</f>
        <v/>
      </c>
      <c r="C1763" s="48" t="str">
        <f>IF('1_geral'!$D$52="","",'1_geral'!$D$52)</f>
        <v/>
      </c>
      <c r="D1763" s="35" t="str">
        <f>IF(C1763="","",1/'3_pessoal'!C$52)</f>
        <v/>
      </c>
      <c r="E1763" s="11">
        <f>IF(C1763="",0,'3_pessoal'!FC$52)</f>
        <v>0</v>
      </c>
      <c r="F1763" s="108">
        <f>IF(C1763="",0,'3_pessoal'!FE$52)</f>
        <v>0</v>
      </c>
      <c r="G1763" s="11">
        <f t="shared" si="843"/>
        <v>0</v>
      </c>
      <c r="I1763" s="11">
        <f t="shared" si="868"/>
        <v>0</v>
      </c>
      <c r="J1763" s="112">
        <f t="shared" si="869"/>
        <v>0</v>
      </c>
      <c r="L1763" s="11">
        <f t="shared" si="844"/>
        <v>0</v>
      </c>
      <c r="M1763" s="108">
        <f t="shared" si="845"/>
        <v>0</v>
      </c>
      <c r="O1763" s="11">
        <f t="shared" si="846"/>
        <v>0</v>
      </c>
      <c r="P1763" s="108">
        <f t="shared" si="847"/>
        <v>0</v>
      </c>
      <c r="R1763" s="11">
        <f t="shared" si="848"/>
        <v>0</v>
      </c>
      <c r="S1763" s="108">
        <f t="shared" si="849"/>
        <v>0</v>
      </c>
      <c r="U1763" s="11">
        <f t="shared" si="850"/>
        <v>0</v>
      </c>
      <c r="V1763" s="108">
        <f t="shared" si="851"/>
        <v>0</v>
      </c>
      <c r="X1763" s="11">
        <f t="shared" si="852"/>
        <v>0</v>
      </c>
      <c r="Y1763" s="108">
        <f t="shared" si="853"/>
        <v>0</v>
      </c>
      <c r="AA1763" s="11">
        <f t="shared" si="854"/>
        <v>0</v>
      </c>
      <c r="AB1763" s="108">
        <f t="shared" si="855"/>
        <v>0</v>
      </c>
      <c r="AD1763" s="11">
        <f t="shared" si="856"/>
        <v>0</v>
      </c>
      <c r="AE1763" s="108">
        <f t="shared" si="857"/>
        <v>0</v>
      </c>
      <c r="AG1763" s="11">
        <f t="shared" si="858"/>
        <v>0</v>
      </c>
      <c r="AH1763" s="108">
        <f t="shared" si="859"/>
        <v>0</v>
      </c>
      <c r="AJ1763" s="11">
        <f t="shared" si="860"/>
        <v>0</v>
      </c>
      <c r="AK1763" s="108">
        <f t="shared" si="861"/>
        <v>0</v>
      </c>
      <c r="AM1763" s="11">
        <f t="shared" si="862"/>
        <v>0</v>
      </c>
      <c r="AN1763" s="108">
        <f t="shared" si="863"/>
        <v>0</v>
      </c>
      <c r="AP1763" s="11">
        <f t="shared" si="864"/>
        <v>0</v>
      </c>
      <c r="AQ1763" s="108">
        <f t="shared" si="865"/>
        <v>0</v>
      </c>
      <c r="AS1763" s="11">
        <f t="shared" si="866"/>
        <v>0</v>
      </c>
      <c r="AT1763" s="108">
        <f t="shared" si="867"/>
        <v>0</v>
      </c>
      <c r="AU1763" s="158" t="str">
        <f>IF(C1763="","",VLOOKUP(B1763,apoio!P:S,4,0))</f>
        <v/>
      </c>
    </row>
    <row r="1764" spans="1:47" ht="15" customHeight="1" x14ac:dyDescent="0.25">
      <c r="A1764" s="7" t="str">
        <f>IF('1_geral'!$D$53="","",'1_geral'!$A$53)</f>
        <v/>
      </c>
      <c r="B1764" s="49" t="str">
        <f>IF('1_geral'!$G$53="","",'1_geral'!$G$53)</f>
        <v/>
      </c>
      <c r="C1764" s="49" t="str">
        <f>IF('1_geral'!$D$53="","",'1_geral'!$D$53)</f>
        <v/>
      </c>
      <c r="D1764" s="35" t="str">
        <f>IF(C1764="","",1/'3_pessoal'!C$53)</f>
        <v/>
      </c>
      <c r="E1764" s="12">
        <f>IF(C1764="",0,'3_pessoal'!FC$53)</f>
        <v>0</v>
      </c>
      <c r="F1764" s="33">
        <f>IF(C1764="",0,'3_pessoal'!FE$53)</f>
        <v>0</v>
      </c>
      <c r="G1764" s="12">
        <f t="shared" si="843"/>
        <v>0</v>
      </c>
      <c r="I1764" s="12">
        <f t="shared" si="868"/>
        <v>0</v>
      </c>
      <c r="J1764" s="12">
        <f t="shared" si="869"/>
        <v>0</v>
      </c>
      <c r="L1764" s="12">
        <f t="shared" si="844"/>
        <v>0</v>
      </c>
      <c r="M1764" s="33">
        <f t="shared" si="845"/>
        <v>0</v>
      </c>
      <c r="O1764" s="12">
        <f t="shared" si="846"/>
        <v>0</v>
      </c>
      <c r="P1764" s="33">
        <f t="shared" si="847"/>
        <v>0</v>
      </c>
      <c r="R1764" s="12">
        <f t="shared" si="848"/>
        <v>0</v>
      </c>
      <c r="S1764" s="33">
        <f t="shared" si="849"/>
        <v>0</v>
      </c>
      <c r="U1764" s="12">
        <f t="shared" si="850"/>
        <v>0</v>
      </c>
      <c r="V1764" s="33">
        <f t="shared" si="851"/>
        <v>0</v>
      </c>
      <c r="X1764" s="12">
        <f t="shared" si="852"/>
        <v>0</v>
      </c>
      <c r="Y1764" s="33">
        <f t="shared" si="853"/>
        <v>0</v>
      </c>
      <c r="AA1764" s="12">
        <f t="shared" si="854"/>
        <v>0</v>
      </c>
      <c r="AB1764" s="33">
        <f t="shared" si="855"/>
        <v>0</v>
      </c>
      <c r="AD1764" s="12">
        <f t="shared" si="856"/>
        <v>0</v>
      </c>
      <c r="AE1764" s="33">
        <f t="shared" si="857"/>
        <v>0</v>
      </c>
      <c r="AG1764" s="12">
        <f t="shared" si="858"/>
        <v>0</v>
      </c>
      <c r="AH1764" s="33">
        <f t="shared" si="859"/>
        <v>0</v>
      </c>
      <c r="AJ1764" s="12">
        <f t="shared" si="860"/>
        <v>0</v>
      </c>
      <c r="AK1764" s="33">
        <f t="shared" si="861"/>
        <v>0</v>
      </c>
      <c r="AM1764" s="12">
        <f t="shared" si="862"/>
        <v>0</v>
      </c>
      <c r="AN1764" s="33">
        <f t="shared" si="863"/>
        <v>0</v>
      </c>
      <c r="AP1764" s="12">
        <f t="shared" si="864"/>
        <v>0</v>
      </c>
      <c r="AQ1764" s="33">
        <f t="shared" si="865"/>
        <v>0</v>
      </c>
      <c r="AS1764" s="12">
        <f t="shared" si="866"/>
        <v>0</v>
      </c>
      <c r="AT1764" s="33">
        <f t="shared" si="867"/>
        <v>0</v>
      </c>
      <c r="AU1764" s="158" t="str">
        <f>IF(C1764="","",VLOOKUP(B1764,apoio!P:S,4,0))</f>
        <v/>
      </c>
    </row>
    <row r="1765" spans="1:47" ht="15" customHeight="1" x14ac:dyDescent="0.25">
      <c r="A1765" s="10" t="str">
        <f>IF('1_geral'!$D$54="","",'1_geral'!$A$54)</f>
        <v/>
      </c>
      <c r="B1765" s="48" t="str">
        <f>IF('1_geral'!$G$54="","",'1_geral'!$G$54)</f>
        <v/>
      </c>
      <c r="C1765" s="48" t="str">
        <f>IF('1_geral'!$D$54="","",'1_geral'!$D$54)</f>
        <v/>
      </c>
      <c r="D1765" s="35" t="str">
        <f>IF(C1765="","",1/'3_pessoal'!C$54)</f>
        <v/>
      </c>
      <c r="E1765" s="11">
        <f>IF(C1765="",0,'3_pessoal'!FC$54)</f>
        <v>0</v>
      </c>
      <c r="F1765" s="108">
        <f>IF(C1765="",0,'3_pessoal'!FE$54)</f>
        <v>0</v>
      </c>
      <c r="G1765" s="11">
        <f t="shared" si="843"/>
        <v>0</v>
      </c>
      <c r="I1765" s="11">
        <f t="shared" si="868"/>
        <v>0</v>
      </c>
      <c r="J1765" s="112">
        <f t="shared" si="869"/>
        <v>0</v>
      </c>
      <c r="L1765" s="11">
        <f t="shared" si="844"/>
        <v>0</v>
      </c>
      <c r="M1765" s="108">
        <f t="shared" si="845"/>
        <v>0</v>
      </c>
      <c r="O1765" s="11">
        <f t="shared" si="846"/>
        <v>0</v>
      </c>
      <c r="P1765" s="108">
        <f t="shared" si="847"/>
        <v>0</v>
      </c>
      <c r="R1765" s="11">
        <f t="shared" si="848"/>
        <v>0</v>
      </c>
      <c r="S1765" s="108">
        <f t="shared" si="849"/>
        <v>0</v>
      </c>
      <c r="U1765" s="11">
        <f t="shared" si="850"/>
        <v>0</v>
      </c>
      <c r="V1765" s="108">
        <f t="shared" si="851"/>
        <v>0</v>
      </c>
      <c r="X1765" s="11">
        <f t="shared" si="852"/>
        <v>0</v>
      </c>
      <c r="Y1765" s="108">
        <f t="shared" si="853"/>
        <v>0</v>
      </c>
      <c r="AA1765" s="11">
        <f t="shared" si="854"/>
        <v>0</v>
      </c>
      <c r="AB1765" s="108">
        <f t="shared" si="855"/>
        <v>0</v>
      </c>
      <c r="AD1765" s="11">
        <f t="shared" si="856"/>
        <v>0</v>
      </c>
      <c r="AE1765" s="108">
        <f t="shared" si="857"/>
        <v>0</v>
      </c>
      <c r="AG1765" s="11">
        <f t="shared" si="858"/>
        <v>0</v>
      </c>
      <c r="AH1765" s="108">
        <f t="shared" si="859"/>
        <v>0</v>
      </c>
      <c r="AJ1765" s="11">
        <f t="shared" si="860"/>
        <v>0</v>
      </c>
      <c r="AK1765" s="108">
        <f t="shared" si="861"/>
        <v>0</v>
      </c>
      <c r="AM1765" s="11">
        <f t="shared" si="862"/>
        <v>0</v>
      </c>
      <c r="AN1765" s="108">
        <f t="shared" si="863"/>
        <v>0</v>
      </c>
      <c r="AP1765" s="11">
        <f t="shared" si="864"/>
        <v>0</v>
      </c>
      <c r="AQ1765" s="108">
        <f t="shared" si="865"/>
        <v>0</v>
      </c>
      <c r="AS1765" s="11">
        <f t="shared" si="866"/>
        <v>0</v>
      </c>
      <c r="AT1765" s="108">
        <f t="shared" si="867"/>
        <v>0</v>
      </c>
      <c r="AU1765" s="158" t="str">
        <f>IF(C1765="","",VLOOKUP(B1765,apoio!P:S,4,0))</f>
        <v/>
      </c>
    </row>
    <row r="1766" spans="1:47" ht="15" customHeight="1" x14ac:dyDescent="0.25">
      <c r="A1766" s="7" t="str">
        <f>IF('1_geral'!$D$55="","",'1_geral'!$A$55)</f>
        <v/>
      </c>
      <c r="B1766" s="49" t="str">
        <f>IF('1_geral'!$G$55="","",'1_geral'!$G$55)</f>
        <v/>
      </c>
      <c r="C1766" s="49" t="str">
        <f>IF('1_geral'!$D$55="","",'1_geral'!$D$55)</f>
        <v/>
      </c>
      <c r="D1766" s="35" t="str">
        <f>IF(C1766="","",1/'3_pessoal'!C$55)</f>
        <v/>
      </c>
      <c r="E1766" s="12">
        <f>IF(C1766="",0,'3_pessoal'!FC$55)</f>
        <v>0</v>
      </c>
      <c r="F1766" s="33">
        <f>IF(C1766="",0,'3_pessoal'!FE$55)</f>
        <v>0</v>
      </c>
      <c r="G1766" s="12">
        <f t="shared" si="843"/>
        <v>0</v>
      </c>
      <c r="I1766" s="12">
        <f t="shared" si="868"/>
        <v>0</v>
      </c>
      <c r="J1766" s="12">
        <f t="shared" si="869"/>
        <v>0</v>
      </c>
      <c r="L1766" s="12">
        <f t="shared" si="844"/>
        <v>0</v>
      </c>
      <c r="M1766" s="33">
        <f t="shared" si="845"/>
        <v>0</v>
      </c>
      <c r="O1766" s="12">
        <f t="shared" si="846"/>
        <v>0</v>
      </c>
      <c r="P1766" s="33">
        <f t="shared" si="847"/>
        <v>0</v>
      </c>
      <c r="R1766" s="12">
        <f t="shared" si="848"/>
        <v>0</v>
      </c>
      <c r="S1766" s="33">
        <f t="shared" si="849"/>
        <v>0</v>
      </c>
      <c r="U1766" s="12">
        <f t="shared" si="850"/>
        <v>0</v>
      </c>
      <c r="V1766" s="33">
        <f t="shared" si="851"/>
        <v>0</v>
      </c>
      <c r="X1766" s="12">
        <f t="shared" si="852"/>
        <v>0</v>
      </c>
      <c r="Y1766" s="33">
        <f t="shared" si="853"/>
        <v>0</v>
      </c>
      <c r="AA1766" s="12">
        <f t="shared" si="854"/>
        <v>0</v>
      </c>
      <c r="AB1766" s="33">
        <f t="shared" si="855"/>
        <v>0</v>
      </c>
      <c r="AD1766" s="12">
        <f t="shared" si="856"/>
        <v>0</v>
      </c>
      <c r="AE1766" s="33">
        <f t="shared" si="857"/>
        <v>0</v>
      </c>
      <c r="AG1766" s="12">
        <f t="shared" si="858"/>
        <v>0</v>
      </c>
      <c r="AH1766" s="33">
        <f t="shared" si="859"/>
        <v>0</v>
      </c>
      <c r="AJ1766" s="12">
        <f t="shared" si="860"/>
        <v>0</v>
      </c>
      <c r="AK1766" s="33">
        <f t="shared" si="861"/>
        <v>0</v>
      </c>
      <c r="AM1766" s="12">
        <f t="shared" si="862"/>
        <v>0</v>
      </c>
      <c r="AN1766" s="33">
        <f t="shared" si="863"/>
        <v>0</v>
      </c>
      <c r="AP1766" s="12">
        <f t="shared" si="864"/>
        <v>0</v>
      </c>
      <c r="AQ1766" s="33">
        <f t="shared" si="865"/>
        <v>0</v>
      </c>
      <c r="AS1766" s="12">
        <f t="shared" si="866"/>
        <v>0</v>
      </c>
      <c r="AT1766" s="33">
        <f t="shared" si="867"/>
        <v>0</v>
      </c>
      <c r="AU1766" s="158" t="str">
        <f>IF(C1766="","",VLOOKUP(B1766,apoio!P:S,4,0))</f>
        <v/>
      </c>
    </row>
    <row r="1767" spans="1:47" ht="15" customHeight="1" x14ac:dyDescent="0.25">
      <c r="A1767" s="10" t="str">
        <f>IF('1_geral'!$D$56="","",'1_geral'!$A$56)</f>
        <v/>
      </c>
      <c r="B1767" s="48" t="str">
        <f>IF('1_geral'!$G$56="","",'1_geral'!$G$56)</f>
        <v/>
      </c>
      <c r="C1767" s="48" t="str">
        <f>IF('1_geral'!$D$56="","",'1_geral'!$D$56)</f>
        <v/>
      </c>
      <c r="D1767" s="35" t="str">
        <f>IF(C1767="","",1/'3_pessoal'!C$56)</f>
        <v/>
      </c>
      <c r="E1767" s="11">
        <f>IF(C1767="",0,'3_pessoal'!FC$56)</f>
        <v>0</v>
      </c>
      <c r="F1767" s="108">
        <f>IF(C1767="",0,'3_pessoal'!FE$56)</f>
        <v>0</v>
      </c>
      <c r="G1767" s="11">
        <f t="shared" si="843"/>
        <v>0</v>
      </c>
      <c r="I1767" s="11">
        <f t="shared" si="868"/>
        <v>0</v>
      </c>
      <c r="J1767" s="112">
        <f t="shared" si="869"/>
        <v>0</v>
      </c>
      <c r="L1767" s="11">
        <f t="shared" si="844"/>
        <v>0</v>
      </c>
      <c r="M1767" s="108">
        <f t="shared" si="845"/>
        <v>0</v>
      </c>
      <c r="O1767" s="11">
        <f t="shared" si="846"/>
        <v>0</v>
      </c>
      <c r="P1767" s="108">
        <f t="shared" si="847"/>
        <v>0</v>
      </c>
      <c r="R1767" s="11">
        <f t="shared" si="848"/>
        <v>0</v>
      </c>
      <c r="S1767" s="108">
        <f t="shared" si="849"/>
        <v>0</v>
      </c>
      <c r="U1767" s="11">
        <f t="shared" si="850"/>
        <v>0</v>
      </c>
      <c r="V1767" s="108">
        <f t="shared" si="851"/>
        <v>0</v>
      </c>
      <c r="X1767" s="11">
        <f t="shared" si="852"/>
        <v>0</v>
      </c>
      <c r="Y1767" s="108">
        <f t="shared" si="853"/>
        <v>0</v>
      </c>
      <c r="AA1767" s="11">
        <f t="shared" si="854"/>
        <v>0</v>
      </c>
      <c r="AB1767" s="108">
        <f t="shared" si="855"/>
        <v>0</v>
      </c>
      <c r="AD1767" s="11">
        <f t="shared" si="856"/>
        <v>0</v>
      </c>
      <c r="AE1767" s="108">
        <f t="shared" si="857"/>
        <v>0</v>
      </c>
      <c r="AG1767" s="11">
        <f t="shared" si="858"/>
        <v>0</v>
      </c>
      <c r="AH1767" s="108">
        <f t="shared" si="859"/>
        <v>0</v>
      </c>
      <c r="AJ1767" s="11">
        <f t="shared" si="860"/>
        <v>0</v>
      </c>
      <c r="AK1767" s="108">
        <f t="shared" si="861"/>
        <v>0</v>
      </c>
      <c r="AM1767" s="11">
        <f t="shared" si="862"/>
        <v>0</v>
      </c>
      <c r="AN1767" s="108">
        <f t="shared" si="863"/>
        <v>0</v>
      </c>
      <c r="AP1767" s="11">
        <f t="shared" si="864"/>
        <v>0</v>
      </c>
      <c r="AQ1767" s="108">
        <f t="shared" si="865"/>
        <v>0</v>
      </c>
      <c r="AS1767" s="11">
        <f t="shared" si="866"/>
        <v>0</v>
      </c>
      <c r="AT1767" s="108">
        <f t="shared" si="867"/>
        <v>0</v>
      </c>
      <c r="AU1767" s="158" t="str">
        <f>IF(C1767="","",VLOOKUP(B1767,apoio!P:S,4,0))</f>
        <v/>
      </c>
    </row>
    <row r="1768" spans="1:47" ht="15" customHeight="1" x14ac:dyDescent="0.25">
      <c r="A1768" s="7" t="str">
        <f>IF('1_geral'!$D$57="","",'1_geral'!$A$57)</f>
        <v/>
      </c>
      <c r="B1768" s="49" t="str">
        <f>IF('1_geral'!$G$57="","",'1_geral'!$G$57)</f>
        <v/>
      </c>
      <c r="C1768" s="49" t="str">
        <f>IF('1_geral'!$D$57="","",'1_geral'!$D$57)</f>
        <v/>
      </c>
      <c r="D1768" s="35" t="str">
        <f>IF(C1768="","",1/'3_pessoal'!C$57)</f>
        <v/>
      </c>
      <c r="E1768" s="12">
        <f>IF(C1768="",0,'3_pessoal'!FC$57)</f>
        <v>0</v>
      </c>
      <c r="F1768" s="33">
        <f>IF(C1768="",0,'3_pessoal'!FE$57)</f>
        <v>0</v>
      </c>
      <c r="G1768" s="12">
        <f t="shared" si="843"/>
        <v>0</v>
      </c>
      <c r="I1768" s="12">
        <f t="shared" si="868"/>
        <v>0</v>
      </c>
      <c r="J1768" s="12">
        <f t="shared" si="869"/>
        <v>0</v>
      </c>
      <c r="L1768" s="12">
        <f t="shared" si="844"/>
        <v>0</v>
      </c>
      <c r="M1768" s="33">
        <f t="shared" si="845"/>
        <v>0</v>
      </c>
      <c r="O1768" s="12">
        <f t="shared" si="846"/>
        <v>0</v>
      </c>
      <c r="P1768" s="33">
        <f t="shared" si="847"/>
        <v>0</v>
      </c>
      <c r="R1768" s="12">
        <f t="shared" si="848"/>
        <v>0</v>
      </c>
      <c r="S1768" s="33">
        <f t="shared" si="849"/>
        <v>0</v>
      </c>
      <c r="U1768" s="12">
        <f t="shared" si="850"/>
        <v>0</v>
      </c>
      <c r="V1768" s="33">
        <f t="shared" si="851"/>
        <v>0</v>
      </c>
      <c r="X1768" s="12">
        <f t="shared" si="852"/>
        <v>0</v>
      </c>
      <c r="Y1768" s="33">
        <f t="shared" si="853"/>
        <v>0</v>
      </c>
      <c r="AA1768" s="12">
        <f t="shared" si="854"/>
        <v>0</v>
      </c>
      <c r="AB1768" s="33">
        <f t="shared" si="855"/>
        <v>0</v>
      </c>
      <c r="AD1768" s="12">
        <f t="shared" si="856"/>
        <v>0</v>
      </c>
      <c r="AE1768" s="33">
        <f t="shared" si="857"/>
        <v>0</v>
      </c>
      <c r="AG1768" s="12">
        <f t="shared" si="858"/>
        <v>0</v>
      </c>
      <c r="AH1768" s="33">
        <f t="shared" si="859"/>
        <v>0</v>
      </c>
      <c r="AJ1768" s="12">
        <f t="shared" si="860"/>
        <v>0</v>
      </c>
      <c r="AK1768" s="33">
        <f t="shared" si="861"/>
        <v>0</v>
      </c>
      <c r="AM1768" s="12">
        <f t="shared" si="862"/>
        <v>0</v>
      </c>
      <c r="AN1768" s="33">
        <f t="shared" si="863"/>
        <v>0</v>
      </c>
      <c r="AP1768" s="12">
        <f t="shared" si="864"/>
        <v>0</v>
      </c>
      <c r="AQ1768" s="33">
        <f t="shared" si="865"/>
        <v>0</v>
      </c>
      <c r="AS1768" s="12">
        <f t="shared" si="866"/>
        <v>0</v>
      </c>
      <c r="AT1768" s="33">
        <f t="shared" si="867"/>
        <v>0</v>
      </c>
      <c r="AU1768" s="158" t="str">
        <f>IF(C1768="","",VLOOKUP(B1768,apoio!P:S,4,0))</f>
        <v/>
      </c>
    </row>
    <row r="1769" spans="1:47" ht="15" customHeight="1" x14ac:dyDescent="0.25">
      <c r="A1769" s="10" t="str">
        <f>IF('1_geral'!$D$58="","",'1_geral'!$A$58)</f>
        <v/>
      </c>
      <c r="B1769" s="48" t="str">
        <f>IF('1_geral'!$G$58="","",'1_geral'!$G$58)</f>
        <v/>
      </c>
      <c r="C1769" s="48" t="str">
        <f>IF('1_geral'!$D$58="","",'1_geral'!$D$58)</f>
        <v/>
      </c>
      <c r="D1769" s="35" t="str">
        <f>IF(C1769="","",1/'3_pessoal'!C$58)</f>
        <v/>
      </c>
      <c r="E1769" s="11">
        <f>IF(C1769="",0,'3_pessoal'!FC$58)</f>
        <v>0</v>
      </c>
      <c r="F1769" s="108">
        <f>IF(C1769="",0,'3_pessoal'!FE$58)</f>
        <v>0</v>
      </c>
      <c r="G1769" s="11">
        <f t="shared" si="843"/>
        <v>0</v>
      </c>
      <c r="I1769" s="11">
        <f t="shared" si="868"/>
        <v>0</v>
      </c>
      <c r="J1769" s="112">
        <f t="shared" si="869"/>
        <v>0</v>
      </c>
      <c r="L1769" s="11">
        <f t="shared" si="844"/>
        <v>0</v>
      </c>
      <c r="M1769" s="108">
        <f t="shared" si="845"/>
        <v>0</v>
      </c>
      <c r="O1769" s="11">
        <f t="shared" si="846"/>
        <v>0</v>
      </c>
      <c r="P1769" s="108">
        <f t="shared" si="847"/>
        <v>0</v>
      </c>
      <c r="R1769" s="11">
        <f t="shared" si="848"/>
        <v>0</v>
      </c>
      <c r="S1769" s="108">
        <f t="shared" si="849"/>
        <v>0</v>
      </c>
      <c r="U1769" s="11">
        <f t="shared" si="850"/>
        <v>0</v>
      </c>
      <c r="V1769" s="108">
        <f t="shared" si="851"/>
        <v>0</v>
      </c>
      <c r="X1769" s="11">
        <f t="shared" si="852"/>
        <v>0</v>
      </c>
      <c r="Y1769" s="108">
        <f t="shared" si="853"/>
        <v>0</v>
      </c>
      <c r="AA1769" s="11">
        <f t="shared" si="854"/>
        <v>0</v>
      </c>
      <c r="AB1769" s="108">
        <f t="shared" si="855"/>
        <v>0</v>
      </c>
      <c r="AD1769" s="11">
        <f t="shared" si="856"/>
        <v>0</v>
      </c>
      <c r="AE1769" s="108">
        <f t="shared" si="857"/>
        <v>0</v>
      </c>
      <c r="AG1769" s="11">
        <f t="shared" si="858"/>
        <v>0</v>
      </c>
      <c r="AH1769" s="108">
        <f t="shared" si="859"/>
        <v>0</v>
      </c>
      <c r="AJ1769" s="11">
        <f t="shared" si="860"/>
        <v>0</v>
      </c>
      <c r="AK1769" s="108">
        <f t="shared" si="861"/>
        <v>0</v>
      </c>
      <c r="AM1769" s="11">
        <f t="shared" si="862"/>
        <v>0</v>
      </c>
      <c r="AN1769" s="108">
        <f t="shared" si="863"/>
        <v>0</v>
      </c>
      <c r="AP1769" s="11">
        <f t="shared" si="864"/>
        <v>0</v>
      </c>
      <c r="AQ1769" s="108">
        <f t="shared" si="865"/>
        <v>0</v>
      </c>
      <c r="AS1769" s="11">
        <f t="shared" si="866"/>
        <v>0</v>
      </c>
      <c r="AT1769" s="108">
        <f t="shared" si="867"/>
        <v>0</v>
      </c>
      <c r="AU1769" s="158" t="str">
        <f>IF(C1769="","",VLOOKUP(B1769,apoio!P:S,4,0))</f>
        <v/>
      </c>
    </row>
    <row r="1770" spans="1:47" ht="15" customHeight="1" x14ac:dyDescent="0.25">
      <c r="A1770" s="47" t="str">
        <f>IF('1_geral'!$D$59="","",'1_geral'!$A$59)</f>
        <v/>
      </c>
      <c r="B1770" s="50" t="str">
        <f>IF('1_geral'!$G$59="","",'1_geral'!$G$59)</f>
        <v/>
      </c>
      <c r="C1770" s="50" t="str">
        <f>IF('1_geral'!$D$59="","",'1_geral'!$D$59)</f>
        <v/>
      </c>
      <c r="D1770" s="138" t="str">
        <f>IF(C1770="","",1/'3_pessoal'!C$59)</f>
        <v/>
      </c>
      <c r="E1770" s="13">
        <f>IF(C1770="",0,'3_pessoal'!FC$59)</f>
        <v>0</v>
      </c>
      <c r="F1770" s="34">
        <f>IF(C1770="",0,'3_pessoal'!FE$59)</f>
        <v>0</v>
      </c>
      <c r="G1770" s="13">
        <f t="shared" si="843"/>
        <v>0</v>
      </c>
      <c r="H1770" s="4"/>
      <c r="I1770" s="13">
        <f t="shared" si="868"/>
        <v>0</v>
      </c>
      <c r="J1770" s="13">
        <f t="shared" si="869"/>
        <v>0</v>
      </c>
      <c r="K1770" s="4"/>
      <c r="L1770" s="13">
        <f t="shared" si="844"/>
        <v>0</v>
      </c>
      <c r="M1770" s="34">
        <f t="shared" si="845"/>
        <v>0</v>
      </c>
      <c r="N1770" s="492"/>
      <c r="O1770" s="13">
        <f t="shared" si="846"/>
        <v>0</v>
      </c>
      <c r="P1770" s="34">
        <f t="shared" si="847"/>
        <v>0</v>
      </c>
      <c r="Q1770" s="492"/>
      <c r="R1770" s="13">
        <f t="shared" si="848"/>
        <v>0</v>
      </c>
      <c r="S1770" s="34">
        <f t="shared" si="849"/>
        <v>0</v>
      </c>
      <c r="T1770" s="492"/>
      <c r="U1770" s="13">
        <f t="shared" si="850"/>
        <v>0</v>
      </c>
      <c r="V1770" s="34">
        <f t="shared" si="851"/>
        <v>0</v>
      </c>
      <c r="W1770" s="492"/>
      <c r="X1770" s="13">
        <f t="shared" si="852"/>
        <v>0</v>
      </c>
      <c r="Y1770" s="34">
        <f t="shared" si="853"/>
        <v>0</v>
      </c>
      <c r="Z1770" s="492"/>
      <c r="AA1770" s="13">
        <f t="shared" si="854"/>
        <v>0</v>
      </c>
      <c r="AB1770" s="34">
        <f t="shared" si="855"/>
        <v>0</v>
      </c>
      <c r="AC1770" s="492"/>
      <c r="AD1770" s="13">
        <f t="shared" si="856"/>
        <v>0</v>
      </c>
      <c r="AE1770" s="34">
        <f t="shared" si="857"/>
        <v>0</v>
      </c>
      <c r="AF1770" s="492"/>
      <c r="AG1770" s="13">
        <f t="shared" si="858"/>
        <v>0</v>
      </c>
      <c r="AH1770" s="34">
        <f t="shared" si="859"/>
        <v>0</v>
      </c>
      <c r="AI1770" s="492"/>
      <c r="AJ1770" s="13">
        <f t="shared" si="860"/>
        <v>0</v>
      </c>
      <c r="AK1770" s="34">
        <f t="shared" si="861"/>
        <v>0</v>
      </c>
      <c r="AL1770" s="492"/>
      <c r="AM1770" s="13">
        <f t="shared" si="862"/>
        <v>0</v>
      </c>
      <c r="AN1770" s="34">
        <f t="shared" si="863"/>
        <v>0</v>
      </c>
      <c r="AO1770" s="492"/>
      <c r="AP1770" s="13">
        <f t="shared" si="864"/>
        <v>0</v>
      </c>
      <c r="AQ1770" s="34">
        <f t="shared" si="865"/>
        <v>0</v>
      </c>
      <c r="AR1770" s="492"/>
      <c r="AS1770" s="13">
        <f t="shared" si="866"/>
        <v>0</v>
      </c>
      <c r="AT1770" s="34">
        <f t="shared" si="867"/>
        <v>0</v>
      </c>
      <c r="AU1770" s="158" t="str">
        <f>IF(C1770="","",VLOOKUP(B1770,apoio!P:S,4,0))</f>
        <v/>
      </c>
    </row>
  </sheetData>
  <mergeCells count="630">
    <mergeCell ref="E3:G3"/>
    <mergeCell ref="I4:J4"/>
    <mergeCell ref="L4:M4"/>
    <mergeCell ref="O4:P4"/>
    <mergeCell ref="R4:S4"/>
    <mergeCell ref="U4:V4"/>
    <mergeCell ref="E62:G62"/>
    <mergeCell ref="I63:J63"/>
    <mergeCell ref="L63:M63"/>
    <mergeCell ref="O63:P63"/>
    <mergeCell ref="R63:S63"/>
    <mergeCell ref="U63:V63"/>
    <mergeCell ref="AP4:AQ4"/>
    <mergeCell ref="AS4:AT4"/>
    <mergeCell ref="A6:A9"/>
    <mergeCell ref="B6:B9"/>
    <mergeCell ref="C6:C9"/>
    <mergeCell ref="E6:G6"/>
    <mergeCell ref="E7:E9"/>
    <mergeCell ref="F7:F9"/>
    <mergeCell ref="G7:G9"/>
    <mergeCell ref="X4:Y4"/>
    <mergeCell ref="AA4:AB4"/>
    <mergeCell ref="AD4:AE4"/>
    <mergeCell ref="AG4:AH4"/>
    <mergeCell ref="AJ4:AK4"/>
    <mergeCell ref="AM4:AN4"/>
    <mergeCell ref="E121:G121"/>
    <mergeCell ref="I122:J122"/>
    <mergeCell ref="L122:M122"/>
    <mergeCell ref="O122:P122"/>
    <mergeCell ref="R122:S122"/>
    <mergeCell ref="U122:V122"/>
    <mergeCell ref="AP63:AQ63"/>
    <mergeCell ref="AS63:AT63"/>
    <mergeCell ref="A65:A68"/>
    <mergeCell ref="B65:B68"/>
    <mergeCell ref="C65:C68"/>
    <mergeCell ref="E65:G65"/>
    <mergeCell ref="E66:E68"/>
    <mergeCell ref="F66:F68"/>
    <mergeCell ref="G66:G68"/>
    <mergeCell ref="X63:Y63"/>
    <mergeCell ref="AA63:AB63"/>
    <mergeCell ref="AD63:AE63"/>
    <mergeCell ref="AG63:AH63"/>
    <mergeCell ref="AJ63:AK63"/>
    <mergeCell ref="AM63:AN63"/>
    <mergeCell ref="E180:G180"/>
    <mergeCell ref="I181:J181"/>
    <mergeCell ref="L181:M181"/>
    <mergeCell ref="O181:P181"/>
    <mergeCell ref="R181:S181"/>
    <mergeCell ref="U181:V181"/>
    <mergeCell ref="AP122:AQ122"/>
    <mergeCell ref="AS122:AT122"/>
    <mergeCell ref="A124:A127"/>
    <mergeCell ref="B124:B127"/>
    <mergeCell ref="C124:C127"/>
    <mergeCell ref="E124:G124"/>
    <mergeCell ref="E125:E127"/>
    <mergeCell ref="F125:F127"/>
    <mergeCell ref="G125:G127"/>
    <mergeCell ref="X122:Y122"/>
    <mergeCell ref="AA122:AB122"/>
    <mergeCell ref="AD122:AE122"/>
    <mergeCell ref="AG122:AH122"/>
    <mergeCell ref="AJ122:AK122"/>
    <mergeCell ref="AM122:AN122"/>
    <mergeCell ref="E239:G239"/>
    <mergeCell ref="I240:J240"/>
    <mergeCell ref="L240:M240"/>
    <mergeCell ref="O240:P240"/>
    <mergeCell ref="R240:S240"/>
    <mergeCell ref="U240:V240"/>
    <mergeCell ref="AP181:AQ181"/>
    <mergeCell ref="AS181:AT181"/>
    <mergeCell ref="A183:A186"/>
    <mergeCell ref="B183:B186"/>
    <mergeCell ref="C183:C186"/>
    <mergeCell ref="E183:G183"/>
    <mergeCell ref="E184:E186"/>
    <mergeCell ref="F184:F186"/>
    <mergeCell ref="G184:G186"/>
    <mergeCell ref="X181:Y181"/>
    <mergeCell ref="AA181:AB181"/>
    <mergeCell ref="AD181:AE181"/>
    <mergeCell ref="AG181:AH181"/>
    <mergeCell ref="AJ181:AK181"/>
    <mergeCell ref="AM181:AN181"/>
    <mergeCell ref="E298:G298"/>
    <mergeCell ref="I299:J299"/>
    <mergeCell ref="L299:M299"/>
    <mergeCell ref="O299:P299"/>
    <mergeCell ref="R299:S299"/>
    <mergeCell ref="U299:V299"/>
    <mergeCell ref="AP240:AQ240"/>
    <mergeCell ref="AS240:AT240"/>
    <mergeCell ref="A242:A245"/>
    <mergeCell ref="B242:B245"/>
    <mergeCell ref="C242:C245"/>
    <mergeCell ref="E242:G242"/>
    <mergeCell ref="E243:E245"/>
    <mergeCell ref="F243:F245"/>
    <mergeCell ref="G243:G245"/>
    <mergeCell ref="X240:Y240"/>
    <mergeCell ref="AA240:AB240"/>
    <mergeCell ref="AD240:AE240"/>
    <mergeCell ref="AG240:AH240"/>
    <mergeCell ref="AJ240:AK240"/>
    <mergeCell ref="AM240:AN240"/>
    <mergeCell ref="E357:G357"/>
    <mergeCell ref="I358:J358"/>
    <mergeCell ref="L358:M358"/>
    <mergeCell ref="O358:P358"/>
    <mergeCell ref="R358:S358"/>
    <mergeCell ref="U358:V358"/>
    <mergeCell ref="AP299:AQ299"/>
    <mergeCell ref="AS299:AT299"/>
    <mergeCell ref="A301:A304"/>
    <mergeCell ref="B301:B304"/>
    <mergeCell ref="C301:C304"/>
    <mergeCell ref="E301:G301"/>
    <mergeCell ref="E302:E304"/>
    <mergeCell ref="F302:F304"/>
    <mergeCell ref="G302:G304"/>
    <mergeCell ref="X299:Y299"/>
    <mergeCell ref="AA299:AB299"/>
    <mergeCell ref="AD299:AE299"/>
    <mergeCell ref="AG299:AH299"/>
    <mergeCell ref="AJ299:AK299"/>
    <mergeCell ref="AM299:AN299"/>
    <mergeCell ref="E416:G416"/>
    <mergeCell ref="I417:J417"/>
    <mergeCell ref="L417:M417"/>
    <mergeCell ref="O417:P417"/>
    <mergeCell ref="R417:S417"/>
    <mergeCell ref="U417:V417"/>
    <mergeCell ref="AP358:AQ358"/>
    <mergeCell ref="AS358:AT358"/>
    <mergeCell ref="A360:A363"/>
    <mergeCell ref="B360:B363"/>
    <mergeCell ref="C360:C363"/>
    <mergeCell ref="E360:G360"/>
    <mergeCell ref="E361:E363"/>
    <mergeCell ref="F361:F363"/>
    <mergeCell ref="G361:G363"/>
    <mergeCell ref="X358:Y358"/>
    <mergeCell ref="AA358:AB358"/>
    <mergeCell ref="AD358:AE358"/>
    <mergeCell ref="AG358:AH358"/>
    <mergeCell ref="AJ358:AK358"/>
    <mergeCell ref="AM358:AN358"/>
    <mergeCell ref="E475:G475"/>
    <mergeCell ref="I476:J476"/>
    <mergeCell ref="L476:M476"/>
    <mergeCell ref="O476:P476"/>
    <mergeCell ref="R476:S476"/>
    <mergeCell ref="U476:V476"/>
    <mergeCell ref="AP417:AQ417"/>
    <mergeCell ref="AS417:AT417"/>
    <mergeCell ref="A419:A422"/>
    <mergeCell ref="B419:B422"/>
    <mergeCell ref="C419:C422"/>
    <mergeCell ref="E419:G419"/>
    <mergeCell ref="E420:E422"/>
    <mergeCell ref="F420:F422"/>
    <mergeCell ref="G420:G422"/>
    <mergeCell ref="X417:Y417"/>
    <mergeCell ref="AA417:AB417"/>
    <mergeCell ref="AD417:AE417"/>
    <mergeCell ref="AG417:AH417"/>
    <mergeCell ref="AJ417:AK417"/>
    <mergeCell ref="AM417:AN417"/>
    <mergeCell ref="E534:G534"/>
    <mergeCell ref="I535:J535"/>
    <mergeCell ref="L535:M535"/>
    <mergeCell ref="O535:P535"/>
    <mergeCell ref="R535:S535"/>
    <mergeCell ref="U535:V535"/>
    <mergeCell ref="AP476:AQ476"/>
    <mergeCell ref="AS476:AT476"/>
    <mergeCell ref="A478:A481"/>
    <mergeCell ref="B478:B481"/>
    <mergeCell ref="C478:C481"/>
    <mergeCell ref="E478:G478"/>
    <mergeCell ref="E479:E481"/>
    <mergeCell ref="F479:F481"/>
    <mergeCell ref="G479:G481"/>
    <mergeCell ref="X476:Y476"/>
    <mergeCell ref="AA476:AB476"/>
    <mergeCell ref="AD476:AE476"/>
    <mergeCell ref="AG476:AH476"/>
    <mergeCell ref="AJ476:AK476"/>
    <mergeCell ref="AM476:AN476"/>
    <mergeCell ref="E593:G593"/>
    <mergeCell ref="I594:J594"/>
    <mergeCell ref="L594:M594"/>
    <mergeCell ref="O594:P594"/>
    <mergeCell ref="R594:S594"/>
    <mergeCell ref="U594:V594"/>
    <mergeCell ref="AP535:AQ535"/>
    <mergeCell ref="AS535:AT535"/>
    <mergeCell ref="A537:A540"/>
    <mergeCell ref="B537:B540"/>
    <mergeCell ref="C537:C540"/>
    <mergeCell ref="E537:G537"/>
    <mergeCell ref="E538:E540"/>
    <mergeCell ref="F538:F540"/>
    <mergeCell ref="G538:G540"/>
    <mergeCell ref="X535:Y535"/>
    <mergeCell ref="AA535:AB535"/>
    <mergeCell ref="AD535:AE535"/>
    <mergeCell ref="AG535:AH535"/>
    <mergeCell ref="AJ535:AK535"/>
    <mergeCell ref="AM535:AN535"/>
    <mergeCell ref="E652:G652"/>
    <mergeCell ref="I653:J653"/>
    <mergeCell ref="L653:M653"/>
    <mergeCell ref="O653:P653"/>
    <mergeCell ref="R653:S653"/>
    <mergeCell ref="U653:V653"/>
    <mergeCell ref="AP594:AQ594"/>
    <mergeCell ref="AS594:AT594"/>
    <mergeCell ref="A596:A599"/>
    <mergeCell ref="B596:B599"/>
    <mergeCell ref="C596:C599"/>
    <mergeCell ref="E596:G596"/>
    <mergeCell ref="E597:E599"/>
    <mergeCell ref="F597:F599"/>
    <mergeCell ref="G597:G599"/>
    <mergeCell ref="X594:Y594"/>
    <mergeCell ref="AA594:AB594"/>
    <mergeCell ref="AD594:AE594"/>
    <mergeCell ref="AG594:AH594"/>
    <mergeCell ref="AJ594:AK594"/>
    <mergeCell ref="AM594:AN594"/>
    <mergeCell ref="E711:G711"/>
    <mergeCell ref="I712:J712"/>
    <mergeCell ref="L712:M712"/>
    <mergeCell ref="O712:P712"/>
    <mergeCell ref="R712:S712"/>
    <mergeCell ref="U712:V712"/>
    <mergeCell ref="AP653:AQ653"/>
    <mergeCell ref="AS653:AT653"/>
    <mergeCell ref="A655:A658"/>
    <mergeCell ref="B655:B658"/>
    <mergeCell ref="C655:C658"/>
    <mergeCell ref="E655:G655"/>
    <mergeCell ref="E656:E658"/>
    <mergeCell ref="F656:F658"/>
    <mergeCell ref="G656:G658"/>
    <mergeCell ref="X653:Y653"/>
    <mergeCell ref="AA653:AB653"/>
    <mergeCell ref="AD653:AE653"/>
    <mergeCell ref="AG653:AH653"/>
    <mergeCell ref="AJ653:AK653"/>
    <mergeCell ref="AM653:AN653"/>
    <mergeCell ref="E770:G770"/>
    <mergeCell ref="I771:J771"/>
    <mergeCell ref="L771:M771"/>
    <mergeCell ref="O771:P771"/>
    <mergeCell ref="R771:S771"/>
    <mergeCell ref="U771:V771"/>
    <mergeCell ref="AP712:AQ712"/>
    <mergeCell ref="AS712:AT712"/>
    <mergeCell ref="A714:A717"/>
    <mergeCell ref="B714:B717"/>
    <mergeCell ref="C714:C717"/>
    <mergeCell ref="E714:G714"/>
    <mergeCell ref="E715:E717"/>
    <mergeCell ref="F715:F717"/>
    <mergeCell ref="G715:G717"/>
    <mergeCell ref="X712:Y712"/>
    <mergeCell ref="AA712:AB712"/>
    <mergeCell ref="AD712:AE712"/>
    <mergeCell ref="AG712:AH712"/>
    <mergeCell ref="AJ712:AK712"/>
    <mergeCell ref="AM712:AN712"/>
    <mergeCell ref="E829:G829"/>
    <mergeCell ref="I830:J830"/>
    <mergeCell ref="L830:M830"/>
    <mergeCell ref="O830:P830"/>
    <mergeCell ref="R830:S830"/>
    <mergeCell ref="U830:V830"/>
    <mergeCell ref="AP771:AQ771"/>
    <mergeCell ref="AS771:AT771"/>
    <mergeCell ref="A773:A776"/>
    <mergeCell ref="B773:B776"/>
    <mergeCell ref="C773:C776"/>
    <mergeCell ref="E773:G773"/>
    <mergeCell ref="E774:E776"/>
    <mergeCell ref="F774:F776"/>
    <mergeCell ref="G774:G776"/>
    <mergeCell ref="X771:Y771"/>
    <mergeCell ref="AA771:AB771"/>
    <mergeCell ref="AD771:AE771"/>
    <mergeCell ref="AG771:AH771"/>
    <mergeCell ref="AJ771:AK771"/>
    <mergeCell ref="AM771:AN771"/>
    <mergeCell ref="E888:G888"/>
    <mergeCell ref="I889:J889"/>
    <mergeCell ref="L889:M889"/>
    <mergeCell ref="O889:P889"/>
    <mergeCell ref="R889:S889"/>
    <mergeCell ref="U889:V889"/>
    <mergeCell ref="AP830:AQ830"/>
    <mergeCell ref="AS830:AT830"/>
    <mergeCell ref="A832:A835"/>
    <mergeCell ref="B832:B835"/>
    <mergeCell ref="C832:C835"/>
    <mergeCell ref="E832:G832"/>
    <mergeCell ref="E833:E835"/>
    <mergeCell ref="F833:F835"/>
    <mergeCell ref="G833:G835"/>
    <mergeCell ref="X830:Y830"/>
    <mergeCell ref="AA830:AB830"/>
    <mergeCell ref="AD830:AE830"/>
    <mergeCell ref="AG830:AH830"/>
    <mergeCell ref="AJ830:AK830"/>
    <mergeCell ref="AM830:AN830"/>
    <mergeCell ref="E947:G947"/>
    <mergeCell ref="I948:J948"/>
    <mergeCell ref="L948:M948"/>
    <mergeCell ref="O948:P948"/>
    <mergeCell ref="R948:S948"/>
    <mergeCell ref="U948:V948"/>
    <mergeCell ref="AP889:AQ889"/>
    <mergeCell ref="AS889:AT889"/>
    <mergeCell ref="A891:A894"/>
    <mergeCell ref="B891:B894"/>
    <mergeCell ref="C891:C894"/>
    <mergeCell ref="E891:G891"/>
    <mergeCell ref="E892:E894"/>
    <mergeCell ref="F892:F894"/>
    <mergeCell ref="G892:G894"/>
    <mergeCell ref="X889:Y889"/>
    <mergeCell ref="AA889:AB889"/>
    <mergeCell ref="AD889:AE889"/>
    <mergeCell ref="AG889:AH889"/>
    <mergeCell ref="AJ889:AK889"/>
    <mergeCell ref="AM889:AN889"/>
    <mergeCell ref="E1006:G1006"/>
    <mergeCell ref="I1007:J1007"/>
    <mergeCell ref="L1007:M1007"/>
    <mergeCell ref="O1007:P1007"/>
    <mergeCell ref="R1007:S1007"/>
    <mergeCell ref="U1007:V1007"/>
    <mergeCell ref="AP948:AQ948"/>
    <mergeCell ref="AS948:AT948"/>
    <mergeCell ref="A950:A953"/>
    <mergeCell ref="B950:B953"/>
    <mergeCell ref="C950:C953"/>
    <mergeCell ref="E950:G950"/>
    <mergeCell ref="E951:E953"/>
    <mergeCell ref="F951:F953"/>
    <mergeCell ref="G951:G953"/>
    <mergeCell ref="X948:Y948"/>
    <mergeCell ref="AA948:AB948"/>
    <mergeCell ref="AD948:AE948"/>
    <mergeCell ref="AG948:AH948"/>
    <mergeCell ref="AJ948:AK948"/>
    <mergeCell ref="AM948:AN948"/>
    <mergeCell ref="E1065:G1065"/>
    <mergeCell ref="I1066:J1066"/>
    <mergeCell ref="L1066:M1066"/>
    <mergeCell ref="O1066:P1066"/>
    <mergeCell ref="R1066:S1066"/>
    <mergeCell ref="U1066:V1066"/>
    <mergeCell ref="AP1007:AQ1007"/>
    <mergeCell ref="AS1007:AT1007"/>
    <mergeCell ref="A1009:A1012"/>
    <mergeCell ref="B1009:B1012"/>
    <mergeCell ref="C1009:C1012"/>
    <mergeCell ref="E1009:G1009"/>
    <mergeCell ref="E1010:E1012"/>
    <mergeCell ref="F1010:F1012"/>
    <mergeCell ref="G1010:G1012"/>
    <mergeCell ref="X1007:Y1007"/>
    <mergeCell ref="AA1007:AB1007"/>
    <mergeCell ref="AD1007:AE1007"/>
    <mergeCell ref="AG1007:AH1007"/>
    <mergeCell ref="AJ1007:AK1007"/>
    <mergeCell ref="AM1007:AN1007"/>
    <mergeCell ref="E1124:G1124"/>
    <mergeCell ref="I1125:J1125"/>
    <mergeCell ref="L1125:M1125"/>
    <mergeCell ref="O1125:P1125"/>
    <mergeCell ref="R1125:S1125"/>
    <mergeCell ref="U1125:V1125"/>
    <mergeCell ref="AP1066:AQ1066"/>
    <mergeCell ref="AS1066:AT1066"/>
    <mergeCell ref="A1068:A1071"/>
    <mergeCell ref="B1068:B1071"/>
    <mergeCell ref="C1068:C1071"/>
    <mergeCell ref="E1068:G1068"/>
    <mergeCell ref="E1069:E1071"/>
    <mergeCell ref="F1069:F1071"/>
    <mergeCell ref="G1069:G1071"/>
    <mergeCell ref="X1066:Y1066"/>
    <mergeCell ref="AA1066:AB1066"/>
    <mergeCell ref="AD1066:AE1066"/>
    <mergeCell ref="AG1066:AH1066"/>
    <mergeCell ref="AJ1066:AK1066"/>
    <mergeCell ref="AM1066:AN1066"/>
    <mergeCell ref="E1183:G1183"/>
    <mergeCell ref="I1184:J1184"/>
    <mergeCell ref="L1184:M1184"/>
    <mergeCell ref="O1184:P1184"/>
    <mergeCell ref="R1184:S1184"/>
    <mergeCell ref="U1184:V1184"/>
    <mergeCell ref="AP1125:AQ1125"/>
    <mergeCell ref="AS1125:AT1125"/>
    <mergeCell ref="A1127:A1130"/>
    <mergeCell ref="B1127:B1130"/>
    <mergeCell ref="C1127:C1130"/>
    <mergeCell ref="E1127:G1127"/>
    <mergeCell ref="E1128:E1130"/>
    <mergeCell ref="F1128:F1130"/>
    <mergeCell ref="G1128:G1130"/>
    <mergeCell ref="X1125:Y1125"/>
    <mergeCell ref="AA1125:AB1125"/>
    <mergeCell ref="AD1125:AE1125"/>
    <mergeCell ref="AG1125:AH1125"/>
    <mergeCell ref="AJ1125:AK1125"/>
    <mergeCell ref="AM1125:AN1125"/>
    <mergeCell ref="E1242:G1242"/>
    <mergeCell ref="I1243:J1243"/>
    <mergeCell ref="L1243:M1243"/>
    <mergeCell ref="O1243:P1243"/>
    <mergeCell ref="R1243:S1243"/>
    <mergeCell ref="U1243:V1243"/>
    <mergeCell ref="AP1184:AQ1184"/>
    <mergeCell ref="AS1184:AT1184"/>
    <mergeCell ref="A1186:A1189"/>
    <mergeCell ref="B1186:B1189"/>
    <mergeCell ref="C1186:C1189"/>
    <mergeCell ref="E1186:G1186"/>
    <mergeCell ref="E1187:E1189"/>
    <mergeCell ref="F1187:F1189"/>
    <mergeCell ref="G1187:G1189"/>
    <mergeCell ref="X1184:Y1184"/>
    <mergeCell ref="AA1184:AB1184"/>
    <mergeCell ref="AD1184:AE1184"/>
    <mergeCell ref="AG1184:AH1184"/>
    <mergeCell ref="AJ1184:AK1184"/>
    <mergeCell ref="AM1184:AN1184"/>
    <mergeCell ref="E1301:G1301"/>
    <mergeCell ref="I1302:J1302"/>
    <mergeCell ref="L1302:M1302"/>
    <mergeCell ref="O1302:P1302"/>
    <mergeCell ref="R1302:S1302"/>
    <mergeCell ref="U1302:V1302"/>
    <mergeCell ref="AP1243:AQ1243"/>
    <mergeCell ref="AS1243:AT1243"/>
    <mergeCell ref="A1245:A1248"/>
    <mergeCell ref="B1245:B1248"/>
    <mergeCell ref="C1245:C1248"/>
    <mergeCell ref="E1245:G1245"/>
    <mergeCell ref="E1246:E1248"/>
    <mergeCell ref="F1246:F1248"/>
    <mergeCell ref="G1246:G1248"/>
    <mergeCell ref="X1243:Y1243"/>
    <mergeCell ref="AA1243:AB1243"/>
    <mergeCell ref="AD1243:AE1243"/>
    <mergeCell ref="AG1243:AH1243"/>
    <mergeCell ref="AJ1243:AK1243"/>
    <mergeCell ref="AM1243:AN1243"/>
    <mergeCell ref="E1360:G1360"/>
    <mergeCell ref="I1361:J1361"/>
    <mergeCell ref="L1361:M1361"/>
    <mergeCell ref="O1361:P1361"/>
    <mergeCell ref="R1361:S1361"/>
    <mergeCell ref="U1361:V1361"/>
    <mergeCell ref="AP1302:AQ1302"/>
    <mergeCell ref="AS1302:AT1302"/>
    <mergeCell ref="A1304:A1307"/>
    <mergeCell ref="B1304:B1307"/>
    <mergeCell ref="C1304:C1307"/>
    <mergeCell ref="E1304:G1304"/>
    <mergeCell ref="E1305:E1307"/>
    <mergeCell ref="F1305:F1307"/>
    <mergeCell ref="G1305:G1307"/>
    <mergeCell ref="X1302:Y1302"/>
    <mergeCell ref="AA1302:AB1302"/>
    <mergeCell ref="AD1302:AE1302"/>
    <mergeCell ref="AG1302:AH1302"/>
    <mergeCell ref="AJ1302:AK1302"/>
    <mergeCell ref="AM1302:AN1302"/>
    <mergeCell ref="E1419:G1419"/>
    <mergeCell ref="I1420:J1420"/>
    <mergeCell ref="L1420:M1420"/>
    <mergeCell ref="O1420:P1420"/>
    <mergeCell ref="R1420:S1420"/>
    <mergeCell ref="U1420:V1420"/>
    <mergeCell ref="AP1361:AQ1361"/>
    <mergeCell ref="AS1361:AT1361"/>
    <mergeCell ref="A1363:A1366"/>
    <mergeCell ref="B1363:B1366"/>
    <mergeCell ref="C1363:C1366"/>
    <mergeCell ref="E1363:G1363"/>
    <mergeCell ref="E1364:E1366"/>
    <mergeCell ref="F1364:F1366"/>
    <mergeCell ref="G1364:G1366"/>
    <mergeCell ref="X1361:Y1361"/>
    <mergeCell ref="AA1361:AB1361"/>
    <mergeCell ref="AD1361:AE1361"/>
    <mergeCell ref="AG1361:AH1361"/>
    <mergeCell ref="AJ1361:AK1361"/>
    <mergeCell ref="AM1361:AN1361"/>
    <mergeCell ref="E1478:G1478"/>
    <mergeCell ref="I1479:J1479"/>
    <mergeCell ref="L1479:M1479"/>
    <mergeCell ref="O1479:P1479"/>
    <mergeCell ref="R1479:S1479"/>
    <mergeCell ref="U1479:V1479"/>
    <mergeCell ref="AP1420:AQ1420"/>
    <mergeCell ref="AS1420:AT1420"/>
    <mergeCell ref="A1422:A1425"/>
    <mergeCell ref="B1422:B1425"/>
    <mergeCell ref="C1422:C1425"/>
    <mergeCell ref="E1422:G1422"/>
    <mergeCell ref="E1423:E1425"/>
    <mergeCell ref="F1423:F1425"/>
    <mergeCell ref="G1423:G1425"/>
    <mergeCell ref="X1420:Y1420"/>
    <mergeCell ref="AA1420:AB1420"/>
    <mergeCell ref="AD1420:AE1420"/>
    <mergeCell ref="AG1420:AH1420"/>
    <mergeCell ref="AJ1420:AK1420"/>
    <mergeCell ref="AM1420:AN1420"/>
    <mergeCell ref="E1537:G1537"/>
    <mergeCell ref="I1538:J1538"/>
    <mergeCell ref="L1538:M1538"/>
    <mergeCell ref="O1538:P1538"/>
    <mergeCell ref="R1538:S1538"/>
    <mergeCell ref="U1538:V1538"/>
    <mergeCell ref="AP1479:AQ1479"/>
    <mergeCell ref="AS1479:AT1479"/>
    <mergeCell ref="A1481:A1484"/>
    <mergeCell ref="B1481:B1484"/>
    <mergeCell ref="C1481:C1484"/>
    <mergeCell ref="E1481:G1481"/>
    <mergeCell ref="E1482:E1484"/>
    <mergeCell ref="F1482:F1484"/>
    <mergeCell ref="G1482:G1484"/>
    <mergeCell ref="X1479:Y1479"/>
    <mergeCell ref="AA1479:AB1479"/>
    <mergeCell ref="AD1479:AE1479"/>
    <mergeCell ref="AG1479:AH1479"/>
    <mergeCell ref="AJ1479:AK1479"/>
    <mergeCell ref="AM1479:AN1479"/>
    <mergeCell ref="E1596:G1596"/>
    <mergeCell ref="I1597:J1597"/>
    <mergeCell ref="L1597:M1597"/>
    <mergeCell ref="O1597:P1597"/>
    <mergeCell ref="R1597:S1597"/>
    <mergeCell ref="U1597:V1597"/>
    <mergeCell ref="AP1538:AQ1538"/>
    <mergeCell ref="AS1538:AT1538"/>
    <mergeCell ref="A1540:A1543"/>
    <mergeCell ref="B1540:B1543"/>
    <mergeCell ref="C1540:C1543"/>
    <mergeCell ref="E1540:G1540"/>
    <mergeCell ref="E1541:E1543"/>
    <mergeCell ref="F1541:F1543"/>
    <mergeCell ref="G1541:G1543"/>
    <mergeCell ref="X1538:Y1538"/>
    <mergeCell ref="AA1538:AB1538"/>
    <mergeCell ref="AD1538:AE1538"/>
    <mergeCell ref="AG1538:AH1538"/>
    <mergeCell ref="AJ1538:AK1538"/>
    <mergeCell ref="AM1538:AN1538"/>
    <mergeCell ref="E1655:G1655"/>
    <mergeCell ref="I1656:J1656"/>
    <mergeCell ref="L1656:M1656"/>
    <mergeCell ref="O1656:P1656"/>
    <mergeCell ref="R1656:S1656"/>
    <mergeCell ref="U1656:V1656"/>
    <mergeCell ref="AP1597:AQ1597"/>
    <mergeCell ref="AS1597:AT1597"/>
    <mergeCell ref="A1599:A1602"/>
    <mergeCell ref="B1599:B1602"/>
    <mergeCell ref="C1599:C1602"/>
    <mergeCell ref="E1599:G1599"/>
    <mergeCell ref="E1600:E1602"/>
    <mergeCell ref="F1600:F1602"/>
    <mergeCell ref="G1600:G1602"/>
    <mergeCell ref="X1597:Y1597"/>
    <mergeCell ref="AA1597:AB1597"/>
    <mergeCell ref="AD1597:AE1597"/>
    <mergeCell ref="AG1597:AH1597"/>
    <mergeCell ref="AJ1597:AK1597"/>
    <mergeCell ref="AM1597:AN1597"/>
    <mergeCell ref="E1714:G1714"/>
    <mergeCell ref="I1715:J1715"/>
    <mergeCell ref="L1715:M1715"/>
    <mergeCell ref="O1715:P1715"/>
    <mergeCell ref="R1715:S1715"/>
    <mergeCell ref="U1715:V1715"/>
    <mergeCell ref="AP1656:AQ1656"/>
    <mergeCell ref="AS1656:AT1656"/>
    <mergeCell ref="A1658:A1661"/>
    <mergeCell ref="B1658:B1661"/>
    <mergeCell ref="C1658:C1661"/>
    <mergeCell ref="E1658:G1658"/>
    <mergeCell ref="E1659:E1661"/>
    <mergeCell ref="F1659:F1661"/>
    <mergeCell ref="G1659:G1661"/>
    <mergeCell ref="X1656:Y1656"/>
    <mergeCell ref="AA1656:AB1656"/>
    <mergeCell ref="AD1656:AE1656"/>
    <mergeCell ref="AG1656:AH1656"/>
    <mergeCell ref="AJ1656:AK1656"/>
    <mergeCell ref="AM1656:AN1656"/>
    <mergeCell ref="AP1715:AQ1715"/>
    <mergeCell ref="AS1715:AT1715"/>
    <mergeCell ref="AD1715:AE1715"/>
    <mergeCell ref="AG1715:AH1715"/>
    <mergeCell ref="AJ1715:AK1715"/>
    <mergeCell ref="AM1715:AN1715"/>
    <mergeCell ref="A1717:A1720"/>
    <mergeCell ref="B1717:B1720"/>
    <mergeCell ref="C1717:C1720"/>
    <mergeCell ref="E1717:G1717"/>
    <mergeCell ref="E1718:E1720"/>
    <mergeCell ref="F1718:F1720"/>
    <mergeCell ref="G1718:G1720"/>
    <mergeCell ref="X1715:Y1715"/>
    <mergeCell ref="AA1715:AB1715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/>
  <dimension ref="A1:Q61"/>
  <sheetViews>
    <sheetView zoomScaleNormal="100" workbookViewId="0">
      <selection activeCell="D1" sqref="D1"/>
    </sheetView>
  </sheetViews>
  <sheetFormatPr defaultRowHeight="15" customHeight="1" x14ac:dyDescent="0.25"/>
  <cols>
    <col min="1" max="1" width="3.7109375" style="2" customWidth="1"/>
    <col min="2" max="2" width="16.7109375" style="2" customWidth="1"/>
    <col min="3" max="3" width="30.7109375" style="2" customWidth="1"/>
    <col min="4" max="4" width="60.7109375" style="2" customWidth="1"/>
    <col min="5" max="6" width="14.7109375" style="2" customWidth="1"/>
    <col min="7" max="7" width="16.7109375" style="2" customWidth="1"/>
    <col min="8" max="8" width="20.7109375" style="2" customWidth="1"/>
    <col min="9" max="9" width="2.7109375" style="2" customWidth="1"/>
    <col min="10" max="10" width="10.7109375" style="2" customWidth="1"/>
    <col min="11" max="11" width="2.7109375" style="2" customWidth="1"/>
    <col min="12" max="12" width="10.7109375" style="2" customWidth="1"/>
    <col min="13" max="13" width="2.7109375" style="2" customWidth="1"/>
    <col min="14" max="14" width="14.7109375" style="2" customWidth="1"/>
    <col min="15" max="15" width="2.7109375" style="2" customWidth="1"/>
    <col min="16" max="16" width="12.7109375" style="2" customWidth="1"/>
    <col min="17" max="17" width="13.85546875" style="2" customWidth="1"/>
    <col min="18" max="16384" width="9.140625" style="2"/>
  </cols>
  <sheetData>
    <row r="1" spans="1:17" ht="15" customHeight="1" x14ac:dyDescent="0.25">
      <c r="C1" s="3" t="s">
        <v>67</v>
      </c>
      <c r="D1" s="496"/>
      <c r="E1" s="6"/>
      <c r="G1" s="6"/>
      <c r="H1" s="51"/>
      <c r="I1" s="51"/>
      <c r="J1" s="51"/>
      <c r="K1" s="51"/>
      <c r="L1" s="51"/>
      <c r="M1" s="51"/>
      <c r="P1" s="8"/>
      <c r="Q1" s="8"/>
    </row>
    <row r="2" spans="1:17" ht="15" customHeight="1" x14ac:dyDescent="0.25">
      <c r="C2" s="27" t="s">
        <v>209</v>
      </c>
      <c r="D2" s="531" t="str">
        <f>IF(D1="","",VLOOKUP(D1,apoio!$D$4:$E$70,2,0))</f>
        <v/>
      </c>
      <c r="E2" s="531"/>
      <c r="G2" s="147"/>
      <c r="H2" s="528" t="str">
        <f>IF(ISNUMBER('3_pessoal'!N3),"Carga Horária (CH)","")</f>
        <v/>
      </c>
      <c r="I2" s="528"/>
      <c r="J2" s="528"/>
      <c r="K2" s="528"/>
      <c r="L2" s="527" t="str">
        <f>IF(ISNUMBER('3_pessoal'!N3),CONCATENATE(TEXT('3_pessoal'!G2,"0.0"),"min"),"")</f>
        <v/>
      </c>
      <c r="M2" s="527"/>
      <c r="N2" s="479"/>
      <c r="O2" s="479"/>
    </row>
    <row r="3" spans="1:17" ht="15" customHeight="1" x14ac:dyDescent="0.25">
      <c r="C3" s="3" t="s">
        <v>3330</v>
      </c>
      <c r="D3" s="147" t="str">
        <f>IFERROR(IF(E3="","",VLOOKUP(E3,chapanom,2,0)),"")</f>
        <v/>
      </c>
      <c r="E3" s="497"/>
      <c r="G3" s="446"/>
      <c r="H3" s="528" t="str">
        <f>IF(ISNUMBER('3_pessoal'!N3),"Tempo Requerido (TR)","")</f>
        <v/>
      </c>
      <c r="I3" s="528"/>
      <c r="J3" s="528"/>
      <c r="K3" s="528"/>
      <c r="L3" s="527" t="str">
        <f>IF(ISNUMBER('3_pessoal'!N3),CONCATENATE(TEXT('3_pessoal'!G3,"0.0"),"min"),"")</f>
        <v/>
      </c>
      <c r="M3" s="527"/>
      <c r="N3" s="479"/>
      <c r="O3" s="479"/>
    </row>
    <row r="4" spans="1:17" ht="15" customHeight="1" x14ac:dyDescent="0.25">
      <c r="B4" s="478" t="s">
        <v>3483</v>
      </c>
      <c r="C4" s="3" t="s">
        <v>4</v>
      </c>
      <c r="D4" s="532"/>
      <c r="E4" s="532"/>
      <c r="G4" s="447"/>
      <c r="H4" s="530" t="b">
        <f>IF(ISNUMBER('3_pessoal'!N3),IF('3_pessoal'!G2="","",IF('3_pessoal'!G2-'3_pessoal'!G3&gt;0,"Sobra CH","TR Excede em")))</f>
        <v>0</v>
      </c>
      <c r="I4" s="530"/>
      <c r="J4" s="530"/>
      <c r="K4" s="530"/>
      <c r="L4" s="529" t="str">
        <f>IF(ISNUMBER('3_pessoal'!N3),CONCATENATE(TEXT('3_pessoal'!G4,"0.0"),"min"),"")</f>
        <v/>
      </c>
      <c r="M4" s="529"/>
      <c r="N4" s="461"/>
      <c r="O4" s="461"/>
    </row>
    <row r="5" spans="1:17" ht="15" customHeight="1" x14ac:dyDescent="0.25">
      <c r="C5" s="27" t="s">
        <v>3329</v>
      </c>
      <c r="D5" s="147" t="str">
        <f>IFERROR(IF(E5="","",VLOOKUP(E5,chapanom,2,0)),"")</f>
        <v/>
      </c>
      <c r="E5" s="497"/>
      <c r="G5" s="446"/>
    </row>
    <row r="6" spans="1:17" ht="15" customHeight="1" x14ac:dyDescent="0.25">
      <c r="A6" s="523" t="s">
        <v>68</v>
      </c>
      <c r="B6" s="523" t="s">
        <v>0</v>
      </c>
      <c r="C6" s="523" t="s">
        <v>1</v>
      </c>
      <c r="D6" s="523" t="s">
        <v>3485</v>
      </c>
      <c r="E6" s="523" t="s">
        <v>3355</v>
      </c>
      <c r="F6" s="523" t="s">
        <v>3354</v>
      </c>
      <c r="G6" s="523" t="s">
        <v>120</v>
      </c>
      <c r="H6" s="526" t="s">
        <v>3352</v>
      </c>
      <c r="J6" s="523" t="s">
        <v>1879</v>
      </c>
      <c r="L6" s="523" t="s">
        <v>3356</v>
      </c>
      <c r="M6" s="5"/>
      <c r="N6" s="523" t="s">
        <v>3484</v>
      </c>
      <c r="O6" s="452"/>
      <c r="P6" s="519" t="s">
        <v>3351</v>
      </c>
      <c r="Q6" s="520"/>
    </row>
    <row r="7" spans="1:17" ht="15" customHeight="1" x14ac:dyDescent="0.25">
      <c r="A7" s="524"/>
      <c r="B7" s="524"/>
      <c r="C7" s="524"/>
      <c r="D7" s="524"/>
      <c r="E7" s="524"/>
      <c r="F7" s="524"/>
      <c r="G7" s="524"/>
      <c r="H7" s="526"/>
      <c r="J7" s="524"/>
      <c r="L7" s="524"/>
      <c r="M7" s="5"/>
      <c r="N7" s="524"/>
      <c r="O7" s="452"/>
      <c r="P7" s="521" t="s">
        <v>1849</v>
      </c>
      <c r="Q7" s="522"/>
    </row>
    <row r="8" spans="1:17" ht="15" customHeight="1" x14ac:dyDescent="0.25">
      <c r="A8" s="524"/>
      <c r="B8" s="524"/>
      <c r="C8" s="524"/>
      <c r="D8" s="524"/>
      <c r="E8" s="524"/>
      <c r="F8" s="524"/>
      <c r="G8" s="524"/>
      <c r="H8" s="526"/>
      <c r="J8" s="524"/>
      <c r="L8" s="524"/>
      <c r="M8" s="5"/>
      <c r="N8" s="524"/>
      <c r="O8" s="452"/>
      <c r="P8" s="521" t="s">
        <v>1850</v>
      </c>
      <c r="Q8" s="522"/>
    </row>
    <row r="9" spans="1:17" ht="15" customHeight="1" x14ac:dyDescent="0.25">
      <c r="A9" s="525"/>
      <c r="B9" s="525"/>
      <c r="C9" s="525"/>
      <c r="D9" s="525"/>
      <c r="E9" s="525"/>
      <c r="F9" s="525"/>
      <c r="G9" s="525"/>
      <c r="H9" s="526"/>
      <c r="J9" s="525"/>
      <c r="L9" s="525"/>
      <c r="M9" s="5"/>
      <c r="N9" s="525"/>
      <c r="O9" s="452"/>
      <c r="P9" s="264" t="str">
        <f>parametros!C3</f>
        <v>Presencial</v>
      </c>
      <c r="Q9" s="264" t="str">
        <f>parametros!M3</f>
        <v>Teletrabalho</v>
      </c>
    </row>
    <row r="10" spans="1:17" ht="15" customHeight="1" x14ac:dyDescent="0.25">
      <c r="A10" s="10">
        <v>1</v>
      </c>
      <c r="B10" s="38"/>
      <c r="C10" s="38"/>
      <c r="D10" s="40"/>
      <c r="E10" s="448"/>
      <c r="F10" s="480"/>
      <c r="G10" s="40"/>
      <c r="H10" s="265" t="str">
        <f>IF(G10="","",VLOOKUP(G10,apoio!$P$3:$R$54,3,0))</f>
        <v/>
      </c>
      <c r="J10" s="28"/>
      <c r="K10" s="53"/>
      <c r="L10" s="469"/>
      <c r="M10" s="53" t="str">
        <f>IF(G10="","",VLOOKUP(G10,apoio!P:V,7,0))</f>
        <v/>
      </c>
      <c r="N10" s="462"/>
      <c r="O10" s="53"/>
      <c r="P10" s="375" t="str">
        <f>IFERROR(IF(D10="","",'3_pessoal'!D10/(1-parametros!$H$14)),"")</f>
        <v/>
      </c>
      <c r="Q10" s="366" t="str">
        <f>IFERROR(IF(D10="","",'3_pessoal'!D10/(1-(parametros!$R$14-F10))),"")</f>
        <v/>
      </c>
    </row>
    <row r="11" spans="1:17" ht="15" customHeight="1" x14ac:dyDescent="0.25">
      <c r="A11" s="7">
        <v>2</v>
      </c>
      <c r="B11" s="39"/>
      <c r="C11" s="39"/>
      <c r="D11" s="41"/>
      <c r="E11" s="450"/>
      <c r="F11" s="481"/>
      <c r="G11" s="41"/>
      <c r="H11" s="139" t="str">
        <f>IF(G11="","",VLOOKUP(G11,apoio!$P$3:$R$54,3,0))</f>
        <v/>
      </c>
      <c r="J11" s="29"/>
      <c r="K11" s="53"/>
      <c r="L11" s="470"/>
      <c r="M11" s="53" t="str">
        <f>IF(G11="","",VLOOKUP(G11,apoio!P:V,7,0))</f>
        <v/>
      </c>
      <c r="N11" s="463"/>
      <c r="O11" s="53"/>
      <c r="P11" s="376" t="str">
        <f>IFERROR(IF(D11="","",'3_pessoal'!D11/(1-parametros!$H$14)),"")</f>
        <v/>
      </c>
      <c r="Q11" s="369" t="str">
        <f>IFERROR(IF(D11="","",'3_pessoal'!D11/(1-(parametros!$R$14-F11))),"")</f>
        <v/>
      </c>
    </row>
    <row r="12" spans="1:17" ht="15" customHeight="1" x14ac:dyDescent="0.25">
      <c r="A12" s="10">
        <v>3</v>
      </c>
      <c r="B12" s="38"/>
      <c r="C12" s="38"/>
      <c r="D12" s="40"/>
      <c r="E12" s="448"/>
      <c r="F12" s="480"/>
      <c r="G12" s="40"/>
      <c r="H12" s="265" t="str">
        <f>IF(G12="","",VLOOKUP(G12,apoio!$P$3:$R$54,3,0))</f>
        <v/>
      </c>
      <c r="J12" s="28"/>
      <c r="K12" s="53"/>
      <c r="L12" s="469"/>
      <c r="M12" s="53" t="str">
        <f>IF(G12="","",VLOOKUP(G12,apoio!P:V,7,0))</f>
        <v/>
      </c>
      <c r="N12" s="462"/>
      <c r="O12" s="53"/>
      <c r="P12" s="375" t="str">
        <f>IFERROR(IF(D12="","",'3_pessoal'!D12/(1-parametros!$H$14)),"")</f>
        <v/>
      </c>
      <c r="Q12" s="370" t="str">
        <f>IFERROR(IF(D12="","",'3_pessoal'!D12/(1-(parametros!$R$14-F12))),"")</f>
        <v/>
      </c>
    </row>
    <row r="13" spans="1:17" ht="15" customHeight="1" x14ac:dyDescent="0.25">
      <c r="A13" s="7">
        <v>4</v>
      </c>
      <c r="B13" s="39"/>
      <c r="C13" s="39"/>
      <c r="D13" s="41"/>
      <c r="E13" s="450"/>
      <c r="F13" s="481"/>
      <c r="G13" s="41"/>
      <c r="H13" s="139" t="str">
        <f>IF(G13="","",VLOOKUP(G13,apoio!$P$3:$R$54,3,0))</f>
        <v/>
      </c>
      <c r="J13" s="29"/>
      <c r="K13" s="53"/>
      <c r="L13" s="470"/>
      <c r="M13" s="53" t="str">
        <f>IF(G13="","",VLOOKUP(G13,apoio!P:V,7,0))</f>
        <v/>
      </c>
      <c r="N13" s="463"/>
      <c r="O13" s="53"/>
      <c r="P13" s="376" t="str">
        <f>IFERROR(IF(D13="","",'3_pessoal'!D13/(1-parametros!$H$14)),"")</f>
        <v/>
      </c>
      <c r="Q13" s="369" t="str">
        <f>IFERROR(IF(D13="","",'3_pessoal'!D13/(1-(parametros!$R$14-F13))),"")</f>
        <v/>
      </c>
    </row>
    <row r="14" spans="1:17" ht="15" customHeight="1" x14ac:dyDescent="0.25">
      <c r="A14" s="10">
        <v>5</v>
      </c>
      <c r="B14" s="38"/>
      <c r="C14" s="38"/>
      <c r="D14" s="40"/>
      <c r="E14" s="448"/>
      <c r="F14" s="480"/>
      <c r="G14" s="40"/>
      <c r="H14" s="265" t="str">
        <f>IF(G14="","",VLOOKUP(G14,apoio!$P$3:$R$54,3,0))</f>
        <v/>
      </c>
      <c r="J14" s="28"/>
      <c r="K14" s="53"/>
      <c r="L14" s="469"/>
      <c r="M14" s="53" t="str">
        <f>IF(G14="","",VLOOKUP(G14,apoio!P:V,7,0))</f>
        <v/>
      </c>
      <c r="N14" s="462"/>
      <c r="O14" s="53"/>
      <c r="P14" s="375" t="str">
        <f>IFERROR(IF(D14="","",'3_pessoal'!D14/(1-parametros!$H$14)),"")</f>
        <v/>
      </c>
      <c r="Q14" s="370" t="str">
        <f>IFERROR(IF(D14="","",'3_pessoal'!D14/(1-(parametros!$R$14-F14))),"")</f>
        <v/>
      </c>
    </row>
    <row r="15" spans="1:17" ht="15" customHeight="1" x14ac:dyDescent="0.25">
      <c r="A15" s="7">
        <v>6</v>
      </c>
      <c r="B15" s="39"/>
      <c r="C15" s="39"/>
      <c r="D15" s="41"/>
      <c r="E15" s="450"/>
      <c r="F15" s="481"/>
      <c r="G15" s="41"/>
      <c r="H15" s="139" t="str">
        <f>IF(G15="","",VLOOKUP(G15,apoio!$P$3:$R$54,3,0))</f>
        <v/>
      </c>
      <c r="J15" s="29"/>
      <c r="K15" s="53"/>
      <c r="L15" s="470"/>
      <c r="M15" s="53" t="str">
        <f>IF(G15="","",VLOOKUP(G15,apoio!P:V,7,0))</f>
        <v/>
      </c>
      <c r="N15" s="463"/>
      <c r="O15" s="53"/>
      <c r="P15" s="376" t="str">
        <f>IFERROR(IF(D15="","",'3_pessoal'!D15/(1-parametros!$H$14)),"")</f>
        <v/>
      </c>
      <c r="Q15" s="369" t="str">
        <f>IFERROR(IF(D15="","",'3_pessoal'!D15/(1-(parametros!$R$14-F15))),"")</f>
        <v/>
      </c>
    </row>
    <row r="16" spans="1:17" ht="15" customHeight="1" x14ac:dyDescent="0.25">
      <c r="A16" s="10">
        <v>7</v>
      </c>
      <c r="B16" s="38"/>
      <c r="C16" s="38"/>
      <c r="D16" s="40"/>
      <c r="E16" s="448"/>
      <c r="F16" s="480"/>
      <c r="G16" s="40"/>
      <c r="H16" s="265" t="str">
        <f>IF(G16="","",VLOOKUP(G16,apoio!$P$3:$R$54,3,0))</f>
        <v/>
      </c>
      <c r="J16" s="28"/>
      <c r="K16" s="53"/>
      <c r="L16" s="469"/>
      <c r="M16" s="53" t="str">
        <f>IF(G16="","",VLOOKUP(G16,apoio!P:V,7,0))</f>
        <v/>
      </c>
      <c r="N16" s="462"/>
      <c r="O16" s="53"/>
      <c r="P16" s="375" t="str">
        <f>IFERROR(IF(D16="","",'3_pessoal'!D16/(1-parametros!$H$14)),"")</f>
        <v/>
      </c>
      <c r="Q16" s="370" t="str">
        <f>IFERROR(IF(D16="","",'3_pessoal'!D16/(1-(parametros!$R$14-F16))),"")</f>
        <v/>
      </c>
    </row>
    <row r="17" spans="1:17" ht="15" customHeight="1" x14ac:dyDescent="0.25">
      <c r="A17" s="7">
        <v>8</v>
      </c>
      <c r="B17" s="39"/>
      <c r="C17" s="39"/>
      <c r="D17" s="41"/>
      <c r="E17" s="450"/>
      <c r="F17" s="481"/>
      <c r="G17" s="41"/>
      <c r="H17" s="139" t="str">
        <f>IF(G17="","",VLOOKUP(G17,apoio!$P$3:$R$54,3,0))</f>
        <v/>
      </c>
      <c r="J17" s="29"/>
      <c r="K17" s="53"/>
      <c r="L17" s="470"/>
      <c r="M17" s="53" t="str">
        <f>IF(G17="","",VLOOKUP(G17,apoio!P:V,7,0))</f>
        <v/>
      </c>
      <c r="N17" s="463"/>
      <c r="O17" s="53"/>
      <c r="P17" s="376" t="str">
        <f>IFERROR(IF(D17="","",'3_pessoal'!D17/(1-parametros!$H$14)),"")</f>
        <v/>
      </c>
      <c r="Q17" s="369" t="str">
        <f>IFERROR(IF(D17="","",'3_pessoal'!D17/(1-(parametros!$R$14-F17))),"")</f>
        <v/>
      </c>
    </row>
    <row r="18" spans="1:17" ht="15" customHeight="1" x14ac:dyDescent="0.25">
      <c r="A18" s="10">
        <v>9</v>
      </c>
      <c r="B18" s="38"/>
      <c r="C18" s="38"/>
      <c r="D18" s="40"/>
      <c r="E18" s="448"/>
      <c r="F18" s="480"/>
      <c r="G18" s="40"/>
      <c r="H18" s="265" t="str">
        <f>IF(G18="","",VLOOKUP(G18,apoio!$P$3:$R$54,3,0))</f>
        <v/>
      </c>
      <c r="J18" s="28"/>
      <c r="K18" s="53"/>
      <c r="L18" s="469"/>
      <c r="M18" s="53" t="str">
        <f>IF(G18="","",VLOOKUP(G18,apoio!P:V,7,0))</f>
        <v/>
      </c>
      <c r="N18" s="462"/>
      <c r="O18" s="53"/>
      <c r="P18" s="375" t="str">
        <f>IFERROR(IF(D18="","",'3_pessoal'!D18/(1-parametros!$H$14)),"")</f>
        <v/>
      </c>
      <c r="Q18" s="370" t="str">
        <f>IFERROR(IF(D18="","",'3_pessoal'!D18/(1-(parametros!$R$14-F18))),"")</f>
        <v/>
      </c>
    </row>
    <row r="19" spans="1:17" ht="15" customHeight="1" x14ac:dyDescent="0.25">
      <c r="A19" s="7">
        <v>10</v>
      </c>
      <c r="B19" s="39"/>
      <c r="C19" s="39"/>
      <c r="D19" s="41"/>
      <c r="E19" s="450"/>
      <c r="F19" s="481"/>
      <c r="G19" s="41"/>
      <c r="H19" s="139" t="str">
        <f>IF(G19="","",VLOOKUP(G19,apoio!$P$3:$R$54,3,0))</f>
        <v/>
      </c>
      <c r="J19" s="29"/>
      <c r="K19" s="53"/>
      <c r="L19" s="470"/>
      <c r="M19" s="53" t="str">
        <f>IF(G19="","",VLOOKUP(G19,apoio!P:V,7,0))</f>
        <v/>
      </c>
      <c r="N19" s="463"/>
      <c r="O19" s="53"/>
      <c r="P19" s="376" t="str">
        <f>IFERROR(IF(D19="","",'3_pessoal'!D19/(1-parametros!$H$14)),"")</f>
        <v/>
      </c>
      <c r="Q19" s="369" t="str">
        <f>IFERROR(IF(D19="","",'3_pessoal'!D19/(1-(parametros!$R$14-F19))),"")</f>
        <v/>
      </c>
    </row>
    <row r="20" spans="1:17" ht="15" customHeight="1" x14ac:dyDescent="0.25">
      <c r="A20" s="10">
        <v>11</v>
      </c>
      <c r="B20" s="38"/>
      <c r="C20" s="38"/>
      <c r="D20" s="40"/>
      <c r="E20" s="448"/>
      <c r="F20" s="480"/>
      <c r="G20" s="40"/>
      <c r="H20" s="265" t="str">
        <f>IF(G20="","",VLOOKUP(G20,apoio!$P$3:$R$54,3,0))</f>
        <v/>
      </c>
      <c r="J20" s="28"/>
      <c r="K20" s="53"/>
      <c r="L20" s="469"/>
      <c r="M20" s="53" t="str">
        <f>IF(G20="","",VLOOKUP(G20,apoio!P:V,7,0))</f>
        <v/>
      </c>
      <c r="N20" s="462"/>
      <c r="O20" s="53"/>
      <c r="P20" s="375" t="str">
        <f>IFERROR(IF(D20="","",'3_pessoal'!D20/(1-parametros!$H$14)),"")</f>
        <v/>
      </c>
      <c r="Q20" s="370" t="str">
        <f>IFERROR(IF(D20="","",'3_pessoal'!D20/(1-(parametros!$R$14-F20))),"")</f>
        <v/>
      </c>
    </row>
    <row r="21" spans="1:17" ht="15" customHeight="1" x14ac:dyDescent="0.25">
      <c r="A21" s="7">
        <v>12</v>
      </c>
      <c r="B21" s="39"/>
      <c r="C21" s="39"/>
      <c r="D21" s="41"/>
      <c r="E21" s="450"/>
      <c r="F21" s="481"/>
      <c r="G21" s="41"/>
      <c r="H21" s="139" t="str">
        <f>IF(G21="","",VLOOKUP(G21,apoio!$P$3:$R$54,3,0))</f>
        <v/>
      </c>
      <c r="J21" s="29"/>
      <c r="K21" s="53"/>
      <c r="L21" s="470"/>
      <c r="M21" s="53" t="str">
        <f>IF(G21="","",VLOOKUP(G21,apoio!P:V,7,0))</f>
        <v/>
      </c>
      <c r="N21" s="463"/>
      <c r="O21" s="53"/>
      <c r="P21" s="376" t="str">
        <f>IFERROR(IF(D21="","",'3_pessoal'!D21/(1-parametros!$H$14)),"")</f>
        <v/>
      </c>
      <c r="Q21" s="369" t="str">
        <f>IFERROR(IF(D21="","",'3_pessoal'!D21/(1-(parametros!$R$14-F21))),"")</f>
        <v/>
      </c>
    </row>
    <row r="22" spans="1:17" ht="15" customHeight="1" x14ac:dyDescent="0.25">
      <c r="A22" s="10">
        <v>13</v>
      </c>
      <c r="B22" s="38"/>
      <c r="C22" s="38"/>
      <c r="D22" s="40"/>
      <c r="E22" s="448"/>
      <c r="F22" s="480"/>
      <c r="G22" s="40"/>
      <c r="H22" s="265" t="str">
        <f>IF(G22="","",VLOOKUP(G22,apoio!$P$3:$R$54,3,0))</f>
        <v/>
      </c>
      <c r="J22" s="28"/>
      <c r="K22" s="53"/>
      <c r="L22" s="469"/>
      <c r="M22" s="53" t="str">
        <f>IF(G22="","",VLOOKUP(G22,apoio!P:V,7,0))</f>
        <v/>
      </c>
      <c r="N22" s="462"/>
      <c r="O22" s="53"/>
      <c r="P22" s="375" t="str">
        <f>IFERROR(IF(D22="","",'3_pessoal'!D22/(1-parametros!$H$14)),"")</f>
        <v/>
      </c>
      <c r="Q22" s="370" t="str">
        <f>IFERROR(IF(D22="","",'3_pessoal'!D22/(1-(parametros!$R$14-F22))),"")</f>
        <v/>
      </c>
    </row>
    <row r="23" spans="1:17" ht="15" customHeight="1" x14ac:dyDescent="0.25">
      <c r="A23" s="7">
        <v>14</v>
      </c>
      <c r="B23" s="39"/>
      <c r="C23" s="39"/>
      <c r="D23" s="41"/>
      <c r="E23" s="450"/>
      <c r="F23" s="481"/>
      <c r="G23" s="41"/>
      <c r="H23" s="139" t="str">
        <f>IF(G23="","",VLOOKUP(G23,apoio!$P$3:$R$54,3,0))</f>
        <v/>
      </c>
      <c r="J23" s="29"/>
      <c r="K23" s="53"/>
      <c r="L23" s="470"/>
      <c r="M23" s="53" t="str">
        <f>IF(G23="","",VLOOKUP(G23,apoio!P:V,7,0))</f>
        <v/>
      </c>
      <c r="N23" s="463"/>
      <c r="O23" s="53"/>
      <c r="P23" s="376" t="str">
        <f>IFERROR(IF(D23="","",'3_pessoal'!D23/(1-parametros!$H$14)),"")</f>
        <v/>
      </c>
      <c r="Q23" s="369" t="str">
        <f>IFERROR(IF(D23="","",'3_pessoal'!D23/(1-(parametros!$R$14-F23))),"")</f>
        <v/>
      </c>
    </row>
    <row r="24" spans="1:17" ht="15" customHeight="1" x14ac:dyDescent="0.25">
      <c r="A24" s="10">
        <v>15</v>
      </c>
      <c r="B24" s="38"/>
      <c r="C24" s="38"/>
      <c r="D24" s="40"/>
      <c r="E24" s="448"/>
      <c r="F24" s="480"/>
      <c r="G24" s="40"/>
      <c r="H24" s="265" t="str">
        <f>IF(G24="","",VLOOKUP(G24,apoio!$P$3:$R$54,3,0))</f>
        <v/>
      </c>
      <c r="J24" s="28"/>
      <c r="K24" s="53"/>
      <c r="L24" s="469"/>
      <c r="M24" s="53" t="str">
        <f>IF(G24="","",VLOOKUP(G24,apoio!P:V,7,0))</f>
        <v/>
      </c>
      <c r="N24" s="462"/>
      <c r="O24" s="53"/>
      <c r="P24" s="375" t="str">
        <f>IFERROR(IF(D24="","",'3_pessoal'!D24/(1-parametros!$H$14)),"")</f>
        <v/>
      </c>
      <c r="Q24" s="370" t="str">
        <f>IFERROR(IF(D24="","",'3_pessoal'!D24/(1-(parametros!$R$14-F24))),"")</f>
        <v/>
      </c>
    </row>
    <row r="25" spans="1:17" ht="15" customHeight="1" x14ac:dyDescent="0.25">
      <c r="A25" s="7">
        <v>16</v>
      </c>
      <c r="B25" s="39"/>
      <c r="C25" s="39"/>
      <c r="D25" s="41"/>
      <c r="E25" s="450"/>
      <c r="F25" s="481"/>
      <c r="G25" s="41"/>
      <c r="H25" s="139" t="str">
        <f>IF(G25="","",VLOOKUP(G25,apoio!$P$3:$R$54,3,0))</f>
        <v/>
      </c>
      <c r="J25" s="29"/>
      <c r="K25" s="53"/>
      <c r="L25" s="470"/>
      <c r="M25" s="53" t="str">
        <f>IF(G25="","",VLOOKUP(G25,apoio!P:V,7,0))</f>
        <v/>
      </c>
      <c r="N25" s="463"/>
      <c r="O25" s="53"/>
      <c r="P25" s="376" t="str">
        <f>IFERROR(IF(D25="","",'3_pessoal'!D25/(1-parametros!$H$14)),"")</f>
        <v/>
      </c>
      <c r="Q25" s="369" t="str">
        <f>IFERROR(IF(D25="","",'3_pessoal'!D25/(1-(parametros!$R$14-F25))),"")</f>
        <v/>
      </c>
    </row>
    <row r="26" spans="1:17" ht="15" customHeight="1" x14ac:dyDescent="0.25">
      <c r="A26" s="10">
        <v>17</v>
      </c>
      <c r="B26" s="38"/>
      <c r="C26" s="38"/>
      <c r="D26" s="40"/>
      <c r="E26" s="448"/>
      <c r="F26" s="480"/>
      <c r="G26" s="40"/>
      <c r="H26" s="265" t="str">
        <f>IF(G26="","",VLOOKUP(G26,apoio!$P$3:$R$54,3,0))</f>
        <v/>
      </c>
      <c r="J26" s="28"/>
      <c r="K26" s="53"/>
      <c r="L26" s="469"/>
      <c r="M26" s="53" t="str">
        <f>IF(G26="","",VLOOKUP(G26,apoio!P:V,7,0))</f>
        <v/>
      </c>
      <c r="N26" s="462"/>
      <c r="O26" s="53"/>
      <c r="P26" s="375" t="str">
        <f>IFERROR(IF(D26="","",'3_pessoal'!D26/(1-parametros!$H$14)),"")</f>
        <v/>
      </c>
      <c r="Q26" s="370" t="str">
        <f>IFERROR(IF(D26="","",'3_pessoal'!D26/(1-(parametros!$R$14-F26))),"")</f>
        <v/>
      </c>
    </row>
    <row r="27" spans="1:17" ht="15" customHeight="1" x14ac:dyDescent="0.25">
      <c r="A27" s="7">
        <v>18</v>
      </c>
      <c r="B27" s="39"/>
      <c r="C27" s="39"/>
      <c r="D27" s="41"/>
      <c r="E27" s="450"/>
      <c r="F27" s="481"/>
      <c r="G27" s="41"/>
      <c r="H27" s="139" t="str">
        <f>IF(G27="","",VLOOKUP(G27,apoio!$P$3:$R$54,3,0))</f>
        <v/>
      </c>
      <c r="J27" s="29"/>
      <c r="K27" s="53"/>
      <c r="L27" s="470"/>
      <c r="M27" s="53" t="str">
        <f>IF(G27="","",VLOOKUP(G27,apoio!P:V,7,0))</f>
        <v/>
      </c>
      <c r="N27" s="463"/>
      <c r="O27" s="53"/>
      <c r="P27" s="376" t="str">
        <f>IFERROR(IF(D27="","",'3_pessoal'!D27/(1-parametros!$H$14)),"")</f>
        <v/>
      </c>
      <c r="Q27" s="369" t="str">
        <f>IFERROR(IF(D27="","",'3_pessoal'!D27/(1-(parametros!$R$14-F27))),"")</f>
        <v/>
      </c>
    </row>
    <row r="28" spans="1:17" ht="15" customHeight="1" x14ac:dyDescent="0.25">
      <c r="A28" s="10">
        <v>19</v>
      </c>
      <c r="B28" s="38"/>
      <c r="C28" s="38"/>
      <c r="D28" s="40"/>
      <c r="E28" s="448"/>
      <c r="F28" s="480"/>
      <c r="G28" s="40"/>
      <c r="H28" s="265" t="str">
        <f>IF(G28="","",VLOOKUP(G28,apoio!$P$3:$R$54,3,0))</f>
        <v/>
      </c>
      <c r="J28" s="28"/>
      <c r="K28" s="53"/>
      <c r="L28" s="469"/>
      <c r="M28" s="53" t="str">
        <f>IF(G28="","",VLOOKUP(G28,apoio!P:V,7,0))</f>
        <v/>
      </c>
      <c r="N28" s="462"/>
      <c r="O28" s="53"/>
      <c r="P28" s="375" t="str">
        <f>IFERROR(IF(D28="","",'3_pessoal'!D28/(1-parametros!$H$14)),"")</f>
        <v/>
      </c>
      <c r="Q28" s="370" t="str">
        <f>IFERROR(IF(D28="","",'3_pessoal'!D28/(1-(parametros!$R$14-F28))),"")</f>
        <v/>
      </c>
    </row>
    <row r="29" spans="1:17" ht="15" customHeight="1" x14ac:dyDescent="0.25">
      <c r="A29" s="7">
        <v>20</v>
      </c>
      <c r="B29" s="39"/>
      <c r="C29" s="39"/>
      <c r="D29" s="41"/>
      <c r="E29" s="450"/>
      <c r="F29" s="481"/>
      <c r="G29" s="41"/>
      <c r="H29" s="139" t="str">
        <f>IF(G29="","",VLOOKUP(G29,apoio!$P$3:$R$54,3,0))</f>
        <v/>
      </c>
      <c r="J29" s="29"/>
      <c r="K29" s="53"/>
      <c r="L29" s="470"/>
      <c r="M29" s="53" t="str">
        <f>IF(G29="","",VLOOKUP(G29,apoio!P:V,7,0))</f>
        <v/>
      </c>
      <c r="N29" s="463"/>
      <c r="O29" s="53"/>
      <c r="P29" s="376" t="str">
        <f>IFERROR(IF(D29="","",'3_pessoal'!D29/(1-parametros!$H$14)),"")</f>
        <v/>
      </c>
      <c r="Q29" s="369" t="str">
        <f>IFERROR(IF(D29="","",'3_pessoal'!D29/(1-(parametros!$R$14-F29))),"")</f>
        <v/>
      </c>
    </row>
    <row r="30" spans="1:17" ht="15" customHeight="1" x14ac:dyDescent="0.25">
      <c r="A30" s="10">
        <v>21</v>
      </c>
      <c r="B30" s="38"/>
      <c r="C30" s="38"/>
      <c r="D30" s="40"/>
      <c r="E30" s="448"/>
      <c r="F30" s="480"/>
      <c r="G30" s="40"/>
      <c r="H30" s="265" t="str">
        <f>IF(G30="","",VLOOKUP(G30,apoio!$P$3:$R$54,3,0))</f>
        <v/>
      </c>
      <c r="J30" s="28"/>
      <c r="K30" s="53"/>
      <c r="L30" s="469"/>
      <c r="M30" s="53" t="str">
        <f>IF(G30="","",VLOOKUP(G30,apoio!P:V,7,0))</f>
        <v/>
      </c>
      <c r="N30" s="462"/>
      <c r="O30" s="53"/>
      <c r="P30" s="375" t="str">
        <f>IFERROR(IF(D30="","",'3_pessoal'!D30/(1-parametros!$H$14)),"")</f>
        <v/>
      </c>
      <c r="Q30" s="370" t="str">
        <f>IFERROR(IF(D30="","",'3_pessoal'!D30/(1-(parametros!$R$14-F30))),"")</f>
        <v/>
      </c>
    </row>
    <row r="31" spans="1:17" ht="15" customHeight="1" x14ac:dyDescent="0.25">
      <c r="A31" s="7">
        <v>22</v>
      </c>
      <c r="B31" s="39"/>
      <c r="C31" s="39"/>
      <c r="D31" s="41"/>
      <c r="E31" s="450"/>
      <c r="F31" s="481"/>
      <c r="G31" s="41"/>
      <c r="H31" s="139" t="str">
        <f>IF(G31="","",VLOOKUP(G31,apoio!$P$3:$R$54,3,0))</f>
        <v/>
      </c>
      <c r="J31" s="29"/>
      <c r="K31" s="53"/>
      <c r="L31" s="470"/>
      <c r="M31" s="53" t="str">
        <f>IF(G31="","",VLOOKUP(G31,apoio!P:V,7,0))</f>
        <v/>
      </c>
      <c r="N31" s="463"/>
      <c r="O31" s="53"/>
      <c r="P31" s="376" t="str">
        <f>IFERROR(IF(D31="","",'3_pessoal'!D31/(1-parametros!$H$14)),"")</f>
        <v/>
      </c>
      <c r="Q31" s="369" t="str">
        <f>IFERROR(IF(D31="","",'3_pessoal'!D31/(1-(parametros!$R$14-F31))),"")</f>
        <v/>
      </c>
    </row>
    <row r="32" spans="1:17" ht="15" customHeight="1" x14ac:dyDescent="0.25">
      <c r="A32" s="10">
        <v>23</v>
      </c>
      <c r="B32" s="38"/>
      <c r="C32" s="38"/>
      <c r="D32" s="40"/>
      <c r="E32" s="448"/>
      <c r="F32" s="480"/>
      <c r="G32" s="40"/>
      <c r="H32" s="265" t="str">
        <f>IF(G32="","",VLOOKUP(G32,apoio!$P$3:$R$54,3,0))</f>
        <v/>
      </c>
      <c r="J32" s="28"/>
      <c r="K32" s="53"/>
      <c r="L32" s="469"/>
      <c r="M32" s="53" t="str">
        <f>IF(G32="","",VLOOKUP(G32,apoio!P:V,7,0))</f>
        <v/>
      </c>
      <c r="N32" s="462"/>
      <c r="O32" s="53"/>
      <c r="P32" s="375" t="str">
        <f>IFERROR(IF(D32="","",'3_pessoal'!D32/(1-parametros!$H$14)),"")</f>
        <v/>
      </c>
      <c r="Q32" s="370" t="str">
        <f>IFERROR(IF(D32="","",'3_pessoal'!D32/(1-(parametros!$R$14-F32))),"")</f>
        <v/>
      </c>
    </row>
    <row r="33" spans="1:17" ht="15" customHeight="1" x14ac:dyDescent="0.25">
      <c r="A33" s="7">
        <v>24</v>
      </c>
      <c r="B33" s="39"/>
      <c r="C33" s="39"/>
      <c r="D33" s="41"/>
      <c r="E33" s="450"/>
      <c r="F33" s="481"/>
      <c r="G33" s="41"/>
      <c r="H33" s="139" t="str">
        <f>IF(G33="","",VLOOKUP(G33,apoio!$P$3:$R$54,3,0))</f>
        <v/>
      </c>
      <c r="J33" s="29"/>
      <c r="K33" s="53"/>
      <c r="L33" s="470"/>
      <c r="M33" s="53" t="str">
        <f>IF(G33="","",VLOOKUP(G33,apoio!P:V,7,0))</f>
        <v/>
      </c>
      <c r="N33" s="463"/>
      <c r="O33" s="53"/>
      <c r="P33" s="376" t="str">
        <f>IFERROR(IF(D33="","",'3_pessoal'!D33/(1-parametros!$H$14)),"")</f>
        <v/>
      </c>
      <c r="Q33" s="369" t="str">
        <f>IFERROR(IF(D33="","",'3_pessoal'!D33/(1-(parametros!$R$14-F33))),"")</f>
        <v/>
      </c>
    </row>
    <row r="34" spans="1:17" ht="15" customHeight="1" x14ac:dyDescent="0.25">
      <c r="A34" s="10">
        <v>25</v>
      </c>
      <c r="B34" s="38"/>
      <c r="C34" s="38"/>
      <c r="D34" s="40"/>
      <c r="E34" s="448"/>
      <c r="F34" s="480"/>
      <c r="G34" s="40"/>
      <c r="H34" s="265" t="str">
        <f>IF(G34="","",VLOOKUP(G34,apoio!$P$3:$R$54,3,0))</f>
        <v/>
      </c>
      <c r="J34" s="28"/>
      <c r="K34" s="53"/>
      <c r="L34" s="469"/>
      <c r="M34" s="53" t="str">
        <f>IF(G34="","",VLOOKUP(G34,apoio!P:V,7,0))</f>
        <v/>
      </c>
      <c r="N34" s="462"/>
      <c r="O34" s="53"/>
      <c r="P34" s="375" t="str">
        <f>IFERROR(IF(D34="","",'3_pessoal'!D34/(1-parametros!$H$14)),"")</f>
        <v/>
      </c>
      <c r="Q34" s="370" t="str">
        <f>IFERROR(IF(D34="","",'3_pessoal'!D34/(1-(parametros!$R$14-F34))),"")</f>
        <v/>
      </c>
    </row>
    <row r="35" spans="1:17" ht="15" customHeight="1" x14ac:dyDescent="0.25">
      <c r="A35" s="7">
        <v>26</v>
      </c>
      <c r="B35" s="39"/>
      <c r="C35" s="39"/>
      <c r="D35" s="41"/>
      <c r="E35" s="450"/>
      <c r="F35" s="481"/>
      <c r="G35" s="41"/>
      <c r="H35" s="139" t="str">
        <f>IF(G35="","",VLOOKUP(G35,apoio!$P$3:$R$54,3,0))</f>
        <v/>
      </c>
      <c r="J35" s="29"/>
      <c r="K35" s="53"/>
      <c r="L35" s="470"/>
      <c r="M35" s="53" t="str">
        <f>IF(G35="","",VLOOKUP(G35,apoio!P:V,7,0))</f>
        <v/>
      </c>
      <c r="N35" s="463"/>
      <c r="O35" s="53"/>
      <c r="P35" s="376" t="str">
        <f>IFERROR(IF(D35="","",'3_pessoal'!D35/(1-parametros!$H$14)),"")</f>
        <v/>
      </c>
      <c r="Q35" s="369" t="str">
        <f>IFERROR(IF(D35="","",'3_pessoal'!D35/(1-(parametros!$R$14-F35))),"")</f>
        <v/>
      </c>
    </row>
    <row r="36" spans="1:17" ht="15" customHeight="1" x14ac:dyDescent="0.25">
      <c r="A36" s="10">
        <v>27</v>
      </c>
      <c r="B36" s="38"/>
      <c r="C36" s="38"/>
      <c r="D36" s="40"/>
      <c r="E36" s="448"/>
      <c r="F36" s="480"/>
      <c r="G36" s="40"/>
      <c r="H36" s="265" t="str">
        <f>IF(G36="","",VLOOKUP(G36,apoio!$P$3:$R$54,3,0))</f>
        <v/>
      </c>
      <c r="J36" s="28"/>
      <c r="K36" s="53"/>
      <c r="L36" s="469"/>
      <c r="M36" s="53" t="str">
        <f>IF(G36="","",VLOOKUP(G36,apoio!P:V,7,0))</f>
        <v/>
      </c>
      <c r="N36" s="462"/>
      <c r="O36" s="53"/>
      <c r="P36" s="375" t="str">
        <f>IFERROR(IF(D36="","",'3_pessoal'!D36/(1-parametros!$H$14)),"")</f>
        <v/>
      </c>
      <c r="Q36" s="370" t="str">
        <f>IFERROR(IF(D36="","",'3_pessoal'!D36/(1-(parametros!$R$14-F36))),"")</f>
        <v/>
      </c>
    </row>
    <row r="37" spans="1:17" ht="15" customHeight="1" x14ac:dyDescent="0.25">
      <c r="A37" s="7">
        <v>28</v>
      </c>
      <c r="B37" s="39"/>
      <c r="C37" s="39"/>
      <c r="D37" s="41"/>
      <c r="E37" s="450"/>
      <c r="F37" s="481"/>
      <c r="G37" s="41"/>
      <c r="H37" s="139" t="str">
        <f>IF(G37="","",VLOOKUP(G37,apoio!$P$3:$R$54,3,0))</f>
        <v/>
      </c>
      <c r="J37" s="29"/>
      <c r="K37" s="53"/>
      <c r="L37" s="470"/>
      <c r="M37" s="53" t="str">
        <f>IF(G37="","",VLOOKUP(G37,apoio!P:V,7,0))</f>
        <v/>
      </c>
      <c r="N37" s="463"/>
      <c r="O37" s="53"/>
      <c r="P37" s="376" t="str">
        <f>IFERROR(IF(D37="","",'3_pessoal'!D37/(1-parametros!$H$14)),"")</f>
        <v/>
      </c>
      <c r="Q37" s="369" t="str">
        <f>IFERROR(IF(D37="","",'3_pessoal'!D37/(1-(parametros!$R$14-F37))),"")</f>
        <v/>
      </c>
    </row>
    <row r="38" spans="1:17" ht="15" customHeight="1" x14ac:dyDescent="0.25">
      <c r="A38" s="10">
        <v>29</v>
      </c>
      <c r="B38" s="38"/>
      <c r="C38" s="38"/>
      <c r="D38" s="40"/>
      <c r="E38" s="448"/>
      <c r="F38" s="480"/>
      <c r="G38" s="40"/>
      <c r="H38" s="265" t="str">
        <f>IF(G38="","",VLOOKUP(G38,apoio!$P$3:$R$54,3,0))</f>
        <v/>
      </c>
      <c r="J38" s="28"/>
      <c r="K38" s="53"/>
      <c r="L38" s="469"/>
      <c r="M38" s="53" t="str">
        <f>IF(G38="","",VLOOKUP(G38,apoio!P:V,7,0))</f>
        <v/>
      </c>
      <c r="N38" s="462"/>
      <c r="O38" s="53"/>
      <c r="P38" s="375" t="str">
        <f>IFERROR(IF(D38="","",'3_pessoal'!D38/(1-parametros!$H$14)),"")</f>
        <v/>
      </c>
      <c r="Q38" s="370" t="str">
        <f>IFERROR(IF(D38="","",'3_pessoal'!D38/(1-(parametros!$R$14-F38))),"")</f>
        <v/>
      </c>
    </row>
    <row r="39" spans="1:17" ht="15" customHeight="1" x14ac:dyDescent="0.25">
      <c r="A39" s="7">
        <v>30</v>
      </c>
      <c r="B39" s="39"/>
      <c r="C39" s="39"/>
      <c r="D39" s="41"/>
      <c r="E39" s="450"/>
      <c r="F39" s="481"/>
      <c r="G39" s="41"/>
      <c r="H39" s="139" t="str">
        <f>IF(G39="","",VLOOKUP(G39,apoio!$P$3:$R$54,3,0))</f>
        <v/>
      </c>
      <c r="J39" s="29"/>
      <c r="K39" s="53"/>
      <c r="L39" s="470"/>
      <c r="M39" s="53" t="str">
        <f>IF(G39="","",VLOOKUP(G39,apoio!P:V,7,0))</f>
        <v/>
      </c>
      <c r="N39" s="463"/>
      <c r="O39" s="53"/>
      <c r="P39" s="376" t="str">
        <f>IFERROR(IF(D39="","",'3_pessoal'!D39/(1-parametros!$H$14)),"")</f>
        <v/>
      </c>
      <c r="Q39" s="369" t="str">
        <f>IFERROR(IF(D39="","",'3_pessoal'!D39/(1-(parametros!$R$14-F39))),"")</f>
        <v/>
      </c>
    </row>
    <row r="40" spans="1:17" ht="15" customHeight="1" x14ac:dyDescent="0.25">
      <c r="A40" s="10">
        <v>31</v>
      </c>
      <c r="B40" s="38"/>
      <c r="C40" s="38"/>
      <c r="D40" s="40"/>
      <c r="E40" s="448"/>
      <c r="F40" s="480"/>
      <c r="G40" s="40"/>
      <c r="H40" s="265" t="str">
        <f>IF(G40="","",VLOOKUP(G40,apoio!$P$3:$R$54,3,0))</f>
        <v/>
      </c>
      <c r="J40" s="28"/>
      <c r="K40" s="53"/>
      <c r="L40" s="469"/>
      <c r="M40" s="53" t="str">
        <f>IF(G40="","",VLOOKUP(G40,apoio!P:V,7,0))</f>
        <v/>
      </c>
      <c r="N40" s="462"/>
      <c r="O40" s="53"/>
      <c r="P40" s="375" t="str">
        <f>IFERROR(IF(D40="","",'3_pessoal'!D40/(1-parametros!$H$14)),"")</f>
        <v/>
      </c>
      <c r="Q40" s="370" t="str">
        <f>IFERROR(IF(D40="","",'3_pessoal'!D40/(1-(parametros!$R$14-F40))),"")</f>
        <v/>
      </c>
    </row>
    <row r="41" spans="1:17" ht="15" customHeight="1" x14ac:dyDescent="0.25">
      <c r="A41" s="7">
        <v>32</v>
      </c>
      <c r="B41" s="39"/>
      <c r="C41" s="39"/>
      <c r="D41" s="41"/>
      <c r="E41" s="450"/>
      <c r="F41" s="481"/>
      <c r="G41" s="41"/>
      <c r="H41" s="139" t="str">
        <f>IF(G41="","",VLOOKUP(G41,apoio!$P$3:$R$54,3,0))</f>
        <v/>
      </c>
      <c r="J41" s="29"/>
      <c r="K41" s="53"/>
      <c r="L41" s="470"/>
      <c r="M41" s="53" t="str">
        <f>IF(G41="","",VLOOKUP(G41,apoio!P:V,7,0))</f>
        <v/>
      </c>
      <c r="N41" s="463"/>
      <c r="O41" s="53"/>
      <c r="P41" s="376" t="str">
        <f>IFERROR(IF(D41="","",'3_pessoal'!D41/(1-parametros!$H$14)),"")</f>
        <v/>
      </c>
      <c r="Q41" s="369" t="str">
        <f>IFERROR(IF(D41="","",'3_pessoal'!D41/(1-(parametros!$R$14-F41))),"")</f>
        <v/>
      </c>
    </row>
    <row r="42" spans="1:17" ht="15" customHeight="1" x14ac:dyDescent="0.25">
      <c r="A42" s="10">
        <v>33</v>
      </c>
      <c r="B42" s="38"/>
      <c r="C42" s="38"/>
      <c r="D42" s="40"/>
      <c r="E42" s="448"/>
      <c r="F42" s="480"/>
      <c r="G42" s="40"/>
      <c r="H42" s="265" t="str">
        <f>IF(G42="","",VLOOKUP(G42,apoio!$P$3:$R$54,3,0))</f>
        <v/>
      </c>
      <c r="J42" s="28"/>
      <c r="K42" s="53"/>
      <c r="L42" s="469"/>
      <c r="M42" s="53" t="str">
        <f>IF(G42="","",VLOOKUP(G42,apoio!P:V,7,0))</f>
        <v/>
      </c>
      <c r="N42" s="462"/>
      <c r="O42" s="53"/>
      <c r="P42" s="375" t="str">
        <f>IFERROR(IF(D42="","",'3_pessoal'!D42/(1-parametros!$H$14)),"")</f>
        <v/>
      </c>
      <c r="Q42" s="370" t="str">
        <f>IFERROR(IF(D42="","",'3_pessoal'!D42/(1-(parametros!$R$14-F42))),"")</f>
        <v/>
      </c>
    </row>
    <row r="43" spans="1:17" ht="15" customHeight="1" x14ac:dyDescent="0.25">
      <c r="A43" s="7">
        <v>34</v>
      </c>
      <c r="B43" s="39"/>
      <c r="C43" s="39"/>
      <c r="D43" s="41"/>
      <c r="E43" s="450"/>
      <c r="F43" s="481"/>
      <c r="G43" s="41"/>
      <c r="H43" s="139" t="str">
        <f>IF(G43="","",VLOOKUP(G43,apoio!$P$3:$R$54,3,0))</f>
        <v/>
      </c>
      <c r="J43" s="29"/>
      <c r="K43" s="53"/>
      <c r="L43" s="470"/>
      <c r="M43" s="53" t="str">
        <f>IF(G43="","",VLOOKUP(G43,apoio!P:V,7,0))</f>
        <v/>
      </c>
      <c r="N43" s="463"/>
      <c r="O43" s="53"/>
      <c r="P43" s="376" t="str">
        <f>IFERROR(IF(D43="","",'3_pessoal'!D43/(1-parametros!$H$14)),"")</f>
        <v/>
      </c>
      <c r="Q43" s="369" t="str">
        <f>IFERROR(IF(D43="","",'3_pessoal'!D43/(1-(parametros!$R$14-F43))),"")</f>
        <v/>
      </c>
    </row>
    <row r="44" spans="1:17" ht="15" customHeight="1" x14ac:dyDescent="0.25">
      <c r="A44" s="10">
        <v>35</v>
      </c>
      <c r="B44" s="38"/>
      <c r="C44" s="38"/>
      <c r="D44" s="40"/>
      <c r="E44" s="448"/>
      <c r="F44" s="480"/>
      <c r="G44" s="40"/>
      <c r="H44" s="265" t="str">
        <f>IF(G44="","",VLOOKUP(G44,apoio!$P$3:$R$54,3,0))</f>
        <v/>
      </c>
      <c r="J44" s="28"/>
      <c r="K44" s="53"/>
      <c r="L44" s="469"/>
      <c r="M44" s="53" t="str">
        <f>IF(G44="","",VLOOKUP(G44,apoio!P:V,7,0))</f>
        <v/>
      </c>
      <c r="N44" s="462"/>
      <c r="O44" s="53"/>
      <c r="P44" s="375" t="str">
        <f>IFERROR(IF(D44="","",'3_pessoal'!D44/(1-parametros!$H$14)),"")</f>
        <v/>
      </c>
      <c r="Q44" s="370" t="str">
        <f>IFERROR(IF(D44="","",'3_pessoal'!D44/(1-(parametros!$R$14-F44))),"")</f>
        <v/>
      </c>
    </row>
    <row r="45" spans="1:17" ht="15" customHeight="1" x14ac:dyDescent="0.25">
      <c r="A45" s="7">
        <v>36</v>
      </c>
      <c r="B45" s="39"/>
      <c r="C45" s="39"/>
      <c r="D45" s="41"/>
      <c r="E45" s="450"/>
      <c r="F45" s="481"/>
      <c r="G45" s="41"/>
      <c r="H45" s="139" t="str">
        <f>IF(G45="","",VLOOKUP(G45,apoio!$P$3:$R$54,3,0))</f>
        <v/>
      </c>
      <c r="J45" s="29"/>
      <c r="K45" s="53"/>
      <c r="L45" s="470"/>
      <c r="M45" s="53" t="str">
        <f>IF(G45="","",VLOOKUP(G45,apoio!P:V,7,0))</f>
        <v/>
      </c>
      <c r="N45" s="463"/>
      <c r="O45" s="53"/>
      <c r="P45" s="376" t="str">
        <f>IFERROR(IF(D45="","",'3_pessoal'!D45/(1-parametros!$H$14)),"")</f>
        <v/>
      </c>
      <c r="Q45" s="369" t="str">
        <f>IFERROR(IF(D45="","",'3_pessoal'!D45/(1-(parametros!$R$14-F45))),"")</f>
        <v/>
      </c>
    </row>
    <row r="46" spans="1:17" ht="15" customHeight="1" x14ac:dyDescent="0.25">
      <c r="A46" s="10">
        <v>37</v>
      </c>
      <c r="B46" s="38"/>
      <c r="C46" s="38"/>
      <c r="D46" s="40"/>
      <c r="E46" s="448"/>
      <c r="F46" s="480"/>
      <c r="G46" s="40"/>
      <c r="H46" s="265" t="str">
        <f>IF(G46="","",VLOOKUP(G46,apoio!$P$3:$R$54,3,0))</f>
        <v/>
      </c>
      <c r="J46" s="28"/>
      <c r="K46" s="53"/>
      <c r="L46" s="469"/>
      <c r="M46" s="53" t="str">
        <f>IF(G46="","",VLOOKUP(G46,apoio!P:V,7,0))</f>
        <v/>
      </c>
      <c r="N46" s="462"/>
      <c r="O46" s="53"/>
      <c r="P46" s="375" t="str">
        <f>IFERROR(IF(D46="","",'3_pessoal'!D46/(1-parametros!$H$14)),"")</f>
        <v/>
      </c>
      <c r="Q46" s="370" t="str">
        <f>IFERROR(IF(D46="","",'3_pessoal'!D46/(1-(parametros!$R$14-F46))),"")</f>
        <v/>
      </c>
    </row>
    <row r="47" spans="1:17" ht="15" customHeight="1" x14ac:dyDescent="0.25">
      <c r="A47" s="7">
        <v>38</v>
      </c>
      <c r="B47" s="39"/>
      <c r="C47" s="39"/>
      <c r="D47" s="41"/>
      <c r="E47" s="450"/>
      <c r="F47" s="481"/>
      <c r="G47" s="41"/>
      <c r="H47" s="139" t="str">
        <f>IF(G47="","",VLOOKUP(G47,apoio!$P$3:$R$54,3,0))</f>
        <v/>
      </c>
      <c r="J47" s="29"/>
      <c r="K47" s="53"/>
      <c r="L47" s="470"/>
      <c r="M47" s="53" t="str">
        <f>IF(G47="","",VLOOKUP(G47,apoio!P:V,7,0))</f>
        <v/>
      </c>
      <c r="N47" s="463"/>
      <c r="O47" s="53"/>
      <c r="P47" s="376" t="str">
        <f>IFERROR(IF(D47="","",'3_pessoal'!D47/(1-parametros!$H$14)),"")</f>
        <v/>
      </c>
      <c r="Q47" s="369" t="str">
        <f>IFERROR(IF(D47="","",'3_pessoal'!D47/(1-(parametros!$R$14-F47))),"")</f>
        <v/>
      </c>
    </row>
    <row r="48" spans="1:17" ht="15" customHeight="1" x14ac:dyDescent="0.25">
      <c r="A48" s="10">
        <v>39</v>
      </c>
      <c r="B48" s="38"/>
      <c r="C48" s="38"/>
      <c r="D48" s="40"/>
      <c r="E48" s="448"/>
      <c r="F48" s="480"/>
      <c r="G48" s="40"/>
      <c r="H48" s="265" t="str">
        <f>IF(G48="","",VLOOKUP(G48,apoio!$P$3:$R$54,3,0))</f>
        <v/>
      </c>
      <c r="J48" s="28"/>
      <c r="K48" s="53"/>
      <c r="L48" s="469"/>
      <c r="M48" s="53" t="str">
        <f>IF(G48="","",VLOOKUP(G48,apoio!P:V,7,0))</f>
        <v/>
      </c>
      <c r="N48" s="462"/>
      <c r="O48" s="53"/>
      <c r="P48" s="375" t="str">
        <f>IFERROR(IF(D48="","",'3_pessoal'!D48/(1-parametros!$H$14)),"")</f>
        <v/>
      </c>
      <c r="Q48" s="370" t="str">
        <f>IFERROR(IF(D48="","",'3_pessoal'!D48/(1-(parametros!$R$14-F48))),"")</f>
        <v/>
      </c>
    </row>
    <row r="49" spans="1:17" ht="15" customHeight="1" x14ac:dyDescent="0.25">
      <c r="A49" s="7">
        <v>40</v>
      </c>
      <c r="B49" s="39"/>
      <c r="C49" s="39"/>
      <c r="D49" s="41"/>
      <c r="E49" s="450"/>
      <c r="F49" s="481"/>
      <c r="G49" s="41"/>
      <c r="H49" s="139" t="str">
        <f>IF(G49="","",VLOOKUP(G49,apoio!$P$3:$R$54,3,0))</f>
        <v/>
      </c>
      <c r="J49" s="29"/>
      <c r="K49" s="53"/>
      <c r="L49" s="470"/>
      <c r="M49" s="53" t="str">
        <f>IF(G49="","",VLOOKUP(G49,apoio!P:V,7,0))</f>
        <v/>
      </c>
      <c r="N49" s="463"/>
      <c r="O49" s="53"/>
      <c r="P49" s="376" t="str">
        <f>IFERROR(IF(D49="","",'3_pessoal'!D49/(1-parametros!$H$14)),"")</f>
        <v/>
      </c>
      <c r="Q49" s="369" t="str">
        <f>IFERROR(IF(D49="","",'3_pessoal'!D49/(1-(parametros!$R$14-F49))),"")</f>
        <v/>
      </c>
    </row>
    <row r="50" spans="1:17" ht="15" customHeight="1" x14ac:dyDescent="0.25">
      <c r="A50" s="10">
        <v>41</v>
      </c>
      <c r="B50" s="38"/>
      <c r="C50" s="38"/>
      <c r="D50" s="40"/>
      <c r="E50" s="448"/>
      <c r="F50" s="480"/>
      <c r="G50" s="40"/>
      <c r="H50" s="265" t="str">
        <f>IF(G50="","",VLOOKUP(G50,apoio!$P$3:$R$54,3,0))</f>
        <v/>
      </c>
      <c r="J50" s="28"/>
      <c r="K50" s="53"/>
      <c r="L50" s="469"/>
      <c r="M50" s="53" t="str">
        <f>IF(G50="","",VLOOKUP(G50,apoio!P:V,7,0))</f>
        <v/>
      </c>
      <c r="N50" s="462"/>
      <c r="O50" s="53"/>
      <c r="P50" s="375" t="str">
        <f>IFERROR(IF(D50="","",'3_pessoal'!D50/(1-parametros!$H$14)),"")</f>
        <v/>
      </c>
      <c r="Q50" s="370" t="str">
        <f>IFERROR(IF(D50="","",'3_pessoal'!D50/(1-(parametros!$R$14-F50))),"")</f>
        <v/>
      </c>
    </row>
    <row r="51" spans="1:17" ht="15" customHeight="1" x14ac:dyDescent="0.25">
      <c r="A51" s="7">
        <v>42</v>
      </c>
      <c r="B51" s="39"/>
      <c r="C51" s="39"/>
      <c r="D51" s="41"/>
      <c r="E51" s="450"/>
      <c r="F51" s="481"/>
      <c r="G51" s="41"/>
      <c r="H51" s="139" t="str">
        <f>IF(G51="","",VLOOKUP(G51,apoio!$P$3:$R$54,3,0))</f>
        <v/>
      </c>
      <c r="J51" s="29"/>
      <c r="K51" s="53"/>
      <c r="L51" s="470"/>
      <c r="M51" s="53" t="str">
        <f>IF(G51="","",VLOOKUP(G51,apoio!P:V,7,0))</f>
        <v/>
      </c>
      <c r="N51" s="463"/>
      <c r="O51" s="53"/>
      <c r="P51" s="376" t="str">
        <f>IFERROR(IF(D51="","",'3_pessoal'!D51/(1-parametros!$H$14)),"")</f>
        <v/>
      </c>
      <c r="Q51" s="369" t="str">
        <f>IFERROR(IF(D51="","",'3_pessoal'!D51/(1-(parametros!$R$14-F51))),"")</f>
        <v/>
      </c>
    </row>
    <row r="52" spans="1:17" ht="15" customHeight="1" x14ac:dyDescent="0.25">
      <c r="A52" s="10">
        <v>43</v>
      </c>
      <c r="B52" s="38"/>
      <c r="C52" s="38"/>
      <c r="D52" s="40"/>
      <c r="E52" s="448"/>
      <c r="F52" s="480"/>
      <c r="G52" s="40"/>
      <c r="H52" s="265" t="str">
        <f>IF(G52="","",VLOOKUP(G52,apoio!$P$3:$R$54,3,0))</f>
        <v/>
      </c>
      <c r="J52" s="28"/>
      <c r="K52" s="53"/>
      <c r="L52" s="469"/>
      <c r="M52" s="53" t="str">
        <f>IF(G52="","",VLOOKUP(G52,apoio!P:V,7,0))</f>
        <v/>
      </c>
      <c r="N52" s="462"/>
      <c r="O52" s="53"/>
      <c r="P52" s="375" t="str">
        <f>IFERROR(IF(D52="","",'3_pessoal'!D52/(1-parametros!$H$14)),"")</f>
        <v/>
      </c>
      <c r="Q52" s="370" t="str">
        <f>IFERROR(IF(D52="","",'3_pessoal'!D52/(1-(parametros!$R$14-F52))),"")</f>
        <v/>
      </c>
    </row>
    <row r="53" spans="1:17" ht="15" customHeight="1" x14ac:dyDescent="0.25">
      <c r="A53" s="7">
        <v>44</v>
      </c>
      <c r="B53" s="39"/>
      <c r="C53" s="39"/>
      <c r="D53" s="41"/>
      <c r="E53" s="450"/>
      <c r="F53" s="481"/>
      <c r="G53" s="41"/>
      <c r="H53" s="139" t="str">
        <f>IF(G53="","",VLOOKUP(G53,apoio!$P$3:$R$54,3,0))</f>
        <v/>
      </c>
      <c r="J53" s="29"/>
      <c r="K53" s="53"/>
      <c r="L53" s="470"/>
      <c r="M53" s="53" t="str">
        <f>IF(G53="","",VLOOKUP(G53,apoio!P:V,7,0))</f>
        <v/>
      </c>
      <c r="N53" s="463"/>
      <c r="O53" s="53"/>
      <c r="P53" s="376" t="str">
        <f>IFERROR(IF(D53="","",'3_pessoal'!D53/(1-parametros!$H$14)),"")</f>
        <v/>
      </c>
      <c r="Q53" s="369" t="str">
        <f>IFERROR(IF(D53="","",'3_pessoal'!D53/(1-(parametros!$R$14-F53))),"")</f>
        <v/>
      </c>
    </row>
    <row r="54" spans="1:17" ht="15" customHeight="1" x14ac:dyDescent="0.25">
      <c r="A54" s="10">
        <v>45</v>
      </c>
      <c r="B54" s="38"/>
      <c r="C54" s="38"/>
      <c r="D54" s="40"/>
      <c r="E54" s="448"/>
      <c r="F54" s="480"/>
      <c r="G54" s="40"/>
      <c r="H54" s="265" t="str">
        <f>IF(G54="","",VLOOKUP(G54,apoio!$P$3:$R$54,3,0))</f>
        <v/>
      </c>
      <c r="J54" s="28"/>
      <c r="K54" s="53"/>
      <c r="L54" s="469"/>
      <c r="M54" s="53" t="str">
        <f>IF(G54="","",VLOOKUP(G54,apoio!P:V,7,0))</f>
        <v/>
      </c>
      <c r="N54" s="462"/>
      <c r="O54" s="53"/>
      <c r="P54" s="375" t="str">
        <f>IFERROR(IF(D54="","",'3_pessoal'!D54/(1-parametros!$H$14)),"")</f>
        <v/>
      </c>
      <c r="Q54" s="370" t="str">
        <f>IFERROR(IF(D54="","",'3_pessoal'!D54/(1-(parametros!$R$14-F54))),"")</f>
        <v/>
      </c>
    </row>
    <row r="55" spans="1:17" ht="15" customHeight="1" x14ac:dyDescent="0.25">
      <c r="A55" s="7">
        <v>46</v>
      </c>
      <c r="B55" s="39"/>
      <c r="C55" s="39"/>
      <c r="D55" s="41"/>
      <c r="E55" s="450"/>
      <c r="F55" s="481"/>
      <c r="G55" s="41"/>
      <c r="H55" s="139" t="str">
        <f>IF(G55="","",VLOOKUP(G55,apoio!$P$3:$R$54,3,0))</f>
        <v/>
      </c>
      <c r="J55" s="29"/>
      <c r="K55" s="53"/>
      <c r="L55" s="470"/>
      <c r="M55" s="53" t="str">
        <f>IF(G55="","",VLOOKUP(G55,apoio!P:V,7,0))</f>
        <v/>
      </c>
      <c r="N55" s="463"/>
      <c r="O55" s="53"/>
      <c r="P55" s="376" t="str">
        <f>IFERROR(IF(D55="","",'3_pessoal'!D55/(1-parametros!$H$14)),"")</f>
        <v/>
      </c>
      <c r="Q55" s="369" t="str">
        <f>IFERROR(IF(D55="","",'3_pessoal'!D55/(1-(parametros!$R$14-F55))),"")</f>
        <v/>
      </c>
    </row>
    <row r="56" spans="1:17" ht="15" customHeight="1" x14ac:dyDescent="0.25">
      <c r="A56" s="10">
        <v>47</v>
      </c>
      <c r="B56" s="38"/>
      <c r="C56" s="38"/>
      <c r="D56" s="40"/>
      <c r="E56" s="448"/>
      <c r="F56" s="480"/>
      <c r="G56" s="40"/>
      <c r="H56" s="265" t="str">
        <f>IF(G56="","",VLOOKUP(G56,apoio!$P$3:$R$54,3,0))</f>
        <v/>
      </c>
      <c r="J56" s="28"/>
      <c r="K56" s="53"/>
      <c r="L56" s="469"/>
      <c r="M56" s="53" t="str">
        <f>IF(G56="","",VLOOKUP(G56,apoio!P:V,7,0))</f>
        <v/>
      </c>
      <c r="N56" s="462"/>
      <c r="O56" s="53"/>
      <c r="P56" s="375" t="str">
        <f>IFERROR(IF(D56="","",'3_pessoal'!D56/(1-parametros!$H$14)),"")</f>
        <v/>
      </c>
      <c r="Q56" s="370" t="str">
        <f>IFERROR(IF(D56="","",'3_pessoal'!D56/(1-(parametros!$R$14-F56))),"")</f>
        <v/>
      </c>
    </row>
    <row r="57" spans="1:17" ht="15" customHeight="1" x14ac:dyDescent="0.25">
      <c r="A57" s="7">
        <v>48</v>
      </c>
      <c r="B57" s="39"/>
      <c r="C57" s="39"/>
      <c r="D57" s="41"/>
      <c r="E57" s="450"/>
      <c r="F57" s="481"/>
      <c r="G57" s="41"/>
      <c r="H57" s="139" t="str">
        <f>IF(G57="","",VLOOKUP(G57,apoio!$P$3:$R$54,3,0))</f>
        <v/>
      </c>
      <c r="J57" s="29"/>
      <c r="K57" s="53"/>
      <c r="L57" s="470"/>
      <c r="M57" s="53" t="str">
        <f>IF(G57="","",VLOOKUP(G57,apoio!P:V,7,0))</f>
        <v/>
      </c>
      <c r="N57" s="463"/>
      <c r="O57" s="53"/>
      <c r="P57" s="376" t="str">
        <f>IFERROR(IF(D57="","",'3_pessoal'!D57/(1-parametros!$H$14)),"")</f>
        <v/>
      </c>
      <c r="Q57" s="369" t="str">
        <f>IFERROR(IF(D57="","",'3_pessoal'!D57/(1-(parametros!$R$14-F57))),"")</f>
        <v/>
      </c>
    </row>
    <row r="58" spans="1:17" ht="15" customHeight="1" x14ac:dyDescent="0.25">
      <c r="A58" s="10">
        <v>49</v>
      </c>
      <c r="B58" s="38"/>
      <c r="C58" s="38"/>
      <c r="D58" s="40"/>
      <c r="E58" s="448"/>
      <c r="F58" s="480"/>
      <c r="G58" s="40"/>
      <c r="H58" s="265" t="str">
        <f>IF(G58="","",VLOOKUP(G58,apoio!$P$3:$R$54,3,0))</f>
        <v/>
      </c>
      <c r="J58" s="28"/>
      <c r="K58" s="53"/>
      <c r="L58" s="469"/>
      <c r="M58" s="53" t="str">
        <f>IF(G58="","",VLOOKUP(G58,apoio!P:V,7,0))</f>
        <v/>
      </c>
      <c r="N58" s="462"/>
      <c r="O58" s="53"/>
      <c r="P58" s="375" t="str">
        <f>IFERROR(IF(D58="","",'3_pessoal'!D58/(1-parametros!$H$14)),"")</f>
        <v/>
      </c>
      <c r="Q58" s="370" t="str">
        <f>IFERROR(IF(D58="","",'3_pessoal'!D58/(1-(parametros!$R$14-F58))),"")</f>
        <v/>
      </c>
    </row>
    <row r="59" spans="1:17" ht="15" customHeight="1" x14ac:dyDescent="0.25">
      <c r="A59" s="47">
        <v>50</v>
      </c>
      <c r="B59" s="20"/>
      <c r="C59" s="20"/>
      <c r="D59" s="42"/>
      <c r="E59" s="449"/>
      <c r="F59" s="482"/>
      <c r="G59" s="42"/>
      <c r="H59" s="151" t="str">
        <f>IF(G59="","",VLOOKUP(G59,apoio!$P$3:$R$54,3,0))</f>
        <v/>
      </c>
      <c r="I59" s="4"/>
      <c r="J59" s="30"/>
      <c r="K59" s="297"/>
      <c r="L59" s="471"/>
      <c r="M59" s="53" t="str">
        <f>IF(G59="","",VLOOKUP(G59,apoio!P:V,7,0))</f>
        <v/>
      </c>
      <c r="N59" s="464"/>
      <c r="O59" s="53"/>
      <c r="P59" s="377" t="str">
        <f>IFERROR(IF(D59="","",'3_pessoal'!D59/(1-parametros!$H$14)),"")</f>
        <v/>
      </c>
      <c r="Q59" s="373" t="str">
        <f>IFERROR(IF(D59="","",'3_pessoal'!D59/(1-(parametros!$R$14-F59))),"")</f>
        <v/>
      </c>
    </row>
    <row r="61" spans="1:17" ht="15" customHeight="1" x14ac:dyDescent="0.25">
      <c r="L61" s="12"/>
      <c r="P61" s="12"/>
      <c r="Q61" s="12"/>
    </row>
  </sheetData>
  <sheetProtection password="CF88" sheet="1" selectLockedCells="1"/>
  <mergeCells count="22">
    <mergeCell ref="L2:M2"/>
    <mergeCell ref="A6:A9"/>
    <mergeCell ref="B6:B9"/>
    <mergeCell ref="C6:C9"/>
    <mergeCell ref="F6:F9"/>
    <mergeCell ref="D6:D9"/>
    <mergeCell ref="H3:K3"/>
    <mergeCell ref="H2:K2"/>
    <mergeCell ref="L3:M3"/>
    <mergeCell ref="L4:M4"/>
    <mergeCell ref="J6:J9"/>
    <mergeCell ref="H4:K4"/>
    <mergeCell ref="D2:E2"/>
    <mergeCell ref="D4:E4"/>
    <mergeCell ref="E6:E9"/>
    <mergeCell ref="G6:G9"/>
    <mergeCell ref="P6:Q6"/>
    <mergeCell ref="P7:Q7"/>
    <mergeCell ref="P8:Q8"/>
    <mergeCell ref="L6:L9"/>
    <mergeCell ref="H6:H9"/>
    <mergeCell ref="N6:N9"/>
  </mergeCells>
  <conditionalFormatting sqref="A12 A14 A16 A18 A20 A22 A24 A26 A28 A30 A32 A34 A36 A38 A40 A42 A44 A46 A48 A50 A52 A54 A56 A58">
    <cfRule type="expression" dxfId="20" priority="13">
      <formula>D11=""</formula>
    </cfRule>
  </conditionalFormatting>
  <conditionalFormatting sqref="A11 A13 A15 A17 A19 A21 A23 A25 A27 A29 A31 A33 A35 A37 A39 A41 A43 A45 A47 A49 A51 A53 A55 A57 A59">
    <cfRule type="expression" dxfId="19" priority="12">
      <formula>D10=""</formula>
    </cfRule>
  </conditionalFormatting>
  <conditionalFormatting sqref="A60">
    <cfRule type="expression" dxfId="18" priority="65">
      <formula>#REF!=""</formula>
    </cfRule>
  </conditionalFormatting>
  <conditionalFormatting sqref="J10">
    <cfRule type="expression" dxfId="17" priority="4">
      <formula>K10&gt;1</formula>
    </cfRule>
  </conditionalFormatting>
  <conditionalFormatting sqref="J11:J59">
    <cfRule type="expression" dxfId="16" priority="3">
      <formula>K11&gt;1</formula>
    </cfRule>
  </conditionalFormatting>
  <dataValidations count="8">
    <dataValidation type="list" showInputMessage="1" showErrorMessage="1" sqref="D1">
      <formula1>siglas</formula1>
    </dataValidation>
    <dataValidation type="list" allowBlank="1" showInputMessage="1" showErrorMessage="1" sqref="G10:G59">
      <formula1>sazonalidade</formula1>
    </dataValidation>
    <dataValidation type="list" allowBlank="1" showInputMessage="1" showErrorMessage="1" sqref="B10:B59">
      <formula1>macroprocesso</formula1>
    </dataValidation>
    <dataValidation type="list" allowBlank="1" showInputMessage="1" showErrorMessage="1" sqref="C10:C59">
      <formula1>tipoprocesso</formula1>
    </dataValidation>
    <dataValidation type="list" allowBlank="1" showInputMessage="1" showErrorMessage="1" sqref="D4">
      <formula1>sepcoord</formula1>
    </dataValidation>
    <dataValidation type="list" allowBlank="1" showInputMessage="1" showErrorMessage="1" sqref="E5 E3">
      <formula1>lid0</formula1>
    </dataValidation>
    <dataValidation type="list" allowBlank="1" showInputMessage="1" showErrorMessage="1" sqref="E10:E59">
      <formula1>"Baixa,Media,Alta"</formula1>
    </dataValidation>
    <dataValidation type="list" allowBlank="1" showInputMessage="1" showErrorMessage="1" sqref="F10:F59">
      <formula1>"0%,5%,10%,15%,20%,25%,30%,35%,40%,45%,50%"</formula1>
    </dataValidation>
  </dataValidations>
  <hyperlinks>
    <hyperlink ref="B4" location="historico!A1" display="Histórico"/>
  </hyperlink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4:H59"/>
  <sheetViews>
    <sheetView zoomScale="90" zoomScaleNormal="90" workbookViewId="0">
      <selection activeCell="H10" sqref="H10"/>
    </sheetView>
  </sheetViews>
  <sheetFormatPr defaultRowHeight="15" customHeight="1" x14ac:dyDescent="0.25"/>
  <cols>
    <col min="1" max="1" width="3.7109375" style="325" customWidth="1"/>
    <col min="2" max="2" width="16.7109375" style="325" customWidth="1"/>
    <col min="3" max="3" width="30.7109375" style="325" customWidth="1"/>
    <col min="4" max="4" width="31.42578125" style="325" customWidth="1"/>
    <col min="5" max="6" width="14.7109375" style="325" customWidth="1"/>
    <col min="7" max="7" width="16.7109375" style="325" customWidth="1"/>
    <col min="8" max="8" width="40.7109375" style="325" customWidth="1"/>
    <col min="9" max="16384" width="9.140625" style="2"/>
  </cols>
  <sheetData>
    <row r="4" spans="1:8" ht="15" customHeight="1" x14ac:dyDescent="0.25">
      <c r="D4" s="6"/>
      <c r="E4" s="6"/>
      <c r="F4" s="6"/>
      <c r="G4" s="6"/>
    </row>
    <row r="6" spans="1:8" ht="15" customHeight="1" x14ac:dyDescent="0.25">
      <c r="A6" s="533" t="s">
        <v>68</v>
      </c>
      <c r="B6" s="523" t="s">
        <v>0</v>
      </c>
      <c r="C6" s="523" t="s">
        <v>1</v>
      </c>
      <c r="D6" s="523" t="s">
        <v>3</v>
      </c>
      <c r="E6" s="523" t="s">
        <v>3355</v>
      </c>
      <c r="F6" s="523" t="s">
        <v>3354</v>
      </c>
      <c r="G6" s="523" t="s">
        <v>120</v>
      </c>
      <c r="H6" s="523" t="s">
        <v>3399</v>
      </c>
    </row>
    <row r="7" spans="1:8" ht="15" customHeight="1" x14ac:dyDescent="0.25">
      <c r="A7" s="534"/>
      <c r="B7" s="524"/>
      <c r="C7" s="524"/>
      <c r="D7" s="524"/>
      <c r="E7" s="524"/>
      <c r="F7" s="524"/>
      <c r="G7" s="524"/>
      <c r="H7" s="524"/>
    </row>
    <row r="8" spans="1:8" ht="15" customHeight="1" x14ac:dyDescent="0.25">
      <c r="A8" s="534"/>
      <c r="B8" s="524"/>
      <c r="C8" s="524"/>
      <c r="D8" s="524"/>
      <c r="E8" s="524"/>
      <c r="F8" s="524"/>
      <c r="G8" s="524"/>
      <c r="H8" s="524"/>
    </row>
    <row r="9" spans="1:8" ht="15" customHeight="1" x14ac:dyDescent="0.25">
      <c r="A9" s="535"/>
      <c r="B9" s="525"/>
      <c r="C9" s="525"/>
      <c r="D9" s="525"/>
      <c r="E9" s="525"/>
      <c r="F9" s="525"/>
      <c r="G9" s="525"/>
      <c r="H9" s="525"/>
    </row>
    <row r="10" spans="1:8" ht="15" customHeight="1" x14ac:dyDescent="0.25">
      <c r="A10" s="348" t="str">
        <f>IF('1_geral'!D10="","",'1_geral'!A10)</f>
        <v/>
      </c>
      <c r="B10" s="274" t="str">
        <f>IF('1_geral'!B10="","",'1_geral'!B10)</f>
        <v/>
      </c>
      <c r="C10" s="274" t="str">
        <f>IF('1_geral'!C10="","",'1_geral'!C10)</f>
        <v/>
      </c>
      <c r="D10" s="274" t="str">
        <f>IF('1_geral'!D10="","",'1_geral'!D10)</f>
        <v/>
      </c>
      <c r="E10" s="448" t="str">
        <f>IF('1_geral'!E10="","",'1_geral'!E10)</f>
        <v/>
      </c>
      <c r="F10" s="480" t="str">
        <f>IF('1_geral'!F10="","",'1_geral'!F10)</f>
        <v/>
      </c>
      <c r="G10" s="274" t="str">
        <f>IF('1_geral'!G10="","",'1_geral'!G10)</f>
        <v/>
      </c>
      <c r="H10" s="448"/>
    </row>
    <row r="11" spans="1:8" ht="15" customHeight="1" x14ac:dyDescent="0.25">
      <c r="A11" s="325" t="str">
        <f>IF('1_geral'!D11="","",'1_geral'!A11)</f>
        <v/>
      </c>
      <c r="B11" s="325" t="str">
        <f>IF('1_geral'!B11="","",'1_geral'!B11)</f>
        <v/>
      </c>
      <c r="C11" s="114" t="str">
        <f>IF('1_geral'!C11="","",'1_geral'!C11)</f>
        <v/>
      </c>
      <c r="D11" s="114" t="str">
        <f>IF('1_geral'!D11="","",'1_geral'!D11)</f>
        <v/>
      </c>
      <c r="E11" s="450" t="str">
        <f>IF('1_geral'!E11="","",'1_geral'!E11)</f>
        <v/>
      </c>
      <c r="F11" s="481" t="str">
        <f>IF('1_geral'!F11="","",'1_geral'!F11)</f>
        <v/>
      </c>
      <c r="G11" s="114" t="str">
        <f>IF('1_geral'!G11="","",'1_geral'!G11)</f>
        <v/>
      </c>
      <c r="H11" s="450"/>
    </row>
    <row r="12" spans="1:8" ht="15" customHeight="1" x14ac:dyDescent="0.25">
      <c r="A12" s="348" t="str">
        <f>IF('1_geral'!D12="","",'1_geral'!A12)</f>
        <v/>
      </c>
      <c r="B12" s="348" t="str">
        <f>IF('1_geral'!B12="","",'1_geral'!B12)</f>
        <v/>
      </c>
      <c r="C12" s="274" t="str">
        <f>IF('1_geral'!C12="","",'1_geral'!C12)</f>
        <v/>
      </c>
      <c r="D12" s="274" t="str">
        <f>IF('1_geral'!D12="","",'1_geral'!D12)</f>
        <v/>
      </c>
      <c r="E12" s="448" t="str">
        <f>IF('1_geral'!E12="","",'1_geral'!E12)</f>
        <v/>
      </c>
      <c r="F12" s="480" t="str">
        <f>IF('1_geral'!F12="","",'1_geral'!F12)</f>
        <v/>
      </c>
      <c r="G12" s="274" t="str">
        <f>IF('1_geral'!G12="","",'1_geral'!G12)</f>
        <v/>
      </c>
      <c r="H12" s="448"/>
    </row>
    <row r="13" spans="1:8" ht="15" customHeight="1" x14ac:dyDescent="0.25">
      <c r="A13" s="325" t="str">
        <f>IF('1_geral'!D13="","",'1_geral'!A13)</f>
        <v/>
      </c>
      <c r="B13" s="325" t="str">
        <f>IF('1_geral'!B13="","",'1_geral'!B13)</f>
        <v/>
      </c>
      <c r="C13" s="114" t="str">
        <f>IF('1_geral'!C13="","",'1_geral'!C13)</f>
        <v/>
      </c>
      <c r="D13" s="114" t="str">
        <f>IF('1_geral'!D13="","",'1_geral'!D13)</f>
        <v/>
      </c>
      <c r="E13" s="450" t="str">
        <f>IF('1_geral'!E13="","",'1_geral'!E13)</f>
        <v/>
      </c>
      <c r="F13" s="481" t="str">
        <f>IF('1_geral'!F13="","",'1_geral'!F13)</f>
        <v/>
      </c>
      <c r="G13" s="114" t="str">
        <f>IF('1_geral'!G13="","",'1_geral'!G13)</f>
        <v/>
      </c>
      <c r="H13" s="450"/>
    </row>
    <row r="14" spans="1:8" ht="15" customHeight="1" x14ac:dyDescent="0.25">
      <c r="A14" s="348" t="str">
        <f>IF('1_geral'!D14="","",'1_geral'!A14)</f>
        <v/>
      </c>
      <c r="B14" s="348" t="str">
        <f>IF('1_geral'!B14="","",'1_geral'!B14)</f>
        <v/>
      </c>
      <c r="C14" s="274" t="str">
        <f>IF('1_geral'!C14="","",'1_geral'!C14)</f>
        <v/>
      </c>
      <c r="D14" s="274" t="str">
        <f>IF('1_geral'!D14="","",'1_geral'!D14)</f>
        <v/>
      </c>
      <c r="E14" s="448" t="str">
        <f>IF('1_geral'!E14="","",'1_geral'!E14)</f>
        <v/>
      </c>
      <c r="F14" s="480" t="str">
        <f>IF('1_geral'!F14="","",'1_geral'!F14)</f>
        <v/>
      </c>
      <c r="G14" s="274" t="str">
        <f>IF('1_geral'!G14="","",'1_geral'!G14)</f>
        <v/>
      </c>
      <c r="H14" s="448"/>
    </row>
    <row r="15" spans="1:8" ht="15" customHeight="1" x14ac:dyDescent="0.25">
      <c r="A15" s="325" t="str">
        <f>IF('1_geral'!D15="","",'1_geral'!A15)</f>
        <v/>
      </c>
      <c r="B15" s="325" t="str">
        <f>IF('1_geral'!B15="","",'1_geral'!B15)</f>
        <v/>
      </c>
      <c r="C15" s="114" t="str">
        <f>IF('1_geral'!C15="","",'1_geral'!C15)</f>
        <v/>
      </c>
      <c r="D15" s="114" t="str">
        <f>IF('1_geral'!D15="","",'1_geral'!D15)</f>
        <v/>
      </c>
      <c r="E15" s="450" t="str">
        <f>IF('1_geral'!E15="","",'1_geral'!E15)</f>
        <v/>
      </c>
      <c r="F15" s="481" t="str">
        <f>IF('1_geral'!F15="","",'1_geral'!F15)</f>
        <v/>
      </c>
      <c r="G15" s="114" t="str">
        <f>IF('1_geral'!G15="","",'1_geral'!G15)</f>
        <v/>
      </c>
      <c r="H15" s="450"/>
    </row>
    <row r="16" spans="1:8" ht="15" customHeight="1" x14ac:dyDescent="0.25">
      <c r="A16" s="348" t="str">
        <f>IF('1_geral'!D16="","",'1_geral'!A16)</f>
        <v/>
      </c>
      <c r="B16" s="348" t="str">
        <f>IF('1_geral'!B16="","",'1_geral'!B16)</f>
        <v/>
      </c>
      <c r="C16" s="274" t="str">
        <f>IF('1_geral'!C16="","",'1_geral'!C16)</f>
        <v/>
      </c>
      <c r="D16" s="274" t="str">
        <f>IF('1_geral'!D16="","",'1_geral'!D16)</f>
        <v/>
      </c>
      <c r="E16" s="448" t="str">
        <f>IF('1_geral'!E16="","",'1_geral'!E16)</f>
        <v/>
      </c>
      <c r="F16" s="480" t="str">
        <f>IF('1_geral'!F16="","",'1_geral'!F16)</f>
        <v/>
      </c>
      <c r="G16" s="274" t="str">
        <f>IF('1_geral'!G16="","",'1_geral'!G16)</f>
        <v/>
      </c>
      <c r="H16" s="448"/>
    </row>
    <row r="17" spans="1:8" ht="15" customHeight="1" x14ac:dyDescent="0.25">
      <c r="A17" s="325" t="str">
        <f>IF('1_geral'!D17="","",'1_geral'!A17)</f>
        <v/>
      </c>
      <c r="B17" s="325" t="str">
        <f>IF('1_geral'!B17="","",'1_geral'!B17)</f>
        <v/>
      </c>
      <c r="C17" s="114" t="str">
        <f>IF('1_geral'!C17="","",'1_geral'!C17)</f>
        <v/>
      </c>
      <c r="D17" s="114" t="str">
        <f>IF('1_geral'!D17="","",'1_geral'!D17)</f>
        <v/>
      </c>
      <c r="E17" s="450" t="str">
        <f>IF('1_geral'!E17="","",'1_geral'!E17)</f>
        <v/>
      </c>
      <c r="F17" s="481" t="str">
        <f>IF('1_geral'!F17="","",'1_geral'!F17)</f>
        <v/>
      </c>
      <c r="G17" s="114" t="str">
        <f>IF('1_geral'!G17="","",'1_geral'!G17)</f>
        <v/>
      </c>
      <c r="H17" s="450"/>
    </row>
    <row r="18" spans="1:8" ht="15" customHeight="1" x14ac:dyDescent="0.25">
      <c r="A18" s="348" t="str">
        <f>IF('1_geral'!D18="","",'1_geral'!A18)</f>
        <v/>
      </c>
      <c r="B18" s="348" t="str">
        <f>IF('1_geral'!B18="","",'1_geral'!B18)</f>
        <v/>
      </c>
      <c r="C18" s="274" t="str">
        <f>IF('1_geral'!C18="","",'1_geral'!C18)</f>
        <v/>
      </c>
      <c r="D18" s="274" t="str">
        <f>IF('1_geral'!D18="","",'1_geral'!D18)</f>
        <v/>
      </c>
      <c r="E18" s="448" t="str">
        <f>IF('1_geral'!E18="","",'1_geral'!E18)</f>
        <v/>
      </c>
      <c r="F18" s="480" t="str">
        <f>IF('1_geral'!F18="","",'1_geral'!F18)</f>
        <v/>
      </c>
      <c r="G18" s="274" t="str">
        <f>IF('1_geral'!G18="","",'1_geral'!G18)</f>
        <v/>
      </c>
      <c r="H18" s="448"/>
    </row>
    <row r="19" spans="1:8" ht="15" customHeight="1" x14ac:dyDescent="0.25">
      <c r="A19" s="325" t="str">
        <f>IF('1_geral'!D19="","",'1_geral'!A19)</f>
        <v/>
      </c>
      <c r="B19" s="325" t="str">
        <f>IF('1_geral'!B19="","",'1_geral'!B19)</f>
        <v/>
      </c>
      <c r="C19" s="114" t="str">
        <f>IF('1_geral'!C19="","",'1_geral'!C19)</f>
        <v/>
      </c>
      <c r="D19" s="114" t="str">
        <f>IF('1_geral'!D19="","",'1_geral'!D19)</f>
        <v/>
      </c>
      <c r="E19" s="450" t="str">
        <f>IF('1_geral'!E19="","",'1_geral'!E19)</f>
        <v/>
      </c>
      <c r="F19" s="481" t="str">
        <f>IF('1_geral'!F19="","",'1_geral'!F19)</f>
        <v/>
      </c>
      <c r="G19" s="114" t="str">
        <f>IF('1_geral'!G19="","",'1_geral'!G19)</f>
        <v/>
      </c>
      <c r="H19" s="450"/>
    </row>
    <row r="20" spans="1:8" ht="15" customHeight="1" x14ac:dyDescent="0.25">
      <c r="A20" s="348" t="str">
        <f>IF('1_geral'!D20="","",'1_geral'!A20)</f>
        <v/>
      </c>
      <c r="B20" s="348" t="str">
        <f>IF('1_geral'!B20="","",'1_geral'!B20)</f>
        <v/>
      </c>
      <c r="C20" s="274" t="str">
        <f>IF('1_geral'!C20="","",'1_geral'!C20)</f>
        <v/>
      </c>
      <c r="D20" s="274" t="str">
        <f>IF('1_geral'!D20="","",'1_geral'!D20)</f>
        <v/>
      </c>
      <c r="E20" s="448" t="str">
        <f>IF('1_geral'!E20="","",'1_geral'!E20)</f>
        <v/>
      </c>
      <c r="F20" s="480" t="str">
        <f>IF('1_geral'!F20="","",'1_geral'!F20)</f>
        <v/>
      </c>
      <c r="G20" s="274" t="str">
        <f>IF('1_geral'!G20="","",'1_geral'!G20)</f>
        <v/>
      </c>
      <c r="H20" s="448"/>
    </row>
    <row r="21" spans="1:8" ht="15" customHeight="1" x14ac:dyDescent="0.25">
      <c r="A21" s="325" t="str">
        <f>IF('1_geral'!D21="","",'1_geral'!A21)</f>
        <v/>
      </c>
      <c r="B21" s="325" t="str">
        <f>IF('1_geral'!B21="","",'1_geral'!B21)</f>
        <v/>
      </c>
      <c r="C21" s="114" t="str">
        <f>IF('1_geral'!C21="","",'1_geral'!C21)</f>
        <v/>
      </c>
      <c r="D21" s="114" t="str">
        <f>IF('1_geral'!D21="","",'1_geral'!D21)</f>
        <v/>
      </c>
      <c r="E21" s="450" t="str">
        <f>IF('1_geral'!E21="","",'1_geral'!E21)</f>
        <v/>
      </c>
      <c r="F21" s="481" t="str">
        <f>IF('1_geral'!F21="","",'1_geral'!F21)</f>
        <v/>
      </c>
      <c r="G21" s="114" t="str">
        <f>IF('1_geral'!G21="","",'1_geral'!G21)</f>
        <v/>
      </c>
      <c r="H21" s="450"/>
    </row>
    <row r="22" spans="1:8" ht="15" customHeight="1" x14ac:dyDescent="0.25">
      <c r="A22" s="348" t="str">
        <f>IF('1_geral'!D22="","",'1_geral'!A22)</f>
        <v/>
      </c>
      <c r="B22" s="348" t="str">
        <f>IF('1_geral'!B22="","",'1_geral'!B22)</f>
        <v/>
      </c>
      <c r="C22" s="274" t="str">
        <f>IF('1_geral'!C22="","",'1_geral'!C22)</f>
        <v/>
      </c>
      <c r="D22" s="274" t="str">
        <f>IF('1_geral'!D22="","",'1_geral'!D22)</f>
        <v/>
      </c>
      <c r="E22" s="448" t="str">
        <f>IF('1_geral'!E22="","",'1_geral'!E22)</f>
        <v/>
      </c>
      <c r="F22" s="480" t="str">
        <f>IF('1_geral'!F22="","",'1_geral'!F22)</f>
        <v/>
      </c>
      <c r="G22" s="274" t="str">
        <f>IF('1_geral'!G22="","",'1_geral'!G22)</f>
        <v/>
      </c>
      <c r="H22" s="448"/>
    </row>
    <row r="23" spans="1:8" ht="15" customHeight="1" x14ac:dyDescent="0.25">
      <c r="A23" s="325" t="str">
        <f>IF('1_geral'!D23="","",'1_geral'!A23)</f>
        <v/>
      </c>
      <c r="B23" s="325" t="str">
        <f>IF('1_geral'!B23="","",'1_geral'!B23)</f>
        <v/>
      </c>
      <c r="C23" s="114" t="str">
        <f>IF('1_geral'!C23="","",'1_geral'!C23)</f>
        <v/>
      </c>
      <c r="D23" s="114" t="str">
        <f>IF('1_geral'!D23="","",'1_geral'!D23)</f>
        <v/>
      </c>
      <c r="E23" s="450" t="str">
        <f>IF('1_geral'!E23="","",'1_geral'!E23)</f>
        <v/>
      </c>
      <c r="F23" s="481" t="str">
        <f>IF('1_geral'!F23="","",'1_geral'!F23)</f>
        <v/>
      </c>
      <c r="G23" s="114" t="str">
        <f>IF('1_geral'!G23="","",'1_geral'!G23)</f>
        <v/>
      </c>
      <c r="H23" s="450"/>
    </row>
    <row r="24" spans="1:8" ht="15" customHeight="1" x14ac:dyDescent="0.25">
      <c r="A24" s="348" t="str">
        <f>IF('1_geral'!D24="","",'1_geral'!A24)</f>
        <v/>
      </c>
      <c r="B24" s="348" t="str">
        <f>IF('1_geral'!B24="","",'1_geral'!B24)</f>
        <v/>
      </c>
      <c r="C24" s="274" t="str">
        <f>IF('1_geral'!C24="","",'1_geral'!C24)</f>
        <v/>
      </c>
      <c r="D24" s="274" t="str">
        <f>IF('1_geral'!D24="","",'1_geral'!D24)</f>
        <v/>
      </c>
      <c r="E24" s="448" t="str">
        <f>IF('1_geral'!E24="","",'1_geral'!E24)</f>
        <v/>
      </c>
      <c r="F24" s="480" t="str">
        <f>IF('1_geral'!F24="","",'1_geral'!F24)</f>
        <v/>
      </c>
      <c r="G24" s="274" t="str">
        <f>IF('1_geral'!G24="","",'1_geral'!G24)</f>
        <v/>
      </c>
      <c r="H24" s="448"/>
    </row>
    <row r="25" spans="1:8" ht="15" customHeight="1" x14ac:dyDescent="0.25">
      <c r="A25" s="325" t="str">
        <f>IF('1_geral'!D25="","",'1_geral'!A25)</f>
        <v/>
      </c>
      <c r="B25" s="325" t="str">
        <f>IF('1_geral'!B25="","",'1_geral'!B25)</f>
        <v/>
      </c>
      <c r="C25" s="114" t="str">
        <f>IF('1_geral'!C25="","",'1_geral'!C25)</f>
        <v/>
      </c>
      <c r="D25" s="114" t="str">
        <f>IF('1_geral'!D25="","",'1_geral'!D25)</f>
        <v/>
      </c>
      <c r="E25" s="450" t="str">
        <f>IF('1_geral'!E25="","",'1_geral'!E25)</f>
        <v/>
      </c>
      <c r="F25" s="481" t="str">
        <f>IF('1_geral'!F25="","",'1_geral'!F25)</f>
        <v/>
      </c>
      <c r="G25" s="114" t="str">
        <f>IF('1_geral'!G25="","",'1_geral'!G25)</f>
        <v/>
      </c>
      <c r="H25" s="450"/>
    </row>
    <row r="26" spans="1:8" ht="15" customHeight="1" x14ac:dyDescent="0.25">
      <c r="A26" s="348" t="str">
        <f>IF('1_geral'!D26="","",'1_geral'!A26)</f>
        <v/>
      </c>
      <c r="B26" s="348" t="str">
        <f>IF('1_geral'!B26="","",'1_geral'!B26)</f>
        <v/>
      </c>
      <c r="C26" s="274" t="str">
        <f>IF('1_geral'!C26="","",'1_geral'!C26)</f>
        <v/>
      </c>
      <c r="D26" s="274" t="str">
        <f>IF('1_geral'!D26="","",'1_geral'!D26)</f>
        <v/>
      </c>
      <c r="E26" s="448" t="str">
        <f>IF('1_geral'!E26="","",'1_geral'!E26)</f>
        <v/>
      </c>
      <c r="F26" s="480" t="str">
        <f>IF('1_geral'!F26="","",'1_geral'!F26)</f>
        <v/>
      </c>
      <c r="G26" s="274" t="str">
        <f>IF('1_geral'!G26="","",'1_geral'!G26)</f>
        <v/>
      </c>
      <c r="H26" s="448"/>
    </row>
    <row r="27" spans="1:8" ht="15" customHeight="1" x14ac:dyDescent="0.25">
      <c r="A27" s="325" t="str">
        <f>IF('1_geral'!D27="","",'1_geral'!A27)</f>
        <v/>
      </c>
      <c r="B27" s="325" t="str">
        <f>IF('1_geral'!B27="","",'1_geral'!B27)</f>
        <v/>
      </c>
      <c r="C27" s="114" t="str">
        <f>IF('1_geral'!C27="","",'1_geral'!C27)</f>
        <v/>
      </c>
      <c r="D27" s="114" t="str">
        <f>IF('1_geral'!D27="","",'1_geral'!D27)</f>
        <v/>
      </c>
      <c r="E27" s="450" t="str">
        <f>IF('1_geral'!E27="","",'1_geral'!E27)</f>
        <v/>
      </c>
      <c r="F27" s="481" t="str">
        <f>IF('1_geral'!F27="","",'1_geral'!F27)</f>
        <v/>
      </c>
      <c r="G27" s="114" t="str">
        <f>IF('1_geral'!G27="","",'1_geral'!G27)</f>
        <v/>
      </c>
      <c r="H27" s="450"/>
    </row>
    <row r="28" spans="1:8" ht="15" customHeight="1" x14ac:dyDescent="0.25">
      <c r="A28" s="348" t="str">
        <f>IF('1_geral'!D28="","",'1_geral'!A28)</f>
        <v/>
      </c>
      <c r="B28" s="348" t="str">
        <f>IF('1_geral'!B28="","",'1_geral'!B28)</f>
        <v/>
      </c>
      <c r="C28" s="274" t="str">
        <f>IF('1_geral'!C28="","",'1_geral'!C28)</f>
        <v/>
      </c>
      <c r="D28" s="274" t="str">
        <f>IF('1_geral'!D28="","",'1_geral'!D28)</f>
        <v/>
      </c>
      <c r="E28" s="448" t="str">
        <f>IF('1_geral'!E28="","",'1_geral'!E28)</f>
        <v/>
      </c>
      <c r="F28" s="480" t="str">
        <f>IF('1_geral'!F28="","",'1_geral'!F28)</f>
        <v/>
      </c>
      <c r="G28" s="274" t="str">
        <f>IF('1_geral'!G28="","",'1_geral'!G28)</f>
        <v/>
      </c>
      <c r="H28" s="448"/>
    </row>
    <row r="29" spans="1:8" ht="15" customHeight="1" x14ac:dyDescent="0.25">
      <c r="A29" s="325" t="str">
        <f>IF('1_geral'!D29="","",'1_geral'!A29)</f>
        <v/>
      </c>
      <c r="B29" s="325" t="str">
        <f>IF('1_geral'!B29="","",'1_geral'!B29)</f>
        <v/>
      </c>
      <c r="C29" s="114" t="str">
        <f>IF('1_geral'!C29="","",'1_geral'!C29)</f>
        <v/>
      </c>
      <c r="D29" s="114" t="str">
        <f>IF('1_geral'!D29="","",'1_geral'!D29)</f>
        <v/>
      </c>
      <c r="E29" s="450" t="str">
        <f>IF('1_geral'!E29="","",'1_geral'!E29)</f>
        <v/>
      </c>
      <c r="F29" s="481" t="str">
        <f>IF('1_geral'!F29="","",'1_geral'!F29)</f>
        <v/>
      </c>
      <c r="G29" s="114" t="str">
        <f>IF('1_geral'!G29="","",'1_geral'!G29)</f>
        <v/>
      </c>
      <c r="H29" s="450"/>
    </row>
    <row r="30" spans="1:8" ht="15" customHeight="1" x14ac:dyDescent="0.25">
      <c r="A30" s="348" t="str">
        <f>IF('1_geral'!D30="","",'1_geral'!A30)</f>
        <v/>
      </c>
      <c r="B30" s="348" t="str">
        <f>IF('1_geral'!B30="","",'1_geral'!B30)</f>
        <v/>
      </c>
      <c r="C30" s="274" t="str">
        <f>IF('1_geral'!C30="","",'1_geral'!C30)</f>
        <v/>
      </c>
      <c r="D30" s="274" t="str">
        <f>IF('1_geral'!D30="","",'1_geral'!D30)</f>
        <v/>
      </c>
      <c r="E30" s="448" t="str">
        <f>IF('1_geral'!E30="","",'1_geral'!E30)</f>
        <v/>
      </c>
      <c r="F30" s="480" t="str">
        <f>IF('1_geral'!F30="","",'1_geral'!F30)</f>
        <v/>
      </c>
      <c r="G30" s="274" t="str">
        <f>IF('1_geral'!G30="","",'1_geral'!G30)</f>
        <v/>
      </c>
      <c r="H30" s="448"/>
    </row>
    <row r="31" spans="1:8" ht="15" customHeight="1" x14ac:dyDescent="0.25">
      <c r="A31" s="325" t="str">
        <f>IF('1_geral'!D31="","",'1_geral'!A31)</f>
        <v/>
      </c>
      <c r="B31" s="325" t="str">
        <f>IF('1_geral'!B31="","",'1_geral'!B31)</f>
        <v/>
      </c>
      <c r="C31" s="114" t="str">
        <f>IF('1_geral'!C31="","",'1_geral'!C31)</f>
        <v/>
      </c>
      <c r="D31" s="114" t="str">
        <f>IF('1_geral'!D31="","",'1_geral'!D31)</f>
        <v/>
      </c>
      <c r="E31" s="450" t="str">
        <f>IF('1_geral'!E31="","",'1_geral'!E31)</f>
        <v/>
      </c>
      <c r="F31" s="481" t="str">
        <f>IF('1_geral'!F31="","",'1_geral'!F31)</f>
        <v/>
      </c>
      <c r="G31" s="114" t="str">
        <f>IF('1_geral'!G31="","",'1_geral'!G31)</f>
        <v/>
      </c>
      <c r="H31" s="450"/>
    </row>
    <row r="32" spans="1:8" ht="15" customHeight="1" x14ac:dyDescent="0.25">
      <c r="A32" s="348" t="str">
        <f>IF('1_geral'!D32="","",'1_geral'!A32)</f>
        <v/>
      </c>
      <c r="B32" s="348" t="str">
        <f>IF('1_geral'!B32="","",'1_geral'!B32)</f>
        <v/>
      </c>
      <c r="C32" s="274" t="str">
        <f>IF('1_geral'!C32="","",'1_geral'!C32)</f>
        <v/>
      </c>
      <c r="D32" s="274" t="str">
        <f>IF('1_geral'!D32="","",'1_geral'!D32)</f>
        <v/>
      </c>
      <c r="E32" s="448" t="str">
        <f>IF('1_geral'!E32="","",'1_geral'!E32)</f>
        <v/>
      </c>
      <c r="F32" s="480" t="str">
        <f>IF('1_geral'!F32="","",'1_geral'!F32)</f>
        <v/>
      </c>
      <c r="G32" s="274" t="str">
        <f>IF('1_geral'!G32="","",'1_geral'!G32)</f>
        <v/>
      </c>
      <c r="H32" s="448"/>
    </row>
    <row r="33" spans="1:8" ht="15" customHeight="1" x14ac:dyDescent="0.25">
      <c r="A33" s="325" t="str">
        <f>IF('1_geral'!D33="","",'1_geral'!A33)</f>
        <v/>
      </c>
      <c r="B33" s="325" t="str">
        <f>IF('1_geral'!B33="","",'1_geral'!B33)</f>
        <v/>
      </c>
      <c r="C33" s="114" t="str">
        <f>IF('1_geral'!C33="","",'1_geral'!C33)</f>
        <v/>
      </c>
      <c r="D33" s="114" t="str">
        <f>IF('1_geral'!D33="","",'1_geral'!D33)</f>
        <v/>
      </c>
      <c r="E33" s="450" t="str">
        <f>IF('1_geral'!E33="","",'1_geral'!E33)</f>
        <v/>
      </c>
      <c r="F33" s="481" t="str">
        <f>IF('1_geral'!F33="","",'1_geral'!F33)</f>
        <v/>
      </c>
      <c r="G33" s="114" t="str">
        <f>IF('1_geral'!G33="","",'1_geral'!G33)</f>
        <v/>
      </c>
      <c r="H33" s="450"/>
    </row>
    <row r="34" spans="1:8" ht="15" customHeight="1" x14ac:dyDescent="0.25">
      <c r="A34" s="348" t="str">
        <f>IF('1_geral'!D34="","",'1_geral'!A34)</f>
        <v/>
      </c>
      <c r="B34" s="348" t="str">
        <f>IF('1_geral'!B34="","",'1_geral'!B34)</f>
        <v/>
      </c>
      <c r="C34" s="274" t="str">
        <f>IF('1_geral'!C34="","",'1_geral'!C34)</f>
        <v/>
      </c>
      <c r="D34" s="274" t="str">
        <f>IF('1_geral'!D34="","",'1_geral'!D34)</f>
        <v/>
      </c>
      <c r="E34" s="448" t="str">
        <f>IF('1_geral'!E34="","",'1_geral'!E34)</f>
        <v/>
      </c>
      <c r="F34" s="480" t="str">
        <f>IF('1_geral'!F34="","",'1_geral'!F34)</f>
        <v/>
      </c>
      <c r="G34" s="274" t="str">
        <f>IF('1_geral'!G34="","",'1_geral'!G34)</f>
        <v/>
      </c>
      <c r="H34" s="448"/>
    </row>
    <row r="35" spans="1:8" ht="15" customHeight="1" x14ac:dyDescent="0.25">
      <c r="A35" s="325" t="str">
        <f>IF('1_geral'!D35="","",'1_geral'!A35)</f>
        <v/>
      </c>
      <c r="B35" s="325" t="str">
        <f>IF('1_geral'!B35="","",'1_geral'!B35)</f>
        <v/>
      </c>
      <c r="C35" s="114" t="str">
        <f>IF('1_geral'!C35="","",'1_geral'!C35)</f>
        <v/>
      </c>
      <c r="D35" s="114" t="str">
        <f>IF('1_geral'!D35="","",'1_geral'!D35)</f>
        <v/>
      </c>
      <c r="E35" s="450" t="str">
        <f>IF('1_geral'!E35="","",'1_geral'!E35)</f>
        <v/>
      </c>
      <c r="F35" s="481" t="str">
        <f>IF('1_geral'!F35="","",'1_geral'!F35)</f>
        <v/>
      </c>
      <c r="G35" s="114" t="str">
        <f>IF('1_geral'!G35="","",'1_geral'!G35)</f>
        <v/>
      </c>
      <c r="H35" s="450"/>
    </row>
    <row r="36" spans="1:8" ht="15" customHeight="1" x14ac:dyDescent="0.25">
      <c r="A36" s="348" t="str">
        <f>IF('1_geral'!D36="","",'1_geral'!A36)</f>
        <v/>
      </c>
      <c r="B36" s="348" t="str">
        <f>IF('1_geral'!B36="","",'1_geral'!B36)</f>
        <v/>
      </c>
      <c r="C36" s="274" t="str">
        <f>IF('1_geral'!C36="","",'1_geral'!C36)</f>
        <v/>
      </c>
      <c r="D36" s="274" t="str">
        <f>IF('1_geral'!D36="","",'1_geral'!D36)</f>
        <v/>
      </c>
      <c r="E36" s="448" t="str">
        <f>IF('1_geral'!E36="","",'1_geral'!E36)</f>
        <v/>
      </c>
      <c r="F36" s="480" t="str">
        <f>IF('1_geral'!F36="","",'1_geral'!F36)</f>
        <v/>
      </c>
      <c r="G36" s="274" t="str">
        <f>IF('1_geral'!G36="","",'1_geral'!G36)</f>
        <v/>
      </c>
      <c r="H36" s="448"/>
    </row>
    <row r="37" spans="1:8" ht="15" customHeight="1" x14ac:dyDescent="0.25">
      <c r="A37" s="325" t="str">
        <f>IF('1_geral'!D37="","",'1_geral'!A37)</f>
        <v/>
      </c>
      <c r="B37" s="325" t="str">
        <f>IF('1_geral'!B37="","",'1_geral'!B37)</f>
        <v/>
      </c>
      <c r="C37" s="114" t="str">
        <f>IF('1_geral'!C37="","",'1_geral'!C37)</f>
        <v/>
      </c>
      <c r="D37" s="114" t="str">
        <f>IF('1_geral'!D37="","",'1_geral'!D37)</f>
        <v/>
      </c>
      <c r="E37" s="450" t="str">
        <f>IF('1_geral'!E37="","",'1_geral'!E37)</f>
        <v/>
      </c>
      <c r="F37" s="481" t="str">
        <f>IF('1_geral'!F37="","",'1_geral'!F37)</f>
        <v/>
      </c>
      <c r="G37" s="114" t="str">
        <f>IF('1_geral'!G37="","",'1_geral'!G37)</f>
        <v/>
      </c>
      <c r="H37" s="450"/>
    </row>
    <row r="38" spans="1:8" ht="15" customHeight="1" x14ac:dyDescent="0.25">
      <c r="A38" s="348" t="str">
        <f>IF('1_geral'!D38="","",'1_geral'!A38)</f>
        <v/>
      </c>
      <c r="B38" s="348" t="str">
        <f>IF('1_geral'!B38="","",'1_geral'!B38)</f>
        <v/>
      </c>
      <c r="C38" s="274" t="str">
        <f>IF('1_geral'!C38="","",'1_geral'!C38)</f>
        <v/>
      </c>
      <c r="D38" s="274" t="str">
        <f>IF('1_geral'!D38="","",'1_geral'!D38)</f>
        <v/>
      </c>
      <c r="E38" s="448" t="str">
        <f>IF('1_geral'!E38="","",'1_geral'!E38)</f>
        <v/>
      </c>
      <c r="F38" s="480" t="str">
        <f>IF('1_geral'!F38="","",'1_geral'!F38)</f>
        <v/>
      </c>
      <c r="G38" s="274" t="str">
        <f>IF('1_geral'!G38="","",'1_geral'!G38)</f>
        <v/>
      </c>
      <c r="H38" s="448"/>
    </row>
    <row r="39" spans="1:8" ht="15" customHeight="1" x14ac:dyDescent="0.25">
      <c r="A39" s="325" t="str">
        <f>IF('1_geral'!D39="","",'1_geral'!A39)</f>
        <v/>
      </c>
      <c r="B39" s="325" t="str">
        <f>IF('1_geral'!B39="","",'1_geral'!B39)</f>
        <v/>
      </c>
      <c r="C39" s="114" t="str">
        <f>IF('1_geral'!C39="","",'1_geral'!C39)</f>
        <v/>
      </c>
      <c r="D39" s="114" t="str">
        <f>IF('1_geral'!D39="","",'1_geral'!D39)</f>
        <v/>
      </c>
      <c r="E39" s="450" t="str">
        <f>IF('1_geral'!E39="","",'1_geral'!E39)</f>
        <v/>
      </c>
      <c r="F39" s="481" t="str">
        <f>IF('1_geral'!F39="","",'1_geral'!F39)</f>
        <v/>
      </c>
      <c r="G39" s="114" t="str">
        <f>IF('1_geral'!G39="","",'1_geral'!G39)</f>
        <v/>
      </c>
      <c r="H39" s="450"/>
    </row>
    <row r="40" spans="1:8" ht="15" customHeight="1" x14ac:dyDescent="0.25">
      <c r="A40" s="348" t="str">
        <f>IF('1_geral'!D40="","",'1_geral'!A40)</f>
        <v/>
      </c>
      <c r="B40" s="348" t="str">
        <f>IF('1_geral'!B40="","",'1_geral'!B40)</f>
        <v/>
      </c>
      <c r="C40" s="274" t="str">
        <f>IF('1_geral'!C40="","",'1_geral'!C40)</f>
        <v/>
      </c>
      <c r="D40" s="274" t="str">
        <f>IF('1_geral'!D40="","",'1_geral'!D40)</f>
        <v/>
      </c>
      <c r="E40" s="448" t="str">
        <f>IF('1_geral'!E40="","",'1_geral'!E40)</f>
        <v/>
      </c>
      <c r="F40" s="480" t="str">
        <f>IF('1_geral'!F40="","",'1_geral'!F40)</f>
        <v/>
      </c>
      <c r="G40" s="274" t="str">
        <f>IF('1_geral'!G40="","",'1_geral'!G40)</f>
        <v/>
      </c>
      <c r="H40" s="448"/>
    </row>
    <row r="41" spans="1:8" ht="15" customHeight="1" x14ac:dyDescent="0.25">
      <c r="A41" s="325" t="str">
        <f>IF('1_geral'!D41="","",'1_geral'!A41)</f>
        <v/>
      </c>
      <c r="B41" s="325" t="str">
        <f>IF('1_geral'!B41="","",'1_geral'!B41)</f>
        <v/>
      </c>
      <c r="C41" s="114" t="str">
        <f>IF('1_geral'!C41="","",'1_geral'!C41)</f>
        <v/>
      </c>
      <c r="D41" s="114" t="str">
        <f>IF('1_geral'!D41="","",'1_geral'!D41)</f>
        <v/>
      </c>
      <c r="E41" s="450" t="str">
        <f>IF('1_geral'!E41="","",'1_geral'!E41)</f>
        <v/>
      </c>
      <c r="F41" s="481" t="str">
        <f>IF('1_geral'!F41="","",'1_geral'!F41)</f>
        <v/>
      </c>
      <c r="G41" s="114" t="str">
        <f>IF('1_geral'!G41="","",'1_geral'!G41)</f>
        <v/>
      </c>
      <c r="H41" s="450"/>
    </row>
    <row r="42" spans="1:8" ht="15" customHeight="1" x14ac:dyDescent="0.25">
      <c r="A42" s="348" t="str">
        <f>IF('1_geral'!D42="","",'1_geral'!A42)</f>
        <v/>
      </c>
      <c r="B42" s="348" t="str">
        <f>IF('1_geral'!B42="","",'1_geral'!B42)</f>
        <v/>
      </c>
      <c r="C42" s="274" t="str">
        <f>IF('1_geral'!C42="","",'1_geral'!C42)</f>
        <v/>
      </c>
      <c r="D42" s="274" t="str">
        <f>IF('1_geral'!D42="","",'1_geral'!D42)</f>
        <v/>
      </c>
      <c r="E42" s="448" t="str">
        <f>IF('1_geral'!E42="","",'1_geral'!E42)</f>
        <v/>
      </c>
      <c r="F42" s="480" t="str">
        <f>IF('1_geral'!F42="","",'1_geral'!F42)</f>
        <v/>
      </c>
      <c r="G42" s="274" t="str">
        <f>IF('1_geral'!G42="","",'1_geral'!G42)</f>
        <v/>
      </c>
      <c r="H42" s="448"/>
    </row>
    <row r="43" spans="1:8" ht="15" customHeight="1" x14ac:dyDescent="0.25">
      <c r="A43" s="325" t="str">
        <f>IF('1_geral'!D43="","",'1_geral'!A43)</f>
        <v/>
      </c>
      <c r="B43" s="325" t="str">
        <f>IF('1_geral'!B43="","",'1_geral'!B43)</f>
        <v/>
      </c>
      <c r="C43" s="114" t="str">
        <f>IF('1_geral'!C43="","",'1_geral'!C43)</f>
        <v/>
      </c>
      <c r="D43" s="114" t="str">
        <f>IF('1_geral'!D43="","",'1_geral'!D43)</f>
        <v/>
      </c>
      <c r="E43" s="450" t="str">
        <f>IF('1_geral'!E43="","",'1_geral'!E43)</f>
        <v/>
      </c>
      <c r="F43" s="481" t="str">
        <f>IF('1_geral'!F43="","",'1_geral'!F43)</f>
        <v/>
      </c>
      <c r="G43" s="114" t="str">
        <f>IF('1_geral'!G43="","",'1_geral'!G43)</f>
        <v/>
      </c>
      <c r="H43" s="450"/>
    </row>
    <row r="44" spans="1:8" ht="15" customHeight="1" x14ac:dyDescent="0.25">
      <c r="A44" s="348" t="str">
        <f>IF('1_geral'!D44="","",'1_geral'!A44)</f>
        <v/>
      </c>
      <c r="B44" s="348" t="str">
        <f>IF('1_geral'!B44="","",'1_geral'!B44)</f>
        <v/>
      </c>
      <c r="C44" s="274" t="str">
        <f>IF('1_geral'!C44="","",'1_geral'!C44)</f>
        <v/>
      </c>
      <c r="D44" s="274" t="str">
        <f>IF('1_geral'!D44="","",'1_geral'!D44)</f>
        <v/>
      </c>
      <c r="E44" s="448" t="str">
        <f>IF('1_geral'!E44="","",'1_geral'!E44)</f>
        <v/>
      </c>
      <c r="F44" s="480" t="str">
        <f>IF('1_geral'!F44="","",'1_geral'!F44)</f>
        <v/>
      </c>
      <c r="G44" s="274" t="str">
        <f>IF('1_geral'!G44="","",'1_geral'!G44)</f>
        <v/>
      </c>
      <c r="H44" s="448"/>
    </row>
    <row r="45" spans="1:8" ht="15" customHeight="1" x14ac:dyDescent="0.25">
      <c r="A45" s="325" t="str">
        <f>IF('1_geral'!D45="","",'1_geral'!A45)</f>
        <v/>
      </c>
      <c r="B45" s="325" t="str">
        <f>IF('1_geral'!B45="","",'1_geral'!B45)</f>
        <v/>
      </c>
      <c r="C45" s="114" t="str">
        <f>IF('1_geral'!C45="","",'1_geral'!C45)</f>
        <v/>
      </c>
      <c r="D45" s="114" t="str">
        <f>IF('1_geral'!D45="","",'1_geral'!D45)</f>
        <v/>
      </c>
      <c r="E45" s="450" t="str">
        <f>IF('1_geral'!E45="","",'1_geral'!E45)</f>
        <v/>
      </c>
      <c r="F45" s="481" t="str">
        <f>IF('1_geral'!F45="","",'1_geral'!F45)</f>
        <v/>
      </c>
      <c r="G45" s="114" t="str">
        <f>IF('1_geral'!G45="","",'1_geral'!G45)</f>
        <v/>
      </c>
      <c r="H45" s="450"/>
    </row>
    <row r="46" spans="1:8" ht="15" customHeight="1" x14ac:dyDescent="0.25">
      <c r="A46" s="348" t="str">
        <f>IF('1_geral'!D46="","",'1_geral'!A46)</f>
        <v/>
      </c>
      <c r="B46" s="348" t="str">
        <f>IF('1_geral'!B46="","",'1_geral'!B46)</f>
        <v/>
      </c>
      <c r="C46" s="274" t="str">
        <f>IF('1_geral'!C46="","",'1_geral'!C46)</f>
        <v/>
      </c>
      <c r="D46" s="274" t="str">
        <f>IF('1_geral'!D46="","",'1_geral'!D46)</f>
        <v/>
      </c>
      <c r="E46" s="448" t="str">
        <f>IF('1_geral'!E46="","",'1_geral'!E46)</f>
        <v/>
      </c>
      <c r="F46" s="480" t="str">
        <f>IF('1_geral'!F46="","",'1_geral'!F46)</f>
        <v/>
      </c>
      <c r="G46" s="274" t="str">
        <f>IF('1_geral'!G46="","",'1_geral'!G46)</f>
        <v/>
      </c>
      <c r="H46" s="448"/>
    </row>
    <row r="47" spans="1:8" ht="15" customHeight="1" x14ac:dyDescent="0.25">
      <c r="A47" s="325" t="str">
        <f>IF('1_geral'!D47="","",'1_geral'!A47)</f>
        <v/>
      </c>
      <c r="B47" s="325" t="str">
        <f>IF('1_geral'!B47="","",'1_geral'!B47)</f>
        <v/>
      </c>
      <c r="C47" s="114" t="str">
        <f>IF('1_geral'!C47="","",'1_geral'!C47)</f>
        <v/>
      </c>
      <c r="D47" s="114" t="str">
        <f>IF('1_geral'!D47="","",'1_geral'!D47)</f>
        <v/>
      </c>
      <c r="E47" s="450" t="str">
        <f>IF('1_geral'!E47="","",'1_geral'!E47)</f>
        <v/>
      </c>
      <c r="F47" s="481" t="str">
        <f>IF('1_geral'!F47="","",'1_geral'!F47)</f>
        <v/>
      </c>
      <c r="G47" s="114" t="str">
        <f>IF('1_geral'!G47="","",'1_geral'!G47)</f>
        <v/>
      </c>
      <c r="H47" s="450"/>
    </row>
    <row r="48" spans="1:8" ht="15" customHeight="1" x14ac:dyDescent="0.25">
      <c r="A48" s="348" t="str">
        <f>IF('1_geral'!D48="","",'1_geral'!A48)</f>
        <v/>
      </c>
      <c r="B48" s="348" t="str">
        <f>IF('1_geral'!B48="","",'1_geral'!B48)</f>
        <v/>
      </c>
      <c r="C48" s="274" t="str">
        <f>IF('1_geral'!C48="","",'1_geral'!C48)</f>
        <v/>
      </c>
      <c r="D48" s="274" t="str">
        <f>IF('1_geral'!D48="","",'1_geral'!D48)</f>
        <v/>
      </c>
      <c r="E48" s="448" t="str">
        <f>IF('1_geral'!E48="","",'1_geral'!E48)</f>
        <v/>
      </c>
      <c r="F48" s="480" t="str">
        <f>IF('1_geral'!F48="","",'1_geral'!F48)</f>
        <v/>
      </c>
      <c r="G48" s="274" t="str">
        <f>IF('1_geral'!G48="","",'1_geral'!G48)</f>
        <v/>
      </c>
      <c r="H48" s="448"/>
    </row>
    <row r="49" spans="1:8" ht="15" customHeight="1" x14ac:dyDescent="0.25">
      <c r="A49" s="325" t="str">
        <f>IF('1_geral'!D49="","",'1_geral'!A49)</f>
        <v/>
      </c>
      <c r="B49" s="325" t="str">
        <f>IF('1_geral'!B49="","",'1_geral'!B49)</f>
        <v/>
      </c>
      <c r="C49" s="114" t="str">
        <f>IF('1_geral'!C49="","",'1_geral'!C49)</f>
        <v/>
      </c>
      <c r="D49" s="114" t="str">
        <f>IF('1_geral'!D49="","",'1_geral'!D49)</f>
        <v/>
      </c>
      <c r="E49" s="450" t="str">
        <f>IF('1_geral'!E49="","",'1_geral'!E49)</f>
        <v/>
      </c>
      <c r="F49" s="481" t="str">
        <f>IF('1_geral'!F49="","",'1_geral'!F49)</f>
        <v/>
      </c>
      <c r="G49" s="114" t="str">
        <f>IF('1_geral'!G49="","",'1_geral'!G49)</f>
        <v/>
      </c>
      <c r="H49" s="450"/>
    </row>
    <row r="50" spans="1:8" ht="15" customHeight="1" x14ac:dyDescent="0.25">
      <c r="A50" s="348" t="str">
        <f>IF('1_geral'!D50="","",'1_geral'!A50)</f>
        <v/>
      </c>
      <c r="B50" s="348" t="str">
        <f>IF('1_geral'!B50="","",'1_geral'!B50)</f>
        <v/>
      </c>
      <c r="C50" s="274" t="str">
        <f>IF('1_geral'!C50="","",'1_geral'!C50)</f>
        <v/>
      </c>
      <c r="D50" s="274" t="str">
        <f>IF('1_geral'!D50="","",'1_geral'!D50)</f>
        <v/>
      </c>
      <c r="E50" s="448" t="str">
        <f>IF('1_geral'!E50="","",'1_geral'!E50)</f>
        <v/>
      </c>
      <c r="F50" s="480" t="str">
        <f>IF('1_geral'!F50="","",'1_geral'!F50)</f>
        <v/>
      </c>
      <c r="G50" s="274" t="str">
        <f>IF('1_geral'!G50="","",'1_geral'!G50)</f>
        <v/>
      </c>
      <c r="H50" s="448"/>
    </row>
    <row r="51" spans="1:8" ht="15" customHeight="1" x14ac:dyDescent="0.25">
      <c r="A51" s="325" t="str">
        <f>IF('1_geral'!D51="","",'1_geral'!A51)</f>
        <v/>
      </c>
      <c r="B51" s="325" t="str">
        <f>IF('1_geral'!B51="","",'1_geral'!B51)</f>
        <v/>
      </c>
      <c r="C51" s="114" t="str">
        <f>IF('1_geral'!C51="","",'1_geral'!C51)</f>
        <v/>
      </c>
      <c r="D51" s="114" t="str">
        <f>IF('1_geral'!D51="","",'1_geral'!D51)</f>
        <v/>
      </c>
      <c r="E51" s="450" t="str">
        <f>IF('1_geral'!E51="","",'1_geral'!E51)</f>
        <v/>
      </c>
      <c r="F51" s="481" t="str">
        <f>IF('1_geral'!F51="","",'1_geral'!F51)</f>
        <v/>
      </c>
      <c r="G51" s="114" t="str">
        <f>IF('1_geral'!G51="","",'1_geral'!G51)</f>
        <v/>
      </c>
      <c r="H51" s="450"/>
    </row>
    <row r="52" spans="1:8" ht="15" customHeight="1" x14ac:dyDescent="0.25">
      <c r="A52" s="348" t="str">
        <f>IF('1_geral'!D52="","",'1_geral'!A52)</f>
        <v/>
      </c>
      <c r="B52" s="348" t="str">
        <f>IF('1_geral'!B52="","",'1_geral'!B52)</f>
        <v/>
      </c>
      <c r="C52" s="274" t="str">
        <f>IF('1_geral'!C52="","",'1_geral'!C52)</f>
        <v/>
      </c>
      <c r="D52" s="274" t="str">
        <f>IF('1_geral'!D52="","",'1_geral'!D52)</f>
        <v/>
      </c>
      <c r="E52" s="448" t="str">
        <f>IF('1_geral'!E52="","",'1_geral'!E52)</f>
        <v/>
      </c>
      <c r="F52" s="480" t="str">
        <f>IF('1_geral'!F52="","",'1_geral'!F52)</f>
        <v/>
      </c>
      <c r="G52" s="274" t="str">
        <f>IF('1_geral'!G52="","",'1_geral'!G52)</f>
        <v/>
      </c>
      <c r="H52" s="448"/>
    </row>
    <row r="53" spans="1:8" ht="15" customHeight="1" x14ac:dyDescent="0.25">
      <c r="A53" s="325" t="str">
        <f>IF('1_geral'!D53="","",'1_geral'!A53)</f>
        <v/>
      </c>
      <c r="B53" s="325" t="str">
        <f>IF('1_geral'!B53="","",'1_geral'!B53)</f>
        <v/>
      </c>
      <c r="C53" s="114" t="str">
        <f>IF('1_geral'!C53="","",'1_geral'!C53)</f>
        <v/>
      </c>
      <c r="D53" s="114" t="str">
        <f>IF('1_geral'!D53="","",'1_geral'!D53)</f>
        <v/>
      </c>
      <c r="E53" s="450" t="str">
        <f>IF('1_geral'!E53="","",'1_geral'!E53)</f>
        <v/>
      </c>
      <c r="F53" s="481" t="str">
        <f>IF('1_geral'!F53="","",'1_geral'!F53)</f>
        <v/>
      </c>
      <c r="G53" s="114" t="str">
        <f>IF('1_geral'!G53="","",'1_geral'!G53)</f>
        <v/>
      </c>
      <c r="H53" s="450"/>
    </row>
    <row r="54" spans="1:8" ht="15" customHeight="1" x14ac:dyDescent="0.25">
      <c r="A54" s="348" t="str">
        <f>IF('1_geral'!D54="","",'1_geral'!A54)</f>
        <v/>
      </c>
      <c r="B54" s="348" t="str">
        <f>IF('1_geral'!B54="","",'1_geral'!B54)</f>
        <v/>
      </c>
      <c r="C54" s="274" t="str">
        <f>IF('1_geral'!C54="","",'1_geral'!C54)</f>
        <v/>
      </c>
      <c r="D54" s="274" t="str">
        <f>IF('1_geral'!D54="","",'1_geral'!D54)</f>
        <v/>
      </c>
      <c r="E54" s="448" t="str">
        <f>IF('1_geral'!E54="","",'1_geral'!E54)</f>
        <v/>
      </c>
      <c r="F54" s="480" t="str">
        <f>IF('1_geral'!F54="","",'1_geral'!F54)</f>
        <v/>
      </c>
      <c r="G54" s="274" t="str">
        <f>IF('1_geral'!G54="","",'1_geral'!G54)</f>
        <v/>
      </c>
      <c r="H54" s="448"/>
    </row>
    <row r="55" spans="1:8" ht="15" customHeight="1" x14ac:dyDescent="0.25">
      <c r="A55" s="325" t="str">
        <f>IF('1_geral'!D55="","",'1_geral'!A55)</f>
        <v/>
      </c>
      <c r="B55" s="325" t="str">
        <f>IF('1_geral'!B55="","",'1_geral'!B55)</f>
        <v/>
      </c>
      <c r="C55" s="114" t="str">
        <f>IF('1_geral'!C55="","",'1_geral'!C55)</f>
        <v/>
      </c>
      <c r="D55" s="114" t="str">
        <f>IF('1_geral'!D55="","",'1_geral'!D55)</f>
        <v/>
      </c>
      <c r="E55" s="450" t="str">
        <f>IF('1_geral'!E55="","",'1_geral'!E55)</f>
        <v/>
      </c>
      <c r="F55" s="481" t="str">
        <f>IF('1_geral'!F55="","",'1_geral'!F55)</f>
        <v/>
      </c>
      <c r="G55" s="114" t="str">
        <f>IF('1_geral'!G55="","",'1_geral'!G55)</f>
        <v/>
      </c>
      <c r="H55" s="450"/>
    </row>
    <row r="56" spans="1:8" ht="15" customHeight="1" x14ac:dyDescent="0.25">
      <c r="A56" s="348" t="str">
        <f>IF('1_geral'!D56="","",'1_geral'!A56)</f>
        <v/>
      </c>
      <c r="B56" s="348" t="str">
        <f>IF('1_geral'!B56="","",'1_geral'!B56)</f>
        <v/>
      </c>
      <c r="C56" s="274" t="str">
        <f>IF('1_geral'!C56="","",'1_geral'!C56)</f>
        <v/>
      </c>
      <c r="D56" s="274" t="str">
        <f>IF('1_geral'!D56="","",'1_geral'!D56)</f>
        <v/>
      </c>
      <c r="E56" s="448" t="str">
        <f>IF('1_geral'!E56="","",'1_geral'!E56)</f>
        <v/>
      </c>
      <c r="F56" s="480" t="str">
        <f>IF('1_geral'!F56="","",'1_geral'!F56)</f>
        <v/>
      </c>
      <c r="G56" s="274" t="str">
        <f>IF('1_geral'!G56="","",'1_geral'!G56)</f>
        <v/>
      </c>
      <c r="H56" s="448"/>
    </row>
    <row r="57" spans="1:8" ht="15" customHeight="1" x14ac:dyDescent="0.25">
      <c r="A57" s="325" t="str">
        <f>IF('1_geral'!D57="","",'1_geral'!A57)</f>
        <v/>
      </c>
      <c r="B57" s="325" t="str">
        <f>IF('1_geral'!B57="","",'1_geral'!B57)</f>
        <v/>
      </c>
      <c r="C57" s="114" t="str">
        <f>IF('1_geral'!C57="","",'1_geral'!C57)</f>
        <v/>
      </c>
      <c r="D57" s="114" t="str">
        <f>IF('1_geral'!D57="","",'1_geral'!D57)</f>
        <v/>
      </c>
      <c r="E57" s="450" t="str">
        <f>IF('1_geral'!E57="","",'1_geral'!E57)</f>
        <v/>
      </c>
      <c r="F57" s="481" t="str">
        <f>IF('1_geral'!F57="","",'1_geral'!F57)</f>
        <v/>
      </c>
      <c r="G57" s="114" t="str">
        <f>IF('1_geral'!G57="","",'1_geral'!G57)</f>
        <v/>
      </c>
      <c r="H57" s="450"/>
    </row>
    <row r="58" spans="1:8" ht="15" customHeight="1" x14ac:dyDescent="0.25">
      <c r="A58" s="348" t="str">
        <f>IF('1_geral'!D58="","",'1_geral'!A58)</f>
        <v/>
      </c>
      <c r="B58" s="348" t="str">
        <f>IF('1_geral'!B58="","",'1_geral'!B58)</f>
        <v/>
      </c>
      <c r="C58" s="274" t="str">
        <f>IF('1_geral'!C58="","",'1_geral'!C58)</f>
        <v/>
      </c>
      <c r="D58" s="274" t="str">
        <f>IF('1_geral'!D58="","",'1_geral'!D58)</f>
        <v/>
      </c>
      <c r="E58" s="448" t="str">
        <f>IF('1_geral'!E58="","",'1_geral'!E58)</f>
        <v/>
      </c>
      <c r="F58" s="480" t="str">
        <f>IF('1_geral'!F58="","",'1_geral'!F58)</f>
        <v/>
      </c>
      <c r="G58" s="274" t="str">
        <f>IF('1_geral'!G58="","",'1_geral'!G58)</f>
        <v/>
      </c>
      <c r="H58" s="448"/>
    </row>
    <row r="59" spans="1:8" ht="15" customHeight="1" x14ac:dyDescent="0.25">
      <c r="A59" s="352" t="str">
        <f>IF('1_geral'!D59="","",'1_geral'!A59)</f>
        <v/>
      </c>
      <c r="B59" s="352" t="str">
        <f>IF('1_geral'!B59="","",'1_geral'!B59)</f>
        <v/>
      </c>
      <c r="C59" s="353" t="str">
        <f>IF('1_geral'!C59="","",'1_geral'!C59)</f>
        <v/>
      </c>
      <c r="D59" s="353" t="str">
        <f>IF('1_geral'!D59="","",'1_geral'!D59)</f>
        <v/>
      </c>
      <c r="E59" s="449" t="str">
        <f>IF('1_geral'!E59="","",'1_geral'!E59)</f>
        <v/>
      </c>
      <c r="F59" s="482" t="str">
        <f>IF('1_geral'!F59="","",'1_geral'!F59)</f>
        <v/>
      </c>
      <c r="G59" s="353" t="str">
        <f>IF('1_geral'!G59="","",'1_geral'!G59)</f>
        <v/>
      </c>
      <c r="H59" s="449"/>
    </row>
  </sheetData>
  <sheetProtection password="CF88" sheet="1" objects="1" scenarios="1" formatColumns="0" selectLockedCells="1"/>
  <mergeCells count="8">
    <mergeCell ref="H6:H9"/>
    <mergeCell ref="B6:B9"/>
    <mergeCell ref="C6:C9"/>
    <mergeCell ref="A6:A9"/>
    <mergeCell ref="D6:D9"/>
    <mergeCell ref="E6:E9"/>
    <mergeCell ref="F6:F9"/>
    <mergeCell ref="G6:G9"/>
  </mergeCells>
  <pageMargins left="0.7" right="0.7" top="0.75" bottom="0.75" header="0.3" footer="0.3"/>
  <pageSetup orientation="portrait" r:id="rId1"/>
  <ignoredErrors>
    <ignoredError sqref="E10:F59" unlockedFormula="1"/>
  </ignoredError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FL59"/>
  <sheetViews>
    <sheetView zoomScaleNormal="100" workbookViewId="0">
      <pane xSplit="12" ySplit="9" topLeftCell="M10" activePane="bottomRight" state="frozen"/>
      <selection pane="topRight" activeCell="M1" sqref="M1"/>
      <selection pane="bottomLeft" activeCell="A10" sqref="A10"/>
      <selection pane="bottomRight" activeCell="P2" sqref="P2"/>
    </sheetView>
  </sheetViews>
  <sheetFormatPr defaultRowHeight="15" customHeight="1" x14ac:dyDescent="0.25"/>
  <cols>
    <col min="1" max="1" width="3.7109375" style="325" customWidth="1"/>
    <col min="2" max="2" width="31.42578125" style="325" customWidth="1"/>
    <col min="3" max="3" width="2.7109375" style="325" customWidth="1"/>
    <col min="4" max="8" width="10.7109375" style="325" hidden="1" customWidth="1"/>
    <col min="9" max="9" width="2.7109375" style="325" hidden="1" customWidth="1"/>
    <col min="10" max="10" width="12.7109375" style="325" customWidth="1"/>
    <col min="11" max="11" width="7.7109375" style="325" customWidth="1"/>
    <col min="12" max="12" width="2.7109375" style="325" customWidth="1"/>
    <col min="13" max="16" width="13.7109375" style="2" customWidth="1"/>
    <col min="17" max="17" width="2.7109375" style="8" customWidth="1"/>
    <col min="18" max="21" width="13.7109375" style="2" customWidth="1"/>
    <col min="22" max="22" width="2.7109375" style="8" customWidth="1"/>
    <col min="23" max="26" width="13.7109375" style="2" customWidth="1"/>
    <col min="27" max="27" width="2.7109375" style="8" customWidth="1"/>
    <col min="28" max="31" width="13.7109375" style="2" customWidth="1"/>
    <col min="32" max="32" width="2.7109375" style="8" customWidth="1"/>
    <col min="33" max="36" width="13.7109375" style="2" customWidth="1"/>
    <col min="37" max="37" width="2.7109375" style="8" customWidth="1"/>
    <col min="38" max="41" width="13.7109375" style="2" customWidth="1"/>
    <col min="42" max="42" width="2.7109375" style="8" customWidth="1"/>
    <col min="43" max="46" width="13.7109375" style="2" customWidth="1"/>
    <col min="47" max="47" width="2.7109375" style="8" customWidth="1"/>
    <col min="48" max="51" width="13.7109375" style="2" customWidth="1"/>
    <col min="52" max="52" width="2.7109375" style="8" customWidth="1"/>
    <col min="53" max="56" width="13.7109375" style="2" customWidth="1"/>
    <col min="57" max="57" width="2.7109375" style="8" customWidth="1"/>
    <col min="58" max="61" width="13.7109375" style="2" customWidth="1"/>
    <col min="62" max="62" width="2.7109375" style="8" customWidth="1"/>
    <col min="63" max="66" width="13.7109375" style="2" customWidth="1"/>
    <col min="67" max="67" width="2.7109375" style="8" customWidth="1"/>
    <col min="68" max="71" width="13.7109375" style="2" customWidth="1"/>
    <col min="72" max="72" width="2.7109375" style="8" customWidth="1"/>
    <col min="73" max="76" width="13.7109375" style="2" customWidth="1"/>
    <col min="77" max="77" width="2.7109375" style="8" customWidth="1"/>
    <col min="78" max="81" width="13.7109375" style="2" customWidth="1"/>
    <col min="82" max="82" width="2.7109375" style="8" customWidth="1"/>
    <col min="83" max="86" width="13.7109375" style="2" customWidth="1"/>
    <col min="87" max="87" width="2.7109375" style="8" customWidth="1"/>
    <col min="88" max="91" width="13.7109375" style="2" customWidth="1"/>
    <col min="92" max="92" width="2.7109375" style="8" customWidth="1"/>
    <col min="93" max="96" width="13.7109375" style="2" customWidth="1"/>
    <col min="97" max="97" width="2.7109375" style="8" customWidth="1"/>
    <col min="98" max="101" width="13.7109375" style="2" customWidth="1"/>
    <col min="102" max="102" width="2.7109375" style="8" customWidth="1"/>
    <col min="103" max="106" width="13.7109375" style="2" customWidth="1"/>
    <col min="107" max="107" width="2.7109375" style="8" customWidth="1"/>
    <col min="108" max="111" width="13.7109375" style="2" customWidth="1"/>
    <col min="112" max="112" width="2.7109375" style="8" customWidth="1"/>
    <col min="113" max="116" width="13.7109375" style="2" customWidth="1"/>
    <col min="117" max="117" width="2.7109375" style="8" customWidth="1"/>
    <col min="118" max="121" width="13.7109375" style="2" customWidth="1"/>
    <col min="122" max="122" width="2.7109375" style="8" customWidth="1"/>
    <col min="123" max="126" width="13.7109375" style="2" customWidth="1"/>
    <col min="127" max="127" width="2.7109375" style="8" customWidth="1"/>
    <col min="128" max="131" width="13.7109375" style="2" customWidth="1"/>
    <col min="132" max="132" width="2.7109375" style="8" customWidth="1"/>
    <col min="133" max="136" width="13.7109375" style="2" customWidth="1"/>
    <col min="137" max="137" width="2.7109375" style="8" customWidth="1"/>
    <col min="138" max="141" width="13.7109375" style="2" customWidth="1"/>
    <col min="142" max="142" width="2.7109375" style="8" customWidth="1"/>
    <col min="143" max="146" width="13.7109375" style="2" customWidth="1"/>
    <col min="147" max="147" width="2.7109375" style="8" customWidth="1"/>
    <col min="148" max="151" width="13.7109375" style="2" customWidth="1"/>
    <col min="152" max="152" width="2.7109375" style="8" customWidth="1"/>
    <col min="153" max="156" width="13.7109375" style="2" customWidth="1"/>
    <col min="157" max="157" width="2.7109375" style="8" customWidth="1"/>
    <col min="158" max="161" width="13.7109375" style="2" customWidth="1"/>
    <col min="162" max="162" width="2.7109375" style="8" customWidth="1"/>
    <col min="163" max="167" width="12.7109375" style="2" customWidth="1"/>
    <col min="168" max="16384" width="9.140625" style="2"/>
  </cols>
  <sheetData>
    <row r="1" spans="1:168" ht="15" customHeight="1" x14ac:dyDescent="0.25">
      <c r="E1" s="303"/>
      <c r="F1" s="326"/>
      <c r="G1" s="326"/>
      <c r="H1" s="326"/>
      <c r="I1" s="327"/>
      <c r="L1" s="327"/>
      <c r="M1" s="440" t="str">
        <f>IF(ISNUMBER(N3),1,"")</f>
        <v/>
      </c>
      <c r="N1" s="441" t="s">
        <v>3353</v>
      </c>
      <c r="O1" s="493" t="s">
        <v>222</v>
      </c>
      <c r="P1" s="76" t="s">
        <v>1643</v>
      </c>
      <c r="R1" s="442" t="str">
        <f>IFERROR(IF(ISNUMBER(S3),MAX($M$1:Q1)+1,""),"")</f>
        <v/>
      </c>
      <c r="S1" s="444" t="s">
        <v>3353</v>
      </c>
      <c r="T1" s="493" t="s">
        <v>222</v>
      </c>
      <c r="U1" s="76" t="s">
        <v>1643</v>
      </c>
      <c r="W1" s="442" t="str">
        <f>IFERROR(IF(ISNUMBER(X3),MAX($M$1:V1)+1,""),"")</f>
        <v/>
      </c>
      <c r="X1" s="444" t="s">
        <v>3353</v>
      </c>
      <c r="Y1" s="493" t="s">
        <v>222</v>
      </c>
      <c r="Z1" s="76" t="s">
        <v>1643</v>
      </c>
      <c r="AB1" s="442" t="str">
        <f>IFERROR(IF(ISNUMBER(AC3),MAX($M$1:AA1)+1,""),"")</f>
        <v/>
      </c>
      <c r="AC1" s="444" t="s">
        <v>3353</v>
      </c>
      <c r="AD1" s="493" t="s">
        <v>222</v>
      </c>
      <c r="AE1" s="76" t="s">
        <v>1643</v>
      </c>
      <c r="AG1" s="442" t="str">
        <f>IFERROR(IF(ISNUMBER(AH3),MAX($M$1:AF1)+1,""),"")</f>
        <v/>
      </c>
      <c r="AH1" s="444" t="s">
        <v>3353</v>
      </c>
      <c r="AI1" s="493" t="s">
        <v>222</v>
      </c>
      <c r="AJ1" s="76" t="s">
        <v>1643</v>
      </c>
      <c r="AL1" s="442" t="str">
        <f>IFERROR(IF(ISNUMBER(AM3),MAX($M$1:AK1)+1,""),"")</f>
        <v/>
      </c>
      <c r="AM1" s="444" t="s">
        <v>3353</v>
      </c>
      <c r="AN1" s="493" t="s">
        <v>222</v>
      </c>
      <c r="AO1" s="76" t="s">
        <v>1643</v>
      </c>
      <c r="AQ1" s="442" t="str">
        <f>IFERROR(IF(ISNUMBER(AR3),MAX($M$1:AP1)+1,""),"")</f>
        <v/>
      </c>
      <c r="AR1" s="444" t="s">
        <v>3353</v>
      </c>
      <c r="AS1" s="493" t="s">
        <v>222</v>
      </c>
      <c r="AT1" s="76" t="s">
        <v>1643</v>
      </c>
      <c r="AV1" s="442" t="str">
        <f>IFERROR(IF(ISNUMBER(AW3),MAX($M$1:AU1)+1,""),"")</f>
        <v/>
      </c>
      <c r="AW1" s="444" t="s">
        <v>3353</v>
      </c>
      <c r="AX1" s="493" t="s">
        <v>222</v>
      </c>
      <c r="AY1" s="76" t="s">
        <v>1643</v>
      </c>
      <c r="BA1" s="442" t="str">
        <f>IFERROR(IF(ISNUMBER(BB3),MAX($M$1:AZ1)+1,""),"")</f>
        <v/>
      </c>
      <c r="BB1" s="444" t="s">
        <v>3353</v>
      </c>
      <c r="BC1" s="493" t="s">
        <v>222</v>
      </c>
      <c r="BD1" s="76" t="s">
        <v>1643</v>
      </c>
      <c r="BF1" s="442" t="str">
        <f>IFERROR(IF(ISNUMBER(BG3),MAX($M$1:BE1)+1,""),"")</f>
        <v/>
      </c>
      <c r="BG1" s="444" t="s">
        <v>3353</v>
      </c>
      <c r="BH1" s="493" t="s">
        <v>222</v>
      </c>
      <c r="BI1" s="76" t="s">
        <v>1643</v>
      </c>
      <c r="BK1" s="442" t="str">
        <f>IFERROR(IF(ISNUMBER(BL3),MAX($M$1:BJ1)+1,""),"")</f>
        <v/>
      </c>
      <c r="BL1" s="444" t="s">
        <v>3353</v>
      </c>
      <c r="BM1" s="493" t="s">
        <v>222</v>
      </c>
      <c r="BN1" s="76" t="s">
        <v>1643</v>
      </c>
      <c r="BP1" s="442" t="str">
        <f>IFERROR(IF(ISNUMBER(BQ3),MAX($M$1:BO1)+1,""),"")</f>
        <v/>
      </c>
      <c r="BQ1" s="444" t="s">
        <v>3353</v>
      </c>
      <c r="BR1" s="493" t="s">
        <v>222</v>
      </c>
      <c r="BS1" s="76" t="s">
        <v>1643</v>
      </c>
      <c r="BU1" s="442" t="str">
        <f>IFERROR(IF(ISNUMBER(BV3),MAX($M$1:BT1)+1,""),"")</f>
        <v/>
      </c>
      <c r="BV1" s="444" t="s">
        <v>3353</v>
      </c>
      <c r="BW1" s="493" t="s">
        <v>222</v>
      </c>
      <c r="BX1" s="76" t="s">
        <v>1643</v>
      </c>
      <c r="BZ1" s="442" t="str">
        <f>IFERROR(IF(ISNUMBER(CA3),MAX($M$1:BY1)+1,""),"")</f>
        <v/>
      </c>
      <c r="CA1" s="444" t="s">
        <v>3353</v>
      </c>
      <c r="CB1" s="493" t="s">
        <v>222</v>
      </c>
      <c r="CC1" s="76" t="s">
        <v>1643</v>
      </c>
      <c r="CE1" s="442" t="str">
        <f>IFERROR(IF(ISNUMBER(CF3),MAX($M$1:CD1)+1,""),"")</f>
        <v/>
      </c>
      <c r="CF1" s="444" t="s">
        <v>3353</v>
      </c>
      <c r="CG1" s="493" t="s">
        <v>222</v>
      </c>
      <c r="CH1" s="76" t="s">
        <v>1643</v>
      </c>
      <c r="CJ1" s="442" t="str">
        <f>IFERROR(IF(ISNUMBER(CK3),MAX($M$1:CI1)+1,""),"")</f>
        <v/>
      </c>
      <c r="CK1" s="444" t="s">
        <v>3353</v>
      </c>
      <c r="CL1" s="493" t="s">
        <v>222</v>
      </c>
      <c r="CM1" s="76" t="s">
        <v>1643</v>
      </c>
      <c r="CO1" s="442" t="str">
        <f>IFERROR(IF(ISNUMBER(CP3),MAX($M$1:CN1)+1,""),"")</f>
        <v/>
      </c>
      <c r="CP1" s="444" t="s">
        <v>3353</v>
      </c>
      <c r="CQ1" s="493" t="s">
        <v>222</v>
      </c>
      <c r="CR1" s="76" t="s">
        <v>1643</v>
      </c>
      <c r="CT1" s="442" t="str">
        <f>IFERROR(IF(ISNUMBER(CU3),MAX($M$1:CS1)+1,""),"")</f>
        <v/>
      </c>
      <c r="CU1" s="444" t="s">
        <v>3353</v>
      </c>
      <c r="CV1" s="493" t="s">
        <v>222</v>
      </c>
      <c r="CW1" s="76" t="s">
        <v>1643</v>
      </c>
      <c r="CY1" s="442" t="str">
        <f>IFERROR(IF(ISNUMBER(CZ3),MAX($M$1:CX1)+1,""),"")</f>
        <v/>
      </c>
      <c r="CZ1" s="444" t="s">
        <v>3353</v>
      </c>
      <c r="DA1" s="493" t="s">
        <v>222</v>
      </c>
      <c r="DB1" s="76" t="s">
        <v>1643</v>
      </c>
      <c r="DD1" s="442" t="str">
        <f>IFERROR(IF(ISNUMBER(DE3),MAX($M$1:DC1)+1,""),"")</f>
        <v/>
      </c>
      <c r="DE1" s="444" t="s">
        <v>3353</v>
      </c>
      <c r="DF1" s="493" t="s">
        <v>222</v>
      </c>
      <c r="DG1" s="76" t="s">
        <v>1643</v>
      </c>
      <c r="DI1" s="442" t="str">
        <f>IFERROR(IF(ISNUMBER(DJ3),MAX($M$1:DH1)+1,""),"")</f>
        <v/>
      </c>
      <c r="DJ1" s="444" t="s">
        <v>3353</v>
      </c>
      <c r="DK1" s="493" t="s">
        <v>222</v>
      </c>
      <c r="DL1" s="76" t="s">
        <v>1643</v>
      </c>
      <c r="DN1" s="442" t="str">
        <f>IFERROR(IF(ISNUMBER(DO3),MAX($M$1:DM1)+1,""),"")</f>
        <v/>
      </c>
      <c r="DO1" s="444" t="s">
        <v>3353</v>
      </c>
      <c r="DP1" s="493" t="s">
        <v>222</v>
      </c>
      <c r="DQ1" s="76" t="s">
        <v>1643</v>
      </c>
      <c r="DS1" s="442" t="str">
        <f>IFERROR(IF(ISNUMBER(DT3),MAX($M$1:DR1)+1,""),"")</f>
        <v/>
      </c>
      <c r="DT1" s="444" t="s">
        <v>3353</v>
      </c>
      <c r="DU1" s="493" t="s">
        <v>222</v>
      </c>
      <c r="DV1" s="76" t="s">
        <v>1643</v>
      </c>
      <c r="DX1" s="442" t="str">
        <f>IFERROR(IF(ISNUMBER(DY3),MAX($M$1:DW1)+1,""),"")</f>
        <v/>
      </c>
      <c r="DY1" s="444" t="s">
        <v>3353</v>
      </c>
      <c r="DZ1" s="493" t="s">
        <v>222</v>
      </c>
      <c r="EA1" s="76" t="s">
        <v>1643</v>
      </c>
      <c r="EC1" s="442" t="str">
        <f>IFERROR(IF(ISNUMBER(ED3),MAX($M$1:EB1)+1,""),"")</f>
        <v/>
      </c>
      <c r="ED1" s="444" t="s">
        <v>3353</v>
      </c>
      <c r="EE1" s="493" t="s">
        <v>222</v>
      </c>
      <c r="EF1" s="76" t="s">
        <v>1643</v>
      </c>
      <c r="EH1" s="442" t="str">
        <f>IFERROR(IF(ISNUMBER(EI3),MAX($M$1:EG1)+1,""),"")</f>
        <v/>
      </c>
      <c r="EI1" s="444" t="s">
        <v>3353</v>
      </c>
      <c r="EJ1" s="493" t="s">
        <v>222</v>
      </c>
      <c r="EK1" s="76" t="s">
        <v>1643</v>
      </c>
      <c r="EM1" s="442" t="str">
        <f>IFERROR(IF(ISNUMBER(EN3),MAX($M$1:EL1)+1,""),"")</f>
        <v/>
      </c>
      <c r="EN1" s="444" t="s">
        <v>3353</v>
      </c>
      <c r="EO1" s="493" t="s">
        <v>222</v>
      </c>
      <c r="EP1" s="76" t="s">
        <v>1643</v>
      </c>
      <c r="ER1" s="442" t="str">
        <f>IFERROR(IF(ISNUMBER(ES3),MAX($M$1:EQ1)+1,""),"")</f>
        <v/>
      </c>
      <c r="ES1" s="444" t="s">
        <v>3353</v>
      </c>
      <c r="ET1" s="493" t="s">
        <v>222</v>
      </c>
      <c r="EU1" s="76" t="s">
        <v>1643</v>
      </c>
      <c r="EW1" s="442" t="str">
        <f>IFERROR(IF(ISNUMBER(EX3),MAX($M$1:EV1)+1,""),"")</f>
        <v/>
      </c>
      <c r="EX1" s="444" t="s">
        <v>3353</v>
      </c>
      <c r="EY1" s="493" t="s">
        <v>222</v>
      </c>
      <c r="EZ1" s="76" t="s">
        <v>1643</v>
      </c>
      <c r="FB1" s="442" t="str">
        <f>IFERROR(IF(ISNUMBER(FC3),MAX($M$1:FA1)+1,""),"")</f>
        <v/>
      </c>
      <c r="FC1" s="444" t="s">
        <v>3353</v>
      </c>
      <c r="FD1" s="493" t="s">
        <v>222</v>
      </c>
      <c r="FE1" s="76" t="s">
        <v>1643</v>
      </c>
      <c r="FF1" s="51"/>
      <c r="FG1" s="90"/>
      <c r="FH1" s="91"/>
      <c r="FI1" s="91"/>
      <c r="FJ1" s="91"/>
      <c r="FK1" s="92"/>
    </row>
    <row r="2" spans="1:168" ht="15" customHeight="1" x14ac:dyDescent="0.25">
      <c r="C2" s="6"/>
      <c r="D2" s="555" t="e">
        <f>IF(G4="","","Tempo Disponível (CH)")</f>
        <v>#VALUE!</v>
      </c>
      <c r="E2" s="555"/>
      <c r="F2" s="555"/>
      <c r="G2" s="328">
        <f>IF(N3="Regime Horas","",SUM(N3,S3,X3,AC3,AH3,AM3,AR3,AW3,BB3,BG3,BL3,BQ3,BV3,CA3,CF3,CK3,CP3,CU3,CZ3,DE3,DJ3,DO3,DT3,DY3,ED3,EI3,EN3,ES3,EX3,FC3))</f>
        <v>0</v>
      </c>
      <c r="H2" s="329" t="str">
        <f>IF(G2="","","min")</f>
        <v>min</v>
      </c>
      <c r="I2" s="75"/>
      <c r="J2" s="330" t="s">
        <v>235</v>
      </c>
      <c r="K2" s="331">
        <f>IFERROR(MAX(M1:FE1),"")</f>
        <v>0</v>
      </c>
      <c r="L2" s="75"/>
      <c r="M2" s="536" t="str">
        <f>IF(P2="ID/Crachá","Nome Sobrenome",IF(P2="999999","Estagiário(a) 1",IF(P2="999998","Estagiário(a) 2",IF(P2="999997","Estagiário(a) 3",IF(P2="888888","Terceirizado(a) 1",IF(P2="888887","Terceirizado(a) 2",IF(P2="888886","Terceirizado(a) 3",IF(P2="777777","Servidor(a) 1",IF(P2="777776","Servidor(a) 2",IF(P2="777775","Servidor(a) 3",VLOOKUP(P$2,chapanom,2,0)))))))))))</f>
        <v>Nome Sobrenome</v>
      </c>
      <c r="N2" s="537"/>
      <c r="O2" s="538"/>
      <c r="P2" s="494" t="s">
        <v>1642</v>
      </c>
      <c r="R2" s="536" t="str">
        <f>IF(U2="ID/Crachá","Nome Sobrenome",IF(U2="999999","Estagiário(a) 1",IF(U2="999998","Estagiário(a) 2",IF(U2="999997","Estagiário(a) 3",IF(U2="888888","Terceirizado(a) 1",IF(U2="888887","Terceirizado(a) 2",IF(U2="888886","Terceirizado(a) 3",IF(U2="777777","Servidor(a) 1",IF(U2="777776","Servidor(a) 2",IF(U2="777775","Servidor(a) 3",VLOOKUP(U$2,chapanom,2,0)))))))))))</f>
        <v>Nome Sobrenome</v>
      </c>
      <c r="S2" s="537"/>
      <c r="T2" s="538"/>
      <c r="U2" s="494" t="s">
        <v>1642</v>
      </c>
      <c r="W2" s="536" t="str">
        <f>IF(Z2="ID/Crachá","Nome Sobrenome",IF(Z2="999999","Estagiário(a) 1",IF(Z2="999998","Estagiário(a) 2",IF(Z2="999997","Estagiário(a) 3",IF(Z2="888888","Terceirizado(a) 1",IF(Z2="888887","Terceirizado(a) 2",IF(Z2="888886","Terceirizado(a) 3",IF(Z2="777777","Servidor(a) 1",IF(Z2="777776","Servidor(a) 2",IF(Z2="777775","Servidor(a) 3",VLOOKUP(Z$2,chapanom,2,0)))))))))))</f>
        <v>Nome Sobrenome</v>
      </c>
      <c r="X2" s="537"/>
      <c r="Y2" s="538"/>
      <c r="Z2" s="494" t="s">
        <v>1642</v>
      </c>
      <c r="AB2" s="536" t="str">
        <f>IF(AE2="ID/Crachá","Nome Sobrenome",IF(AE2="999999","Estagiário(a) 1",IF(AE2="999998","Estagiário(a) 2",IF(AE2="999997","Estagiário(a) 3",IF(AE2="888888","Terceirizado(a) 1",IF(AE2="888887","Terceirizado(a) 2",IF(AE2="888886","Terceirizado(a) 3",IF(AE2="777777","Servidor(a) 1",IF(AE2="777776","Servidor(a) 2",IF(AE2="777775","Servidor(a) 3",VLOOKUP(AE$2,chapanom,2,0)))))))))))</f>
        <v>Nome Sobrenome</v>
      </c>
      <c r="AC2" s="537"/>
      <c r="AD2" s="538"/>
      <c r="AE2" s="494" t="s">
        <v>1642</v>
      </c>
      <c r="AG2" s="536" t="str">
        <f>IF(AJ2="ID/Crachá","Nome Sobrenome",IF(AJ2="999999","Estagiário(a) 1",IF(AJ2="999998","Estagiário(a) 2",IF(AJ2="999997","Estagiário(a) 3",IF(AJ2="888888","Terceirizado(a) 1",IF(AJ2="888887","Terceirizado(a) 2",IF(AJ2="888886","Terceirizado(a) 3",IF(AJ2="777777","Servidor(a) 1",IF(AJ2="777776","Servidor(a) 2",IF(AJ2="777775","Servidor(a) 3",VLOOKUP(AJ$2,chapanom,2,0)))))))))))</f>
        <v>Nome Sobrenome</v>
      </c>
      <c r="AH2" s="537"/>
      <c r="AI2" s="538"/>
      <c r="AJ2" s="494" t="s">
        <v>1642</v>
      </c>
      <c r="AL2" s="536" t="str">
        <f>IF(AO2="ID/Crachá","Nome Sobrenome",IF(AO2="999999","Estagiário(a) 1",IF(AO2="999998","Estagiário(a) 2",IF(AO2="999997","Estagiário(a) 3",IF(AO2="888888","Terceirizado(a) 1",IF(AO2="888887","Terceirizado(a) 2",IF(AO2="888886","Terceirizado(a) 3",IF(AO2="777777","Servidor(a) 1",IF(AO2="777776","Servidor(a) 2",IF(AO2="777775","Servidor(a) 3",VLOOKUP(AO$2,chapanom,2,0)))))))))))</f>
        <v>Nome Sobrenome</v>
      </c>
      <c r="AM2" s="537"/>
      <c r="AN2" s="538"/>
      <c r="AO2" s="494" t="s">
        <v>1642</v>
      </c>
      <c r="AQ2" s="536" t="str">
        <f>IF(AT2="ID/Crachá","Nome Sobrenome",IF(AT2="999999","Estagiário(a) 1",IF(AT2="999998","Estagiário(a) 2",IF(AT2="999997","Estagiário(a) 3",IF(AT2="888888","Terceirizado(a) 1",IF(AT2="888887","Terceirizado(a) 2",IF(AT2="888886","Terceirizado(a) 3",IF(AT2="777777","Servidor(a) 1",IF(AT2="777776","Servidor(a) 2",IF(AT2="777775","Servidor(a) 3",VLOOKUP(AT$2,chapanom,2,0)))))))))))</f>
        <v>Nome Sobrenome</v>
      </c>
      <c r="AR2" s="537"/>
      <c r="AS2" s="538"/>
      <c r="AT2" s="494" t="s">
        <v>1642</v>
      </c>
      <c r="AV2" s="536" t="str">
        <f>IF(AY2="ID/Crachá","Nome Sobrenome",IF(AY2="999999","Estagiário(a) 1",IF(AY2="999998","Estagiário(a) 2",IF(AY2="999997","Estagiário(a) 3",IF(AY2="888888","Terceirizado(a) 1",IF(AY2="888887","Terceirizado(a) 2",IF(AY2="888886","Terceirizado(a) 3",IF(AY2="777777","Servidor(a) 1",IF(AY2="777776","Servidor(a) 2",IF(AY2="777775","Servidor(a) 3",VLOOKUP(AY$2,chapanom,2,0)))))))))))</f>
        <v>Nome Sobrenome</v>
      </c>
      <c r="AW2" s="537"/>
      <c r="AX2" s="538"/>
      <c r="AY2" s="494" t="s">
        <v>1642</v>
      </c>
      <c r="BA2" s="536" t="str">
        <f>IF(BD2="ID/Crachá","Nome Sobrenome",IF(BD2="999999","Estagiário(a) 1",IF(BD2="999998","Estagiário(a) 2",IF(BD2="999997","Estagiário(a) 3",IF(BD2="888888","Terceirizado(a) 1",IF(BD2="888887","Terceirizado(a) 2",IF(BD2="888886","Terceirizado(a) 3",IF(BD2="777777","Servidor(a) 1",IF(BD2="777776","Servidor(a) 2",IF(BD2="777775","Servidor(a) 3",VLOOKUP(BD$2,chapanom,2,0)))))))))))</f>
        <v>Nome Sobrenome</v>
      </c>
      <c r="BB2" s="537"/>
      <c r="BC2" s="538"/>
      <c r="BD2" s="494" t="s">
        <v>1642</v>
      </c>
      <c r="BF2" s="536" t="str">
        <f>IF(BI2="ID/Crachá","Nome Sobrenome",IF(BI2="999999","Estagiário(a) 1",IF(BI2="999998","Estagiário(a) 2",IF(BI2="999997","Estagiário(a) 3",IF(BI2="888888","Terceirizado(a) 1",IF(BI2="888887","Terceirizado(a) 2",IF(BI2="888886","Terceirizado(a) 3",IF(BI2="777777","Servidor(a) 1",IF(BI2="777776","Servidor(a) 2",IF(BI2="777775","Servidor(a) 3",VLOOKUP(BI$2,chapanom,2,0)))))))))))</f>
        <v>Nome Sobrenome</v>
      </c>
      <c r="BG2" s="537"/>
      <c r="BH2" s="538"/>
      <c r="BI2" s="494" t="s">
        <v>1642</v>
      </c>
      <c r="BK2" s="536" t="str">
        <f>IF(BN2="ID/Crachá","Nome Sobrenome",IF(BN2="999999","Estagiário(a) 1",IF(BN2="999998","Estagiário(a) 2",IF(BN2="999997","Estagiário(a) 3",IF(BN2="888888","Terceirizado(a) 1",IF(BN2="888887","Terceirizado(a) 2",IF(BN2="888886","Terceirizado(a) 3",IF(BN2="777777","Servidor(a) 1",IF(BN2="777776","Servidor(a) 2",IF(BN2="777775","Servidor(a) 3",VLOOKUP(BN$2,chapanom,2,0)))))))))))</f>
        <v>Nome Sobrenome</v>
      </c>
      <c r="BL2" s="537"/>
      <c r="BM2" s="538"/>
      <c r="BN2" s="494" t="s">
        <v>1642</v>
      </c>
      <c r="BP2" s="536" t="str">
        <f>IF(BS2="ID/Crachá","Nome Sobrenome",IF(BS2="999999","Estagiário(a) 1",IF(BS2="999998","Estagiário(a) 2",IF(BS2="999997","Estagiário(a) 3",IF(BS2="888888","Terceirizado(a) 1",IF(BS2="888887","Terceirizado(a) 2",IF(BS2="888886","Terceirizado(a) 3",IF(BS2="777777","Servidor(a) 1",IF(BS2="777776","Servidor(a) 2",IF(BS2="777775","Servidor(a) 3",VLOOKUP(BS$2,chapanom,2,0)))))))))))</f>
        <v>Nome Sobrenome</v>
      </c>
      <c r="BQ2" s="537"/>
      <c r="BR2" s="538"/>
      <c r="BS2" s="494" t="s">
        <v>1642</v>
      </c>
      <c r="BU2" s="536" t="str">
        <f>IF(BX2="ID/Crachá","Nome Sobrenome",IF(BX2="999999","Estagiário(a) 1",IF(BX2="999998","Estagiário(a) 2",IF(BX2="999997","Estagiário(a) 3",IF(BX2="888888","Terceirizado(a) 1",IF(BX2="888887","Terceirizado(a) 2",IF(BX2="888886","Terceirizado(a) 3",IF(BX2="777777","Servidor(a) 1",IF(BX2="777776","Servidor(a) 2",IF(BX2="777775","Servidor(a) 3",VLOOKUP(BX$2,chapanom,2,0)))))))))))</f>
        <v>Nome Sobrenome</v>
      </c>
      <c r="BV2" s="537"/>
      <c r="BW2" s="538"/>
      <c r="BX2" s="494" t="s">
        <v>1642</v>
      </c>
      <c r="BZ2" s="536" t="str">
        <f>IF(CC2="ID/Crachá","Nome Sobrenome",IF(CC2="999999","Estagiário(a) 1",IF(CC2="999998","Estagiário(a) 2",IF(CC2="999997","Estagiário(a) 3",IF(CC2="888888","Terceirizado(a) 1",IF(CC2="888887","Terceirizado(a) 2",IF(CC2="888886","Terceirizado(a) 3",IF(CC2="777777","Servidor(a) 1",IF(CC2="777776","Servidor(a) 2",IF(CC2="777775","Servidor(a) 3",VLOOKUP(CC$2,chapanom,2,0)))))))))))</f>
        <v>Nome Sobrenome</v>
      </c>
      <c r="CA2" s="537"/>
      <c r="CB2" s="538"/>
      <c r="CC2" s="494" t="s">
        <v>1642</v>
      </c>
      <c r="CE2" s="536" t="str">
        <f>IF(CH2="ID/Crachá","Nome Sobrenome",IF(CH2="999999","Estagiário(a) 1",IF(CH2="999998","Estagiário(a) 2",IF(CH2="999997","Estagiário(a) 3",IF(CH2="888888","Terceirizado(a) 1",IF(CH2="888887","Terceirizado(a) 2",IF(CH2="888886","Terceirizado(a) 3",IF(CH2="777777","Servidor(a) 1",IF(CH2="777776","Servidor(a) 2",IF(CH2="777775","Servidor(a) 3",VLOOKUP(CH$2,chapanom,2,0)))))))))))</f>
        <v>Nome Sobrenome</v>
      </c>
      <c r="CF2" s="537"/>
      <c r="CG2" s="538"/>
      <c r="CH2" s="494" t="s">
        <v>1642</v>
      </c>
      <c r="CJ2" s="536" t="str">
        <f>IF(CM2="ID/Crachá","Nome Sobrenome",IF(CM2="999999","Estagiário(a) 1",IF(CM2="999998","Estagiário(a) 2",IF(CM2="999997","Estagiário(a) 3",IF(CM2="888888","Terceirizado(a) 1",IF(CM2="888887","Terceirizado(a) 2",IF(CM2="888886","Terceirizado(a) 3",IF(CM2="777777","Servidor(a) 1",IF(CM2="777776","Servidor(a) 2",IF(CM2="777775","Servidor(a) 3",VLOOKUP(CM$2,chapanom,2,0)))))))))))</f>
        <v>Nome Sobrenome</v>
      </c>
      <c r="CK2" s="537"/>
      <c r="CL2" s="538"/>
      <c r="CM2" s="494" t="s">
        <v>1642</v>
      </c>
      <c r="CO2" s="536" t="str">
        <f>IF(CR2="ID/Crachá","Nome Sobrenome",IF(CR2="999999","Estagiário(a) 1",IF(CR2="999998","Estagiário(a) 2",IF(CR2="999997","Estagiário(a) 3",IF(CR2="888888","Terceirizado(a) 1",IF(CR2="888887","Terceirizado(a) 2",IF(CR2="888886","Terceirizado(a) 3",IF(CR2="777777","Servidor(a) 1",IF(CR2="777776","Servidor(a) 2",IF(CR2="777775","Servidor(a) 3",VLOOKUP(CR$2,chapanom,2,0)))))))))))</f>
        <v>Nome Sobrenome</v>
      </c>
      <c r="CP2" s="537"/>
      <c r="CQ2" s="538"/>
      <c r="CR2" s="494" t="s">
        <v>1642</v>
      </c>
      <c r="CT2" s="536" t="str">
        <f>IF(CW2="ID/Crachá","Nome Sobrenome",IF(CW2="999999","Estagiário(a) 1",IF(CW2="999998","Estagiário(a) 2",IF(CW2="999997","Estagiário(a) 3",IF(CW2="888888","Terceirizado(a) 1",IF(CW2="888887","Terceirizado(a) 2",IF(CW2="888886","Terceirizado(a) 3",IF(CW2="777777","Servidor(a) 1",IF(CW2="777776","Servidor(a) 2",IF(CW2="777775","Servidor(a) 3",VLOOKUP(CW$2,chapanom,2,0)))))))))))</f>
        <v>Nome Sobrenome</v>
      </c>
      <c r="CU2" s="537"/>
      <c r="CV2" s="538"/>
      <c r="CW2" s="494" t="s">
        <v>1642</v>
      </c>
      <c r="CY2" s="536" t="str">
        <f>IF(DB2="ID/Crachá","Nome Sobrenome",IF(DB2="999999","Estagiário(a) 1",IF(DB2="999998","Estagiário(a) 2",IF(DB2="999997","Estagiário(a) 3",IF(DB2="888888","Terceirizado(a) 1",IF(DB2="888887","Terceirizado(a) 2",IF(DB2="888886","Terceirizado(a) 3",IF(DB2="777777","Servidor(a) 1",IF(DB2="777776","Servidor(a) 2",IF(DB2="777775","Servidor(a) 3",VLOOKUP(DB$2,chapanom,2,0)))))))))))</f>
        <v>Nome Sobrenome</v>
      </c>
      <c r="CZ2" s="537"/>
      <c r="DA2" s="538"/>
      <c r="DB2" s="494" t="s">
        <v>1642</v>
      </c>
      <c r="DD2" s="536" t="str">
        <f>IF(DG2="ID/Crachá","Nome Sobrenome",IF(DG2="999999","Estagiário(a) 1",IF(DG2="999998","Estagiário(a) 2",IF(DG2="999997","Estagiário(a) 3",IF(DG2="888888","Terceirizado(a) 1",IF(DG2="888887","Terceirizado(a) 2",IF(DG2="888886","Terceirizado(a) 3",IF(DG2="777777","Servidor(a) 1",IF(DG2="777776","Servidor(a) 2",IF(DG2="777775","Servidor(a) 3",VLOOKUP(DG$2,chapanom,2,0)))))))))))</f>
        <v>Nome Sobrenome</v>
      </c>
      <c r="DE2" s="537"/>
      <c r="DF2" s="538"/>
      <c r="DG2" s="494" t="s">
        <v>1642</v>
      </c>
      <c r="DI2" s="536" t="str">
        <f>IF(DL2="ID/Crachá","Nome Sobrenome",IF(DL2="999999","Estagiário(a) 1",IF(DL2="999998","Estagiário(a) 2",IF(DL2="999997","Estagiário(a) 3",IF(DL2="888888","Terceirizado(a) 1",IF(DL2="888887","Terceirizado(a) 2",IF(DL2="888886","Terceirizado(a) 3",IF(DL2="777777","Servidor(a) 1",IF(DL2="777776","Servidor(a) 2",IF(DL2="777775","Servidor(a) 3",VLOOKUP(DL$2,chapanom,2,0)))))))))))</f>
        <v>Nome Sobrenome</v>
      </c>
      <c r="DJ2" s="537"/>
      <c r="DK2" s="538"/>
      <c r="DL2" s="494" t="s">
        <v>1642</v>
      </c>
      <c r="DN2" s="536" t="str">
        <f>IF(DQ2="ID/Crachá","Nome Sobrenome",IF(DQ2="999999","Estagiário(a) 1",IF(DQ2="999998","Estagiário(a) 2",IF(DQ2="999997","Estagiário(a) 3",IF(DQ2="888888","Terceirizado(a) 1",IF(DQ2="888887","Terceirizado(a) 2",IF(DQ2="888886","Terceirizado(a) 3",IF(DQ2="777777","Servidor(a) 1",IF(DQ2="777776","Servidor(a) 2",IF(DQ2="777775","Servidor(a) 3",VLOOKUP(DQ$2,chapanom,2,0)))))))))))</f>
        <v>Nome Sobrenome</v>
      </c>
      <c r="DO2" s="537"/>
      <c r="DP2" s="538"/>
      <c r="DQ2" s="494" t="s">
        <v>1642</v>
      </c>
      <c r="DS2" s="536" t="str">
        <f>IF(DV2="ID/Crachá","Nome Sobrenome",IF(DV2="999999","Estagiário(a) 1",IF(DV2="999998","Estagiário(a) 2",IF(DV2="999997","Estagiário(a) 3",IF(DV2="888888","Terceirizado(a) 1",IF(DV2="888887","Terceirizado(a) 2",IF(DV2="888886","Terceirizado(a) 3",IF(DV2="777777","Servidor(a) 1",IF(DV2="777776","Servidor(a) 2",IF(DV2="777775","Servidor(a) 3",VLOOKUP(DV$2,chapanom,2,0)))))))))))</f>
        <v>Nome Sobrenome</v>
      </c>
      <c r="DT2" s="537"/>
      <c r="DU2" s="538"/>
      <c r="DV2" s="494" t="s">
        <v>1642</v>
      </c>
      <c r="DX2" s="536" t="str">
        <f>IF(EA2="ID/Crachá","Nome Sobrenome",IF(EA2="999999","Estagiário(a) 1",IF(EA2="999998","Estagiário(a) 2",IF(EA2="999997","Estagiário(a) 3",IF(EA2="888888","Terceirizado(a) 1",IF(EA2="888887","Terceirizado(a) 2",IF(EA2="888886","Terceirizado(a) 3",IF(EA2="777777","Servidor(a) 1",IF(EA2="777776","Servidor(a) 2",IF(EA2="777775","Servidor(a) 3",VLOOKUP(EA$2,chapanom,2,0)))))))))))</f>
        <v>Nome Sobrenome</v>
      </c>
      <c r="DY2" s="537"/>
      <c r="DZ2" s="538"/>
      <c r="EA2" s="494" t="s">
        <v>1642</v>
      </c>
      <c r="EC2" s="536" t="str">
        <f>IF(EF2="ID/Crachá","Nome Sobrenome",IF(EF2="999999","Estagiário(a) 1",IF(EF2="999998","Estagiário(a) 2",IF(EF2="999997","Estagiário(a) 3",IF(EF2="888888","Terceirizado(a) 1",IF(EF2="888887","Terceirizado(a) 2",IF(EF2="888886","Terceirizado(a) 3",IF(EF2="777777","Servidor(a) 1",IF(EF2="777776","Servidor(a) 2",IF(EF2="777775","Servidor(a) 3",VLOOKUP(EF$2,chapanom,2,0)))))))))))</f>
        <v>Nome Sobrenome</v>
      </c>
      <c r="ED2" s="537"/>
      <c r="EE2" s="538"/>
      <c r="EF2" s="494" t="s">
        <v>1642</v>
      </c>
      <c r="EH2" s="536" t="str">
        <f>IF(EK2="ID/Crachá","Nome Sobrenome",IF(EK2="999999","Estagiário(a) 1",IF(EK2="999998","Estagiário(a) 2",IF(EK2="999997","Estagiário(a) 3",IF(EK2="888888","Terceirizado(a) 1",IF(EK2="888887","Terceirizado(a) 2",IF(EK2="888886","Terceirizado(a) 3",IF(EK2="777777","Servidor(a) 1",IF(EK2="777776","Servidor(a) 2",IF(EK2="777775","Servidor(a) 3",VLOOKUP(EK$2,chapanom,2,0)))))))))))</f>
        <v>Nome Sobrenome</v>
      </c>
      <c r="EI2" s="537"/>
      <c r="EJ2" s="538"/>
      <c r="EK2" s="494" t="s">
        <v>1642</v>
      </c>
      <c r="EM2" s="536" t="str">
        <f>IF(EP2="ID/Crachá","Nome Sobrenome",IF(EP2="999999","Estagiário(a) 1",IF(EP2="999998","Estagiário(a) 2",IF(EP2="999997","Estagiário(a) 3",IF(EP2="888888","Terceirizado(a) 1",IF(EP2="888887","Terceirizado(a) 2",IF(EP2="888886","Terceirizado(a) 3",IF(EP2="777777","Servidor(a) 1",IF(EP2="777776","Servidor(a) 2",IF(EP2="777775","Servidor(a) 3",VLOOKUP(EP$2,chapanom,2,0)))))))))))</f>
        <v>Nome Sobrenome</v>
      </c>
      <c r="EN2" s="537"/>
      <c r="EO2" s="538"/>
      <c r="EP2" s="494" t="s">
        <v>1642</v>
      </c>
      <c r="ER2" s="536" t="str">
        <f>IF(EU2="ID/Crachá","Nome Sobrenome",IF(EU2="999999","Estagiário(a) 1",IF(EU2="999998","Estagiário(a) 2",IF(EU2="999997","Estagiário(a) 3",IF(EU2="888888","Terceirizado(a) 1",IF(EU2="888887","Terceirizado(a) 2",IF(EU2="888886","Terceirizado(a) 3",IF(EU2="777777","Servidor(a) 1",IF(EU2="777776","Servidor(a) 2",IF(EU2="777775","Servidor(a) 3",VLOOKUP(EU$2,chapanom,2,0)))))))))))</f>
        <v>Nome Sobrenome</v>
      </c>
      <c r="ES2" s="537"/>
      <c r="ET2" s="538"/>
      <c r="EU2" s="494" t="s">
        <v>1642</v>
      </c>
      <c r="EW2" s="536" t="str">
        <f>IF(EZ2="ID/Crachá","Nome Sobrenome",IF(EZ2="999999","Estagiário(a) 1",IF(EZ2="999998","Estagiário(a) 2",IF(EZ2="999997","Estagiário(a) 3",IF(EZ2="888888","Terceirizado(a) 1",IF(EZ2="888887","Terceirizado(a) 2",IF(EZ2="888886","Terceirizado(a) 3",IF(EZ2="777777","Servidor(a) 1",IF(EZ2="777776","Servidor(a) 2",IF(EZ2="777775","Servidor(a) 3",VLOOKUP(EZ$2,chapanom,2,0)))))))))))</f>
        <v>Nome Sobrenome</v>
      </c>
      <c r="EX2" s="537"/>
      <c r="EY2" s="538"/>
      <c r="EZ2" s="494" t="s">
        <v>1642</v>
      </c>
      <c r="FB2" s="536" t="str">
        <f>IF(FE2="ID/Crachá","Nome Sobrenome",IF(FE2="999999","Estagiário(a) 1",IF(FE2="999998","Estagiário(a) 2",IF(FE2="999997","Estagiário(a) 3",IF(FE2="888888","Terceirizado(a) 1",IF(FE2="888887","Terceirizado(a) 2",IF(FE2="888886","Terceirizado(a) 3",IF(FE2="777777","Servidor(a) 1",IF(FE2="777776","Servidor(a) 2",IF(FE2="777775","Servidor(a) 3",VLOOKUP(FE$2,chapanom,2,0)))))))))))</f>
        <v>Nome Sobrenome</v>
      </c>
      <c r="FC2" s="537"/>
      <c r="FD2" s="538"/>
      <c r="FE2" s="494" t="s">
        <v>1642</v>
      </c>
      <c r="FG2" s="93"/>
      <c r="FH2" s="74"/>
      <c r="FI2" s="74"/>
      <c r="FJ2" s="74"/>
      <c r="FK2" s="94"/>
    </row>
    <row r="3" spans="1:168" ht="15" customHeight="1" x14ac:dyDescent="0.25">
      <c r="D3" s="555" t="str">
        <f>IF(G3="","","Total Mensal Corrigido (C)")</f>
        <v/>
      </c>
      <c r="E3" s="555"/>
      <c r="F3" s="555"/>
      <c r="G3" s="328" t="str">
        <f>IF(F10="","",SUM(G10:G59))</f>
        <v/>
      </c>
      <c r="H3" s="332" t="str">
        <f t="shared" ref="H3:H4" si="0">IF(G3="","","min")</f>
        <v/>
      </c>
      <c r="I3" s="75"/>
      <c r="J3" s="333" t="str">
        <f>parametros!C3</f>
        <v>Presencial</v>
      </c>
      <c r="K3" s="334">
        <f>IF(K2="","",SUM(Q7,V7,AA7,AF7,AK7,AP7,AU7,AZ7,BE7,BJ7,BO7,BT7,BY7,CD7,CI7,CN7,CS7,CX7,DC7,DH7,DM7,DR7,DW7,EB7,EG7,EL7,EQ7,EV7,FA7,FF7))</f>
        <v>0</v>
      </c>
      <c r="L3" s="327"/>
      <c r="M3" s="495" t="s">
        <v>75</v>
      </c>
      <c r="N3" s="156" t="str">
        <f>IFERROR(VLOOKUP(M3,apoio!$J$4:$M$14,4,0)*(1-IF(P3=1,0,1-P3)),"Carga Horária")</f>
        <v>Carga Horária</v>
      </c>
      <c r="O3" s="88" t="s">
        <v>1708</v>
      </c>
      <c r="P3" s="391">
        <v>1</v>
      </c>
      <c r="R3" s="495" t="s">
        <v>75</v>
      </c>
      <c r="S3" s="156" t="str">
        <f>IFERROR(VLOOKUP(R3,apoio!$J$4:$M$14,4,0)*(1-IF(U3=1,0,1-U3)),"Carga Horária")</f>
        <v>Carga Horária</v>
      </c>
      <c r="T3" s="378" t="s">
        <v>1708</v>
      </c>
      <c r="U3" s="391">
        <v>1</v>
      </c>
      <c r="W3" s="495" t="s">
        <v>75</v>
      </c>
      <c r="X3" s="156" t="str">
        <f>IFERROR(VLOOKUP(W3,apoio!$J$4:$M$14,4,0)*(1-IF(Z3=1,0,1-Z3)),"Carga Horária")</f>
        <v>Carga Horária</v>
      </c>
      <c r="Y3" s="378" t="s">
        <v>1708</v>
      </c>
      <c r="Z3" s="391">
        <v>1</v>
      </c>
      <c r="AB3" s="495" t="s">
        <v>75</v>
      </c>
      <c r="AC3" s="156" t="str">
        <f>IFERROR(VLOOKUP(AB3,apoio!$J$4:$M$14,4,0)*(1-IF(AE3=1,0,1-AE3)),"Carga Horária")</f>
        <v>Carga Horária</v>
      </c>
      <c r="AD3" s="378" t="s">
        <v>1708</v>
      </c>
      <c r="AE3" s="391">
        <v>1</v>
      </c>
      <c r="AG3" s="495" t="s">
        <v>75</v>
      </c>
      <c r="AH3" s="156" t="str">
        <f>IFERROR(VLOOKUP(AG3,apoio!$J$4:$M$14,4,0)*(1-IF(AJ3=1,0,1-AJ3)),"Carga Horária")</f>
        <v>Carga Horária</v>
      </c>
      <c r="AI3" s="378" t="s">
        <v>1708</v>
      </c>
      <c r="AJ3" s="391">
        <v>1</v>
      </c>
      <c r="AL3" s="495" t="s">
        <v>75</v>
      </c>
      <c r="AM3" s="156" t="str">
        <f>IFERROR(VLOOKUP(AL3,apoio!$J$4:$M$14,4,0)*(1-IF(AO3=1,0,1-AO3)),"Carga Horária")</f>
        <v>Carga Horária</v>
      </c>
      <c r="AN3" s="378" t="s">
        <v>1708</v>
      </c>
      <c r="AO3" s="391">
        <v>1</v>
      </c>
      <c r="AQ3" s="495" t="s">
        <v>75</v>
      </c>
      <c r="AR3" s="156" t="str">
        <f>IFERROR(VLOOKUP(AQ3,apoio!$J$4:$M$14,4,0)*(1-IF(AT3=1,0,1-AT3)),"Carga Horária")</f>
        <v>Carga Horária</v>
      </c>
      <c r="AS3" s="378" t="s">
        <v>1708</v>
      </c>
      <c r="AT3" s="391">
        <v>1</v>
      </c>
      <c r="AV3" s="495" t="s">
        <v>75</v>
      </c>
      <c r="AW3" s="156" t="str">
        <f>IFERROR(VLOOKUP(AV3,apoio!$J$4:$M$14,4,0)*(1-IF(AY3=1,0,1-AY3)),"Carga Horária")</f>
        <v>Carga Horária</v>
      </c>
      <c r="AX3" s="378" t="s">
        <v>1708</v>
      </c>
      <c r="AY3" s="391">
        <v>1</v>
      </c>
      <c r="BA3" s="495" t="s">
        <v>75</v>
      </c>
      <c r="BB3" s="156" t="str">
        <f>IFERROR(VLOOKUP(BA3,apoio!$J$4:$M$14,4,0)*(1-IF(BD3=1,0,1-BD3)),"Carga Horária")</f>
        <v>Carga Horária</v>
      </c>
      <c r="BC3" s="378" t="s">
        <v>1708</v>
      </c>
      <c r="BD3" s="391">
        <v>1</v>
      </c>
      <c r="BF3" s="495" t="s">
        <v>75</v>
      </c>
      <c r="BG3" s="156" t="str">
        <f>IFERROR(VLOOKUP(BF3,apoio!$J$4:$M$14,4,0)*(1-IF(BI3=1,0,1-BI3)),"Carga Horária")</f>
        <v>Carga Horária</v>
      </c>
      <c r="BH3" s="378" t="s">
        <v>1708</v>
      </c>
      <c r="BI3" s="391">
        <v>1</v>
      </c>
      <c r="BK3" s="495" t="s">
        <v>75</v>
      </c>
      <c r="BL3" s="156" t="str">
        <f>IFERROR(VLOOKUP(BK3,apoio!$J$4:$M$14,4,0)*(1-IF(BN3=1,0,1-BN3)),"Carga Horária")</f>
        <v>Carga Horária</v>
      </c>
      <c r="BM3" s="378" t="s">
        <v>1708</v>
      </c>
      <c r="BN3" s="391">
        <v>1</v>
      </c>
      <c r="BP3" s="495" t="s">
        <v>75</v>
      </c>
      <c r="BQ3" s="156" t="str">
        <f>IFERROR(VLOOKUP(BP3,apoio!$J$4:$M$14,4,0)*(1-IF(BS3=1,0,1-BS3)),"Carga Horária")</f>
        <v>Carga Horária</v>
      </c>
      <c r="BR3" s="378" t="s">
        <v>1708</v>
      </c>
      <c r="BS3" s="391">
        <v>1</v>
      </c>
      <c r="BU3" s="495" t="s">
        <v>75</v>
      </c>
      <c r="BV3" s="156" t="str">
        <f>IFERROR(VLOOKUP(BU3,apoio!$J$4:$M$14,4,0)*(1-IF(BX3=1,0,1-BX3)),"Carga Horária")</f>
        <v>Carga Horária</v>
      </c>
      <c r="BW3" s="378" t="s">
        <v>1708</v>
      </c>
      <c r="BX3" s="391">
        <v>1</v>
      </c>
      <c r="BZ3" s="495" t="s">
        <v>75</v>
      </c>
      <c r="CA3" s="156" t="str">
        <f>IFERROR(VLOOKUP(BZ3,apoio!$J$4:$M$14,4,0)*(1-IF(CC3=1,0,1-CC3)),"Carga Horária")</f>
        <v>Carga Horária</v>
      </c>
      <c r="CB3" s="378" t="s">
        <v>1708</v>
      </c>
      <c r="CC3" s="391">
        <v>1</v>
      </c>
      <c r="CE3" s="495" t="s">
        <v>75</v>
      </c>
      <c r="CF3" s="156" t="str">
        <f>IFERROR(VLOOKUP(CE3,apoio!$J$4:$M$14,4,0)*(1-IF(CH3=1,0,1-CH3)),"Carga Horária")</f>
        <v>Carga Horária</v>
      </c>
      <c r="CG3" s="378" t="s">
        <v>1708</v>
      </c>
      <c r="CH3" s="391">
        <v>1</v>
      </c>
      <c r="CJ3" s="495" t="s">
        <v>75</v>
      </c>
      <c r="CK3" s="156" t="str">
        <f>IFERROR(VLOOKUP(CJ3,apoio!$J$4:$M$14,4,0)*(1-IF(CM3=1,0,1-CM3)),"Carga Horária")</f>
        <v>Carga Horária</v>
      </c>
      <c r="CL3" s="378" t="s">
        <v>1708</v>
      </c>
      <c r="CM3" s="391">
        <v>1</v>
      </c>
      <c r="CO3" s="495" t="s">
        <v>75</v>
      </c>
      <c r="CP3" s="156" t="str">
        <f>IFERROR(VLOOKUP(CO3,apoio!$J$4:$M$14,4,0)*(1-IF(CR3=1,0,1-CR3)),"Carga Horária")</f>
        <v>Carga Horária</v>
      </c>
      <c r="CQ3" s="378" t="s">
        <v>1708</v>
      </c>
      <c r="CR3" s="391">
        <v>1</v>
      </c>
      <c r="CT3" s="495" t="s">
        <v>75</v>
      </c>
      <c r="CU3" s="156" t="str">
        <f>IFERROR(VLOOKUP(CT3,apoio!$J$4:$M$14,4,0)*(1-IF(CW3=1,0,1-CW3)),"Carga Horária")</f>
        <v>Carga Horária</v>
      </c>
      <c r="CV3" s="378" t="s">
        <v>1708</v>
      </c>
      <c r="CW3" s="391">
        <v>1</v>
      </c>
      <c r="CY3" s="495" t="s">
        <v>75</v>
      </c>
      <c r="CZ3" s="156" t="str">
        <f>IFERROR(VLOOKUP(CY3,apoio!$J$4:$M$14,4,0)*(1-IF(DB3=1,0,1-DB3)),"Carga Horária")</f>
        <v>Carga Horária</v>
      </c>
      <c r="DA3" s="378" t="s">
        <v>1708</v>
      </c>
      <c r="DB3" s="391">
        <v>1</v>
      </c>
      <c r="DD3" s="495" t="s">
        <v>75</v>
      </c>
      <c r="DE3" s="156" t="str">
        <f>IFERROR(VLOOKUP(DD3,apoio!$J$4:$M$14,4,0)*(1-IF(DG3=1,0,1-DG3)),"Carga Horária")</f>
        <v>Carga Horária</v>
      </c>
      <c r="DF3" s="378" t="s">
        <v>1708</v>
      </c>
      <c r="DG3" s="391">
        <v>1</v>
      </c>
      <c r="DI3" s="495" t="s">
        <v>75</v>
      </c>
      <c r="DJ3" s="156" t="str">
        <f>IFERROR(VLOOKUP(DI3,apoio!$J$4:$M$14,4,0)*(1-IF(DL3=1,0,1-DL3)),"Carga Horária")</f>
        <v>Carga Horária</v>
      </c>
      <c r="DK3" s="378" t="s">
        <v>1708</v>
      </c>
      <c r="DL3" s="391">
        <v>1</v>
      </c>
      <c r="DN3" s="495" t="s">
        <v>75</v>
      </c>
      <c r="DO3" s="156" t="str">
        <f>IFERROR(VLOOKUP(DN3,apoio!$J$4:$M$14,4,0)*(1-IF(DQ3=1,0,1-DQ3)),"Carga Horária")</f>
        <v>Carga Horária</v>
      </c>
      <c r="DP3" s="378" t="s">
        <v>1708</v>
      </c>
      <c r="DQ3" s="391">
        <v>1</v>
      </c>
      <c r="DS3" s="495" t="s">
        <v>75</v>
      </c>
      <c r="DT3" s="156" t="str">
        <f>IFERROR(VLOOKUP(DS3,apoio!$J$4:$M$14,4,0)*(1-IF(DV3=1,0,1-DV3)),"Carga Horária")</f>
        <v>Carga Horária</v>
      </c>
      <c r="DU3" s="378" t="s">
        <v>1708</v>
      </c>
      <c r="DV3" s="391">
        <v>1</v>
      </c>
      <c r="DX3" s="495" t="s">
        <v>75</v>
      </c>
      <c r="DY3" s="156" t="str">
        <f>IFERROR(VLOOKUP(DX3,apoio!$J$4:$M$14,4,0)*(1-IF(EA3=1,0,1-EA3)),"Carga Horária")</f>
        <v>Carga Horária</v>
      </c>
      <c r="DZ3" s="378" t="s">
        <v>1708</v>
      </c>
      <c r="EA3" s="391">
        <v>1</v>
      </c>
      <c r="EC3" s="495" t="s">
        <v>75</v>
      </c>
      <c r="ED3" s="156" t="str">
        <f>IFERROR(VLOOKUP(EC3,apoio!$J$4:$M$14,4,0)*(1-IF(EF3=1,0,1-EF3)),"Carga Horária")</f>
        <v>Carga Horária</v>
      </c>
      <c r="EE3" s="378" t="s">
        <v>1708</v>
      </c>
      <c r="EF3" s="391">
        <v>1</v>
      </c>
      <c r="EH3" s="495" t="s">
        <v>75</v>
      </c>
      <c r="EI3" s="156" t="str">
        <f>IFERROR(VLOOKUP(EH3,apoio!$J$4:$M$14,4,0)*(1-IF(EK3=1,0,1-EK3)),"Carga Horária")</f>
        <v>Carga Horária</v>
      </c>
      <c r="EJ3" s="378" t="s">
        <v>1708</v>
      </c>
      <c r="EK3" s="391">
        <v>1</v>
      </c>
      <c r="EM3" s="495" t="s">
        <v>75</v>
      </c>
      <c r="EN3" s="156" t="str">
        <f>IFERROR(VLOOKUP(EM3,apoio!$J$4:$M$14,4,0)*(1-IF(EP3=1,0,1-EP3)),"Carga Horária")</f>
        <v>Carga Horária</v>
      </c>
      <c r="EO3" s="378" t="s">
        <v>1708</v>
      </c>
      <c r="EP3" s="391">
        <v>1</v>
      </c>
      <c r="ER3" s="495" t="s">
        <v>75</v>
      </c>
      <c r="ES3" s="156" t="str">
        <f>IFERROR(VLOOKUP(ER3,apoio!$J$4:$M$14,4,0)*(1-IF(EU3=1,0,1-EU3)),"Carga Horária")</f>
        <v>Carga Horária</v>
      </c>
      <c r="ET3" s="378" t="s">
        <v>1708</v>
      </c>
      <c r="EU3" s="391">
        <v>1</v>
      </c>
      <c r="EW3" s="495" t="s">
        <v>75</v>
      </c>
      <c r="EX3" s="156" t="str">
        <f>IFERROR(VLOOKUP(EW3,apoio!$J$4:$M$14,4,0)*(1-IF(EZ3=1,0,1-EZ3)),"Carga Horária")</f>
        <v>Carga Horária</v>
      </c>
      <c r="EY3" s="378" t="s">
        <v>1708</v>
      </c>
      <c r="EZ3" s="391">
        <v>1</v>
      </c>
      <c r="FB3" s="495" t="s">
        <v>75</v>
      </c>
      <c r="FC3" s="156" t="str">
        <f>IFERROR(VLOOKUP(FB3,apoio!$J$4:$M$14,4,0)*(1-IF(FE3=1,0,1-FE3)),"Carga Horária")</f>
        <v>Carga Horária</v>
      </c>
      <c r="FD3" s="378" t="s">
        <v>1708</v>
      </c>
      <c r="FE3" s="391">
        <v>1</v>
      </c>
      <c r="FG3" s="93"/>
      <c r="FH3" s="74"/>
      <c r="FI3" s="74"/>
      <c r="FJ3" s="74"/>
      <c r="FK3" s="94"/>
    </row>
    <row r="4" spans="1:168" ht="15" customHeight="1" x14ac:dyDescent="0.25">
      <c r="B4" s="6"/>
      <c r="C4" s="6"/>
      <c r="D4" s="556" t="e">
        <f>IF(G2="","",IF(G2-G3&gt;0,"Sobra CH","TMC Excede em"))</f>
        <v>#VALUE!</v>
      </c>
      <c r="E4" s="556"/>
      <c r="F4" s="556"/>
      <c r="G4" s="335" t="e">
        <f>IF(G2="","",ABS(G2-G3))</f>
        <v>#VALUE!</v>
      </c>
      <c r="H4" s="336" t="e">
        <f t="shared" si="0"/>
        <v>#VALUE!</v>
      </c>
      <c r="I4" s="337"/>
      <c r="J4" s="338" t="str">
        <f>parametros!M3</f>
        <v>Teletrabalho</v>
      </c>
      <c r="K4" s="339">
        <f>IF(K3="","",SUM(Q8,V8,AA8,AF8,AK8,AP8,AU8,AZ8,BE8,BJ8,BO8,BT8,BY8,CD8,CI8,CN8,CS8,CX8,DC8,DH8,DM8,DR8,DW8,EB8,EG8,EL8,EQ8,EV8,FA8,FF8))</f>
        <v>0</v>
      </c>
      <c r="L4" s="75"/>
      <c r="M4" s="548" t="str">
        <f>IF(ISNUMBER(N3),IF((N3-N7-P7)&lt;0,"Excedente ",IF(O4="","","Disponível ")),"Aguardando")</f>
        <v>Aguardando</v>
      </c>
      <c r="N4" s="549"/>
      <c r="O4" s="550" t="str">
        <f>IF(ISNUMBER(N3),CONCATENATE(TEXT(ABS(N3-N7-P7),"0.0"),"min"),"")</f>
        <v/>
      </c>
      <c r="P4" s="551"/>
      <c r="Q4" s="51">
        <f>IF(ISNUMBER(N3),1,0)</f>
        <v>0</v>
      </c>
      <c r="R4" s="548" t="str">
        <f>IF(ISNUMBER(S3),IF((S3-S7-U7)&lt;0,"Excedente ",IF(T4="","","Disponível ")),"Aguardando")</f>
        <v>Aguardando</v>
      </c>
      <c r="S4" s="549"/>
      <c r="T4" s="550" t="str">
        <f>IF(ISNUMBER(S3),CONCATENATE(TEXT(ABS(S3-S7-U7),"0.0"),"min"),"")</f>
        <v/>
      </c>
      <c r="U4" s="551"/>
      <c r="V4" s="51">
        <f>IF(ISNUMBER(S3),1,0)</f>
        <v>0</v>
      </c>
      <c r="W4" s="548" t="str">
        <f>IF(ISNUMBER(X3),IF((X3-X7-Z7)&lt;0,"Excedente ",IF(Y4="","","Disponível ")),"Aguardando")</f>
        <v>Aguardando</v>
      </c>
      <c r="X4" s="549"/>
      <c r="Y4" s="550" t="str">
        <f>IF(ISNUMBER(X3),CONCATENATE(TEXT(ABS(X3-X7-Z7),"0.0"),"min"),"")</f>
        <v/>
      </c>
      <c r="Z4" s="551"/>
      <c r="AA4" s="51">
        <f>IF(ISNUMBER(X3),1,0)</f>
        <v>0</v>
      </c>
      <c r="AB4" s="548" t="str">
        <f>IF(ISNUMBER(AC3),IF((AC3-AC7-AE7)&lt;0,"Excedente ",IF(AD4="","","Disponível ")),"Aguardando")</f>
        <v>Aguardando</v>
      </c>
      <c r="AC4" s="549"/>
      <c r="AD4" s="550" t="str">
        <f>IF(ISNUMBER(AC3),CONCATENATE(TEXT(ABS(AC3-AC7-AE7),"0.0"),"min"),"")</f>
        <v/>
      </c>
      <c r="AE4" s="551"/>
      <c r="AF4" s="51">
        <f>IF(ISNUMBER(AC3),1,0)</f>
        <v>0</v>
      </c>
      <c r="AG4" s="548" t="str">
        <f>IF(ISNUMBER(AH3),IF((AH3-AH7-AJ7)&lt;0,"Excedente ",IF(AI4="","","Disponível ")),"Aguardando")</f>
        <v>Aguardando</v>
      </c>
      <c r="AH4" s="549"/>
      <c r="AI4" s="550" t="str">
        <f>IF(ISNUMBER(AH3),CONCATENATE(TEXT(ABS(AH3-AH7-AJ7),"0.0"),"min"),"")</f>
        <v/>
      </c>
      <c r="AJ4" s="551"/>
      <c r="AK4" s="51">
        <f>IF(ISNUMBER(AH3),1,0)</f>
        <v>0</v>
      </c>
      <c r="AL4" s="548" t="str">
        <f>IF(ISNUMBER(AM3),IF((AM3-AM7-AO7)&lt;0,"Excedente ",IF(AN4="","","Disponível ")),"Aguardando")</f>
        <v>Aguardando</v>
      </c>
      <c r="AM4" s="549"/>
      <c r="AN4" s="550" t="str">
        <f>IF(ISNUMBER(AM3),CONCATENATE(TEXT(ABS(AM3-AM7-AO7),"0.0"),"min"),"")</f>
        <v/>
      </c>
      <c r="AO4" s="551"/>
      <c r="AP4" s="51">
        <f>IF(ISNUMBER(AM3),1,0)</f>
        <v>0</v>
      </c>
      <c r="AQ4" s="548" t="str">
        <f>IF(ISNUMBER(AR3),IF((AR3-AR7-AT7)&lt;0,"Excedente ",IF(AS4="","","Disponível ")),"Aguardando")</f>
        <v>Aguardando</v>
      </c>
      <c r="AR4" s="549"/>
      <c r="AS4" s="550" t="str">
        <f>IF(ISNUMBER(AR3),CONCATENATE(TEXT(ABS(AR3-AR7-AT7),"0.0"),"min"),"")</f>
        <v/>
      </c>
      <c r="AT4" s="551"/>
      <c r="AU4" s="51">
        <f>IF(ISNUMBER(AR3),1,0)</f>
        <v>0</v>
      </c>
      <c r="AV4" s="548" t="str">
        <f>IF(ISNUMBER(AW3),IF((AW3-AW7-AY7)&lt;0,"Excedente ",IF(AX4="","","Disponível ")),"Aguardando")</f>
        <v>Aguardando</v>
      </c>
      <c r="AW4" s="549"/>
      <c r="AX4" s="550" t="str">
        <f>IF(ISNUMBER(AW3),CONCATENATE(TEXT(ABS(AW3-AW7-AY7),"0.0"),"min"),"")</f>
        <v/>
      </c>
      <c r="AY4" s="551"/>
      <c r="AZ4" s="51">
        <f>IF(ISNUMBER(AW3),1,0)</f>
        <v>0</v>
      </c>
      <c r="BA4" s="548" t="str">
        <f>IF(ISNUMBER(BB3),IF((BB3-BB7-BD7)&lt;0,"Excedente ",IF(BC4="","","Disponível ")),"Aguardando")</f>
        <v>Aguardando</v>
      </c>
      <c r="BB4" s="549"/>
      <c r="BC4" s="550" t="str">
        <f>IF(ISNUMBER(BB3),CONCATENATE(TEXT(ABS(BB3-BB7-BD7),"0.0"),"min"),"")</f>
        <v/>
      </c>
      <c r="BD4" s="551"/>
      <c r="BE4" s="51">
        <f>IF(ISNUMBER(BB3),1,0)</f>
        <v>0</v>
      </c>
      <c r="BF4" s="548" t="str">
        <f>IF(ISNUMBER(BG3),IF((BG3-BG7-BI7)&lt;0,"Excedente ",IF(BH4="","","Disponível ")),"Aguardando")</f>
        <v>Aguardando</v>
      </c>
      <c r="BG4" s="549"/>
      <c r="BH4" s="550" t="str">
        <f>IF(ISNUMBER(BG3),CONCATENATE(TEXT(ABS(BG3-BG7-BI7),"0.0"),"min"),"")</f>
        <v/>
      </c>
      <c r="BI4" s="551"/>
      <c r="BJ4" s="51">
        <f>IF(ISNUMBER(BG3),1,0)</f>
        <v>0</v>
      </c>
      <c r="BK4" s="548" t="str">
        <f>IF(ISNUMBER(BL3),IF((BL3-BL7-BN7)&lt;0,"Excedente ",IF(BM4="","","Disponível ")),"Aguardando")</f>
        <v>Aguardando</v>
      </c>
      <c r="BL4" s="549"/>
      <c r="BM4" s="550" t="str">
        <f>IF(ISNUMBER(BL3),CONCATENATE(TEXT(ABS(BL3-BL7-BN7),"0.0"),"min"),"")</f>
        <v/>
      </c>
      <c r="BN4" s="551"/>
      <c r="BO4" s="51">
        <f>IF(ISNUMBER(BL3),1,0)</f>
        <v>0</v>
      </c>
      <c r="BP4" s="548" t="str">
        <f>IF(ISNUMBER(BQ3),IF((BQ3-BQ7-BS7)&lt;0,"Excedente ",IF(BR4="","","Disponível ")),"Aguardando")</f>
        <v>Aguardando</v>
      </c>
      <c r="BQ4" s="549"/>
      <c r="BR4" s="550" t="str">
        <f>IF(ISNUMBER(BQ3),CONCATENATE(TEXT(ABS(BQ3-BQ7-BS7),"0.0"),"min"),"")</f>
        <v/>
      </c>
      <c r="BS4" s="551"/>
      <c r="BT4" s="51">
        <f>IF(ISNUMBER(BQ3),1,0)</f>
        <v>0</v>
      </c>
      <c r="BU4" s="548" t="str">
        <f>IF(ISNUMBER(BV3),IF((BV3-BV7-BX7)&lt;0,"Excedente ",IF(BW4="","","Disponível ")),"Aguardando")</f>
        <v>Aguardando</v>
      </c>
      <c r="BV4" s="549"/>
      <c r="BW4" s="550" t="str">
        <f>IF(ISNUMBER(BV3),CONCATENATE(TEXT(ABS(BV3-BV7-BX7),"0.0"),"min"),"")</f>
        <v/>
      </c>
      <c r="BX4" s="551"/>
      <c r="BY4" s="51">
        <f>IF(ISNUMBER(BV3),1,0)</f>
        <v>0</v>
      </c>
      <c r="BZ4" s="548" t="str">
        <f>IF(ISNUMBER(CA3),IF((CA3-CA7-CC7)&lt;0,"Excedente ",IF(CB4="","","Disponível ")),"Aguardando")</f>
        <v>Aguardando</v>
      </c>
      <c r="CA4" s="549"/>
      <c r="CB4" s="550" t="str">
        <f>IF(ISNUMBER(CA3),CONCATENATE(TEXT(ABS(CA3-CA7-CC7),"0.0"),"min"),"")</f>
        <v/>
      </c>
      <c r="CC4" s="551"/>
      <c r="CD4" s="51">
        <f>IF(ISNUMBER(CA3),1,0)</f>
        <v>0</v>
      </c>
      <c r="CE4" s="548" t="str">
        <f>IF(ISNUMBER(CF3),IF((CF3-CF7-CH7)&lt;0,"Excedente ",IF(CG4="","","Disponível ")),"Aguardando")</f>
        <v>Aguardando</v>
      </c>
      <c r="CF4" s="549"/>
      <c r="CG4" s="550" t="str">
        <f>IF(ISNUMBER(CF3),CONCATENATE(TEXT(ABS(CF3-CF7-CH7),"0.0"),"min"),"")</f>
        <v/>
      </c>
      <c r="CH4" s="551"/>
      <c r="CI4" s="51">
        <f>IF(ISNUMBER(CF3),1,0)</f>
        <v>0</v>
      </c>
      <c r="CJ4" s="548" t="str">
        <f>IF(ISNUMBER(CK3),IF((CK3-CK7-CM7)&lt;0,"Excedente ",IF(CL4="","","Disponível ")),"Aguardando")</f>
        <v>Aguardando</v>
      </c>
      <c r="CK4" s="549"/>
      <c r="CL4" s="550" t="str">
        <f>IF(ISNUMBER(CK3),CONCATENATE(TEXT(ABS(CK3-CK7-CM7),"0.0"),"min"),"")</f>
        <v/>
      </c>
      <c r="CM4" s="551"/>
      <c r="CN4" s="51">
        <f>IF(ISNUMBER(CK3),1,0)</f>
        <v>0</v>
      </c>
      <c r="CO4" s="548" t="str">
        <f>IF(ISNUMBER(CP3),IF((CP3-CP7-CR7)&lt;0,"Excedente ",IF(CQ4="","","Disponível ")),"Aguardando")</f>
        <v>Aguardando</v>
      </c>
      <c r="CP4" s="549"/>
      <c r="CQ4" s="550" t="str">
        <f>IF(ISNUMBER(CP3),CONCATENATE(TEXT(ABS(CP3-CP7-CR7),"0.0"),"min"),"")</f>
        <v/>
      </c>
      <c r="CR4" s="551"/>
      <c r="CS4" s="51">
        <f>IF(ISNUMBER(CP3),1,0)</f>
        <v>0</v>
      </c>
      <c r="CT4" s="548" t="str">
        <f>IF(ISNUMBER(CU3),IF((CU3-CU7-CW7)&lt;0,"Excedente ",IF(CV4="","","Disponível ")),"Aguardando")</f>
        <v>Aguardando</v>
      </c>
      <c r="CU4" s="549"/>
      <c r="CV4" s="550" t="str">
        <f>IF(ISNUMBER(CU3),CONCATENATE(TEXT(ABS(CU3-CU7-CW7),"0.0"),"min"),"")</f>
        <v/>
      </c>
      <c r="CW4" s="551"/>
      <c r="CX4" s="51">
        <f>IF(ISNUMBER(CU3),1,0)</f>
        <v>0</v>
      </c>
      <c r="CY4" s="548" t="str">
        <f>IF(ISNUMBER(CZ3),IF((CZ3-CZ7-DB7)&lt;0,"Excedente ",IF(DA4="","","Disponível ")),"Aguardando")</f>
        <v>Aguardando</v>
      </c>
      <c r="CZ4" s="549"/>
      <c r="DA4" s="550" t="str">
        <f>IF(ISNUMBER(CZ3),CONCATENATE(TEXT(ABS(CZ3-CZ7-DB7),"0.0"),"min"),"")</f>
        <v/>
      </c>
      <c r="DB4" s="551"/>
      <c r="DC4" s="51">
        <f>IF(ISNUMBER(CZ3),1,0)</f>
        <v>0</v>
      </c>
      <c r="DD4" s="548" t="str">
        <f>IF(ISNUMBER(DE3),IF((DE3-DE7-DG7)&lt;0,"Excedente ",IF(DF4="","","Disponível ")),"Aguardando")</f>
        <v>Aguardando</v>
      </c>
      <c r="DE4" s="549"/>
      <c r="DF4" s="550" t="str">
        <f>IF(ISNUMBER(DE3),CONCATENATE(TEXT(ABS(DE3-DE7-DG7),"0.0"),"min"),"")</f>
        <v/>
      </c>
      <c r="DG4" s="551"/>
      <c r="DH4" s="51">
        <f>IF(ISNUMBER(DE3),1,0)</f>
        <v>0</v>
      </c>
      <c r="DI4" s="548" t="str">
        <f>IF(ISNUMBER(DJ3),IF((DJ3-DJ7-DL7)&lt;0,"Excedente ",IF(DK4="","","Disponível ")),"Aguardando")</f>
        <v>Aguardando</v>
      </c>
      <c r="DJ4" s="549"/>
      <c r="DK4" s="550" t="str">
        <f>IF(ISNUMBER(DJ3),CONCATENATE(TEXT(ABS(DJ3-DJ7-DL7),"0.0"),"min"),"")</f>
        <v/>
      </c>
      <c r="DL4" s="551"/>
      <c r="DM4" s="51">
        <f>IF(ISNUMBER(DJ3),1,0)</f>
        <v>0</v>
      </c>
      <c r="DN4" s="548" t="str">
        <f>IF(ISNUMBER(DO3),IF((DO3-DO7-DQ7)&lt;0,"Excedente ",IF(DP4="","","Disponível ")),"Aguardando")</f>
        <v>Aguardando</v>
      </c>
      <c r="DO4" s="549"/>
      <c r="DP4" s="550" t="str">
        <f>IF(ISNUMBER(DO3),CONCATENATE(TEXT(ABS(DO3-DO7-DQ7),"0.0"),"min"),"")</f>
        <v/>
      </c>
      <c r="DQ4" s="551"/>
      <c r="DR4" s="51">
        <f>IF(ISNUMBER(DO3),1,0)</f>
        <v>0</v>
      </c>
      <c r="DS4" s="548" t="str">
        <f>IF(ISNUMBER(DT3),IF((DT3-DT7-DV7)&lt;0,"Excedente ",IF(DU4="","","Disponível ")),"Aguardando")</f>
        <v>Aguardando</v>
      </c>
      <c r="DT4" s="549"/>
      <c r="DU4" s="550" t="str">
        <f>IF(ISNUMBER(DT3),CONCATENATE(TEXT(ABS(DT3-DT7-DV7),"0.0"),"min"),"")</f>
        <v/>
      </c>
      <c r="DV4" s="551"/>
      <c r="DW4" s="51">
        <f>IF(ISNUMBER(DT3),1,0)</f>
        <v>0</v>
      </c>
      <c r="DX4" s="548" t="str">
        <f>IF(ISNUMBER(DY3),IF((DY3-DY7-EA7)&lt;0,"Excedente ",IF(DZ4="","","Disponível ")),"Aguardando")</f>
        <v>Aguardando</v>
      </c>
      <c r="DY4" s="549"/>
      <c r="DZ4" s="550" t="str">
        <f>IF(ISNUMBER(DY3),CONCATENATE(TEXT(ABS(DY3-DY7-EA7),"0.0"),"min"),"")</f>
        <v/>
      </c>
      <c r="EA4" s="551"/>
      <c r="EB4" s="51">
        <f>IF(ISNUMBER(DY3),1,0)</f>
        <v>0</v>
      </c>
      <c r="EC4" s="548" t="str">
        <f>IF(ISNUMBER(ED3),IF((ED3-ED7-EF7)&lt;0,"Excedente ",IF(EE4="","","Disponível ")),"Aguardando")</f>
        <v>Aguardando</v>
      </c>
      <c r="ED4" s="549"/>
      <c r="EE4" s="550" t="str">
        <f>IF(ISNUMBER(ED3),CONCATENATE(TEXT(ABS(ED3-ED7-EF7),"0.0"),"min"),"")</f>
        <v/>
      </c>
      <c r="EF4" s="551"/>
      <c r="EG4" s="51">
        <f>IF(ISNUMBER(ED3),1,0)</f>
        <v>0</v>
      </c>
      <c r="EH4" s="548" t="str">
        <f>IF(ISNUMBER(EI3),IF((EI3-EI7-EK7)&lt;0,"Excedente ",IF(EJ4="","","Disponível ")),"Aguardando")</f>
        <v>Aguardando</v>
      </c>
      <c r="EI4" s="549"/>
      <c r="EJ4" s="550" t="str">
        <f>IF(ISNUMBER(EI3),CONCATENATE(TEXT(ABS(EI3-EI7-EK7),"0.0"),"min"),"")</f>
        <v/>
      </c>
      <c r="EK4" s="551"/>
      <c r="EL4" s="51">
        <f>IF(ISNUMBER(EI3),1,0)</f>
        <v>0</v>
      </c>
      <c r="EM4" s="548" t="str">
        <f>IF(ISNUMBER(EN3),IF((EN3-EN7-EP7)&lt;0,"Excedente ",IF(EO4="","","Disponível ")),"Aguardando")</f>
        <v>Aguardando</v>
      </c>
      <c r="EN4" s="549"/>
      <c r="EO4" s="550" t="str">
        <f>IF(ISNUMBER(EN3),CONCATENATE(TEXT(ABS(EN3-EN7-EP7),"0.0"),"min"),"")</f>
        <v/>
      </c>
      <c r="EP4" s="551"/>
      <c r="EQ4" s="51">
        <f>IF(ISNUMBER(EN3),1,0)</f>
        <v>0</v>
      </c>
      <c r="ER4" s="548" t="str">
        <f>IF(ISNUMBER(ES3),IF((ES3-ES7-EU7)&lt;0,"Excedente ",IF(ET4="","","Disponível ")),"Aguardando")</f>
        <v>Aguardando</v>
      </c>
      <c r="ES4" s="549"/>
      <c r="ET4" s="550" t="str">
        <f>IF(ISNUMBER(ES3),CONCATENATE(TEXT(ABS(ES3-ES7-EU7),"0.0"),"min"),"")</f>
        <v/>
      </c>
      <c r="EU4" s="551"/>
      <c r="EV4" s="51">
        <f>IF(ISNUMBER(ES3),1,0)</f>
        <v>0</v>
      </c>
      <c r="EW4" s="548" t="str">
        <f>IF(ISNUMBER(EX3),IF((EX3-EX7-EZ7)&lt;0,"Excedente ",IF(EY4="","","Disponível ")),"Aguardando")</f>
        <v>Aguardando</v>
      </c>
      <c r="EX4" s="549"/>
      <c r="EY4" s="550" t="str">
        <f>IF(ISNUMBER(EX3),CONCATENATE(TEXT(ABS(EX3-EX7-EZ7),"0.0"),"min"),"")</f>
        <v/>
      </c>
      <c r="EZ4" s="551"/>
      <c r="FA4" s="51">
        <f>IF(ISNUMBER(EX3),1,0)</f>
        <v>0</v>
      </c>
      <c r="FB4" s="548" t="str">
        <f>IF(ISNUMBER(FC3),IF((FC3-FC7-FE7)&lt;0,"Excedente ",IF(FD4="","","Disponível ")),"Aguardando")</f>
        <v>Aguardando</v>
      </c>
      <c r="FC4" s="549"/>
      <c r="FD4" s="550" t="str">
        <f>IF(ISNUMBER(FC3),CONCATENATE(TEXT(ABS(FC3-FC7-FE7),"0.0"),"min"),"")</f>
        <v/>
      </c>
      <c r="FE4" s="551"/>
      <c r="FF4" s="51">
        <f>IF(ISNUMBER(FC3),1,0)</f>
        <v>0</v>
      </c>
      <c r="FG4" s="93"/>
      <c r="FH4" s="95"/>
      <c r="FI4" s="95"/>
      <c r="FJ4" s="74"/>
      <c r="FK4" s="94"/>
      <c r="FL4" s="35"/>
    </row>
    <row r="5" spans="1:168" ht="15" customHeight="1" x14ac:dyDescent="0.25">
      <c r="D5" s="340"/>
      <c r="E5" s="340"/>
      <c r="F5" s="341"/>
      <c r="G5" s="341"/>
      <c r="H5" s="341"/>
      <c r="I5" s="342"/>
      <c r="J5" s="343" t="s">
        <v>236</v>
      </c>
      <c r="K5" s="344">
        <f>IF(K4="","",SUM(Q9,V9,AA9,AF9,AK9,AP9,AU9,AZ9,BE9,BJ9,BO9,BT9,BY9,CD9,CI9,CN9,CS9,CX9,DC9,DH9,DM9,DR9,DW9,EB9,EG9,EL9,EQ9,EV9,FA9,FF9))</f>
        <v>0</v>
      </c>
      <c r="L5" s="345"/>
      <c r="M5" s="541" t="str">
        <f>CONCATENATE(parametros!$C$3," (P)")</f>
        <v>Presencial (P)</v>
      </c>
      <c r="N5" s="542"/>
      <c r="O5" s="539" t="str">
        <f>CONCATENATE(parametros!$M$3," (T)")</f>
        <v>Teletrabalho (T)</v>
      </c>
      <c r="P5" s="540"/>
      <c r="R5" s="541" t="str">
        <f>CONCATENATE(parametros!$C$3," (P)")</f>
        <v>Presencial (P)</v>
      </c>
      <c r="S5" s="542"/>
      <c r="T5" s="539" t="str">
        <f>CONCATENATE(parametros!$M$3," (T)")</f>
        <v>Teletrabalho (T)</v>
      </c>
      <c r="U5" s="540"/>
      <c r="W5" s="541" t="str">
        <f>CONCATENATE(parametros!$C$3," (P)")</f>
        <v>Presencial (P)</v>
      </c>
      <c r="X5" s="542"/>
      <c r="Y5" s="539" t="str">
        <f>CONCATENATE(parametros!$M$3," (T)")</f>
        <v>Teletrabalho (T)</v>
      </c>
      <c r="Z5" s="540"/>
      <c r="AB5" s="541" t="str">
        <f>CONCATENATE(parametros!$C$3," (P)")</f>
        <v>Presencial (P)</v>
      </c>
      <c r="AC5" s="542"/>
      <c r="AD5" s="539" t="str">
        <f>CONCATENATE(parametros!$M$3," (T)")</f>
        <v>Teletrabalho (T)</v>
      </c>
      <c r="AE5" s="540"/>
      <c r="AG5" s="541" t="str">
        <f>CONCATENATE(parametros!$C$3," (P)")</f>
        <v>Presencial (P)</v>
      </c>
      <c r="AH5" s="542"/>
      <c r="AI5" s="539" t="str">
        <f>CONCATENATE(parametros!$M$3," (T)")</f>
        <v>Teletrabalho (T)</v>
      </c>
      <c r="AJ5" s="540"/>
      <c r="AL5" s="541" t="str">
        <f>CONCATENATE(parametros!$C$3," (P)")</f>
        <v>Presencial (P)</v>
      </c>
      <c r="AM5" s="542"/>
      <c r="AN5" s="539" t="str">
        <f>CONCATENATE(parametros!$M$3," (T)")</f>
        <v>Teletrabalho (T)</v>
      </c>
      <c r="AO5" s="540"/>
      <c r="AQ5" s="541" t="str">
        <f>CONCATENATE(parametros!$C$3," (P)")</f>
        <v>Presencial (P)</v>
      </c>
      <c r="AR5" s="542"/>
      <c r="AS5" s="539" t="str">
        <f>CONCATENATE(parametros!$M$3," (T)")</f>
        <v>Teletrabalho (T)</v>
      </c>
      <c r="AT5" s="540"/>
      <c r="AV5" s="541" t="str">
        <f>CONCATENATE(parametros!$C$3," (P)")</f>
        <v>Presencial (P)</v>
      </c>
      <c r="AW5" s="542"/>
      <c r="AX5" s="539" t="str">
        <f>CONCATENATE(parametros!$M$3," (T)")</f>
        <v>Teletrabalho (T)</v>
      </c>
      <c r="AY5" s="540"/>
      <c r="BA5" s="541" t="str">
        <f>CONCATENATE(parametros!$C$3," (P)")</f>
        <v>Presencial (P)</v>
      </c>
      <c r="BB5" s="542"/>
      <c r="BC5" s="539" t="str">
        <f>CONCATENATE(parametros!$M$3," (T)")</f>
        <v>Teletrabalho (T)</v>
      </c>
      <c r="BD5" s="540"/>
      <c r="BF5" s="541" t="str">
        <f>CONCATENATE(parametros!$C$3," (P)")</f>
        <v>Presencial (P)</v>
      </c>
      <c r="BG5" s="542"/>
      <c r="BH5" s="539" t="str">
        <f>CONCATENATE(parametros!$M$3," (T)")</f>
        <v>Teletrabalho (T)</v>
      </c>
      <c r="BI5" s="540"/>
      <c r="BK5" s="541" t="str">
        <f>CONCATENATE(parametros!$C$3," (P)")</f>
        <v>Presencial (P)</v>
      </c>
      <c r="BL5" s="542"/>
      <c r="BM5" s="539" t="str">
        <f>CONCATENATE(parametros!$M$3," (T)")</f>
        <v>Teletrabalho (T)</v>
      </c>
      <c r="BN5" s="540"/>
      <c r="BP5" s="541" t="str">
        <f>CONCATENATE(parametros!$C$3," (P)")</f>
        <v>Presencial (P)</v>
      </c>
      <c r="BQ5" s="542"/>
      <c r="BR5" s="539" t="str">
        <f>CONCATENATE(parametros!$M$3," (T)")</f>
        <v>Teletrabalho (T)</v>
      </c>
      <c r="BS5" s="540"/>
      <c r="BU5" s="541" t="str">
        <f>CONCATENATE(parametros!$C$3," (P)")</f>
        <v>Presencial (P)</v>
      </c>
      <c r="BV5" s="542"/>
      <c r="BW5" s="539" t="str">
        <f>CONCATENATE(parametros!$M$3," (T)")</f>
        <v>Teletrabalho (T)</v>
      </c>
      <c r="BX5" s="540"/>
      <c r="BZ5" s="541" t="str">
        <f>CONCATENATE(parametros!$C$3," (P)")</f>
        <v>Presencial (P)</v>
      </c>
      <c r="CA5" s="542"/>
      <c r="CB5" s="539" t="str">
        <f>CONCATENATE(parametros!$M$3," (T)")</f>
        <v>Teletrabalho (T)</v>
      </c>
      <c r="CC5" s="540"/>
      <c r="CE5" s="541" t="str">
        <f>CONCATENATE(parametros!$C$3," (P)")</f>
        <v>Presencial (P)</v>
      </c>
      <c r="CF5" s="542"/>
      <c r="CG5" s="539" t="str">
        <f>CONCATENATE(parametros!$M$3," (T)")</f>
        <v>Teletrabalho (T)</v>
      </c>
      <c r="CH5" s="540"/>
      <c r="CJ5" s="541" t="str">
        <f>CONCATENATE(parametros!$C$3," (P)")</f>
        <v>Presencial (P)</v>
      </c>
      <c r="CK5" s="542"/>
      <c r="CL5" s="539" t="str">
        <f>CONCATENATE(parametros!$M$3," (T)")</f>
        <v>Teletrabalho (T)</v>
      </c>
      <c r="CM5" s="540"/>
      <c r="CO5" s="541" t="str">
        <f>CONCATENATE(parametros!$C$3," (P)")</f>
        <v>Presencial (P)</v>
      </c>
      <c r="CP5" s="542"/>
      <c r="CQ5" s="539" t="str">
        <f>CONCATENATE(parametros!$M$3," (T)")</f>
        <v>Teletrabalho (T)</v>
      </c>
      <c r="CR5" s="540"/>
      <c r="CT5" s="541" t="str">
        <f>CONCATENATE(parametros!$C$3," (P)")</f>
        <v>Presencial (P)</v>
      </c>
      <c r="CU5" s="542"/>
      <c r="CV5" s="539" t="str">
        <f>CONCATENATE(parametros!$M$3," (T)")</f>
        <v>Teletrabalho (T)</v>
      </c>
      <c r="CW5" s="540"/>
      <c r="CY5" s="541" t="str">
        <f>CONCATENATE(parametros!$C$3," (P)")</f>
        <v>Presencial (P)</v>
      </c>
      <c r="CZ5" s="542"/>
      <c r="DA5" s="539" t="str">
        <f>CONCATENATE(parametros!$M$3," (T)")</f>
        <v>Teletrabalho (T)</v>
      </c>
      <c r="DB5" s="540"/>
      <c r="DD5" s="541" t="str">
        <f>CONCATENATE(parametros!$C$3," (P)")</f>
        <v>Presencial (P)</v>
      </c>
      <c r="DE5" s="542"/>
      <c r="DF5" s="539" t="str">
        <f>CONCATENATE(parametros!$M$3," (T)")</f>
        <v>Teletrabalho (T)</v>
      </c>
      <c r="DG5" s="540"/>
      <c r="DI5" s="541" t="str">
        <f>CONCATENATE(parametros!$C$3," (P)")</f>
        <v>Presencial (P)</v>
      </c>
      <c r="DJ5" s="542"/>
      <c r="DK5" s="539" t="str">
        <f>CONCATENATE(parametros!$M$3," (T)")</f>
        <v>Teletrabalho (T)</v>
      </c>
      <c r="DL5" s="540"/>
      <c r="DN5" s="541" t="str">
        <f>CONCATENATE(parametros!$C$3," (P)")</f>
        <v>Presencial (P)</v>
      </c>
      <c r="DO5" s="542"/>
      <c r="DP5" s="539" t="str">
        <f>CONCATENATE(parametros!$M$3," (T)")</f>
        <v>Teletrabalho (T)</v>
      </c>
      <c r="DQ5" s="540"/>
      <c r="DS5" s="541" t="str">
        <f>CONCATENATE(parametros!$C$3," (P)")</f>
        <v>Presencial (P)</v>
      </c>
      <c r="DT5" s="542"/>
      <c r="DU5" s="539" t="str">
        <f>CONCATENATE(parametros!$M$3," (T)")</f>
        <v>Teletrabalho (T)</v>
      </c>
      <c r="DV5" s="540"/>
      <c r="DX5" s="541" t="str">
        <f>CONCATENATE(parametros!$C$3," (P)")</f>
        <v>Presencial (P)</v>
      </c>
      <c r="DY5" s="542"/>
      <c r="DZ5" s="539" t="str">
        <f>CONCATENATE(parametros!$M$3," (T)")</f>
        <v>Teletrabalho (T)</v>
      </c>
      <c r="EA5" s="540"/>
      <c r="EC5" s="541" t="str">
        <f>CONCATENATE(parametros!$C$3," (P)")</f>
        <v>Presencial (P)</v>
      </c>
      <c r="ED5" s="542"/>
      <c r="EE5" s="539" t="str">
        <f>CONCATENATE(parametros!$M$3," (T)")</f>
        <v>Teletrabalho (T)</v>
      </c>
      <c r="EF5" s="540"/>
      <c r="EH5" s="541" t="str">
        <f>CONCATENATE(parametros!$C$3," (P)")</f>
        <v>Presencial (P)</v>
      </c>
      <c r="EI5" s="542"/>
      <c r="EJ5" s="539" t="str">
        <f>CONCATENATE(parametros!$M$3," (T)")</f>
        <v>Teletrabalho (T)</v>
      </c>
      <c r="EK5" s="540"/>
      <c r="EM5" s="541" t="str">
        <f>CONCATENATE(parametros!$C$3," (P)")</f>
        <v>Presencial (P)</v>
      </c>
      <c r="EN5" s="542"/>
      <c r="EO5" s="539" t="str">
        <f>CONCATENATE(parametros!$M$3," (T)")</f>
        <v>Teletrabalho (T)</v>
      </c>
      <c r="EP5" s="540"/>
      <c r="ER5" s="541" t="str">
        <f>CONCATENATE(parametros!$C$3," (P)")</f>
        <v>Presencial (P)</v>
      </c>
      <c r="ES5" s="542"/>
      <c r="ET5" s="539" t="str">
        <f>CONCATENATE(parametros!$M$3," (T)")</f>
        <v>Teletrabalho (T)</v>
      </c>
      <c r="EU5" s="540"/>
      <c r="EW5" s="541" t="str">
        <f>CONCATENATE(parametros!$C$3," (P)")</f>
        <v>Presencial (P)</v>
      </c>
      <c r="EX5" s="542"/>
      <c r="EY5" s="539" t="str">
        <f>CONCATENATE(parametros!$M$3," (T)")</f>
        <v>Teletrabalho (T)</v>
      </c>
      <c r="EZ5" s="540"/>
      <c r="FB5" s="541" t="str">
        <f>CONCATENATE(parametros!$C$3," (P)")</f>
        <v>Presencial (P)</v>
      </c>
      <c r="FC5" s="542"/>
      <c r="FD5" s="539" t="str">
        <f>CONCATENATE(parametros!$M$3," (T)")</f>
        <v>Teletrabalho (T)</v>
      </c>
      <c r="FE5" s="540"/>
      <c r="FG5" s="93"/>
      <c r="FH5" s="96"/>
      <c r="FI5" s="96"/>
      <c r="FJ5" s="96"/>
      <c r="FK5" s="97"/>
    </row>
    <row r="6" spans="1:168" ht="15" customHeight="1" x14ac:dyDescent="0.25">
      <c r="A6" s="533" t="s">
        <v>68</v>
      </c>
      <c r="B6" s="543" t="s">
        <v>3</v>
      </c>
      <c r="D6" s="543" t="s">
        <v>1887</v>
      </c>
      <c r="E6" s="543" t="s">
        <v>1888</v>
      </c>
      <c r="F6" s="543" t="s">
        <v>1889</v>
      </c>
      <c r="G6" s="552" t="s">
        <v>247</v>
      </c>
      <c r="H6" s="543" t="s">
        <v>1890</v>
      </c>
      <c r="I6" s="346"/>
      <c r="M6" s="37" t="s">
        <v>215</v>
      </c>
      <c r="N6" s="45">
        <f>IFERROR(ROUNDDOWN(SUM(N10:N59)/((SUM(N10:N59)+SUM(P10:P59))),2),0)</f>
        <v>0</v>
      </c>
      <c r="O6" s="37" t="s">
        <v>215</v>
      </c>
      <c r="P6" s="56">
        <f>IFERROR(ROUNDUP(SUM(P10:P59)/((SUM(N10:N59)+SUM(P10:P59))),2),0)</f>
        <v>0</v>
      </c>
      <c r="R6" s="37" t="s">
        <v>215</v>
      </c>
      <c r="S6" s="45">
        <f>IFERROR(ROUNDDOWN(SUM(S10:S59)/((SUM(S10:S59)+SUM(U10:U59))),2),0)</f>
        <v>0</v>
      </c>
      <c r="T6" s="489" t="s">
        <v>215</v>
      </c>
      <c r="U6" s="490">
        <f>IFERROR(ROUNDUP(SUM(U10:U59)/((SUM(S10:S59)+SUM(U10:U59))),2),0)</f>
        <v>0</v>
      </c>
      <c r="W6" s="489" t="s">
        <v>215</v>
      </c>
      <c r="X6" s="491">
        <f>IFERROR(ROUNDDOWN(SUM(X10:X59)/((SUM(X10:X59)+SUM(Z10:Z59))),2),0)</f>
        <v>0</v>
      </c>
      <c r="Y6" s="489" t="s">
        <v>215</v>
      </c>
      <c r="Z6" s="490">
        <f>IFERROR(ROUNDUP(SUM(Z10:Z59)/((SUM(X10:X59)+SUM(Z10:Z59))),2),0)</f>
        <v>0</v>
      </c>
      <c r="AB6" s="489" t="s">
        <v>215</v>
      </c>
      <c r="AC6" s="491">
        <f>IFERROR(ROUNDDOWN(SUM(AC10:AC59)/((SUM(AC10:AC59)+SUM(AE10:AE59))),2),0)</f>
        <v>0</v>
      </c>
      <c r="AD6" s="489" t="s">
        <v>215</v>
      </c>
      <c r="AE6" s="490">
        <f>IFERROR(ROUNDUP(SUM(AE10:AE59)/((SUM(AC10:AC59)+SUM(AE10:AE59))),2),0)</f>
        <v>0</v>
      </c>
      <c r="AG6" s="489" t="s">
        <v>215</v>
      </c>
      <c r="AH6" s="491">
        <f>IFERROR(ROUNDDOWN(SUM(AH10:AH59)/((SUM(AH10:AH59)+SUM(AJ10:AJ59))),2),0)</f>
        <v>0</v>
      </c>
      <c r="AI6" s="489" t="s">
        <v>215</v>
      </c>
      <c r="AJ6" s="490">
        <f>IFERROR(ROUNDUP(SUM(AJ10:AJ59)/((SUM(AH10:AH59)+SUM(AJ10:AJ59))),2),0)</f>
        <v>0</v>
      </c>
      <c r="AL6" s="489" t="s">
        <v>215</v>
      </c>
      <c r="AM6" s="491">
        <f>IFERROR(ROUNDDOWN(SUM(AM10:AM59)/((SUM(AM10:AM59)+SUM(AO10:AO59))),2),0)</f>
        <v>0</v>
      </c>
      <c r="AN6" s="489" t="s">
        <v>215</v>
      </c>
      <c r="AO6" s="490">
        <f>IFERROR(ROUNDUP(SUM(AO10:AO59)/((SUM(AM10:AM59)+SUM(AO10:AO59))),2),0)</f>
        <v>0</v>
      </c>
      <c r="AQ6" s="489" t="s">
        <v>215</v>
      </c>
      <c r="AR6" s="491">
        <f>IFERROR(ROUNDDOWN(SUM(AR10:AR59)/((SUM(AR10:AR59)+SUM(AT10:AT59))),2),0)</f>
        <v>0</v>
      </c>
      <c r="AS6" s="489" t="s">
        <v>215</v>
      </c>
      <c r="AT6" s="490">
        <f>IFERROR(ROUNDUP(SUM(AT10:AT59)/((SUM(AR10:AR59)+SUM(AT10:AT59))),2),0)</f>
        <v>0</v>
      </c>
      <c r="AV6" s="489" t="s">
        <v>215</v>
      </c>
      <c r="AW6" s="491">
        <f>IFERROR(ROUNDDOWN(SUM(AW10:AW59)/((SUM(AW10:AW59)+SUM(AY10:AY59))),2),0)</f>
        <v>0</v>
      </c>
      <c r="AX6" s="489" t="s">
        <v>215</v>
      </c>
      <c r="AY6" s="490">
        <f>IFERROR(ROUNDUP(SUM(AY10:AY59)/((SUM(AW10:AW59)+SUM(AY10:AY59))),2),0)</f>
        <v>0</v>
      </c>
      <c r="BA6" s="489" t="s">
        <v>215</v>
      </c>
      <c r="BB6" s="491">
        <f>IFERROR(ROUNDDOWN(SUM(BB10:BB59)/((SUM(BB10:BB59)+SUM(BD10:BD59))),2),0)</f>
        <v>0</v>
      </c>
      <c r="BC6" s="489" t="s">
        <v>215</v>
      </c>
      <c r="BD6" s="490">
        <f>IFERROR(ROUNDUP(SUM(BD10:BD59)/((SUM(BB10:BB59)+SUM(BD10:BD59))),2),0)</f>
        <v>0</v>
      </c>
      <c r="BF6" s="489" t="s">
        <v>215</v>
      </c>
      <c r="BG6" s="491">
        <f>IFERROR(ROUNDDOWN(SUM(BG10:BG59)/((SUM(BG10:BG59)+SUM(BI10:BI59))),2),0)</f>
        <v>0</v>
      </c>
      <c r="BH6" s="489" t="s">
        <v>215</v>
      </c>
      <c r="BI6" s="490">
        <f>IFERROR(ROUNDUP(SUM(BI10:BI59)/((SUM(BG10:BG59)+SUM(BI10:BI59))),2),0)</f>
        <v>0</v>
      </c>
      <c r="BK6" s="489" t="s">
        <v>215</v>
      </c>
      <c r="BL6" s="491">
        <f>IFERROR(ROUNDDOWN(SUM(BL10:BL59)/((SUM(BL10:BL59)+SUM(BN10:BN59))),2),0)</f>
        <v>0</v>
      </c>
      <c r="BM6" s="489" t="s">
        <v>215</v>
      </c>
      <c r="BN6" s="490">
        <f>IFERROR(ROUNDUP(SUM(BN10:BN59)/((SUM(BL10:BL59)+SUM(BN10:BN59))),2),0)</f>
        <v>0</v>
      </c>
      <c r="BP6" s="489" t="s">
        <v>215</v>
      </c>
      <c r="BQ6" s="491">
        <f>IFERROR(ROUNDDOWN(SUM(BQ10:BQ59)/((SUM(BQ10:BQ59)+SUM(BS10:BS59))),2),0)</f>
        <v>0</v>
      </c>
      <c r="BR6" s="489" t="s">
        <v>215</v>
      </c>
      <c r="BS6" s="490">
        <f>IFERROR(ROUNDUP(SUM(BS10:BS59)/((SUM(BQ10:BQ59)+SUM(BS10:BS59))),2),0)</f>
        <v>0</v>
      </c>
      <c r="BU6" s="489" t="s">
        <v>215</v>
      </c>
      <c r="BV6" s="491">
        <f>IFERROR(ROUNDDOWN(SUM(BV10:BV59)/((SUM(BV10:BV59)+SUM(BX10:BX59))),2),0)</f>
        <v>0</v>
      </c>
      <c r="BW6" s="489" t="s">
        <v>215</v>
      </c>
      <c r="BX6" s="490">
        <f>IFERROR(ROUNDUP(SUM(BX10:BX59)/((SUM(BV10:BV59)+SUM(BX10:BX59))),2),0)</f>
        <v>0</v>
      </c>
      <c r="BZ6" s="489" t="s">
        <v>215</v>
      </c>
      <c r="CA6" s="491">
        <f>IFERROR(ROUNDDOWN(SUM(CA10:CA59)/((SUM(CA10:CA59)+SUM(CC10:CC59))),2),0)</f>
        <v>0</v>
      </c>
      <c r="CB6" s="489" t="s">
        <v>215</v>
      </c>
      <c r="CC6" s="490">
        <f>IFERROR(ROUNDUP(SUM(CC10:CC59)/((SUM(CA10:CA59)+SUM(CC10:CC59))),2),0)</f>
        <v>0</v>
      </c>
      <c r="CE6" s="489" t="s">
        <v>215</v>
      </c>
      <c r="CF6" s="491">
        <f>IFERROR(ROUNDDOWN(SUM(CF10:CF59)/((SUM(CF10:CF59)+SUM(CH10:CH59))),2),0)</f>
        <v>0</v>
      </c>
      <c r="CG6" s="489" t="s">
        <v>215</v>
      </c>
      <c r="CH6" s="490">
        <f>IFERROR(ROUNDUP(SUM(CH10:CH59)/((SUM(CF10:CF59)+SUM(CH10:CH59))),2),0)</f>
        <v>0</v>
      </c>
      <c r="CJ6" s="489" t="s">
        <v>215</v>
      </c>
      <c r="CK6" s="491">
        <f>IFERROR(ROUNDDOWN(SUM(CK10:CK59)/((SUM(CK10:CK59)+SUM(CM10:CM59))),2),0)</f>
        <v>0</v>
      </c>
      <c r="CL6" s="489" t="s">
        <v>215</v>
      </c>
      <c r="CM6" s="490">
        <f>IFERROR(ROUNDUP(SUM(CM10:CM59)/((SUM(CK10:CK59)+SUM(CM10:CM59))),2),0)</f>
        <v>0</v>
      </c>
      <c r="CO6" s="489" t="s">
        <v>215</v>
      </c>
      <c r="CP6" s="491">
        <f>IFERROR(ROUNDDOWN(SUM(CP10:CP59)/((SUM(CP10:CP59)+SUM(CR10:CR59))),2),0)</f>
        <v>0</v>
      </c>
      <c r="CQ6" s="489" t="s">
        <v>215</v>
      </c>
      <c r="CR6" s="490">
        <f>IFERROR(ROUNDUP(SUM(CR10:CR59)/((SUM(CP10:CP59)+SUM(CR10:CR59))),2),0)</f>
        <v>0</v>
      </c>
      <c r="CT6" s="489" t="s">
        <v>215</v>
      </c>
      <c r="CU6" s="491">
        <f>IFERROR(ROUNDDOWN(SUM(CU10:CU59)/((SUM(CU10:CU59)+SUM(CW10:CW59))),2),0)</f>
        <v>0</v>
      </c>
      <c r="CV6" s="489" t="s">
        <v>215</v>
      </c>
      <c r="CW6" s="490">
        <f>IFERROR(ROUNDUP(SUM(CW10:CW59)/((SUM(CU10:CU59)+SUM(CW10:CW59))),2),0)</f>
        <v>0</v>
      </c>
      <c r="CY6" s="489" t="s">
        <v>215</v>
      </c>
      <c r="CZ6" s="491">
        <f>IFERROR(ROUNDDOWN(SUM(CZ10:CZ59)/((SUM(CZ10:CZ59)+SUM(DB10:DB59))),2),0)</f>
        <v>0</v>
      </c>
      <c r="DA6" s="489" t="s">
        <v>215</v>
      </c>
      <c r="DB6" s="490">
        <f>IFERROR(ROUNDUP(SUM(DB10:DB59)/((SUM(CZ10:CZ59)+SUM(DB10:DB59))),2),0)</f>
        <v>0</v>
      </c>
      <c r="DD6" s="489" t="s">
        <v>215</v>
      </c>
      <c r="DE6" s="491">
        <f>IFERROR(ROUNDDOWN(SUM(DE10:DE59)/((SUM(DE10:DE59)+SUM(DG10:DG59))),2),0)</f>
        <v>0</v>
      </c>
      <c r="DF6" s="489" t="s">
        <v>215</v>
      </c>
      <c r="DG6" s="490">
        <f>IFERROR(ROUNDUP(SUM(DG10:DG59)/((SUM(DE10:DE59)+SUM(DG10:DG59))),2),0)</f>
        <v>0</v>
      </c>
      <c r="DI6" s="489" t="s">
        <v>215</v>
      </c>
      <c r="DJ6" s="491">
        <f>IFERROR(ROUNDDOWN(SUM(DJ10:DJ59)/((SUM(DJ10:DJ59)+SUM(DL10:DL59))),2),0)</f>
        <v>0</v>
      </c>
      <c r="DK6" s="489" t="s">
        <v>215</v>
      </c>
      <c r="DL6" s="490">
        <f>IFERROR(ROUNDUP(SUM(DL10:DL59)/((SUM(DJ10:DJ59)+SUM(DL10:DL59))),2),0)</f>
        <v>0</v>
      </c>
      <c r="DN6" s="489" t="s">
        <v>215</v>
      </c>
      <c r="DO6" s="491">
        <f>IFERROR(ROUNDDOWN(SUM(DO10:DO59)/((SUM(DO10:DO59)+SUM(DQ10:DQ59))),2),0)</f>
        <v>0</v>
      </c>
      <c r="DP6" s="489" t="s">
        <v>215</v>
      </c>
      <c r="DQ6" s="490">
        <f>IFERROR(ROUNDUP(SUM(DQ10:DQ59)/((SUM(DO10:DO59)+SUM(DQ10:DQ59))),2),0)</f>
        <v>0</v>
      </c>
      <c r="DS6" s="489" t="s">
        <v>215</v>
      </c>
      <c r="DT6" s="491">
        <f>IFERROR(ROUNDDOWN(SUM(DT10:DT59)/((SUM(DT10:DT59)+SUM(DV10:DV59))),2),0)</f>
        <v>0</v>
      </c>
      <c r="DU6" s="489" t="s">
        <v>215</v>
      </c>
      <c r="DV6" s="490">
        <f>IFERROR(ROUNDUP(SUM(DV10:DV59)/((SUM(DT10:DT59)+SUM(DV10:DV59))),2),0)</f>
        <v>0</v>
      </c>
      <c r="DX6" s="489" t="s">
        <v>215</v>
      </c>
      <c r="DY6" s="491">
        <f>IFERROR(ROUNDDOWN(SUM(DY10:DY59)/((SUM(DY10:DY59)+SUM(EA10:EA59))),2),0)</f>
        <v>0</v>
      </c>
      <c r="DZ6" s="489" t="s">
        <v>215</v>
      </c>
      <c r="EA6" s="490">
        <f>IFERROR(ROUNDUP(SUM(EA10:EA59)/((SUM(DY10:DY59)+SUM(EA10:EA59))),2),0)</f>
        <v>0</v>
      </c>
      <c r="EC6" s="489" t="s">
        <v>215</v>
      </c>
      <c r="ED6" s="491">
        <f>IFERROR(ROUNDDOWN(SUM(ED10:ED59)/((SUM(ED10:ED59)+SUM(EF10:EF59))),2),0)</f>
        <v>0</v>
      </c>
      <c r="EE6" s="489" t="s">
        <v>215</v>
      </c>
      <c r="EF6" s="490">
        <f>IFERROR(ROUNDUP(SUM(EF10:EF59)/((SUM(ED10:ED59)+SUM(EF10:EF59))),2),0)</f>
        <v>0</v>
      </c>
      <c r="EH6" s="489" t="s">
        <v>215</v>
      </c>
      <c r="EI6" s="491">
        <f>IFERROR(ROUNDDOWN(SUM(EI10:EI59)/((SUM(EI10:EI59)+SUM(EK10:EK59))),2),0)</f>
        <v>0</v>
      </c>
      <c r="EJ6" s="489" t="s">
        <v>215</v>
      </c>
      <c r="EK6" s="490">
        <f>IFERROR(ROUNDUP(SUM(EK10:EK59)/((SUM(EI10:EI59)+SUM(EK10:EK59))),2),0)</f>
        <v>0</v>
      </c>
      <c r="EM6" s="489" t="s">
        <v>215</v>
      </c>
      <c r="EN6" s="491">
        <f>IFERROR(ROUNDDOWN(SUM(EN10:EN59)/((SUM(EN10:EN59)+SUM(EP10:EP59))),2),0)</f>
        <v>0</v>
      </c>
      <c r="EO6" s="489" t="s">
        <v>215</v>
      </c>
      <c r="EP6" s="490">
        <f>IFERROR(ROUNDUP(SUM(EP10:EP59)/((SUM(EN10:EN59)+SUM(EP10:EP59))),2),0)</f>
        <v>0</v>
      </c>
      <c r="ER6" s="489" t="s">
        <v>215</v>
      </c>
      <c r="ES6" s="491">
        <f>IFERROR(ROUNDDOWN(SUM(ES10:ES59)/((SUM(ES10:ES59)+SUM(EU10:EU59))),2),0)</f>
        <v>0</v>
      </c>
      <c r="ET6" s="489" t="s">
        <v>215</v>
      </c>
      <c r="EU6" s="490">
        <f>IFERROR(ROUNDUP(SUM(EU10:EU59)/((SUM(ES10:ES59)+SUM(EU10:EU59))),2),0)</f>
        <v>0</v>
      </c>
      <c r="EW6" s="489" t="s">
        <v>215</v>
      </c>
      <c r="EX6" s="491">
        <f>IFERROR(ROUNDDOWN(SUM(EX10:EX59)/((SUM(EX10:EX59)+SUM(EZ10:EZ59))),2),0)</f>
        <v>0</v>
      </c>
      <c r="EY6" s="489" t="s">
        <v>215</v>
      </c>
      <c r="EZ6" s="490">
        <f>IFERROR(ROUNDUP(SUM(EZ10:EZ59)/((SUM(EX10:EX59)+SUM(EZ10:EZ59))),2),0)</f>
        <v>0</v>
      </c>
      <c r="FB6" s="489" t="s">
        <v>215</v>
      </c>
      <c r="FC6" s="491">
        <f>IFERROR(ROUNDDOWN(SUM(FC10:FC59)/((SUM(FC10:FC59)+SUM(FE10:FE59))),2),0)</f>
        <v>0</v>
      </c>
      <c r="FD6" s="489" t="s">
        <v>215</v>
      </c>
      <c r="FE6" s="490">
        <f>IFERROR(ROUNDUP(SUM(FE10:FE59)/((SUM(FC10:FC59)+SUM(FE10:FE59))),2),0)</f>
        <v>0</v>
      </c>
      <c r="FG6" s="98"/>
      <c r="FH6" s="99"/>
      <c r="FI6" s="99"/>
      <c r="FJ6" s="99"/>
      <c r="FK6" s="100"/>
    </row>
    <row r="7" spans="1:168" ht="15" customHeight="1" x14ac:dyDescent="0.25">
      <c r="A7" s="534"/>
      <c r="B7" s="543"/>
      <c r="D7" s="543"/>
      <c r="E7" s="543"/>
      <c r="F7" s="543"/>
      <c r="G7" s="543"/>
      <c r="H7" s="543"/>
      <c r="I7" s="346"/>
      <c r="J7" s="553" t="s">
        <v>237</v>
      </c>
      <c r="K7" s="554"/>
      <c r="M7" s="483" t="s">
        <v>232</v>
      </c>
      <c r="N7" s="484">
        <f>SUM(N10:N59)</f>
        <v>0</v>
      </c>
      <c r="O7" s="483" t="s">
        <v>232</v>
      </c>
      <c r="P7" s="484">
        <f>IFERROR(SUM(P10:P59),0)</f>
        <v>0</v>
      </c>
      <c r="Q7" s="51">
        <f>IF(AND(N7&gt;0,P7&lt;=0),1,0)</f>
        <v>0</v>
      </c>
      <c r="R7" s="483" t="s">
        <v>232</v>
      </c>
      <c r="S7" s="487">
        <f>SUM(S10:S59)</f>
        <v>0</v>
      </c>
      <c r="T7" s="483" t="s">
        <v>232</v>
      </c>
      <c r="U7" s="484">
        <f>IFERROR(SUM(U10:U59),0)</f>
        <v>0</v>
      </c>
      <c r="V7" s="51">
        <f>IF(AND(S7&gt;0,U7&lt;=0),1,0)</f>
        <v>0</v>
      </c>
      <c r="W7" s="483" t="s">
        <v>232</v>
      </c>
      <c r="X7" s="487">
        <f>SUM(X10:X59)</f>
        <v>0</v>
      </c>
      <c r="Y7" s="483" t="s">
        <v>232</v>
      </c>
      <c r="Z7" s="484">
        <f>IFERROR(SUM(Z10:Z59),0)</f>
        <v>0</v>
      </c>
      <c r="AA7" s="51">
        <f>IF(AND(X7&gt;0,Z7&lt;=0),1,0)</f>
        <v>0</v>
      </c>
      <c r="AB7" s="483" t="s">
        <v>232</v>
      </c>
      <c r="AC7" s="487">
        <f>SUM(AC10:AC59)</f>
        <v>0</v>
      </c>
      <c r="AD7" s="483" t="s">
        <v>232</v>
      </c>
      <c r="AE7" s="484">
        <f>IFERROR(SUM(AE10:AE59),0)</f>
        <v>0</v>
      </c>
      <c r="AF7" s="51">
        <f>IF(AND(AC7&gt;0,AE7&lt;=0),1,0)</f>
        <v>0</v>
      </c>
      <c r="AG7" s="483" t="s">
        <v>232</v>
      </c>
      <c r="AH7" s="487">
        <f>SUM(AH10:AH59)</f>
        <v>0</v>
      </c>
      <c r="AI7" s="483" t="s">
        <v>232</v>
      </c>
      <c r="AJ7" s="484">
        <f>IFERROR(SUM(AJ10:AJ59),0)</f>
        <v>0</v>
      </c>
      <c r="AK7" s="51">
        <f>IF(AND(AH7&gt;0,AJ7&lt;=0),1,0)</f>
        <v>0</v>
      </c>
      <c r="AL7" s="483" t="s">
        <v>232</v>
      </c>
      <c r="AM7" s="487">
        <f>SUM(AM10:AM59)</f>
        <v>0</v>
      </c>
      <c r="AN7" s="483" t="s">
        <v>232</v>
      </c>
      <c r="AO7" s="484">
        <f>IFERROR(SUM(AO10:AO59),0)</f>
        <v>0</v>
      </c>
      <c r="AP7" s="51">
        <f>IF(AND(AM7&gt;0,AO7&lt;=0),1,0)</f>
        <v>0</v>
      </c>
      <c r="AQ7" s="483" t="s">
        <v>232</v>
      </c>
      <c r="AR7" s="487">
        <f>SUM(AR10:AR59)</f>
        <v>0</v>
      </c>
      <c r="AS7" s="483" t="s">
        <v>232</v>
      </c>
      <c r="AT7" s="484">
        <f>IFERROR(SUM(AT10:AT59),0)</f>
        <v>0</v>
      </c>
      <c r="AU7" s="51">
        <f>IF(AND(AR7&gt;0,AT7&lt;=0),1,0)</f>
        <v>0</v>
      </c>
      <c r="AV7" s="483" t="s">
        <v>232</v>
      </c>
      <c r="AW7" s="487">
        <f>SUM(AW10:AW59)</f>
        <v>0</v>
      </c>
      <c r="AX7" s="483" t="s">
        <v>232</v>
      </c>
      <c r="AY7" s="484">
        <f>IFERROR(SUM(AY10:AY59),0)</f>
        <v>0</v>
      </c>
      <c r="AZ7" s="51">
        <f>IF(AND(AW7&gt;0,AY7&lt;=0),1,0)</f>
        <v>0</v>
      </c>
      <c r="BA7" s="483" t="s">
        <v>232</v>
      </c>
      <c r="BB7" s="487">
        <f>SUM(BB10:BB59)</f>
        <v>0</v>
      </c>
      <c r="BC7" s="483" t="s">
        <v>232</v>
      </c>
      <c r="BD7" s="484">
        <f>IFERROR(SUM(BD10:BD59),0)</f>
        <v>0</v>
      </c>
      <c r="BE7" s="51">
        <f>IF(AND(BB7&gt;0,BD7&lt;=0),1,0)</f>
        <v>0</v>
      </c>
      <c r="BF7" s="483" t="s">
        <v>232</v>
      </c>
      <c r="BG7" s="487">
        <f>SUM(BG10:BG59)</f>
        <v>0</v>
      </c>
      <c r="BH7" s="483" t="s">
        <v>232</v>
      </c>
      <c r="BI7" s="484">
        <f>IFERROR(SUM(BI10:BI59),0)</f>
        <v>0</v>
      </c>
      <c r="BJ7" s="51">
        <f>IF(AND(BG7&gt;0,BI7&lt;=0),1,0)</f>
        <v>0</v>
      </c>
      <c r="BK7" s="483" t="s">
        <v>232</v>
      </c>
      <c r="BL7" s="487">
        <f>SUM(BL10:BL59)</f>
        <v>0</v>
      </c>
      <c r="BM7" s="483" t="s">
        <v>232</v>
      </c>
      <c r="BN7" s="484">
        <f>IFERROR(SUM(BN10:BN59),0)</f>
        <v>0</v>
      </c>
      <c r="BO7" s="51">
        <f>IF(AND(BL7&gt;0,BN7&lt;=0),1,0)</f>
        <v>0</v>
      </c>
      <c r="BP7" s="483" t="s">
        <v>232</v>
      </c>
      <c r="BQ7" s="487">
        <f>SUM(BQ10:BQ59)</f>
        <v>0</v>
      </c>
      <c r="BR7" s="483" t="s">
        <v>232</v>
      </c>
      <c r="BS7" s="484">
        <f>IFERROR(SUM(BS10:BS59),0)</f>
        <v>0</v>
      </c>
      <c r="BT7" s="51">
        <f>IF(AND(BQ7&gt;0,BS7&lt;=0),1,0)</f>
        <v>0</v>
      </c>
      <c r="BU7" s="483" t="s">
        <v>232</v>
      </c>
      <c r="BV7" s="487">
        <f>SUM(BV10:BV59)</f>
        <v>0</v>
      </c>
      <c r="BW7" s="483" t="s">
        <v>232</v>
      </c>
      <c r="BX7" s="484">
        <f>IFERROR(SUM(BX10:BX59),0)</f>
        <v>0</v>
      </c>
      <c r="BY7" s="51">
        <f>IF(AND(BV7&gt;0,BX7&lt;=0),1,0)</f>
        <v>0</v>
      </c>
      <c r="BZ7" s="483" t="s">
        <v>232</v>
      </c>
      <c r="CA7" s="487">
        <f>SUM(CA10:CA59)</f>
        <v>0</v>
      </c>
      <c r="CB7" s="483" t="s">
        <v>232</v>
      </c>
      <c r="CC7" s="484">
        <f>IFERROR(SUM(CC10:CC59),0)</f>
        <v>0</v>
      </c>
      <c r="CD7" s="51">
        <f>IF(AND(CA7&gt;0,CC7&lt;=0),1,0)</f>
        <v>0</v>
      </c>
      <c r="CE7" s="483" t="s">
        <v>232</v>
      </c>
      <c r="CF7" s="487">
        <f>SUM(CF10:CF59)</f>
        <v>0</v>
      </c>
      <c r="CG7" s="483" t="s">
        <v>232</v>
      </c>
      <c r="CH7" s="484">
        <f>IFERROR(SUM(CH10:CH59),0)</f>
        <v>0</v>
      </c>
      <c r="CI7" s="51">
        <f>IF(AND(CF7&gt;0,CH7&lt;=0),1,0)</f>
        <v>0</v>
      </c>
      <c r="CJ7" s="483" t="s">
        <v>232</v>
      </c>
      <c r="CK7" s="487">
        <f>SUM(CK10:CK59)</f>
        <v>0</v>
      </c>
      <c r="CL7" s="483" t="s">
        <v>232</v>
      </c>
      <c r="CM7" s="484">
        <f>IFERROR(SUM(CM10:CM59),0)</f>
        <v>0</v>
      </c>
      <c r="CN7" s="51">
        <f>IF(AND(CK7&gt;0,CM7&lt;=0),1,0)</f>
        <v>0</v>
      </c>
      <c r="CO7" s="483" t="s">
        <v>232</v>
      </c>
      <c r="CP7" s="487">
        <f>SUM(CP10:CP59)</f>
        <v>0</v>
      </c>
      <c r="CQ7" s="483" t="s">
        <v>232</v>
      </c>
      <c r="CR7" s="484">
        <f>IFERROR(SUM(CR10:CR59),0)</f>
        <v>0</v>
      </c>
      <c r="CS7" s="51">
        <f>IF(AND(CP7&gt;0,CR7&lt;=0),1,0)</f>
        <v>0</v>
      </c>
      <c r="CT7" s="483" t="s">
        <v>232</v>
      </c>
      <c r="CU7" s="487">
        <f>SUM(CU10:CU59)</f>
        <v>0</v>
      </c>
      <c r="CV7" s="483" t="s">
        <v>232</v>
      </c>
      <c r="CW7" s="484">
        <f>IFERROR(SUM(CW10:CW59),0)</f>
        <v>0</v>
      </c>
      <c r="CX7" s="51">
        <f>IF(AND(CU7&gt;0,CW7&lt;=0),1,0)</f>
        <v>0</v>
      </c>
      <c r="CY7" s="483" t="s">
        <v>232</v>
      </c>
      <c r="CZ7" s="487">
        <f>SUM(CZ10:CZ59)</f>
        <v>0</v>
      </c>
      <c r="DA7" s="483" t="s">
        <v>232</v>
      </c>
      <c r="DB7" s="484">
        <f>IFERROR(SUM(DB10:DB59),0)</f>
        <v>0</v>
      </c>
      <c r="DC7" s="51">
        <f>IF(AND(CZ7&gt;0,DB7&lt;=0),1,0)</f>
        <v>0</v>
      </c>
      <c r="DD7" s="483" t="s">
        <v>232</v>
      </c>
      <c r="DE7" s="487">
        <f>SUM(DE10:DE59)</f>
        <v>0</v>
      </c>
      <c r="DF7" s="483" t="s">
        <v>232</v>
      </c>
      <c r="DG7" s="484">
        <f>IFERROR(SUM(DG10:DG59),0)</f>
        <v>0</v>
      </c>
      <c r="DH7" s="51">
        <f>IF(AND(DE7&gt;0,DG7&lt;=0),1,0)</f>
        <v>0</v>
      </c>
      <c r="DI7" s="483" t="s">
        <v>232</v>
      </c>
      <c r="DJ7" s="487">
        <f>SUM(DJ10:DJ59)</f>
        <v>0</v>
      </c>
      <c r="DK7" s="483" t="s">
        <v>232</v>
      </c>
      <c r="DL7" s="484">
        <f>IFERROR(SUM(DL10:DL59),0)</f>
        <v>0</v>
      </c>
      <c r="DM7" s="51">
        <f>IF(AND(DJ7&gt;0,DL7&lt;=0),1,0)</f>
        <v>0</v>
      </c>
      <c r="DN7" s="483" t="s">
        <v>232</v>
      </c>
      <c r="DO7" s="487">
        <f>SUM(DO10:DO59)</f>
        <v>0</v>
      </c>
      <c r="DP7" s="483" t="s">
        <v>232</v>
      </c>
      <c r="DQ7" s="484">
        <f>IFERROR(SUM(DQ10:DQ59),0)</f>
        <v>0</v>
      </c>
      <c r="DR7" s="51">
        <f>IF(AND(DO7&gt;0,DQ7&lt;=0),1,0)</f>
        <v>0</v>
      </c>
      <c r="DS7" s="483" t="s">
        <v>232</v>
      </c>
      <c r="DT7" s="487">
        <f>SUM(DT10:DT59)</f>
        <v>0</v>
      </c>
      <c r="DU7" s="483" t="s">
        <v>232</v>
      </c>
      <c r="DV7" s="484">
        <f>IFERROR(SUM(DV10:DV59),0)</f>
        <v>0</v>
      </c>
      <c r="DW7" s="51">
        <f>IF(AND(DT7&gt;0,DV7&lt;=0),1,0)</f>
        <v>0</v>
      </c>
      <c r="DX7" s="483" t="s">
        <v>232</v>
      </c>
      <c r="DY7" s="487">
        <f>SUM(DY10:DY59)</f>
        <v>0</v>
      </c>
      <c r="DZ7" s="483" t="s">
        <v>232</v>
      </c>
      <c r="EA7" s="484">
        <f>IFERROR(SUM(EA10:EA59),0)</f>
        <v>0</v>
      </c>
      <c r="EB7" s="51">
        <f>IF(AND(DY7&gt;0,EA7&lt;=0),1,0)</f>
        <v>0</v>
      </c>
      <c r="EC7" s="483" t="s">
        <v>232</v>
      </c>
      <c r="ED7" s="487">
        <f>SUM(ED10:ED59)</f>
        <v>0</v>
      </c>
      <c r="EE7" s="483" t="s">
        <v>232</v>
      </c>
      <c r="EF7" s="484">
        <f>IFERROR(SUM(EF10:EF59),0)</f>
        <v>0</v>
      </c>
      <c r="EG7" s="51">
        <f>IF(AND(ED7&gt;0,EF7&lt;=0),1,0)</f>
        <v>0</v>
      </c>
      <c r="EH7" s="483" t="s">
        <v>232</v>
      </c>
      <c r="EI7" s="487">
        <f>SUM(EI10:EI59)</f>
        <v>0</v>
      </c>
      <c r="EJ7" s="483" t="s">
        <v>232</v>
      </c>
      <c r="EK7" s="484">
        <f>IFERROR(SUM(EK10:EK59),0)</f>
        <v>0</v>
      </c>
      <c r="EL7" s="51">
        <f>IF(AND(EI7&gt;0,EK7&lt;=0),1,0)</f>
        <v>0</v>
      </c>
      <c r="EM7" s="483" t="s">
        <v>232</v>
      </c>
      <c r="EN7" s="487">
        <f>SUM(EN10:EN59)</f>
        <v>0</v>
      </c>
      <c r="EO7" s="483" t="s">
        <v>232</v>
      </c>
      <c r="EP7" s="484">
        <f>IFERROR(SUM(EP10:EP59),0)</f>
        <v>0</v>
      </c>
      <c r="EQ7" s="51">
        <f>IF(AND(EN7&gt;0,EP7&lt;=0),1,0)</f>
        <v>0</v>
      </c>
      <c r="ER7" s="483" t="s">
        <v>232</v>
      </c>
      <c r="ES7" s="487">
        <f>SUM(ES10:ES59)</f>
        <v>0</v>
      </c>
      <c r="ET7" s="483" t="s">
        <v>232</v>
      </c>
      <c r="EU7" s="484">
        <f>IFERROR(SUM(EU10:EU59),0)</f>
        <v>0</v>
      </c>
      <c r="EV7" s="51">
        <f>IF(AND(ES7&gt;0,EU7&lt;=0),1,0)</f>
        <v>0</v>
      </c>
      <c r="EW7" s="483" t="s">
        <v>232</v>
      </c>
      <c r="EX7" s="487">
        <f>SUM(EX10:EX59)</f>
        <v>0</v>
      </c>
      <c r="EY7" s="483" t="s">
        <v>232</v>
      </c>
      <c r="EZ7" s="484">
        <f>IFERROR(SUM(EZ10:EZ59),0)</f>
        <v>0</v>
      </c>
      <c r="FA7" s="51">
        <f>IF(AND(EX7&gt;0,EZ7&lt;=0),1,0)</f>
        <v>0</v>
      </c>
      <c r="FB7" s="483" t="s">
        <v>232</v>
      </c>
      <c r="FC7" s="487">
        <f>SUM(FC10:FC59)</f>
        <v>0</v>
      </c>
      <c r="FD7" s="483" t="s">
        <v>232</v>
      </c>
      <c r="FE7" s="484">
        <f>IFERROR(SUM(FE10:FE59),0)</f>
        <v>0</v>
      </c>
      <c r="FF7" s="51">
        <f>IF(AND(FC7&gt;0,FE7&lt;=0),1,0)</f>
        <v>0</v>
      </c>
      <c r="FG7" s="557" t="s">
        <v>238</v>
      </c>
      <c r="FH7" s="558"/>
      <c r="FI7" s="558"/>
      <c r="FJ7" s="558"/>
      <c r="FK7" s="234"/>
    </row>
    <row r="8" spans="1:168" ht="15" customHeight="1" x14ac:dyDescent="0.25">
      <c r="A8" s="534"/>
      <c r="B8" s="543"/>
      <c r="D8" s="543"/>
      <c r="E8" s="543"/>
      <c r="F8" s="543"/>
      <c r="G8" s="543"/>
      <c r="H8" s="543"/>
      <c r="I8" s="346"/>
      <c r="J8" s="544" t="s">
        <v>232</v>
      </c>
      <c r="K8" s="546" t="s">
        <v>233</v>
      </c>
      <c r="M8" s="485" t="s">
        <v>231</v>
      </c>
      <c r="N8" s="486">
        <f>IFERROR(IF(O4="",0,TEXT(ROUNDUP(30*N6*(1+(-N3+N7+P7)/N3),0),"0.0")&amp;" dia(s)"),0)</f>
        <v>0</v>
      </c>
      <c r="O8" s="485" t="s">
        <v>231</v>
      </c>
      <c r="P8" s="486">
        <f>IFERROR(IF(O4="",0,TEXT(ROUNDUP(30*P6*(1+(-N3+N7+P7)/N3),0),"0.0")&amp;" dia(s)"),0)</f>
        <v>0</v>
      </c>
      <c r="Q8" s="51">
        <f>IF(AND(N7=0,P7&gt;0),1,0)</f>
        <v>0</v>
      </c>
      <c r="R8" s="485" t="s">
        <v>231</v>
      </c>
      <c r="S8" s="488">
        <f>IFERROR(IF(T4="",0,TEXT(ROUNDUP(30*S6*(1+(-S3+S7+U7)/S3),0),"0.0")&amp;" dia(s)"),0)</f>
        <v>0</v>
      </c>
      <c r="T8" s="485" t="s">
        <v>231</v>
      </c>
      <c r="U8" s="486">
        <f>IFERROR(IF(T4="",0,TEXT(ROUNDUP(30*U6*(1+(-S3+S7+U7)/S3),0),"0.0")&amp;" dia(s)"),0)</f>
        <v>0</v>
      </c>
      <c r="V8" s="51">
        <f>IF(AND(S7=0,U7&gt;0),1,0)</f>
        <v>0</v>
      </c>
      <c r="W8" s="485" t="s">
        <v>231</v>
      </c>
      <c r="X8" s="488">
        <f>IFERROR(IF(Y4="",0,TEXT(ROUNDUP(30*X6*(1+(-X3+X7+Z7)/X3),0),"0.0")&amp;" dia(s)"),0)</f>
        <v>0</v>
      </c>
      <c r="Y8" s="485" t="s">
        <v>231</v>
      </c>
      <c r="Z8" s="486">
        <f>IFERROR(IF(Y4="",0,TEXT(ROUNDUP(30*Z6*(1+(-X3+X7+Z7)/X3),0),"0.0")&amp;" dia(s)"),0)</f>
        <v>0</v>
      </c>
      <c r="AA8" s="51">
        <f>IF(AND(X7=0,Z7&gt;0),1,0)</f>
        <v>0</v>
      </c>
      <c r="AB8" s="485" t="s">
        <v>231</v>
      </c>
      <c r="AC8" s="488">
        <f>IFERROR(IF(AD4="",0,TEXT(ROUNDUP(30*AC6*(1+(-AC3+AC7+AE7)/AC3),0),"0.0")&amp;" dia(s)"),0)</f>
        <v>0</v>
      </c>
      <c r="AD8" s="485" t="s">
        <v>231</v>
      </c>
      <c r="AE8" s="486">
        <f>IFERROR(IF(AD4="",0,TEXT(ROUNDUP(30*AE6*(1+(-AC3+AC7+AE7)/AC3),0),"0.0")&amp;" dia(s)"),0)</f>
        <v>0</v>
      </c>
      <c r="AF8" s="51">
        <f>IF(AND(AC7=0,AE7&gt;0),1,0)</f>
        <v>0</v>
      </c>
      <c r="AG8" s="485" t="s">
        <v>231</v>
      </c>
      <c r="AH8" s="488">
        <f>IFERROR(IF(AI4="",0,TEXT(ROUNDUP(30*AH6*(1+(-AH3+AH7+AJ7)/AH3),0),"0.0")&amp;" dia(s)"),0)</f>
        <v>0</v>
      </c>
      <c r="AI8" s="485" t="s">
        <v>231</v>
      </c>
      <c r="AJ8" s="486">
        <f>IFERROR(IF(AI4="",0,TEXT(ROUNDUP(30*AJ6*(1+(-AH3+AH7+AJ7)/AH3),0),"0.0")&amp;" dia(s)"),0)</f>
        <v>0</v>
      </c>
      <c r="AK8" s="51">
        <f>IF(AND(AH7=0,AJ7&gt;0),1,0)</f>
        <v>0</v>
      </c>
      <c r="AL8" s="485" t="s">
        <v>231</v>
      </c>
      <c r="AM8" s="488">
        <f>IFERROR(IF(AN4="",0,TEXT(ROUNDUP(30*AM6*(1+(-AM3+AM7+AO7)/AM3),0),"0.0")&amp;" dia(s)"),0)</f>
        <v>0</v>
      </c>
      <c r="AN8" s="485" t="s">
        <v>231</v>
      </c>
      <c r="AO8" s="486">
        <f>IFERROR(IF(AN4="",0,TEXT(ROUNDUP(30*AO6*(1+(-AM3+AM7+AO7)/AM3),0),"0.0")&amp;" dia(s)"),0)</f>
        <v>0</v>
      </c>
      <c r="AP8" s="51">
        <f>IF(AND(AM7=0,AO7&gt;0),1,0)</f>
        <v>0</v>
      </c>
      <c r="AQ8" s="485" t="s">
        <v>231</v>
      </c>
      <c r="AR8" s="488">
        <f>IFERROR(IF(AS4="",0,TEXT(ROUNDUP(30*AR6*(1+(-AR3+AR7+AT7)/AR3),0),"0.0")&amp;" dia(s)"),0)</f>
        <v>0</v>
      </c>
      <c r="AS8" s="485" t="s">
        <v>231</v>
      </c>
      <c r="AT8" s="486">
        <f>IFERROR(IF(AS4="",0,TEXT(ROUNDUP(30*AT6*(1+(-AR3+AR7+AT7)/AR3),0),"0.0")&amp;" dia(s)"),0)</f>
        <v>0</v>
      </c>
      <c r="AU8" s="51">
        <f>IF(AND(AR7=0,AT7&gt;0),1,0)</f>
        <v>0</v>
      </c>
      <c r="AV8" s="485" t="s">
        <v>231</v>
      </c>
      <c r="AW8" s="488">
        <f>IFERROR(IF(AX4="",0,TEXT(ROUNDUP(30*AW6*(1+(-AW3+AW7+AY7)/AW3),0),"0.0")&amp;" dia(s)"),0)</f>
        <v>0</v>
      </c>
      <c r="AX8" s="485" t="s">
        <v>231</v>
      </c>
      <c r="AY8" s="486">
        <f>IFERROR(IF(AX4="",0,TEXT(ROUNDUP(30*AY6*(1+(-AW3+AW7+AY7)/AW3),0),"0.0")&amp;" dia(s)"),0)</f>
        <v>0</v>
      </c>
      <c r="AZ8" s="51">
        <f>IF(AND(AW7=0,AY7&gt;0),1,0)</f>
        <v>0</v>
      </c>
      <c r="BA8" s="485" t="s">
        <v>231</v>
      </c>
      <c r="BB8" s="488">
        <f>IFERROR(IF(BC4="",0,TEXT(ROUNDUP(30*BB6*(1+(-BB3+BB7+BD7)/BB3),0),"0.0")&amp;" dia(s)"),0)</f>
        <v>0</v>
      </c>
      <c r="BC8" s="485" t="s">
        <v>231</v>
      </c>
      <c r="BD8" s="486">
        <f>IFERROR(IF(BC4="",0,TEXT(ROUNDUP(30*BD6*(1+(-BB3+BB7+BD7)/BB3),0),"0.0")&amp;" dia(s)"),0)</f>
        <v>0</v>
      </c>
      <c r="BE8" s="51">
        <f>IF(AND(BB7=0,BD7&gt;0),1,0)</f>
        <v>0</v>
      </c>
      <c r="BF8" s="485" t="s">
        <v>231</v>
      </c>
      <c r="BG8" s="488">
        <f>IFERROR(IF(BH4="",0,TEXT(ROUNDUP(30*BG6*(1+(-BG3+BG7+BI7)/BG3),0),"0.0")&amp;" dia(s)"),0)</f>
        <v>0</v>
      </c>
      <c r="BH8" s="485" t="s">
        <v>231</v>
      </c>
      <c r="BI8" s="486">
        <f>IFERROR(IF(BH4="",0,TEXT(ROUNDUP(30*BI6*(1+(-BG3+BG7+BI7)/BG3),0),"0.0")&amp;" dia(s)"),0)</f>
        <v>0</v>
      </c>
      <c r="BJ8" s="51">
        <f>IF(AND(BG7=0,BI7&gt;0),1,0)</f>
        <v>0</v>
      </c>
      <c r="BK8" s="485" t="s">
        <v>231</v>
      </c>
      <c r="BL8" s="488">
        <f>IFERROR(IF(BM4="",0,TEXT(ROUNDUP(30*BL6*(1+(-BL3+BL7+BN7)/BL3),0),"0.0")&amp;" dia(s)"),0)</f>
        <v>0</v>
      </c>
      <c r="BM8" s="485" t="s">
        <v>231</v>
      </c>
      <c r="BN8" s="486">
        <f>IFERROR(IF(BM4="",0,TEXT(ROUNDUP(30*BN6*(1+(-BL3+BL7+BN7)/BL3),0),"0.0")&amp;" dia(s)"),0)</f>
        <v>0</v>
      </c>
      <c r="BO8" s="51">
        <f>IF(AND(BL7=0,BN7&gt;0),1,0)</f>
        <v>0</v>
      </c>
      <c r="BP8" s="485" t="s">
        <v>231</v>
      </c>
      <c r="BQ8" s="488">
        <f>IFERROR(IF(BR4="",0,TEXT(ROUNDUP(30*BQ6*(1+(-BQ3+BQ7+BS7)/BQ3),0),"0.0")&amp;" dia(s)"),0)</f>
        <v>0</v>
      </c>
      <c r="BR8" s="485" t="s">
        <v>231</v>
      </c>
      <c r="BS8" s="486">
        <f>IFERROR(IF(BR4="",0,TEXT(ROUNDUP(30*BS6*(1+(-BQ3+BQ7+BS7)/BQ3),0),"0.0")&amp;" dia(s)"),0)</f>
        <v>0</v>
      </c>
      <c r="BT8" s="51">
        <f>IF(AND(BQ7=0,BS7&gt;0),1,0)</f>
        <v>0</v>
      </c>
      <c r="BU8" s="485" t="s">
        <v>231</v>
      </c>
      <c r="BV8" s="488">
        <f>IFERROR(IF(BW4="",0,TEXT(ROUNDUP(30*BV6*(1+(-BV3+BV7+BX7)/BV3),0),"0.0")&amp;" dia(s)"),0)</f>
        <v>0</v>
      </c>
      <c r="BW8" s="485" t="s">
        <v>231</v>
      </c>
      <c r="BX8" s="486">
        <f>IFERROR(IF(BW4="",0,TEXT(ROUNDUP(30*BX6*(1+(-BV3+BV7+BX7)/BV3),0),"0.0")&amp;" dia(s)"),0)</f>
        <v>0</v>
      </c>
      <c r="BY8" s="51">
        <f>IF(AND(BV7=0,BX7&gt;0),1,0)</f>
        <v>0</v>
      </c>
      <c r="BZ8" s="485" t="s">
        <v>231</v>
      </c>
      <c r="CA8" s="488">
        <f>IFERROR(IF(CB4="",0,TEXT(ROUNDUP(30*CA6*(1+(-CA3+CA7+CC7)/CA3),0),"0.0")&amp;" dia(s)"),0)</f>
        <v>0</v>
      </c>
      <c r="CB8" s="485" t="s">
        <v>231</v>
      </c>
      <c r="CC8" s="486">
        <f>IFERROR(IF(CB4="",0,TEXT(ROUNDUP(30*CC6*(1+(-CA3+CA7+CC7)/CA3),0),"0.0")&amp;" dia(s)"),0)</f>
        <v>0</v>
      </c>
      <c r="CD8" s="51">
        <f>IF(AND(CA7=0,CC7&gt;0),1,0)</f>
        <v>0</v>
      </c>
      <c r="CE8" s="485" t="s">
        <v>231</v>
      </c>
      <c r="CF8" s="488">
        <f>IFERROR(IF(CG4="",0,TEXT(ROUNDUP(30*CF6*(1+(-CF3+CF7+CH7)/CF3),0),"0.0")&amp;" dia(s)"),0)</f>
        <v>0</v>
      </c>
      <c r="CG8" s="485" t="s">
        <v>231</v>
      </c>
      <c r="CH8" s="486">
        <f>IFERROR(IF(CG4="",0,TEXT(ROUNDUP(30*CH6*(1+(-CF3+CF7+CH7)/CF3),0),"0.0")&amp;" dia(s)"),0)</f>
        <v>0</v>
      </c>
      <c r="CI8" s="51">
        <f>IF(AND(CF7=0,CH7&gt;0),1,0)</f>
        <v>0</v>
      </c>
      <c r="CJ8" s="485" t="s">
        <v>231</v>
      </c>
      <c r="CK8" s="488">
        <f>IFERROR(IF(CL4="",0,TEXT(ROUNDUP(30*CK6*(1+(-CK3+CK7+CM7)/CK3),0),"0.0")&amp;" dia(s)"),0)</f>
        <v>0</v>
      </c>
      <c r="CL8" s="485" t="s">
        <v>231</v>
      </c>
      <c r="CM8" s="486">
        <f>IFERROR(IF(CL4="",0,TEXT(ROUNDUP(30*CM6*(1+(-CK3+CK7+CM7)/CK3),0),"0.0")&amp;" dia(s)"),0)</f>
        <v>0</v>
      </c>
      <c r="CN8" s="51">
        <f>IF(AND(CK7=0,CM7&gt;0),1,0)</f>
        <v>0</v>
      </c>
      <c r="CO8" s="485" t="s">
        <v>231</v>
      </c>
      <c r="CP8" s="488">
        <f>IFERROR(IF(CQ4="",0,TEXT(ROUNDUP(30*CP6*(1+(-CP3+CP7+CR7)/CP3),0),"0.0")&amp;" dia(s)"),0)</f>
        <v>0</v>
      </c>
      <c r="CQ8" s="485" t="s">
        <v>231</v>
      </c>
      <c r="CR8" s="486">
        <f>IFERROR(IF(CQ4="",0,TEXT(ROUNDUP(30*CR6*(1+(-CP3+CP7+CR7)/CP3),0),"0.0")&amp;" dia(s)"),0)</f>
        <v>0</v>
      </c>
      <c r="CS8" s="51">
        <f>IF(AND(CP7=0,CR7&gt;0),1,0)</f>
        <v>0</v>
      </c>
      <c r="CT8" s="485" t="s">
        <v>231</v>
      </c>
      <c r="CU8" s="488">
        <f>IFERROR(IF(CV4="",0,TEXT(ROUNDUP(30*CU6*(1+(-CU3+CU7+CW7)/CU3),0),"0.0")&amp;" dia(s)"),0)</f>
        <v>0</v>
      </c>
      <c r="CV8" s="485" t="s">
        <v>231</v>
      </c>
      <c r="CW8" s="486">
        <f>IFERROR(IF(CV4="",0,TEXT(ROUNDUP(30*CW6*(1+(-CU3+CU7+CW7)/CU3),0),"0.0")&amp;" dia(s)"),0)</f>
        <v>0</v>
      </c>
      <c r="CX8" s="51">
        <f>IF(AND(CU7=0,CW7&gt;0),1,0)</f>
        <v>0</v>
      </c>
      <c r="CY8" s="485" t="s">
        <v>231</v>
      </c>
      <c r="CZ8" s="488">
        <f>IFERROR(IF(DA4="",0,TEXT(ROUNDUP(30*CZ6*(1+(-CZ3+CZ7+DB7)/CZ3),0),"0.0")&amp;" dia(s)"),0)</f>
        <v>0</v>
      </c>
      <c r="DA8" s="485" t="s">
        <v>231</v>
      </c>
      <c r="DB8" s="486">
        <f>IFERROR(IF(DA4="",0,TEXT(ROUNDUP(30*DB6*(1+(-CZ3+CZ7+DB7)/CZ3),0),"0.0")&amp;" dia(s)"),0)</f>
        <v>0</v>
      </c>
      <c r="DC8" s="51">
        <f>IF(AND(CZ7=0,DB7&gt;0),1,0)</f>
        <v>0</v>
      </c>
      <c r="DD8" s="485" t="s">
        <v>231</v>
      </c>
      <c r="DE8" s="488">
        <f>IFERROR(IF(DF4="",0,TEXT(ROUNDUP(30*DE6*(1+(-DE3+DE7+DG7)/DE3),0),"0.0")&amp;" dia(s)"),0)</f>
        <v>0</v>
      </c>
      <c r="DF8" s="485" t="s">
        <v>231</v>
      </c>
      <c r="DG8" s="486">
        <f>IFERROR(IF(DF4="",0,TEXT(ROUNDUP(30*DG6*(1+(-DE3+DE7+DG7)/DE3),0),"0.0")&amp;" dia(s)"),0)</f>
        <v>0</v>
      </c>
      <c r="DH8" s="51">
        <f>IF(AND(DE7=0,DG7&gt;0),1,0)</f>
        <v>0</v>
      </c>
      <c r="DI8" s="485" t="s">
        <v>231</v>
      </c>
      <c r="DJ8" s="488">
        <f>IFERROR(IF(DK4="",0,TEXT(ROUNDUP(30*DJ6*(1+(-DJ3+DJ7+DL7)/DJ3),0),"0.0")&amp;" dia(s)"),0)</f>
        <v>0</v>
      </c>
      <c r="DK8" s="485" t="s">
        <v>231</v>
      </c>
      <c r="DL8" s="486">
        <f>IFERROR(IF(DK4="",0,TEXT(ROUNDUP(30*DL6*(1+(-DJ3+DJ7+DL7)/DJ3),0),"0.0")&amp;" dia(s)"),0)</f>
        <v>0</v>
      </c>
      <c r="DM8" s="51">
        <f>IF(AND(DJ7=0,DL7&gt;0),1,0)</f>
        <v>0</v>
      </c>
      <c r="DN8" s="485" t="s">
        <v>231</v>
      </c>
      <c r="DO8" s="488">
        <f>IFERROR(IF(DP4="",0,TEXT(ROUNDUP(30*DO6*(1+(-DO3+DO7+DQ7)/DO3),0),"0.0")&amp;" dia(s)"),0)</f>
        <v>0</v>
      </c>
      <c r="DP8" s="485" t="s">
        <v>231</v>
      </c>
      <c r="DQ8" s="486">
        <f>IFERROR(IF(DP4="",0,TEXT(ROUNDUP(30*DQ6*(1+(-DO3+DO7+DQ7)/DO3),0),"0.0")&amp;" dia(s)"),0)</f>
        <v>0</v>
      </c>
      <c r="DR8" s="51">
        <f>IF(AND(DO7=0,DQ7&gt;0),1,0)</f>
        <v>0</v>
      </c>
      <c r="DS8" s="485" t="s">
        <v>231</v>
      </c>
      <c r="DT8" s="488">
        <f>IFERROR(IF(DU4="",0,TEXT(ROUNDUP(30*DT6*(1+(-DT3+DT7+DV7)/DT3),0),"0.0")&amp;" dia(s)"),0)</f>
        <v>0</v>
      </c>
      <c r="DU8" s="485" t="s">
        <v>231</v>
      </c>
      <c r="DV8" s="486">
        <f>IFERROR(IF(DU4="",0,TEXT(ROUNDUP(30*DV6*(1+(-DT3+DT7+DV7)/DT3),0),"0.0")&amp;" dia(s)"),0)</f>
        <v>0</v>
      </c>
      <c r="DW8" s="51">
        <f>IF(AND(DT7=0,DV7&gt;0),1,0)</f>
        <v>0</v>
      </c>
      <c r="DX8" s="485" t="s">
        <v>231</v>
      </c>
      <c r="DY8" s="488">
        <f>IFERROR(IF(DZ4="",0,TEXT(ROUNDUP(30*DY6*(1+(-DY3+DY7+EA7)/DY3),0),"0.0")&amp;" dia(s)"),0)</f>
        <v>0</v>
      </c>
      <c r="DZ8" s="485" t="s">
        <v>231</v>
      </c>
      <c r="EA8" s="486">
        <f>IFERROR(IF(DZ4="",0,TEXT(ROUNDUP(30*EA6*(1+(-DY3+DY7+EA7)/DY3),0),"0.0")&amp;" dia(s)"),0)</f>
        <v>0</v>
      </c>
      <c r="EB8" s="51">
        <f>IF(AND(DY7=0,EA7&gt;0),1,0)</f>
        <v>0</v>
      </c>
      <c r="EC8" s="485" t="s">
        <v>231</v>
      </c>
      <c r="ED8" s="488">
        <f>IFERROR(IF(EE4="",0,TEXT(ROUNDUP(30*ED6*(1+(-ED3+ED7+EF7)/ED3),0),"0.0")&amp;" dia(s)"),0)</f>
        <v>0</v>
      </c>
      <c r="EE8" s="485" t="s">
        <v>231</v>
      </c>
      <c r="EF8" s="486">
        <f>IFERROR(IF(EE4="",0,TEXT(ROUNDUP(30*EF6*(1+(-ED3+ED7+EF7)/ED3),0),"0.0")&amp;" dia(s)"),0)</f>
        <v>0</v>
      </c>
      <c r="EG8" s="51">
        <f>IF(AND(ED7=0,EF7&gt;0),1,0)</f>
        <v>0</v>
      </c>
      <c r="EH8" s="485" t="s">
        <v>231</v>
      </c>
      <c r="EI8" s="488">
        <f>IFERROR(IF(EJ4="",0,TEXT(ROUNDUP(30*EI6*(1+(-EI3+EI7+EK7)/EI3),0),"0.0")&amp;" dia(s)"),0)</f>
        <v>0</v>
      </c>
      <c r="EJ8" s="485" t="s">
        <v>231</v>
      </c>
      <c r="EK8" s="486">
        <f>IFERROR(IF(EJ4="",0,TEXT(ROUNDUP(30*EK6*(1+(-EI3+EI7+EK7)/EI3),0),"0.0")&amp;" dia(s)"),0)</f>
        <v>0</v>
      </c>
      <c r="EL8" s="51">
        <f>IF(AND(EI7=0,EK7&gt;0),1,0)</f>
        <v>0</v>
      </c>
      <c r="EM8" s="485" t="s">
        <v>231</v>
      </c>
      <c r="EN8" s="488">
        <f>IFERROR(IF(EO4="",0,TEXT(ROUNDUP(30*EN6*(1+(-EN3+EN7+EP7)/EN3),0),"0.0")&amp;" dia(s)"),0)</f>
        <v>0</v>
      </c>
      <c r="EO8" s="485" t="s">
        <v>231</v>
      </c>
      <c r="EP8" s="486">
        <f>IFERROR(IF(EO4="",0,TEXT(ROUNDUP(30*EP6*(1+(-EN3+EN7+EP7)/EN3),0),"0.0")&amp;" dia(s)"),0)</f>
        <v>0</v>
      </c>
      <c r="EQ8" s="51">
        <f>IF(AND(EN7=0,EP7&gt;0),1,0)</f>
        <v>0</v>
      </c>
      <c r="ER8" s="485" t="s">
        <v>231</v>
      </c>
      <c r="ES8" s="488">
        <f>IFERROR(IF(ET4="",0,TEXT(ROUNDUP(30*ES6*(1+(-ES3+ES7+EU7)/ES3),0),"0.0")&amp;" dia(s)"),0)</f>
        <v>0</v>
      </c>
      <c r="ET8" s="485" t="s">
        <v>231</v>
      </c>
      <c r="EU8" s="486">
        <f>IFERROR(IF(ET4="",0,TEXT(ROUNDUP(30*EU6*(1+(-ES3+ES7+EU7)/ES3),0),"0.0")&amp;" dia(s)"),0)</f>
        <v>0</v>
      </c>
      <c r="EV8" s="51">
        <f>IF(AND(ES7=0,EU7&gt;0),1,0)</f>
        <v>0</v>
      </c>
      <c r="EW8" s="485" t="s">
        <v>231</v>
      </c>
      <c r="EX8" s="488">
        <f>IFERROR(IF(EY4="",0,TEXT(ROUNDUP(30*EX6*(1+(-EX3+EX7+EZ7)/EX3),0),"0.0")&amp;" dia(s)"),0)</f>
        <v>0</v>
      </c>
      <c r="EY8" s="485" t="s">
        <v>231</v>
      </c>
      <c r="EZ8" s="486">
        <f>IFERROR(IF(EY4="",0,TEXT(ROUNDUP(30*EZ6*(1+(-EX3+EX7+EZ7)/EX3),0),"0.0")&amp;" dia(s)"),0)</f>
        <v>0</v>
      </c>
      <c r="FA8" s="51">
        <f>IF(AND(EX7=0,EZ7&gt;0),1,0)</f>
        <v>0</v>
      </c>
      <c r="FB8" s="485" t="s">
        <v>231</v>
      </c>
      <c r="FC8" s="488">
        <f>IFERROR(IF(FD4="",0,TEXT(ROUNDUP(30*FC6*(1+(-FC3+FC7+FE7)/FC3),0),"0.0")&amp;" dia(s)"),0)</f>
        <v>0</v>
      </c>
      <c r="FD8" s="485" t="s">
        <v>231</v>
      </c>
      <c r="FE8" s="486">
        <f>IFERROR(IF(FD4="",0,TEXT(ROUNDUP(30*FE6*(1+(-FC3+FC7+FE7)/FC3),0),"0.0")&amp;" dia(s)"),0)</f>
        <v>0</v>
      </c>
      <c r="FF8" s="51">
        <f>IF(AND(FC7=0,FE7&gt;0),1,0)</f>
        <v>0</v>
      </c>
      <c r="FG8" s="71" t="str">
        <f>parametros!C3</f>
        <v>Presencial</v>
      </c>
      <c r="FH8" s="71" t="s">
        <v>219</v>
      </c>
      <c r="FI8" s="71" t="s">
        <v>229</v>
      </c>
      <c r="FJ8" s="236" t="s">
        <v>234</v>
      </c>
      <c r="FK8" s="235" t="s">
        <v>1708</v>
      </c>
    </row>
    <row r="9" spans="1:168" ht="15" customHeight="1" x14ac:dyDescent="0.25">
      <c r="A9" s="535"/>
      <c r="B9" s="543"/>
      <c r="D9" s="543"/>
      <c r="E9" s="543"/>
      <c r="F9" s="543"/>
      <c r="G9" s="543"/>
      <c r="H9" s="543"/>
      <c r="I9" s="347"/>
      <c r="J9" s="545"/>
      <c r="K9" s="547"/>
      <c r="M9" s="563" t="s">
        <v>239</v>
      </c>
      <c r="N9" s="564"/>
      <c r="O9" s="565" t="s">
        <v>240</v>
      </c>
      <c r="P9" s="566"/>
      <c r="Q9" s="51">
        <f>IF(AND(N7&gt;0,P7&gt;0),1,0)</f>
        <v>0</v>
      </c>
      <c r="R9" s="563" t="s">
        <v>239</v>
      </c>
      <c r="S9" s="564"/>
      <c r="T9" s="561" t="s">
        <v>240</v>
      </c>
      <c r="U9" s="562"/>
      <c r="V9" s="51">
        <f>IF(AND(S7&gt;0,U7&gt;0),1,0)</f>
        <v>0</v>
      </c>
      <c r="W9" s="559" t="s">
        <v>239</v>
      </c>
      <c r="X9" s="560"/>
      <c r="Y9" s="561" t="s">
        <v>240</v>
      </c>
      <c r="Z9" s="562"/>
      <c r="AA9" s="51">
        <f>IF(AND(X7&gt;0,Z7&gt;0),1,0)</f>
        <v>0</v>
      </c>
      <c r="AB9" s="559" t="s">
        <v>239</v>
      </c>
      <c r="AC9" s="560"/>
      <c r="AD9" s="561" t="s">
        <v>240</v>
      </c>
      <c r="AE9" s="562"/>
      <c r="AF9" s="51">
        <f>IF(AND(AC7&gt;0,AE7&gt;0),1,0)</f>
        <v>0</v>
      </c>
      <c r="AG9" s="559" t="s">
        <v>239</v>
      </c>
      <c r="AH9" s="560"/>
      <c r="AI9" s="561" t="s">
        <v>240</v>
      </c>
      <c r="AJ9" s="562"/>
      <c r="AK9" s="51">
        <f>IF(AND(AH7&gt;0,AJ7&gt;0),1,0)</f>
        <v>0</v>
      </c>
      <c r="AL9" s="559" t="s">
        <v>239</v>
      </c>
      <c r="AM9" s="560"/>
      <c r="AN9" s="561" t="s">
        <v>240</v>
      </c>
      <c r="AO9" s="562"/>
      <c r="AP9" s="51">
        <f>IF(AND(AM7&gt;0,AO7&gt;0),1,0)</f>
        <v>0</v>
      </c>
      <c r="AQ9" s="559" t="s">
        <v>239</v>
      </c>
      <c r="AR9" s="560"/>
      <c r="AS9" s="561" t="s">
        <v>240</v>
      </c>
      <c r="AT9" s="562"/>
      <c r="AU9" s="51">
        <f>IF(AND(AR7&gt;0,AT7&gt;0),1,0)</f>
        <v>0</v>
      </c>
      <c r="AV9" s="559" t="s">
        <v>239</v>
      </c>
      <c r="AW9" s="560"/>
      <c r="AX9" s="561" t="s">
        <v>240</v>
      </c>
      <c r="AY9" s="562"/>
      <c r="AZ9" s="51">
        <f>IF(AND(AW7&gt;0,AY7&gt;0),1,0)</f>
        <v>0</v>
      </c>
      <c r="BA9" s="559" t="s">
        <v>239</v>
      </c>
      <c r="BB9" s="560"/>
      <c r="BC9" s="561" t="s">
        <v>240</v>
      </c>
      <c r="BD9" s="562"/>
      <c r="BE9" s="51">
        <f>IF(AND(BB7&gt;0,BD7&gt;0),1,0)</f>
        <v>0</v>
      </c>
      <c r="BF9" s="559" t="s">
        <v>239</v>
      </c>
      <c r="BG9" s="560"/>
      <c r="BH9" s="561" t="s">
        <v>240</v>
      </c>
      <c r="BI9" s="562"/>
      <c r="BJ9" s="51">
        <f>IF(AND(BG7&gt;0,BI7&gt;0),1,0)</f>
        <v>0</v>
      </c>
      <c r="BK9" s="559" t="s">
        <v>239</v>
      </c>
      <c r="BL9" s="560"/>
      <c r="BM9" s="561" t="s">
        <v>240</v>
      </c>
      <c r="BN9" s="562"/>
      <c r="BO9" s="51">
        <f>IF(AND(BL7&gt;0,BN7&gt;0),1,0)</f>
        <v>0</v>
      </c>
      <c r="BP9" s="559" t="s">
        <v>239</v>
      </c>
      <c r="BQ9" s="560"/>
      <c r="BR9" s="561" t="s">
        <v>240</v>
      </c>
      <c r="BS9" s="562"/>
      <c r="BT9" s="51">
        <f>IF(AND(BQ7&gt;0,BS7&gt;0),1,0)</f>
        <v>0</v>
      </c>
      <c r="BU9" s="559" t="s">
        <v>239</v>
      </c>
      <c r="BV9" s="560"/>
      <c r="BW9" s="561" t="s">
        <v>240</v>
      </c>
      <c r="BX9" s="562"/>
      <c r="BY9" s="51">
        <f>IF(AND(BV7&gt;0,BX7&gt;0),1,0)</f>
        <v>0</v>
      </c>
      <c r="BZ9" s="559" t="s">
        <v>239</v>
      </c>
      <c r="CA9" s="560"/>
      <c r="CB9" s="561" t="s">
        <v>240</v>
      </c>
      <c r="CC9" s="562"/>
      <c r="CD9" s="51">
        <f>IF(AND(CA7&gt;0,CC7&gt;0),1,0)</f>
        <v>0</v>
      </c>
      <c r="CE9" s="559" t="s">
        <v>239</v>
      </c>
      <c r="CF9" s="560"/>
      <c r="CG9" s="561" t="s">
        <v>240</v>
      </c>
      <c r="CH9" s="562"/>
      <c r="CI9" s="51">
        <f>IF(AND(CF7&gt;0,CH7&gt;0),1,0)</f>
        <v>0</v>
      </c>
      <c r="CJ9" s="559" t="s">
        <v>239</v>
      </c>
      <c r="CK9" s="560"/>
      <c r="CL9" s="561" t="s">
        <v>240</v>
      </c>
      <c r="CM9" s="562"/>
      <c r="CN9" s="51">
        <f>IF(AND(CK7&gt;0,CM7&gt;0),1,0)</f>
        <v>0</v>
      </c>
      <c r="CO9" s="559" t="s">
        <v>239</v>
      </c>
      <c r="CP9" s="560"/>
      <c r="CQ9" s="561" t="s">
        <v>240</v>
      </c>
      <c r="CR9" s="562"/>
      <c r="CS9" s="51">
        <f>IF(AND(CP7&gt;0,CR7&gt;0),1,0)</f>
        <v>0</v>
      </c>
      <c r="CT9" s="559" t="s">
        <v>239</v>
      </c>
      <c r="CU9" s="560"/>
      <c r="CV9" s="561" t="s">
        <v>240</v>
      </c>
      <c r="CW9" s="562"/>
      <c r="CX9" s="51">
        <f>IF(AND(CU7&gt;0,CW7&gt;0),1,0)</f>
        <v>0</v>
      </c>
      <c r="CY9" s="559" t="s">
        <v>239</v>
      </c>
      <c r="CZ9" s="560"/>
      <c r="DA9" s="561" t="s">
        <v>240</v>
      </c>
      <c r="DB9" s="562"/>
      <c r="DC9" s="51">
        <f>IF(AND(CZ7&gt;0,DB7&gt;0),1,0)</f>
        <v>0</v>
      </c>
      <c r="DD9" s="559" t="s">
        <v>239</v>
      </c>
      <c r="DE9" s="560"/>
      <c r="DF9" s="561" t="s">
        <v>240</v>
      </c>
      <c r="DG9" s="562"/>
      <c r="DH9" s="51">
        <f>IF(AND(DE7&gt;0,DG7&gt;0),1,0)</f>
        <v>0</v>
      </c>
      <c r="DI9" s="559" t="s">
        <v>239</v>
      </c>
      <c r="DJ9" s="560"/>
      <c r="DK9" s="561" t="s">
        <v>240</v>
      </c>
      <c r="DL9" s="562"/>
      <c r="DM9" s="51">
        <f>IF(AND(DJ7&gt;0,DL7&gt;0),1,0)</f>
        <v>0</v>
      </c>
      <c r="DN9" s="559" t="s">
        <v>239</v>
      </c>
      <c r="DO9" s="560"/>
      <c r="DP9" s="561" t="s">
        <v>240</v>
      </c>
      <c r="DQ9" s="562"/>
      <c r="DR9" s="51">
        <f>IF(AND(DO7&gt;0,DQ7&gt;0),1,0)</f>
        <v>0</v>
      </c>
      <c r="DS9" s="559" t="s">
        <v>239</v>
      </c>
      <c r="DT9" s="560"/>
      <c r="DU9" s="561" t="s">
        <v>240</v>
      </c>
      <c r="DV9" s="562"/>
      <c r="DW9" s="51">
        <f>IF(AND(DT7&gt;0,DV7&gt;0),1,0)</f>
        <v>0</v>
      </c>
      <c r="DX9" s="559" t="s">
        <v>239</v>
      </c>
      <c r="DY9" s="560"/>
      <c r="DZ9" s="561" t="s">
        <v>240</v>
      </c>
      <c r="EA9" s="562"/>
      <c r="EB9" s="51">
        <f>IF(AND(DY7&gt;0,EA7&gt;0),1,0)</f>
        <v>0</v>
      </c>
      <c r="EC9" s="559" t="s">
        <v>239</v>
      </c>
      <c r="ED9" s="560"/>
      <c r="EE9" s="561" t="s">
        <v>240</v>
      </c>
      <c r="EF9" s="562"/>
      <c r="EG9" s="51">
        <f>IF(AND(ED7&gt;0,EF7&gt;0),1,0)</f>
        <v>0</v>
      </c>
      <c r="EH9" s="559" t="s">
        <v>239</v>
      </c>
      <c r="EI9" s="560"/>
      <c r="EJ9" s="561" t="s">
        <v>240</v>
      </c>
      <c r="EK9" s="562"/>
      <c r="EL9" s="51">
        <f>IF(AND(EI7&gt;0,EK7&gt;0),1,0)</f>
        <v>0</v>
      </c>
      <c r="EM9" s="559" t="s">
        <v>239</v>
      </c>
      <c r="EN9" s="560"/>
      <c r="EO9" s="561" t="s">
        <v>240</v>
      </c>
      <c r="EP9" s="562"/>
      <c r="EQ9" s="51">
        <f>IF(AND(EN7&gt;0,EP7&gt;0),1,0)</f>
        <v>0</v>
      </c>
      <c r="ER9" s="559" t="s">
        <v>239</v>
      </c>
      <c r="ES9" s="560"/>
      <c r="ET9" s="561" t="s">
        <v>240</v>
      </c>
      <c r="EU9" s="562"/>
      <c r="EV9" s="51">
        <f>IF(AND(ES7&gt;0,EU7&gt;0),1,0)</f>
        <v>0</v>
      </c>
      <c r="EW9" s="559" t="s">
        <v>239</v>
      </c>
      <c r="EX9" s="560"/>
      <c r="EY9" s="561" t="s">
        <v>240</v>
      </c>
      <c r="EZ9" s="562"/>
      <c r="FA9" s="51">
        <f>IF(AND(EX7&gt;0,EZ7&gt;0),1,0)</f>
        <v>0</v>
      </c>
      <c r="FB9" s="559" t="s">
        <v>239</v>
      </c>
      <c r="FC9" s="560"/>
      <c r="FD9" s="561" t="s">
        <v>240</v>
      </c>
      <c r="FE9" s="562"/>
      <c r="FF9" s="51">
        <f>IF(AND(FC7&gt;0,FE7&gt;0),1,0)</f>
        <v>0</v>
      </c>
      <c r="FG9" s="78" t="str">
        <f>IF(SUM(FG10:FG59)=0,"",SUM(FG10:FG59))</f>
        <v/>
      </c>
      <c r="FH9" s="87" t="str">
        <f>IF(SUM(FH10:FH59)=0,"",SUM(FH10:FH59))</f>
        <v/>
      </c>
      <c r="FI9" s="82" t="str">
        <f>IF(SUM(FI10:FI59)=0,"",SUM(FI10:FI59))</f>
        <v/>
      </c>
      <c r="FJ9" s="237" t="str">
        <f>IF(SUM(FJ10:FJ59)=0,"",SUM(FJ10:FJ59))</f>
        <v/>
      </c>
      <c r="FK9" s="238"/>
    </row>
    <row r="10" spans="1:168" ht="15" customHeight="1" x14ac:dyDescent="0.25">
      <c r="A10" s="348" t="str">
        <f>IF('1_geral'!D10="","",'1_geral'!A10)</f>
        <v/>
      </c>
      <c r="B10" s="274" t="str">
        <f>IF('1_geral'!D10="","",'1_geral'!D10)</f>
        <v/>
      </c>
      <c r="C10" s="349" t="str">
        <f>IF(B10="","",1/VLOOKUP('1_geral'!G10,apoio!P:X,9,0))</f>
        <v/>
      </c>
      <c r="D10" s="266" t="str">
        <f>IF(B10="","",'1_geral'!J10)</f>
        <v/>
      </c>
      <c r="E10" s="472" t="str">
        <f>IF(B10="","",'1_geral'!M10*'1_geral'!L10)</f>
        <v/>
      </c>
      <c r="F10" s="266" t="str">
        <f>IF(B10="","",D10*E10*C10*'1_geral'!N10)</f>
        <v/>
      </c>
      <c r="G10" s="266" t="str">
        <f>IF(B10="","",IFERROR(SUM(N10,S10,X10,AC10,AH10,AM10,AR10,AW10,BB10,BG10,BL10,BQ10,BV10,CA10,CF10,CK10,CP10,CU10,CZ10,DE10,DJ10,DO10,DT10,DY10,ED10,EI10,EN10,ES10,EX10,FC10)+SUM(P10,U10,Z10,AE10,AJ10,AO10,AT10,AY10,BD10,BI10,BN10,BS10,BX10,CC10,CH10,CM10,CR10,CW10,DB10,DG10,DL10,DQ10,DV10,EA10,EF10,EK10,EP10,EU10,EZ10,FE10),0))</f>
        <v/>
      </c>
      <c r="H10" s="60" t="str">
        <f>IF(B10="","",IF((G10-F10)/F10=-1,0,IFERROR((G10-F10)/F10,"")))</f>
        <v/>
      </c>
      <c r="I10" s="350" t="str">
        <f>E10</f>
        <v/>
      </c>
      <c r="J10" s="65" t="str">
        <f t="shared" ref="J10:J41" si="1">IF(B10="","",SUM(N10,P10,S10,U10,X10,Z10,AC10,AE10,AH10,AJ10,AM10,AO10,AR10,AT10,AW10,AY10,BB10,BD10,BG10,BI10,BL10,BN10,BQ10,BS10,BV10,BX10,CA10,CC10,CF10,CH10,CK10,CM10,CP10,CR10,CU10,CW10,CZ10,DB10,DE10,DG10,DJ10,DL10,DO10,DQ10,DT10,DV10,DY10,EA10,ED10,EF10,EI10,EK10,EN10,EP10,ES10,EU10,EX10,EZ10,FC10,FE10))</f>
        <v/>
      </c>
      <c r="K10" s="60" t="str">
        <f t="shared" ref="K10:K41" si="2">IF(B10="","",SUM(M10,O10,R10,T10,W10,Y10,AB10,AD10,AG10,AI10,AL10,AN10,AQ10,AS10,AV10,AX10,BA10,BC10,BF10,BH10,BK10,BM10,BP10,BR10,BU10,BW10,BZ10,CB10,CE10,CG10,CJ10,CL10,CO10,CQ10,CT10,CV10,CY10,DA10,DD10,DF10,DI10,DK10,DN10,DP10,DS10,DU10,DX10,DZ10,EC10,EE10,EH10,EJ10,EM10,EO10,ER10,ET10,EW10,EY10,FB10,FD10))</f>
        <v/>
      </c>
      <c r="M10" s="43"/>
      <c r="N10" s="64" t="str">
        <f>IF(M$1="","",IF($B10="","",IF(M10="","",IF(P$2="ID/Crachá","ID?",IF(M$3="Função","Função?",(M10*$F10)*(1+IF($E10&lt;parametros!$I$3,parametros!$I$13,IF($E10&lt;parametros!$J$3,parametros!$J$13,parametros!$K$13))))))))</f>
        <v/>
      </c>
      <c r="O10" s="58"/>
      <c r="P10" s="66" t="str">
        <f>IF(M$1="","",IF($B10="","",IF(O10="","",IF(P$2="ID/Crachá","ID?",IF(M$3="Função","Função?",(O10*$F10)*((1+IF($E10&lt;parametros!$S$3,parametros!$S$13,IF($E10&lt;parametros!$T$3,parametros!$T$13,parametros!$U$13)))-'1_geral'!$F10))))))</f>
        <v/>
      </c>
      <c r="Q10" s="14"/>
      <c r="R10" s="43"/>
      <c r="S10" s="64" t="str">
        <f>IF(R$1="","",IF($B10="","",IF(R10="","",IF(U$2="ID/Crachá","ID?",IF(R$3="Função","Função?",(R10*$F10)*(1+IF($E10&lt;parametros!$I$3,parametros!$I$13,IF($E10&lt;parametros!$J$3,parametros!$J$13,parametros!$K$13))))))))</f>
        <v/>
      </c>
      <c r="T10" s="58"/>
      <c r="U10" s="66" t="str">
        <f>IF(R$1="","",IF($B10="","",IF(T10="","",IF(U$2="ID/Crachá","ID?",IF(R$3="Função","Função?",(T10*$F10)*((1+IF($E10&lt;parametros!$S$3,parametros!$S$13,IF($E10&lt;parametros!$T$3,parametros!$T$13,parametros!$U$13)))-'1_geral'!$F10))))))</f>
        <v/>
      </c>
      <c r="V10" s="14"/>
      <c r="W10" s="43"/>
      <c r="X10" s="64" t="str">
        <f>IF(W$1="","",IF($B10="","",IF(W10="","",IF(Z$2="ID/Crachá","ID?",IF(W$3="Função","Função?",(W10*$F10)*(1+IF($E10&lt;parametros!$I$3,parametros!$I$13,IF($E10&lt;parametros!$J$3,parametros!$J$13,parametros!$K$13))))))))</f>
        <v/>
      </c>
      <c r="Y10" s="58"/>
      <c r="Z10" s="66" t="str">
        <f>IF(W$1="","",IF($B10="","",IF(Y10="","",IF(Z$2="ID/Crachá","ID?",IF(W$3="Função","Função?",(Y10*$F10)*((1+IF($E10&lt;parametros!$S$3,parametros!$S$13,IF($E10&lt;parametros!$T$3,parametros!$T$13,parametros!$U$13)))-'1_geral'!$F10))))))</f>
        <v/>
      </c>
      <c r="AA10" s="14"/>
      <c r="AB10" s="43"/>
      <c r="AC10" s="64" t="str">
        <f>IF(AB$1="","",IF($B10="","",IF(AB10="","",IF(AE$2="ID/Crachá","ID?",IF(AB$3="Função","Função?",(AB10*$F10)*(1+IF($E10&lt;parametros!$I$3,parametros!$I$13,IF($E10&lt;parametros!$J$3,parametros!$J$13,parametros!$K$13))))))))</f>
        <v/>
      </c>
      <c r="AD10" s="58"/>
      <c r="AE10" s="66" t="str">
        <f>IF(AB$1="","",IF($B10="","",IF(AD10="","",IF(AE$2="ID/Crachá","ID?",IF(AB$3="Função","Função?",(AD10*$F10)*((1+IF($E10&lt;parametros!$S$3,parametros!$S$13,IF($E10&lt;parametros!$T$3,parametros!$T$13,parametros!$U$13)))-'1_geral'!$F10))))))</f>
        <v/>
      </c>
      <c r="AF10" s="14"/>
      <c r="AG10" s="43"/>
      <c r="AH10" s="64" t="str">
        <f>IF(AG$1="","",IF($B10="","",IF(AG10="","",IF(AJ$2="ID/Crachá","ID?",IF(AG$3="Função","Função?",(AG10*$F10)*(1+IF($E10&lt;parametros!$I$3,parametros!$I$13,IF($E10&lt;parametros!$J$3,parametros!$J$13,parametros!$K$13))))))))</f>
        <v/>
      </c>
      <c r="AI10" s="58"/>
      <c r="AJ10" s="66" t="str">
        <f>IF(AG$1="","",IF($B10="","",IF(AI10="","",IF(AJ$2="ID/Crachá","ID?",IF(AG$3="Função","Função?",(AI10*$F10)*((1+IF($E10&lt;parametros!$S$3,parametros!$S$13,IF($E10&lt;parametros!$T$3,parametros!$T$13,parametros!$U$13)))-'1_geral'!$F10))))))</f>
        <v/>
      </c>
      <c r="AK10" s="14"/>
      <c r="AL10" s="43"/>
      <c r="AM10" s="64" t="str">
        <f>IF(AL$1="","",IF($B10="","",IF(AL10="","",IF(AO$2="ID/Crachá","ID?",IF(AL$3="Função","Função?",(AL10*$F10)*(1+IF($E10&lt;parametros!$I$3,parametros!$I$13,IF($E10&lt;parametros!$J$3,parametros!$J$13,parametros!$K$13))))))))</f>
        <v/>
      </c>
      <c r="AN10" s="58"/>
      <c r="AO10" s="66" t="str">
        <f>IF(AL$1="","",IF($B10="","",IF(AN10="","",IF(AO$2="ID/Crachá","ID?",IF(AL$3="Função","Função?",(AN10*$F10)*((1+IF($E10&lt;parametros!$S$3,parametros!$S$13,IF($E10&lt;parametros!$T$3,parametros!$T$13,parametros!$U$13)))-'1_geral'!$F10))))))</f>
        <v/>
      </c>
      <c r="AP10" s="14"/>
      <c r="AQ10" s="43"/>
      <c r="AR10" s="64" t="str">
        <f>IF(AQ$1="","",IF($B10="","",IF(AQ10="","",IF(AT$2="ID/Crachá","ID?",IF(AQ$3="Função","Função?",(AQ10*$F10)*(1+IF($E10&lt;parametros!$I$3,parametros!$I$13,IF($E10&lt;parametros!$J$3,parametros!$J$13,parametros!$K$13))))))))</f>
        <v/>
      </c>
      <c r="AS10" s="58"/>
      <c r="AT10" s="66" t="str">
        <f>IF(AQ$1="","",IF($B10="","",IF(AS10="","",IF(AT$2="ID/Crachá","ID?",IF(AQ$3="Função","Função?",(AS10*$F10)*((1+IF($E10&lt;parametros!$S$3,parametros!$S$13,IF($E10&lt;parametros!$T$3,parametros!$T$13,parametros!$U$13)))-'1_geral'!$F10))))))</f>
        <v/>
      </c>
      <c r="AU10" s="14"/>
      <c r="AV10" s="43"/>
      <c r="AW10" s="64" t="str">
        <f>IF(AV$1="","",IF($B10="","",IF(AV10="","",IF(AY$2="ID/Crachá","ID?",IF(AV$3="Função","Função?",(AV10*$F10)*(1+IF($E10&lt;parametros!$I$3,parametros!$I$13,IF($E10&lt;parametros!$J$3,parametros!$J$13,parametros!$K$13))))))))</f>
        <v/>
      </c>
      <c r="AX10" s="58"/>
      <c r="AY10" s="66" t="str">
        <f>IF(AV$1="","",IF($B10="","",IF(AX10="","",IF(AY$2="ID/Crachá","ID?",IF(AV$3="Função","Função?",(AX10*$F10)*((1+IF($E10&lt;parametros!$S$3,parametros!$S$13,IF($E10&lt;parametros!$T$3,parametros!$T$13,parametros!$U$13)))-'1_geral'!$F10))))))</f>
        <v/>
      </c>
      <c r="AZ10" s="14"/>
      <c r="BA10" s="43"/>
      <c r="BB10" s="64" t="str">
        <f>IF(BA$1="","",IF($B10="","",IF(BA10="","",IF(BD$2="ID/Crachá","ID?",IF(BA$3="Função","Função?",(BA10*$F10)*(1+IF($E10&lt;parametros!$I$3,parametros!$I$13,IF($E10&lt;parametros!$J$3,parametros!$J$13,parametros!$K$13))))))))</f>
        <v/>
      </c>
      <c r="BC10" s="58"/>
      <c r="BD10" s="66" t="str">
        <f>IF(BA$1="","",IF($B10="","",IF(BC10="","",IF(BD$2="ID/Crachá","ID?",IF(BA$3="Função","Função?",(BC10*$F10)*((1+IF($E10&lt;parametros!$S$3,parametros!$S$13,IF($E10&lt;parametros!$T$3,parametros!$T$13,parametros!$U$13)))-'1_geral'!$F10))))))</f>
        <v/>
      </c>
      <c r="BE10" s="14"/>
      <c r="BF10" s="43"/>
      <c r="BG10" s="64" t="str">
        <f>IF(BF$1="","",IF($B10="","",IF(BF10="","",IF(BI$2="ID/Crachá","ID?",IF(BF$3="Função","Função?",(BF10*$F10)*(1+IF($E10&lt;parametros!$I$3,parametros!$I$13,IF($E10&lt;parametros!$J$3,parametros!$J$13,parametros!$K$13))))))))</f>
        <v/>
      </c>
      <c r="BH10" s="58"/>
      <c r="BI10" s="66" t="str">
        <f>IF(BF$1="","",IF($B10="","",IF(BH10="","",IF(BI$2="ID/Crachá","ID?",IF(BF$3="Função","Função?",(BH10*$F10)*((1+IF($E10&lt;parametros!$S$3,parametros!$S$13,IF($E10&lt;parametros!$T$3,parametros!$T$13,parametros!$U$13)))-'1_geral'!$F10))))))</f>
        <v/>
      </c>
      <c r="BJ10" s="14"/>
      <c r="BK10" s="43"/>
      <c r="BL10" s="64" t="str">
        <f>IF(BK$1="","",IF($B10="","",IF(BK10="","",IF(BN$2="ID/Crachá","ID?",IF(BK$3="Função","Função?",(BK10*$F10)*(1+IF($E10&lt;parametros!$I$3,parametros!$I$13,IF($E10&lt;parametros!$J$3,parametros!$J$13,parametros!$K$13))))))))</f>
        <v/>
      </c>
      <c r="BM10" s="58"/>
      <c r="BN10" s="66" t="str">
        <f>IF(BK$1="","",IF($B10="","",IF(BM10="","",IF(BN$2="ID/Crachá","ID?",IF(BK$3="Função","Função?",(BM10*$F10)*((1+IF($E10&lt;parametros!$S$3,parametros!$S$13,IF($E10&lt;parametros!$T$3,parametros!$T$13,parametros!$U$13)))-'1_geral'!$F10))))))</f>
        <v/>
      </c>
      <c r="BO10" s="14"/>
      <c r="BP10" s="43"/>
      <c r="BQ10" s="64" t="str">
        <f>IF(BP$1="","",IF($B10="","",IF(BP10="","",IF(BS$2="ID/Crachá","ID?",IF(BP$3="Função","Função?",(BP10*$F10)*(1+IF($E10&lt;parametros!$I$3,parametros!$I$13,IF($E10&lt;parametros!$J$3,parametros!$J$13,parametros!$K$13))))))))</f>
        <v/>
      </c>
      <c r="BR10" s="58"/>
      <c r="BS10" s="66" t="str">
        <f>IF(BP$1="","",IF($B10="","",IF(BR10="","",IF(BS$2="ID/Crachá","ID?",IF(BP$3="Função","Função?",(BR10*$F10)*((1+IF($E10&lt;parametros!$S$3,parametros!$S$13,IF($E10&lt;parametros!$T$3,parametros!$T$13,parametros!$U$13)))-'1_geral'!$F10))))))</f>
        <v/>
      </c>
      <c r="BT10" s="14"/>
      <c r="BU10" s="43"/>
      <c r="BV10" s="64" t="str">
        <f>IF(BU$1="","",IF($B10="","",IF(BU10="","",IF(BX$2="ID/Crachá","ID?",IF(BU$3="Função","Função?",(BU10*$F10)*(1+IF($E10&lt;parametros!$I$3,parametros!$I$13,IF($E10&lt;parametros!$J$3,parametros!$J$13,parametros!$K$13))))))))</f>
        <v/>
      </c>
      <c r="BW10" s="58"/>
      <c r="BX10" s="66" t="str">
        <f>IF(BU$1="","",IF($B10="","",IF(BW10="","",IF(BX$2="ID/Crachá","ID?",IF(BU$3="Função","Função?",(BW10*$F10)*((1+IF($E10&lt;parametros!$S$3,parametros!$S$13,IF($E10&lt;parametros!$T$3,parametros!$T$13,parametros!$U$13)))-'1_geral'!$F10))))))</f>
        <v/>
      </c>
      <c r="BY10" s="14"/>
      <c r="BZ10" s="43"/>
      <c r="CA10" s="64" t="str">
        <f>IF(BZ$1="","",IF($B10="","",IF(BZ10="","",IF(CC$2="ID/Crachá","ID?",IF(BZ$3="Função","Função?",(BZ10*$F10)*(1+IF($E10&lt;parametros!$I$3,parametros!$I$13,IF($E10&lt;parametros!$J$3,parametros!$J$13,parametros!$K$13))))))))</f>
        <v/>
      </c>
      <c r="CB10" s="58"/>
      <c r="CC10" s="66" t="str">
        <f>IF(BZ$1="","",IF($B10="","",IF(CB10="","",IF(CC$2="ID/Crachá","ID?",IF(BZ$3="Função","Função?",(CB10*$F10)*((1+IF($E10&lt;parametros!$S$3,parametros!$S$13,IF($E10&lt;parametros!$T$3,parametros!$T$13,parametros!$U$13)))-'1_geral'!$F10))))))</f>
        <v/>
      </c>
      <c r="CD10" s="14"/>
      <c r="CE10" s="43"/>
      <c r="CF10" s="64" t="str">
        <f>IF(CE$1="","",IF($B10="","",IF(CE10="","",IF(CH$2="ID/Crachá","ID?",IF(CE$3="Função","Função?",(CE10*$F10)*(1+IF($E10&lt;parametros!$I$3,parametros!$I$13,IF($E10&lt;parametros!$J$3,parametros!$J$13,parametros!$K$13))))))))</f>
        <v/>
      </c>
      <c r="CG10" s="58"/>
      <c r="CH10" s="66" t="str">
        <f>IF(CE$1="","",IF($B10="","",IF(CG10="","",IF(CH$2="ID/Crachá","ID?",IF(CE$3="Função","Função?",(CG10*$F10)*((1+IF($E10&lt;parametros!$S$3,parametros!$S$13,IF($E10&lt;parametros!$T$3,parametros!$T$13,parametros!$U$13)))-'1_geral'!$F10))))))</f>
        <v/>
      </c>
      <c r="CI10" s="14"/>
      <c r="CJ10" s="43"/>
      <c r="CK10" s="64" t="str">
        <f>IF(CJ$1="","",IF($B10="","",IF(CJ10="","",IF(CM$2="ID/Crachá","ID?",IF(CJ$3="Função","Função?",(CJ10*$F10)*(1+IF($E10&lt;parametros!$I$3,parametros!$I$13,IF($E10&lt;parametros!$J$3,parametros!$J$13,parametros!$K$13))))))))</f>
        <v/>
      </c>
      <c r="CL10" s="58"/>
      <c r="CM10" s="66" t="str">
        <f>IF(CJ$1="","",IF($B10="","",IF(CL10="","",IF(CM$2="ID/Crachá","ID?",IF(CJ$3="Função","Função?",(CL10*$F10)*((1+IF($E10&lt;parametros!$S$3,parametros!$S$13,IF($E10&lt;parametros!$T$3,parametros!$T$13,parametros!$U$13)))-'1_geral'!$F10))))))</f>
        <v/>
      </c>
      <c r="CN10" s="14"/>
      <c r="CO10" s="43"/>
      <c r="CP10" s="64" t="str">
        <f>IF(CO$1="","",IF($B10="","",IF(CO10="","",IF(CR$2="ID/Crachá","ID?",IF(CO$3="Função","Função?",(CO10*$F10)*(1+IF($E10&lt;parametros!$I$3,parametros!$I$13,IF($E10&lt;parametros!$J$3,parametros!$J$13,parametros!$K$13))))))))</f>
        <v/>
      </c>
      <c r="CQ10" s="58"/>
      <c r="CR10" s="66" t="str">
        <f>IF(CO$1="","",IF($B10="","",IF(CQ10="","",IF(CR$2="ID/Crachá","ID?",IF(CO$3="Função","Função?",(CQ10*$F10)*((1+IF($E10&lt;parametros!$S$3,parametros!$S$13,IF($E10&lt;parametros!$T$3,parametros!$T$13,parametros!$U$13)))-'1_geral'!$F10))))))</f>
        <v/>
      </c>
      <c r="CS10" s="14"/>
      <c r="CT10" s="43"/>
      <c r="CU10" s="64" t="str">
        <f>IF(CT$1="","",IF($B10="","",IF(CT10="","",IF(CW$2="ID/Crachá","ID?",IF(CT$3="Função","Função?",(CT10*$F10)*(1+IF($E10&lt;parametros!$I$3,parametros!$I$13,IF($E10&lt;parametros!$J$3,parametros!$J$13,parametros!$K$13))))))))</f>
        <v/>
      </c>
      <c r="CV10" s="58"/>
      <c r="CW10" s="66" t="str">
        <f>IF(CT$1="","",IF($B10="","",IF(CV10="","",IF(CW$2="ID/Crachá","ID?",IF(CT$3="Função","Função?",(CV10*$F10)*((1+IF($E10&lt;parametros!$S$3,parametros!$S$13,IF($E10&lt;parametros!$T$3,parametros!$T$13,parametros!$U$13)))-'1_geral'!$F10))))))</f>
        <v/>
      </c>
      <c r="CX10" s="14"/>
      <c r="CY10" s="43"/>
      <c r="CZ10" s="64" t="str">
        <f>IF(CY$1="","",IF($B10="","",IF(CY10="","",IF(DB$2="ID/Crachá","ID?",IF(CY$3="Função","Função?",(CY10*$F10)*(1+IF($E10&lt;parametros!$I$3,parametros!$I$13,IF($E10&lt;parametros!$J$3,parametros!$J$13,parametros!$K$13))))))))</f>
        <v/>
      </c>
      <c r="DA10" s="58"/>
      <c r="DB10" s="66" t="str">
        <f>IF(CY$1="","",IF($B10="","",IF(DA10="","",IF(DB$2="ID/Crachá","ID?",IF(CY$3="Função","Função?",(DA10*$F10)*((1+IF($E10&lt;parametros!$S$3,parametros!$S$13,IF($E10&lt;parametros!$T$3,parametros!$T$13,parametros!$U$13)))-'1_geral'!$F10))))))</f>
        <v/>
      </c>
      <c r="DC10" s="14"/>
      <c r="DD10" s="43"/>
      <c r="DE10" s="64" t="str">
        <f>IF(DD$1="","",IF($B10="","",IF(DD10="","",IF(DG$2="ID/Crachá","ID?",IF(DD$3="Função","Função?",(DD10*$F10)*(1+IF($E10&lt;parametros!$I$3,parametros!$I$13,IF($E10&lt;parametros!$J$3,parametros!$J$13,parametros!$K$13))))))))</f>
        <v/>
      </c>
      <c r="DF10" s="58"/>
      <c r="DG10" s="66" t="str">
        <f>IF(DD$1="","",IF($B10="","",IF(DF10="","",IF(DG$2="ID/Crachá","ID?",IF(DD$3="Função","Função?",(DF10*$F10)*((1+IF($E10&lt;parametros!$S$3,parametros!$S$13,IF($E10&lt;parametros!$T$3,parametros!$T$13,parametros!$U$13)))-'1_geral'!$F10))))))</f>
        <v/>
      </c>
      <c r="DH10" s="14"/>
      <c r="DI10" s="43"/>
      <c r="DJ10" s="64" t="str">
        <f>IF(DI$1="","",IF($B10="","",IF(DI10="","",IF(DL$2="ID/Crachá","ID?",IF(DI$3="Função","Função?",(DI10*$F10)*(1+IF($E10&lt;parametros!$I$3,parametros!$I$13,IF($E10&lt;parametros!$J$3,parametros!$J$13,parametros!$K$13))))))))</f>
        <v/>
      </c>
      <c r="DK10" s="58"/>
      <c r="DL10" s="66" t="str">
        <f>IF(DI$1="","",IF($B10="","",IF(DK10="","",IF(DL$2="ID/Crachá","ID?",IF(DI$3="Função","Função?",(DK10*$F10)*((1+IF($E10&lt;parametros!$S$3,parametros!$S$13,IF($E10&lt;parametros!$T$3,parametros!$T$13,parametros!$U$13)))-'1_geral'!$F10))))))</f>
        <v/>
      </c>
      <c r="DM10" s="14"/>
      <c r="DN10" s="43"/>
      <c r="DO10" s="64" t="str">
        <f>IF(DN$1="","",IF($B10="","",IF(DN10="","",IF(DQ$2="ID/Crachá","ID?",IF(DN$3="Função","Função?",(DN10*$F10)*(1+IF($E10&lt;parametros!$I$3,parametros!$I$13,IF($E10&lt;parametros!$J$3,parametros!$J$13,parametros!$K$13))))))))</f>
        <v/>
      </c>
      <c r="DP10" s="58"/>
      <c r="DQ10" s="66" t="str">
        <f>IF(DN$1="","",IF($B10="","",IF(DP10="","",IF(DQ$2="ID/Crachá","ID?",IF(DN$3="Função","Função?",(DP10*$F10)*((1+IF($E10&lt;parametros!$S$3,parametros!$S$13,IF($E10&lt;parametros!$T$3,parametros!$T$13,parametros!$U$13)))-'1_geral'!$F10))))))</f>
        <v/>
      </c>
      <c r="DR10" s="14"/>
      <c r="DS10" s="43"/>
      <c r="DT10" s="64" t="str">
        <f>IF(DS$1="","",IF($B10="","",IF(DS10="","",IF(DV$2="ID/Crachá","ID?",IF(DS$3="Função","Função?",(DS10*$F10)*(1+IF($E10&lt;parametros!$I$3,parametros!$I$13,IF($E10&lt;parametros!$J$3,parametros!$J$13,parametros!$K$13))))))))</f>
        <v/>
      </c>
      <c r="DU10" s="58"/>
      <c r="DV10" s="66" t="str">
        <f>IF(DS$1="","",IF($B10="","",IF(DU10="","",IF(DV$2="ID/Crachá","ID?",IF(DS$3="Função","Função?",(DU10*$F10)*((1+IF($E10&lt;parametros!$S$3,parametros!$S$13,IF($E10&lt;parametros!$T$3,parametros!$T$13,parametros!$U$13)))-'1_geral'!$F10))))))</f>
        <v/>
      </c>
      <c r="DW10" s="14"/>
      <c r="DX10" s="43"/>
      <c r="DY10" s="64" t="str">
        <f>IF(DX$1="","",IF($B10="","",IF(DX10="","",IF(EA$2="ID/Crachá","ID?",IF(DX$3="Função","Função?",(DX10*$F10)*(1+IF($E10&lt;parametros!$I$3,parametros!$I$13,IF($E10&lt;parametros!$J$3,parametros!$J$13,parametros!$K$13))))))))</f>
        <v/>
      </c>
      <c r="DZ10" s="58"/>
      <c r="EA10" s="66" t="str">
        <f>IF(DX$1="","",IF($B10="","",IF(DZ10="","",IF(EA$2="ID/Crachá","ID?",IF(DX$3="Função","Função?",(DZ10*$F10)*((1+IF($E10&lt;parametros!$S$3,parametros!$S$13,IF($E10&lt;parametros!$T$3,parametros!$T$13,parametros!$U$13)))-'1_geral'!$F10))))))</f>
        <v/>
      </c>
      <c r="EB10" s="14"/>
      <c r="EC10" s="43"/>
      <c r="ED10" s="64" t="str">
        <f>IF(EC$1="","",IF($B10="","",IF(EC10="","",IF(EF$2="ID/Crachá","ID?",IF(EC$3="Função","Função?",(EC10*$F10)*(1+IF($E10&lt;parametros!$I$3,parametros!$I$13,IF($E10&lt;parametros!$J$3,parametros!$J$13,parametros!$K$13))))))))</f>
        <v/>
      </c>
      <c r="EE10" s="58"/>
      <c r="EF10" s="66" t="str">
        <f>IF(EC$1="","",IF($B10="","",IF(EE10="","",IF(EF$2="ID/Crachá","ID?",IF(EC$3="Função","Função?",(EE10*$F10)*((1+IF($E10&lt;parametros!$S$3,parametros!$S$13,IF($E10&lt;parametros!$T$3,parametros!$T$13,parametros!$U$13)))-'1_geral'!$F10))))))</f>
        <v/>
      </c>
      <c r="EG10" s="14"/>
      <c r="EH10" s="43"/>
      <c r="EI10" s="64" t="str">
        <f>IF(EH$1="","",IF($B10="","",IF(EH10="","",IF(EK$2="ID/Crachá","ID?",IF(EH$3="Função","Função?",(EH10*$F10)*(1+IF($E10&lt;parametros!$I$3,parametros!$I$13,IF($E10&lt;parametros!$J$3,parametros!$J$13,parametros!$K$13))))))))</f>
        <v/>
      </c>
      <c r="EJ10" s="58"/>
      <c r="EK10" s="66" t="str">
        <f>IF(EH$1="","",IF($B10="","",IF(EJ10="","",IF(EK$2="ID/Crachá","ID?",IF(EH$3="Função","Função?",(EJ10*$F10)*((1+IF($E10&lt;parametros!$S$3,parametros!$S$13,IF($E10&lt;parametros!$T$3,parametros!$T$13,parametros!$U$13)))-'1_geral'!$F10))))))</f>
        <v/>
      </c>
      <c r="EL10" s="14"/>
      <c r="EM10" s="43"/>
      <c r="EN10" s="64" t="str">
        <f>IF(EM$1="","",IF($B10="","",IF(EM10="","",IF(EP$2="ID/Crachá","ID?",IF(EM$3="Função","Função?",(EM10*$F10)*(1+IF($E10&lt;parametros!$I$3,parametros!$I$13,IF($E10&lt;parametros!$J$3,parametros!$J$13,parametros!$K$13))))))))</f>
        <v/>
      </c>
      <c r="EO10" s="58"/>
      <c r="EP10" s="66" t="str">
        <f>IF(EM$1="","",IF($B10="","",IF(EO10="","",IF(EP$2="ID/Crachá","ID?",IF(EM$3="Função","Função?",(EO10*$F10)*((1+IF($E10&lt;parametros!$S$3,parametros!$S$13,IF($E10&lt;parametros!$T$3,parametros!$T$13,parametros!$U$13)))-'1_geral'!$F10))))))</f>
        <v/>
      </c>
      <c r="EQ10" s="14"/>
      <c r="ER10" s="43"/>
      <c r="ES10" s="64" t="str">
        <f>IF(ER$1="","",IF($B10="","",IF(ER10="","",IF(EU$2="ID/Crachá","ID?",IF(ER$3="Função","Função?",(ER10*$F10)*(1+IF($E10&lt;parametros!$I$3,parametros!$I$13,IF($E10&lt;parametros!$J$3,parametros!$J$13,parametros!$K$13))))))))</f>
        <v/>
      </c>
      <c r="ET10" s="58"/>
      <c r="EU10" s="66" t="str">
        <f>IF(ER$1="","",IF($B10="","",IF(ET10="","",IF(EU$2="ID/Crachá","ID?",IF(ER$3="Função","Função?",(ET10*$F10)*((1+IF($E10&lt;parametros!$S$3,parametros!$S$13,IF($E10&lt;parametros!$T$3,parametros!$T$13,parametros!$U$13)))-'1_geral'!$F10))))))</f>
        <v/>
      </c>
      <c r="EV10" s="14"/>
      <c r="EW10" s="43"/>
      <c r="EX10" s="64" t="str">
        <f>IF(EW$1="","",IF($B10="","",IF(EW10="","",IF(EZ$2="ID/Crachá","ID?",IF(EW$3="Função","Função?",(EW10*$F10)*(1+IF($E10&lt;parametros!$I$3,parametros!$I$13,IF($E10&lt;parametros!$J$3,parametros!$J$13,parametros!$K$13))))))))</f>
        <v/>
      </c>
      <c r="EY10" s="58"/>
      <c r="EZ10" s="66" t="str">
        <f>IF(EW$1="","",IF($B10="","",IF(EY10="","",IF(EZ$2="ID/Crachá","ID?",IF(EW$3="Função","Função?",(EY10*$F10)*((1+IF($E10&lt;parametros!$S$3,parametros!$S$13,IF($E10&lt;parametros!$T$3,parametros!$T$13,parametros!$U$13)))-'1_geral'!$F10))))))</f>
        <v/>
      </c>
      <c r="FA10" s="14"/>
      <c r="FB10" s="43"/>
      <c r="FC10" s="64" t="str">
        <f>IF(FB$1="","",IF($B10="","",IF(FB10="","",IF(FE$2="ID/Crachá","ID?",IF(FB$3="Função","Função?",(FB10*$F10)*(1+IF($E10&lt;parametros!$I$3,parametros!$I$13,IF($E10&lt;parametros!$J$3,parametros!$J$13,parametros!$K$13))))))))</f>
        <v/>
      </c>
      <c r="FD10" s="58"/>
      <c r="FE10" s="66" t="str">
        <f>IF(FB$1="","",IF($B10="","",IF(FD10="","",IF(FE$2="ID/Crachá","ID?",IF(FB$3="Função","Função?",(FD10*$F10)*((1+IF($E10&lt;parametros!$S$3,parametros!$S$13,IF($E10&lt;parametros!$T$3,parametros!$T$13,parametros!$U$13)))-'1_geral'!$F10))))))</f>
        <v/>
      </c>
      <c r="FF10" s="14"/>
      <c r="FG10" s="79" t="str">
        <f>IF(B10="","",SUM(N10,S10,X10,AC10,AH10,AM10,AR10,AW10,BB10,BG10,BL10,BQ10,BV10,CA10,CF10,CK10,CP10,CU10,CZ10,DE10,DJ10,DO10,DT10,DY10,ED10,EI10,EN10,ES10,EX10,FC10)*K10/1)</f>
        <v/>
      </c>
      <c r="FH10" s="101" t="str">
        <f t="shared" ref="FH10:FH41" si="3">IF(B10="","",SUM(M10,R10,W10,AB10,AG10,AL10,AQ10,AV10,BA10,BF10,BK10,BP10,BU10,BZ10,CE10,CJ10,CO10,CT10,CY10,DD10,DI10,DN10,DS10,DX10,EC10,EH10,EM10,ER10,EW10,FB10))</f>
        <v/>
      </c>
      <c r="FI10" s="72" t="str">
        <f>IF(B10="","",SUM(P10,U10,Z10,AE10,AJ10,AO10,AT10,AY10,BD10,BI10,BN10,BS10,BX10,CC10,CH10,CM10,CR10,CW10,DB10,DG10,DL10,DQ10,DV10,EA10,EF10,EK10,EP10,EU10,EZ10,FE10)*K10/1)</f>
        <v/>
      </c>
      <c r="FJ10" s="83" t="str">
        <f t="shared" ref="FJ10:FJ41" si="4">IF(B10="","",SUM(O10,T10,Y10,AD10,AI10,AN10,AS10,AX10,BC10,BH10,BM10,BR10,BW10,CB10,CG10,CL10,CQ10,CV10,DA10,DF10,DK10,DP10,DU10,DZ10,EE10,EJ10,EO10,ET10,EY10,FD10))</f>
        <v/>
      </c>
      <c r="FK10" s="255" t="str">
        <f>IF(B10="","",SUM(IF(SUM(N10,P10)&gt;0,1,0),IF(SUM(S10,U10)&gt;0,1,0),IF(SUM(X10,Z10)&gt;0,1,0),IF(SUM(AC10,AE10)&gt;0,1,0),IF(SUM(AH10,AJ10)&gt;0,1,0),IF(SUM(AM10,AO10)&gt;0,1,0),IF(SUM(AR10,AT10)&gt;0,1,0),IF(SUM(AW10,AY10)&gt;0,1,0),IF(SUM(BB10,BD10)&gt;0,1,0),IF(SUM(BG10,BI10)&gt;0,1,0),IF(SUM(BL10,BN10)&gt;0,1,0),IF(SUM(BQ10,BS10)&gt;0,1,0),IF(SUM(BV10,BX10)&gt;0,1,0),IF(SUM(CA10,CC10)&gt;0,1,0),IF(SUM(CF10,CH10)&gt;0,1,0),IF(SUM(CK10,CM10)&gt;0,1,0),IF(SUM(CP10,CR10)&gt;0,1,0),IF(SUM(CU10,CW10)&gt;0,1,0),IF(SUM(CZ10,DB10)&gt;0,1,0),IF(SUM(DE10,DG10)&gt;0,1,0),IF(SUM(DJ10,DL10)&gt;0,1,0),IF(SUM(DO10,DQ10)&gt;0,1,0),IF(SUM(DT10,DV10)&gt;0,1,0),IF(SUM(DY10,EA10)&gt;0,1,0),IF(SUM(ED10,EF10)&gt;0,1,0),IF(SUM(EI10,EK10)&gt;0,1,0),IF(SUM(EN10,EP10)&gt;0,1,0),IF(SUM(ES10,EU10)&gt;0,1,0),IF(SUM(EX10,EZ10)&gt;0,1,0),IF(SUM(FC10,FE10)&gt;0,1,0)))</f>
        <v/>
      </c>
      <c r="FL10" s="1"/>
    </row>
    <row r="11" spans="1:168" ht="15" customHeight="1" x14ac:dyDescent="0.25">
      <c r="A11" s="325" t="str">
        <f>IF('1_geral'!D11="","",'1_geral'!A11)</f>
        <v/>
      </c>
      <c r="B11" s="114" t="str">
        <f>IF('1_geral'!D11="","",'1_geral'!D11)</f>
        <v/>
      </c>
      <c r="C11" s="349" t="str">
        <f>IF(B11="","",1/VLOOKUP('1_geral'!G11,apoio!P:X,9,0))</f>
        <v/>
      </c>
      <c r="D11" s="351" t="str">
        <f>IF(B11="","",'1_geral'!J11)</f>
        <v/>
      </c>
      <c r="E11" s="473" t="str">
        <f>IF(B11="","",'1_geral'!M11*'1_geral'!L11)</f>
        <v/>
      </c>
      <c r="F11" s="351" t="str">
        <f>IF(B11="","",D11*E11*C11*'1_geral'!N11)</f>
        <v/>
      </c>
      <c r="G11" s="351" t="str">
        <f t="shared" ref="G11:G59" si="5">IF(B11="","",IFERROR(SUM(N11,S11,X11,AC11,AH11,AM11,AR11,AW11,BB11,BG11,BL11,BQ11,BV11,CA11,CF11,CK11,CP11,CU11,CZ11,DE11,DJ11,DO11,DT11,DY11,ED11,EI11,EN11,ES11,EX11,FC11)+SUM(P11,U11,Z11,AE11,AJ11,AO11,AT11,AY11,BD11,BI11,BN11,BS11,BX11,CC11,CH11,CM11,CR11,CW11,DB11,DG11,DL11,DQ11,DV11,EA11,EF11,EK11,EP11,EU11,EZ11,FE11),0))</f>
        <v/>
      </c>
      <c r="H11" s="61" t="str">
        <f t="shared" ref="H11:H59" si="6">IF(B11="","",IF((G11-F11)/F11=-1,0,IFERROR((G11-F11)/F11,"")))</f>
        <v/>
      </c>
      <c r="I11" s="350" t="str">
        <f t="shared" ref="I11:I59" si="7">E11</f>
        <v/>
      </c>
      <c r="J11" s="67" t="str">
        <f t="shared" si="1"/>
        <v/>
      </c>
      <c r="K11" s="61" t="str">
        <f t="shared" si="2"/>
        <v/>
      </c>
      <c r="M11" s="63"/>
      <c r="N11" s="31" t="str">
        <f>IF(M$1="","",IF($B11="","",IF(M11="","",IF(P$2="ID/Crachá","ID?",IF(M$3="Função","Função?",(M11*$F11)*(1+IF($E11&lt;parametros!$I$3,parametros!$I$13,IF($E11&lt;parametros!$J$3,parametros!$J$13,parametros!$K$13))))))))</f>
        <v/>
      </c>
      <c r="O11" s="57"/>
      <c r="P11" s="31" t="str">
        <f>IF(M$1="","",IF($B11="","",IF(O11="","",IF(P$2="ID/Crachá","ID?",IF(M$3="Função","Função?",(O11*$F11)*((1+IF($E11&lt;parametros!$S$3,parametros!$S$13,IF($E11&lt;parametros!$T$3,parametros!$T$13,parametros!$U$13)))-'1_geral'!$F11))))))</f>
        <v/>
      </c>
      <c r="R11" s="63"/>
      <c r="S11" s="31" t="str">
        <f>IF(R$1="","",IF($B11="","",IF(R11="","",IF(U$2="ID/Crachá","ID?",IF(R$3="Função","Função?",(R11*$F11)*(1+IF($E11&lt;parametros!$I$3,parametros!$I$13,IF($E11&lt;parametros!$J$3,parametros!$J$13,parametros!$K$13))))))))</f>
        <v/>
      </c>
      <c r="T11" s="57"/>
      <c r="U11" s="31" t="str">
        <f>IF(R$1="","",IF($B11="","",IF(T11="","",IF(U$2="ID/Crachá","ID?",IF(R$3="Função","Função?",(T11*$F11)*((1+IF($E11&lt;parametros!$S$3,parametros!$S$13,IF($E11&lt;parametros!$T$3,parametros!$T$13,parametros!$U$13)))-'1_geral'!$F11))))))</f>
        <v/>
      </c>
      <c r="W11" s="63"/>
      <c r="X11" s="31" t="str">
        <f>IF(W$1="","",IF($B11="","",IF(W11="","",IF(Z$2="ID/Crachá","ID?",IF(W$3="Função","Função?",(W11*$F11)*(1+IF($E11&lt;parametros!$I$3,parametros!$I$13,IF($E11&lt;parametros!$J$3,parametros!$J$13,parametros!$K$13))))))))</f>
        <v/>
      </c>
      <c r="Y11" s="57"/>
      <c r="Z11" s="31" t="str">
        <f>IF(W$1="","",IF($B11="","",IF(Y11="","",IF(Z$2="ID/Crachá","ID?",IF(W$3="Função","Função?",(Y11*$F11)*((1+IF($E11&lt;parametros!$S$3,parametros!$S$13,IF($E11&lt;parametros!$T$3,parametros!$T$13,parametros!$U$13)))-'1_geral'!$F11))))))</f>
        <v/>
      </c>
      <c r="AB11" s="63"/>
      <c r="AC11" s="31" t="str">
        <f>IF(AB$1="","",IF($B11="","",IF(AB11="","",IF(AE$2="ID/Crachá","ID?",IF(AB$3="Função","Função?",(AB11*$F11)*(1+IF($E11&lt;parametros!$I$3,parametros!$I$13,IF($E11&lt;parametros!$J$3,parametros!$J$13,parametros!$K$13))))))))</f>
        <v/>
      </c>
      <c r="AD11" s="57"/>
      <c r="AE11" s="31" t="str">
        <f>IF(AB$1="","",IF($B11="","",IF(AD11="","",IF(AE$2="ID/Crachá","ID?",IF(AB$3="Função","Função?",(AD11*$F11)*((1+IF($E11&lt;parametros!$S$3,parametros!$S$13,IF($E11&lt;parametros!$T$3,parametros!$T$13,parametros!$U$13)))-'1_geral'!$F11))))))</f>
        <v/>
      </c>
      <c r="AG11" s="63"/>
      <c r="AH11" s="31" t="str">
        <f>IF(AG$1="","",IF($B11="","",IF(AG11="","",IF(AJ$2="ID/Crachá","ID?",IF(AG$3="Função","Função?",(AG11*$F11)*(1+IF($E11&lt;parametros!$I$3,parametros!$I$13,IF($E11&lt;parametros!$J$3,parametros!$J$13,parametros!$K$13))))))))</f>
        <v/>
      </c>
      <c r="AI11" s="57"/>
      <c r="AJ11" s="31" t="str">
        <f>IF(AG$1="","",IF($B11="","",IF(AI11="","",IF(AJ$2="ID/Crachá","ID?",IF(AG$3="Função","Função?",(AI11*$F11)*((1+IF($E11&lt;parametros!$S$3,parametros!$S$13,IF($E11&lt;parametros!$T$3,parametros!$T$13,parametros!$U$13)))-'1_geral'!$F11))))))</f>
        <v/>
      </c>
      <c r="AL11" s="63"/>
      <c r="AM11" s="31" t="str">
        <f>IF(AL$1="","",IF($B11="","",IF(AL11="","",IF(AO$2="ID/Crachá","ID?",IF(AL$3="Função","Função?",(AL11*$F11)*(1+IF($E11&lt;parametros!$I$3,parametros!$I$13,IF($E11&lt;parametros!$J$3,parametros!$J$13,parametros!$K$13))))))))</f>
        <v/>
      </c>
      <c r="AN11" s="57"/>
      <c r="AO11" s="31" t="str">
        <f>IF(AL$1="","",IF($B11="","",IF(AN11="","",IF(AO$2="ID/Crachá","ID?",IF(AL$3="Função","Função?",(AN11*$F11)*((1+IF($E11&lt;parametros!$S$3,parametros!$S$13,IF($E11&lt;parametros!$T$3,parametros!$T$13,parametros!$U$13)))-'1_geral'!$F11))))))</f>
        <v/>
      </c>
      <c r="AQ11" s="63"/>
      <c r="AR11" s="31" t="str">
        <f>IF(AQ$1="","",IF($B11="","",IF(AQ11="","",IF(AT$2="ID/Crachá","ID?",IF(AQ$3="Função","Função?",(AQ11*$F11)*(1+IF($E11&lt;parametros!$I$3,parametros!$I$13,IF($E11&lt;parametros!$J$3,parametros!$J$13,parametros!$K$13))))))))</f>
        <v/>
      </c>
      <c r="AS11" s="57"/>
      <c r="AT11" s="31" t="str">
        <f>IF(AQ$1="","",IF($B11="","",IF(AS11="","",IF(AT$2="ID/Crachá","ID?",IF(AQ$3="Função","Função?",(AS11*$F11)*((1+IF($E11&lt;parametros!$S$3,parametros!$S$13,IF($E11&lt;parametros!$T$3,parametros!$T$13,parametros!$U$13)))-'1_geral'!$F11))))))</f>
        <v/>
      </c>
      <c r="AV11" s="63"/>
      <c r="AW11" s="31" t="str">
        <f>IF(AV$1="","",IF($B11="","",IF(AV11="","",IF(AY$2="ID/Crachá","ID?",IF(AV$3="Função","Função?",(AV11*$F11)*(1+IF($E11&lt;parametros!$I$3,parametros!$I$13,IF($E11&lt;parametros!$J$3,parametros!$J$13,parametros!$K$13))))))))</f>
        <v/>
      </c>
      <c r="AX11" s="57"/>
      <c r="AY11" s="31" t="str">
        <f>IF(AV$1="","",IF($B11="","",IF(AX11="","",IF(AY$2="ID/Crachá","ID?",IF(AV$3="Função","Função?",(AX11*$F11)*((1+IF($E11&lt;parametros!$S$3,parametros!$S$13,IF($E11&lt;parametros!$T$3,parametros!$T$13,parametros!$U$13)))-'1_geral'!$F11))))))</f>
        <v/>
      </c>
      <c r="BA11" s="63"/>
      <c r="BB11" s="31" t="str">
        <f>IF(BA$1="","",IF($B11="","",IF(BA11="","",IF(BD$2="ID/Crachá","ID?",IF(BA$3="Função","Função?",(BA11*$F11)*(1+IF($E11&lt;parametros!$I$3,parametros!$I$13,IF($E11&lt;parametros!$J$3,parametros!$J$13,parametros!$K$13))))))))</f>
        <v/>
      </c>
      <c r="BC11" s="57"/>
      <c r="BD11" s="31" t="str">
        <f>IF(BA$1="","",IF($B11="","",IF(BC11="","",IF(BD$2="ID/Crachá","ID?",IF(BA$3="Função","Função?",(BC11*$F11)*((1+IF($E11&lt;parametros!$S$3,parametros!$S$13,IF($E11&lt;parametros!$T$3,parametros!$T$13,parametros!$U$13)))-'1_geral'!$F11))))))</f>
        <v/>
      </c>
      <c r="BF11" s="63"/>
      <c r="BG11" s="31" t="str">
        <f>IF(BF$1="","",IF($B11="","",IF(BF11="","",IF(BI$2="ID/Crachá","ID?",IF(BF$3="Função","Função?",(BF11*$F11)*(1+IF($E11&lt;parametros!$I$3,parametros!$I$13,IF($E11&lt;parametros!$J$3,parametros!$J$13,parametros!$K$13))))))))</f>
        <v/>
      </c>
      <c r="BH11" s="57"/>
      <c r="BI11" s="31" t="str">
        <f>IF(BF$1="","",IF($B11="","",IF(BH11="","",IF(BI$2="ID/Crachá","ID?",IF(BF$3="Função","Função?",(BH11*$F11)*((1+IF($E11&lt;parametros!$S$3,parametros!$S$13,IF($E11&lt;parametros!$T$3,parametros!$T$13,parametros!$U$13)))-'1_geral'!$F11))))))</f>
        <v/>
      </c>
      <c r="BK11" s="63"/>
      <c r="BL11" s="31" t="str">
        <f>IF(BK$1="","",IF($B11="","",IF(BK11="","",IF(BN$2="ID/Crachá","ID?",IF(BK$3="Função","Função?",(BK11*$F11)*(1+IF($E11&lt;parametros!$I$3,parametros!$I$13,IF($E11&lt;parametros!$J$3,parametros!$J$13,parametros!$K$13))))))))</f>
        <v/>
      </c>
      <c r="BM11" s="57"/>
      <c r="BN11" s="31" t="str">
        <f>IF(BK$1="","",IF($B11="","",IF(BM11="","",IF(BN$2="ID/Crachá","ID?",IF(BK$3="Função","Função?",(BM11*$F11)*((1+IF($E11&lt;parametros!$S$3,parametros!$S$13,IF($E11&lt;parametros!$T$3,parametros!$T$13,parametros!$U$13)))-'1_geral'!$F11))))))</f>
        <v/>
      </c>
      <c r="BP11" s="63"/>
      <c r="BQ11" s="31" t="str">
        <f>IF(BP$1="","",IF($B11="","",IF(BP11="","",IF(BS$2="ID/Crachá","ID?",IF(BP$3="Função","Função?",(BP11*$F11)*(1+IF($E11&lt;parametros!$I$3,parametros!$I$13,IF($E11&lt;parametros!$J$3,parametros!$J$13,parametros!$K$13))))))))</f>
        <v/>
      </c>
      <c r="BR11" s="57"/>
      <c r="BS11" s="31" t="str">
        <f>IF(BP$1="","",IF($B11="","",IF(BR11="","",IF(BS$2="ID/Crachá","ID?",IF(BP$3="Função","Função?",(BR11*$F11)*((1+IF($E11&lt;parametros!$S$3,parametros!$S$13,IF($E11&lt;parametros!$T$3,parametros!$T$13,parametros!$U$13)))-'1_geral'!$F11))))))</f>
        <v/>
      </c>
      <c r="BU11" s="63"/>
      <c r="BV11" s="31" t="str">
        <f>IF(BU$1="","",IF($B11="","",IF(BU11="","",IF(BX$2="ID/Crachá","ID?",IF(BU$3="Função","Função?",(BU11*$F11)*(1+IF($E11&lt;parametros!$I$3,parametros!$I$13,IF($E11&lt;parametros!$J$3,parametros!$J$13,parametros!$K$13))))))))</f>
        <v/>
      </c>
      <c r="BW11" s="57"/>
      <c r="BX11" s="31" t="str">
        <f>IF(BU$1="","",IF($B11="","",IF(BW11="","",IF(BX$2="ID/Crachá","ID?",IF(BU$3="Função","Função?",(BW11*$F11)*((1+IF($E11&lt;parametros!$S$3,parametros!$S$13,IF($E11&lt;parametros!$T$3,parametros!$T$13,parametros!$U$13)))-'1_geral'!$F11))))))</f>
        <v/>
      </c>
      <c r="BZ11" s="63"/>
      <c r="CA11" s="31" t="str">
        <f>IF(BZ$1="","",IF($B11="","",IF(BZ11="","",IF(CC$2="ID/Crachá","ID?",IF(BZ$3="Função","Função?",(BZ11*$F11)*(1+IF($E11&lt;parametros!$I$3,parametros!$I$13,IF($E11&lt;parametros!$J$3,parametros!$J$13,parametros!$K$13))))))))</f>
        <v/>
      </c>
      <c r="CB11" s="57"/>
      <c r="CC11" s="31" t="str">
        <f>IF(BZ$1="","",IF($B11="","",IF(CB11="","",IF(CC$2="ID/Crachá","ID?",IF(BZ$3="Função","Função?",(CB11*$F11)*((1+IF($E11&lt;parametros!$S$3,parametros!$S$13,IF($E11&lt;parametros!$T$3,parametros!$T$13,parametros!$U$13)))-'1_geral'!$F11))))))</f>
        <v/>
      </c>
      <c r="CE11" s="63"/>
      <c r="CF11" s="31" t="str">
        <f>IF(CE$1="","",IF($B11="","",IF(CE11="","",IF(CH$2="ID/Crachá","ID?",IF(CE$3="Função","Função?",(CE11*$F11)*(1+IF($E11&lt;parametros!$I$3,parametros!$I$13,IF($E11&lt;parametros!$J$3,parametros!$J$13,parametros!$K$13))))))))</f>
        <v/>
      </c>
      <c r="CG11" s="57"/>
      <c r="CH11" s="31" t="str">
        <f>IF(CE$1="","",IF($B11="","",IF(CG11="","",IF(CH$2="ID/Crachá","ID?",IF(CE$3="Função","Função?",(CG11*$F11)*((1+IF($E11&lt;parametros!$S$3,parametros!$S$13,IF($E11&lt;parametros!$T$3,parametros!$T$13,parametros!$U$13)))-'1_geral'!$F11))))))</f>
        <v/>
      </c>
      <c r="CJ11" s="63"/>
      <c r="CK11" s="31" t="str">
        <f>IF(CJ$1="","",IF($B11="","",IF(CJ11="","",IF(CM$2="ID/Crachá","ID?",IF(CJ$3="Função","Função?",(CJ11*$F11)*(1+IF($E11&lt;parametros!$I$3,parametros!$I$13,IF($E11&lt;parametros!$J$3,parametros!$J$13,parametros!$K$13))))))))</f>
        <v/>
      </c>
      <c r="CL11" s="57"/>
      <c r="CM11" s="31" t="str">
        <f>IF(CJ$1="","",IF($B11="","",IF(CL11="","",IF(CM$2="ID/Crachá","ID?",IF(CJ$3="Função","Função?",(CL11*$F11)*((1+IF($E11&lt;parametros!$S$3,parametros!$S$13,IF($E11&lt;parametros!$T$3,parametros!$T$13,parametros!$U$13)))-'1_geral'!$F11))))))</f>
        <v/>
      </c>
      <c r="CO11" s="63"/>
      <c r="CP11" s="31" t="str">
        <f>IF(CO$1="","",IF($B11="","",IF(CO11="","",IF(CR$2="ID/Crachá","ID?",IF(CO$3="Função","Função?",(CO11*$F11)*(1+IF($E11&lt;parametros!$I$3,parametros!$I$13,IF($E11&lt;parametros!$J$3,parametros!$J$13,parametros!$K$13))))))))</f>
        <v/>
      </c>
      <c r="CQ11" s="57"/>
      <c r="CR11" s="31" t="str">
        <f>IF(CO$1="","",IF($B11="","",IF(CQ11="","",IF(CR$2="ID/Crachá","ID?",IF(CO$3="Função","Função?",(CQ11*$F11)*((1+IF($E11&lt;parametros!$S$3,parametros!$S$13,IF($E11&lt;parametros!$T$3,parametros!$T$13,parametros!$U$13)))-'1_geral'!$F11))))))</f>
        <v/>
      </c>
      <c r="CT11" s="63"/>
      <c r="CU11" s="31" t="str">
        <f>IF(CT$1="","",IF($B11="","",IF(CT11="","",IF(CW$2="ID/Crachá","ID?",IF(CT$3="Função","Função?",(CT11*$F11)*(1+IF($E11&lt;parametros!$I$3,parametros!$I$13,IF($E11&lt;parametros!$J$3,parametros!$J$13,parametros!$K$13))))))))</f>
        <v/>
      </c>
      <c r="CV11" s="57"/>
      <c r="CW11" s="31" t="str">
        <f>IF(CT$1="","",IF($B11="","",IF(CV11="","",IF(CW$2="ID/Crachá","ID?",IF(CT$3="Função","Função?",(CV11*$F11)*((1+IF($E11&lt;parametros!$S$3,parametros!$S$13,IF($E11&lt;parametros!$T$3,parametros!$T$13,parametros!$U$13)))-'1_geral'!$F11))))))</f>
        <v/>
      </c>
      <c r="CY11" s="63"/>
      <c r="CZ11" s="31" t="str">
        <f>IF(CY$1="","",IF($B11="","",IF(CY11="","",IF(DB$2="ID/Crachá","ID?",IF(CY$3="Função","Função?",(CY11*$F11)*(1+IF($E11&lt;parametros!$I$3,parametros!$I$13,IF($E11&lt;parametros!$J$3,parametros!$J$13,parametros!$K$13))))))))</f>
        <v/>
      </c>
      <c r="DA11" s="57"/>
      <c r="DB11" s="31" t="str">
        <f>IF(CY$1="","",IF($B11="","",IF(DA11="","",IF(DB$2="ID/Crachá","ID?",IF(CY$3="Função","Função?",(DA11*$F11)*((1+IF($E11&lt;parametros!$S$3,parametros!$S$13,IF($E11&lt;parametros!$T$3,parametros!$T$13,parametros!$U$13)))-'1_geral'!$F11))))))</f>
        <v/>
      </c>
      <c r="DD11" s="63"/>
      <c r="DE11" s="31" t="str">
        <f>IF(DD$1="","",IF($B11="","",IF(DD11="","",IF(DG$2="ID/Crachá","ID?",IF(DD$3="Função","Função?",(DD11*$F11)*(1+IF($E11&lt;parametros!$I$3,parametros!$I$13,IF($E11&lt;parametros!$J$3,parametros!$J$13,parametros!$K$13))))))))</f>
        <v/>
      </c>
      <c r="DF11" s="57"/>
      <c r="DG11" s="31" t="str">
        <f>IF(DD$1="","",IF($B11="","",IF(DF11="","",IF(DG$2="ID/Crachá","ID?",IF(DD$3="Função","Função?",(DF11*$F11)*((1+IF($E11&lt;parametros!$S$3,parametros!$S$13,IF($E11&lt;parametros!$T$3,parametros!$T$13,parametros!$U$13)))-'1_geral'!$F11))))))</f>
        <v/>
      </c>
      <c r="DI11" s="63"/>
      <c r="DJ11" s="31" t="str">
        <f>IF(DI$1="","",IF($B11="","",IF(DI11="","",IF(DL$2="ID/Crachá","ID?",IF(DI$3="Função","Função?",(DI11*$F11)*(1+IF($E11&lt;parametros!$I$3,parametros!$I$13,IF($E11&lt;parametros!$J$3,parametros!$J$13,parametros!$K$13))))))))</f>
        <v/>
      </c>
      <c r="DK11" s="57"/>
      <c r="DL11" s="31" t="str">
        <f>IF(DI$1="","",IF($B11="","",IF(DK11="","",IF(DL$2="ID/Crachá","ID?",IF(DI$3="Função","Função?",(DK11*$F11)*((1+IF($E11&lt;parametros!$S$3,parametros!$S$13,IF($E11&lt;parametros!$T$3,parametros!$T$13,parametros!$U$13)))-'1_geral'!$F11))))))</f>
        <v/>
      </c>
      <c r="DN11" s="63"/>
      <c r="DO11" s="31" t="str">
        <f>IF(DN$1="","",IF($B11="","",IF(DN11="","",IF(DQ$2="ID/Crachá","ID?",IF(DN$3="Função","Função?",(DN11*$F11)*(1+IF($E11&lt;parametros!$I$3,parametros!$I$13,IF($E11&lt;parametros!$J$3,parametros!$J$13,parametros!$K$13))))))))</f>
        <v/>
      </c>
      <c r="DP11" s="57"/>
      <c r="DQ11" s="31" t="str">
        <f>IF(DN$1="","",IF($B11="","",IF(DP11="","",IF(DQ$2="ID/Crachá","ID?",IF(DN$3="Função","Função?",(DP11*$F11)*((1+IF($E11&lt;parametros!$S$3,parametros!$S$13,IF($E11&lt;parametros!$T$3,parametros!$T$13,parametros!$U$13)))-'1_geral'!$F11))))))</f>
        <v/>
      </c>
      <c r="DS11" s="63"/>
      <c r="DT11" s="31" t="str">
        <f>IF(DS$1="","",IF($B11="","",IF(DS11="","",IF(DV$2="ID/Crachá","ID?",IF(DS$3="Função","Função?",(DS11*$F11)*(1+IF($E11&lt;parametros!$I$3,parametros!$I$13,IF($E11&lt;parametros!$J$3,parametros!$J$13,parametros!$K$13))))))))</f>
        <v/>
      </c>
      <c r="DU11" s="57"/>
      <c r="DV11" s="31" t="str">
        <f>IF(DS$1="","",IF($B11="","",IF(DU11="","",IF(DV$2="ID/Crachá","ID?",IF(DS$3="Função","Função?",(DU11*$F11)*((1+IF($E11&lt;parametros!$S$3,parametros!$S$13,IF($E11&lt;parametros!$T$3,parametros!$T$13,parametros!$U$13)))-'1_geral'!$F11))))))</f>
        <v/>
      </c>
      <c r="DX11" s="63"/>
      <c r="DY11" s="31" t="str">
        <f>IF(DX$1="","",IF($B11="","",IF(DX11="","",IF(EA$2="ID/Crachá","ID?",IF(DX$3="Função","Função?",(DX11*$F11)*(1+IF($E11&lt;parametros!$I$3,parametros!$I$13,IF($E11&lt;parametros!$J$3,parametros!$J$13,parametros!$K$13))))))))</f>
        <v/>
      </c>
      <c r="DZ11" s="57"/>
      <c r="EA11" s="31" t="str">
        <f>IF(DX$1="","",IF($B11="","",IF(DZ11="","",IF(EA$2="ID/Crachá","ID?",IF(DX$3="Função","Função?",(DZ11*$F11)*((1+IF($E11&lt;parametros!$S$3,parametros!$S$13,IF($E11&lt;parametros!$T$3,parametros!$T$13,parametros!$U$13)))-'1_geral'!$F11))))))</f>
        <v/>
      </c>
      <c r="EC11" s="63"/>
      <c r="ED11" s="31" t="str">
        <f>IF(EC$1="","",IF($B11="","",IF(EC11="","",IF(EF$2="ID/Crachá","ID?",IF(EC$3="Função","Função?",(EC11*$F11)*(1+IF($E11&lt;parametros!$I$3,parametros!$I$13,IF($E11&lt;parametros!$J$3,parametros!$J$13,parametros!$K$13))))))))</f>
        <v/>
      </c>
      <c r="EE11" s="57"/>
      <c r="EF11" s="31" t="str">
        <f>IF(EC$1="","",IF($B11="","",IF(EE11="","",IF(EF$2="ID/Crachá","ID?",IF(EC$3="Função","Função?",(EE11*$F11)*((1+IF($E11&lt;parametros!$S$3,parametros!$S$13,IF($E11&lt;parametros!$T$3,parametros!$T$13,parametros!$U$13)))-'1_geral'!$F11))))))</f>
        <v/>
      </c>
      <c r="EH11" s="63"/>
      <c r="EI11" s="31" t="str">
        <f>IF(EH$1="","",IF($B11="","",IF(EH11="","",IF(EK$2="ID/Crachá","ID?",IF(EH$3="Função","Função?",(EH11*$F11)*(1+IF($E11&lt;parametros!$I$3,parametros!$I$13,IF($E11&lt;parametros!$J$3,parametros!$J$13,parametros!$K$13))))))))</f>
        <v/>
      </c>
      <c r="EJ11" s="57"/>
      <c r="EK11" s="31" t="str">
        <f>IF(EH$1="","",IF($B11="","",IF(EJ11="","",IF(EK$2="ID/Crachá","ID?",IF(EH$3="Função","Função?",(EJ11*$F11)*((1+IF($E11&lt;parametros!$S$3,parametros!$S$13,IF($E11&lt;parametros!$T$3,parametros!$T$13,parametros!$U$13)))-'1_geral'!$F11))))))</f>
        <v/>
      </c>
      <c r="EM11" s="63"/>
      <c r="EN11" s="31" t="str">
        <f>IF(EM$1="","",IF($B11="","",IF(EM11="","",IF(EP$2="ID/Crachá","ID?",IF(EM$3="Função","Função?",(EM11*$F11)*(1+IF($E11&lt;parametros!$I$3,parametros!$I$13,IF($E11&lt;parametros!$J$3,parametros!$J$13,parametros!$K$13))))))))</f>
        <v/>
      </c>
      <c r="EO11" s="57"/>
      <c r="EP11" s="31" t="str">
        <f>IF(EM$1="","",IF($B11="","",IF(EO11="","",IF(EP$2="ID/Crachá","ID?",IF(EM$3="Função","Função?",(EO11*$F11)*((1+IF($E11&lt;parametros!$S$3,parametros!$S$13,IF($E11&lt;parametros!$T$3,parametros!$T$13,parametros!$U$13)))-'1_geral'!$F11))))))</f>
        <v/>
      </c>
      <c r="ER11" s="63"/>
      <c r="ES11" s="31" t="str">
        <f>IF(ER$1="","",IF($B11="","",IF(ER11="","",IF(EU$2="ID/Crachá","ID?",IF(ER$3="Função","Função?",(ER11*$F11)*(1+IF($E11&lt;parametros!$I$3,parametros!$I$13,IF($E11&lt;parametros!$J$3,parametros!$J$13,parametros!$K$13))))))))</f>
        <v/>
      </c>
      <c r="ET11" s="57"/>
      <c r="EU11" s="31" t="str">
        <f>IF(ER$1="","",IF($B11="","",IF(ET11="","",IF(EU$2="ID/Crachá","ID?",IF(ER$3="Função","Função?",(ET11*$F11)*((1+IF($E11&lt;parametros!$S$3,parametros!$S$13,IF($E11&lt;parametros!$T$3,parametros!$T$13,parametros!$U$13)))-'1_geral'!$F11))))))</f>
        <v/>
      </c>
      <c r="EW11" s="63"/>
      <c r="EX11" s="31" t="str">
        <f>IF(EW$1="","",IF($B11="","",IF(EW11="","",IF(EZ$2="ID/Crachá","ID?",IF(EW$3="Função","Função?",(EW11*$F11)*(1+IF($E11&lt;parametros!$I$3,parametros!$I$13,IF($E11&lt;parametros!$J$3,parametros!$J$13,parametros!$K$13))))))))</f>
        <v/>
      </c>
      <c r="EY11" s="57"/>
      <c r="EZ11" s="31" t="str">
        <f>IF(EW$1="","",IF($B11="","",IF(EY11="","",IF(EZ$2="ID/Crachá","ID?",IF(EW$3="Função","Função?",(EY11*$F11)*((1+IF($E11&lt;parametros!$S$3,parametros!$S$13,IF($E11&lt;parametros!$T$3,parametros!$T$13,parametros!$U$13)))-'1_geral'!$F11))))))</f>
        <v/>
      </c>
      <c r="FB11" s="63"/>
      <c r="FC11" s="31" t="str">
        <f>IF(FB$1="","",IF($B11="","",IF(FB11="","",IF(FE$2="ID/Crachá","ID?",IF(FB$3="Função","Função?",(FB11*$F11)*(1+IF($E11&lt;parametros!$I$3,parametros!$I$13,IF($E11&lt;parametros!$J$3,parametros!$J$13,parametros!$K$13))))))))</f>
        <v/>
      </c>
      <c r="FD11" s="57"/>
      <c r="FE11" s="31" t="str">
        <f>IF(FB$1="","",IF($B11="","",IF(FD11="","",IF(FE$2="ID/Crachá","ID?",IF(FB$3="Função","Função?",(FD11*$F11)*((1+IF($E11&lt;parametros!$S$3,parametros!$S$13,IF($E11&lt;parametros!$T$3,parametros!$T$13,parametros!$U$13)))-'1_geral'!$F11))))))</f>
        <v/>
      </c>
      <c r="FG11" s="80" t="str">
        <f t="shared" ref="FG11:FG59" si="8">IF(B11="","",SUM(N11,S11,X11,AC11,AH11,AM11,AR11,AW11,BB11,BG11,BL11,BQ11,BV11,CA11,CF11,CK11,CP11,CU11,CZ11,DE11,DJ11,DO11,DT11,DY11,ED11,EI11,EN11,ES11,EX11,FC11)*K11/1)</f>
        <v/>
      </c>
      <c r="FH11" s="102" t="str">
        <f t="shared" si="3"/>
        <v/>
      </c>
      <c r="FI11" s="31" t="str">
        <f t="shared" ref="FI11:FI59" si="9">IF(B11="","",SUM(P11,U11,Z11,AE11,AJ11,AO11,AT11,AY11,BD11,BI11,BN11,BS11,BX11,CC11,CH11,CM11,CR11,CW11,DB11,DG11,DL11,DQ11,DV11,EA11,EF11,EK11,EP11,EU11,EZ11,FE11)*K11/1)</f>
        <v/>
      </c>
      <c r="FJ11" s="84" t="str">
        <f t="shared" si="4"/>
        <v/>
      </c>
      <c r="FK11" s="239" t="str">
        <f t="shared" ref="FK11:FK59" si="10">IF(B11="","",SUM(IF(SUM(N11,P11)&gt;0,1,0),IF(SUM(S11,U11)&gt;0,1,0),IF(SUM(X11,Z11)&gt;0,1,0),IF(SUM(AC11,AE11)&gt;0,1,0),IF(SUM(AH11,AJ11)&gt;0,1,0),IF(SUM(AM11,AO11)&gt;0,1,0),IF(SUM(AR11,AT11)&gt;0,1,0),IF(SUM(AW11,AY11)&gt;0,1,0),IF(SUM(BB11,BD11)&gt;0,1,0),IF(SUM(BG11,BI11)&gt;0,1,0),IF(SUM(BL11,BN11)&gt;0,1,0),IF(SUM(BQ11,BS11)&gt;0,1,0),IF(SUM(BV11,BX11)&gt;0,1,0),IF(SUM(CA11,CC11)&gt;0,1,0),IF(SUM(CF11,CH11)&gt;0,1,0),IF(SUM(CK11,CM11)&gt;0,1,0),IF(SUM(CP11,CR11)&gt;0,1,0),IF(SUM(CU11,CW11)&gt;0,1,0),IF(SUM(CZ11,DB11)&gt;0,1,0),IF(SUM(DE11,DG11)&gt;0,1,0),IF(SUM(DJ11,DL11)&gt;0,1,0),IF(SUM(DO11,DQ11)&gt;0,1,0),IF(SUM(DT11,DV11)&gt;0,1,0),IF(SUM(DY11,EA11)&gt;0,1,0),IF(SUM(ED11,EF11)&gt;0,1,0),IF(SUM(EI11,EK11)&gt;0,1,0),IF(SUM(EN11,EP11)&gt;0,1,0),IF(SUM(ES11,EU11)&gt;0,1,0),IF(SUM(EX11,EZ11)&gt;0,1,0),IF(SUM(FC11,FE11)&gt;0,1,0)))</f>
        <v/>
      </c>
      <c r="FL11" s="1"/>
    </row>
    <row r="12" spans="1:168" ht="15" customHeight="1" x14ac:dyDescent="0.25">
      <c r="A12" s="348" t="str">
        <f>IF('1_geral'!D12="","",'1_geral'!A12)</f>
        <v/>
      </c>
      <c r="B12" s="274" t="str">
        <f>IF('1_geral'!D12="","",'1_geral'!D12)</f>
        <v/>
      </c>
      <c r="C12" s="349" t="str">
        <f>IF(B12="","",1/VLOOKUP('1_geral'!G12,apoio!P:X,9,0))</f>
        <v/>
      </c>
      <c r="D12" s="266" t="str">
        <f>IF(B12="","",'1_geral'!J12)</f>
        <v/>
      </c>
      <c r="E12" s="472" t="str">
        <f>IF(B12="","",'1_geral'!M12*'1_geral'!L12)</f>
        <v/>
      </c>
      <c r="F12" s="266" t="str">
        <f>IF(B12="","",D12*E12*C12*'1_geral'!N12)</f>
        <v/>
      </c>
      <c r="G12" s="266" t="str">
        <f t="shared" si="5"/>
        <v/>
      </c>
      <c r="H12" s="60" t="str">
        <f t="shared" si="6"/>
        <v/>
      </c>
      <c r="I12" s="350" t="str">
        <f t="shared" si="7"/>
        <v/>
      </c>
      <c r="J12" s="65" t="str">
        <f t="shared" si="1"/>
        <v/>
      </c>
      <c r="K12" s="60" t="str">
        <f t="shared" si="2"/>
        <v/>
      </c>
      <c r="M12" s="43"/>
      <c r="N12" s="64" t="str">
        <f>IF(M$1="","",IF($B12="","",IF(M12="","",IF(P$2="ID/Crachá","ID?",IF(M$3="Função","Função?",(M12*$F12)*(1+IF($E12&lt;parametros!$I$3,parametros!$I$13,IF($E12&lt;parametros!$J$3,parametros!$J$13,parametros!$K$13))))))))</f>
        <v/>
      </c>
      <c r="O12" s="58"/>
      <c r="P12" s="66" t="str">
        <f>IF(M$1="","",IF($B12="","",IF(O12="","",IF(P$2="ID/Crachá","ID?",IF(M$3="Função","Função?",(O12*$F12)*((1+IF($E12&lt;parametros!$S$3,parametros!$S$13,IF($E12&lt;parametros!$T$3,parametros!$T$13,parametros!$U$13)))-'1_geral'!$F12))))))</f>
        <v/>
      </c>
      <c r="R12" s="43"/>
      <c r="S12" s="64" t="str">
        <f>IF(R$1="","",IF($B12="","",IF(R12="","",IF(U$2="ID/Crachá","ID?",IF(R$3="Função","Função?",(R12*$F12)*(1+IF($E12&lt;parametros!$I$3,parametros!$I$13,IF($E12&lt;parametros!$J$3,parametros!$J$13,parametros!$K$13))))))))</f>
        <v/>
      </c>
      <c r="T12" s="58"/>
      <c r="U12" s="66" t="str">
        <f>IF(R$1="","",IF($B12="","",IF(T12="","",IF(U$2="ID/Crachá","ID?",IF(R$3="Função","Função?",(T12*$F12)*((1+IF($E12&lt;parametros!$S$3,parametros!$S$13,IF($E12&lt;parametros!$T$3,parametros!$T$13,parametros!$U$13)))-'1_geral'!$F12))))))</f>
        <v/>
      </c>
      <c r="W12" s="43"/>
      <c r="X12" s="64" t="str">
        <f>IF(W$1="","",IF($B12="","",IF(W12="","",IF(Z$2="ID/Crachá","ID?",IF(W$3="Função","Função?",(W12*$F12)*(1+IF($E12&lt;parametros!$I$3,parametros!$I$13,IF($E12&lt;parametros!$J$3,parametros!$J$13,parametros!$K$13))))))))</f>
        <v/>
      </c>
      <c r="Y12" s="58"/>
      <c r="Z12" s="66" t="str">
        <f>IF(W$1="","",IF($B12="","",IF(Y12="","",IF(Z$2="ID/Crachá","ID?",IF(W$3="Função","Função?",(Y12*$F12)*((1+IF($E12&lt;parametros!$S$3,parametros!$S$13,IF($E12&lt;parametros!$T$3,parametros!$T$13,parametros!$U$13)))-'1_geral'!$F12))))))</f>
        <v/>
      </c>
      <c r="AB12" s="43"/>
      <c r="AC12" s="64" t="str">
        <f>IF(AB$1="","",IF($B12="","",IF(AB12="","",IF(AE$2="ID/Crachá","ID?",IF(AB$3="Função","Função?",(AB12*$F12)*(1+IF($E12&lt;parametros!$I$3,parametros!$I$13,IF($E12&lt;parametros!$J$3,parametros!$J$13,parametros!$K$13))))))))</f>
        <v/>
      </c>
      <c r="AD12" s="58"/>
      <c r="AE12" s="66" t="str">
        <f>IF(AB$1="","",IF($B12="","",IF(AD12="","",IF(AE$2="ID/Crachá","ID?",IF(AB$3="Função","Função?",(AD12*$F12)*((1+IF($E12&lt;parametros!$S$3,parametros!$S$13,IF($E12&lt;parametros!$T$3,parametros!$T$13,parametros!$U$13)))-'1_geral'!$F12))))))</f>
        <v/>
      </c>
      <c r="AG12" s="43"/>
      <c r="AH12" s="64" t="str">
        <f>IF(AG$1="","",IF($B12="","",IF(AG12="","",IF(AJ$2="ID/Crachá","ID?",IF(AG$3="Função","Função?",(AG12*$F12)*(1+IF($E12&lt;parametros!$I$3,parametros!$I$13,IF($E12&lt;parametros!$J$3,parametros!$J$13,parametros!$K$13))))))))</f>
        <v/>
      </c>
      <c r="AI12" s="58"/>
      <c r="AJ12" s="66" t="str">
        <f>IF(AG$1="","",IF($B12="","",IF(AI12="","",IF(AJ$2="ID/Crachá","ID?",IF(AG$3="Função","Função?",(AI12*$F12)*((1+IF($E12&lt;parametros!$S$3,parametros!$S$13,IF($E12&lt;parametros!$T$3,parametros!$T$13,parametros!$U$13)))-'1_geral'!$F12))))))</f>
        <v/>
      </c>
      <c r="AL12" s="43"/>
      <c r="AM12" s="64" t="str">
        <f>IF(AL$1="","",IF($B12="","",IF(AL12="","",IF(AO$2="ID/Crachá","ID?",IF(AL$3="Função","Função?",(AL12*$F12)*(1+IF($E12&lt;parametros!$I$3,parametros!$I$13,IF($E12&lt;parametros!$J$3,parametros!$J$13,parametros!$K$13))))))))</f>
        <v/>
      </c>
      <c r="AN12" s="58"/>
      <c r="AO12" s="66" t="str">
        <f>IF(AL$1="","",IF($B12="","",IF(AN12="","",IF(AO$2="ID/Crachá","ID?",IF(AL$3="Função","Função?",(AN12*$F12)*((1+IF($E12&lt;parametros!$S$3,parametros!$S$13,IF($E12&lt;parametros!$T$3,parametros!$T$13,parametros!$U$13)))-'1_geral'!$F12))))))</f>
        <v/>
      </c>
      <c r="AQ12" s="43"/>
      <c r="AR12" s="64" t="str">
        <f>IF(AQ$1="","",IF($B12="","",IF(AQ12="","",IF(AT$2="ID/Crachá","ID?",IF(AQ$3="Função","Função?",(AQ12*$F12)*(1+IF($E12&lt;parametros!$I$3,parametros!$I$13,IF($E12&lt;parametros!$J$3,parametros!$J$13,parametros!$K$13))))))))</f>
        <v/>
      </c>
      <c r="AS12" s="58"/>
      <c r="AT12" s="66" t="str">
        <f>IF(AQ$1="","",IF($B12="","",IF(AS12="","",IF(AT$2="ID/Crachá","ID?",IF(AQ$3="Função","Função?",(AS12*$F12)*((1+IF($E12&lt;parametros!$S$3,parametros!$S$13,IF($E12&lt;parametros!$T$3,parametros!$T$13,parametros!$U$13)))-'1_geral'!$F12))))))</f>
        <v/>
      </c>
      <c r="AV12" s="43"/>
      <c r="AW12" s="64" t="str">
        <f>IF(AV$1="","",IF($B12="","",IF(AV12="","",IF(AY$2="ID/Crachá","ID?",IF(AV$3="Função","Função?",(AV12*$F12)*(1+IF($E12&lt;parametros!$I$3,parametros!$I$13,IF($E12&lt;parametros!$J$3,parametros!$J$13,parametros!$K$13))))))))</f>
        <v/>
      </c>
      <c r="AX12" s="58"/>
      <c r="AY12" s="66" t="str">
        <f>IF(AV$1="","",IF($B12="","",IF(AX12="","",IF(AY$2="ID/Crachá","ID?",IF(AV$3="Função","Função?",(AX12*$F12)*((1+IF($E12&lt;parametros!$S$3,parametros!$S$13,IF($E12&lt;parametros!$T$3,parametros!$T$13,parametros!$U$13)))-'1_geral'!$F12))))))</f>
        <v/>
      </c>
      <c r="BA12" s="43"/>
      <c r="BB12" s="64" t="str">
        <f>IF(BA$1="","",IF($B12="","",IF(BA12="","",IF(BD$2="ID/Crachá","ID?",IF(BA$3="Função","Função?",(BA12*$F12)*(1+IF($E12&lt;parametros!$I$3,parametros!$I$13,IF($E12&lt;parametros!$J$3,parametros!$J$13,parametros!$K$13))))))))</f>
        <v/>
      </c>
      <c r="BC12" s="58"/>
      <c r="BD12" s="66" t="str">
        <f>IF(BA$1="","",IF($B12="","",IF(BC12="","",IF(BD$2="ID/Crachá","ID?",IF(BA$3="Função","Função?",(BC12*$F12)*((1+IF($E12&lt;parametros!$S$3,parametros!$S$13,IF($E12&lt;parametros!$T$3,parametros!$T$13,parametros!$U$13)))-'1_geral'!$F12))))))</f>
        <v/>
      </c>
      <c r="BF12" s="43"/>
      <c r="BG12" s="64" t="str">
        <f>IF(BF$1="","",IF($B12="","",IF(BF12="","",IF(BI$2="ID/Crachá","ID?",IF(BF$3="Função","Função?",(BF12*$F12)*(1+IF($E12&lt;parametros!$I$3,parametros!$I$13,IF($E12&lt;parametros!$J$3,parametros!$J$13,parametros!$K$13))))))))</f>
        <v/>
      </c>
      <c r="BH12" s="58"/>
      <c r="BI12" s="66" t="str">
        <f>IF(BF$1="","",IF($B12="","",IF(BH12="","",IF(BI$2="ID/Crachá","ID?",IF(BF$3="Função","Função?",(BH12*$F12)*((1+IF($E12&lt;parametros!$S$3,parametros!$S$13,IF($E12&lt;parametros!$T$3,parametros!$T$13,parametros!$U$13)))-'1_geral'!$F12))))))</f>
        <v/>
      </c>
      <c r="BK12" s="43"/>
      <c r="BL12" s="64" t="str">
        <f>IF(BK$1="","",IF($B12="","",IF(BK12="","",IF(BN$2="ID/Crachá","ID?",IF(BK$3="Função","Função?",(BK12*$F12)*(1+IF($E12&lt;parametros!$I$3,parametros!$I$13,IF($E12&lt;parametros!$J$3,parametros!$J$13,parametros!$K$13))))))))</f>
        <v/>
      </c>
      <c r="BM12" s="58"/>
      <c r="BN12" s="66" t="str">
        <f>IF(BK$1="","",IF($B12="","",IF(BM12="","",IF(BN$2="ID/Crachá","ID?",IF(BK$3="Função","Função?",(BM12*$F12)*((1+IF($E12&lt;parametros!$S$3,parametros!$S$13,IF($E12&lt;parametros!$T$3,parametros!$T$13,parametros!$U$13)))-'1_geral'!$F12))))))</f>
        <v/>
      </c>
      <c r="BP12" s="43"/>
      <c r="BQ12" s="64" t="str">
        <f>IF(BP$1="","",IF($B12="","",IF(BP12="","",IF(BS$2="ID/Crachá","ID?",IF(BP$3="Função","Função?",(BP12*$F12)*(1+IF($E12&lt;parametros!$I$3,parametros!$I$13,IF($E12&lt;parametros!$J$3,parametros!$J$13,parametros!$K$13))))))))</f>
        <v/>
      </c>
      <c r="BR12" s="58"/>
      <c r="BS12" s="66" t="str">
        <f>IF(BP$1="","",IF($B12="","",IF(BR12="","",IF(BS$2="ID/Crachá","ID?",IF(BP$3="Função","Função?",(BR12*$F12)*((1+IF($E12&lt;parametros!$S$3,parametros!$S$13,IF($E12&lt;parametros!$T$3,parametros!$T$13,parametros!$U$13)))-'1_geral'!$F12))))))</f>
        <v/>
      </c>
      <c r="BU12" s="43"/>
      <c r="BV12" s="64" t="str">
        <f>IF(BU$1="","",IF($B12="","",IF(BU12="","",IF(BX$2="ID/Crachá","ID?",IF(BU$3="Função","Função?",(BU12*$F12)*(1+IF($E12&lt;parametros!$I$3,parametros!$I$13,IF($E12&lt;parametros!$J$3,parametros!$J$13,parametros!$K$13))))))))</f>
        <v/>
      </c>
      <c r="BW12" s="58"/>
      <c r="BX12" s="66" t="str">
        <f>IF(BU$1="","",IF($B12="","",IF(BW12="","",IF(BX$2="ID/Crachá","ID?",IF(BU$3="Função","Função?",(BW12*$F12)*((1+IF($E12&lt;parametros!$S$3,parametros!$S$13,IF($E12&lt;parametros!$T$3,parametros!$T$13,parametros!$U$13)))-'1_geral'!$F12))))))</f>
        <v/>
      </c>
      <c r="BZ12" s="43"/>
      <c r="CA12" s="64" t="str">
        <f>IF(BZ$1="","",IF($B12="","",IF(BZ12="","",IF(CC$2="ID/Crachá","ID?",IF(BZ$3="Função","Função?",(BZ12*$F12)*(1+IF($E12&lt;parametros!$I$3,parametros!$I$13,IF($E12&lt;parametros!$J$3,parametros!$J$13,parametros!$K$13))))))))</f>
        <v/>
      </c>
      <c r="CB12" s="58"/>
      <c r="CC12" s="66" t="str">
        <f>IF(BZ$1="","",IF($B12="","",IF(CB12="","",IF(CC$2="ID/Crachá","ID?",IF(BZ$3="Função","Função?",(CB12*$F12)*((1+IF($E12&lt;parametros!$S$3,parametros!$S$13,IF($E12&lt;parametros!$T$3,parametros!$T$13,parametros!$U$13)))-'1_geral'!$F12))))))</f>
        <v/>
      </c>
      <c r="CE12" s="43"/>
      <c r="CF12" s="64" t="str">
        <f>IF(CE$1="","",IF($B12="","",IF(CE12="","",IF(CH$2="ID/Crachá","ID?",IF(CE$3="Função","Função?",(CE12*$F12)*(1+IF($E12&lt;parametros!$I$3,parametros!$I$13,IF($E12&lt;parametros!$J$3,parametros!$J$13,parametros!$K$13))))))))</f>
        <v/>
      </c>
      <c r="CG12" s="58"/>
      <c r="CH12" s="66" t="str">
        <f>IF(CE$1="","",IF($B12="","",IF(CG12="","",IF(CH$2="ID/Crachá","ID?",IF(CE$3="Função","Função?",(CG12*$F12)*((1+IF($E12&lt;parametros!$S$3,parametros!$S$13,IF($E12&lt;parametros!$T$3,parametros!$T$13,parametros!$U$13)))-'1_geral'!$F12))))))</f>
        <v/>
      </c>
      <c r="CJ12" s="43"/>
      <c r="CK12" s="64" t="str">
        <f>IF(CJ$1="","",IF($B12="","",IF(CJ12="","",IF(CM$2="ID/Crachá","ID?",IF(CJ$3="Função","Função?",(CJ12*$F12)*(1+IF($E12&lt;parametros!$I$3,parametros!$I$13,IF($E12&lt;parametros!$J$3,parametros!$J$13,parametros!$K$13))))))))</f>
        <v/>
      </c>
      <c r="CL12" s="58"/>
      <c r="CM12" s="66" t="str">
        <f>IF(CJ$1="","",IF($B12="","",IF(CL12="","",IF(CM$2="ID/Crachá","ID?",IF(CJ$3="Função","Função?",(CL12*$F12)*((1+IF($E12&lt;parametros!$S$3,parametros!$S$13,IF($E12&lt;parametros!$T$3,parametros!$T$13,parametros!$U$13)))-'1_geral'!$F12))))))</f>
        <v/>
      </c>
      <c r="CO12" s="43"/>
      <c r="CP12" s="64" t="str">
        <f>IF(CO$1="","",IF($B12="","",IF(CO12="","",IF(CR$2="ID/Crachá","ID?",IF(CO$3="Função","Função?",(CO12*$F12)*(1+IF($E12&lt;parametros!$I$3,parametros!$I$13,IF($E12&lt;parametros!$J$3,parametros!$J$13,parametros!$K$13))))))))</f>
        <v/>
      </c>
      <c r="CQ12" s="58"/>
      <c r="CR12" s="66" t="str">
        <f>IF(CO$1="","",IF($B12="","",IF(CQ12="","",IF(CR$2="ID/Crachá","ID?",IF(CO$3="Função","Função?",(CQ12*$F12)*((1+IF($E12&lt;parametros!$S$3,parametros!$S$13,IF($E12&lt;parametros!$T$3,parametros!$T$13,parametros!$U$13)))-'1_geral'!$F12))))))</f>
        <v/>
      </c>
      <c r="CT12" s="43"/>
      <c r="CU12" s="64" t="str">
        <f>IF(CT$1="","",IF($B12="","",IF(CT12="","",IF(CW$2="ID/Crachá","ID?",IF(CT$3="Função","Função?",(CT12*$F12)*(1+IF($E12&lt;parametros!$I$3,parametros!$I$13,IF($E12&lt;parametros!$J$3,parametros!$J$13,parametros!$K$13))))))))</f>
        <v/>
      </c>
      <c r="CV12" s="58"/>
      <c r="CW12" s="66" t="str">
        <f>IF(CT$1="","",IF($B12="","",IF(CV12="","",IF(CW$2="ID/Crachá","ID?",IF(CT$3="Função","Função?",(CV12*$F12)*((1+IF($E12&lt;parametros!$S$3,parametros!$S$13,IF($E12&lt;parametros!$T$3,parametros!$T$13,parametros!$U$13)))-'1_geral'!$F12))))))</f>
        <v/>
      </c>
      <c r="CY12" s="43"/>
      <c r="CZ12" s="64" t="str">
        <f>IF(CY$1="","",IF($B12="","",IF(CY12="","",IF(DB$2="ID/Crachá","ID?",IF(CY$3="Função","Função?",(CY12*$F12)*(1+IF($E12&lt;parametros!$I$3,parametros!$I$13,IF($E12&lt;parametros!$J$3,parametros!$J$13,parametros!$K$13))))))))</f>
        <v/>
      </c>
      <c r="DA12" s="58"/>
      <c r="DB12" s="66" t="str">
        <f>IF(CY$1="","",IF($B12="","",IF(DA12="","",IF(DB$2="ID/Crachá","ID?",IF(CY$3="Função","Função?",(DA12*$F12)*((1+IF($E12&lt;parametros!$S$3,parametros!$S$13,IF($E12&lt;parametros!$T$3,parametros!$T$13,parametros!$U$13)))-'1_geral'!$F12))))))</f>
        <v/>
      </c>
      <c r="DD12" s="43"/>
      <c r="DE12" s="64" t="str">
        <f>IF(DD$1="","",IF($B12="","",IF(DD12="","",IF(DG$2="ID/Crachá","ID?",IF(DD$3="Função","Função?",(DD12*$F12)*(1+IF($E12&lt;parametros!$I$3,parametros!$I$13,IF($E12&lt;parametros!$J$3,parametros!$J$13,parametros!$K$13))))))))</f>
        <v/>
      </c>
      <c r="DF12" s="58"/>
      <c r="DG12" s="66" t="str">
        <f>IF(DD$1="","",IF($B12="","",IF(DF12="","",IF(DG$2="ID/Crachá","ID?",IF(DD$3="Função","Função?",(DF12*$F12)*((1+IF($E12&lt;parametros!$S$3,parametros!$S$13,IF($E12&lt;parametros!$T$3,parametros!$T$13,parametros!$U$13)))-'1_geral'!$F12))))))</f>
        <v/>
      </c>
      <c r="DI12" s="43"/>
      <c r="DJ12" s="64" t="str">
        <f>IF(DI$1="","",IF($B12="","",IF(DI12="","",IF(DL$2="ID/Crachá","ID?",IF(DI$3="Função","Função?",(DI12*$F12)*(1+IF($E12&lt;parametros!$I$3,parametros!$I$13,IF($E12&lt;parametros!$J$3,parametros!$J$13,parametros!$K$13))))))))</f>
        <v/>
      </c>
      <c r="DK12" s="58"/>
      <c r="DL12" s="66" t="str">
        <f>IF(DI$1="","",IF($B12="","",IF(DK12="","",IF(DL$2="ID/Crachá","ID?",IF(DI$3="Função","Função?",(DK12*$F12)*((1+IF($E12&lt;parametros!$S$3,parametros!$S$13,IF($E12&lt;parametros!$T$3,parametros!$T$13,parametros!$U$13)))-'1_geral'!$F12))))))</f>
        <v/>
      </c>
      <c r="DN12" s="43"/>
      <c r="DO12" s="64" t="str">
        <f>IF(DN$1="","",IF($B12="","",IF(DN12="","",IF(DQ$2="ID/Crachá","ID?",IF(DN$3="Função","Função?",(DN12*$F12)*(1+IF($E12&lt;parametros!$I$3,parametros!$I$13,IF($E12&lt;parametros!$J$3,parametros!$J$13,parametros!$K$13))))))))</f>
        <v/>
      </c>
      <c r="DP12" s="58"/>
      <c r="DQ12" s="66" t="str">
        <f>IF(DN$1="","",IF($B12="","",IF(DP12="","",IF(DQ$2="ID/Crachá","ID?",IF(DN$3="Função","Função?",(DP12*$F12)*((1+IF($E12&lt;parametros!$S$3,parametros!$S$13,IF($E12&lt;parametros!$T$3,parametros!$T$13,parametros!$U$13)))-'1_geral'!$F12))))))</f>
        <v/>
      </c>
      <c r="DS12" s="43"/>
      <c r="DT12" s="64" t="str">
        <f>IF(DS$1="","",IF($B12="","",IF(DS12="","",IF(DV$2="ID/Crachá","ID?",IF(DS$3="Função","Função?",(DS12*$F12)*(1+IF($E12&lt;parametros!$I$3,parametros!$I$13,IF($E12&lt;parametros!$J$3,parametros!$J$13,parametros!$K$13))))))))</f>
        <v/>
      </c>
      <c r="DU12" s="58"/>
      <c r="DV12" s="66" t="str">
        <f>IF(DS$1="","",IF($B12="","",IF(DU12="","",IF(DV$2="ID/Crachá","ID?",IF(DS$3="Função","Função?",(DU12*$F12)*((1+IF($E12&lt;parametros!$S$3,parametros!$S$13,IF($E12&lt;parametros!$T$3,parametros!$T$13,parametros!$U$13)))-'1_geral'!$F12))))))</f>
        <v/>
      </c>
      <c r="DX12" s="43"/>
      <c r="DY12" s="64" t="str">
        <f>IF(DX$1="","",IF($B12="","",IF(DX12="","",IF(EA$2="ID/Crachá","ID?",IF(DX$3="Função","Função?",(DX12*$F12)*(1+IF($E12&lt;parametros!$I$3,parametros!$I$13,IF($E12&lt;parametros!$J$3,parametros!$J$13,parametros!$K$13))))))))</f>
        <v/>
      </c>
      <c r="DZ12" s="58"/>
      <c r="EA12" s="66" t="str">
        <f>IF(DX$1="","",IF($B12="","",IF(DZ12="","",IF(EA$2="ID/Crachá","ID?",IF(DX$3="Função","Função?",(DZ12*$F12)*((1+IF($E12&lt;parametros!$S$3,parametros!$S$13,IF($E12&lt;parametros!$T$3,parametros!$T$13,parametros!$U$13)))-'1_geral'!$F12))))))</f>
        <v/>
      </c>
      <c r="EC12" s="43"/>
      <c r="ED12" s="64" t="str">
        <f>IF(EC$1="","",IF($B12="","",IF(EC12="","",IF(EF$2="ID/Crachá","ID?",IF(EC$3="Função","Função?",(EC12*$F12)*(1+IF($E12&lt;parametros!$I$3,parametros!$I$13,IF($E12&lt;parametros!$J$3,parametros!$J$13,parametros!$K$13))))))))</f>
        <v/>
      </c>
      <c r="EE12" s="58"/>
      <c r="EF12" s="66" t="str">
        <f>IF(EC$1="","",IF($B12="","",IF(EE12="","",IF(EF$2="ID/Crachá","ID?",IF(EC$3="Função","Função?",(EE12*$F12)*((1+IF($E12&lt;parametros!$S$3,parametros!$S$13,IF($E12&lt;parametros!$T$3,parametros!$T$13,parametros!$U$13)))-'1_geral'!$F12))))))</f>
        <v/>
      </c>
      <c r="EH12" s="43"/>
      <c r="EI12" s="64" t="str">
        <f>IF(EH$1="","",IF($B12="","",IF(EH12="","",IF(EK$2="ID/Crachá","ID?",IF(EH$3="Função","Função?",(EH12*$F12)*(1+IF($E12&lt;parametros!$I$3,parametros!$I$13,IF($E12&lt;parametros!$J$3,parametros!$J$13,parametros!$K$13))))))))</f>
        <v/>
      </c>
      <c r="EJ12" s="58"/>
      <c r="EK12" s="66" t="str">
        <f>IF(EH$1="","",IF($B12="","",IF(EJ12="","",IF(EK$2="ID/Crachá","ID?",IF(EH$3="Função","Função?",(EJ12*$F12)*((1+IF($E12&lt;parametros!$S$3,parametros!$S$13,IF($E12&lt;parametros!$T$3,parametros!$T$13,parametros!$U$13)))-'1_geral'!$F12))))))</f>
        <v/>
      </c>
      <c r="EM12" s="43"/>
      <c r="EN12" s="64" t="str">
        <f>IF(EM$1="","",IF($B12="","",IF(EM12="","",IF(EP$2="ID/Crachá","ID?",IF(EM$3="Função","Função?",(EM12*$F12)*(1+IF($E12&lt;parametros!$I$3,parametros!$I$13,IF($E12&lt;parametros!$J$3,parametros!$J$13,parametros!$K$13))))))))</f>
        <v/>
      </c>
      <c r="EO12" s="58"/>
      <c r="EP12" s="66" t="str">
        <f>IF(EM$1="","",IF($B12="","",IF(EO12="","",IF(EP$2="ID/Crachá","ID?",IF(EM$3="Função","Função?",(EO12*$F12)*((1+IF($E12&lt;parametros!$S$3,parametros!$S$13,IF($E12&lt;parametros!$T$3,parametros!$T$13,parametros!$U$13)))-'1_geral'!$F12))))))</f>
        <v/>
      </c>
      <c r="ER12" s="43"/>
      <c r="ES12" s="64" t="str">
        <f>IF(ER$1="","",IF($B12="","",IF(ER12="","",IF(EU$2="ID/Crachá","ID?",IF(ER$3="Função","Função?",(ER12*$F12)*(1+IF($E12&lt;parametros!$I$3,parametros!$I$13,IF($E12&lt;parametros!$J$3,parametros!$J$13,parametros!$K$13))))))))</f>
        <v/>
      </c>
      <c r="ET12" s="58"/>
      <c r="EU12" s="66" t="str">
        <f>IF(ER$1="","",IF($B12="","",IF(ET12="","",IF(EU$2="ID/Crachá","ID?",IF(ER$3="Função","Função?",(ET12*$F12)*((1+IF($E12&lt;parametros!$S$3,parametros!$S$13,IF($E12&lt;parametros!$T$3,parametros!$T$13,parametros!$U$13)))-'1_geral'!$F12))))))</f>
        <v/>
      </c>
      <c r="EW12" s="43"/>
      <c r="EX12" s="64" t="str">
        <f>IF(EW$1="","",IF($B12="","",IF(EW12="","",IF(EZ$2="ID/Crachá","ID?",IF(EW$3="Função","Função?",(EW12*$F12)*(1+IF($E12&lt;parametros!$I$3,parametros!$I$13,IF($E12&lt;parametros!$J$3,parametros!$J$13,parametros!$K$13))))))))</f>
        <v/>
      </c>
      <c r="EY12" s="58"/>
      <c r="EZ12" s="66" t="str">
        <f>IF(EW$1="","",IF($B12="","",IF(EY12="","",IF(EZ$2="ID/Crachá","ID?",IF(EW$3="Função","Função?",(EY12*$F12)*((1+IF($E12&lt;parametros!$S$3,parametros!$S$13,IF($E12&lt;parametros!$T$3,parametros!$T$13,parametros!$U$13)))-'1_geral'!$F12))))))</f>
        <v/>
      </c>
      <c r="FB12" s="43"/>
      <c r="FC12" s="64" t="str">
        <f>IF(FB$1="","",IF($B12="","",IF(FB12="","",IF(FE$2="ID/Crachá","ID?",IF(FB$3="Função","Função?",(FB12*$F12)*(1+IF($E12&lt;parametros!$I$3,parametros!$I$13,IF($E12&lt;parametros!$J$3,parametros!$J$13,parametros!$K$13))))))))</f>
        <v/>
      </c>
      <c r="FD12" s="58"/>
      <c r="FE12" s="66" t="str">
        <f>IF(FB$1="","",IF($B12="","",IF(FD12="","",IF(FE$2="ID/Crachá","ID?",IF(FB$3="Função","Função?",(FD12*$F12)*((1+IF($E12&lt;parametros!$S$3,parametros!$S$13,IF($E12&lt;parametros!$T$3,parametros!$T$13,parametros!$U$13)))-'1_geral'!$F12))))))</f>
        <v/>
      </c>
      <c r="FG12" s="81" t="str">
        <f t="shared" si="8"/>
        <v/>
      </c>
      <c r="FH12" s="103" t="str">
        <f t="shared" si="3"/>
        <v/>
      </c>
      <c r="FI12" s="73" t="str">
        <f t="shared" si="9"/>
        <v/>
      </c>
      <c r="FJ12" s="85" t="str">
        <f t="shared" si="4"/>
        <v/>
      </c>
      <c r="FK12" s="255" t="str">
        <f t="shared" si="10"/>
        <v/>
      </c>
      <c r="FL12" s="1"/>
    </row>
    <row r="13" spans="1:168" ht="15" customHeight="1" x14ac:dyDescent="0.25">
      <c r="A13" s="325" t="str">
        <f>IF('1_geral'!D13="","",'1_geral'!A13)</f>
        <v/>
      </c>
      <c r="B13" s="114" t="str">
        <f>IF('1_geral'!D13="","",'1_geral'!D13)</f>
        <v/>
      </c>
      <c r="C13" s="349" t="str">
        <f>IF(B13="","",1/VLOOKUP('1_geral'!G13,apoio!P:X,9,0))</f>
        <v/>
      </c>
      <c r="D13" s="351" t="str">
        <f>IF(B13="","",'1_geral'!J13)</f>
        <v/>
      </c>
      <c r="E13" s="473" t="str">
        <f>IF(B13="","",'1_geral'!M13*'1_geral'!L13)</f>
        <v/>
      </c>
      <c r="F13" s="351" t="str">
        <f>IF(B13="","",D13*E13*C13*'1_geral'!N13)</f>
        <v/>
      </c>
      <c r="G13" s="351" t="str">
        <f t="shared" si="5"/>
        <v/>
      </c>
      <c r="H13" s="61" t="str">
        <f t="shared" si="6"/>
        <v/>
      </c>
      <c r="I13" s="350" t="str">
        <f t="shared" si="7"/>
        <v/>
      </c>
      <c r="J13" s="67" t="str">
        <f t="shared" si="1"/>
        <v/>
      </c>
      <c r="K13" s="61" t="str">
        <f t="shared" si="2"/>
        <v/>
      </c>
      <c r="M13" s="63"/>
      <c r="N13" s="31" t="str">
        <f>IF(M$1="","",IF($B13="","",IF(M13="","",IF(P$2="ID/Crachá","ID?",IF(M$3="Função","Função?",(M13*$F13)*(1+IF($E13&lt;parametros!$I$3,parametros!$I$13,IF($E13&lt;parametros!$J$3,parametros!$J$13,parametros!$K$13))))))))</f>
        <v/>
      </c>
      <c r="O13" s="57"/>
      <c r="P13" s="31" t="str">
        <f>IF(M$1="","",IF($B13="","",IF(O13="","",IF(P$2="ID/Crachá","ID?",IF(M$3="Função","Função?",(O13*$F13)*((1+IF($E13&lt;parametros!$S$3,parametros!$S$13,IF($E13&lt;parametros!$T$3,parametros!$T$13,parametros!$U$13)))-'1_geral'!$F13))))))</f>
        <v/>
      </c>
      <c r="R13" s="63"/>
      <c r="S13" s="31" t="str">
        <f>IF(R$1="","",IF($B13="","",IF(R13="","",IF(U$2="ID/Crachá","ID?",IF(R$3="Função","Função?",(R13*$F13)*(1+IF($E13&lt;parametros!$I$3,parametros!$I$13,IF($E13&lt;parametros!$J$3,parametros!$J$13,parametros!$K$13))))))))</f>
        <v/>
      </c>
      <c r="T13" s="57"/>
      <c r="U13" s="31" t="str">
        <f>IF(R$1="","",IF($B13="","",IF(T13="","",IF(U$2="ID/Crachá","ID?",IF(R$3="Função","Função?",(T13*$F13)*((1+IF($E13&lt;parametros!$S$3,parametros!$S$13,IF($E13&lt;parametros!$T$3,parametros!$T$13,parametros!$U$13)))-'1_geral'!$F13))))))</f>
        <v/>
      </c>
      <c r="W13" s="63"/>
      <c r="X13" s="31" t="str">
        <f>IF(W$1="","",IF($B13="","",IF(W13="","",IF(Z$2="ID/Crachá","ID?",IF(W$3="Função","Função?",(W13*$F13)*(1+IF($E13&lt;parametros!$I$3,parametros!$I$13,IF($E13&lt;parametros!$J$3,parametros!$J$13,parametros!$K$13))))))))</f>
        <v/>
      </c>
      <c r="Y13" s="57"/>
      <c r="Z13" s="31" t="str">
        <f>IF(W$1="","",IF($B13="","",IF(Y13="","",IF(Z$2="ID/Crachá","ID?",IF(W$3="Função","Função?",(Y13*$F13)*((1+IF($E13&lt;parametros!$S$3,parametros!$S$13,IF($E13&lt;parametros!$T$3,parametros!$T$13,parametros!$U$13)))-'1_geral'!$F13))))))</f>
        <v/>
      </c>
      <c r="AB13" s="63"/>
      <c r="AC13" s="31" t="str">
        <f>IF(AB$1="","",IF($B13="","",IF(AB13="","",IF(AE$2="ID/Crachá","ID?",IF(AB$3="Função","Função?",(AB13*$F13)*(1+IF($E13&lt;parametros!$I$3,parametros!$I$13,IF($E13&lt;parametros!$J$3,parametros!$J$13,parametros!$K$13))))))))</f>
        <v/>
      </c>
      <c r="AD13" s="57"/>
      <c r="AE13" s="31" t="str">
        <f>IF(AB$1="","",IF($B13="","",IF(AD13="","",IF(AE$2="ID/Crachá","ID?",IF(AB$3="Função","Função?",(AD13*$F13)*((1+IF($E13&lt;parametros!$S$3,parametros!$S$13,IF($E13&lt;parametros!$T$3,parametros!$T$13,parametros!$U$13)))-'1_geral'!$F13))))))</f>
        <v/>
      </c>
      <c r="AG13" s="63"/>
      <c r="AH13" s="31" t="str">
        <f>IF(AG$1="","",IF($B13="","",IF(AG13="","",IF(AJ$2="ID/Crachá","ID?",IF(AG$3="Função","Função?",(AG13*$F13)*(1+IF($E13&lt;parametros!$I$3,parametros!$I$13,IF($E13&lt;parametros!$J$3,parametros!$J$13,parametros!$K$13))))))))</f>
        <v/>
      </c>
      <c r="AI13" s="57"/>
      <c r="AJ13" s="31" t="str">
        <f>IF(AG$1="","",IF($B13="","",IF(AI13="","",IF(AJ$2="ID/Crachá","ID?",IF(AG$3="Função","Função?",(AI13*$F13)*((1+IF($E13&lt;parametros!$S$3,parametros!$S$13,IF($E13&lt;parametros!$T$3,parametros!$T$13,parametros!$U$13)))-'1_geral'!$F13))))))</f>
        <v/>
      </c>
      <c r="AL13" s="63"/>
      <c r="AM13" s="31" t="str">
        <f>IF(AL$1="","",IF($B13="","",IF(AL13="","",IF(AO$2="ID/Crachá","ID?",IF(AL$3="Função","Função?",(AL13*$F13)*(1+IF($E13&lt;parametros!$I$3,parametros!$I$13,IF($E13&lt;parametros!$J$3,parametros!$J$13,parametros!$K$13))))))))</f>
        <v/>
      </c>
      <c r="AN13" s="57"/>
      <c r="AO13" s="31" t="str">
        <f>IF(AL$1="","",IF($B13="","",IF(AN13="","",IF(AO$2="ID/Crachá","ID?",IF(AL$3="Função","Função?",(AN13*$F13)*((1+IF($E13&lt;parametros!$S$3,parametros!$S$13,IF($E13&lt;parametros!$T$3,parametros!$T$13,parametros!$U$13)))-'1_geral'!$F13))))))</f>
        <v/>
      </c>
      <c r="AQ13" s="63"/>
      <c r="AR13" s="31" t="str">
        <f>IF(AQ$1="","",IF($B13="","",IF(AQ13="","",IF(AT$2="ID/Crachá","ID?",IF(AQ$3="Função","Função?",(AQ13*$F13)*(1+IF($E13&lt;parametros!$I$3,parametros!$I$13,IF($E13&lt;parametros!$J$3,parametros!$J$13,parametros!$K$13))))))))</f>
        <v/>
      </c>
      <c r="AS13" s="57"/>
      <c r="AT13" s="31" t="str">
        <f>IF(AQ$1="","",IF($B13="","",IF(AS13="","",IF(AT$2="ID/Crachá","ID?",IF(AQ$3="Função","Função?",(AS13*$F13)*((1+IF($E13&lt;parametros!$S$3,parametros!$S$13,IF($E13&lt;parametros!$T$3,parametros!$T$13,parametros!$U$13)))-'1_geral'!$F13))))))</f>
        <v/>
      </c>
      <c r="AV13" s="63"/>
      <c r="AW13" s="31" t="str">
        <f>IF(AV$1="","",IF($B13="","",IF(AV13="","",IF(AY$2="ID/Crachá","ID?",IF(AV$3="Função","Função?",(AV13*$F13)*(1+IF($E13&lt;parametros!$I$3,parametros!$I$13,IF($E13&lt;parametros!$J$3,parametros!$J$13,parametros!$K$13))))))))</f>
        <v/>
      </c>
      <c r="AX13" s="57"/>
      <c r="AY13" s="31" t="str">
        <f>IF(AV$1="","",IF($B13="","",IF(AX13="","",IF(AY$2="ID/Crachá","ID?",IF(AV$3="Função","Função?",(AX13*$F13)*((1+IF($E13&lt;parametros!$S$3,parametros!$S$13,IF($E13&lt;parametros!$T$3,parametros!$T$13,parametros!$U$13)))-'1_geral'!$F13))))))</f>
        <v/>
      </c>
      <c r="BA13" s="63"/>
      <c r="BB13" s="31" t="str">
        <f>IF(BA$1="","",IF($B13="","",IF(BA13="","",IF(BD$2="ID/Crachá","ID?",IF(BA$3="Função","Função?",(BA13*$F13)*(1+IF($E13&lt;parametros!$I$3,parametros!$I$13,IF($E13&lt;parametros!$J$3,parametros!$J$13,parametros!$K$13))))))))</f>
        <v/>
      </c>
      <c r="BC13" s="57"/>
      <c r="BD13" s="31" t="str">
        <f>IF(BA$1="","",IF($B13="","",IF(BC13="","",IF(BD$2="ID/Crachá","ID?",IF(BA$3="Função","Função?",(BC13*$F13)*((1+IF($E13&lt;parametros!$S$3,parametros!$S$13,IF($E13&lt;parametros!$T$3,parametros!$T$13,parametros!$U$13)))-'1_geral'!$F13))))))</f>
        <v/>
      </c>
      <c r="BF13" s="63"/>
      <c r="BG13" s="31" t="str">
        <f>IF(BF$1="","",IF($B13="","",IF(BF13="","",IF(BI$2="ID/Crachá","ID?",IF(BF$3="Função","Função?",(BF13*$F13)*(1+IF($E13&lt;parametros!$I$3,parametros!$I$13,IF($E13&lt;parametros!$J$3,parametros!$J$13,parametros!$K$13))))))))</f>
        <v/>
      </c>
      <c r="BH13" s="57"/>
      <c r="BI13" s="31" t="str">
        <f>IF(BF$1="","",IF($B13="","",IF(BH13="","",IF(BI$2="ID/Crachá","ID?",IF(BF$3="Função","Função?",(BH13*$F13)*((1+IF($E13&lt;parametros!$S$3,parametros!$S$13,IF($E13&lt;parametros!$T$3,parametros!$T$13,parametros!$U$13)))-'1_geral'!$F13))))))</f>
        <v/>
      </c>
      <c r="BK13" s="63"/>
      <c r="BL13" s="31" t="str">
        <f>IF(BK$1="","",IF($B13="","",IF(BK13="","",IF(BN$2="ID/Crachá","ID?",IF(BK$3="Função","Função?",(BK13*$F13)*(1+IF($E13&lt;parametros!$I$3,parametros!$I$13,IF($E13&lt;parametros!$J$3,parametros!$J$13,parametros!$K$13))))))))</f>
        <v/>
      </c>
      <c r="BM13" s="57"/>
      <c r="BN13" s="31" t="str">
        <f>IF(BK$1="","",IF($B13="","",IF(BM13="","",IF(BN$2="ID/Crachá","ID?",IF(BK$3="Função","Função?",(BM13*$F13)*((1+IF($E13&lt;parametros!$S$3,parametros!$S$13,IF($E13&lt;parametros!$T$3,parametros!$T$13,parametros!$U$13)))-'1_geral'!$F13))))))</f>
        <v/>
      </c>
      <c r="BP13" s="63"/>
      <c r="BQ13" s="31" t="str">
        <f>IF(BP$1="","",IF($B13="","",IF(BP13="","",IF(BS$2="ID/Crachá","ID?",IF(BP$3="Função","Função?",(BP13*$F13)*(1+IF($E13&lt;parametros!$I$3,parametros!$I$13,IF($E13&lt;parametros!$J$3,parametros!$J$13,parametros!$K$13))))))))</f>
        <v/>
      </c>
      <c r="BR13" s="57"/>
      <c r="BS13" s="31" t="str">
        <f>IF(BP$1="","",IF($B13="","",IF(BR13="","",IF(BS$2="ID/Crachá","ID?",IF(BP$3="Função","Função?",(BR13*$F13)*((1+IF($E13&lt;parametros!$S$3,parametros!$S$13,IF($E13&lt;parametros!$T$3,parametros!$T$13,parametros!$U$13)))-'1_geral'!$F13))))))</f>
        <v/>
      </c>
      <c r="BU13" s="63"/>
      <c r="BV13" s="31" t="str">
        <f>IF(BU$1="","",IF($B13="","",IF(BU13="","",IF(BX$2="ID/Crachá","ID?",IF(BU$3="Função","Função?",(BU13*$F13)*(1+IF($E13&lt;parametros!$I$3,parametros!$I$13,IF($E13&lt;parametros!$J$3,parametros!$J$13,parametros!$K$13))))))))</f>
        <v/>
      </c>
      <c r="BW13" s="57"/>
      <c r="BX13" s="31" t="str">
        <f>IF(BU$1="","",IF($B13="","",IF(BW13="","",IF(BX$2="ID/Crachá","ID?",IF(BU$3="Função","Função?",(BW13*$F13)*((1+IF($E13&lt;parametros!$S$3,parametros!$S$13,IF($E13&lt;parametros!$T$3,parametros!$T$13,parametros!$U$13)))-'1_geral'!$F13))))))</f>
        <v/>
      </c>
      <c r="BZ13" s="63"/>
      <c r="CA13" s="31" t="str">
        <f>IF(BZ$1="","",IF($B13="","",IF(BZ13="","",IF(CC$2="ID/Crachá","ID?",IF(BZ$3="Função","Função?",(BZ13*$F13)*(1+IF($E13&lt;parametros!$I$3,parametros!$I$13,IF($E13&lt;parametros!$J$3,parametros!$J$13,parametros!$K$13))))))))</f>
        <v/>
      </c>
      <c r="CB13" s="57"/>
      <c r="CC13" s="31" t="str">
        <f>IF(BZ$1="","",IF($B13="","",IF(CB13="","",IF(CC$2="ID/Crachá","ID?",IF(BZ$3="Função","Função?",(CB13*$F13)*((1+IF($E13&lt;parametros!$S$3,parametros!$S$13,IF($E13&lt;parametros!$T$3,parametros!$T$13,parametros!$U$13)))-'1_geral'!$F13))))))</f>
        <v/>
      </c>
      <c r="CE13" s="63"/>
      <c r="CF13" s="31" t="str">
        <f>IF(CE$1="","",IF($B13="","",IF(CE13="","",IF(CH$2="ID/Crachá","ID?",IF(CE$3="Função","Função?",(CE13*$F13)*(1+IF($E13&lt;parametros!$I$3,parametros!$I$13,IF($E13&lt;parametros!$J$3,parametros!$J$13,parametros!$K$13))))))))</f>
        <v/>
      </c>
      <c r="CG13" s="57"/>
      <c r="CH13" s="31" t="str">
        <f>IF(CE$1="","",IF($B13="","",IF(CG13="","",IF(CH$2="ID/Crachá","ID?",IF(CE$3="Função","Função?",(CG13*$F13)*((1+IF($E13&lt;parametros!$S$3,parametros!$S$13,IF($E13&lt;parametros!$T$3,parametros!$T$13,parametros!$U$13)))-'1_geral'!$F13))))))</f>
        <v/>
      </c>
      <c r="CJ13" s="63"/>
      <c r="CK13" s="31" t="str">
        <f>IF(CJ$1="","",IF($B13="","",IF(CJ13="","",IF(CM$2="ID/Crachá","ID?",IF(CJ$3="Função","Função?",(CJ13*$F13)*(1+IF($E13&lt;parametros!$I$3,parametros!$I$13,IF($E13&lt;parametros!$J$3,parametros!$J$13,parametros!$K$13))))))))</f>
        <v/>
      </c>
      <c r="CL13" s="57"/>
      <c r="CM13" s="31" t="str">
        <f>IF(CJ$1="","",IF($B13="","",IF(CL13="","",IF(CM$2="ID/Crachá","ID?",IF(CJ$3="Função","Função?",(CL13*$F13)*((1+IF($E13&lt;parametros!$S$3,parametros!$S$13,IF($E13&lt;parametros!$T$3,parametros!$T$13,parametros!$U$13)))-'1_geral'!$F13))))))</f>
        <v/>
      </c>
      <c r="CO13" s="63"/>
      <c r="CP13" s="31" t="str">
        <f>IF(CO$1="","",IF($B13="","",IF(CO13="","",IF(CR$2="ID/Crachá","ID?",IF(CO$3="Função","Função?",(CO13*$F13)*(1+IF($E13&lt;parametros!$I$3,parametros!$I$13,IF($E13&lt;parametros!$J$3,parametros!$J$13,parametros!$K$13))))))))</f>
        <v/>
      </c>
      <c r="CQ13" s="57"/>
      <c r="CR13" s="31" t="str">
        <f>IF(CO$1="","",IF($B13="","",IF(CQ13="","",IF(CR$2="ID/Crachá","ID?",IF(CO$3="Função","Função?",(CQ13*$F13)*((1+IF($E13&lt;parametros!$S$3,parametros!$S$13,IF($E13&lt;parametros!$T$3,parametros!$T$13,parametros!$U$13)))-'1_geral'!$F13))))))</f>
        <v/>
      </c>
      <c r="CT13" s="63"/>
      <c r="CU13" s="31" t="str">
        <f>IF(CT$1="","",IF($B13="","",IF(CT13="","",IF(CW$2="ID/Crachá","ID?",IF(CT$3="Função","Função?",(CT13*$F13)*(1+IF($E13&lt;parametros!$I$3,parametros!$I$13,IF($E13&lt;parametros!$J$3,parametros!$J$13,parametros!$K$13))))))))</f>
        <v/>
      </c>
      <c r="CV13" s="57"/>
      <c r="CW13" s="31" t="str">
        <f>IF(CT$1="","",IF($B13="","",IF(CV13="","",IF(CW$2="ID/Crachá","ID?",IF(CT$3="Função","Função?",(CV13*$F13)*((1+IF($E13&lt;parametros!$S$3,parametros!$S$13,IF($E13&lt;parametros!$T$3,parametros!$T$13,parametros!$U$13)))-'1_geral'!$F13))))))</f>
        <v/>
      </c>
      <c r="CY13" s="63"/>
      <c r="CZ13" s="31" t="str">
        <f>IF(CY$1="","",IF($B13="","",IF(CY13="","",IF(DB$2="ID/Crachá","ID?",IF(CY$3="Função","Função?",(CY13*$F13)*(1+IF($E13&lt;parametros!$I$3,parametros!$I$13,IF($E13&lt;parametros!$J$3,parametros!$J$13,parametros!$K$13))))))))</f>
        <v/>
      </c>
      <c r="DA13" s="57"/>
      <c r="DB13" s="31" t="str">
        <f>IF(CY$1="","",IF($B13="","",IF(DA13="","",IF(DB$2="ID/Crachá","ID?",IF(CY$3="Função","Função?",(DA13*$F13)*((1+IF($E13&lt;parametros!$S$3,parametros!$S$13,IF($E13&lt;parametros!$T$3,parametros!$T$13,parametros!$U$13)))-'1_geral'!$F13))))))</f>
        <v/>
      </c>
      <c r="DD13" s="63"/>
      <c r="DE13" s="31" t="str">
        <f>IF(DD$1="","",IF($B13="","",IF(DD13="","",IF(DG$2="ID/Crachá","ID?",IF(DD$3="Função","Função?",(DD13*$F13)*(1+IF($E13&lt;parametros!$I$3,parametros!$I$13,IF($E13&lt;parametros!$J$3,parametros!$J$13,parametros!$K$13))))))))</f>
        <v/>
      </c>
      <c r="DF13" s="57"/>
      <c r="DG13" s="31" t="str">
        <f>IF(DD$1="","",IF($B13="","",IF(DF13="","",IF(DG$2="ID/Crachá","ID?",IF(DD$3="Função","Função?",(DF13*$F13)*((1+IF($E13&lt;parametros!$S$3,parametros!$S$13,IF($E13&lt;parametros!$T$3,parametros!$T$13,parametros!$U$13)))-'1_geral'!$F13))))))</f>
        <v/>
      </c>
      <c r="DI13" s="63"/>
      <c r="DJ13" s="31" t="str">
        <f>IF(DI$1="","",IF($B13="","",IF(DI13="","",IF(DL$2="ID/Crachá","ID?",IF(DI$3="Função","Função?",(DI13*$F13)*(1+IF($E13&lt;parametros!$I$3,parametros!$I$13,IF($E13&lt;parametros!$J$3,parametros!$J$13,parametros!$K$13))))))))</f>
        <v/>
      </c>
      <c r="DK13" s="57"/>
      <c r="DL13" s="31" t="str">
        <f>IF(DI$1="","",IF($B13="","",IF(DK13="","",IF(DL$2="ID/Crachá","ID?",IF(DI$3="Função","Função?",(DK13*$F13)*((1+IF($E13&lt;parametros!$S$3,parametros!$S$13,IF($E13&lt;parametros!$T$3,parametros!$T$13,parametros!$U$13)))-'1_geral'!$F13))))))</f>
        <v/>
      </c>
      <c r="DN13" s="63"/>
      <c r="DO13" s="31" t="str">
        <f>IF(DN$1="","",IF($B13="","",IF(DN13="","",IF(DQ$2="ID/Crachá","ID?",IF(DN$3="Função","Função?",(DN13*$F13)*(1+IF($E13&lt;parametros!$I$3,parametros!$I$13,IF($E13&lt;parametros!$J$3,parametros!$J$13,parametros!$K$13))))))))</f>
        <v/>
      </c>
      <c r="DP13" s="57"/>
      <c r="DQ13" s="31" t="str">
        <f>IF(DN$1="","",IF($B13="","",IF(DP13="","",IF(DQ$2="ID/Crachá","ID?",IF(DN$3="Função","Função?",(DP13*$F13)*((1+IF($E13&lt;parametros!$S$3,parametros!$S$13,IF($E13&lt;parametros!$T$3,parametros!$T$13,parametros!$U$13)))-'1_geral'!$F13))))))</f>
        <v/>
      </c>
      <c r="DS13" s="63"/>
      <c r="DT13" s="31" t="str">
        <f>IF(DS$1="","",IF($B13="","",IF(DS13="","",IF(DV$2="ID/Crachá","ID?",IF(DS$3="Função","Função?",(DS13*$F13)*(1+IF($E13&lt;parametros!$I$3,parametros!$I$13,IF($E13&lt;parametros!$J$3,parametros!$J$13,parametros!$K$13))))))))</f>
        <v/>
      </c>
      <c r="DU13" s="57"/>
      <c r="DV13" s="31" t="str">
        <f>IF(DS$1="","",IF($B13="","",IF(DU13="","",IF(DV$2="ID/Crachá","ID?",IF(DS$3="Função","Função?",(DU13*$F13)*((1+IF($E13&lt;parametros!$S$3,parametros!$S$13,IF($E13&lt;parametros!$T$3,parametros!$T$13,parametros!$U$13)))-'1_geral'!$F13))))))</f>
        <v/>
      </c>
      <c r="DX13" s="63"/>
      <c r="DY13" s="31" t="str">
        <f>IF(DX$1="","",IF($B13="","",IF(DX13="","",IF(EA$2="ID/Crachá","ID?",IF(DX$3="Função","Função?",(DX13*$F13)*(1+IF($E13&lt;parametros!$I$3,parametros!$I$13,IF($E13&lt;parametros!$J$3,parametros!$J$13,parametros!$K$13))))))))</f>
        <v/>
      </c>
      <c r="DZ13" s="57"/>
      <c r="EA13" s="31" t="str">
        <f>IF(DX$1="","",IF($B13="","",IF(DZ13="","",IF(EA$2="ID/Crachá","ID?",IF(DX$3="Função","Função?",(DZ13*$F13)*((1+IF($E13&lt;parametros!$S$3,parametros!$S$13,IF($E13&lt;parametros!$T$3,parametros!$T$13,parametros!$U$13)))-'1_geral'!$F13))))))</f>
        <v/>
      </c>
      <c r="EC13" s="63"/>
      <c r="ED13" s="31" t="str">
        <f>IF(EC$1="","",IF($B13="","",IF(EC13="","",IF(EF$2="ID/Crachá","ID?",IF(EC$3="Função","Função?",(EC13*$F13)*(1+IF($E13&lt;parametros!$I$3,parametros!$I$13,IF($E13&lt;parametros!$J$3,parametros!$J$13,parametros!$K$13))))))))</f>
        <v/>
      </c>
      <c r="EE13" s="57"/>
      <c r="EF13" s="31" t="str">
        <f>IF(EC$1="","",IF($B13="","",IF(EE13="","",IF(EF$2="ID/Crachá","ID?",IF(EC$3="Função","Função?",(EE13*$F13)*((1+IF($E13&lt;parametros!$S$3,parametros!$S$13,IF($E13&lt;parametros!$T$3,parametros!$T$13,parametros!$U$13)))-'1_geral'!$F13))))))</f>
        <v/>
      </c>
      <c r="EH13" s="63"/>
      <c r="EI13" s="31" t="str">
        <f>IF(EH$1="","",IF($B13="","",IF(EH13="","",IF(EK$2="ID/Crachá","ID?",IF(EH$3="Função","Função?",(EH13*$F13)*(1+IF($E13&lt;parametros!$I$3,parametros!$I$13,IF($E13&lt;parametros!$J$3,parametros!$J$13,parametros!$K$13))))))))</f>
        <v/>
      </c>
      <c r="EJ13" s="57"/>
      <c r="EK13" s="31" t="str">
        <f>IF(EH$1="","",IF($B13="","",IF(EJ13="","",IF(EK$2="ID/Crachá","ID?",IF(EH$3="Função","Função?",(EJ13*$F13)*((1+IF($E13&lt;parametros!$S$3,parametros!$S$13,IF($E13&lt;parametros!$T$3,parametros!$T$13,parametros!$U$13)))-'1_geral'!$F13))))))</f>
        <v/>
      </c>
      <c r="EM13" s="63"/>
      <c r="EN13" s="31" t="str">
        <f>IF(EM$1="","",IF($B13="","",IF(EM13="","",IF(EP$2="ID/Crachá","ID?",IF(EM$3="Função","Função?",(EM13*$F13)*(1+IF($E13&lt;parametros!$I$3,parametros!$I$13,IF($E13&lt;parametros!$J$3,parametros!$J$13,parametros!$K$13))))))))</f>
        <v/>
      </c>
      <c r="EO13" s="57"/>
      <c r="EP13" s="31" t="str">
        <f>IF(EM$1="","",IF($B13="","",IF(EO13="","",IF(EP$2="ID/Crachá","ID?",IF(EM$3="Função","Função?",(EO13*$F13)*((1+IF($E13&lt;parametros!$S$3,parametros!$S$13,IF($E13&lt;parametros!$T$3,parametros!$T$13,parametros!$U$13)))-'1_geral'!$F13))))))</f>
        <v/>
      </c>
      <c r="ER13" s="63"/>
      <c r="ES13" s="31" t="str">
        <f>IF(ER$1="","",IF($B13="","",IF(ER13="","",IF(EU$2="ID/Crachá","ID?",IF(ER$3="Função","Função?",(ER13*$F13)*(1+IF($E13&lt;parametros!$I$3,parametros!$I$13,IF($E13&lt;parametros!$J$3,parametros!$J$13,parametros!$K$13))))))))</f>
        <v/>
      </c>
      <c r="ET13" s="57"/>
      <c r="EU13" s="31" t="str">
        <f>IF(ER$1="","",IF($B13="","",IF(ET13="","",IF(EU$2="ID/Crachá","ID?",IF(ER$3="Função","Função?",(ET13*$F13)*((1+IF($E13&lt;parametros!$S$3,parametros!$S$13,IF($E13&lt;parametros!$T$3,parametros!$T$13,parametros!$U$13)))-'1_geral'!$F13))))))</f>
        <v/>
      </c>
      <c r="EW13" s="63"/>
      <c r="EX13" s="31" t="str">
        <f>IF(EW$1="","",IF($B13="","",IF(EW13="","",IF(EZ$2="ID/Crachá","ID?",IF(EW$3="Função","Função?",(EW13*$F13)*(1+IF($E13&lt;parametros!$I$3,parametros!$I$13,IF($E13&lt;parametros!$J$3,parametros!$J$13,parametros!$K$13))))))))</f>
        <v/>
      </c>
      <c r="EY13" s="57"/>
      <c r="EZ13" s="31" t="str">
        <f>IF(EW$1="","",IF($B13="","",IF(EY13="","",IF(EZ$2="ID/Crachá","ID?",IF(EW$3="Função","Função?",(EY13*$F13)*((1+IF($E13&lt;parametros!$S$3,parametros!$S$13,IF($E13&lt;parametros!$T$3,parametros!$T$13,parametros!$U$13)))-'1_geral'!$F13))))))</f>
        <v/>
      </c>
      <c r="FB13" s="63"/>
      <c r="FC13" s="31" t="str">
        <f>IF(FB$1="","",IF($B13="","",IF(FB13="","",IF(FE$2="ID/Crachá","ID?",IF(FB$3="Função","Função?",(FB13*$F13)*(1+IF($E13&lt;parametros!$I$3,parametros!$I$13,IF($E13&lt;parametros!$J$3,parametros!$J$13,parametros!$K$13))))))))</f>
        <v/>
      </c>
      <c r="FD13" s="57"/>
      <c r="FE13" s="31" t="str">
        <f>IF(FB$1="","",IF($B13="","",IF(FD13="","",IF(FE$2="ID/Crachá","ID?",IF(FB$3="Função","Função?",(FD13*$F13)*((1+IF($E13&lt;parametros!$S$3,parametros!$S$13,IF($E13&lt;parametros!$T$3,parametros!$T$13,parametros!$U$13)))-'1_geral'!$F13))))))</f>
        <v/>
      </c>
      <c r="FG13" s="80" t="str">
        <f t="shared" si="8"/>
        <v/>
      </c>
      <c r="FH13" s="102" t="str">
        <f t="shared" si="3"/>
        <v/>
      </c>
      <c r="FI13" s="31" t="str">
        <f t="shared" si="9"/>
        <v/>
      </c>
      <c r="FJ13" s="84" t="str">
        <f t="shared" si="4"/>
        <v/>
      </c>
      <c r="FK13" s="239" t="str">
        <f t="shared" si="10"/>
        <v/>
      </c>
      <c r="FL13" s="1"/>
    </row>
    <row r="14" spans="1:168" ht="15" customHeight="1" x14ac:dyDescent="0.25">
      <c r="A14" s="348" t="str">
        <f>IF('1_geral'!D14="","",'1_geral'!A14)</f>
        <v/>
      </c>
      <c r="B14" s="274" t="str">
        <f>IF('1_geral'!D14="","",'1_geral'!D14)</f>
        <v/>
      </c>
      <c r="C14" s="349" t="str">
        <f>IF(B14="","",1/VLOOKUP('1_geral'!G14,apoio!P:X,9,0))</f>
        <v/>
      </c>
      <c r="D14" s="266" t="str">
        <f>IF(B14="","",'1_geral'!J14)</f>
        <v/>
      </c>
      <c r="E14" s="472" t="str">
        <f>IF(B14="","",'1_geral'!M14*'1_geral'!L14)</f>
        <v/>
      </c>
      <c r="F14" s="266" t="str">
        <f>IF(B14="","",D14*E14*C14*'1_geral'!N14)</f>
        <v/>
      </c>
      <c r="G14" s="266" t="str">
        <f t="shared" si="5"/>
        <v/>
      </c>
      <c r="H14" s="60" t="str">
        <f t="shared" si="6"/>
        <v/>
      </c>
      <c r="I14" s="350" t="str">
        <f t="shared" si="7"/>
        <v/>
      </c>
      <c r="J14" s="65" t="str">
        <f t="shared" si="1"/>
        <v/>
      </c>
      <c r="K14" s="60" t="str">
        <f t="shared" si="2"/>
        <v/>
      </c>
      <c r="M14" s="43"/>
      <c r="N14" s="64" t="str">
        <f>IF(M$1="","",IF($B14="","",IF(M14="","",IF(P$2="ID/Crachá","ID?",IF(M$3="Função","Função?",(M14*$F14)*(1+IF($E14&lt;parametros!$I$3,parametros!$I$13,IF($E14&lt;parametros!$J$3,parametros!$J$13,parametros!$K$13))))))))</f>
        <v/>
      </c>
      <c r="O14" s="58"/>
      <c r="P14" s="66" t="str">
        <f>IF(M$1="","",IF($B14="","",IF(O14="","",IF(P$2="ID/Crachá","ID?",IF(M$3="Função","Função?",(O14*$F14)*((1+IF($E14&lt;parametros!$S$3,parametros!$S$13,IF($E14&lt;parametros!$T$3,parametros!$T$13,parametros!$U$13)))-'1_geral'!$F14))))))</f>
        <v/>
      </c>
      <c r="R14" s="43"/>
      <c r="S14" s="64" t="str">
        <f>IF(R$1="","",IF($B14="","",IF(R14="","",IF(U$2="ID/Crachá","ID?",IF(R$3="Função","Função?",(R14*$F14)*(1+IF($E14&lt;parametros!$I$3,parametros!$I$13,IF($E14&lt;parametros!$J$3,parametros!$J$13,parametros!$K$13))))))))</f>
        <v/>
      </c>
      <c r="T14" s="58"/>
      <c r="U14" s="66" t="str">
        <f>IF(R$1="","",IF($B14="","",IF(T14="","",IF(U$2="ID/Crachá","ID?",IF(R$3="Função","Função?",(T14*$F14)*((1+IF($E14&lt;parametros!$S$3,parametros!$S$13,IF($E14&lt;parametros!$T$3,parametros!$T$13,parametros!$U$13)))-'1_geral'!$F14))))))</f>
        <v/>
      </c>
      <c r="W14" s="43"/>
      <c r="X14" s="64" t="str">
        <f>IF(W$1="","",IF($B14="","",IF(W14="","",IF(Z$2="ID/Crachá","ID?",IF(W$3="Função","Função?",(W14*$F14)*(1+IF($E14&lt;parametros!$I$3,parametros!$I$13,IF($E14&lt;parametros!$J$3,parametros!$J$13,parametros!$K$13))))))))</f>
        <v/>
      </c>
      <c r="Y14" s="58"/>
      <c r="Z14" s="66" t="str">
        <f>IF(W$1="","",IF($B14="","",IF(Y14="","",IF(Z$2="ID/Crachá","ID?",IF(W$3="Função","Função?",(Y14*$F14)*((1+IF($E14&lt;parametros!$S$3,parametros!$S$13,IF($E14&lt;parametros!$T$3,parametros!$T$13,parametros!$U$13)))-'1_geral'!$F14))))))</f>
        <v/>
      </c>
      <c r="AB14" s="43"/>
      <c r="AC14" s="64" t="str">
        <f>IF(AB$1="","",IF($B14="","",IF(AB14="","",IF(AE$2="ID/Crachá","ID?",IF(AB$3="Função","Função?",(AB14*$F14)*(1+IF($E14&lt;parametros!$I$3,parametros!$I$13,IF($E14&lt;parametros!$J$3,parametros!$J$13,parametros!$K$13))))))))</f>
        <v/>
      </c>
      <c r="AD14" s="58"/>
      <c r="AE14" s="66" t="str">
        <f>IF(AB$1="","",IF($B14="","",IF(AD14="","",IF(AE$2="ID/Crachá","ID?",IF(AB$3="Função","Função?",(AD14*$F14)*((1+IF($E14&lt;parametros!$S$3,parametros!$S$13,IF($E14&lt;parametros!$T$3,parametros!$T$13,parametros!$U$13)))-'1_geral'!$F14))))))</f>
        <v/>
      </c>
      <c r="AG14" s="43"/>
      <c r="AH14" s="64" t="str">
        <f>IF(AG$1="","",IF($B14="","",IF(AG14="","",IF(AJ$2="ID/Crachá","ID?",IF(AG$3="Função","Função?",(AG14*$F14)*(1+IF($E14&lt;parametros!$I$3,parametros!$I$13,IF($E14&lt;parametros!$J$3,parametros!$J$13,parametros!$K$13))))))))</f>
        <v/>
      </c>
      <c r="AI14" s="58"/>
      <c r="AJ14" s="66" t="str">
        <f>IF(AG$1="","",IF($B14="","",IF(AI14="","",IF(AJ$2="ID/Crachá","ID?",IF(AG$3="Função","Função?",(AI14*$F14)*((1+IF($E14&lt;parametros!$S$3,parametros!$S$13,IF($E14&lt;parametros!$T$3,parametros!$T$13,parametros!$U$13)))-'1_geral'!$F14))))))</f>
        <v/>
      </c>
      <c r="AL14" s="43"/>
      <c r="AM14" s="64" t="str">
        <f>IF(AL$1="","",IF($B14="","",IF(AL14="","",IF(AO$2="ID/Crachá","ID?",IF(AL$3="Função","Função?",(AL14*$F14)*(1+IF($E14&lt;parametros!$I$3,parametros!$I$13,IF($E14&lt;parametros!$J$3,parametros!$J$13,parametros!$K$13))))))))</f>
        <v/>
      </c>
      <c r="AN14" s="58"/>
      <c r="AO14" s="66" t="str">
        <f>IF(AL$1="","",IF($B14="","",IF(AN14="","",IF(AO$2="ID/Crachá","ID?",IF(AL$3="Função","Função?",(AN14*$F14)*((1+IF($E14&lt;parametros!$S$3,parametros!$S$13,IF($E14&lt;parametros!$T$3,parametros!$T$13,parametros!$U$13)))-'1_geral'!$F14))))))</f>
        <v/>
      </c>
      <c r="AQ14" s="43"/>
      <c r="AR14" s="64" t="str">
        <f>IF(AQ$1="","",IF($B14="","",IF(AQ14="","",IF(AT$2="ID/Crachá","ID?",IF(AQ$3="Função","Função?",(AQ14*$F14)*(1+IF($E14&lt;parametros!$I$3,parametros!$I$13,IF($E14&lt;parametros!$J$3,parametros!$J$13,parametros!$K$13))))))))</f>
        <v/>
      </c>
      <c r="AS14" s="58"/>
      <c r="AT14" s="66" t="str">
        <f>IF(AQ$1="","",IF($B14="","",IF(AS14="","",IF(AT$2="ID/Crachá","ID?",IF(AQ$3="Função","Função?",(AS14*$F14)*((1+IF($E14&lt;parametros!$S$3,parametros!$S$13,IF($E14&lt;parametros!$T$3,parametros!$T$13,parametros!$U$13)))-'1_geral'!$F14))))))</f>
        <v/>
      </c>
      <c r="AV14" s="43"/>
      <c r="AW14" s="64" t="str">
        <f>IF(AV$1="","",IF($B14="","",IF(AV14="","",IF(AY$2="ID/Crachá","ID?",IF(AV$3="Função","Função?",(AV14*$F14)*(1+IF($E14&lt;parametros!$I$3,parametros!$I$13,IF($E14&lt;parametros!$J$3,parametros!$J$13,parametros!$K$13))))))))</f>
        <v/>
      </c>
      <c r="AX14" s="58"/>
      <c r="AY14" s="66" t="str">
        <f>IF(AV$1="","",IF($B14="","",IF(AX14="","",IF(AY$2="ID/Crachá","ID?",IF(AV$3="Função","Função?",(AX14*$F14)*((1+IF($E14&lt;parametros!$S$3,parametros!$S$13,IF($E14&lt;parametros!$T$3,parametros!$T$13,parametros!$U$13)))-'1_geral'!$F14))))))</f>
        <v/>
      </c>
      <c r="BA14" s="43"/>
      <c r="BB14" s="64" t="str">
        <f>IF(BA$1="","",IF($B14="","",IF(BA14="","",IF(BD$2="ID/Crachá","ID?",IF(BA$3="Função","Função?",(BA14*$F14)*(1+IF($E14&lt;parametros!$I$3,parametros!$I$13,IF($E14&lt;parametros!$J$3,parametros!$J$13,parametros!$K$13))))))))</f>
        <v/>
      </c>
      <c r="BC14" s="58"/>
      <c r="BD14" s="66" t="str">
        <f>IF(BA$1="","",IF($B14="","",IF(BC14="","",IF(BD$2="ID/Crachá","ID?",IF(BA$3="Função","Função?",(BC14*$F14)*((1+IF($E14&lt;parametros!$S$3,parametros!$S$13,IF($E14&lt;parametros!$T$3,parametros!$T$13,parametros!$U$13)))-'1_geral'!$F14))))))</f>
        <v/>
      </c>
      <c r="BF14" s="43"/>
      <c r="BG14" s="64" t="str">
        <f>IF(BF$1="","",IF($B14="","",IF(BF14="","",IF(BI$2="ID/Crachá","ID?",IF(BF$3="Função","Função?",(BF14*$F14)*(1+IF($E14&lt;parametros!$I$3,parametros!$I$13,IF($E14&lt;parametros!$J$3,parametros!$J$13,parametros!$K$13))))))))</f>
        <v/>
      </c>
      <c r="BH14" s="58"/>
      <c r="BI14" s="66" t="str">
        <f>IF(BF$1="","",IF($B14="","",IF(BH14="","",IF(BI$2="ID/Crachá","ID?",IF(BF$3="Função","Função?",(BH14*$F14)*((1+IF($E14&lt;parametros!$S$3,parametros!$S$13,IF($E14&lt;parametros!$T$3,parametros!$T$13,parametros!$U$13)))-'1_geral'!$F14))))))</f>
        <v/>
      </c>
      <c r="BK14" s="43"/>
      <c r="BL14" s="64" t="str">
        <f>IF(BK$1="","",IF($B14="","",IF(BK14="","",IF(BN$2="ID/Crachá","ID?",IF(BK$3="Função","Função?",(BK14*$F14)*(1+IF($E14&lt;parametros!$I$3,parametros!$I$13,IF($E14&lt;parametros!$J$3,parametros!$J$13,parametros!$K$13))))))))</f>
        <v/>
      </c>
      <c r="BM14" s="58"/>
      <c r="BN14" s="66" t="str">
        <f>IF(BK$1="","",IF($B14="","",IF(BM14="","",IF(BN$2="ID/Crachá","ID?",IF(BK$3="Função","Função?",(BM14*$F14)*((1+IF($E14&lt;parametros!$S$3,parametros!$S$13,IF($E14&lt;parametros!$T$3,parametros!$T$13,parametros!$U$13)))-'1_geral'!$F14))))))</f>
        <v/>
      </c>
      <c r="BP14" s="43"/>
      <c r="BQ14" s="64" t="str">
        <f>IF(BP$1="","",IF($B14="","",IF(BP14="","",IF(BS$2="ID/Crachá","ID?",IF(BP$3="Função","Função?",(BP14*$F14)*(1+IF($E14&lt;parametros!$I$3,parametros!$I$13,IF($E14&lt;parametros!$J$3,parametros!$J$13,parametros!$K$13))))))))</f>
        <v/>
      </c>
      <c r="BR14" s="58"/>
      <c r="BS14" s="66" t="str">
        <f>IF(BP$1="","",IF($B14="","",IF(BR14="","",IF(BS$2="ID/Crachá","ID?",IF(BP$3="Função","Função?",(BR14*$F14)*((1+IF($E14&lt;parametros!$S$3,parametros!$S$13,IF($E14&lt;parametros!$T$3,parametros!$T$13,parametros!$U$13)))-'1_geral'!$F14))))))</f>
        <v/>
      </c>
      <c r="BU14" s="43"/>
      <c r="BV14" s="64" t="str">
        <f>IF(BU$1="","",IF($B14="","",IF(BU14="","",IF(BX$2="ID/Crachá","ID?",IF(BU$3="Função","Função?",(BU14*$F14)*(1+IF($E14&lt;parametros!$I$3,parametros!$I$13,IF($E14&lt;parametros!$J$3,parametros!$J$13,parametros!$K$13))))))))</f>
        <v/>
      </c>
      <c r="BW14" s="58"/>
      <c r="BX14" s="66" t="str">
        <f>IF(BU$1="","",IF($B14="","",IF(BW14="","",IF(BX$2="ID/Crachá","ID?",IF(BU$3="Função","Função?",(BW14*$F14)*((1+IF($E14&lt;parametros!$S$3,parametros!$S$13,IF($E14&lt;parametros!$T$3,parametros!$T$13,parametros!$U$13)))-'1_geral'!$F14))))))</f>
        <v/>
      </c>
      <c r="BZ14" s="43"/>
      <c r="CA14" s="64" t="str">
        <f>IF(BZ$1="","",IF($B14="","",IF(BZ14="","",IF(CC$2="ID/Crachá","ID?",IF(BZ$3="Função","Função?",(BZ14*$F14)*(1+IF($E14&lt;parametros!$I$3,parametros!$I$13,IF($E14&lt;parametros!$J$3,parametros!$J$13,parametros!$K$13))))))))</f>
        <v/>
      </c>
      <c r="CB14" s="58"/>
      <c r="CC14" s="66" t="str">
        <f>IF(BZ$1="","",IF($B14="","",IF(CB14="","",IF(CC$2="ID/Crachá","ID?",IF(BZ$3="Função","Função?",(CB14*$F14)*((1+IF($E14&lt;parametros!$S$3,parametros!$S$13,IF($E14&lt;parametros!$T$3,parametros!$T$13,parametros!$U$13)))-'1_geral'!$F14))))))</f>
        <v/>
      </c>
      <c r="CE14" s="43"/>
      <c r="CF14" s="64" t="str">
        <f>IF(CE$1="","",IF($B14="","",IF(CE14="","",IF(CH$2="ID/Crachá","ID?",IF(CE$3="Função","Função?",(CE14*$F14)*(1+IF($E14&lt;parametros!$I$3,parametros!$I$13,IF($E14&lt;parametros!$J$3,parametros!$J$13,parametros!$K$13))))))))</f>
        <v/>
      </c>
      <c r="CG14" s="58"/>
      <c r="CH14" s="66" t="str">
        <f>IF(CE$1="","",IF($B14="","",IF(CG14="","",IF(CH$2="ID/Crachá","ID?",IF(CE$3="Função","Função?",(CG14*$F14)*((1+IF($E14&lt;parametros!$S$3,parametros!$S$13,IF($E14&lt;parametros!$T$3,parametros!$T$13,parametros!$U$13)))-'1_geral'!$F14))))))</f>
        <v/>
      </c>
      <c r="CJ14" s="43"/>
      <c r="CK14" s="64" t="str">
        <f>IF(CJ$1="","",IF($B14="","",IF(CJ14="","",IF(CM$2="ID/Crachá","ID?",IF(CJ$3="Função","Função?",(CJ14*$F14)*(1+IF($E14&lt;parametros!$I$3,parametros!$I$13,IF($E14&lt;parametros!$J$3,parametros!$J$13,parametros!$K$13))))))))</f>
        <v/>
      </c>
      <c r="CL14" s="58"/>
      <c r="CM14" s="66" t="str">
        <f>IF(CJ$1="","",IF($B14="","",IF(CL14="","",IF(CM$2="ID/Crachá","ID?",IF(CJ$3="Função","Função?",(CL14*$F14)*((1+IF($E14&lt;parametros!$S$3,parametros!$S$13,IF($E14&lt;parametros!$T$3,parametros!$T$13,parametros!$U$13)))-'1_geral'!$F14))))))</f>
        <v/>
      </c>
      <c r="CO14" s="43"/>
      <c r="CP14" s="64" t="str">
        <f>IF(CO$1="","",IF($B14="","",IF(CO14="","",IF(CR$2="ID/Crachá","ID?",IF(CO$3="Função","Função?",(CO14*$F14)*(1+IF($E14&lt;parametros!$I$3,parametros!$I$13,IF($E14&lt;parametros!$J$3,parametros!$J$13,parametros!$K$13))))))))</f>
        <v/>
      </c>
      <c r="CQ14" s="58"/>
      <c r="CR14" s="66" t="str">
        <f>IF(CO$1="","",IF($B14="","",IF(CQ14="","",IF(CR$2="ID/Crachá","ID?",IF(CO$3="Função","Função?",(CQ14*$F14)*((1+IF($E14&lt;parametros!$S$3,parametros!$S$13,IF($E14&lt;parametros!$T$3,parametros!$T$13,parametros!$U$13)))-'1_geral'!$F14))))))</f>
        <v/>
      </c>
      <c r="CT14" s="43"/>
      <c r="CU14" s="64" t="str">
        <f>IF(CT$1="","",IF($B14="","",IF(CT14="","",IF(CW$2="ID/Crachá","ID?",IF(CT$3="Função","Função?",(CT14*$F14)*(1+IF($E14&lt;parametros!$I$3,parametros!$I$13,IF($E14&lt;parametros!$J$3,parametros!$J$13,parametros!$K$13))))))))</f>
        <v/>
      </c>
      <c r="CV14" s="58"/>
      <c r="CW14" s="66" t="str">
        <f>IF(CT$1="","",IF($B14="","",IF(CV14="","",IF(CW$2="ID/Crachá","ID?",IF(CT$3="Função","Função?",(CV14*$F14)*((1+IF($E14&lt;parametros!$S$3,parametros!$S$13,IF($E14&lt;parametros!$T$3,parametros!$T$13,parametros!$U$13)))-'1_geral'!$F14))))))</f>
        <v/>
      </c>
      <c r="CY14" s="43"/>
      <c r="CZ14" s="64" t="str">
        <f>IF(CY$1="","",IF($B14="","",IF(CY14="","",IF(DB$2="ID/Crachá","ID?",IF(CY$3="Função","Função?",(CY14*$F14)*(1+IF($E14&lt;parametros!$I$3,parametros!$I$13,IF($E14&lt;parametros!$J$3,parametros!$J$13,parametros!$K$13))))))))</f>
        <v/>
      </c>
      <c r="DA14" s="58"/>
      <c r="DB14" s="66" t="str">
        <f>IF(CY$1="","",IF($B14="","",IF(DA14="","",IF(DB$2="ID/Crachá","ID?",IF(CY$3="Função","Função?",(DA14*$F14)*((1+IF($E14&lt;parametros!$S$3,parametros!$S$13,IF($E14&lt;parametros!$T$3,parametros!$T$13,parametros!$U$13)))-'1_geral'!$F14))))))</f>
        <v/>
      </c>
      <c r="DD14" s="43"/>
      <c r="DE14" s="64" t="str">
        <f>IF(DD$1="","",IF($B14="","",IF(DD14="","",IF(DG$2="ID/Crachá","ID?",IF(DD$3="Função","Função?",(DD14*$F14)*(1+IF($E14&lt;parametros!$I$3,parametros!$I$13,IF($E14&lt;parametros!$J$3,parametros!$J$13,parametros!$K$13))))))))</f>
        <v/>
      </c>
      <c r="DF14" s="58"/>
      <c r="DG14" s="66" t="str">
        <f>IF(DD$1="","",IF($B14="","",IF(DF14="","",IF(DG$2="ID/Crachá","ID?",IF(DD$3="Função","Função?",(DF14*$F14)*((1+IF($E14&lt;parametros!$S$3,parametros!$S$13,IF($E14&lt;parametros!$T$3,parametros!$T$13,parametros!$U$13)))-'1_geral'!$F14))))))</f>
        <v/>
      </c>
      <c r="DI14" s="43"/>
      <c r="DJ14" s="64" t="str">
        <f>IF(DI$1="","",IF($B14="","",IF(DI14="","",IF(DL$2="ID/Crachá","ID?",IF(DI$3="Função","Função?",(DI14*$F14)*(1+IF($E14&lt;parametros!$I$3,parametros!$I$13,IF($E14&lt;parametros!$J$3,parametros!$J$13,parametros!$K$13))))))))</f>
        <v/>
      </c>
      <c r="DK14" s="58"/>
      <c r="DL14" s="66" t="str">
        <f>IF(DI$1="","",IF($B14="","",IF(DK14="","",IF(DL$2="ID/Crachá","ID?",IF(DI$3="Função","Função?",(DK14*$F14)*((1+IF($E14&lt;parametros!$S$3,parametros!$S$13,IF($E14&lt;parametros!$T$3,parametros!$T$13,parametros!$U$13)))-'1_geral'!$F14))))))</f>
        <v/>
      </c>
      <c r="DN14" s="43"/>
      <c r="DO14" s="64" t="str">
        <f>IF(DN$1="","",IF($B14="","",IF(DN14="","",IF(DQ$2="ID/Crachá","ID?",IF(DN$3="Função","Função?",(DN14*$F14)*(1+IF($E14&lt;parametros!$I$3,parametros!$I$13,IF($E14&lt;parametros!$J$3,parametros!$J$13,parametros!$K$13))))))))</f>
        <v/>
      </c>
      <c r="DP14" s="58"/>
      <c r="DQ14" s="66" t="str">
        <f>IF(DN$1="","",IF($B14="","",IF(DP14="","",IF(DQ$2="ID/Crachá","ID?",IF(DN$3="Função","Função?",(DP14*$F14)*((1+IF($E14&lt;parametros!$S$3,parametros!$S$13,IF($E14&lt;parametros!$T$3,parametros!$T$13,parametros!$U$13)))-'1_geral'!$F14))))))</f>
        <v/>
      </c>
      <c r="DS14" s="43"/>
      <c r="DT14" s="64" t="str">
        <f>IF(DS$1="","",IF($B14="","",IF(DS14="","",IF(DV$2="ID/Crachá","ID?",IF(DS$3="Função","Função?",(DS14*$F14)*(1+IF($E14&lt;parametros!$I$3,parametros!$I$13,IF($E14&lt;parametros!$J$3,parametros!$J$13,parametros!$K$13))))))))</f>
        <v/>
      </c>
      <c r="DU14" s="58"/>
      <c r="DV14" s="66" t="str">
        <f>IF(DS$1="","",IF($B14="","",IF(DU14="","",IF(DV$2="ID/Crachá","ID?",IF(DS$3="Função","Função?",(DU14*$F14)*((1+IF($E14&lt;parametros!$S$3,parametros!$S$13,IF($E14&lt;parametros!$T$3,parametros!$T$13,parametros!$U$13)))-'1_geral'!$F14))))))</f>
        <v/>
      </c>
      <c r="DX14" s="43"/>
      <c r="DY14" s="64" t="str">
        <f>IF(DX$1="","",IF($B14="","",IF(DX14="","",IF(EA$2="ID/Crachá","ID?",IF(DX$3="Função","Função?",(DX14*$F14)*(1+IF($E14&lt;parametros!$I$3,parametros!$I$13,IF($E14&lt;parametros!$J$3,parametros!$J$13,parametros!$K$13))))))))</f>
        <v/>
      </c>
      <c r="DZ14" s="58"/>
      <c r="EA14" s="66" t="str">
        <f>IF(DX$1="","",IF($B14="","",IF(DZ14="","",IF(EA$2="ID/Crachá","ID?",IF(DX$3="Função","Função?",(DZ14*$F14)*((1+IF($E14&lt;parametros!$S$3,parametros!$S$13,IF($E14&lt;parametros!$T$3,parametros!$T$13,parametros!$U$13)))-'1_geral'!$F14))))))</f>
        <v/>
      </c>
      <c r="EC14" s="43"/>
      <c r="ED14" s="64" t="str">
        <f>IF(EC$1="","",IF($B14="","",IF(EC14="","",IF(EF$2="ID/Crachá","ID?",IF(EC$3="Função","Função?",(EC14*$F14)*(1+IF($E14&lt;parametros!$I$3,parametros!$I$13,IF($E14&lt;parametros!$J$3,parametros!$J$13,parametros!$K$13))))))))</f>
        <v/>
      </c>
      <c r="EE14" s="58"/>
      <c r="EF14" s="66" t="str">
        <f>IF(EC$1="","",IF($B14="","",IF(EE14="","",IF(EF$2="ID/Crachá","ID?",IF(EC$3="Função","Função?",(EE14*$F14)*((1+IF($E14&lt;parametros!$S$3,parametros!$S$13,IF($E14&lt;parametros!$T$3,parametros!$T$13,parametros!$U$13)))-'1_geral'!$F14))))))</f>
        <v/>
      </c>
      <c r="EH14" s="43"/>
      <c r="EI14" s="64" t="str">
        <f>IF(EH$1="","",IF($B14="","",IF(EH14="","",IF(EK$2="ID/Crachá","ID?",IF(EH$3="Função","Função?",(EH14*$F14)*(1+IF($E14&lt;parametros!$I$3,parametros!$I$13,IF($E14&lt;parametros!$J$3,parametros!$J$13,parametros!$K$13))))))))</f>
        <v/>
      </c>
      <c r="EJ14" s="58"/>
      <c r="EK14" s="66" t="str">
        <f>IF(EH$1="","",IF($B14="","",IF(EJ14="","",IF(EK$2="ID/Crachá","ID?",IF(EH$3="Função","Função?",(EJ14*$F14)*((1+IF($E14&lt;parametros!$S$3,parametros!$S$13,IF($E14&lt;parametros!$T$3,parametros!$T$13,parametros!$U$13)))-'1_geral'!$F14))))))</f>
        <v/>
      </c>
      <c r="EM14" s="43"/>
      <c r="EN14" s="64" t="str">
        <f>IF(EM$1="","",IF($B14="","",IF(EM14="","",IF(EP$2="ID/Crachá","ID?",IF(EM$3="Função","Função?",(EM14*$F14)*(1+IF($E14&lt;parametros!$I$3,parametros!$I$13,IF($E14&lt;parametros!$J$3,parametros!$J$13,parametros!$K$13))))))))</f>
        <v/>
      </c>
      <c r="EO14" s="58"/>
      <c r="EP14" s="66" t="str">
        <f>IF(EM$1="","",IF($B14="","",IF(EO14="","",IF(EP$2="ID/Crachá","ID?",IF(EM$3="Função","Função?",(EO14*$F14)*((1+IF($E14&lt;parametros!$S$3,parametros!$S$13,IF($E14&lt;parametros!$T$3,parametros!$T$13,parametros!$U$13)))-'1_geral'!$F14))))))</f>
        <v/>
      </c>
      <c r="ER14" s="43"/>
      <c r="ES14" s="64" t="str">
        <f>IF(ER$1="","",IF($B14="","",IF(ER14="","",IF(EU$2="ID/Crachá","ID?",IF(ER$3="Função","Função?",(ER14*$F14)*(1+IF($E14&lt;parametros!$I$3,parametros!$I$13,IF($E14&lt;parametros!$J$3,parametros!$J$13,parametros!$K$13))))))))</f>
        <v/>
      </c>
      <c r="ET14" s="58"/>
      <c r="EU14" s="66" t="str">
        <f>IF(ER$1="","",IF($B14="","",IF(ET14="","",IF(EU$2="ID/Crachá","ID?",IF(ER$3="Função","Função?",(ET14*$F14)*((1+IF($E14&lt;parametros!$S$3,parametros!$S$13,IF($E14&lt;parametros!$T$3,parametros!$T$13,parametros!$U$13)))-'1_geral'!$F14))))))</f>
        <v/>
      </c>
      <c r="EW14" s="43"/>
      <c r="EX14" s="64" t="str">
        <f>IF(EW$1="","",IF($B14="","",IF(EW14="","",IF(EZ$2="ID/Crachá","ID?",IF(EW$3="Função","Função?",(EW14*$F14)*(1+IF($E14&lt;parametros!$I$3,parametros!$I$13,IF($E14&lt;parametros!$J$3,parametros!$J$13,parametros!$K$13))))))))</f>
        <v/>
      </c>
      <c r="EY14" s="58"/>
      <c r="EZ14" s="66" t="str">
        <f>IF(EW$1="","",IF($B14="","",IF(EY14="","",IF(EZ$2="ID/Crachá","ID?",IF(EW$3="Função","Função?",(EY14*$F14)*((1+IF($E14&lt;parametros!$S$3,parametros!$S$13,IF($E14&lt;parametros!$T$3,parametros!$T$13,parametros!$U$13)))-'1_geral'!$F14))))))</f>
        <v/>
      </c>
      <c r="FB14" s="43"/>
      <c r="FC14" s="64" t="str">
        <f>IF(FB$1="","",IF($B14="","",IF(FB14="","",IF(FE$2="ID/Crachá","ID?",IF(FB$3="Função","Função?",(FB14*$F14)*(1+IF($E14&lt;parametros!$I$3,parametros!$I$13,IF($E14&lt;parametros!$J$3,parametros!$J$13,parametros!$K$13))))))))</f>
        <v/>
      </c>
      <c r="FD14" s="58"/>
      <c r="FE14" s="66" t="str">
        <f>IF(FB$1="","",IF($B14="","",IF(FD14="","",IF(FE$2="ID/Crachá","ID?",IF(FB$3="Função","Função?",(FD14*$F14)*((1+IF($E14&lt;parametros!$S$3,parametros!$S$13,IF($E14&lt;parametros!$T$3,parametros!$T$13,parametros!$U$13)))-'1_geral'!$F14))))))</f>
        <v/>
      </c>
      <c r="FG14" s="81" t="str">
        <f t="shared" si="8"/>
        <v/>
      </c>
      <c r="FH14" s="103" t="str">
        <f t="shared" si="3"/>
        <v/>
      </c>
      <c r="FI14" s="73" t="str">
        <f t="shared" si="9"/>
        <v/>
      </c>
      <c r="FJ14" s="85" t="str">
        <f t="shared" si="4"/>
        <v/>
      </c>
      <c r="FK14" s="255" t="str">
        <f t="shared" si="10"/>
        <v/>
      </c>
      <c r="FL14" s="1"/>
    </row>
    <row r="15" spans="1:168" ht="15" customHeight="1" x14ac:dyDescent="0.25">
      <c r="A15" s="325" t="str">
        <f>IF('1_geral'!D15="","",'1_geral'!A15)</f>
        <v/>
      </c>
      <c r="B15" s="114" t="str">
        <f>IF('1_geral'!D15="","",'1_geral'!D15)</f>
        <v/>
      </c>
      <c r="C15" s="349" t="str">
        <f>IF(B15="","",1/VLOOKUP('1_geral'!G15,apoio!P:X,9,0))</f>
        <v/>
      </c>
      <c r="D15" s="351" t="str">
        <f>IF(B15="","",'1_geral'!J15)</f>
        <v/>
      </c>
      <c r="E15" s="473" t="str">
        <f>IF(B15="","",'1_geral'!M15*'1_geral'!L15)</f>
        <v/>
      </c>
      <c r="F15" s="351" t="str">
        <f>IF(B15="","",D15*E15*C15*'1_geral'!N15)</f>
        <v/>
      </c>
      <c r="G15" s="351" t="str">
        <f t="shared" si="5"/>
        <v/>
      </c>
      <c r="H15" s="61" t="str">
        <f t="shared" si="6"/>
        <v/>
      </c>
      <c r="I15" s="350" t="str">
        <f t="shared" si="7"/>
        <v/>
      </c>
      <c r="J15" s="67" t="str">
        <f t="shared" si="1"/>
        <v/>
      </c>
      <c r="K15" s="61" t="str">
        <f t="shared" si="2"/>
        <v/>
      </c>
      <c r="M15" s="63"/>
      <c r="N15" s="31" t="str">
        <f>IF(M$1="","",IF($B15="","",IF(M15="","",IF(P$2="ID/Crachá","ID?",IF(M$3="Função","Função?",(M15*$F15)*(1+IF($E15&lt;parametros!$I$3,parametros!$I$13,IF($E15&lt;parametros!$J$3,parametros!$J$13,parametros!$K$13))))))))</f>
        <v/>
      </c>
      <c r="O15" s="57"/>
      <c r="P15" s="31" t="str">
        <f>IF(M$1="","",IF($B15="","",IF(O15="","",IF(P$2="ID/Crachá","ID?",IF(M$3="Função","Função?",(O15*$F15)*((1+IF($E15&lt;parametros!$S$3,parametros!$S$13,IF($E15&lt;parametros!$T$3,parametros!$T$13,parametros!$U$13)))-'1_geral'!$F15))))))</f>
        <v/>
      </c>
      <c r="R15" s="63"/>
      <c r="S15" s="31" t="str">
        <f>IF(R$1="","",IF($B15="","",IF(R15="","",IF(U$2="ID/Crachá","ID?",IF(R$3="Função","Função?",(R15*$F15)*(1+IF($E15&lt;parametros!$I$3,parametros!$I$13,IF($E15&lt;parametros!$J$3,parametros!$J$13,parametros!$K$13))))))))</f>
        <v/>
      </c>
      <c r="T15" s="57"/>
      <c r="U15" s="31" t="str">
        <f>IF(R$1="","",IF($B15="","",IF(T15="","",IF(U$2="ID/Crachá","ID?",IF(R$3="Função","Função?",(T15*$F15)*((1+IF($E15&lt;parametros!$S$3,parametros!$S$13,IF($E15&lt;parametros!$T$3,parametros!$T$13,parametros!$U$13)))-'1_geral'!$F15))))))</f>
        <v/>
      </c>
      <c r="W15" s="63"/>
      <c r="X15" s="31" t="str">
        <f>IF(W$1="","",IF($B15="","",IF(W15="","",IF(Z$2="ID/Crachá","ID?",IF(W$3="Função","Função?",(W15*$F15)*(1+IF($E15&lt;parametros!$I$3,parametros!$I$13,IF($E15&lt;parametros!$J$3,parametros!$J$13,parametros!$K$13))))))))</f>
        <v/>
      </c>
      <c r="Y15" s="57"/>
      <c r="Z15" s="31" t="str">
        <f>IF(W$1="","",IF($B15="","",IF(Y15="","",IF(Z$2="ID/Crachá","ID?",IF(W$3="Função","Função?",(Y15*$F15)*((1+IF($E15&lt;parametros!$S$3,parametros!$S$13,IF($E15&lt;parametros!$T$3,parametros!$T$13,parametros!$U$13)))-'1_geral'!$F15))))))</f>
        <v/>
      </c>
      <c r="AB15" s="63"/>
      <c r="AC15" s="31" t="str">
        <f>IF(AB$1="","",IF($B15="","",IF(AB15="","",IF(AE$2="ID/Crachá","ID?",IF(AB$3="Função","Função?",(AB15*$F15)*(1+IF($E15&lt;parametros!$I$3,parametros!$I$13,IF($E15&lt;parametros!$J$3,parametros!$J$13,parametros!$K$13))))))))</f>
        <v/>
      </c>
      <c r="AD15" s="57"/>
      <c r="AE15" s="31" t="str">
        <f>IF(AB$1="","",IF($B15="","",IF(AD15="","",IF(AE$2="ID/Crachá","ID?",IF(AB$3="Função","Função?",(AD15*$F15)*((1+IF($E15&lt;parametros!$S$3,parametros!$S$13,IF($E15&lt;parametros!$T$3,parametros!$T$13,parametros!$U$13)))-'1_geral'!$F15))))))</f>
        <v/>
      </c>
      <c r="AG15" s="63"/>
      <c r="AH15" s="31" t="str">
        <f>IF(AG$1="","",IF($B15="","",IF(AG15="","",IF(AJ$2="ID/Crachá","ID?",IF(AG$3="Função","Função?",(AG15*$F15)*(1+IF($E15&lt;parametros!$I$3,parametros!$I$13,IF($E15&lt;parametros!$J$3,parametros!$J$13,parametros!$K$13))))))))</f>
        <v/>
      </c>
      <c r="AI15" s="57"/>
      <c r="AJ15" s="31" t="str">
        <f>IF(AG$1="","",IF($B15="","",IF(AI15="","",IF(AJ$2="ID/Crachá","ID?",IF(AG$3="Função","Função?",(AI15*$F15)*((1+IF($E15&lt;parametros!$S$3,parametros!$S$13,IF($E15&lt;parametros!$T$3,parametros!$T$13,parametros!$U$13)))-'1_geral'!$F15))))))</f>
        <v/>
      </c>
      <c r="AL15" s="63"/>
      <c r="AM15" s="31" t="str">
        <f>IF(AL$1="","",IF($B15="","",IF(AL15="","",IF(AO$2="ID/Crachá","ID?",IF(AL$3="Função","Função?",(AL15*$F15)*(1+IF($E15&lt;parametros!$I$3,parametros!$I$13,IF($E15&lt;parametros!$J$3,parametros!$J$13,parametros!$K$13))))))))</f>
        <v/>
      </c>
      <c r="AN15" s="57"/>
      <c r="AO15" s="31" t="str">
        <f>IF(AL$1="","",IF($B15="","",IF(AN15="","",IF(AO$2="ID/Crachá","ID?",IF(AL$3="Função","Função?",(AN15*$F15)*((1+IF($E15&lt;parametros!$S$3,parametros!$S$13,IF($E15&lt;parametros!$T$3,parametros!$T$13,parametros!$U$13)))-'1_geral'!$F15))))))</f>
        <v/>
      </c>
      <c r="AQ15" s="63"/>
      <c r="AR15" s="31" t="str">
        <f>IF(AQ$1="","",IF($B15="","",IF(AQ15="","",IF(AT$2="ID/Crachá","ID?",IF(AQ$3="Função","Função?",(AQ15*$F15)*(1+IF($E15&lt;parametros!$I$3,parametros!$I$13,IF($E15&lt;parametros!$J$3,parametros!$J$13,parametros!$K$13))))))))</f>
        <v/>
      </c>
      <c r="AS15" s="57"/>
      <c r="AT15" s="31" t="str">
        <f>IF(AQ$1="","",IF($B15="","",IF(AS15="","",IF(AT$2="ID/Crachá","ID?",IF(AQ$3="Função","Função?",(AS15*$F15)*((1+IF($E15&lt;parametros!$S$3,parametros!$S$13,IF($E15&lt;parametros!$T$3,parametros!$T$13,parametros!$U$13)))-'1_geral'!$F15))))))</f>
        <v/>
      </c>
      <c r="AV15" s="63"/>
      <c r="AW15" s="31" t="str">
        <f>IF(AV$1="","",IF($B15="","",IF(AV15="","",IF(AY$2="ID/Crachá","ID?",IF(AV$3="Função","Função?",(AV15*$F15)*(1+IF($E15&lt;parametros!$I$3,parametros!$I$13,IF($E15&lt;parametros!$J$3,parametros!$J$13,parametros!$K$13))))))))</f>
        <v/>
      </c>
      <c r="AX15" s="57"/>
      <c r="AY15" s="31" t="str">
        <f>IF(AV$1="","",IF($B15="","",IF(AX15="","",IF(AY$2="ID/Crachá","ID?",IF(AV$3="Função","Função?",(AX15*$F15)*((1+IF($E15&lt;parametros!$S$3,parametros!$S$13,IF($E15&lt;parametros!$T$3,parametros!$T$13,parametros!$U$13)))-'1_geral'!$F15))))))</f>
        <v/>
      </c>
      <c r="BA15" s="63"/>
      <c r="BB15" s="31" t="str">
        <f>IF(BA$1="","",IF($B15="","",IF(BA15="","",IF(BD$2="ID/Crachá","ID?",IF(BA$3="Função","Função?",(BA15*$F15)*(1+IF($E15&lt;parametros!$I$3,parametros!$I$13,IF($E15&lt;parametros!$J$3,parametros!$J$13,parametros!$K$13))))))))</f>
        <v/>
      </c>
      <c r="BC15" s="57"/>
      <c r="BD15" s="31" t="str">
        <f>IF(BA$1="","",IF($B15="","",IF(BC15="","",IF(BD$2="ID/Crachá","ID?",IF(BA$3="Função","Função?",(BC15*$F15)*((1+IF($E15&lt;parametros!$S$3,parametros!$S$13,IF($E15&lt;parametros!$T$3,parametros!$T$13,parametros!$U$13)))-'1_geral'!$F15))))))</f>
        <v/>
      </c>
      <c r="BF15" s="63"/>
      <c r="BG15" s="31" t="str">
        <f>IF(BF$1="","",IF($B15="","",IF(BF15="","",IF(BI$2="ID/Crachá","ID?",IF(BF$3="Função","Função?",(BF15*$F15)*(1+IF($E15&lt;parametros!$I$3,parametros!$I$13,IF($E15&lt;parametros!$J$3,parametros!$J$13,parametros!$K$13))))))))</f>
        <v/>
      </c>
      <c r="BH15" s="57"/>
      <c r="BI15" s="31" t="str">
        <f>IF(BF$1="","",IF($B15="","",IF(BH15="","",IF(BI$2="ID/Crachá","ID?",IF(BF$3="Função","Função?",(BH15*$F15)*((1+IF($E15&lt;parametros!$S$3,parametros!$S$13,IF($E15&lt;parametros!$T$3,parametros!$T$13,parametros!$U$13)))-'1_geral'!$F15))))))</f>
        <v/>
      </c>
      <c r="BK15" s="63"/>
      <c r="BL15" s="31" t="str">
        <f>IF(BK$1="","",IF($B15="","",IF(BK15="","",IF(BN$2="ID/Crachá","ID?",IF(BK$3="Função","Função?",(BK15*$F15)*(1+IF($E15&lt;parametros!$I$3,parametros!$I$13,IF($E15&lt;parametros!$J$3,parametros!$J$13,parametros!$K$13))))))))</f>
        <v/>
      </c>
      <c r="BM15" s="57"/>
      <c r="BN15" s="31" t="str">
        <f>IF(BK$1="","",IF($B15="","",IF(BM15="","",IF(BN$2="ID/Crachá","ID?",IF(BK$3="Função","Função?",(BM15*$F15)*((1+IF($E15&lt;parametros!$S$3,parametros!$S$13,IF($E15&lt;parametros!$T$3,parametros!$T$13,parametros!$U$13)))-'1_geral'!$F15))))))</f>
        <v/>
      </c>
      <c r="BP15" s="63"/>
      <c r="BQ15" s="31" t="str">
        <f>IF(BP$1="","",IF($B15="","",IF(BP15="","",IF(BS$2="ID/Crachá","ID?",IF(BP$3="Função","Função?",(BP15*$F15)*(1+IF($E15&lt;parametros!$I$3,parametros!$I$13,IF($E15&lt;parametros!$J$3,parametros!$J$13,parametros!$K$13))))))))</f>
        <v/>
      </c>
      <c r="BR15" s="57"/>
      <c r="BS15" s="31" t="str">
        <f>IF(BP$1="","",IF($B15="","",IF(BR15="","",IF(BS$2="ID/Crachá","ID?",IF(BP$3="Função","Função?",(BR15*$F15)*((1+IF($E15&lt;parametros!$S$3,parametros!$S$13,IF($E15&lt;parametros!$T$3,parametros!$T$13,parametros!$U$13)))-'1_geral'!$F15))))))</f>
        <v/>
      </c>
      <c r="BU15" s="63"/>
      <c r="BV15" s="31" t="str">
        <f>IF(BU$1="","",IF($B15="","",IF(BU15="","",IF(BX$2="ID/Crachá","ID?",IF(BU$3="Função","Função?",(BU15*$F15)*(1+IF($E15&lt;parametros!$I$3,parametros!$I$13,IF($E15&lt;parametros!$J$3,parametros!$J$13,parametros!$K$13))))))))</f>
        <v/>
      </c>
      <c r="BW15" s="57"/>
      <c r="BX15" s="31" t="str">
        <f>IF(BU$1="","",IF($B15="","",IF(BW15="","",IF(BX$2="ID/Crachá","ID?",IF(BU$3="Função","Função?",(BW15*$F15)*((1+IF($E15&lt;parametros!$S$3,parametros!$S$13,IF($E15&lt;parametros!$T$3,parametros!$T$13,parametros!$U$13)))-'1_geral'!$F15))))))</f>
        <v/>
      </c>
      <c r="BZ15" s="63"/>
      <c r="CA15" s="31" t="str">
        <f>IF(BZ$1="","",IF($B15="","",IF(BZ15="","",IF(CC$2="ID/Crachá","ID?",IF(BZ$3="Função","Função?",(BZ15*$F15)*(1+IF($E15&lt;parametros!$I$3,parametros!$I$13,IF($E15&lt;parametros!$J$3,parametros!$J$13,parametros!$K$13))))))))</f>
        <v/>
      </c>
      <c r="CB15" s="57"/>
      <c r="CC15" s="31" t="str">
        <f>IF(BZ$1="","",IF($B15="","",IF(CB15="","",IF(CC$2="ID/Crachá","ID?",IF(BZ$3="Função","Função?",(CB15*$F15)*((1+IF($E15&lt;parametros!$S$3,parametros!$S$13,IF($E15&lt;parametros!$T$3,parametros!$T$13,parametros!$U$13)))-'1_geral'!$F15))))))</f>
        <v/>
      </c>
      <c r="CE15" s="63"/>
      <c r="CF15" s="31" t="str">
        <f>IF(CE$1="","",IF($B15="","",IF(CE15="","",IF(CH$2="ID/Crachá","ID?",IF(CE$3="Função","Função?",(CE15*$F15)*(1+IF($E15&lt;parametros!$I$3,parametros!$I$13,IF($E15&lt;parametros!$J$3,parametros!$J$13,parametros!$K$13))))))))</f>
        <v/>
      </c>
      <c r="CG15" s="57"/>
      <c r="CH15" s="31" t="str">
        <f>IF(CE$1="","",IF($B15="","",IF(CG15="","",IF(CH$2="ID/Crachá","ID?",IF(CE$3="Função","Função?",(CG15*$F15)*((1+IF($E15&lt;parametros!$S$3,parametros!$S$13,IF($E15&lt;parametros!$T$3,parametros!$T$13,parametros!$U$13)))-'1_geral'!$F15))))))</f>
        <v/>
      </c>
      <c r="CJ15" s="63"/>
      <c r="CK15" s="31" t="str">
        <f>IF(CJ$1="","",IF($B15="","",IF(CJ15="","",IF(CM$2="ID/Crachá","ID?",IF(CJ$3="Função","Função?",(CJ15*$F15)*(1+IF($E15&lt;parametros!$I$3,parametros!$I$13,IF($E15&lt;parametros!$J$3,parametros!$J$13,parametros!$K$13))))))))</f>
        <v/>
      </c>
      <c r="CL15" s="57"/>
      <c r="CM15" s="31" t="str">
        <f>IF(CJ$1="","",IF($B15="","",IF(CL15="","",IF(CM$2="ID/Crachá","ID?",IF(CJ$3="Função","Função?",(CL15*$F15)*((1+IF($E15&lt;parametros!$S$3,parametros!$S$13,IF($E15&lt;parametros!$T$3,parametros!$T$13,parametros!$U$13)))-'1_geral'!$F15))))))</f>
        <v/>
      </c>
      <c r="CO15" s="63"/>
      <c r="CP15" s="31" t="str">
        <f>IF(CO$1="","",IF($B15="","",IF(CO15="","",IF(CR$2="ID/Crachá","ID?",IF(CO$3="Função","Função?",(CO15*$F15)*(1+IF($E15&lt;parametros!$I$3,parametros!$I$13,IF($E15&lt;parametros!$J$3,parametros!$J$13,parametros!$K$13))))))))</f>
        <v/>
      </c>
      <c r="CQ15" s="57"/>
      <c r="CR15" s="31" t="str">
        <f>IF(CO$1="","",IF($B15="","",IF(CQ15="","",IF(CR$2="ID/Crachá","ID?",IF(CO$3="Função","Função?",(CQ15*$F15)*((1+IF($E15&lt;parametros!$S$3,parametros!$S$13,IF($E15&lt;parametros!$T$3,parametros!$T$13,parametros!$U$13)))-'1_geral'!$F15))))))</f>
        <v/>
      </c>
      <c r="CT15" s="63"/>
      <c r="CU15" s="31" t="str">
        <f>IF(CT$1="","",IF($B15="","",IF(CT15="","",IF(CW$2="ID/Crachá","ID?",IF(CT$3="Função","Função?",(CT15*$F15)*(1+IF($E15&lt;parametros!$I$3,parametros!$I$13,IF($E15&lt;parametros!$J$3,parametros!$J$13,parametros!$K$13))))))))</f>
        <v/>
      </c>
      <c r="CV15" s="57"/>
      <c r="CW15" s="31" t="str">
        <f>IF(CT$1="","",IF($B15="","",IF(CV15="","",IF(CW$2="ID/Crachá","ID?",IF(CT$3="Função","Função?",(CV15*$F15)*((1+IF($E15&lt;parametros!$S$3,parametros!$S$13,IF($E15&lt;parametros!$T$3,parametros!$T$13,parametros!$U$13)))-'1_geral'!$F15))))))</f>
        <v/>
      </c>
      <c r="CY15" s="63"/>
      <c r="CZ15" s="31" t="str">
        <f>IF(CY$1="","",IF($B15="","",IF(CY15="","",IF(DB$2="ID/Crachá","ID?",IF(CY$3="Função","Função?",(CY15*$F15)*(1+IF($E15&lt;parametros!$I$3,parametros!$I$13,IF($E15&lt;parametros!$J$3,parametros!$J$13,parametros!$K$13))))))))</f>
        <v/>
      </c>
      <c r="DA15" s="57"/>
      <c r="DB15" s="31" t="str">
        <f>IF(CY$1="","",IF($B15="","",IF(DA15="","",IF(DB$2="ID/Crachá","ID?",IF(CY$3="Função","Função?",(DA15*$F15)*((1+IF($E15&lt;parametros!$S$3,parametros!$S$13,IF($E15&lt;parametros!$T$3,parametros!$T$13,parametros!$U$13)))-'1_geral'!$F15))))))</f>
        <v/>
      </c>
      <c r="DD15" s="63"/>
      <c r="DE15" s="31" t="str">
        <f>IF(DD$1="","",IF($B15="","",IF(DD15="","",IF(DG$2="ID/Crachá","ID?",IF(DD$3="Função","Função?",(DD15*$F15)*(1+IF($E15&lt;parametros!$I$3,parametros!$I$13,IF($E15&lt;parametros!$J$3,parametros!$J$13,parametros!$K$13))))))))</f>
        <v/>
      </c>
      <c r="DF15" s="57"/>
      <c r="DG15" s="31" t="str">
        <f>IF(DD$1="","",IF($B15="","",IF(DF15="","",IF(DG$2="ID/Crachá","ID?",IF(DD$3="Função","Função?",(DF15*$F15)*((1+IF($E15&lt;parametros!$S$3,parametros!$S$13,IF($E15&lt;parametros!$T$3,parametros!$T$13,parametros!$U$13)))-'1_geral'!$F15))))))</f>
        <v/>
      </c>
      <c r="DI15" s="63"/>
      <c r="DJ15" s="31" t="str">
        <f>IF(DI$1="","",IF($B15="","",IF(DI15="","",IF(DL$2="ID/Crachá","ID?",IF(DI$3="Função","Função?",(DI15*$F15)*(1+IF($E15&lt;parametros!$I$3,parametros!$I$13,IF($E15&lt;parametros!$J$3,parametros!$J$13,parametros!$K$13))))))))</f>
        <v/>
      </c>
      <c r="DK15" s="57"/>
      <c r="DL15" s="31" t="str">
        <f>IF(DI$1="","",IF($B15="","",IF(DK15="","",IF(DL$2="ID/Crachá","ID?",IF(DI$3="Função","Função?",(DK15*$F15)*((1+IF($E15&lt;parametros!$S$3,parametros!$S$13,IF($E15&lt;parametros!$T$3,parametros!$T$13,parametros!$U$13)))-'1_geral'!$F15))))))</f>
        <v/>
      </c>
      <c r="DN15" s="63"/>
      <c r="DO15" s="31" t="str">
        <f>IF(DN$1="","",IF($B15="","",IF(DN15="","",IF(DQ$2="ID/Crachá","ID?",IF(DN$3="Função","Função?",(DN15*$F15)*(1+IF($E15&lt;parametros!$I$3,parametros!$I$13,IF($E15&lt;parametros!$J$3,parametros!$J$13,parametros!$K$13))))))))</f>
        <v/>
      </c>
      <c r="DP15" s="57"/>
      <c r="DQ15" s="31" t="str">
        <f>IF(DN$1="","",IF($B15="","",IF(DP15="","",IF(DQ$2="ID/Crachá","ID?",IF(DN$3="Função","Função?",(DP15*$F15)*((1+IF($E15&lt;parametros!$S$3,parametros!$S$13,IF($E15&lt;parametros!$T$3,parametros!$T$13,parametros!$U$13)))-'1_geral'!$F15))))))</f>
        <v/>
      </c>
      <c r="DS15" s="63"/>
      <c r="DT15" s="31" t="str">
        <f>IF(DS$1="","",IF($B15="","",IF(DS15="","",IF(DV$2="ID/Crachá","ID?",IF(DS$3="Função","Função?",(DS15*$F15)*(1+IF($E15&lt;parametros!$I$3,parametros!$I$13,IF($E15&lt;parametros!$J$3,parametros!$J$13,parametros!$K$13))))))))</f>
        <v/>
      </c>
      <c r="DU15" s="57"/>
      <c r="DV15" s="31" t="str">
        <f>IF(DS$1="","",IF($B15="","",IF(DU15="","",IF(DV$2="ID/Crachá","ID?",IF(DS$3="Função","Função?",(DU15*$F15)*((1+IF($E15&lt;parametros!$S$3,parametros!$S$13,IF($E15&lt;parametros!$T$3,parametros!$T$13,parametros!$U$13)))-'1_geral'!$F15))))))</f>
        <v/>
      </c>
      <c r="DX15" s="63"/>
      <c r="DY15" s="31" t="str">
        <f>IF(DX$1="","",IF($B15="","",IF(DX15="","",IF(EA$2="ID/Crachá","ID?",IF(DX$3="Função","Função?",(DX15*$F15)*(1+IF($E15&lt;parametros!$I$3,parametros!$I$13,IF($E15&lt;parametros!$J$3,parametros!$J$13,parametros!$K$13))))))))</f>
        <v/>
      </c>
      <c r="DZ15" s="57"/>
      <c r="EA15" s="31" t="str">
        <f>IF(DX$1="","",IF($B15="","",IF(DZ15="","",IF(EA$2="ID/Crachá","ID?",IF(DX$3="Função","Função?",(DZ15*$F15)*((1+IF($E15&lt;parametros!$S$3,parametros!$S$13,IF($E15&lt;parametros!$T$3,parametros!$T$13,parametros!$U$13)))-'1_geral'!$F15))))))</f>
        <v/>
      </c>
      <c r="EC15" s="63"/>
      <c r="ED15" s="31" t="str">
        <f>IF(EC$1="","",IF($B15="","",IF(EC15="","",IF(EF$2="ID/Crachá","ID?",IF(EC$3="Função","Função?",(EC15*$F15)*(1+IF($E15&lt;parametros!$I$3,parametros!$I$13,IF($E15&lt;parametros!$J$3,parametros!$J$13,parametros!$K$13))))))))</f>
        <v/>
      </c>
      <c r="EE15" s="57"/>
      <c r="EF15" s="31" t="str">
        <f>IF(EC$1="","",IF($B15="","",IF(EE15="","",IF(EF$2="ID/Crachá","ID?",IF(EC$3="Função","Função?",(EE15*$F15)*((1+IF($E15&lt;parametros!$S$3,parametros!$S$13,IF($E15&lt;parametros!$T$3,parametros!$T$13,parametros!$U$13)))-'1_geral'!$F15))))))</f>
        <v/>
      </c>
      <c r="EH15" s="63"/>
      <c r="EI15" s="31" t="str">
        <f>IF(EH$1="","",IF($B15="","",IF(EH15="","",IF(EK$2="ID/Crachá","ID?",IF(EH$3="Função","Função?",(EH15*$F15)*(1+IF($E15&lt;parametros!$I$3,parametros!$I$13,IF($E15&lt;parametros!$J$3,parametros!$J$13,parametros!$K$13))))))))</f>
        <v/>
      </c>
      <c r="EJ15" s="57"/>
      <c r="EK15" s="31" t="str">
        <f>IF(EH$1="","",IF($B15="","",IF(EJ15="","",IF(EK$2="ID/Crachá","ID?",IF(EH$3="Função","Função?",(EJ15*$F15)*((1+IF($E15&lt;parametros!$S$3,parametros!$S$13,IF($E15&lt;parametros!$T$3,parametros!$T$13,parametros!$U$13)))-'1_geral'!$F15))))))</f>
        <v/>
      </c>
      <c r="EM15" s="63"/>
      <c r="EN15" s="31" t="str">
        <f>IF(EM$1="","",IF($B15="","",IF(EM15="","",IF(EP$2="ID/Crachá","ID?",IF(EM$3="Função","Função?",(EM15*$F15)*(1+IF($E15&lt;parametros!$I$3,parametros!$I$13,IF($E15&lt;parametros!$J$3,parametros!$J$13,parametros!$K$13))))))))</f>
        <v/>
      </c>
      <c r="EO15" s="57"/>
      <c r="EP15" s="31" t="str">
        <f>IF(EM$1="","",IF($B15="","",IF(EO15="","",IF(EP$2="ID/Crachá","ID?",IF(EM$3="Função","Função?",(EO15*$F15)*((1+IF($E15&lt;parametros!$S$3,parametros!$S$13,IF($E15&lt;parametros!$T$3,parametros!$T$13,parametros!$U$13)))-'1_geral'!$F15))))))</f>
        <v/>
      </c>
      <c r="ER15" s="63"/>
      <c r="ES15" s="31" t="str">
        <f>IF(ER$1="","",IF($B15="","",IF(ER15="","",IF(EU$2="ID/Crachá","ID?",IF(ER$3="Função","Função?",(ER15*$F15)*(1+IF($E15&lt;parametros!$I$3,parametros!$I$13,IF($E15&lt;parametros!$J$3,parametros!$J$13,parametros!$K$13))))))))</f>
        <v/>
      </c>
      <c r="ET15" s="57"/>
      <c r="EU15" s="31" t="str">
        <f>IF(ER$1="","",IF($B15="","",IF(ET15="","",IF(EU$2="ID/Crachá","ID?",IF(ER$3="Função","Função?",(ET15*$F15)*((1+IF($E15&lt;parametros!$S$3,parametros!$S$13,IF($E15&lt;parametros!$T$3,parametros!$T$13,parametros!$U$13)))-'1_geral'!$F15))))))</f>
        <v/>
      </c>
      <c r="EW15" s="63"/>
      <c r="EX15" s="31" t="str">
        <f>IF(EW$1="","",IF($B15="","",IF(EW15="","",IF(EZ$2="ID/Crachá","ID?",IF(EW$3="Função","Função?",(EW15*$F15)*(1+IF($E15&lt;parametros!$I$3,parametros!$I$13,IF($E15&lt;parametros!$J$3,parametros!$J$13,parametros!$K$13))))))))</f>
        <v/>
      </c>
      <c r="EY15" s="57"/>
      <c r="EZ15" s="31" t="str">
        <f>IF(EW$1="","",IF($B15="","",IF(EY15="","",IF(EZ$2="ID/Crachá","ID?",IF(EW$3="Função","Função?",(EY15*$F15)*((1+IF($E15&lt;parametros!$S$3,parametros!$S$13,IF($E15&lt;parametros!$T$3,parametros!$T$13,parametros!$U$13)))-'1_geral'!$F15))))))</f>
        <v/>
      </c>
      <c r="FB15" s="63"/>
      <c r="FC15" s="31" t="str">
        <f>IF(FB$1="","",IF($B15="","",IF(FB15="","",IF(FE$2="ID/Crachá","ID?",IF(FB$3="Função","Função?",(FB15*$F15)*(1+IF($E15&lt;parametros!$I$3,parametros!$I$13,IF($E15&lt;parametros!$J$3,parametros!$J$13,parametros!$K$13))))))))</f>
        <v/>
      </c>
      <c r="FD15" s="57"/>
      <c r="FE15" s="31" t="str">
        <f>IF(FB$1="","",IF($B15="","",IF(FD15="","",IF(FE$2="ID/Crachá","ID?",IF(FB$3="Função","Função?",(FD15*$F15)*((1+IF($E15&lt;parametros!$S$3,parametros!$S$13,IF($E15&lt;parametros!$T$3,parametros!$T$13,parametros!$U$13)))-'1_geral'!$F15))))))</f>
        <v/>
      </c>
      <c r="FG15" s="80" t="str">
        <f t="shared" si="8"/>
        <v/>
      </c>
      <c r="FH15" s="102" t="str">
        <f t="shared" si="3"/>
        <v/>
      </c>
      <c r="FI15" s="31" t="str">
        <f t="shared" si="9"/>
        <v/>
      </c>
      <c r="FJ15" s="84" t="str">
        <f t="shared" si="4"/>
        <v/>
      </c>
      <c r="FK15" s="239" t="str">
        <f t="shared" si="10"/>
        <v/>
      </c>
      <c r="FL15" s="1"/>
    </row>
    <row r="16" spans="1:168" ht="15" customHeight="1" x14ac:dyDescent="0.25">
      <c r="A16" s="348" t="str">
        <f>IF('1_geral'!D16="","",'1_geral'!A16)</f>
        <v/>
      </c>
      <c r="B16" s="274" t="str">
        <f>IF('1_geral'!D16="","",'1_geral'!D16)</f>
        <v/>
      </c>
      <c r="C16" s="349" t="str">
        <f>IF(B16="","",1/VLOOKUP('1_geral'!G16,apoio!P:X,9,0))</f>
        <v/>
      </c>
      <c r="D16" s="266" t="str">
        <f>IF(B16="","",'1_geral'!J16)</f>
        <v/>
      </c>
      <c r="E16" s="472" t="str">
        <f>IF(B16="","",'1_geral'!M16*'1_geral'!L16)</f>
        <v/>
      </c>
      <c r="F16" s="266" t="str">
        <f>IF(B16="","",D16*E16*C16*'1_geral'!N16)</f>
        <v/>
      </c>
      <c r="G16" s="266" t="str">
        <f t="shared" si="5"/>
        <v/>
      </c>
      <c r="H16" s="60" t="str">
        <f t="shared" si="6"/>
        <v/>
      </c>
      <c r="I16" s="350" t="str">
        <f t="shared" si="7"/>
        <v/>
      </c>
      <c r="J16" s="65" t="str">
        <f t="shared" si="1"/>
        <v/>
      </c>
      <c r="K16" s="60" t="str">
        <f t="shared" si="2"/>
        <v/>
      </c>
      <c r="M16" s="43"/>
      <c r="N16" s="64" t="str">
        <f>IF(M$1="","",IF($B16="","",IF(M16="","",IF(P$2="ID/Crachá","ID?",IF(M$3="Função","Função?",(M16*$F16)*(1+IF($E16&lt;parametros!$I$3,parametros!$I$13,IF($E16&lt;parametros!$J$3,parametros!$J$13,parametros!$K$13))))))))</f>
        <v/>
      </c>
      <c r="O16" s="58"/>
      <c r="P16" s="66" t="str">
        <f>IF(M$1="","",IF($B16="","",IF(O16="","",IF(P$2="ID/Crachá","ID?",IF(M$3="Função","Função?",(O16*$F16)*((1+IF($E16&lt;parametros!$S$3,parametros!$S$13,IF($E16&lt;parametros!$T$3,parametros!$T$13,parametros!$U$13)))-'1_geral'!$F16))))))</f>
        <v/>
      </c>
      <c r="R16" s="43"/>
      <c r="S16" s="64" t="str">
        <f>IF(R$1="","",IF($B16="","",IF(R16="","",IF(U$2="ID/Crachá","ID?",IF(R$3="Função","Função?",(R16*$F16)*(1+IF($E16&lt;parametros!$I$3,parametros!$I$13,IF($E16&lt;parametros!$J$3,parametros!$J$13,parametros!$K$13))))))))</f>
        <v/>
      </c>
      <c r="T16" s="58"/>
      <c r="U16" s="66" t="str">
        <f>IF(R$1="","",IF($B16="","",IF(T16="","",IF(U$2="ID/Crachá","ID?",IF(R$3="Função","Função?",(T16*$F16)*((1+IF($E16&lt;parametros!$S$3,parametros!$S$13,IF($E16&lt;parametros!$T$3,parametros!$T$13,parametros!$U$13)))-'1_geral'!$F16))))))</f>
        <v/>
      </c>
      <c r="W16" s="43"/>
      <c r="X16" s="64" t="str">
        <f>IF(W$1="","",IF($B16="","",IF(W16="","",IF(Z$2="ID/Crachá","ID?",IF(W$3="Função","Função?",(W16*$F16)*(1+IF($E16&lt;parametros!$I$3,parametros!$I$13,IF($E16&lt;parametros!$J$3,parametros!$J$13,parametros!$K$13))))))))</f>
        <v/>
      </c>
      <c r="Y16" s="58"/>
      <c r="Z16" s="66" t="str">
        <f>IF(W$1="","",IF($B16="","",IF(Y16="","",IF(Z$2="ID/Crachá","ID?",IF(W$3="Função","Função?",(Y16*$F16)*((1+IF($E16&lt;parametros!$S$3,parametros!$S$13,IF($E16&lt;parametros!$T$3,parametros!$T$13,parametros!$U$13)))-'1_geral'!$F16))))))</f>
        <v/>
      </c>
      <c r="AB16" s="43"/>
      <c r="AC16" s="64" t="str">
        <f>IF(AB$1="","",IF($B16="","",IF(AB16="","",IF(AE$2="ID/Crachá","ID?",IF(AB$3="Função","Função?",(AB16*$F16)*(1+IF($E16&lt;parametros!$I$3,parametros!$I$13,IF($E16&lt;parametros!$J$3,parametros!$J$13,parametros!$K$13))))))))</f>
        <v/>
      </c>
      <c r="AD16" s="58"/>
      <c r="AE16" s="66" t="str">
        <f>IF(AB$1="","",IF($B16="","",IF(AD16="","",IF(AE$2="ID/Crachá","ID?",IF(AB$3="Função","Função?",(AD16*$F16)*((1+IF($E16&lt;parametros!$S$3,parametros!$S$13,IF($E16&lt;parametros!$T$3,parametros!$T$13,parametros!$U$13)))-'1_geral'!$F16))))))</f>
        <v/>
      </c>
      <c r="AG16" s="43"/>
      <c r="AH16" s="64" t="str">
        <f>IF(AG$1="","",IF($B16="","",IF(AG16="","",IF(AJ$2="ID/Crachá","ID?",IF(AG$3="Função","Função?",(AG16*$F16)*(1+IF($E16&lt;parametros!$I$3,parametros!$I$13,IF($E16&lt;parametros!$J$3,parametros!$J$13,parametros!$K$13))))))))</f>
        <v/>
      </c>
      <c r="AI16" s="58"/>
      <c r="AJ16" s="66" t="str">
        <f>IF(AG$1="","",IF($B16="","",IF(AI16="","",IF(AJ$2="ID/Crachá","ID?",IF(AG$3="Função","Função?",(AI16*$F16)*((1+IF($E16&lt;parametros!$S$3,parametros!$S$13,IF($E16&lt;parametros!$T$3,parametros!$T$13,parametros!$U$13)))-'1_geral'!$F16))))))</f>
        <v/>
      </c>
      <c r="AL16" s="43"/>
      <c r="AM16" s="64" t="str">
        <f>IF(AL$1="","",IF($B16="","",IF(AL16="","",IF(AO$2="ID/Crachá","ID?",IF(AL$3="Função","Função?",(AL16*$F16)*(1+IF($E16&lt;parametros!$I$3,parametros!$I$13,IF($E16&lt;parametros!$J$3,parametros!$J$13,parametros!$K$13))))))))</f>
        <v/>
      </c>
      <c r="AN16" s="58"/>
      <c r="AO16" s="66" t="str">
        <f>IF(AL$1="","",IF($B16="","",IF(AN16="","",IF(AO$2="ID/Crachá","ID?",IF(AL$3="Função","Função?",(AN16*$F16)*((1+IF($E16&lt;parametros!$S$3,parametros!$S$13,IF($E16&lt;parametros!$T$3,parametros!$T$13,parametros!$U$13)))-'1_geral'!$F16))))))</f>
        <v/>
      </c>
      <c r="AQ16" s="43"/>
      <c r="AR16" s="64" t="str">
        <f>IF(AQ$1="","",IF($B16="","",IF(AQ16="","",IF(AT$2="ID/Crachá","ID?",IF(AQ$3="Função","Função?",(AQ16*$F16)*(1+IF($E16&lt;parametros!$I$3,parametros!$I$13,IF($E16&lt;parametros!$J$3,parametros!$J$13,parametros!$K$13))))))))</f>
        <v/>
      </c>
      <c r="AS16" s="58"/>
      <c r="AT16" s="66" t="str">
        <f>IF(AQ$1="","",IF($B16="","",IF(AS16="","",IF(AT$2="ID/Crachá","ID?",IF(AQ$3="Função","Função?",(AS16*$F16)*((1+IF($E16&lt;parametros!$S$3,parametros!$S$13,IF($E16&lt;parametros!$T$3,parametros!$T$13,parametros!$U$13)))-'1_geral'!$F16))))))</f>
        <v/>
      </c>
      <c r="AV16" s="43"/>
      <c r="AW16" s="64" t="str">
        <f>IF(AV$1="","",IF($B16="","",IF(AV16="","",IF(AY$2="ID/Crachá","ID?",IF(AV$3="Função","Função?",(AV16*$F16)*(1+IF($E16&lt;parametros!$I$3,parametros!$I$13,IF($E16&lt;parametros!$J$3,parametros!$J$13,parametros!$K$13))))))))</f>
        <v/>
      </c>
      <c r="AX16" s="58"/>
      <c r="AY16" s="66" t="str">
        <f>IF(AV$1="","",IF($B16="","",IF(AX16="","",IF(AY$2="ID/Crachá","ID?",IF(AV$3="Função","Função?",(AX16*$F16)*((1+IF($E16&lt;parametros!$S$3,parametros!$S$13,IF($E16&lt;parametros!$T$3,parametros!$T$13,parametros!$U$13)))-'1_geral'!$F16))))))</f>
        <v/>
      </c>
      <c r="BA16" s="43"/>
      <c r="BB16" s="64" t="str">
        <f>IF(BA$1="","",IF($B16="","",IF(BA16="","",IF(BD$2="ID/Crachá","ID?",IF(BA$3="Função","Função?",(BA16*$F16)*(1+IF($E16&lt;parametros!$I$3,parametros!$I$13,IF($E16&lt;parametros!$J$3,parametros!$J$13,parametros!$K$13))))))))</f>
        <v/>
      </c>
      <c r="BC16" s="58"/>
      <c r="BD16" s="66" t="str">
        <f>IF(BA$1="","",IF($B16="","",IF(BC16="","",IF(BD$2="ID/Crachá","ID?",IF(BA$3="Função","Função?",(BC16*$F16)*((1+IF($E16&lt;parametros!$S$3,parametros!$S$13,IF($E16&lt;parametros!$T$3,parametros!$T$13,parametros!$U$13)))-'1_geral'!$F16))))))</f>
        <v/>
      </c>
      <c r="BF16" s="43"/>
      <c r="BG16" s="64" t="str">
        <f>IF(BF$1="","",IF($B16="","",IF(BF16="","",IF(BI$2="ID/Crachá","ID?",IF(BF$3="Função","Função?",(BF16*$F16)*(1+IF($E16&lt;parametros!$I$3,parametros!$I$13,IF($E16&lt;parametros!$J$3,parametros!$J$13,parametros!$K$13))))))))</f>
        <v/>
      </c>
      <c r="BH16" s="58"/>
      <c r="BI16" s="66" t="str">
        <f>IF(BF$1="","",IF($B16="","",IF(BH16="","",IF(BI$2="ID/Crachá","ID?",IF(BF$3="Função","Função?",(BH16*$F16)*((1+IF($E16&lt;parametros!$S$3,parametros!$S$13,IF($E16&lt;parametros!$T$3,parametros!$T$13,parametros!$U$13)))-'1_geral'!$F16))))))</f>
        <v/>
      </c>
      <c r="BK16" s="43"/>
      <c r="BL16" s="64" t="str">
        <f>IF(BK$1="","",IF($B16="","",IF(BK16="","",IF(BN$2="ID/Crachá","ID?",IF(BK$3="Função","Função?",(BK16*$F16)*(1+IF($E16&lt;parametros!$I$3,parametros!$I$13,IF($E16&lt;parametros!$J$3,parametros!$J$13,parametros!$K$13))))))))</f>
        <v/>
      </c>
      <c r="BM16" s="58"/>
      <c r="BN16" s="66" t="str">
        <f>IF(BK$1="","",IF($B16="","",IF(BM16="","",IF(BN$2="ID/Crachá","ID?",IF(BK$3="Função","Função?",(BM16*$F16)*((1+IF($E16&lt;parametros!$S$3,parametros!$S$13,IF($E16&lt;parametros!$T$3,parametros!$T$13,parametros!$U$13)))-'1_geral'!$F16))))))</f>
        <v/>
      </c>
      <c r="BP16" s="43"/>
      <c r="BQ16" s="64" t="str">
        <f>IF(BP$1="","",IF($B16="","",IF(BP16="","",IF(BS$2="ID/Crachá","ID?",IF(BP$3="Função","Função?",(BP16*$F16)*(1+IF($E16&lt;parametros!$I$3,parametros!$I$13,IF($E16&lt;parametros!$J$3,parametros!$J$13,parametros!$K$13))))))))</f>
        <v/>
      </c>
      <c r="BR16" s="58"/>
      <c r="BS16" s="66" t="str">
        <f>IF(BP$1="","",IF($B16="","",IF(BR16="","",IF(BS$2="ID/Crachá","ID?",IF(BP$3="Função","Função?",(BR16*$F16)*((1+IF($E16&lt;parametros!$S$3,parametros!$S$13,IF($E16&lt;parametros!$T$3,parametros!$T$13,parametros!$U$13)))-'1_geral'!$F16))))))</f>
        <v/>
      </c>
      <c r="BU16" s="43"/>
      <c r="BV16" s="64" t="str">
        <f>IF(BU$1="","",IF($B16="","",IF(BU16="","",IF(BX$2="ID/Crachá","ID?",IF(BU$3="Função","Função?",(BU16*$F16)*(1+IF($E16&lt;parametros!$I$3,parametros!$I$13,IF($E16&lt;parametros!$J$3,parametros!$J$13,parametros!$K$13))))))))</f>
        <v/>
      </c>
      <c r="BW16" s="58"/>
      <c r="BX16" s="66" t="str">
        <f>IF(BU$1="","",IF($B16="","",IF(BW16="","",IF(BX$2="ID/Crachá","ID?",IF(BU$3="Função","Função?",(BW16*$F16)*((1+IF($E16&lt;parametros!$S$3,parametros!$S$13,IF($E16&lt;parametros!$T$3,parametros!$T$13,parametros!$U$13)))-'1_geral'!$F16))))))</f>
        <v/>
      </c>
      <c r="BZ16" s="43"/>
      <c r="CA16" s="64" t="str">
        <f>IF(BZ$1="","",IF($B16="","",IF(BZ16="","",IF(CC$2="ID/Crachá","ID?",IF(BZ$3="Função","Função?",(BZ16*$F16)*(1+IF($E16&lt;parametros!$I$3,parametros!$I$13,IF($E16&lt;parametros!$J$3,parametros!$J$13,parametros!$K$13))))))))</f>
        <v/>
      </c>
      <c r="CB16" s="58"/>
      <c r="CC16" s="66" t="str">
        <f>IF(BZ$1="","",IF($B16="","",IF(CB16="","",IF(CC$2="ID/Crachá","ID?",IF(BZ$3="Função","Função?",(CB16*$F16)*((1+IF($E16&lt;parametros!$S$3,parametros!$S$13,IF($E16&lt;parametros!$T$3,parametros!$T$13,parametros!$U$13)))-'1_geral'!$F16))))))</f>
        <v/>
      </c>
      <c r="CE16" s="43"/>
      <c r="CF16" s="64" t="str">
        <f>IF(CE$1="","",IF($B16="","",IF(CE16="","",IF(CH$2="ID/Crachá","ID?",IF(CE$3="Função","Função?",(CE16*$F16)*(1+IF($E16&lt;parametros!$I$3,parametros!$I$13,IF($E16&lt;parametros!$J$3,parametros!$J$13,parametros!$K$13))))))))</f>
        <v/>
      </c>
      <c r="CG16" s="58"/>
      <c r="CH16" s="66" t="str">
        <f>IF(CE$1="","",IF($B16="","",IF(CG16="","",IF(CH$2="ID/Crachá","ID?",IF(CE$3="Função","Função?",(CG16*$F16)*((1+IF($E16&lt;parametros!$S$3,parametros!$S$13,IF($E16&lt;parametros!$T$3,parametros!$T$13,parametros!$U$13)))-'1_geral'!$F16))))))</f>
        <v/>
      </c>
      <c r="CJ16" s="43"/>
      <c r="CK16" s="64" t="str">
        <f>IF(CJ$1="","",IF($B16="","",IF(CJ16="","",IF(CM$2="ID/Crachá","ID?",IF(CJ$3="Função","Função?",(CJ16*$F16)*(1+IF($E16&lt;parametros!$I$3,parametros!$I$13,IF($E16&lt;parametros!$J$3,parametros!$J$13,parametros!$K$13))))))))</f>
        <v/>
      </c>
      <c r="CL16" s="58"/>
      <c r="CM16" s="66" t="str">
        <f>IF(CJ$1="","",IF($B16="","",IF(CL16="","",IF(CM$2="ID/Crachá","ID?",IF(CJ$3="Função","Função?",(CL16*$F16)*((1+IF($E16&lt;parametros!$S$3,parametros!$S$13,IF($E16&lt;parametros!$T$3,parametros!$T$13,parametros!$U$13)))-'1_geral'!$F16))))))</f>
        <v/>
      </c>
      <c r="CO16" s="43"/>
      <c r="CP16" s="64" t="str">
        <f>IF(CO$1="","",IF($B16="","",IF(CO16="","",IF(CR$2="ID/Crachá","ID?",IF(CO$3="Função","Função?",(CO16*$F16)*(1+IF($E16&lt;parametros!$I$3,parametros!$I$13,IF($E16&lt;parametros!$J$3,parametros!$J$13,parametros!$K$13))))))))</f>
        <v/>
      </c>
      <c r="CQ16" s="58"/>
      <c r="CR16" s="66" t="str">
        <f>IF(CO$1="","",IF($B16="","",IF(CQ16="","",IF(CR$2="ID/Crachá","ID?",IF(CO$3="Função","Função?",(CQ16*$F16)*((1+IF($E16&lt;parametros!$S$3,parametros!$S$13,IF($E16&lt;parametros!$T$3,parametros!$T$13,parametros!$U$13)))-'1_geral'!$F16))))))</f>
        <v/>
      </c>
      <c r="CT16" s="43"/>
      <c r="CU16" s="64" t="str">
        <f>IF(CT$1="","",IF($B16="","",IF(CT16="","",IF(CW$2="ID/Crachá","ID?",IF(CT$3="Função","Função?",(CT16*$F16)*(1+IF($E16&lt;parametros!$I$3,parametros!$I$13,IF($E16&lt;parametros!$J$3,parametros!$J$13,parametros!$K$13))))))))</f>
        <v/>
      </c>
      <c r="CV16" s="58"/>
      <c r="CW16" s="66" t="str">
        <f>IF(CT$1="","",IF($B16="","",IF(CV16="","",IF(CW$2="ID/Crachá","ID?",IF(CT$3="Função","Função?",(CV16*$F16)*((1+IF($E16&lt;parametros!$S$3,parametros!$S$13,IF($E16&lt;parametros!$T$3,parametros!$T$13,parametros!$U$13)))-'1_geral'!$F16))))))</f>
        <v/>
      </c>
      <c r="CY16" s="43"/>
      <c r="CZ16" s="64" t="str">
        <f>IF(CY$1="","",IF($B16="","",IF(CY16="","",IF(DB$2="ID/Crachá","ID?",IF(CY$3="Função","Função?",(CY16*$F16)*(1+IF($E16&lt;parametros!$I$3,parametros!$I$13,IF($E16&lt;parametros!$J$3,parametros!$J$13,parametros!$K$13))))))))</f>
        <v/>
      </c>
      <c r="DA16" s="58"/>
      <c r="DB16" s="66" t="str">
        <f>IF(CY$1="","",IF($B16="","",IF(DA16="","",IF(DB$2="ID/Crachá","ID?",IF(CY$3="Função","Função?",(DA16*$F16)*((1+IF($E16&lt;parametros!$S$3,parametros!$S$13,IF($E16&lt;parametros!$T$3,parametros!$T$13,parametros!$U$13)))-'1_geral'!$F16))))))</f>
        <v/>
      </c>
      <c r="DD16" s="43"/>
      <c r="DE16" s="64" t="str">
        <f>IF(DD$1="","",IF($B16="","",IF(DD16="","",IF(DG$2="ID/Crachá","ID?",IF(DD$3="Função","Função?",(DD16*$F16)*(1+IF($E16&lt;parametros!$I$3,parametros!$I$13,IF($E16&lt;parametros!$J$3,parametros!$J$13,parametros!$K$13))))))))</f>
        <v/>
      </c>
      <c r="DF16" s="58"/>
      <c r="DG16" s="66" t="str">
        <f>IF(DD$1="","",IF($B16="","",IF(DF16="","",IF(DG$2="ID/Crachá","ID?",IF(DD$3="Função","Função?",(DF16*$F16)*((1+IF($E16&lt;parametros!$S$3,parametros!$S$13,IF($E16&lt;parametros!$T$3,parametros!$T$13,parametros!$U$13)))-'1_geral'!$F16))))))</f>
        <v/>
      </c>
      <c r="DI16" s="43"/>
      <c r="DJ16" s="64" t="str">
        <f>IF(DI$1="","",IF($B16="","",IF(DI16="","",IF(DL$2="ID/Crachá","ID?",IF(DI$3="Função","Função?",(DI16*$F16)*(1+IF($E16&lt;parametros!$I$3,parametros!$I$13,IF($E16&lt;parametros!$J$3,parametros!$J$13,parametros!$K$13))))))))</f>
        <v/>
      </c>
      <c r="DK16" s="58"/>
      <c r="DL16" s="66" t="str">
        <f>IF(DI$1="","",IF($B16="","",IF(DK16="","",IF(DL$2="ID/Crachá","ID?",IF(DI$3="Função","Função?",(DK16*$F16)*((1+IF($E16&lt;parametros!$S$3,parametros!$S$13,IF($E16&lt;parametros!$T$3,parametros!$T$13,parametros!$U$13)))-'1_geral'!$F16))))))</f>
        <v/>
      </c>
      <c r="DN16" s="43"/>
      <c r="DO16" s="64" t="str">
        <f>IF(DN$1="","",IF($B16="","",IF(DN16="","",IF(DQ$2="ID/Crachá","ID?",IF(DN$3="Função","Função?",(DN16*$F16)*(1+IF($E16&lt;parametros!$I$3,parametros!$I$13,IF($E16&lt;parametros!$J$3,parametros!$J$13,parametros!$K$13))))))))</f>
        <v/>
      </c>
      <c r="DP16" s="58"/>
      <c r="DQ16" s="66" t="str">
        <f>IF(DN$1="","",IF($B16="","",IF(DP16="","",IF(DQ$2="ID/Crachá","ID?",IF(DN$3="Função","Função?",(DP16*$F16)*((1+IF($E16&lt;parametros!$S$3,parametros!$S$13,IF($E16&lt;parametros!$T$3,parametros!$T$13,parametros!$U$13)))-'1_geral'!$F16))))))</f>
        <v/>
      </c>
      <c r="DS16" s="43"/>
      <c r="DT16" s="64" t="str">
        <f>IF(DS$1="","",IF($B16="","",IF(DS16="","",IF(DV$2="ID/Crachá","ID?",IF(DS$3="Função","Função?",(DS16*$F16)*(1+IF($E16&lt;parametros!$I$3,parametros!$I$13,IF($E16&lt;parametros!$J$3,parametros!$J$13,parametros!$K$13))))))))</f>
        <v/>
      </c>
      <c r="DU16" s="58"/>
      <c r="DV16" s="66" t="str">
        <f>IF(DS$1="","",IF($B16="","",IF(DU16="","",IF(DV$2="ID/Crachá","ID?",IF(DS$3="Função","Função?",(DU16*$F16)*((1+IF($E16&lt;parametros!$S$3,parametros!$S$13,IF($E16&lt;parametros!$T$3,parametros!$T$13,parametros!$U$13)))-'1_geral'!$F16))))))</f>
        <v/>
      </c>
      <c r="DX16" s="43"/>
      <c r="DY16" s="64" t="str">
        <f>IF(DX$1="","",IF($B16="","",IF(DX16="","",IF(EA$2="ID/Crachá","ID?",IF(DX$3="Função","Função?",(DX16*$F16)*(1+IF($E16&lt;parametros!$I$3,parametros!$I$13,IF($E16&lt;parametros!$J$3,parametros!$J$13,parametros!$K$13))))))))</f>
        <v/>
      </c>
      <c r="DZ16" s="58"/>
      <c r="EA16" s="66" t="str">
        <f>IF(DX$1="","",IF($B16="","",IF(DZ16="","",IF(EA$2="ID/Crachá","ID?",IF(DX$3="Função","Função?",(DZ16*$F16)*((1+IF($E16&lt;parametros!$S$3,parametros!$S$13,IF($E16&lt;parametros!$T$3,parametros!$T$13,parametros!$U$13)))-'1_geral'!$F16))))))</f>
        <v/>
      </c>
      <c r="EC16" s="43"/>
      <c r="ED16" s="64" t="str">
        <f>IF(EC$1="","",IF($B16="","",IF(EC16="","",IF(EF$2="ID/Crachá","ID?",IF(EC$3="Função","Função?",(EC16*$F16)*(1+IF($E16&lt;parametros!$I$3,parametros!$I$13,IF($E16&lt;parametros!$J$3,parametros!$J$13,parametros!$K$13))))))))</f>
        <v/>
      </c>
      <c r="EE16" s="58"/>
      <c r="EF16" s="66" t="str">
        <f>IF(EC$1="","",IF($B16="","",IF(EE16="","",IF(EF$2="ID/Crachá","ID?",IF(EC$3="Função","Função?",(EE16*$F16)*((1+IF($E16&lt;parametros!$S$3,parametros!$S$13,IF($E16&lt;parametros!$T$3,parametros!$T$13,parametros!$U$13)))-'1_geral'!$F16))))))</f>
        <v/>
      </c>
      <c r="EH16" s="43"/>
      <c r="EI16" s="64" t="str">
        <f>IF(EH$1="","",IF($B16="","",IF(EH16="","",IF(EK$2="ID/Crachá","ID?",IF(EH$3="Função","Função?",(EH16*$F16)*(1+IF($E16&lt;parametros!$I$3,parametros!$I$13,IF($E16&lt;parametros!$J$3,parametros!$J$13,parametros!$K$13))))))))</f>
        <v/>
      </c>
      <c r="EJ16" s="58"/>
      <c r="EK16" s="66" t="str">
        <f>IF(EH$1="","",IF($B16="","",IF(EJ16="","",IF(EK$2="ID/Crachá","ID?",IF(EH$3="Função","Função?",(EJ16*$F16)*((1+IF($E16&lt;parametros!$S$3,parametros!$S$13,IF($E16&lt;parametros!$T$3,parametros!$T$13,parametros!$U$13)))-'1_geral'!$F16))))))</f>
        <v/>
      </c>
      <c r="EM16" s="43"/>
      <c r="EN16" s="64" t="str">
        <f>IF(EM$1="","",IF($B16="","",IF(EM16="","",IF(EP$2="ID/Crachá","ID?",IF(EM$3="Função","Função?",(EM16*$F16)*(1+IF($E16&lt;parametros!$I$3,parametros!$I$13,IF($E16&lt;parametros!$J$3,parametros!$J$13,parametros!$K$13))))))))</f>
        <v/>
      </c>
      <c r="EO16" s="58"/>
      <c r="EP16" s="66" t="str">
        <f>IF(EM$1="","",IF($B16="","",IF(EO16="","",IF(EP$2="ID/Crachá","ID?",IF(EM$3="Função","Função?",(EO16*$F16)*((1+IF($E16&lt;parametros!$S$3,parametros!$S$13,IF($E16&lt;parametros!$T$3,parametros!$T$13,parametros!$U$13)))-'1_geral'!$F16))))))</f>
        <v/>
      </c>
      <c r="ER16" s="43"/>
      <c r="ES16" s="64" t="str">
        <f>IF(ER$1="","",IF($B16="","",IF(ER16="","",IF(EU$2="ID/Crachá","ID?",IF(ER$3="Função","Função?",(ER16*$F16)*(1+IF($E16&lt;parametros!$I$3,parametros!$I$13,IF($E16&lt;parametros!$J$3,parametros!$J$13,parametros!$K$13))))))))</f>
        <v/>
      </c>
      <c r="ET16" s="58"/>
      <c r="EU16" s="66" t="str">
        <f>IF(ER$1="","",IF($B16="","",IF(ET16="","",IF(EU$2="ID/Crachá","ID?",IF(ER$3="Função","Função?",(ET16*$F16)*((1+IF($E16&lt;parametros!$S$3,parametros!$S$13,IF($E16&lt;parametros!$T$3,parametros!$T$13,parametros!$U$13)))-'1_geral'!$F16))))))</f>
        <v/>
      </c>
      <c r="EW16" s="43"/>
      <c r="EX16" s="64" t="str">
        <f>IF(EW$1="","",IF($B16="","",IF(EW16="","",IF(EZ$2="ID/Crachá","ID?",IF(EW$3="Função","Função?",(EW16*$F16)*(1+IF($E16&lt;parametros!$I$3,parametros!$I$13,IF($E16&lt;parametros!$J$3,parametros!$J$13,parametros!$K$13))))))))</f>
        <v/>
      </c>
      <c r="EY16" s="58"/>
      <c r="EZ16" s="66" t="str">
        <f>IF(EW$1="","",IF($B16="","",IF(EY16="","",IF(EZ$2="ID/Crachá","ID?",IF(EW$3="Função","Função?",(EY16*$F16)*((1+IF($E16&lt;parametros!$S$3,parametros!$S$13,IF($E16&lt;parametros!$T$3,parametros!$T$13,parametros!$U$13)))-'1_geral'!$F16))))))</f>
        <v/>
      </c>
      <c r="FB16" s="43"/>
      <c r="FC16" s="64" t="str">
        <f>IF(FB$1="","",IF($B16="","",IF(FB16="","",IF(FE$2="ID/Crachá","ID?",IF(FB$3="Função","Função?",(FB16*$F16)*(1+IF($E16&lt;parametros!$I$3,parametros!$I$13,IF($E16&lt;parametros!$J$3,parametros!$J$13,parametros!$K$13))))))))</f>
        <v/>
      </c>
      <c r="FD16" s="58"/>
      <c r="FE16" s="66" t="str">
        <f>IF(FB$1="","",IF($B16="","",IF(FD16="","",IF(FE$2="ID/Crachá","ID?",IF(FB$3="Função","Função?",(FD16*$F16)*((1+IF($E16&lt;parametros!$S$3,parametros!$S$13,IF($E16&lt;parametros!$T$3,parametros!$T$13,parametros!$U$13)))-'1_geral'!$F16))))))</f>
        <v/>
      </c>
      <c r="FG16" s="81" t="str">
        <f t="shared" si="8"/>
        <v/>
      </c>
      <c r="FH16" s="103" t="str">
        <f t="shared" si="3"/>
        <v/>
      </c>
      <c r="FI16" s="73" t="str">
        <f t="shared" si="9"/>
        <v/>
      </c>
      <c r="FJ16" s="85" t="str">
        <f t="shared" si="4"/>
        <v/>
      </c>
      <c r="FK16" s="255" t="str">
        <f t="shared" si="10"/>
        <v/>
      </c>
      <c r="FL16" s="1"/>
    </row>
    <row r="17" spans="1:168" ht="15" customHeight="1" x14ac:dyDescent="0.25">
      <c r="A17" s="325" t="str">
        <f>IF('1_geral'!D17="","",'1_geral'!A17)</f>
        <v/>
      </c>
      <c r="B17" s="114" t="str">
        <f>IF('1_geral'!D17="","",'1_geral'!D17)</f>
        <v/>
      </c>
      <c r="C17" s="349" t="str">
        <f>IF(B17="","",1/VLOOKUP('1_geral'!G17,apoio!P:X,9,0))</f>
        <v/>
      </c>
      <c r="D17" s="351" t="str">
        <f>IF(B17="","",'1_geral'!J17)</f>
        <v/>
      </c>
      <c r="E17" s="473" t="str">
        <f>IF(B17="","",'1_geral'!M17*'1_geral'!L17)</f>
        <v/>
      </c>
      <c r="F17" s="351" t="str">
        <f>IF(B17="","",D17*E17*C17*'1_geral'!N17)</f>
        <v/>
      </c>
      <c r="G17" s="351" t="str">
        <f t="shared" si="5"/>
        <v/>
      </c>
      <c r="H17" s="61" t="str">
        <f t="shared" si="6"/>
        <v/>
      </c>
      <c r="I17" s="350" t="str">
        <f t="shared" si="7"/>
        <v/>
      </c>
      <c r="J17" s="67" t="str">
        <f t="shared" si="1"/>
        <v/>
      </c>
      <c r="K17" s="61" t="str">
        <f t="shared" si="2"/>
        <v/>
      </c>
      <c r="M17" s="63"/>
      <c r="N17" s="31" t="str">
        <f>IF(M$1="","",IF($B17="","",IF(M17="","",IF(P$2="ID/Crachá","ID?",IF(M$3="Função","Função?",(M17*$F17)*(1+IF($E17&lt;parametros!$I$3,parametros!$I$13,IF($E17&lt;parametros!$J$3,parametros!$J$13,parametros!$K$13))))))))</f>
        <v/>
      </c>
      <c r="O17" s="57"/>
      <c r="P17" s="31" t="str">
        <f>IF(M$1="","",IF($B17="","",IF(O17="","",IF(P$2="ID/Crachá","ID?",IF(M$3="Função","Função?",(O17*$F17)*((1+IF($E17&lt;parametros!$S$3,parametros!$S$13,IF($E17&lt;parametros!$T$3,parametros!$T$13,parametros!$U$13)))-'1_geral'!$F17))))))</f>
        <v/>
      </c>
      <c r="R17" s="63"/>
      <c r="S17" s="31" t="str">
        <f>IF(R$1="","",IF($B17="","",IF(R17="","",IF(U$2="ID/Crachá","ID?",IF(R$3="Função","Função?",(R17*$F17)*(1+IF($E17&lt;parametros!$I$3,parametros!$I$13,IF($E17&lt;parametros!$J$3,parametros!$J$13,parametros!$K$13))))))))</f>
        <v/>
      </c>
      <c r="T17" s="57"/>
      <c r="U17" s="31" t="str">
        <f>IF(R$1="","",IF($B17="","",IF(T17="","",IF(U$2="ID/Crachá","ID?",IF(R$3="Função","Função?",(T17*$F17)*((1+IF($E17&lt;parametros!$S$3,parametros!$S$13,IF($E17&lt;parametros!$T$3,parametros!$T$13,parametros!$U$13)))-'1_geral'!$F17))))))</f>
        <v/>
      </c>
      <c r="W17" s="63"/>
      <c r="X17" s="31" t="str">
        <f>IF(W$1="","",IF($B17="","",IF(W17="","",IF(Z$2="ID/Crachá","ID?",IF(W$3="Função","Função?",(W17*$F17)*(1+IF($E17&lt;parametros!$I$3,parametros!$I$13,IF($E17&lt;parametros!$J$3,parametros!$J$13,parametros!$K$13))))))))</f>
        <v/>
      </c>
      <c r="Y17" s="57"/>
      <c r="Z17" s="31" t="str">
        <f>IF(W$1="","",IF($B17="","",IF(Y17="","",IF(Z$2="ID/Crachá","ID?",IF(W$3="Função","Função?",(Y17*$F17)*((1+IF($E17&lt;parametros!$S$3,parametros!$S$13,IF($E17&lt;parametros!$T$3,parametros!$T$13,parametros!$U$13)))-'1_geral'!$F17))))))</f>
        <v/>
      </c>
      <c r="AB17" s="63"/>
      <c r="AC17" s="31" t="str">
        <f>IF(AB$1="","",IF($B17="","",IF(AB17="","",IF(AE$2="ID/Crachá","ID?",IF(AB$3="Função","Função?",(AB17*$F17)*(1+IF($E17&lt;parametros!$I$3,parametros!$I$13,IF($E17&lt;parametros!$J$3,parametros!$J$13,parametros!$K$13))))))))</f>
        <v/>
      </c>
      <c r="AD17" s="57"/>
      <c r="AE17" s="31" t="str">
        <f>IF(AB$1="","",IF($B17="","",IF(AD17="","",IF(AE$2="ID/Crachá","ID?",IF(AB$3="Função","Função?",(AD17*$F17)*((1+IF($E17&lt;parametros!$S$3,parametros!$S$13,IF($E17&lt;parametros!$T$3,parametros!$T$13,parametros!$U$13)))-'1_geral'!$F17))))))</f>
        <v/>
      </c>
      <c r="AG17" s="63"/>
      <c r="AH17" s="31" t="str">
        <f>IF(AG$1="","",IF($B17="","",IF(AG17="","",IF(AJ$2="ID/Crachá","ID?",IF(AG$3="Função","Função?",(AG17*$F17)*(1+IF($E17&lt;parametros!$I$3,parametros!$I$13,IF($E17&lt;parametros!$J$3,parametros!$J$13,parametros!$K$13))))))))</f>
        <v/>
      </c>
      <c r="AI17" s="57"/>
      <c r="AJ17" s="31" t="str">
        <f>IF(AG$1="","",IF($B17="","",IF(AI17="","",IF(AJ$2="ID/Crachá","ID?",IF(AG$3="Função","Função?",(AI17*$F17)*((1+IF($E17&lt;parametros!$S$3,parametros!$S$13,IF($E17&lt;parametros!$T$3,parametros!$T$13,parametros!$U$13)))-'1_geral'!$F17))))))</f>
        <v/>
      </c>
      <c r="AL17" s="63"/>
      <c r="AM17" s="31" t="str">
        <f>IF(AL$1="","",IF($B17="","",IF(AL17="","",IF(AO$2="ID/Crachá","ID?",IF(AL$3="Função","Função?",(AL17*$F17)*(1+IF($E17&lt;parametros!$I$3,parametros!$I$13,IF($E17&lt;parametros!$J$3,parametros!$J$13,parametros!$K$13))))))))</f>
        <v/>
      </c>
      <c r="AN17" s="57"/>
      <c r="AO17" s="31" t="str">
        <f>IF(AL$1="","",IF($B17="","",IF(AN17="","",IF(AO$2="ID/Crachá","ID?",IF(AL$3="Função","Função?",(AN17*$F17)*((1+IF($E17&lt;parametros!$S$3,parametros!$S$13,IF($E17&lt;parametros!$T$3,parametros!$T$13,parametros!$U$13)))-'1_geral'!$F17))))))</f>
        <v/>
      </c>
      <c r="AQ17" s="63"/>
      <c r="AR17" s="31" t="str">
        <f>IF(AQ$1="","",IF($B17="","",IF(AQ17="","",IF(AT$2="ID/Crachá","ID?",IF(AQ$3="Função","Função?",(AQ17*$F17)*(1+IF($E17&lt;parametros!$I$3,parametros!$I$13,IF($E17&lt;parametros!$J$3,parametros!$J$13,parametros!$K$13))))))))</f>
        <v/>
      </c>
      <c r="AS17" s="57"/>
      <c r="AT17" s="31" t="str">
        <f>IF(AQ$1="","",IF($B17="","",IF(AS17="","",IF(AT$2="ID/Crachá","ID?",IF(AQ$3="Função","Função?",(AS17*$F17)*((1+IF($E17&lt;parametros!$S$3,parametros!$S$13,IF($E17&lt;parametros!$T$3,parametros!$T$13,parametros!$U$13)))-'1_geral'!$F17))))))</f>
        <v/>
      </c>
      <c r="AV17" s="63"/>
      <c r="AW17" s="31" t="str">
        <f>IF(AV$1="","",IF($B17="","",IF(AV17="","",IF(AY$2="ID/Crachá","ID?",IF(AV$3="Função","Função?",(AV17*$F17)*(1+IF($E17&lt;parametros!$I$3,parametros!$I$13,IF($E17&lt;parametros!$J$3,parametros!$J$13,parametros!$K$13))))))))</f>
        <v/>
      </c>
      <c r="AX17" s="57"/>
      <c r="AY17" s="31" t="str">
        <f>IF(AV$1="","",IF($B17="","",IF(AX17="","",IF(AY$2="ID/Crachá","ID?",IF(AV$3="Função","Função?",(AX17*$F17)*((1+IF($E17&lt;parametros!$S$3,parametros!$S$13,IF($E17&lt;parametros!$T$3,parametros!$T$13,parametros!$U$13)))-'1_geral'!$F17))))))</f>
        <v/>
      </c>
      <c r="BA17" s="63"/>
      <c r="BB17" s="31" t="str">
        <f>IF(BA$1="","",IF($B17="","",IF(BA17="","",IF(BD$2="ID/Crachá","ID?",IF(BA$3="Função","Função?",(BA17*$F17)*(1+IF($E17&lt;parametros!$I$3,parametros!$I$13,IF($E17&lt;parametros!$J$3,parametros!$J$13,parametros!$K$13))))))))</f>
        <v/>
      </c>
      <c r="BC17" s="57"/>
      <c r="BD17" s="31" t="str">
        <f>IF(BA$1="","",IF($B17="","",IF(BC17="","",IF(BD$2="ID/Crachá","ID?",IF(BA$3="Função","Função?",(BC17*$F17)*((1+IF($E17&lt;parametros!$S$3,parametros!$S$13,IF($E17&lt;parametros!$T$3,parametros!$T$13,parametros!$U$13)))-'1_geral'!$F17))))))</f>
        <v/>
      </c>
      <c r="BF17" s="63"/>
      <c r="BG17" s="31" t="str">
        <f>IF(BF$1="","",IF($B17="","",IF(BF17="","",IF(BI$2="ID/Crachá","ID?",IF(BF$3="Função","Função?",(BF17*$F17)*(1+IF($E17&lt;parametros!$I$3,parametros!$I$13,IF($E17&lt;parametros!$J$3,parametros!$J$13,parametros!$K$13))))))))</f>
        <v/>
      </c>
      <c r="BH17" s="57"/>
      <c r="BI17" s="31" t="str">
        <f>IF(BF$1="","",IF($B17="","",IF(BH17="","",IF(BI$2="ID/Crachá","ID?",IF(BF$3="Função","Função?",(BH17*$F17)*((1+IF($E17&lt;parametros!$S$3,parametros!$S$13,IF($E17&lt;parametros!$T$3,parametros!$T$13,parametros!$U$13)))-'1_geral'!$F17))))))</f>
        <v/>
      </c>
      <c r="BK17" s="63"/>
      <c r="BL17" s="31" t="str">
        <f>IF(BK$1="","",IF($B17="","",IF(BK17="","",IF(BN$2="ID/Crachá","ID?",IF(BK$3="Função","Função?",(BK17*$F17)*(1+IF($E17&lt;parametros!$I$3,parametros!$I$13,IF($E17&lt;parametros!$J$3,parametros!$J$13,parametros!$K$13))))))))</f>
        <v/>
      </c>
      <c r="BM17" s="57"/>
      <c r="BN17" s="31" t="str">
        <f>IF(BK$1="","",IF($B17="","",IF(BM17="","",IF(BN$2="ID/Crachá","ID?",IF(BK$3="Função","Função?",(BM17*$F17)*((1+IF($E17&lt;parametros!$S$3,parametros!$S$13,IF($E17&lt;parametros!$T$3,parametros!$T$13,parametros!$U$13)))-'1_geral'!$F17))))))</f>
        <v/>
      </c>
      <c r="BP17" s="63"/>
      <c r="BQ17" s="31" t="str">
        <f>IF(BP$1="","",IF($B17="","",IF(BP17="","",IF(BS$2="ID/Crachá","ID?",IF(BP$3="Função","Função?",(BP17*$F17)*(1+IF($E17&lt;parametros!$I$3,parametros!$I$13,IF($E17&lt;parametros!$J$3,parametros!$J$13,parametros!$K$13))))))))</f>
        <v/>
      </c>
      <c r="BR17" s="57"/>
      <c r="BS17" s="31" t="str">
        <f>IF(BP$1="","",IF($B17="","",IF(BR17="","",IF(BS$2="ID/Crachá","ID?",IF(BP$3="Função","Função?",(BR17*$F17)*((1+IF($E17&lt;parametros!$S$3,parametros!$S$13,IF($E17&lt;parametros!$T$3,parametros!$T$13,parametros!$U$13)))-'1_geral'!$F17))))))</f>
        <v/>
      </c>
      <c r="BU17" s="63"/>
      <c r="BV17" s="31" t="str">
        <f>IF(BU$1="","",IF($B17="","",IF(BU17="","",IF(BX$2="ID/Crachá","ID?",IF(BU$3="Função","Função?",(BU17*$F17)*(1+IF($E17&lt;parametros!$I$3,parametros!$I$13,IF($E17&lt;parametros!$J$3,parametros!$J$13,parametros!$K$13))))))))</f>
        <v/>
      </c>
      <c r="BW17" s="57"/>
      <c r="BX17" s="31" t="str">
        <f>IF(BU$1="","",IF($B17="","",IF(BW17="","",IF(BX$2="ID/Crachá","ID?",IF(BU$3="Função","Função?",(BW17*$F17)*((1+IF($E17&lt;parametros!$S$3,parametros!$S$13,IF($E17&lt;parametros!$T$3,parametros!$T$13,parametros!$U$13)))-'1_geral'!$F17))))))</f>
        <v/>
      </c>
      <c r="BZ17" s="63"/>
      <c r="CA17" s="31" t="str">
        <f>IF(BZ$1="","",IF($B17="","",IF(BZ17="","",IF(CC$2="ID/Crachá","ID?",IF(BZ$3="Função","Função?",(BZ17*$F17)*(1+IF($E17&lt;parametros!$I$3,parametros!$I$13,IF($E17&lt;parametros!$J$3,parametros!$J$13,parametros!$K$13))))))))</f>
        <v/>
      </c>
      <c r="CB17" s="57"/>
      <c r="CC17" s="31" t="str">
        <f>IF(BZ$1="","",IF($B17="","",IF(CB17="","",IF(CC$2="ID/Crachá","ID?",IF(BZ$3="Função","Função?",(CB17*$F17)*((1+IF($E17&lt;parametros!$S$3,parametros!$S$13,IF($E17&lt;parametros!$T$3,parametros!$T$13,parametros!$U$13)))-'1_geral'!$F17))))))</f>
        <v/>
      </c>
      <c r="CE17" s="63"/>
      <c r="CF17" s="31" t="str">
        <f>IF(CE$1="","",IF($B17="","",IF(CE17="","",IF(CH$2="ID/Crachá","ID?",IF(CE$3="Função","Função?",(CE17*$F17)*(1+IF($E17&lt;parametros!$I$3,parametros!$I$13,IF($E17&lt;parametros!$J$3,parametros!$J$13,parametros!$K$13))))))))</f>
        <v/>
      </c>
      <c r="CG17" s="57"/>
      <c r="CH17" s="31" t="str">
        <f>IF(CE$1="","",IF($B17="","",IF(CG17="","",IF(CH$2="ID/Crachá","ID?",IF(CE$3="Função","Função?",(CG17*$F17)*((1+IF($E17&lt;parametros!$S$3,parametros!$S$13,IF($E17&lt;parametros!$T$3,parametros!$T$13,parametros!$U$13)))-'1_geral'!$F17))))))</f>
        <v/>
      </c>
      <c r="CJ17" s="63"/>
      <c r="CK17" s="31" t="str">
        <f>IF(CJ$1="","",IF($B17="","",IF(CJ17="","",IF(CM$2="ID/Crachá","ID?",IF(CJ$3="Função","Função?",(CJ17*$F17)*(1+IF($E17&lt;parametros!$I$3,parametros!$I$13,IF($E17&lt;parametros!$J$3,parametros!$J$13,parametros!$K$13))))))))</f>
        <v/>
      </c>
      <c r="CL17" s="57"/>
      <c r="CM17" s="31" t="str">
        <f>IF(CJ$1="","",IF($B17="","",IF(CL17="","",IF(CM$2="ID/Crachá","ID?",IF(CJ$3="Função","Função?",(CL17*$F17)*((1+IF($E17&lt;parametros!$S$3,parametros!$S$13,IF($E17&lt;parametros!$T$3,parametros!$T$13,parametros!$U$13)))-'1_geral'!$F17))))))</f>
        <v/>
      </c>
      <c r="CO17" s="63"/>
      <c r="CP17" s="31" t="str">
        <f>IF(CO$1="","",IF($B17="","",IF(CO17="","",IF(CR$2="ID/Crachá","ID?",IF(CO$3="Função","Função?",(CO17*$F17)*(1+IF($E17&lt;parametros!$I$3,parametros!$I$13,IF($E17&lt;parametros!$J$3,parametros!$J$13,parametros!$K$13))))))))</f>
        <v/>
      </c>
      <c r="CQ17" s="57"/>
      <c r="CR17" s="31" t="str">
        <f>IF(CO$1="","",IF($B17="","",IF(CQ17="","",IF(CR$2="ID/Crachá","ID?",IF(CO$3="Função","Função?",(CQ17*$F17)*((1+IF($E17&lt;parametros!$S$3,parametros!$S$13,IF($E17&lt;parametros!$T$3,parametros!$T$13,parametros!$U$13)))-'1_geral'!$F17))))))</f>
        <v/>
      </c>
      <c r="CT17" s="63"/>
      <c r="CU17" s="31" t="str">
        <f>IF(CT$1="","",IF($B17="","",IF(CT17="","",IF(CW$2="ID/Crachá","ID?",IF(CT$3="Função","Função?",(CT17*$F17)*(1+IF($E17&lt;parametros!$I$3,parametros!$I$13,IF($E17&lt;parametros!$J$3,parametros!$J$13,parametros!$K$13))))))))</f>
        <v/>
      </c>
      <c r="CV17" s="57"/>
      <c r="CW17" s="31" t="str">
        <f>IF(CT$1="","",IF($B17="","",IF(CV17="","",IF(CW$2="ID/Crachá","ID?",IF(CT$3="Função","Função?",(CV17*$F17)*((1+IF($E17&lt;parametros!$S$3,parametros!$S$13,IF($E17&lt;parametros!$T$3,parametros!$T$13,parametros!$U$13)))-'1_geral'!$F17))))))</f>
        <v/>
      </c>
      <c r="CY17" s="63"/>
      <c r="CZ17" s="31" t="str">
        <f>IF(CY$1="","",IF($B17="","",IF(CY17="","",IF(DB$2="ID/Crachá","ID?",IF(CY$3="Função","Função?",(CY17*$F17)*(1+IF($E17&lt;parametros!$I$3,parametros!$I$13,IF($E17&lt;parametros!$J$3,parametros!$J$13,parametros!$K$13))))))))</f>
        <v/>
      </c>
      <c r="DA17" s="57"/>
      <c r="DB17" s="31" t="str">
        <f>IF(CY$1="","",IF($B17="","",IF(DA17="","",IF(DB$2="ID/Crachá","ID?",IF(CY$3="Função","Função?",(DA17*$F17)*((1+IF($E17&lt;parametros!$S$3,parametros!$S$13,IF($E17&lt;parametros!$T$3,parametros!$T$13,parametros!$U$13)))-'1_geral'!$F17))))))</f>
        <v/>
      </c>
      <c r="DD17" s="63"/>
      <c r="DE17" s="31" t="str">
        <f>IF(DD$1="","",IF($B17="","",IF(DD17="","",IF(DG$2="ID/Crachá","ID?",IF(DD$3="Função","Função?",(DD17*$F17)*(1+IF($E17&lt;parametros!$I$3,parametros!$I$13,IF($E17&lt;parametros!$J$3,parametros!$J$13,parametros!$K$13))))))))</f>
        <v/>
      </c>
      <c r="DF17" s="57"/>
      <c r="DG17" s="31" t="str">
        <f>IF(DD$1="","",IF($B17="","",IF(DF17="","",IF(DG$2="ID/Crachá","ID?",IF(DD$3="Função","Função?",(DF17*$F17)*((1+IF($E17&lt;parametros!$S$3,parametros!$S$13,IF($E17&lt;parametros!$T$3,parametros!$T$13,parametros!$U$13)))-'1_geral'!$F17))))))</f>
        <v/>
      </c>
      <c r="DI17" s="63"/>
      <c r="DJ17" s="31" t="str">
        <f>IF(DI$1="","",IF($B17="","",IF(DI17="","",IF(DL$2="ID/Crachá","ID?",IF(DI$3="Função","Função?",(DI17*$F17)*(1+IF($E17&lt;parametros!$I$3,parametros!$I$13,IF($E17&lt;parametros!$J$3,parametros!$J$13,parametros!$K$13))))))))</f>
        <v/>
      </c>
      <c r="DK17" s="57"/>
      <c r="DL17" s="31" t="str">
        <f>IF(DI$1="","",IF($B17="","",IF(DK17="","",IF(DL$2="ID/Crachá","ID?",IF(DI$3="Função","Função?",(DK17*$F17)*((1+IF($E17&lt;parametros!$S$3,parametros!$S$13,IF($E17&lt;parametros!$T$3,parametros!$T$13,parametros!$U$13)))-'1_geral'!$F17))))))</f>
        <v/>
      </c>
      <c r="DN17" s="63"/>
      <c r="DO17" s="31" t="str">
        <f>IF(DN$1="","",IF($B17="","",IF(DN17="","",IF(DQ$2="ID/Crachá","ID?",IF(DN$3="Função","Função?",(DN17*$F17)*(1+IF($E17&lt;parametros!$I$3,parametros!$I$13,IF($E17&lt;parametros!$J$3,parametros!$J$13,parametros!$K$13))))))))</f>
        <v/>
      </c>
      <c r="DP17" s="57"/>
      <c r="DQ17" s="31" t="str">
        <f>IF(DN$1="","",IF($B17="","",IF(DP17="","",IF(DQ$2="ID/Crachá","ID?",IF(DN$3="Função","Função?",(DP17*$F17)*((1+IF($E17&lt;parametros!$S$3,parametros!$S$13,IF($E17&lt;parametros!$T$3,parametros!$T$13,parametros!$U$13)))-'1_geral'!$F17))))))</f>
        <v/>
      </c>
      <c r="DS17" s="63"/>
      <c r="DT17" s="31" t="str">
        <f>IF(DS$1="","",IF($B17="","",IF(DS17="","",IF(DV$2="ID/Crachá","ID?",IF(DS$3="Função","Função?",(DS17*$F17)*(1+IF($E17&lt;parametros!$I$3,parametros!$I$13,IF($E17&lt;parametros!$J$3,parametros!$J$13,parametros!$K$13))))))))</f>
        <v/>
      </c>
      <c r="DU17" s="57"/>
      <c r="DV17" s="31" t="str">
        <f>IF(DS$1="","",IF($B17="","",IF(DU17="","",IF(DV$2="ID/Crachá","ID?",IF(DS$3="Função","Função?",(DU17*$F17)*((1+IF($E17&lt;parametros!$S$3,parametros!$S$13,IF($E17&lt;parametros!$T$3,parametros!$T$13,parametros!$U$13)))-'1_geral'!$F17))))))</f>
        <v/>
      </c>
      <c r="DX17" s="63"/>
      <c r="DY17" s="31" t="str">
        <f>IF(DX$1="","",IF($B17="","",IF(DX17="","",IF(EA$2="ID/Crachá","ID?",IF(DX$3="Função","Função?",(DX17*$F17)*(1+IF($E17&lt;parametros!$I$3,parametros!$I$13,IF($E17&lt;parametros!$J$3,parametros!$J$13,parametros!$K$13))))))))</f>
        <v/>
      </c>
      <c r="DZ17" s="57"/>
      <c r="EA17" s="31" t="str">
        <f>IF(DX$1="","",IF($B17="","",IF(DZ17="","",IF(EA$2="ID/Crachá","ID?",IF(DX$3="Função","Função?",(DZ17*$F17)*((1+IF($E17&lt;parametros!$S$3,parametros!$S$13,IF($E17&lt;parametros!$T$3,parametros!$T$13,parametros!$U$13)))-'1_geral'!$F17))))))</f>
        <v/>
      </c>
      <c r="EC17" s="63"/>
      <c r="ED17" s="31" t="str">
        <f>IF(EC$1="","",IF($B17="","",IF(EC17="","",IF(EF$2="ID/Crachá","ID?",IF(EC$3="Função","Função?",(EC17*$F17)*(1+IF($E17&lt;parametros!$I$3,parametros!$I$13,IF($E17&lt;parametros!$J$3,parametros!$J$13,parametros!$K$13))))))))</f>
        <v/>
      </c>
      <c r="EE17" s="57"/>
      <c r="EF17" s="31" t="str">
        <f>IF(EC$1="","",IF($B17="","",IF(EE17="","",IF(EF$2="ID/Crachá","ID?",IF(EC$3="Função","Função?",(EE17*$F17)*((1+IF($E17&lt;parametros!$S$3,parametros!$S$13,IF($E17&lt;parametros!$T$3,parametros!$T$13,parametros!$U$13)))-'1_geral'!$F17))))))</f>
        <v/>
      </c>
      <c r="EH17" s="63"/>
      <c r="EI17" s="31" t="str">
        <f>IF(EH$1="","",IF($B17="","",IF(EH17="","",IF(EK$2="ID/Crachá","ID?",IF(EH$3="Função","Função?",(EH17*$F17)*(1+IF($E17&lt;parametros!$I$3,parametros!$I$13,IF($E17&lt;parametros!$J$3,parametros!$J$13,parametros!$K$13))))))))</f>
        <v/>
      </c>
      <c r="EJ17" s="57"/>
      <c r="EK17" s="31" t="str">
        <f>IF(EH$1="","",IF($B17="","",IF(EJ17="","",IF(EK$2="ID/Crachá","ID?",IF(EH$3="Função","Função?",(EJ17*$F17)*((1+IF($E17&lt;parametros!$S$3,parametros!$S$13,IF($E17&lt;parametros!$T$3,parametros!$T$13,parametros!$U$13)))-'1_geral'!$F17))))))</f>
        <v/>
      </c>
      <c r="EM17" s="63"/>
      <c r="EN17" s="31" t="str">
        <f>IF(EM$1="","",IF($B17="","",IF(EM17="","",IF(EP$2="ID/Crachá","ID?",IF(EM$3="Função","Função?",(EM17*$F17)*(1+IF($E17&lt;parametros!$I$3,parametros!$I$13,IF($E17&lt;parametros!$J$3,parametros!$J$13,parametros!$K$13))))))))</f>
        <v/>
      </c>
      <c r="EO17" s="57"/>
      <c r="EP17" s="31" t="str">
        <f>IF(EM$1="","",IF($B17="","",IF(EO17="","",IF(EP$2="ID/Crachá","ID?",IF(EM$3="Função","Função?",(EO17*$F17)*((1+IF($E17&lt;parametros!$S$3,parametros!$S$13,IF($E17&lt;parametros!$T$3,parametros!$T$13,parametros!$U$13)))-'1_geral'!$F17))))))</f>
        <v/>
      </c>
      <c r="ER17" s="63"/>
      <c r="ES17" s="31" t="str">
        <f>IF(ER$1="","",IF($B17="","",IF(ER17="","",IF(EU$2="ID/Crachá","ID?",IF(ER$3="Função","Função?",(ER17*$F17)*(1+IF($E17&lt;parametros!$I$3,parametros!$I$13,IF($E17&lt;parametros!$J$3,parametros!$J$13,parametros!$K$13))))))))</f>
        <v/>
      </c>
      <c r="ET17" s="57"/>
      <c r="EU17" s="31" t="str">
        <f>IF(ER$1="","",IF($B17="","",IF(ET17="","",IF(EU$2="ID/Crachá","ID?",IF(ER$3="Função","Função?",(ET17*$F17)*((1+IF($E17&lt;parametros!$S$3,parametros!$S$13,IF($E17&lt;parametros!$T$3,parametros!$T$13,parametros!$U$13)))-'1_geral'!$F17))))))</f>
        <v/>
      </c>
      <c r="EW17" s="63"/>
      <c r="EX17" s="31" t="str">
        <f>IF(EW$1="","",IF($B17="","",IF(EW17="","",IF(EZ$2="ID/Crachá","ID?",IF(EW$3="Função","Função?",(EW17*$F17)*(1+IF($E17&lt;parametros!$I$3,parametros!$I$13,IF($E17&lt;parametros!$J$3,parametros!$J$13,parametros!$K$13))))))))</f>
        <v/>
      </c>
      <c r="EY17" s="57"/>
      <c r="EZ17" s="31" t="str">
        <f>IF(EW$1="","",IF($B17="","",IF(EY17="","",IF(EZ$2="ID/Crachá","ID?",IF(EW$3="Função","Função?",(EY17*$F17)*((1+IF($E17&lt;parametros!$S$3,parametros!$S$13,IF($E17&lt;parametros!$T$3,parametros!$T$13,parametros!$U$13)))-'1_geral'!$F17))))))</f>
        <v/>
      </c>
      <c r="FB17" s="63"/>
      <c r="FC17" s="31" t="str">
        <f>IF(FB$1="","",IF($B17="","",IF(FB17="","",IF(FE$2="ID/Crachá","ID?",IF(FB$3="Função","Função?",(FB17*$F17)*(1+IF($E17&lt;parametros!$I$3,parametros!$I$13,IF($E17&lt;parametros!$J$3,parametros!$J$13,parametros!$K$13))))))))</f>
        <v/>
      </c>
      <c r="FD17" s="57"/>
      <c r="FE17" s="31" t="str">
        <f>IF(FB$1="","",IF($B17="","",IF(FD17="","",IF(FE$2="ID/Crachá","ID?",IF(FB$3="Função","Função?",(FD17*$F17)*((1+IF($E17&lt;parametros!$S$3,parametros!$S$13,IF($E17&lt;parametros!$T$3,parametros!$T$13,parametros!$U$13)))-'1_geral'!$F17))))))</f>
        <v/>
      </c>
      <c r="FG17" s="80" t="str">
        <f t="shared" si="8"/>
        <v/>
      </c>
      <c r="FH17" s="102" t="str">
        <f t="shared" si="3"/>
        <v/>
      </c>
      <c r="FI17" s="31" t="str">
        <f t="shared" si="9"/>
        <v/>
      </c>
      <c r="FJ17" s="84" t="str">
        <f t="shared" si="4"/>
        <v/>
      </c>
      <c r="FK17" s="239" t="str">
        <f t="shared" si="10"/>
        <v/>
      </c>
      <c r="FL17" s="1"/>
    </row>
    <row r="18" spans="1:168" ht="15" customHeight="1" x14ac:dyDescent="0.25">
      <c r="A18" s="348" t="str">
        <f>IF('1_geral'!D18="","",'1_geral'!A18)</f>
        <v/>
      </c>
      <c r="B18" s="274" t="str">
        <f>IF('1_geral'!D18="","",'1_geral'!D18)</f>
        <v/>
      </c>
      <c r="C18" s="349" t="str">
        <f>IF(B18="","",1/VLOOKUP('1_geral'!G18,apoio!P:X,9,0))</f>
        <v/>
      </c>
      <c r="D18" s="266" t="str">
        <f>IF(B18="","",'1_geral'!J18)</f>
        <v/>
      </c>
      <c r="E18" s="472" t="str">
        <f>IF(B18="","",'1_geral'!M18*'1_geral'!L18)</f>
        <v/>
      </c>
      <c r="F18" s="266" t="str">
        <f>IF(B18="","",D18*E18*C18*'1_geral'!N18)</f>
        <v/>
      </c>
      <c r="G18" s="266" t="str">
        <f t="shared" si="5"/>
        <v/>
      </c>
      <c r="H18" s="60" t="str">
        <f t="shared" si="6"/>
        <v/>
      </c>
      <c r="I18" s="350" t="str">
        <f t="shared" si="7"/>
        <v/>
      </c>
      <c r="J18" s="65" t="str">
        <f t="shared" si="1"/>
        <v/>
      </c>
      <c r="K18" s="60" t="str">
        <f t="shared" si="2"/>
        <v/>
      </c>
      <c r="M18" s="43"/>
      <c r="N18" s="64" t="str">
        <f>IF(M$1="","",IF($B18="","",IF(M18="","",IF(P$2="ID/Crachá","ID?",IF(M$3="Função","Função?",(M18*$F18)*(1+IF($E18&lt;parametros!$I$3,parametros!$I$13,IF($E18&lt;parametros!$J$3,parametros!$J$13,parametros!$K$13))))))))</f>
        <v/>
      </c>
      <c r="O18" s="58"/>
      <c r="P18" s="66" t="str">
        <f>IF(M$1="","",IF($B18="","",IF(O18="","",IF(P$2="ID/Crachá","ID?",IF(M$3="Função","Função?",(O18*$F18)*((1+IF($E18&lt;parametros!$S$3,parametros!$S$13,IF($E18&lt;parametros!$T$3,parametros!$T$13,parametros!$U$13)))-'1_geral'!$F18))))))</f>
        <v/>
      </c>
      <c r="R18" s="43"/>
      <c r="S18" s="64" t="str">
        <f>IF(R$1="","",IF($B18="","",IF(R18="","",IF(U$2="ID/Crachá","ID?",IF(R$3="Função","Função?",(R18*$F18)*(1+IF($E18&lt;parametros!$I$3,parametros!$I$13,IF($E18&lt;parametros!$J$3,parametros!$J$13,parametros!$K$13))))))))</f>
        <v/>
      </c>
      <c r="T18" s="58"/>
      <c r="U18" s="66" t="str">
        <f>IF(R$1="","",IF($B18="","",IF(T18="","",IF(U$2="ID/Crachá","ID?",IF(R$3="Função","Função?",(T18*$F18)*((1+IF($E18&lt;parametros!$S$3,parametros!$S$13,IF($E18&lt;parametros!$T$3,parametros!$T$13,parametros!$U$13)))-'1_geral'!$F18))))))</f>
        <v/>
      </c>
      <c r="W18" s="43"/>
      <c r="X18" s="64" t="str">
        <f>IF(W$1="","",IF($B18="","",IF(W18="","",IF(Z$2="ID/Crachá","ID?",IF(W$3="Função","Função?",(W18*$F18)*(1+IF($E18&lt;parametros!$I$3,parametros!$I$13,IF($E18&lt;parametros!$J$3,parametros!$J$13,parametros!$K$13))))))))</f>
        <v/>
      </c>
      <c r="Y18" s="58"/>
      <c r="Z18" s="66" t="str">
        <f>IF(W$1="","",IF($B18="","",IF(Y18="","",IF(Z$2="ID/Crachá","ID?",IF(W$3="Função","Função?",(Y18*$F18)*((1+IF($E18&lt;parametros!$S$3,parametros!$S$13,IF($E18&lt;parametros!$T$3,parametros!$T$13,parametros!$U$13)))-'1_geral'!$F18))))))</f>
        <v/>
      </c>
      <c r="AB18" s="43"/>
      <c r="AC18" s="64" t="str">
        <f>IF(AB$1="","",IF($B18="","",IF(AB18="","",IF(AE$2="ID/Crachá","ID?",IF(AB$3="Função","Função?",(AB18*$F18)*(1+IF($E18&lt;parametros!$I$3,parametros!$I$13,IF($E18&lt;parametros!$J$3,parametros!$J$13,parametros!$K$13))))))))</f>
        <v/>
      </c>
      <c r="AD18" s="58"/>
      <c r="AE18" s="66" t="str">
        <f>IF(AB$1="","",IF($B18="","",IF(AD18="","",IF(AE$2="ID/Crachá","ID?",IF(AB$3="Função","Função?",(AD18*$F18)*((1+IF($E18&lt;parametros!$S$3,parametros!$S$13,IF($E18&lt;parametros!$T$3,parametros!$T$13,parametros!$U$13)))-'1_geral'!$F18))))))</f>
        <v/>
      </c>
      <c r="AG18" s="43"/>
      <c r="AH18" s="64" t="str">
        <f>IF(AG$1="","",IF($B18="","",IF(AG18="","",IF(AJ$2="ID/Crachá","ID?",IF(AG$3="Função","Função?",(AG18*$F18)*(1+IF($E18&lt;parametros!$I$3,parametros!$I$13,IF($E18&lt;parametros!$J$3,parametros!$J$13,parametros!$K$13))))))))</f>
        <v/>
      </c>
      <c r="AI18" s="58"/>
      <c r="AJ18" s="66" t="str">
        <f>IF(AG$1="","",IF($B18="","",IF(AI18="","",IF(AJ$2="ID/Crachá","ID?",IF(AG$3="Função","Função?",(AI18*$F18)*((1+IF($E18&lt;parametros!$S$3,parametros!$S$13,IF($E18&lt;parametros!$T$3,parametros!$T$13,parametros!$U$13)))-'1_geral'!$F18))))))</f>
        <v/>
      </c>
      <c r="AL18" s="43"/>
      <c r="AM18" s="64" t="str">
        <f>IF(AL$1="","",IF($B18="","",IF(AL18="","",IF(AO$2="ID/Crachá","ID?",IF(AL$3="Função","Função?",(AL18*$F18)*(1+IF($E18&lt;parametros!$I$3,parametros!$I$13,IF($E18&lt;parametros!$J$3,parametros!$J$13,parametros!$K$13))))))))</f>
        <v/>
      </c>
      <c r="AN18" s="58"/>
      <c r="AO18" s="66" t="str">
        <f>IF(AL$1="","",IF($B18="","",IF(AN18="","",IF(AO$2="ID/Crachá","ID?",IF(AL$3="Função","Função?",(AN18*$F18)*((1+IF($E18&lt;parametros!$S$3,parametros!$S$13,IF($E18&lt;parametros!$T$3,parametros!$T$13,parametros!$U$13)))-'1_geral'!$F18))))))</f>
        <v/>
      </c>
      <c r="AQ18" s="43"/>
      <c r="AR18" s="64" t="str">
        <f>IF(AQ$1="","",IF($B18="","",IF(AQ18="","",IF(AT$2="ID/Crachá","ID?",IF(AQ$3="Função","Função?",(AQ18*$F18)*(1+IF($E18&lt;parametros!$I$3,parametros!$I$13,IF($E18&lt;parametros!$J$3,parametros!$J$13,parametros!$K$13))))))))</f>
        <v/>
      </c>
      <c r="AS18" s="58"/>
      <c r="AT18" s="66" t="str">
        <f>IF(AQ$1="","",IF($B18="","",IF(AS18="","",IF(AT$2="ID/Crachá","ID?",IF(AQ$3="Função","Função?",(AS18*$F18)*((1+IF($E18&lt;parametros!$S$3,parametros!$S$13,IF($E18&lt;parametros!$T$3,parametros!$T$13,parametros!$U$13)))-'1_geral'!$F18))))))</f>
        <v/>
      </c>
      <c r="AV18" s="43"/>
      <c r="AW18" s="64" t="str">
        <f>IF(AV$1="","",IF($B18="","",IF(AV18="","",IF(AY$2="ID/Crachá","ID?",IF(AV$3="Função","Função?",(AV18*$F18)*(1+IF($E18&lt;parametros!$I$3,parametros!$I$13,IF($E18&lt;parametros!$J$3,parametros!$J$13,parametros!$K$13))))))))</f>
        <v/>
      </c>
      <c r="AX18" s="58"/>
      <c r="AY18" s="66" t="str">
        <f>IF(AV$1="","",IF($B18="","",IF(AX18="","",IF(AY$2="ID/Crachá","ID?",IF(AV$3="Função","Função?",(AX18*$F18)*((1+IF($E18&lt;parametros!$S$3,parametros!$S$13,IF($E18&lt;parametros!$T$3,parametros!$T$13,parametros!$U$13)))-'1_geral'!$F18))))))</f>
        <v/>
      </c>
      <c r="BA18" s="43"/>
      <c r="BB18" s="64" t="str">
        <f>IF(BA$1="","",IF($B18="","",IF(BA18="","",IF(BD$2="ID/Crachá","ID?",IF(BA$3="Função","Função?",(BA18*$F18)*(1+IF($E18&lt;parametros!$I$3,parametros!$I$13,IF($E18&lt;parametros!$J$3,parametros!$J$13,parametros!$K$13))))))))</f>
        <v/>
      </c>
      <c r="BC18" s="58"/>
      <c r="BD18" s="66" t="str">
        <f>IF(BA$1="","",IF($B18="","",IF(BC18="","",IF(BD$2="ID/Crachá","ID?",IF(BA$3="Função","Função?",(BC18*$F18)*((1+IF($E18&lt;parametros!$S$3,parametros!$S$13,IF($E18&lt;parametros!$T$3,parametros!$T$13,parametros!$U$13)))-'1_geral'!$F18))))))</f>
        <v/>
      </c>
      <c r="BF18" s="43"/>
      <c r="BG18" s="64" t="str">
        <f>IF(BF$1="","",IF($B18="","",IF(BF18="","",IF(BI$2="ID/Crachá","ID?",IF(BF$3="Função","Função?",(BF18*$F18)*(1+IF($E18&lt;parametros!$I$3,parametros!$I$13,IF($E18&lt;parametros!$J$3,parametros!$J$13,parametros!$K$13))))))))</f>
        <v/>
      </c>
      <c r="BH18" s="58"/>
      <c r="BI18" s="66" t="str">
        <f>IF(BF$1="","",IF($B18="","",IF(BH18="","",IF(BI$2="ID/Crachá","ID?",IF(BF$3="Função","Função?",(BH18*$F18)*((1+IF($E18&lt;parametros!$S$3,parametros!$S$13,IF($E18&lt;parametros!$T$3,parametros!$T$13,parametros!$U$13)))-'1_geral'!$F18))))))</f>
        <v/>
      </c>
      <c r="BK18" s="43"/>
      <c r="BL18" s="64" t="str">
        <f>IF(BK$1="","",IF($B18="","",IF(BK18="","",IF(BN$2="ID/Crachá","ID?",IF(BK$3="Função","Função?",(BK18*$F18)*(1+IF($E18&lt;parametros!$I$3,parametros!$I$13,IF($E18&lt;parametros!$J$3,parametros!$J$13,parametros!$K$13))))))))</f>
        <v/>
      </c>
      <c r="BM18" s="58"/>
      <c r="BN18" s="66" t="str">
        <f>IF(BK$1="","",IF($B18="","",IF(BM18="","",IF(BN$2="ID/Crachá","ID?",IF(BK$3="Função","Função?",(BM18*$F18)*((1+IF($E18&lt;parametros!$S$3,parametros!$S$13,IF($E18&lt;parametros!$T$3,parametros!$T$13,parametros!$U$13)))-'1_geral'!$F18))))))</f>
        <v/>
      </c>
      <c r="BP18" s="43"/>
      <c r="BQ18" s="64" t="str">
        <f>IF(BP$1="","",IF($B18="","",IF(BP18="","",IF(BS$2="ID/Crachá","ID?",IF(BP$3="Função","Função?",(BP18*$F18)*(1+IF($E18&lt;parametros!$I$3,parametros!$I$13,IF($E18&lt;parametros!$J$3,parametros!$J$13,parametros!$K$13))))))))</f>
        <v/>
      </c>
      <c r="BR18" s="58"/>
      <c r="BS18" s="66" t="str">
        <f>IF(BP$1="","",IF($B18="","",IF(BR18="","",IF(BS$2="ID/Crachá","ID?",IF(BP$3="Função","Função?",(BR18*$F18)*((1+IF($E18&lt;parametros!$S$3,parametros!$S$13,IF($E18&lt;parametros!$T$3,parametros!$T$13,parametros!$U$13)))-'1_geral'!$F18))))))</f>
        <v/>
      </c>
      <c r="BU18" s="43"/>
      <c r="BV18" s="64" t="str">
        <f>IF(BU$1="","",IF($B18="","",IF(BU18="","",IF(BX$2="ID/Crachá","ID?",IF(BU$3="Função","Função?",(BU18*$F18)*(1+IF($E18&lt;parametros!$I$3,parametros!$I$13,IF($E18&lt;parametros!$J$3,parametros!$J$13,parametros!$K$13))))))))</f>
        <v/>
      </c>
      <c r="BW18" s="58"/>
      <c r="BX18" s="66" t="str">
        <f>IF(BU$1="","",IF($B18="","",IF(BW18="","",IF(BX$2="ID/Crachá","ID?",IF(BU$3="Função","Função?",(BW18*$F18)*((1+IF($E18&lt;parametros!$S$3,parametros!$S$13,IF($E18&lt;parametros!$T$3,parametros!$T$13,parametros!$U$13)))-'1_geral'!$F18))))))</f>
        <v/>
      </c>
      <c r="BZ18" s="43"/>
      <c r="CA18" s="64" t="str">
        <f>IF(BZ$1="","",IF($B18="","",IF(BZ18="","",IF(CC$2="ID/Crachá","ID?",IF(BZ$3="Função","Função?",(BZ18*$F18)*(1+IF($E18&lt;parametros!$I$3,parametros!$I$13,IF($E18&lt;parametros!$J$3,parametros!$J$13,parametros!$K$13))))))))</f>
        <v/>
      </c>
      <c r="CB18" s="58"/>
      <c r="CC18" s="66" t="str">
        <f>IF(BZ$1="","",IF($B18="","",IF(CB18="","",IF(CC$2="ID/Crachá","ID?",IF(BZ$3="Função","Função?",(CB18*$F18)*((1+IF($E18&lt;parametros!$S$3,parametros!$S$13,IF($E18&lt;parametros!$T$3,parametros!$T$13,parametros!$U$13)))-'1_geral'!$F18))))))</f>
        <v/>
      </c>
      <c r="CE18" s="43"/>
      <c r="CF18" s="64" t="str">
        <f>IF(CE$1="","",IF($B18="","",IF(CE18="","",IF(CH$2="ID/Crachá","ID?",IF(CE$3="Função","Função?",(CE18*$F18)*(1+IF($E18&lt;parametros!$I$3,parametros!$I$13,IF($E18&lt;parametros!$J$3,parametros!$J$13,parametros!$K$13))))))))</f>
        <v/>
      </c>
      <c r="CG18" s="58"/>
      <c r="CH18" s="66" t="str">
        <f>IF(CE$1="","",IF($B18="","",IF(CG18="","",IF(CH$2="ID/Crachá","ID?",IF(CE$3="Função","Função?",(CG18*$F18)*((1+IF($E18&lt;parametros!$S$3,parametros!$S$13,IF($E18&lt;parametros!$T$3,parametros!$T$13,parametros!$U$13)))-'1_geral'!$F18))))))</f>
        <v/>
      </c>
      <c r="CJ18" s="43"/>
      <c r="CK18" s="64" t="str">
        <f>IF(CJ$1="","",IF($B18="","",IF(CJ18="","",IF(CM$2="ID/Crachá","ID?",IF(CJ$3="Função","Função?",(CJ18*$F18)*(1+IF($E18&lt;parametros!$I$3,parametros!$I$13,IF($E18&lt;parametros!$J$3,parametros!$J$13,parametros!$K$13))))))))</f>
        <v/>
      </c>
      <c r="CL18" s="58"/>
      <c r="CM18" s="66" t="str">
        <f>IF(CJ$1="","",IF($B18="","",IF(CL18="","",IF(CM$2="ID/Crachá","ID?",IF(CJ$3="Função","Função?",(CL18*$F18)*((1+IF($E18&lt;parametros!$S$3,parametros!$S$13,IF($E18&lt;parametros!$T$3,parametros!$T$13,parametros!$U$13)))-'1_geral'!$F18))))))</f>
        <v/>
      </c>
      <c r="CO18" s="43"/>
      <c r="CP18" s="64" t="str">
        <f>IF(CO$1="","",IF($B18="","",IF(CO18="","",IF(CR$2="ID/Crachá","ID?",IF(CO$3="Função","Função?",(CO18*$F18)*(1+IF($E18&lt;parametros!$I$3,parametros!$I$13,IF($E18&lt;parametros!$J$3,parametros!$J$13,parametros!$K$13))))))))</f>
        <v/>
      </c>
      <c r="CQ18" s="58"/>
      <c r="CR18" s="66" t="str">
        <f>IF(CO$1="","",IF($B18="","",IF(CQ18="","",IF(CR$2="ID/Crachá","ID?",IF(CO$3="Função","Função?",(CQ18*$F18)*((1+IF($E18&lt;parametros!$S$3,parametros!$S$13,IF($E18&lt;parametros!$T$3,parametros!$T$13,parametros!$U$13)))-'1_geral'!$F18))))))</f>
        <v/>
      </c>
      <c r="CT18" s="43"/>
      <c r="CU18" s="64" t="str">
        <f>IF(CT$1="","",IF($B18="","",IF(CT18="","",IF(CW$2="ID/Crachá","ID?",IF(CT$3="Função","Função?",(CT18*$F18)*(1+IF($E18&lt;parametros!$I$3,parametros!$I$13,IF($E18&lt;parametros!$J$3,parametros!$J$13,parametros!$K$13))))))))</f>
        <v/>
      </c>
      <c r="CV18" s="58"/>
      <c r="CW18" s="66" t="str">
        <f>IF(CT$1="","",IF($B18="","",IF(CV18="","",IF(CW$2="ID/Crachá","ID?",IF(CT$3="Função","Função?",(CV18*$F18)*((1+IF($E18&lt;parametros!$S$3,parametros!$S$13,IF($E18&lt;parametros!$T$3,parametros!$T$13,parametros!$U$13)))-'1_geral'!$F18))))))</f>
        <v/>
      </c>
      <c r="CY18" s="43"/>
      <c r="CZ18" s="64" t="str">
        <f>IF(CY$1="","",IF($B18="","",IF(CY18="","",IF(DB$2="ID/Crachá","ID?",IF(CY$3="Função","Função?",(CY18*$F18)*(1+IF($E18&lt;parametros!$I$3,parametros!$I$13,IF($E18&lt;parametros!$J$3,parametros!$J$13,parametros!$K$13))))))))</f>
        <v/>
      </c>
      <c r="DA18" s="58"/>
      <c r="DB18" s="66" t="str">
        <f>IF(CY$1="","",IF($B18="","",IF(DA18="","",IF(DB$2="ID/Crachá","ID?",IF(CY$3="Função","Função?",(DA18*$F18)*((1+IF($E18&lt;parametros!$S$3,parametros!$S$13,IF($E18&lt;parametros!$T$3,parametros!$T$13,parametros!$U$13)))-'1_geral'!$F18))))))</f>
        <v/>
      </c>
      <c r="DD18" s="43"/>
      <c r="DE18" s="64" t="str">
        <f>IF(DD$1="","",IF($B18="","",IF(DD18="","",IF(DG$2="ID/Crachá","ID?",IF(DD$3="Função","Função?",(DD18*$F18)*(1+IF($E18&lt;parametros!$I$3,parametros!$I$13,IF($E18&lt;parametros!$J$3,parametros!$J$13,parametros!$K$13))))))))</f>
        <v/>
      </c>
      <c r="DF18" s="58"/>
      <c r="DG18" s="66" t="str">
        <f>IF(DD$1="","",IF($B18="","",IF(DF18="","",IF(DG$2="ID/Crachá","ID?",IF(DD$3="Função","Função?",(DF18*$F18)*((1+IF($E18&lt;parametros!$S$3,parametros!$S$13,IF($E18&lt;parametros!$T$3,parametros!$T$13,parametros!$U$13)))-'1_geral'!$F18))))))</f>
        <v/>
      </c>
      <c r="DI18" s="43"/>
      <c r="DJ18" s="64" t="str">
        <f>IF(DI$1="","",IF($B18="","",IF(DI18="","",IF(DL$2="ID/Crachá","ID?",IF(DI$3="Função","Função?",(DI18*$F18)*(1+IF($E18&lt;parametros!$I$3,parametros!$I$13,IF($E18&lt;parametros!$J$3,parametros!$J$13,parametros!$K$13))))))))</f>
        <v/>
      </c>
      <c r="DK18" s="58"/>
      <c r="DL18" s="66" t="str">
        <f>IF(DI$1="","",IF($B18="","",IF(DK18="","",IF(DL$2="ID/Crachá","ID?",IF(DI$3="Função","Função?",(DK18*$F18)*((1+IF($E18&lt;parametros!$S$3,parametros!$S$13,IF($E18&lt;parametros!$T$3,parametros!$T$13,parametros!$U$13)))-'1_geral'!$F18))))))</f>
        <v/>
      </c>
      <c r="DN18" s="43"/>
      <c r="DO18" s="64" t="str">
        <f>IF(DN$1="","",IF($B18="","",IF(DN18="","",IF(DQ$2="ID/Crachá","ID?",IF(DN$3="Função","Função?",(DN18*$F18)*(1+IF($E18&lt;parametros!$I$3,parametros!$I$13,IF($E18&lt;parametros!$J$3,parametros!$J$13,parametros!$K$13))))))))</f>
        <v/>
      </c>
      <c r="DP18" s="58"/>
      <c r="DQ18" s="66" t="str">
        <f>IF(DN$1="","",IF($B18="","",IF(DP18="","",IF(DQ$2="ID/Crachá","ID?",IF(DN$3="Função","Função?",(DP18*$F18)*((1+IF($E18&lt;parametros!$S$3,parametros!$S$13,IF($E18&lt;parametros!$T$3,parametros!$T$13,parametros!$U$13)))-'1_geral'!$F18))))))</f>
        <v/>
      </c>
      <c r="DS18" s="43"/>
      <c r="DT18" s="64" t="str">
        <f>IF(DS$1="","",IF($B18="","",IF(DS18="","",IF(DV$2="ID/Crachá","ID?",IF(DS$3="Função","Função?",(DS18*$F18)*(1+IF($E18&lt;parametros!$I$3,parametros!$I$13,IF($E18&lt;parametros!$J$3,parametros!$J$13,parametros!$K$13))))))))</f>
        <v/>
      </c>
      <c r="DU18" s="58"/>
      <c r="DV18" s="66" t="str">
        <f>IF(DS$1="","",IF($B18="","",IF(DU18="","",IF(DV$2="ID/Crachá","ID?",IF(DS$3="Função","Função?",(DU18*$F18)*((1+IF($E18&lt;parametros!$S$3,parametros!$S$13,IF($E18&lt;parametros!$T$3,parametros!$T$13,parametros!$U$13)))-'1_geral'!$F18))))))</f>
        <v/>
      </c>
      <c r="DX18" s="43"/>
      <c r="DY18" s="64" t="str">
        <f>IF(DX$1="","",IF($B18="","",IF(DX18="","",IF(EA$2="ID/Crachá","ID?",IF(DX$3="Função","Função?",(DX18*$F18)*(1+IF($E18&lt;parametros!$I$3,parametros!$I$13,IF($E18&lt;parametros!$J$3,parametros!$J$13,parametros!$K$13))))))))</f>
        <v/>
      </c>
      <c r="DZ18" s="58"/>
      <c r="EA18" s="66" t="str">
        <f>IF(DX$1="","",IF($B18="","",IF(DZ18="","",IF(EA$2="ID/Crachá","ID?",IF(DX$3="Função","Função?",(DZ18*$F18)*((1+IF($E18&lt;parametros!$S$3,parametros!$S$13,IF($E18&lt;parametros!$T$3,parametros!$T$13,parametros!$U$13)))-'1_geral'!$F18))))))</f>
        <v/>
      </c>
      <c r="EC18" s="43"/>
      <c r="ED18" s="64" t="str">
        <f>IF(EC$1="","",IF($B18="","",IF(EC18="","",IF(EF$2="ID/Crachá","ID?",IF(EC$3="Função","Função?",(EC18*$F18)*(1+IF($E18&lt;parametros!$I$3,parametros!$I$13,IF($E18&lt;parametros!$J$3,parametros!$J$13,parametros!$K$13))))))))</f>
        <v/>
      </c>
      <c r="EE18" s="58"/>
      <c r="EF18" s="66" t="str">
        <f>IF(EC$1="","",IF($B18="","",IF(EE18="","",IF(EF$2="ID/Crachá","ID?",IF(EC$3="Função","Função?",(EE18*$F18)*((1+IF($E18&lt;parametros!$S$3,parametros!$S$13,IF($E18&lt;parametros!$T$3,parametros!$T$13,parametros!$U$13)))-'1_geral'!$F18))))))</f>
        <v/>
      </c>
      <c r="EH18" s="43"/>
      <c r="EI18" s="64" t="str">
        <f>IF(EH$1="","",IF($B18="","",IF(EH18="","",IF(EK$2="ID/Crachá","ID?",IF(EH$3="Função","Função?",(EH18*$F18)*(1+IF($E18&lt;parametros!$I$3,parametros!$I$13,IF($E18&lt;parametros!$J$3,parametros!$J$13,parametros!$K$13))))))))</f>
        <v/>
      </c>
      <c r="EJ18" s="58"/>
      <c r="EK18" s="66" t="str">
        <f>IF(EH$1="","",IF($B18="","",IF(EJ18="","",IF(EK$2="ID/Crachá","ID?",IF(EH$3="Função","Função?",(EJ18*$F18)*((1+IF($E18&lt;parametros!$S$3,parametros!$S$13,IF($E18&lt;parametros!$T$3,parametros!$T$13,parametros!$U$13)))-'1_geral'!$F18))))))</f>
        <v/>
      </c>
      <c r="EM18" s="43"/>
      <c r="EN18" s="64" t="str">
        <f>IF(EM$1="","",IF($B18="","",IF(EM18="","",IF(EP$2="ID/Crachá","ID?",IF(EM$3="Função","Função?",(EM18*$F18)*(1+IF($E18&lt;parametros!$I$3,parametros!$I$13,IF($E18&lt;parametros!$J$3,parametros!$J$13,parametros!$K$13))))))))</f>
        <v/>
      </c>
      <c r="EO18" s="58"/>
      <c r="EP18" s="66" t="str">
        <f>IF(EM$1="","",IF($B18="","",IF(EO18="","",IF(EP$2="ID/Crachá","ID?",IF(EM$3="Função","Função?",(EO18*$F18)*((1+IF($E18&lt;parametros!$S$3,parametros!$S$13,IF($E18&lt;parametros!$T$3,parametros!$T$13,parametros!$U$13)))-'1_geral'!$F18))))))</f>
        <v/>
      </c>
      <c r="ER18" s="43"/>
      <c r="ES18" s="64" t="str">
        <f>IF(ER$1="","",IF($B18="","",IF(ER18="","",IF(EU$2="ID/Crachá","ID?",IF(ER$3="Função","Função?",(ER18*$F18)*(1+IF($E18&lt;parametros!$I$3,parametros!$I$13,IF($E18&lt;parametros!$J$3,parametros!$J$13,parametros!$K$13))))))))</f>
        <v/>
      </c>
      <c r="ET18" s="58"/>
      <c r="EU18" s="66" t="str">
        <f>IF(ER$1="","",IF($B18="","",IF(ET18="","",IF(EU$2="ID/Crachá","ID?",IF(ER$3="Função","Função?",(ET18*$F18)*((1+IF($E18&lt;parametros!$S$3,parametros!$S$13,IF($E18&lt;parametros!$T$3,parametros!$T$13,parametros!$U$13)))-'1_geral'!$F18))))))</f>
        <v/>
      </c>
      <c r="EW18" s="43"/>
      <c r="EX18" s="64" t="str">
        <f>IF(EW$1="","",IF($B18="","",IF(EW18="","",IF(EZ$2="ID/Crachá","ID?",IF(EW$3="Função","Função?",(EW18*$F18)*(1+IF($E18&lt;parametros!$I$3,parametros!$I$13,IF($E18&lt;parametros!$J$3,parametros!$J$13,parametros!$K$13))))))))</f>
        <v/>
      </c>
      <c r="EY18" s="58"/>
      <c r="EZ18" s="66" t="str">
        <f>IF(EW$1="","",IF($B18="","",IF(EY18="","",IF(EZ$2="ID/Crachá","ID?",IF(EW$3="Função","Função?",(EY18*$F18)*((1+IF($E18&lt;parametros!$S$3,parametros!$S$13,IF($E18&lt;parametros!$T$3,parametros!$T$13,parametros!$U$13)))-'1_geral'!$F18))))))</f>
        <v/>
      </c>
      <c r="FB18" s="43"/>
      <c r="FC18" s="64" t="str">
        <f>IF(FB$1="","",IF($B18="","",IF(FB18="","",IF(FE$2="ID/Crachá","ID?",IF(FB$3="Função","Função?",(FB18*$F18)*(1+IF($E18&lt;parametros!$I$3,parametros!$I$13,IF($E18&lt;parametros!$J$3,parametros!$J$13,parametros!$K$13))))))))</f>
        <v/>
      </c>
      <c r="FD18" s="58"/>
      <c r="FE18" s="66" t="str">
        <f>IF(FB$1="","",IF($B18="","",IF(FD18="","",IF(FE$2="ID/Crachá","ID?",IF(FB$3="Função","Função?",(FD18*$F18)*((1+IF($E18&lt;parametros!$S$3,parametros!$S$13,IF($E18&lt;parametros!$T$3,parametros!$T$13,parametros!$U$13)))-'1_geral'!$F18))))))</f>
        <v/>
      </c>
      <c r="FG18" s="81" t="str">
        <f t="shared" si="8"/>
        <v/>
      </c>
      <c r="FH18" s="103" t="str">
        <f t="shared" si="3"/>
        <v/>
      </c>
      <c r="FI18" s="73" t="str">
        <f t="shared" si="9"/>
        <v/>
      </c>
      <c r="FJ18" s="85" t="str">
        <f t="shared" si="4"/>
        <v/>
      </c>
      <c r="FK18" s="255" t="str">
        <f t="shared" si="10"/>
        <v/>
      </c>
      <c r="FL18" s="1"/>
    </row>
    <row r="19" spans="1:168" ht="15" customHeight="1" x14ac:dyDescent="0.25">
      <c r="A19" s="325" t="str">
        <f>IF('1_geral'!D19="","",'1_geral'!A19)</f>
        <v/>
      </c>
      <c r="B19" s="114" t="str">
        <f>IF('1_geral'!D19="","",'1_geral'!D19)</f>
        <v/>
      </c>
      <c r="C19" s="349" t="str">
        <f>IF(B19="","",1/VLOOKUP('1_geral'!G19,apoio!P:X,9,0))</f>
        <v/>
      </c>
      <c r="D19" s="351" t="str">
        <f>IF(B19="","",'1_geral'!J19)</f>
        <v/>
      </c>
      <c r="E19" s="473" t="str">
        <f>IF(B19="","",'1_geral'!M19*'1_geral'!L19)</f>
        <v/>
      </c>
      <c r="F19" s="351" t="str">
        <f>IF(B19="","",D19*E19*C19*'1_geral'!N19)</f>
        <v/>
      </c>
      <c r="G19" s="351" t="str">
        <f t="shared" si="5"/>
        <v/>
      </c>
      <c r="H19" s="61" t="str">
        <f t="shared" si="6"/>
        <v/>
      </c>
      <c r="I19" s="350" t="str">
        <f t="shared" si="7"/>
        <v/>
      </c>
      <c r="J19" s="67" t="str">
        <f t="shared" si="1"/>
        <v/>
      </c>
      <c r="K19" s="61" t="str">
        <f t="shared" si="2"/>
        <v/>
      </c>
      <c r="M19" s="63"/>
      <c r="N19" s="31" t="str">
        <f>IF(M$1="","",IF($B19="","",IF(M19="","",IF(P$2="ID/Crachá","ID?",IF(M$3="Função","Função?",(M19*$F19)*(1+IF($E19&lt;parametros!$I$3,parametros!$I$13,IF($E19&lt;parametros!$J$3,parametros!$J$13,parametros!$K$13))))))))</f>
        <v/>
      </c>
      <c r="O19" s="57"/>
      <c r="P19" s="31" t="str">
        <f>IF(M$1="","",IF($B19="","",IF(O19="","",IF(P$2="ID/Crachá","ID?",IF(M$3="Função","Função?",(O19*$F19)*((1+IF($E19&lt;parametros!$S$3,parametros!$S$13,IF($E19&lt;parametros!$T$3,parametros!$T$13,parametros!$U$13)))-'1_geral'!$F19))))))</f>
        <v/>
      </c>
      <c r="R19" s="63"/>
      <c r="S19" s="31" t="str">
        <f>IF(R$1="","",IF($B19="","",IF(R19="","",IF(U$2="ID/Crachá","ID?",IF(R$3="Função","Função?",(R19*$F19)*(1+IF($E19&lt;parametros!$I$3,parametros!$I$13,IF($E19&lt;parametros!$J$3,parametros!$J$13,parametros!$K$13))))))))</f>
        <v/>
      </c>
      <c r="T19" s="57"/>
      <c r="U19" s="31" t="str">
        <f>IF(R$1="","",IF($B19="","",IF(T19="","",IF(U$2="ID/Crachá","ID?",IF(R$3="Função","Função?",(T19*$F19)*((1+IF($E19&lt;parametros!$S$3,parametros!$S$13,IF($E19&lt;parametros!$T$3,parametros!$T$13,parametros!$U$13)))-'1_geral'!$F19))))))</f>
        <v/>
      </c>
      <c r="W19" s="63"/>
      <c r="X19" s="31" t="str">
        <f>IF(W$1="","",IF($B19="","",IF(W19="","",IF(Z$2="ID/Crachá","ID?",IF(W$3="Função","Função?",(W19*$F19)*(1+IF($E19&lt;parametros!$I$3,parametros!$I$13,IF($E19&lt;parametros!$J$3,parametros!$J$13,parametros!$K$13))))))))</f>
        <v/>
      </c>
      <c r="Y19" s="57"/>
      <c r="Z19" s="31" t="str">
        <f>IF(W$1="","",IF($B19="","",IF(Y19="","",IF(Z$2="ID/Crachá","ID?",IF(W$3="Função","Função?",(Y19*$F19)*((1+IF($E19&lt;parametros!$S$3,parametros!$S$13,IF($E19&lt;parametros!$T$3,parametros!$T$13,parametros!$U$13)))-'1_geral'!$F19))))))</f>
        <v/>
      </c>
      <c r="AB19" s="63"/>
      <c r="AC19" s="31" t="str">
        <f>IF(AB$1="","",IF($B19="","",IF(AB19="","",IF(AE$2="ID/Crachá","ID?",IF(AB$3="Função","Função?",(AB19*$F19)*(1+IF($E19&lt;parametros!$I$3,parametros!$I$13,IF($E19&lt;parametros!$J$3,parametros!$J$13,parametros!$K$13))))))))</f>
        <v/>
      </c>
      <c r="AD19" s="57"/>
      <c r="AE19" s="31" t="str">
        <f>IF(AB$1="","",IF($B19="","",IF(AD19="","",IF(AE$2="ID/Crachá","ID?",IF(AB$3="Função","Função?",(AD19*$F19)*((1+IF($E19&lt;parametros!$S$3,parametros!$S$13,IF($E19&lt;parametros!$T$3,parametros!$T$13,parametros!$U$13)))-'1_geral'!$F19))))))</f>
        <v/>
      </c>
      <c r="AG19" s="63"/>
      <c r="AH19" s="31" t="str">
        <f>IF(AG$1="","",IF($B19="","",IF(AG19="","",IF(AJ$2="ID/Crachá","ID?",IF(AG$3="Função","Função?",(AG19*$F19)*(1+IF($E19&lt;parametros!$I$3,parametros!$I$13,IF($E19&lt;parametros!$J$3,parametros!$J$13,parametros!$K$13))))))))</f>
        <v/>
      </c>
      <c r="AI19" s="57"/>
      <c r="AJ19" s="31" t="str">
        <f>IF(AG$1="","",IF($B19="","",IF(AI19="","",IF(AJ$2="ID/Crachá","ID?",IF(AG$3="Função","Função?",(AI19*$F19)*((1+IF($E19&lt;parametros!$S$3,parametros!$S$13,IF($E19&lt;parametros!$T$3,parametros!$T$13,parametros!$U$13)))-'1_geral'!$F19))))))</f>
        <v/>
      </c>
      <c r="AL19" s="63"/>
      <c r="AM19" s="31" t="str">
        <f>IF(AL$1="","",IF($B19="","",IF(AL19="","",IF(AO$2="ID/Crachá","ID?",IF(AL$3="Função","Função?",(AL19*$F19)*(1+IF($E19&lt;parametros!$I$3,parametros!$I$13,IF($E19&lt;parametros!$J$3,parametros!$J$13,parametros!$K$13))))))))</f>
        <v/>
      </c>
      <c r="AN19" s="57"/>
      <c r="AO19" s="31" t="str">
        <f>IF(AL$1="","",IF($B19="","",IF(AN19="","",IF(AO$2="ID/Crachá","ID?",IF(AL$3="Função","Função?",(AN19*$F19)*((1+IF($E19&lt;parametros!$S$3,parametros!$S$13,IF($E19&lt;parametros!$T$3,parametros!$T$13,parametros!$U$13)))-'1_geral'!$F19))))))</f>
        <v/>
      </c>
      <c r="AQ19" s="63"/>
      <c r="AR19" s="31" t="str">
        <f>IF(AQ$1="","",IF($B19="","",IF(AQ19="","",IF(AT$2="ID/Crachá","ID?",IF(AQ$3="Função","Função?",(AQ19*$F19)*(1+IF($E19&lt;parametros!$I$3,parametros!$I$13,IF($E19&lt;parametros!$J$3,parametros!$J$13,parametros!$K$13))))))))</f>
        <v/>
      </c>
      <c r="AS19" s="57"/>
      <c r="AT19" s="31" t="str">
        <f>IF(AQ$1="","",IF($B19="","",IF(AS19="","",IF(AT$2="ID/Crachá","ID?",IF(AQ$3="Função","Função?",(AS19*$F19)*((1+IF($E19&lt;parametros!$S$3,parametros!$S$13,IF($E19&lt;parametros!$T$3,parametros!$T$13,parametros!$U$13)))-'1_geral'!$F19))))))</f>
        <v/>
      </c>
      <c r="AV19" s="63"/>
      <c r="AW19" s="31" t="str">
        <f>IF(AV$1="","",IF($B19="","",IF(AV19="","",IF(AY$2="ID/Crachá","ID?",IF(AV$3="Função","Função?",(AV19*$F19)*(1+IF($E19&lt;parametros!$I$3,parametros!$I$13,IF($E19&lt;parametros!$J$3,parametros!$J$13,parametros!$K$13))))))))</f>
        <v/>
      </c>
      <c r="AX19" s="57"/>
      <c r="AY19" s="31" t="str">
        <f>IF(AV$1="","",IF($B19="","",IF(AX19="","",IF(AY$2="ID/Crachá","ID?",IF(AV$3="Função","Função?",(AX19*$F19)*((1+IF($E19&lt;parametros!$S$3,parametros!$S$13,IF($E19&lt;parametros!$T$3,parametros!$T$13,parametros!$U$13)))-'1_geral'!$F19))))))</f>
        <v/>
      </c>
      <c r="BA19" s="63"/>
      <c r="BB19" s="31" t="str">
        <f>IF(BA$1="","",IF($B19="","",IF(BA19="","",IF(BD$2="ID/Crachá","ID?",IF(BA$3="Função","Função?",(BA19*$F19)*(1+IF($E19&lt;parametros!$I$3,parametros!$I$13,IF($E19&lt;parametros!$J$3,parametros!$J$13,parametros!$K$13))))))))</f>
        <v/>
      </c>
      <c r="BC19" s="57"/>
      <c r="BD19" s="31" t="str">
        <f>IF(BA$1="","",IF($B19="","",IF(BC19="","",IF(BD$2="ID/Crachá","ID?",IF(BA$3="Função","Função?",(BC19*$F19)*((1+IF($E19&lt;parametros!$S$3,parametros!$S$13,IF($E19&lt;parametros!$T$3,parametros!$T$13,parametros!$U$13)))-'1_geral'!$F19))))))</f>
        <v/>
      </c>
      <c r="BF19" s="63"/>
      <c r="BG19" s="31" t="str">
        <f>IF(BF$1="","",IF($B19="","",IF(BF19="","",IF(BI$2="ID/Crachá","ID?",IF(BF$3="Função","Função?",(BF19*$F19)*(1+IF($E19&lt;parametros!$I$3,parametros!$I$13,IF($E19&lt;parametros!$J$3,parametros!$J$13,parametros!$K$13))))))))</f>
        <v/>
      </c>
      <c r="BH19" s="57"/>
      <c r="BI19" s="31" t="str">
        <f>IF(BF$1="","",IF($B19="","",IF(BH19="","",IF(BI$2="ID/Crachá","ID?",IF(BF$3="Função","Função?",(BH19*$F19)*((1+IF($E19&lt;parametros!$S$3,parametros!$S$13,IF($E19&lt;parametros!$T$3,parametros!$T$13,parametros!$U$13)))-'1_geral'!$F19))))))</f>
        <v/>
      </c>
      <c r="BK19" s="63"/>
      <c r="BL19" s="31" t="str">
        <f>IF(BK$1="","",IF($B19="","",IF(BK19="","",IF(BN$2="ID/Crachá","ID?",IF(BK$3="Função","Função?",(BK19*$F19)*(1+IF($E19&lt;parametros!$I$3,parametros!$I$13,IF($E19&lt;parametros!$J$3,parametros!$J$13,parametros!$K$13))))))))</f>
        <v/>
      </c>
      <c r="BM19" s="57"/>
      <c r="BN19" s="31" t="str">
        <f>IF(BK$1="","",IF($B19="","",IF(BM19="","",IF(BN$2="ID/Crachá","ID?",IF(BK$3="Função","Função?",(BM19*$F19)*((1+IF($E19&lt;parametros!$S$3,parametros!$S$13,IF($E19&lt;parametros!$T$3,parametros!$T$13,parametros!$U$13)))-'1_geral'!$F19))))))</f>
        <v/>
      </c>
      <c r="BP19" s="63"/>
      <c r="BQ19" s="31" t="str">
        <f>IF(BP$1="","",IF($B19="","",IF(BP19="","",IF(BS$2="ID/Crachá","ID?",IF(BP$3="Função","Função?",(BP19*$F19)*(1+IF($E19&lt;parametros!$I$3,parametros!$I$13,IF($E19&lt;parametros!$J$3,parametros!$J$13,parametros!$K$13))))))))</f>
        <v/>
      </c>
      <c r="BR19" s="57"/>
      <c r="BS19" s="31" t="str">
        <f>IF(BP$1="","",IF($B19="","",IF(BR19="","",IF(BS$2="ID/Crachá","ID?",IF(BP$3="Função","Função?",(BR19*$F19)*((1+IF($E19&lt;parametros!$S$3,parametros!$S$13,IF($E19&lt;parametros!$T$3,parametros!$T$13,parametros!$U$13)))-'1_geral'!$F19))))))</f>
        <v/>
      </c>
      <c r="BU19" s="63"/>
      <c r="BV19" s="31" t="str">
        <f>IF(BU$1="","",IF($B19="","",IF(BU19="","",IF(BX$2="ID/Crachá","ID?",IF(BU$3="Função","Função?",(BU19*$F19)*(1+IF($E19&lt;parametros!$I$3,parametros!$I$13,IF($E19&lt;parametros!$J$3,parametros!$J$13,parametros!$K$13))))))))</f>
        <v/>
      </c>
      <c r="BW19" s="57"/>
      <c r="BX19" s="31" t="str">
        <f>IF(BU$1="","",IF($B19="","",IF(BW19="","",IF(BX$2="ID/Crachá","ID?",IF(BU$3="Função","Função?",(BW19*$F19)*((1+IF($E19&lt;parametros!$S$3,parametros!$S$13,IF($E19&lt;parametros!$T$3,parametros!$T$13,parametros!$U$13)))-'1_geral'!$F19))))))</f>
        <v/>
      </c>
      <c r="BZ19" s="63"/>
      <c r="CA19" s="31" t="str">
        <f>IF(BZ$1="","",IF($B19="","",IF(BZ19="","",IF(CC$2="ID/Crachá","ID?",IF(BZ$3="Função","Função?",(BZ19*$F19)*(1+IF($E19&lt;parametros!$I$3,parametros!$I$13,IF($E19&lt;parametros!$J$3,parametros!$J$13,parametros!$K$13))))))))</f>
        <v/>
      </c>
      <c r="CB19" s="57"/>
      <c r="CC19" s="31" t="str">
        <f>IF(BZ$1="","",IF($B19="","",IF(CB19="","",IF(CC$2="ID/Crachá","ID?",IF(BZ$3="Função","Função?",(CB19*$F19)*((1+IF($E19&lt;parametros!$S$3,parametros!$S$13,IF($E19&lt;parametros!$T$3,parametros!$T$13,parametros!$U$13)))-'1_geral'!$F19))))))</f>
        <v/>
      </c>
      <c r="CE19" s="63"/>
      <c r="CF19" s="31" t="str">
        <f>IF(CE$1="","",IF($B19="","",IF(CE19="","",IF(CH$2="ID/Crachá","ID?",IF(CE$3="Função","Função?",(CE19*$F19)*(1+IF($E19&lt;parametros!$I$3,parametros!$I$13,IF($E19&lt;parametros!$J$3,parametros!$J$13,parametros!$K$13))))))))</f>
        <v/>
      </c>
      <c r="CG19" s="57"/>
      <c r="CH19" s="31" t="str">
        <f>IF(CE$1="","",IF($B19="","",IF(CG19="","",IF(CH$2="ID/Crachá","ID?",IF(CE$3="Função","Função?",(CG19*$F19)*((1+IF($E19&lt;parametros!$S$3,parametros!$S$13,IF($E19&lt;parametros!$T$3,parametros!$T$13,parametros!$U$13)))-'1_geral'!$F19))))))</f>
        <v/>
      </c>
      <c r="CJ19" s="63"/>
      <c r="CK19" s="31" t="str">
        <f>IF(CJ$1="","",IF($B19="","",IF(CJ19="","",IF(CM$2="ID/Crachá","ID?",IF(CJ$3="Função","Função?",(CJ19*$F19)*(1+IF($E19&lt;parametros!$I$3,parametros!$I$13,IF($E19&lt;parametros!$J$3,parametros!$J$13,parametros!$K$13))))))))</f>
        <v/>
      </c>
      <c r="CL19" s="57"/>
      <c r="CM19" s="31" t="str">
        <f>IF(CJ$1="","",IF($B19="","",IF(CL19="","",IF(CM$2="ID/Crachá","ID?",IF(CJ$3="Função","Função?",(CL19*$F19)*((1+IF($E19&lt;parametros!$S$3,parametros!$S$13,IF($E19&lt;parametros!$T$3,parametros!$T$13,parametros!$U$13)))-'1_geral'!$F19))))))</f>
        <v/>
      </c>
      <c r="CO19" s="63"/>
      <c r="CP19" s="31" t="str">
        <f>IF(CO$1="","",IF($B19="","",IF(CO19="","",IF(CR$2="ID/Crachá","ID?",IF(CO$3="Função","Função?",(CO19*$F19)*(1+IF($E19&lt;parametros!$I$3,parametros!$I$13,IF($E19&lt;parametros!$J$3,parametros!$J$13,parametros!$K$13))))))))</f>
        <v/>
      </c>
      <c r="CQ19" s="57"/>
      <c r="CR19" s="31" t="str">
        <f>IF(CO$1="","",IF($B19="","",IF(CQ19="","",IF(CR$2="ID/Crachá","ID?",IF(CO$3="Função","Função?",(CQ19*$F19)*((1+IF($E19&lt;parametros!$S$3,parametros!$S$13,IF($E19&lt;parametros!$T$3,parametros!$T$13,parametros!$U$13)))-'1_geral'!$F19))))))</f>
        <v/>
      </c>
      <c r="CT19" s="63"/>
      <c r="CU19" s="31" t="str">
        <f>IF(CT$1="","",IF($B19="","",IF(CT19="","",IF(CW$2="ID/Crachá","ID?",IF(CT$3="Função","Função?",(CT19*$F19)*(1+IF($E19&lt;parametros!$I$3,parametros!$I$13,IF($E19&lt;parametros!$J$3,parametros!$J$13,parametros!$K$13))))))))</f>
        <v/>
      </c>
      <c r="CV19" s="57"/>
      <c r="CW19" s="31" t="str">
        <f>IF(CT$1="","",IF($B19="","",IF(CV19="","",IF(CW$2="ID/Crachá","ID?",IF(CT$3="Função","Função?",(CV19*$F19)*((1+IF($E19&lt;parametros!$S$3,parametros!$S$13,IF($E19&lt;parametros!$T$3,parametros!$T$13,parametros!$U$13)))-'1_geral'!$F19))))))</f>
        <v/>
      </c>
      <c r="CY19" s="63"/>
      <c r="CZ19" s="31" t="str">
        <f>IF(CY$1="","",IF($B19="","",IF(CY19="","",IF(DB$2="ID/Crachá","ID?",IF(CY$3="Função","Função?",(CY19*$F19)*(1+IF($E19&lt;parametros!$I$3,parametros!$I$13,IF($E19&lt;parametros!$J$3,parametros!$J$13,parametros!$K$13))))))))</f>
        <v/>
      </c>
      <c r="DA19" s="57"/>
      <c r="DB19" s="31" t="str">
        <f>IF(CY$1="","",IF($B19="","",IF(DA19="","",IF(DB$2="ID/Crachá","ID?",IF(CY$3="Função","Função?",(DA19*$F19)*((1+IF($E19&lt;parametros!$S$3,parametros!$S$13,IF($E19&lt;parametros!$T$3,parametros!$T$13,parametros!$U$13)))-'1_geral'!$F19))))))</f>
        <v/>
      </c>
      <c r="DD19" s="63"/>
      <c r="DE19" s="31" t="str">
        <f>IF(DD$1="","",IF($B19="","",IF(DD19="","",IF(DG$2="ID/Crachá","ID?",IF(DD$3="Função","Função?",(DD19*$F19)*(1+IF($E19&lt;parametros!$I$3,parametros!$I$13,IF($E19&lt;parametros!$J$3,parametros!$J$13,parametros!$K$13))))))))</f>
        <v/>
      </c>
      <c r="DF19" s="57"/>
      <c r="DG19" s="31" t="str">
        <f>IF(DD$1="","",IF($B19="","",IF(DF19="","",IF(DG$2="ID/Crachá","ID?",IF(DD$3="Função","Função?",(DF19*$F19)*((1+IF($E19&lt;parametros!$S$3,parametros!$S$13,IF($E19&lt;parametros!$T$3,parametros!$T$13,parametros!$U$13)))-'1_geral'!$F19))))))</f>
        <v/>
      </c>
      <c r="DI19" s="63"/>
      <c r="DJ19" s="31" t="str">
        <f>IF(DI$1="","",IF($B19="","",IF(DI19="","",IF(DL$2="ID/Crachá","ID?",IF(DI$3="Função","Função?",(DI19*$F19)*(1+IF($E19&lt;parametros!$I$3,parametros!$I$13,IF($E19&lt;parametros!$J$3,parametros!$J$13,parametros!$K$13))))))))</f>
        <v/>
      </c>
      <c r="DK19" s="57"/>
      <c r="DL19" s="31" t="str">
        <f>IF(DI$1="","",IF($B19="","",IF(DK19="","",IF(DL$2="ID/Crachá","ID?",IF(DI$3="Função","Função?",(DK19*$F19)*((1+IF($E19&lt;parametros!$S$3,parametros!$S$13,IF($E19&lt;parametros!$T$3,parametros!$T$13,parametros!$U$13)))-'1_geral'!$F19))))))</f>
        <v/>
      </c>
      <c r="DN19" s="63"/>
      <c r="DO19" s="31" t="str">
        <f>IF(DN$1="","",IF($B19="","",IF(DN19="","",IF(DQ$2="ID/Crachá","ID?",IF(DN$3="Função","Função?",(DN19*$F19)*(1+IF($E19&lt;parametros!$I$3,parametros!$I$13,IF($E19&lt;parametros!$J$3,parametros!$J$13,parametros!$K$13))))))))</f>
        <v/>
      </c>
      <c r="DP19" s="57"/>
      <c r="DQ19" s="31" t="str">
        <f>IF(DN$1="","",IF($B19="","",IF(DP19="","",IF(DQ$2="ID/Crachá","ID?",IF(DN$3="Função","Função?",(DP19*$F19)*((1+IF($E19&lt;parametros!$S$3,parametros!$S$13,IF($E19&lt;parametros!$T$3,parametros!$T$13,parametros!$U$13)))-'1_geral'!$F19))))))</f>
        <v/>
      </c>
      <c r="DS19" s="63"/>
      <c r="DT19" s="31" t="str">
        <f>IF(DS$1="","",IF($B19="","",IF(DS19="","",IF(DV$2="ID/Crachá","ID?",IF(DS$3="Função","Função?",(DS19*$F19)*(1+IF($E19&lt;parametros!$I$3,parametros!$I$13,IF($E19&lt;parametros!$J$3,parametros!$J$13,parametros!$K$13))))))))</f>
        <v/>
      </c>
      <c r="DU19" s="57"/>
      <c r="DV19" s="31" t="str">
        <f>IF(DS$1="","",IF($B19="","",IF(DU19="","",IF(DV$2="ID/Crachá","ID?",IF(DS$3="Função","Função?",(DU19*$F19)*((1+IF($E19&lt;parametros!$S$3,parametros!$S$13,IF($E19&lt;parametros!$T$3,parametros!$T$13,parametros!$U$13)))-'1_geral'!$F19))))))</f>
        <v/>
      </c>
      <c r="DX19" s="63"/>
      <c r="DY19" s="31" t="str">
        <f>IF(DX$1="","",IF($B19="","",IF(DX19="","",IF(EA$2="ID/Crachá","ID?",IF(DX$3="Função","Função?",(DX19*$F19)*(1+IF($E19&lt;parametros!$I$3,parametros!$I$13,IF($E19&lt;parametros!$J$3,parametros!$J$13,parametros!$K$13))))))))</f>
        <v/>
      </c>
      <c r="DZ19" s="57"/>
      <c r="EA19" s="31" t="str">
        <f>IF(DX$1="","",IF($B19="","",IF(DZ19="","",IF(EA$2="ID/Crachá","ID?",IF(DX$3="Função","Função?",(DZ19*$F19)*((1+IF($E19&lt;parametros!$S$3,parametros!$S$13,IF($E19&lt;parametros!$T$3,parametros!$T$13,parametros!$U$13)))-'1_geral'!$F19))))))</f>
        <v/>
      </c>
      <c r="EC19" s="63"/>
      <c r="ED19" s="31" t="str">
        <f>IF(EC$1="","",IF($B19="","",IF(EC19="","",IF(EF$2="ID/Crachá","ID?",IF(EC$3="Função","Função?",(EC19*$F19)*(1+IF($E19&lt;parametros!$I$3,parametros!$I$13,IF($E19&lt;parametros!$J$3,parametros!$J$13,parametros!$K$13))))))))</f>
        <v/>
      </c>
      <c r="EE19" s="57"/>
      <c r="EF19" s="31" t="str">
        <f>IF(EC$1="","",IF($B19="","",IF(EE19="","",IF(EF$2="ID/Crachá","ID?",IF(EC$3="Função","Função?",(EE19*$F19)*((1+IF($E19&lt;parametros!$S$3,parametros!$S$13,IF($E19&lt;parametros!$T$3,parametros!$T$13,parametros!$U$13)))-'1_geral'!$F19))))))</f>
        <v/>
      </c>
      <c r="EH19" s="63"/>
      <c r="EI19" s="31" t="str">
        <f>IF(EH$1="","",IF($B19="","",IF(EH19="","",IF(EK$2="ID/Crachá","ID?",IF(EH$3="Função","Função?",(EH19*$F19)*(1+IF($E19&lt;parametros!$I$3,parametros!$I$13,IF($E19&lt;parametros!$J$3,parametros!$J$13,parametros!$K$13))))))))</f>
        <v/>
      </c>
      <c r="EJ19" s="57"/>
      <c r="EK19" s="31" t="str">
        <f>IF(EH$1="","",IF($B19="","",IF(EJ19="","",IF(EK$2="ID/Crachá","ID?",IF(EH$3="Função","Função?",(EJ19*$F19)*((1+IF($E19&lt;parametros!$S$3,parametros!$S$13,IF($E19&lt;parametros!$T$3,parametros!$T$13,parametros!$U$13)))-'1_geral'!$F19))))))</f>
        <v/>
      </c>
      <c r="EM19" s="63"/>
      <c r="EN19" s="31" t="str">
        <f>IF(EM$1="","",IF($B19="","",IF(EM19="","",IF(EP$2="ID/Crachá","ID?",IF(EM$3="Função","Função?",(EM19*$F19)*(1+IF($E19&lt;parametros!$I$3,parametros!$I$13,IF($E19&lt;parametros!$J$3,parametros!$J$13,parametros!$K$13))))))))</f>
        <v/>
      </c>
      <c r="EO19" s="57"/>
      <c r="EP19" s="31" t="str">
        <f>IF(EM$1="","",IF($B19="","",IF(EO19="","",IF(EP$2="ID/Crachá","ID?",IF(EM$3="Função","Função?",(EO19*$F19)*((1+IF($E19&lt;parametros!$S$3,parametros!$S$13,IF($E19&lt;parametros!$T$3,parametros!$T$13,parametros!$U$13)))-'1_geral'!$F19))))))</f>
        <v/>
      </c>
      <c r="ER19" s="63"/>
      <c r="ES19" s="31" t="str">
        <f>IF(ER$1="","",IF($B19="","",IF(ER19="","",IF(EU$2="ID/Crachá","ID?",IF(ER$3="Função","Função?",(ER19*$F19)*(1+IF($E19&lt;parametros!$I$3,parametros!$I$13,IF($E19&lt;parametros!$J$3,parametros!$J$13,parametros!$K$13))))))))</f>
        <v/>
      </c>
      <c r="ET19" s="57"/>
      <c r="EU19" s="31" t="str">
        <f>IF(ER$1="","",IF($B19="","",IF(ET19="","",IF(EU$2="ID/Crachá","ID?",IF(ER$3="Função","Função?",(ET19*$F19)*((1+IF($E19&lt;parametros!$S$3,parametros!$S$13,IF($E19&lt;parametros!$T$3,parametros!$T$13,parametros!$U$13)))-'1_geral'!$F19))))))</f>
        <v/>
      </c>
      <c r="EW19" s="63"/>
      <c r="EX19" s="31" t="str">
        <f>IF(EW$1="","",IF($B19="","",IF(EW19="","",IF(EZ$2="ID/Crachá","ID?",IF(EW$3="Função","Função?",(EW19*$F19)*(1+IF($E19&lt;parametros!$I$3,parametros!$I$13,IF($E19&lt;parametros!$J$3,parametros!$J$13,parametros!$K$13))))))))</f>
        <v/>
      </c>
      <c r="EY19" s="57"/>
      <c r="EZ19" s="31" t="str">
        <f>IF(EW$1="","",IF($B19="","",IF(EY19="","",IF(EZ$2="ID/Crachá","ID?",IF(EW$3="Função","Função?",(EY19*$F19)*((1+IF($E19&lt;parametros!$S$3,parametros!$S$13,IF($E19&lt;parametros!$T$3,parametros!$T$13,parametros!$U$13)))-'1_geral'!$F19))))))</f>
        <v/>
      </c>
      <c r="FB19" s="63"/>
      <c r="FC19" s="31" t="str">
        <f>IF(FB$1="","",IF($B19="","",IF(FB19="","",IF(FE$2="ID/Crachá","ID?",IF(FB$3="Função","Função?",(FB19*$F19)*(1+IF($E19&lt;parametros!$I$3,parametros!$I$13,IF($E19&lt;parametros!$J$3,parametros!$J$13,parametros!$K$13))))))))</f>
        <v/>
      </c>
      <c r="FD19" s="57"/>
      <c r="FE19" s="31" t="str">
        <f>IF(FB$1="","",IF($B19="","",IF(FD19="","",IF(FE$2="ID/Crachá","ID?",IF(FB$3="Função","Função?",(FD19*$F19)*((1+IF($E19&lt;parametros!$S$3,parametros!$S$13,IF($E19&lt;parametros!$T$3,parametros!$T$13,parametros!$U$13)))-'1_geral'!$F19))))))</f>
        <v/>
      </c>
      <c r="FG19" s="80" t="str">
        <f t="shared" si="8"/>
        <v/>
      </c>
      <c r="FH19" s="102" t="str">
        <f t="shared" si="3"/>
        <v/>
      </c>
      <c r="FI19" s="31" t="str">
        <f t="shared" si="9"/>
        <v/>
      </c>
      <c r="FJ19" s="84" t="str">
        <f t="shared" si="4"/>
        <v/>
      </c>
      <c r="FK19" s="239" t="str">
        <f t="shared" si="10"/>
        <v/>
      </c>
      <c r="FL19" s="1"/>
    </row>
    <row r="20" spans="1:168" ht="15" customHeight="1" x14ac:dyDescent="0.25">
      <c r="A20" s="348" t="str">
        <f>IF('1_geral'!D20="","",'1_geral'!A20)</f>
        <v/>
      </c>
      <c r="B20" s="274" t="str">
        <f>IF('1_geral'!D20="","",'1_geral'!D20)</f>
        <v/>
      </c>
      <c r="C20" s="349" t="str">
        <f>IF(B20="","",1/VLOOKUP('1_geral'!G20,apoio!P:X,9,0))</f>
        <v/>
      </c>
      <c r="D20" s="266" t="str">
        <f>IF(B20="","",'1_geral'!J20)</f>
        <v/>
      </c>
      <c r="E20" s="472" t="str">
        <f>IF(B20="","",'1_geral'!M20*'1_geral'!L20)</f>
        <v/>
      </c>
      <c r="F20" s="266" t="str">
        <f>IF(B20="","",D20*E20*C20*'1_geral'!N20)</f>
        <v/>
      </c>
      <c r="G20" s="266" t="str">
        <f t="shared" si="5"/>
        <v/>
      </c>
      <c r="H20" s="60" t="str">
        <f t="shared" si="6"/>
        <v/>
      </c>
      <c r="I20" s="350" t="str">
        <f t="shared" si="7"/>
        <v/>
      </c>
      <c r="J20" s="65" t="str">
        <f t="shared" si="1"/>
        <v/>
      </c>
      <c r="K20" s="60" t="str">
        <f t="shared" si="2"/>
        <v/>
      </c>
      <c r="M20" s="43"/>
      <c r="N20" s="64" t="str">
        <f>IF(M$1="","",IF($B20="","",IF(M20="","",IF(P$2="ID/Crachá","ID?",IF(M$3="Função","Função?",(M20*$F20)*(1+IF($E20&lt;parametros!$I$3,parametros!$I$13,IF($E20&lt;parametros!$J$3,parametros!$J$13,parametros!$K$13))))))))</f>
        <v/>
      </c>
      <c r="O20" s="58"/>
      <c r="P20" s="66" t="str">
        <f>IF(M$1="","",IF($B20="","",IF(O20="","",IF(P$2="ID/Crachá","ID?",IF(M$3="Função","Função?",(O20*$F20)*((1+IF($E20&lt;parametros!$S$3,parametros!$S$13,IF($E20&lt;parametros!$T$3,parametros!$T$13,parametros!$U$13)))-'1_geral'!$F20))))))</f>
        <v/>
      </c>
      <c r="R20" s="43"/>
      <c r="S20" s="64" t="str">
        <f>IF(R$1="","",IF($B20="","",IF(R20="","",IF(U$2="ID/Crachá","ID?",IF(R$3="Função","Função?",(R20*$F20)*(1+IF($E20&lt;parametros!$I$3,parametros!$I$13,IF($E20&lt;parametros!$J$3,parametros!$J$13,parametros!$K$13))))))))</f>
        <v/>
      </c>
      <c r="T20" s="58"/>
      <c r="U20" s="66" t="str">
        <f>IF(R$1="","",IF($B20="","",IF(T20="","",IF(U$2="ID/Crachá","ID?",IF(R$3="Função","Função?",(T20*$F20)*((1+IF($E20&lt;parametros!$S$3,parametros!$S$13,IF($E20&lt;parametros!$T$3,parametros!$T$13,parametros!$U$13)))-'1_geral'!$F20))))))</f>
        <v/>
      </c>
      <c r="W20" s="43"/>
      <c r="X20" s="64" t="str">
        <f>IF(W$1="","",IF($B20="","",IF(W20="","",IF(Z$2="ID/Crachá","ID?",IF(W$3="Função","Função?",(W20*$F20)*(1+IF($E20&lt;parametros!$I$3,parametros!$I$13,IF($E20&lt;parametros!$J$3,parametros!$J$13,parametros!$K$13))))))))</f>
        <v/>
      </c>
      <c r="Y20" s="58"/>
      <c r="Z20" s="66" t="str">
        <f>IF(W$1="","",IF($B20="","",IF(Y20="","",IF(Z$2="ID/Crachá","ID?",IF(W$3="Função","Função?",(Y20*$F20)*((1+IF($E20&lt;parametros!$S$3,parametros!$S$13,IF($E20&lt;parametros!$T$3,parametros!$T$13,parametros!$U$13)))-'1_geral'!$F20))))))</f>
        <v/>
      </c>
      <c r="AB20" s="43"/>
      <c r="AC20" s="64" t="str">
        <f>IF(AB$1="","",IF($B20="","",IF(AB20="","",IF(AE$2="ID/Crachá","ID?",IF(AB$3="Função","Função?",(AB20*$F20)*(1+IF($E20&lt;parametros!$I$3,parametros!$I$13,IF($E20&lt;parametros!$J$3,parametros!$J$13,parametros!$K$13))))))))</f>
        <v/>
      </c>
      <c r="AD20" s="58"/>
      <c r="AE20" s="66" t="str">
        <f>IF(AB$1="","",IF($B20="","",IF(AD20="","",IF(AE$2="ID/Crachá","ID?",IF(AB$3="Função","Função?",(AD20*$F20)*((1+IF($E20&lt;parametros!$S$3,parametros!$S$13,IF($E20&lt;parametros!$T$3,parametros!$T$13,parametros!$U$13)))-'1_geral'!$F20))))))</f>
        <v/>
      </c>
      <c r="AG20" s="43"/>
      <c r="AH20" s="64" t="str">
        <f>IF(AG$1="","",IF($B20="","",IF(AG20="","",IF(AJ$2="ID/Crachá","ID?",IF(AG$3="Função","Função?",(AG20*$F20)*(1+IF($E20&lt;parametros!$I$3,parametros!$I$13,IF($E20&lt;parametros!$J$3,parametros!$J$13,parametros!$K$13))))))))</f>
        <v/>
      </c>
      <c r="AI20" s="58"/>
      <c r="AJ20" s="66" t="str">
        <f>IF(AG$1="","",IF($B20="","",IF(AI20="","",IF(AJ$2="ID/Crachá","ID?",IF(AG$3="Função","Função?",(AI20*$F20)*((1+IF($E20&lt;parametros!$S$3,parametros!$S$13,IF($E20&lt;parametros!$T$3,parametros!$T$13,parametros!$U$13)))-'1_geral'!$F20))))))</f>
        <v/>
      </c>
      <c r="AL20" s="43"/>
      <c r="AM20" s="64" t="str">
        <f>IF(AL$1="","",IF($B20="","",IF(AL20="","",IF(AO$2="ID/Crachá","ID?",IF(AL$3="Função","Função?",(AL20*$F20)*(1+IF($E20&lt;parametros!$I$3,parametros!$I$13,IF($E20&lt;parametros!$J$3,parametros!$J$13,parametros!$K$13))))))))</f>
        <v/>
      </c>
      <c r="AN20" s="58"/>
      <c r="AO20" s="66" t="str">
        <f>IF(AL$1="","",IF($B20="","",IF(AN20="","",IF(AO$2="ID/Crachá","ID?",IF(AL$3="Função","Função?",(AN20*$F20)*((1+IF($E20&lt;parametros!$S$3,parametros!$S$13,IF($E20&lt;parametros!$T$3,parametros!$T$13,parametros!$U$13)))-'1_geral'!$F20))))))</f>
        <v/>
      </c>
      <c r="AQ20" s="43"/>
      <c r="AR20" s="64" t="str">
        <f>IF(AQ$1="","",IF($B20="","",IF(AQ20="","",IF(AT$2="ID/Crachá","ID?",IF(AQ$3="Função","Função?",(AQ20*$F20)*(1+IF($E20&lt;parametros!$I$3,parametros!$I$13,IF($E20&lt;parametros!$J$3,parametros!$J$13,parametros!$K$13))))))))</f>
        <v/>
      </c>
      <c r="AS20" s="58"/>
      <c r="AT20" s="66" t="str">
        <f>IF(AQ$1="","",IF($B20="","",IF(AS20="","",IF(AT$2="ID/Crachá","ID?",IF(AQ$3="Função","Função?",(AS20*$F20)*((1+IF($E20&lt;parametros!$S$3,parametros!$S$13,IF($E20&lt;parametros!$T$3,parametros!$T$13,parametros!$U$13)))-'1_geral'!$F20))))))</f>
        <v/>
      </c>
      <c r="AV20" s="43"/>
      <c r="AW20" s="64" t="str">
        <f>IF(AV$1="","",IF($B20="","",IF(AV20="","",IF(AY$2="ID/Crachá","ID?",IF(AV$3="Função","Função?",(AV20*$F20)*(1+IF($E20&lt;parametros!$I$3,parametros!$I$13,IF($E20&lt;parametros!$J$3,parametros!$J$13,parametros!$K$13))))))))</f>
        <v/>
      </c>
      <c r="AX20" s="58"/>
      <c r="AY20" s="66" t="str">
        <f>IF(AV$1="","",IF($B20="","",IF(AX20="","",IF(AY$2="ID/Crachá","ID?",IF(AV$3="Função","Função?",(AX20*$F20)*((1+IF($E20&lt;parametros!$S$3,parametros!$S$13,IF($E20&lt;parametros!$T$3,parametros!$T$13,parametros!$U$13)))-'1_geral'!$F20))))))</f>
        <v/>
      </c>
      <c r="BA20" s="43"/>
      <c r="BB20" s="64" t="str">
        <f>IF(BA$1="","",IF($B20="","",IF(BA20="","",IF(BD$2="ID/Crachá","ID?",IF(BA$3="Função","Função?",(BA20*$F20)*(1+IF($E20&lt;parametros!$I$3,parametros!$I$13,IF($E20&lt;parametros!$J$3,parametros!$J$13,parametros!$K$13))))))))</f>
        <v/>
      </c>
      <c r="BC20" s="58"/>
      <c r="BD20" s="66" t="str">
        <f>IF(BA$1="","",IF($B20="","",IF(BC20="","",IF(BD$2="ID/Crachá","ID?",IF(BA$3="Função","Função?",(BC20*$F20)*((1+IF($E20&lt;parametros!$S$3,parametros!$S$13,IF($E20&lt;parametros!$T$3,parametros!$T$13,parametros!$U$13)))-'1_geral'!$F20))))))</f>
        <v/>
      </c>
      <c r="BF20" s="43"/>
      <c r="BG20" s="64" t="str">
        <f>IF(BF$1="","",IF($B20="","",IF(BF20="","",IF(BI$2="ID/Crachá","ID?",IF(BF$3="Função","Função?",(BF20*$F20)*(1+IF($E20&lt;parametros!$I$3,parametros!$I$13,IF($E20&lt;parametros!$J$3,parametros!$J$13,parametros!$K$13))))))))</f>
        <v/>
      </c>
      <c r="BH20" s="58"/>
      <c r="BI20" s="66" t="str">
        <f>IF(BF$1="","",IF($B20="","",IF(BH20="","",IF(BI$2="ID/Crachá","ID?",IF(BF$3="Função","Função?",(BH20*$F20)*((1+IF($E20&lt;parametros!$S$3,parametros!$S$13,IF($E20&lt;parametros!$T$3,parametros!$T$13,parametros!$U$13)))-'1_geral'!$F20))))))</f>
        <v/>
      </c>
      <c r="BK20" s="43"/>
      <c r="BL20" s="64" t="str">
        <f>IF(BK$1="","",IF($B20="","",IF(BK20="","",IF(BN$2="ID/Crachá","ID?",IF(BK$3="Função","Função?",(BK20*$F20)*(1+IF($E20&lt;parametros!$I$3,parametros!$I$13,IF($E20&lt;parametros!$J$3,parametros!$J$13,parametros!$K$13))))))))</f>
        <v/>
      </c>
      <c r="BM20" s="58"/>
      <c r="BN20" s="66" t="str">
        <f>IF(BK$1="","",IF($B20="","",IF(BM20="","",IF(BN$2="ID/Crachá","ID?",IF(BK$3="Função","Função?",(BM20*$F20)*((1+IF($E20&lt;parametros!$S$3,parametros!$S$13,IF($E20&lt;parametros!$T$3,parametros!$T$13,parametros!$U$13)))-'1_geral'!$F20))))))</f>
        <v/>
      </c>
      <c r="BP20" s="43"/>
      <c r="BQ20" s="64" t="str">
        <f>IF(BP$1="","",IF($B20="","",IF(BP20="","",IF(BS$2="ID/Crachá","ID?",IF(BP$3="Função","Função?",(BP20*$F20)*(1+IF($E20&lt;parametros!$I$3,parametros!$I$13,IF($E20&lt;parametros!$J$3,parametros!$J$13,parametros!$K$13))))))))</f>
        <v/>
      </c>
      <c r="BR20" s="58"/>
      <c r="BS20" s="66" t="str">
        <f>IF(BP$1="","",IF($B20="","",IF(BR20="","",IF(BS$2="ID/Crachá","ID?",IF(BP$3="Função","Função?",(BR20*$F20)*((1+IF($E20&lt;parametros!$S$3,parametros!$S$13,IF($E20&lt;parametros!$T$3,parametros!$T$13,parametros!$U$13)))-'1_geral'!$F20))))))</f>
        <v/>
      </c>
      <c r="BU20" s="43"/>
      <c r="BV20" s="64" t="str">
        <f>IF(BU$1="","",IF($B20="","",IF(BU20="","",IF(BX$2="ID/Crachá","ID?",IF(BU$3="Função","Função?",(BU20*$F20)*(1+IF($E20&lt;parametros!$I$3,parametros!$I$13,IF($E20&lt;parametros!$J$3,parametros!$J$13,parametros!$K$13))))))))</f>
        <v/>
      </c>
      <c r="BW20" s="58"/>
      <c r="BX20" s="66" t="str">
        <f>IF(BU$1="","",IF($B20="","",IF(BW20="","",IF(BX$2="ID/Crachá","ID?",IF(BU$3="Função","Função?",(BW20*$F20)*((1+IF($E20&lt;parametros!$S$3,parametros!$S$13,IF($E20&lt;parametros!$T$3,parametros!$T$13,parametros!$U$13)))-'1_geral'!$F20))))))</f>
        <v/>
      </c>
      <c r="BZ20" s="43"/>
      <c r="CA20" s="64" t="str">
        <f>IF(BZ$1="","",IF($B20="","",IF(BZ20="","",IF(CC$2="ID/Crachá","ID?",IF(BZ$3="Função","Função?",(BZ20*$F20)*(1+IF($E20&lt;parametros!$I$3,parametros!$I$13,IF($E20&lt;parametros!$J$3,parametros!$J$13,parametros!$K$13))))))))</f>
        <v/>
      </c>
      <c r="CB20" s="58"/>
      <c r="CC20" s="66" t="str">
        <f>IF(BZ$1="","",IF($B20="","",IF(CB20="","",IF(CC$2="ID/Crachá","ID?",IF(BZ$3="Função","Função?",(CB20*$F20)*((1+IF($E20&lt;parametros!$S$3,parametros!$S$13,IF($E20&lt;parametros!$T$3,parametros!$T$13,parametros!$U$13)))-'1_geral'!$F20))))))</f>
        <v/>
      </c>
      <c r="CE20" s="43"/>
      <c r="CF20" s="64" t="str">
        <f>IF(CE$1="","",IF($B20="","",IF(CE20="","",IF(CH$2="ID/Crachá","ID?",IF(CE$3="Função","Função?",(CE20*$F20)*(1+IF($E20&lt;parametros!$I$3,parametros!$I$13,IF($E20&lt;parametros!$J$3,parametros!$J$13,parametros!$K$13))))))))</f>
        <v/>
      </c>
      <c r="CG20" s="58"/>
      <c r="CH20" s="66" t="str">
        <f>IF(CE$1="","",IF($B20="","",IF(CG20="","",IF(CH$2="ID/Crachá","ID?",IF(CE$3="Função","Função?",(CG20*$F20)*((1+IF($E20&lt;parametros!$S$3,parametros!$S$13,IF($E20&lt;parametros!$T$3,parametros!$T$13,parametros!$U$13)))-'1_geral'!$F20))))))</f>
        <v/>
      </c>
      <c r="CJ20" s="43"/>
      <c r="CK20" s="64" t="str">
        <f>IF(CJ$1="","",IF($B20="","",IF(CJ20="","",IF(CM$2="ID/Crachá","ID?",IF(CJ$3="Função","Função?",(CJ20*$F20)*(1+IF($E20&lt;parametros!$I$3,parametros!$I$13,IF($E20&lt;parametros!$J$3,parametros!$J$13,parametros!$K$13))))))))</f>
        <v/>
      </c>
      <c r="CL20" s="58"/>
      <c r="CM20" s="66" t="str">
        <f>IF(CJ$1="","",IF($B20="","",IF(CL20="","",IF(CM$2="ID/Crachá","ID?",IF(CJ$3="Função","Função?",(CL20*$F20)*((1+IF($E20&lt;parametros!$S$3,parametros!$S$13,IF($E20&lt;parametros!$T$3,parametros!$T$13,parametros!$U$13)))-'1_geral'!$F20))))))</f>
        <v/>
      </c>
      <c r="CO20" s="43"/>
      <c r="CP20" s="64" t="str">
        <f>IF(CO$1="","",IF($B20="","",IF(CO20="","",IF(CR$2="ID/Crachá","ID?",IF(CO$3="Função","Função?",(CO20*$F20)*(1+IF($E20&lt;parametros!$I$3,parametros!$I$13,IF($E20&lt;parametros!$J$3,parametros!$J$13,parametros!$K$13))))))))</f>
        <v/>
      </c>
      <c r="CQ20" s="58"/>
      <c r="CR20" s="66" t="str">
        <f>IF(CO$1="","",IF($B20="","",IF(CQ20="","",IF(CR$2="ID/Crachá","ID?",IF(CO$3="Função","Função?",(CQ20*$F20)*((1+IF($E20&lt;parametros!$S$3,parametros!$S$13,IF($E20&lt;parametros!$T$3,parametros!$T$13,parametros!$U$13)))-'1_geral'!$F20))))))</f>
        <v/>
      </c>
      <c r="CT20" s="43"/>
      <c r="CU20" s="64" t="str">
        <f>IF(CT$1="","",IF($B20="","",IF(CT20="","",IF(CW$2="ID/Crachá","ID?",IF(CT$3="Função","Função?",(CT20*$F20)*(1+IF($E20&lt;parametros!$I$3,parametros!$I$13,IF($E20&lt;parametros!$J$3,parametros!$J$13,parametros!$K$13))))))))</f>
        <v/>
      </c>
      <c r="CV20" s="58"/>
      <c r="CW20" s="66" t="str">
        <f>IF(CT$1="","",IF($B20="","",IF(CV20="","",IF(CW$2="ID/Crachá","ID?",IF(CT$3="Função","Função?",(CV20*$F20)*((1+IF($E20&lt;parametros!$S$3,parametros!$S$13,IF($E20&lt;parametros!$T$3,parametros!$T$13,parametros!$U$13)))-'1_geral'!$F20))))))</f>
        <v/>
      </c>
      <c r="CY20" s="43"/>
      <c r="CZ20" s="64" t="str">
        <f>IF(CY$1="","",IF($B20="","",IF(CY20="","",IF(DB$2="ID/Crachá","ID?",IF(CY$3="Função","Função?",(CY20*$F20)*(1+IF($E20&lt;parametros!$I$3,parametros!$I$13,IF($E20&lt;parametros!$J$3,parametros!$J$13,parametros!$K$13))))))))</f>
        <v/>
      </c>
      <c r="DA20" s="58"/>
      <c r="DB20" s="66" t="str">
        <f>IF(CY$1="","",IF($B20="","",IF(DA20="","",IF(DB$2="ID/Crachá","ID?",IF(CY$3="Função","Função?",(DA20*$F20)*((1+IF($E20&lt;parametros!$S$3,parametros!$S$13,IF($E20&lt;parametros!$T$3,parametros!$T$13,parametros!$U$13)))-'1_geral'!$F20))))))</f>
        <v/>
      </c>
      <c r="DD20" s="43"/>
      <c r="DE20" s="64" t="str">
        <f>IF(DD$1="","",IF($B20="","",IF(DD20="","",IF(DG$2="ID/Crachá","ID?",IF(DD$3="Função","Função?",(DD20*$F20)*(1+IF($E20&lt;parametros!$I$3,parametros!$I$13,IF($E20&lt;parametros!$J$3,parametros!$J$13,parametros!$K$13))))))))</f>
        <v/>
      </c>
      <c r="DF20" s="58"/>
      <c r="DG20" s="66" t="str">
        <f>IF(DD$1="","",IF($B20="","",IF(DF20="","",IF(DG$2="ID/Crachá","ID?",IF(DD$3="Função","Função?",(DF20*$F20)*((1+IF($E20&lt;parametros!$S$3,parametros!$S$13,IF($E20&lt;parametros!$T$3,parametros!$T$13,parametros!$U$13)))-'1_geral'!$F20))))))</f>
        <v/>
      </c>
      <c r="DI20" s="43"/>
      <c r="DJ20" s="64" t="str">
        <f>IF(DI$1="","",IF($B20="","",IF(DI20="","",IF(DL$2="ID/Crachá","ID?",IF(DI$3="Função","Função?",(DI20*$F20)*(1+IF($E20&lt;parametros!$I$3,parametros!$I$13,IF($E20&lt;parametros!$J$3,parametros!$J$13,parametros!$K$13))))))))</f>
        <v/>
      </c>
      <c r="DK20" s="58"/>
      <c r="DL20" s="66" t="str">
        <f>IF(DI$1="","",IF($B20="","",IF(DK20="","",IF(DL$2="ID/Crachá","ID?",IF(DI$3="Função","Função?",(DK20*$F20)*((1+IF($E20&lt;parametros!$S$3,parametros!$S$13,IF($E20&lt;parametros!$T$3,parametros!$T$13,parametros!$U$13)))-'1_geral'!$F20))))))</f>
        <v/>
      </c>
      <c r="DN20" s="43"/>
      <c r="DO20" s="64" t="str">
        <f>IF(DN$1="","",IF($B20="","",IF(DN20="","",IF(DQ$2="ID/Crachá","ID?",IF(DN$3="Função","Função?",(DN20*$F20)*(1+IF($E20&lt;parametros!$I$3,parametros!$I$13,IF($E20&lt;parametros!$J$3,parametros!$J$13,parametros!$K$13))))))))</f>
        <v/>
      </c>
      <c r="DP20" s="58"/>
      <c r="DQ20" s="66" t="str">
        <f>IF(DN$1="","",IF($B20="","",IF(DP20="","",IF(DQ$2="ID/Crachá","ID?",IF(DN$3="Função","Função?",(DP20*$F20)*((1+IF($E20&lt;parametros!$S$3,parametros!$S$13,IF($E20&lt;parametros!$T$3,parametros!$T$13,parametros!$U$13)))-'1_geral'!$F20))))))</f>
        <v/>
      </c>
      <c r="DS20" s="43"/>
      <c r="DT20" s="64" t="str">
        <f>IF(DS$1="","",IF($B20="","",IF(DS20="","",IF(DV$2="ID/Crachá","ID?",IF(DS$3="Função","Função?",(DS20*$F20)*(1+IF($E20&lt;parametros!$I$3,parametros!$I$13,IF($E20&lt;parametros!$J$3,parametros!$J$13,parametros!$K$13))))))))</f>
        <v/>
      </c>
      <c r="DU20" s="58"/>
      <c r="DV20" s="66" t="str">
        <f>IF(DS$1="","",IF($B20="","",IF(DU20="","",IF(DV$2="ID/Crachá","ID?",IF(DS$3="Função","Função?",(DU20*$F20)*((1+IF($E20&lt;parametros!$S$3,parametros!$S$13,IF($E20&lt;parametros!$T$3,parametros!$T$13,parametros!$U$13)))-'1_geral'!$F20))))))</f>
        <v/>
      </c>
      <c r="DX20" s="43"/>
      <c r="DY20" s="64" t="str">
        <f>IF(DX$1="","",IF($B20="","",IF(DX20="","",IF(EA$2="ID/Crachá","ID?",IF(DX$3="Função","Função?",(DX20*$F20)*(1+IF($E20&lt;parametros!$I$3,parametros!$I$13,IF($E20&lt;parametros!$J$3,parametros!$J$13,parametros!$K$13))))))))</f>
        <v/>
      </c>
      <c r="DZ20" s="58"/>
      <c r="EA20" s="66" t="str">
        <f>IF(DX$1="","",IF($B20="","",IF(DZ20="","",IF(EA$2="ID/Crachá","ID?",IF(DX$3="Função","Função?",(DZ20*$F20)*((1+IF($E20&lt;parametros!$S$3,parametros!$S$13,IF($E20&lt;parametros!$T$3,parametros!$T$13,parametros!$U$13)))-'1_geral'!$F20))))))</f>
        <v/>
      </c>
      <c r="EC20" s="43"/>
      <c r="ED20" s="64" t="str">
        <f>IF(EC$1="","",IF($B20="","",IF(EC20="","",IF(EF$2="ID/Crachá","ID?",IF(EC$3="Função","Função?",(EC20*$F20)*(1+IF($E20&lt;parametros!$I$3,parametros!$I$13,IF($E20&lt;parametros!$J$3,parametros!$J$13,parametros!$K$13))))))))</f>
        <v/>
      </c>
      <c r="EE20" s="58"/>
      <c r="EF20" s="66" t="str">
        <f>IF(EC$1="","",IF($B20="","",IF(EE20="","",IF(EF$2="ID/Crachá","ID?",IF(EC$3="Função","Função?",(EE20*$F20)*((1+IF($E20&lt;parametros!$S$3,parametros!$S$13,IF($E20&lt;parametros!$T$3,parametros!$T$13,parametros!$U$13)))-'1_geral'!$F20))))))</f>
        <v/>
      </c>
      <c r="EH20" s="43"/>
      <c r="EI20" s="64" t="str">
        <f>IF(EH$1="","",IF($B20="","",IF(EH20="","",IF(EK$2="ID/Crachá","ID?",IF(EH$3="Função","Função?",(EH20*$F20)*(1+IF($E20&lt;parametros!$I$3,parametros!$I$13,IF($E20&lt;parametros!$J$3,parametros!$J$13,parametros!$K$13))))))))</f>
        <v/>
      </c>
      <c r="EJ20" s="58"/>
      <c r="EK20" s="66" t="str">
        <f>IF(EH$1="","",IF($B20="","",IF(EJ20="","",IF(EK$2="ID/Crachá","ID?",IF(EH$3="Função","Função?",(EJ20*$F20)*((1+IF($E20&lt;parametros!$S$3,parametros!$S$13,IF($E20&lt;parametros!$T$3,parametros!$T$13,parametros!$U$13)))-'1_geral'!$F20))))))</f>
        <v/>
      </c>
      <c r="EM20" s="43"/>
      <c r="EN20" s="64" t="str">
        <f>IF(EM$1="","",IF($B20="","",IF(EM20="","",IF(EP$2="ID/Crachá","ID?",IF(EM$3="Função","Função?",(EM20*$F20)*(1+IF($E20&lt;parametros!$I$3,parametros!$I$13,IF($E20&lt;parametros!$J$3,parametros!$J$13,parametros!$K$13))))))))</f>
        <v/>
      </c>
      <c r="EO20" s="58"/>
      <c r="EP20" s="66" t="str">
        <f>IF(EM$1="","",IF($B20="","",IF(EO20="","",IF(EP$2="ID/Crachá","ID?",IF(EM$3="Função","Função?",(EO20*$F20)*((1+IF($E20&lt;parametros!$S$3,parametros!$S$13,IF($E20&lt;parametros!$T$3,parametros!$T$13,parametros!$U$13)))-'1_geral'!$F20))))))</f>
        <v/>
      </c>
      <c r="ER20" s="43"/>
      <c r="ES20" s="64" t="str">
        <f>IF(ER$1="","",IF($B20="","",IF(ER20="","",IF(EU$2="ID/Crachá","ID?",IF(ER$3="Função","Função?",(ER20*$F20)*(1+IF($E20&lt;parametros!$I$3,parametros!$I$13,IF($E20&lt;parametros!$J$3,parametros!$J$13,parametros!$K$13))))))))</f>
        <v/>
      </c>
      <c r="ET20" s="58"/>
      <c r="EU20" s="66" t="str">
        <f>IF(ER$1="","",IF($B20="","",IF(ET20="","",IF(EU$2="ID/Crachá","ID?",IF(ER$3="Função","Função?",(ET20*$F20)*((1+IF($E20&lt;parametros!$S$3,parametros!$S$13,IF($E20&lt;parametros!$T$3,parametros!$T$13,parametros!$U$13)))-'1_geral'!$F20))))))</f>
        <v/>
      </c>
      <c r="EW20" s="43"/>
      <c r="EX20" s="64" t="str">
        <f>IF(EW$1="","",IF($B20="","",IF(EW20="","",IF(EZ$2="ID/Crachá","ID?",IF(EW$3="Função","Função?",(EW20*$F20)*(1+IF($E20&lt;parametros!$I$3,parametros!$I$13,IF($E20&lt;parametros!$J$3,parametros!$J$13,parametros!$K$13))))))))</f>
        <v/>
      </c>
      <c r="EY20" s="58"/>
      <c r="EZ20" s="66" t="str">
        <f>IF(EW$1="","",IF($B20="","",IF(EY20="","",IF(EZ$2="ID/Crachá","ID?",IF(EW$3="Função","Função?",(EY20*$F20)*((1+IF($E20&lt;parametros!$S$3,parametros!$S$13,IF($E20&lt;parametros!$T$3,parametros!$T$13,parametros!$U$13)))-'1_geral'!$F20))))))</f>
        <v/>
      </c>
      <c r="FB20" s="43"/>
      <c r="FC20" s="64" t="str">
        <f>IF(FB$1="","",IF($B20="","",IF(FB20="","",IF(FE$2="ID/Crachá","ID?",IF(FB$3="Função","Função?",(FB20*$F20)*(1+IF($E20&lt;parametros!$I$3,parametros!$I$13,IF($E20&lt;parametros!$J$3,parametros!$J$13,parametros!$K$13))))))))</f>
        <v/>
      </c>
      <c r="FD20" s="58"/>
      <c r="FE20" s="66" t="str">
        <f>IF(FB$1="","",IF($B20="","",IF(FD20="","",IF(FE$2="ID/Crachá","ID?",IF(FB$3="Função","Função?",(FD20*$F20)*((1+IF($E20&lt;parametros!$S$3,parametros!$S$13,IF($E20&lt;parametros!$T$3,parametros!$T$13,parametros!$U$13)))-'1_geral'!$F20))))))</f>
        <v/>
      </c>
      <c r="FG20" s="81" t="str">
        <f t="shared" si="8"/>
        <v/>
      </c>
      <c r="FH20" s="103" t="str">
        <f t="shared" si="3"/>
        <v/>
      </c>
      <c r="FI20" s="73" t="str">
        <f t="shared" si="9"/>
        <v/>
      </c>
      <c r="FJ20" s="85" t="str">
        <f t="shared" si="4"/>
        <v/>
      </c>
      <c r="FK20" s="255" t="str">
        <f t="shared" si="10"/>
        <v/>
      </c>
      <c r="FL20" s="1"/>
    </row>
    <row r="21" spans="1:168" ht="15" customHeight="1" x14ac:dyDescent="0.25">
      <c r="A21" s="325" t="str">
        <f>IF('1_geral'!D21="","",'1_geral'!A21)</f>
        <v/>
      </c>
      <c r="B21" s="114" t="str">
        <f>IF('1_geral'!D21="","",'1_geral'!D21)</f>
        <v/>
      </c>
      <c r="C21" s="349" t="str">
        <f>IF(B21="","",1/VLOOKUP('1_geral'!G21,apoio!P:X,9,0))</f>
        <v/>
      </c>
      <c r="D21" s="351" t="str">
        <f>IF(B21="","",'1_geral'!J21)</f>
        <v/>
      </c>
      <c r="E21" s="473" t="str">
        <f>IF(B21="","",'1_geral'!M21*'1_geral'!L21)</f>
        <v/>
      </c>
      <c r="F21" s="351" t="str">
        <f>IF(B21="","",D21*E21*C21*'1_geral'!N21)</f>
        <v/>
      </c>
      <c r="G21" s="351" t="str">
        <f t="shared" si="5"/>
        <v/>
      </c>
      <c r="H21" s="61" t="str">
        <f t="shared" si="6"/>
        <v/>
      </c>
      <c r="I21" s="350" t="str">
        <f t="shared" si="7"/>
        <v/>
      </c>
      <c r="J21" s="67" t="str">
        <f t="shared" si="1"/>
        <v/>
      </c>
      <c r="K21" s="61" t="str">
        <f t="shared" si="2"/>
        <v/>
      </c>
      <c r="M21" s="63"/>
      <c r="N21" s="31" t="str">
        <f>IF(M$1="","",IF($B21="","",IF(M21="","",IF(P$2="ID/Crachá","ID?",IF(M$3="Função","Função?",(M21*$F21)*(1+IF($E21&lt;parametros!$I$3,parametros!$I$13,IF($E21&lt;parametros!$J$3,parametros!$J$13,parametros!$K$13))))))))</f>
        <v/>
      </c>
      <c r="O21" s="57"/>
      <c r="P21" s="31" t="str">
        <f>IF(M$1="","",IF($B21="","",IF(O21="","",IF(P$2="ID/Crachá","ID?",IF(M$3="Função","Função?",(O21*$F21)*((1+IF($E21&lt;parametros!$S$3,parametros!$S$13,IF($E21&lt;parametros!$T$3,parametros!$T$13,parametros!$U$13)))-'1_geral'!$F21))))))</f>
        <v/>
      </c>
      <c r="R21" s="63"/>
      <c r="S21" s="31" t="str">
        <f>IF(R$1="","",IF($B21="","",IF(R21="","",IF(U$2="ID/Crachá","ID?",IF(R$3="Função","Função?",(R21*$F21)*(1+IF($E21&lt;parametros!$I$3,parametros!$I$13,IF($E21&lt;parametros!$J$3,parametros!$J$13,parametros!$K$13))))))))</f>
        <v/>
      </c>
      <c r="T21" s="57"/>
      <c r="U21" s="31" t="str">
        <f>IF(R$1="","",IF($B21="","",IF(T21="","",IF(U$2="ID/Crachá","ID?",IF(R$3="Função","Função?",(T21*$F21)*((1+IF($E21&lt;parametros!$S$3,parametros!$S$13,IF($E21&lt;parametros!$T$3,parametros!$T$13,parametros!$U$13)))-'1_geral'!$F21))))))</f>
        <v/>
      </c>
      <c r="W21" s="63"/>
      <c r="X21" s="31" t="str">
        <f>IF(W$1="","",IF($B21="","",IF(W21="","",IF(Z$2="ID/Crachá","ID?",IF(W$3="Função","Função?",(W21*$F21)*(1+IF($E21&lt;parametros!$I$3,parametros!$I$13,IF($E21&lt;parametros!$J$3,parametros!$J$13,parametros!$K$13))))))))</f>
        <v/>
      </c>
      <c r="Y21" s="57"/>
      <c r="Z21" s="31" t="str">
        <f>IF(W$1="","",IF($B21="","",IF(Y21="","",IF(Z$2="ID/Crachá","ID?",IF(W$3="Função","Função?",(Y21*$F21)*((1+IF($E21&lt;parametros!$S$3,parametros!$S$13,IF($E21&lt;parametros!$T$3,parametros!$T$13,parametros!$U$13)))-'1_geral'!$F21))))))</f>
        <v/>
      </c>
      <c r="AB21" s="63"/>
      <c r="AC21" s="31" t="str">
        <f>IF(AB$1="","",IF($B21="","",IF(AB21="","",IF(AE$2="ID/Crachá","ID?",IF(AB$3="Função","Função?",(AB21*$F21)*(1+IF($E21&lt;parametros!$I$3,parametros!$I$13,IF($E21&lt;parametros!$J$3,parametros!$J$13,parametros!$K$13))))))))</f>
        <v/>
      </c>
      <c r="AD21" s="57"/>
      <c r="AE21" s="31" t="str">
        <f>IF(AB$1="","",IF($B21="","",IF(AD21="","",IF(AE$2="ID/Crachá","ID?",IF(AB$3="Função","Função?",(AD21*$F21)*((1+IF($E21&lt;parametros!$S$3,parametros!$S$13,IF($E21&lt;parametros!$T$3,parametros!$T$13,parametros!$U$13)))-'1_geral'!$F21))))))</f>
        <v/>
      </c>
      <c r="AG21" s="63"/>
      <c r="AH21" s="31" t="str">
        <f>IF(AG$1="","",IF($B21="","",IF(AG21="","",IF(AJ$2="ID/Crachá","ID?",IF(AG$3="Função","Função?",(AG21*$F21)*(1+IF($E21&lt;parametros!$I$3,parametros!$I$13,IF($E21&lt;parametros!$J$3,parametros!$J$13,parametros!$K$13))))))))</f>
        <v/>
      </c>
      <c r="AI21" s="57"/>
      <c r="AJ21" s="31" t="str">
        <f>IF(AG$1="","",IF($B21="","",IF(AI21="","",IF(AJ$2="ID/Crachá","ID?",IF(AG$3="Função","Função?",(AI21*$F21)*((1+IF($E21&lt;parametros!$S$3,parametros!$S$13,IF($E21&lt;parametros!$T$3,parametros!$T$13,parametros!$U$13)))-'1_geral'!$F21))))))</f>
        <v/>
      </c>
      <c r="AL21" s="63"/>
      <c r="AM21" s="31" t="str">
        <f>IF(AL$1="","",IF($B21="","",IF(AL21="","",IF(AO$2="ID/Crachá","ID?",IF(AL$3="Função","Função?",(AL21*$F21)*(1+IF($E21&lt;parametros!$I$3,parametros!$I$13,IF($E21&lt;parametros!$J$3,parametros!$J$13,parametros!$K$13))))))))</f>
        <v/>
      </c>
      <c r="AN21" s="57"/>
      <c r="AO21" s="31" t="str">
        <f>IF(AL$1="","",IF($B21="","",IF(AN21="","",IF(AO$2="ID/Crachá","ID?",IF(AL$3="Função","Função?",(AN21*$F21)*((1+IF($E21&lt;parametros!$S$3,parametros!$S$13,IF($E21&lt;parametros!$T$3,parametros!$T$13,parametros!$U$13)))-'1_geral'!$F21))))))</f>
        <v/>
      </c>
      <c r="AQ21" s="63"/>
      <c r="AR21" s="31" t="str">
        <f>IF(AQ$1="","",IF($B21="","",IF(AQ21="","",IF(AT$2="ID/Crachá","ID?",IF(AQ$3="Função","Função?",(AQ21*$F21)*(1+IF($E21&lt;parametros!$I$3,parametros!$I$13,IF($E21&lt;parametros!$J$3,parametros!$J$13,parametros!$K$13))))))))</f>
        <v/>
      </c>
      <c r="AS21" s="57"/>
      <c r="AT21" s="31" t="str">
        <f>IF(AQ$1="","",IF($B21="","",IF(AS21="","",IF(AT$2="ID/Crachá","ID?",IF(AQ$3="Função","Função?",(AS21*$F21)*((1+IF($E21&lt;parametros!$S$3,parametros!$S$13,IF($E21&lt;parametros!$T$3,parametros!$T$13,parametros!$U$13)))-'1_geral'!$F21))))))</f>
        <v/>
      </c>
      <c r="AV21" s="63"/>
      <c r="AW21" s="31" t="str">
        <f>IF(AV$1="","",IF($B21="","",IF(AV21="","",IF(AY$2="ID/Crachá","ID?",IF(AV$3="Função","Função?",(AV21*$F21)*(1+IF($E21&lt;parametros!$I$3,parametros!$I$13,IF($E21&lt;parametros!$J$3,parametros!$J$13,parametros!$K$13))))))))</f>
        <v/>
      </c>
      <c r="AX21" s="57"/>
      <c r="AY21" s="31" t="str">
        <f>IF(AV$1="","",IF($B21="","",IF(AX21="","",IF(AY$2="ID/Crachá","ID?",IF(AV$3="Função","Função?",(AX21*$F21)*((1+IF($E21&lt;parametros!$S$3,parametros!$S$13,IF($E21&lt;parametros!$T$3,parametros!$T$13,parametros!$U$13)))-'1_geral'!$F21))))))</f>
        <v/>
      </c>
      <c r="BA21" s="63"/>
      <c r="BB21" s="31" t="str">
        <f>IF(BA$1="","",IF($B21="","",IF(BA21="","",IF(BD$2="ID/Crachá","ID?",IF(BA$3="Função","Função?",(BA21*$F21)*(1+IF($E21&lt;parametros!$I$3,parametros!$I$13,IF($E21&lt;parametros!$J$3,parametros!$J$13,parametros!$K$13))))))))</f>
        <v/>
      </c>
      <c r="BC21" s="57"/>
      <c r="BD21" s="31" t="str">
        <f>IF(BA$1="","",IF($B21="","",IF(BC21="","",IF(BD$2="ID/Crachá","ID?",IF(BA$3="Função","Função?",(BC21*$F21)*((1+IF($E21&lt;parametros!$S$3,parametros!$S$13,IF($E21&lt;parametros!$T$3,parametros!$T$13,parametros!$U$13)))-'1_geral'!$F21))))))</f>
        <v/>
      </c>
      <c r="BF21" s="63"/>
      <c r="BG21" s="31" t="str">
        <f>IF(BF$1="","",IF($B21="","",IF(BF21="","",IF(BI$2="ID/Crachá","ID?",IF(BF$3="Função","Função?",(BF21*$F21)*(1+IF($E21&lt;parametros!$I$3,parametros!$I$13,IF($E21&lt;parametros!$J$3,parametros!$J$13,parametros!$K$13))))))))</f>
        <v/>
      </c>
      <c r="BH21" s="57"/>
      <c r="BI21" s="31" t="str">
        <f>IF(BF$1="","",IF($B21="","",IF(BH21="","",IF(BI$2="ID/Crachá","ID?",IF(BF$3="Função","Função?",(BH21*$F21)*((1+IF($E21&lt;parametros!$S$3,parametros!$S$13,IF($E21&lt;parametros!$T$3,parametros!$T$13,parametros!$U$13)))-'1_geral'!$F21))))))</f>
        <v/>
      </c>
      <c r="BK21" s="63"/>
      <c r="BL21" s="31" t="str">
        <f>IF(BK$1="","",IF($B21="","",IF(BK21="","",IF(BN$2="ID/Crachá","ID?",IF(BK$3="Função","Função?",(BK21*$F21)*(1+IF($E21&lt;parametros!$I$3,parametros!$I$13,IF($E21&lt;parametros!$J$3,parametros!$J$13,parametros!$K$13))))))))</f>
        <v/>
      </c>
      <c r="BM21" s="57"/>
      <c r="BN21" s="31" t="str">
        <f>IF(BK$1="","",IF($B21="","",IF(BM21="","",IF(BN$2="ID/Crachá","ID?",IF(BK$3="Função","Função?",(BM21*$F21)*((1+IF($E21&lt;parametros!$S$3,parametros!$S$13,IF($E21&lt;parametros!$T$3,parametros!$T$13,parametros!$U$13)))-'1_geral'!$F21))))))</f>
        <v/>
      </c>
      <c r="BP21" s="63"/>
      <c r="BQ21" s="31" t="str">
        <f>IF(BP$1="","",IF($B21="","",IF(BP21="","",IF(BS$2="ID/Crachá","ID?",IF(BP$3="Função","Função?",(BP21*$F21)*(1+IF($E21&lt;parametros!$I$3,parametros!$I$13,IF($E21&lt;parametros!$J$3,parametros!$J$13,parametros!$K$13))))))))</f>
        <v/>
      </c>
      <c r="BR21" s="57"/>
      <c r="BS21" s="31" t="str">
        <f>IF(BP$1="","",IF($B21="","",IF(BR21="","",IF(BS$2="ID/Crachá","ID?",IF(BP$3="Função","Função?",(BR21*$F21)*((1+IF($E21&lt;parametros!$S$3,parametros!$S$13,IF($E21&lt;parametros!$T$3,parametros!$T$13,parametros!$U$13)))-'1_geral'!$F21))))))</f>
        <v/>
      </c>
      <c r="BU21" s="63"/>
      <c r="BV21" s="31" t="str">
        <f>IF(BU$1="","",IF($B21="","",IF(BU21="","",IF(BX$2="ID/Crachá","ID?",IF(BU$3="Função","Função?",(BU21*$F21)*(1+IF($E21&lt;parametros!$I$3,parametros!$I$13,IF($E21&lt;parametros!$J$3,parametros!$J$13,parametros!$K$13))))))))</f>
        <v/>
      </c>
      <c r="BW21" s="57"/>
      <c r="BX21" s="31" t="str">
        <f>IF(BU$1="","",IF($B21="","",IF(BW21="","",IF(BX$2="ID/Crachá","ID?",IF(BU$3="Função","Função?",(BW21*$F21)*((1+IF($E21&lt;parametros!$S$3,parametros!$S$13,IF($E21&lt;parametros!$T$3,parametros!$T$13,parametros!$U$13)))-'1_geral'!$F21))))))</f>
        <v/>
      </c>
      <c r="BZ21" s="63"/>
      <c r="CA21" s="31" t="str">
        <f>IF(BZ$1="","",IF($B21="","",IF(BZ21="","",IF(CC$2="ID/Crachá","ID?",IF(BZ$3="Função","Função?",(BZ21*$F21)*(1+IF($E21&lt;parametros!$I$3,parametros!$I$13,IF($E21&lt;parametros!$J$3,parametros!$J$13,parametros!$K$13))))))))</f>
        <v/>
      </c>
      <c r="CB21" s="57"/>
      <c r="CC21" s="31" t="str">
        <f>IF(BZ$1="","",IF($B21="","",IF(CB21="","",IF(CC$2="ID/Crachá","ID?",IF(BZ$3="Função","Função?",(CB21*$F21)*((1+IF($E21&lt;parametros!$S$3,parametros!$S$13,IF($E21&lt;parametros!$T$3,parametros!$T$13,parametros!$U$13)))-'1_geral'!$F21))))))</f>
        <v/>
      </c>
      <c r="CE21" s="63"/>
      <c r="CF21" s="31" t="str">
        <f>IF(CE$1="","",IF($B21="","",IF(CE21="","",IF(CH$2="ID/Crachá","ID?",IF(CE$3="Função","Função?",(CE21*$F21)*(1+IF($E21&lt;parametros!$I$3,parametros!$I$13,IF($E21&lt;parametros!$J$3,parametros!$J$13,parametros!$K$13))))))))</f>
        <v/>
      </c>
      <c r="CG21" s="57"/>
      <c r="CH21" s="31" t="str">
        <f>IF(CE$1="","",IF($B21="","",IF(CG21="","",IF(CH$2="ID/Crachá","ID?",IF(CE$3="Função","Função?",(CG21*$F21)*((1+IF($E21&lt;parametros!$S$3,parametros!$S$13,IF($E21&lt;parametros!$T$3,parametros!$T$13,parametros!$U$13)))-'1_geral'!$F21))))))</f>
        <v/>
      </c>
      <c r="CJ21" s="63"/>
      <c r="CK21" s="31" t="str">
        <f>IF(CJ$1="","",IF($B21="","",IF(CJ21="","",IF(CM$2="ID/Crachá","ID?",IF(CJ$3="Função","Função?",(CJ21*$F21)*(1+IF($E21&lt;parametros!$I$3,parametros!$I$13,IF($E21&lt;parametros!$J$3,parametros!$J$13,parametros!$K$13))))))))</f>
        <v/>
      </c>
      <c r="CL21" s="57"/>
      <c r="CM21" s="31" t="str">
        <f>IF(CJ$1="","",IF($B21="","",IF(CL21="","",IF(CM$2="ID/Crachá","ID?",IF(CJ$3="Função","Função?",(CL21*$F21)*((1+IF($E21&lt;parametros!$S$3,parametros!$S$13,IF($E21&lt;parametros!$T$3,parametros!$T$13,parametros!$U$13)))-'1_geral'!$F21))))))</f>
        <v/>
      </c>
      <c r="CO21" s="63"/>
      <c r="CP21" s="31" t="str">
        <f>IF(CO$1="","",IF($B21="","",IF(CO21="","",IF(CR$2="ID/Crachá","ID?",IF(CO$3="Função","Função?",(CO21*$F21)*(1+IF($E21&lt;parametros!$I$3,parametros!$I$13,IF($E21&lt;parametros!$J$3,parametros!$J$13,parametros!$K$13))))))))</f>
        <v/>
      </c>
      <c r="CQ21" s="57"/>
      <c r="CR21" s="31" t="str">
        <f>IF(CO$1="","",IF($B21="","",IF(CQ21="","",IF(CR$2="ID/Crachá","ID?",IF(CO$3="Função","Função?",(CQ21*$F21)*((1+IF($E21&lt;parametros!$S$3,parametros!$S$13,IF($E21&lt;parametros!$T$3,parametros!$T$13,parametros!$U$13)))-'1_geral'!$F21))))))</f>
        <v/>
      </c>
      <c r="CT21" s="63"/>
      <c r="CU21" s="31" t="str">
        <f>IF(CT$1="","",IF($B21="","",IF(CT21="","",IF(CW$2="ID/Crachá","ID?",IF(CT$3="Função","Função?",(CT21*$F21)*(1+IF($E21&lt;parametros!$I$3,parametros!$I$13,IF($E21&lt;parametros!$J$3,parametros!$J$13,parametros!$K$13))))))))</f>
        <v/>
      </c>
      <c r="CV21" s="57"/>
      <c r="CW21" s="31" t="str">
        <f>IF(CT$1="","",IF($B21="","",IF(CV21="","",IF(CW$2="ID/Crachá","ID?",IF(CT$3="Função","Função?",(CV21*$F21)*((1+IF($E21&lt;parametros!$S$3,parametros!$S$13,IF($E21&lt;parametros!$T$3,parametros!$T$13,parametros!$U$13)))-'1_geral'!$F21))))))</f>
        <v/>
      </c>
      <c r="CY21" s="63"/>
      <c r="CZ21" s="31" t="str">
        <f>IF(CY$1="","",IF($B21="","",IF(CY21="","",IF(DB$2="ID/Crachá","ID?",IF(CY$3="Função","Função?",(CY21*$F21)*(1+IF($E21&lt;parametros!$I$3,parametros!$I$13,IF($E21&lt;parametros!$J$3,parametros!$J$13,parametros!$K$13))))))))</f>
        <v/>
      </c>
      <c r="DA21" s="57"/>
      <c r="DB21" s="31" t="str">
        <f>IF(CY$1="","",IF($B21="","",IF(DA21="","",IF(DB$2="ID/Crachá","ID?",IF(CY$3="Função","Função?",(DA21*$F21)*((1+IF($E21&lt;parametros!$S$3,parametros!$S$13,IF($E21&lt;parametros!$T$3,parametros!$T$13,parametros!$U$13)))-'1_geral'!$F21))))))</f>
        <v/>
      </c>
      <c r="DD21" s="63"/>
      <c r="DE21" s="31" t="str">
        <f>IF(DD$1="","",IF($B21="","",IF(DD21="","",IF(DG$2="ID/Crachá","ID?",IF(DD$3="Função","Função?",(DD21*$F21)*(1+IF($E21&lt;parametros!$I$3,parametros!$I$13,IF($E21&lt;parametros!$J$3,parametros!$J$13,parametros!$K$13))))))))</f>
        <v/>
      </c>
      <c r="DF21" s="57"/>
      <c r="DG21" s="31" t="str">
        <f>IF(DD$1="","",IF($B21="","",IF(DF21="","",IF(DG$2="ID/Crachá","ID?",IF(DD$3="Função","Função?",(DF21*$F21)*((1+IF($E21&lt;parametros!$S$3,parametros!$S$13,IF($E21&lt;parametros!$T$3,parametros!$T$13,parametros!$U$13)))-'1_geral'!$F21))))))</f>
        <v/>
      </c>
      <c r="DI21" s="63"/>
      <c r="DJ21" s="31" t="str">
        <f>IF(DI$1="","",IF($B21="","",IF(DI21="","",IF(DL$2="ID/Crachá","ID?",IF(DI$3="Função","Função?",(DI21*$F21)*(1+IF($E21&lt;parametros!$I$3,parametros!$I$13,IF($E21&lt;parametros!$J$3,parametros!$J$13,parametros!$K$13))))))))</f>
        <v/>
      </c>
      <c r="DK21" s="57"/>
      <c r="DL21" s="31" t="str">
        <f>IF(DI$1="","",IF($B21="","",IF(DK21="","",IF(DL$2="ID/Crachá","ID?",IF(DI$3="Função","Função?",(DK21*$F21)*((1+IF($E21&lt;parametros!$S$3,parametros!$S$13,IF($E21&lt;parametros!$T$3,parametros!$T$13,parametros!$U$13)))-'1_geral'!$F21))))))</f>
        <v/>
      </c>
      <c r="DN21" s="63"/>
      <c r="DO21" s="31" t="str">
        <f>IF(DN$1="","",IF($B21="","",IF(DN21="","",IF(DQ$2="ID/Crachá","ID?",IF(DN$3="Função","Função?",(DN21*$F21)*(1+IF($E21&lt;parametros!$I$3,parametros!$I$13,IF($E21&lt;parametros!$J$3,parametros!$J$13,parametros!$K$13))))))))</f>
        <v/>
      </c>
      <c r="DP21" s="57"/>
      <c r="DQ21" s="31" t="str">
        <f>IF(DN$1="","",IF($B21="","",IF(DP21="","",IF(DQ$2="ID/Crachá","ID?",IF(DN$3="Função","Função?",(DP21*$F21)*((1+IF($E21&lt;parametros!$S$3,parametros!$S$13,IF($E21&lt;parametros!$T$3,parametros!$T$13,parametros!$U$13)))-'1_geral'!$F21))))))</f>
        <v/>
      </c>
      <c r="DS21" s="63"/>
      <c r="DT21" s="31" t="str">
        <f>IF(DS$1="","",IF($B21="","",IF(DS21="","",IF(DV$2="ID/Crachá","ID?",IF(DS$3="Função","Função?",(DS21*$F21)*(1+IF($E21&lt;parametros!$I$3,parametros!$I$13,IF($E21&lt;parametros!$J$3,parametros!$J$13,parametros!$K$13))))))))</f>
        <v/>
      </c>
      <c r="DU21" s="57"/>
      <c r="DV21" s="31" t="str">
        <f>IF(DS$1="","",IF($B21="","",IF(DU21="","",IF(DV$2="ID/Crachá","ID?",IF(DS$3="Função","Função?",(DU21*$F21)*((1+IF($E21&lt;parametros!$S$3,parametros!$S$13,IF($E21&lt;parametros!$T$3,parametros!$T$13,parametros!$U$13)))-'1_geral'!$F21))))))</f>
        <v/>
      </c>
      <c r="DX21" s="63"/>
      <c r="DY21" s="31" t="str">
        <f>IF(DX$1="","",IF($B21="","",IF(DX21="","",IF(EA$2="ID/Crachá","ID?",IF(DX$3="Função","Função?",(DX21*$F21)*(1+IF($E21&lt;parametros!$I$3,parametros!$I$13,IF($E21&lt;parametros!$J$3,parametros!$J$13,parametros!$K$13))))))))</f>
        <v/>
      </c>
      <c r="DZ21" s="57"/>
      <c r="EA21" s="31" t="str">
        <f>IF(DX$1="","",IF($B21="","",IF(DZ21="","",IF(EA$2="ID/Crachá","ID?",IF(DX$3="Função","Função?",(DZ21*$F21)*((1+IF($E21&lt;parametros!$S$3,parametros!$S$13,IF($E21&lt;parametros!$T$3,parametros!$T$13,parametros!$U$13)))-'1_geral'!$F21))))))</f>
        <v/>
      </c>
      <c r="EC21" s="63"/>
      <c r="ED21" s="31" t="str">
        <f>IF(EC$1="","",IF($B21="","",IF(EC21="","",IF(EF$2="ID/Crachá","ID?",IF(EC$3="Função","Função?",(EC21*$F21)*(1+IF($E21&lt;parametros!$I$3,parametros!$I$13,IF($E21&lt;parametros!$J$3,parametros!$J$13,parametros!$K$13))))))))</f>
        <v/>
      </c>
      <c r="EE21" s="57"/>
      <c r="EF21" s="31" t="str">
        <f>IF(EC$1="","",IF($B21="","",IF(EE21="","",IF(EF$2="ID/Crachá","ID?",IF(EC$3="Função","Função?",(EE21*$F21)*((1+IF($E21&lt;parametros!$S$3,parametros!$S$13,IF($E21&lt;parametros!$T$3,parametros!$T$13,parametros!$U$13)))-'1_geral'!$F21))))))</f>
        <v/>
      </c>
      <c r="EH21" s="63"/>
      <c r="EI21" s="31" t="str">
        <f>IF(EH$1="","",IF($B21="","",IF(EH21="","",IF(EK$2="ID/Crachá","ID?",IF(EH$3="Função","Função?",(EH21*$F21)*(1+IF($E21&lt;parametros!$I$3,parametros!$I$13,IF($E21&lt;parametros!$J$3,parametros!$J$13,parametros!$K$13))))))))</f>
        <v/>
      </c>
      <c r="EJ21" s="57"/>
      <c r="EK21" s="31" t="str">
        <f>IF(EH$1="","",IF($B21="","",IF(EJ21="","",IF(EK$2="ID/Crachá","ID?",IF(EH$3="Função","Função?",(EJ21*$F21)*((1+IF($E21&lt;parametros!$S$3,parametros!$S$13,IF($E21&lt;parametros!$T$3,parametros!$T$13,parametros!$U$13)))-'1_geral'!$F21))))))</f>
        <v/>
      </c>
      <c r="EM21" s="63"/>
      <c r="EN21" s="31" t="str">
        <f>IF(EM$1="","",IF($B21="","",IF(EM21="","",IF(EP$2="ID/Crachá","ID?",IF(EM$3="Função","Função?",(EM21*$F21)*(1+IF($E21&lt;parametros!$I$3,parametros!$I$13,IF($E21&lt;parametros!$J$3,parametros!$J$13,parametros!$K$13))))))))</f>
        <v/>
      </c>
      <c r="EO21" s="57"/>
      <c r="EP21" s="31" t="str">
        <f>IF(EM$1="","",IF($B21="","",IF(EO21="","",IF(EP$2="ID/Crachá","ID?",IF(EM$3="Função","Função?",(EO21*$F21)*((1+IF($E21&lt;parametros!$S$3,parametros!$S$13,IF($E21&lt;parametros!$T$3,parametros!$T$13,parametros!$U$13)))-'1_geral'!$F21))))))</f>
        <v/>
      </c>
      <c r="ER21" s="63"/>
      <c r="ES21" s="31" t="str">
        <f>IF(ER$1="","",IF($B21="","",IF(ER21="","",IF(EU$2="ID/Crachá","ID?",IF(ER$3="Função","Função?",(ER21*$F21)*(1+IF($E21&lt;parametros!$I$3,parametros!$I$13,IF($E21&lt;parametros!$J$3,parametros!$J$13,parametros!$K$13))))))))</f>
        <v/>
      </c>
      <c r="ET21" s="57"/>
      <c r="EU21" s="31" t="str">
        <f>IF(ER$1="","",IF($B21="","",IF(ET21="","",IF(EU$2="ID/Crachá","ID?",IF(ER$3="Função","Função?",(ET21*$F21)*((1+IF($E21&lt;parametros!$S$3,parametros!$S$13,IF($E21&lt;parametros!$T$3,parametros!$T$13,parametros!$U$13)))-'1_geral'!$F21))))))</f>
        <v/>
      </c>
      <c r="EW21" s="63"/>
      <c r="EX21" s="31" t="str">
        <f>IF(EW$1="","",IF($B21="","",IF(EW21="","",IF(EZ$2="ID/Crachá","ID?",IF(EW$3="Função","Função?",(EW21*$F21)*(1+IF($E21&lt;parametros!$I$3,parametros!$I$13,IF($E21&lt;parametros!$J$3,parametros!$J$13,parametros!$K$13))))))))</f>
        <v/>
      </c>
      <c r="EY21" s="57"/>
      <c r="EZ21" s="31" t="str">
        <f>IF(EW$1="","",IF($B21="","",IF(EY21="","",IF(EZ$2="ID/Crachá","ID?",IF(EW$3="Função","Função?",(EY21*$F21)*((1+IF($E21&lt;parametros!$S$3,parametros!$S$13,IF($E21&lt;parametros!$T$3,parametros!$T$13,parametros!$U$13)))-'1_geral'!$F21))))))</f>
        <v/>
      </c>
      <c r="FB21" s="63"/>
      <c r="FC21" s="31" t="str">
        <f>IF(FB$1="","",IF($B21="","",IF(FB21="","",IF(FE$2="ID/Crachá","ID?",IF(FB$3="Função","Função?",(FB21*$F21)*(1+IF($E21&lt;parametros!$I$3,parametros!$I$13,IF($E21&lt;parametros!$J$3,parametros!$J$13,parametros!$K$13))))))))</f>
        <v/>
      </c>
      <c r="FD21" s="57"/>
      <c r="FE21" s="31" t="str">
        <f>IF(FB$1="","",IF($B21="","",IF(FD21="","",IF(FE$2="ID/Crachá","ID?",IF(FB$3="Função","Função?",(FD21*$F21)*((1+IF($E21&lt;parametros!$S$3,parametros!$S$13,IF($E21&lt;parametros!$T$3,parametros!$T$13,parametros!$U$13)))-'1_geral'!$F21))))))</f>
        <v/>
      </c>
      <c r="FG21" s="80" t="str">
        <f t="shared" si="8"/>
        <v/>
      </c>
      <c r="FH21" s="102" t="str">
        <f t="shared" si="3"/>
        <v/>
      </c>
      <c r="FI21" s="31" t="str">
        <f t="shared" si="9"/>
        <v/>
      </c>
      <c r="FJ21" s="84" t="str">
        <f t="shared" si="4"/>
        <v/>
      </c>
      <c r="FK21" s="239" t="str">
        <f t="shared" si="10"/>
        <v/>
      </c>
      <c r="FL21" s="1"/>
    </row>
    <row r="22" spans="1:168" ht="15" customHeight="1" x14ac:dyDescent="0.25">
      <c r="A22" s="348" t="str">
        <f>IF('1_geral'!D22="","",'1_geral'!A22)</f>
        <v/>
      </c>
      <c r="B22" s="274" t="str">
        <f>IF('1_geral'!D22="","",'1_geral'!D22)</f>
        <v/>
      </c>
      <c r="C22" s="349" t="str">
        <f>IF(B22="","",1/VLOOKUP('1_geral'!G22,apoio!P:X,9,0))</f>
        <v/>
      </c>
      <c r="D22" s="266" t="str">
        <f>IF(B22="","",'1_geral'!J22)</f>
        <v/>
      </c>
      <c r="E22" s="472" t="str">
        <f>IF(B22="","",'1_geral'!M22*'1_geral'!L22)</f>
        <v/>
      </c>
      <c r="F22" s="266" t="str">
        <f>IF(B22="","",D22*E22*C22*'1_geral'!N22)</f>
        <v/>
      </c>
      <c r="G22" s="266" t="str">
        <f t="shared" si="5"/>
        <v/>
      </c>
      <c r="H22" s="60" t="str">
        <f t="shared" si="6"/>
        <v/>
      </c>
      <c r="I22" s="350" t="str">
        <f t="shared" si="7"/>
        <v/>
      </c>
      <c r="J22" s="65" t="str">
        <f t="shared" si="1"/>
        <v/>
      </c>
      <c r="K22" s="60" t="str">
        <f t="shared" si="2"/>
        <v/>
      </c>
      <c r="M22" s="43"/>
      <c r="N22" s="64" t="str">
        <f>IF(M$1="","",IF($B22="","",IF(M22="","",IF(P$2="ID/Crachá","ID?",IF(M$3="Função","Função?",(M22*$F22)*(1+IF($E22&lt;parametros!$I$3,parametros!$I$13,IF($E22&lt;parametros!$J$3,parametros!$J$13,parametros!$K$13))))))))</f>
        <v/>
      </c>
      <c r="O22" s="58"/>
      <c r="P22" s="66" t="str">
        <f>IF(M$1="","",IF($B22="","",IF(O22="","",IF(P$2="ID/Crachá","ID?",IF(M$3="Função","Função?",(O22*$F22)*((1+IF($E22&lt;parametros!$S$3,parametros!$S$13,IF($E22&lt;parametros!$T$3,parametros!$T$13,parametros!$U$13)))-'1_geral'!$F22))))))</f>
        <v/>
      </c>
      <c r="R22" s="43"/>
      <c r="S22" s="64" t="str">
        <f>IF(R$1="","",IF($B22="","",IF(R22="","",IF(U$2="ID/Crachá","ID?",IF(R$3="Função","Função?",(R22*$F22)*(1+IF($E22&lt;parametros!$I$3,parametros!$I$13,IF($E22&lt;parametros!$J$3,parametros!$J$13,parametros!$K$13))))))))</f>
        <v/>
      </c>
      <c r="T22" s="58"/>
      <c r="U22" s="66" t="str">
        <f>IF(R$1="","",IF($B22="","",IF(T22="","",IF(U$2="ID/Crachá","ID?",IF(R$3="Função","Função?",(T22*$F22)*((1+IF($E22&lt;parametros!$S$3,parametros!$S$13,IF($E22&lt;parametros!$T$3,parametros!$T$13,parametros!$U$13)))-'1_geral'!$F22))))))</f>
        <v/>
      </c>
      <c r="W22" s="43"/>
      <c r="X22" s="64" t="str">
        <f>IF(W$1="","",IF($B22="","",IF(W22="","",IF(Z$2="ID/Crachá","ID?",IF(W$3="Função","Função?",(W22*$F22)*(1+IF($E22&lt;parametros!$I$3,parametros!$I$13,IF($E22&lt;parametros!$J$3,parametros!$J$13,parametros!$K$13))))))))</f>
        <v/>
      </c>
      <c r="Y22" s="58"/>
      <c r="Z22" s="66" t="str">
        <f>IF(W$1="","",IF($B22="","",IF(Y22="","",IF(Z$2="ID/Crachá","ID?",IF(W$3="Função","Função?",(Y22*$F22)*((1+IF($E22&lt;parametros!$S$3,parametros!$S$13,IF($E22&lt;parametros!$T$3,parametros!$T$13,parametros!$U$13)))-'1_geral'!$F22))))))</f>
        <v/>
      </c>
      <c r="AB22" s="43"/>
      <c r="AC22" s="64" t="str">
        <f>IF(AB$1="","",IF($B22="","",IF(AB22="","",IF(AE$2="ID/Crachá","ID?",IF(AB$3="Função","Função?",(AB22*$F22)*(1+IF($E22&lt;parametros!$I$3,parametros!$I$13,IF($E22&lt;parametros!$J$3,parametros!$J$13,parametros!$K$13))))))))</f>
        <v/>
      </c>
      <c r="AD22" s="58"/>
      <c r="AE22" s="66" t="str">
        <f>IF(AB$1="","",IF($B22="","",IF(AD22="","",IF(AE$2="ID/Crachá","ID?",IF(AB$3="Função","Função?",(AD22*$F22)*((1+IF($E22&lt;parametros!$S$3,parametros!$S$13,IF($E22&lt;parametros!$T$3,parametros!$T$13,parametros!$U$13)))-'1_geral'!$F22))))))</f>
        <v/>
      </c>
      <c r="AG22" s="43"/>
      <c r="AH22" s="64" t="str">
        <f>IF(AG$1="","",IF($B22="","",IF(AG22="","",IF(AJ$2="ID/Crachá","ID?",IF(AG$3="Função","Função?",(AG22*$F22)*(1+IF($E22&lt;parametros!$I$3,parametros!$I$13,IF($E22&lt;parametros!$J$3,parametros!$J$13,parametros!$K$13))))))))</f>
        <v/>
      </c>
      <c r="AI22" s="58"/>
      <c r="AJ22" s="66" t="str">
        <f>IF(AG$1="","",IF($B22="","",IF(AI22="","",IF(AJ$2="ID/Crachá","ID?",IF(AG$3="Função","Função?",(AI22*$F22)*((1+IF($E22&lt;parametros!$S$3,parametros!$S$13,IF($E22&lt;parametros!$T$3,parametros!$T$13,parametros!$U$13)))-'1_geral'!$F22))))))</f>
        <v/>
      </c>
      <c r="AL22" s="43"/>
      <c r="AM22" s="64" t="str">
        <f>IF(AL$1="","",IF($B22="","",IF(AL22="","",IF(AO$2="ID/Crachá","ID?",IF(AL$3="Função","Função?",(AL22*$F22)*(1+IF($E22&lt;parametros!$I$3,parametros!$I$13,IF($E22&lt;parametros!$J$3,parametros!$J$13,parametros!$K$13))))))))</f>
        <v/>
      </c>
      <c r="AN22" s="58"/>
      <c r="AO22" s="66" t="str">
        <f>IF(AL$1="","",IF($B22="","",IF(AN22="","",IF(AO$2="ID/Crachá","ID?",IF(AL$3="Função","Função?",(AN22*$F22)*((1+IF($E22&lt;parametros!$S$3,parametros!$S$13,IF($E22&lt;parametros!$T$3,parametros!$T$13,parametros!$U$13)))-'1_geral'!$F22))))))</f>
        <v/>
      </c>
      <c r="AQ22" s="43"/>
      <c r="AR22" s="64" t="str">
        <f>IF(AQ$1="","",IF($B22="","",IF(AQ22="","",IF(AT$2="ID/Crachá","ID?",IF(AQ$3="Função","Função?",(AQ22*$F22)*(1+IF($E22&lt;parametros!$I$3,parametros!$I$13,IF($E22&lt;parametros!$J$3,parametros!$J$13,parametros!$K$13))))))))</f>
        <v/>
      </c>
      <c r="AS22" s="58"/>
      <c r="AT22" s="66" t="str">
        <f>IF(AQ$1="","",IF($B22="","",IF(AS22="","",IF(AT$2="ID/Crachá","ID?",IF(AQ$3="Função","Função?",(AS22*$F22)*((1+IF($E22&lt;parametros!$S$3,parametros!$S$13,IF($E22&lt;parametros!$T$3,parametros!$T$13,parametros!$U$13)))-'1_geral'!$F22))))))</f>
        <v/>
      </c>
      <c r="AV22" s="43"/>
      <c r="AW22" s="64" t="str">
        <f>IF(AV$1="","",IF($B22="","",IF(AV22="","",IF(AY$2="ID/Crachá","ID?",IF(AV$3="Função","Função?",(AV22*$F22)*(1+IF($E22&lt;parametros!$I$3,parametros!$I$13,IF($E22&lt;parametros!$J$3,parametros!$J$13,parametros!$K$13))))))))</f>
        <v/>
      </c>
      <c r="AX22" s="58"/>
      <c r="AY22" s="66" t="str">
        <f>IF(AV$1="","",IF($B22="","",IF(AX22="","",IF(AY$2="ID/Crachá","ID?",IF(AV$3="Função","Função?",(AX22*$F22)*((1+IF($E22&lt;parametros!$S$3,parametros!$S$13,IF($E22&lt;parametros!$T$3,parametros!$T$13,parametros!$U$13)))-'1_geral'!$F22))))))</f>
        <v/>
      </c>
      <c r="BA22" s="43"/>
      <c r="BB22" s="64" t="str">
        <f>IF(BA$1="","",IF($B22="","",IF(BA22="","",IF(BD$2="ID/Crachá","ID?",IF(BA$3="Função","Função?",(BA22*$F22)*(1+IF($E22&lt;parametros!$I$3,parametros!$I$13,IF($E22&lt;parametros!$J$3,parametros!$J$13,parametros!$K$13))))))))</f>
        <v/>
      </c>
      <c r="BC22" s="58"/>
      <c r="BD22" s="66" t="str">
        <f>IF(BA$1="","",IF($B22="","",IF(BC22="","",IF(BD$2="ID/Crachá","ID?",IF(BA$3="Função","Função?",(BC22*$F22)*((1+IF($E22&lt;parametros!$S$3,parametros!$S$13,IF($E22&lt;parametros!$T$3,parametros!$T$13,parametros!$U$13)))-'1_geral'!$F22))))))</f>
        <v/>
      </c>
      <c r="BF22" s="43"/>
      <c r="BG22" s="64" t="str">
        <f>IF(BF$1="","",IF($B22="","",IF(BF22="","",IF(BI$2="ID/Crachá","ID?",IF(BF$3="Função","Função?",(BF22*$F22)*(1+IF($E22&lt;parametros!$I$3,parametros!$I$13,IF($E22&lt;parametros!$J$3,parametros!$J$13,parametros!$K$13))))))))</f>
        <v/>
      </c>
      <c r="BH22" s="58"/>
      <c r="BI22" s="66" t="str">
        <f>IF(BF$1="","",IF($B22="","",IF(BH22="","",IF(BI$2="ID/Crachá","ID?",IF(BF$3="Função","Função?",(BH22*$F22)*((1+IF($E22&lt;parametros!$S$3,parametros!$S$13,IF($E22&lt;parametros!$T$3,parametros!$T$13,parametros!$U$13)))-'1_geral'!$F22))))))</f>
        <v/>
      </c>
      <c r="BK22" s="43"/>
      <c r="BL22" s="64" t="str">
        <f>IF(BK$1="","",IF($B22="","",IF(BK22="","",IF(BN$2="ID/Crachá","ID?",IF(BK$3="Função","Função?",(BK22*$F22)*(1+IF($E22&lt;parametros!$I$3,parametros!$I$13,IF($E22&lt;parametros!$J$3,parametros!$J$13,parametros!$K$13))))))))</f>
        <v/>
      </c>
      <c r="BM22" s="58"/>
      <c r="BN22" s="66" t="str">
        <f>IF(BK$1="","",IF($B22="","",IF(BM22="","",IF(BN$2="ID/Crachá","ID?",IF(BK$3="Função","Função?",(BM22*$F22)*((1+IF($E22&lt;parametros!$S$3,parametros!$S$13,IF($E22&lt;parametros!$T$3,parametros!$T$13,parametros!$U$13)))-'1_geral'!$F22))))))</f>
        <v/>
      </c>
      <c r="BP22" s="43"/>
      <c r="BQ22" s="64" t="str">
        <f>IF(BP$1="","",IF($B22="","",IF(BP22="","",IF(BS$2="ID/Crachá","ID?",IF(BP$3="Função","Função?",(BP22*$F22)*(1+IF($E22&lt;parametros!$I$3,parametros!$I$13,IF($E22&lt;parametros!$J$3,parametros!$J$13,parametros!$K$13))))))))</f>
        <v/>
      </c>
      <c r="BR22" s="58"/>
      <c r="BS22" s="66" t="str">
        <f>IF(BP$1="","",IF($B22="","",IF(BR22="","",IF(BS$2="ID/Crachá","ID?",IF(BP$3="Função","Função?",(BR22*$F22)*((1+IF($E22&lt;parametros!$S$3,parametros!$S$13,IF($E22&lt;parametros!$T$3,parametros!$T$13,parametros!$U$13)))-'1_geral'!$F22))))))</f>
        <v/>
      </c>
      <c r="BU22" s="43"/>
      <c r="BV22" s="64" t="str">
        <f>IF(BU$1="","",IF($B22="","",IF(BU22="","",IF(BX$2="ID/Crachá","ID?",IF(BU$3="Função","Função?",(BU22*$F22)*(1+IF($E22&lt;parametros!$I$3,parametros!$I$13,IF($E22&lt;parametros!$J$3,parametros!$J$13,parametros!$K$13))))))))</f>
        <v/>
      </c>
      <c r="BW22" s="58"/>
      <c r="BX22" s="66" t="str">
        <f>IF(BU$1="","",IF($B22="","",IF(BW22="","",IF(BX$2="ID/Crachá","ID?",IF(BU$3="Função","Função?",(BW22*$F22)*((1+IF($E22&lt;parametros!$S$3,parametros!$S$13,IF($E22&lt;parametros!$T$3,parametros!$T$13,parametros!$U$13)))-'1_geral'!$F22))))))</f>
        <v/>
      </c>
      <c r="BZ22" s="43"/>
      <c r="CA22" s="64" t="str">
        <f>IF(BZ$1="","",IF($B22="","",IF(BZ22="","",IF(CC$2="ID/Crachá","ID?",IF(BZ$3="Função","Função?",(BZ22*$F22)*(1+IF($E22&lt;parametros!$I$3,parametros!$I$13,IF($E22&lt;parametros!$J$3,parametros!$J$13,parametros!$K$13))))))))</f>
        <v/>
      </c>
      <c r="CB22" s="58"/>
      <c r="CC22" s="66" t="str">
        <f>IF(BZ$1="","",IF($B22="","",IF(CB22="","",IF(CC$2="ID/Crachá","ID?",IF(BZ$3="Função","Função?",(CB22*$F22)*((1+IF($E22&lt;parametros!$S$3,parametros!$S$13,IF($E22&lt;parametros!$T$3,parametros!$T$13,parametros!$U$13)))-'1_geral'!$F22))))))</f>
        <v/>
      </c>
      <c r="CE22" s="43"/>
      <c r="CF22" s="64" t="str">
        <f>IF(CE$1="","",IF($B22="","",IF(CE22="","",IF(CH$2="ID/Crachá","ID?",IF(CE$3="Função","Função?",(CE22*$F22)*(1+IF($E22&lt;parametros!$I$3,parametros!$I$13,IF($E22&lt;parametros!$J$3,parametros!$J$13,parametros!$K$13))))))))</f>
        <v/>
      </c>
      <c r="CG22" s="58"/>
      <c r="CH22" s="66" t="str">
        <f>IF(CE$1="","",IF($B22="","",IF(CG22="","",IF(CH$2="ID/Crachá","ID?",IF(CE$3="Função","Função?",(CG22*$F22)*((1+IF($E22&lt;parametros!$S$3,parametros!$S$13,IF($E22&lt;parametros!$T$3,parametros!$T$13,parametros!$U$13)))-'1_geral'!$F22))))))</f>
        <v/>
      </c>
      <c r="CJ22" s="43"/>
      <c r="CK22" s="64" t="str">
        <f>IF(CJ$1="","",IF($B22="","",IF(CJ22="","",IF(CM$2="ID/Crachá","ID?",IF(CJ$3="Função","Função?",(CJ22*$F22)*(1+IF($E22&lt;parametros!$I$3,parametros!$I$13,IF($E22&lt;parametros!$J$3,parametros!$J$13,parametros!$K$13))))))))</f>
        <v/>
      </c>
      <c r="CL22" s="58"/>
      <c r="CM22" s="66" t="str">
        <f>IF(CJ$1="","",IF($B22="","",IF(CL22="","",IF(CM$2="ID/Crachá","ID?",IF(CJ$3="Função","Função?",(CL22*$F22)*((1+IF($E22&lt;parametros!$S$3,parametros!$S$13,IF($E22&lt;parametros!$T$3,parametros!$T$13,parametros!$U$13)))-'1_geral'!$F22))))))</f>
        <v/>
      </c>
      <c r="CO22" s="43"/>
      <c r="CP22" s="64" t="str">
        <f>IF(CO$1="","",IF($B22="","",IF(CO22="","",IF(CR$2="ID/Crachá","ID?",IF(CO$3="Função","Função?",(CO22*$F22)*(1+IF($E22&lt;parametros!$I$3,parametros!$I$13,IF($E22&lt;parametros!$J$3,parametros!$J$13,parametros!$K$13))))))))</f>
        <v/>
      </c>
      <c r="CQ22" s="58"/>
      <c r="CR22" s="66" t="str">
        <f>IF(CO$1="","",IF($B22="","",IF(CQ22="","",IF(CR$2="ID/Crachá","ID?",IF(CO$3="Função","Função?",(CQ22*$F22)*((1+IF($E22&lt;parametros!$S$3,parametros!$S$13,IF($E22&lt;parametros!$T$3,parametros!$T$13,parametros!$U$13)))-'1_geral'!$F22))))))</f>
        <v/>
      </c>
      <c r="CT22" s="43"/>
      <c r="CU22" s="64" t="str">
        <f>IF(CT$1="","",IF($B22="","",IF(CT22="","",IF(CW$2="ID/Crachá","ID?",IF(CT$3="Função","Função?",(CT22*$F22)*(1+IF($E22&lt;parametros!$I$3,parametros!$I$13,IF($E22&lt;parametros!$J$3,parametros!$J$13,parametros!$K$13))))))))</f>
        <v/>
      </c>
      <c r="CV22" s="58"/>
      <c r="CW22" s="66" t="str">
        <f>IF(CT$1="","",IF($B22="","",IF(CV22="","",IF(CW$2="ID/Crachá","ID?",IF(CT$3="Função","Função?",(CV22*$F22)*((1+IF($E22&lt;parametros!$S$3,parametros!$S$13,IF($E22&lt;parametros!$T$3,parametros!$T$13,parametros!$U$13)))-'1_geral'!$F22))))))</f>
        <v/>
      </c>
      <c r="CY22" s="43"/>
      <c r="CZ22" s="64" t="str">
        <f>IF(CY$1="","",IF($B22="","",IF(CY22="","",IF(DB$2="ID/Crachá","ID?",IF(CY$3="Função","Função?",(CY22*$F22)*(1+IF($E22&lt;parametros!$I$3,parametros!$I$13,IF($E22&lt;parametros!$J$3,parametros!$J$13,parametros!$K$13))))))))</f>
        <v/>
      </c>
      <c r="DA22" s="58"/>
      <c r="DB22" s="66" t="str">
        <f>IF(CY$1="","",IF($B22="","",IF(DA22="","",IF(DB$2="ID/Crachá","ID?",IF(CY$3="Função","Função?",(DA22*$F22)*((1+IF($E22&lt;parametros!$S$3,parametros!$S$13,IF($E22&lt;parametros!$T$3,parametros!$T$13,parametros!$U$13)))-'1_geral'!$F22))))))</f>
        <v/>
      </c>
      <c r="DD22" s="43"/>
      <c r="DE22" s="64" t="str">
        <f>IF(DD$1="","",IF($B22="","",IF(DD22="","",IF(DG$2="ID/Crachá","ID?",IF(DD$3="Função","Função?",(DD22*$F22)*(1+IF($E22&lt;parametros!$I$3,parametros!$I$13,IF($E22&lt;parametros!$J$3,parametros!$J$13,parametros!$K$13))))))))</f>
        <v/>
      </c>
      <c r="DF22" s="58"/>
      <c r="DG22" s="66" t="str">
        <f>IF(DD$1="","",IF($B22="","",IF(DF22="","",IF(DG$2="ID/Crachá","ID?",IF(DD$3="Função","Função?",(DF22*$F22)*((1+IF($E22&lt;parametros!$S$3,parametros!$S$13,IF($E22&lt;parametros!$T$3,parametros!$T$13,parametros!$U$13)))-'1_geral'!$F22))))))</f>
        <v/>
      </c>
      <c r="DI22" s="43"/>
      <c r="DJ22" s="64" t="str">
        <f>IF(DI$1="","",IF($B22="","",IF(DI22="","",IF(DL$2="ID/Crachá","ID?",IF(DI$3="Função","Função?",(DI22*$F22)*(1+IF($E22&lt;parametros!$I$3,parametros!$I$13,IF($E22&lt;parametros!$J$3,parametros!$J$13,parametros!$K$13))))))))</f>
        <v/>
      </c>
      <c r="DK22" s="58"/>
      <c r="DL22" s="66" t="str">
        <f>IF(DI$1="","",IF($B22="","",IF(DK22="","",IF(DL$2="ID/Crachá","ID?",IF(DI$3="Função","Função?",(DK22*$F22)*((1+IF($E22&lt;parametros!$S$3,parametros!$S$13,IF($E22&lt;parametros!$T$3,parametros!$T$13,parametros!$U$13)))-'1_geral'!$F22))))))</f>
        <v/>
      </c>
      <c r="DN22" s="43"/>
      <c r="DO22" s="64" t="str">
        <f>IF(DN$1="","",IF($B22="","",IF(DN22="","",IF(DQ$2="ID/Crachá","ID?",IF(DN$3="Função","Função?",(DN22*$F22)*(1+IF($E22&lt;parametros!$I$3,parametros!$I$13,IF($E22&lt;parametros!$J$3,parametros!$J$13,parametros!$K$13))))))))</f>
        <v/>
      </c>
      <c r="DP22" s="58"/>
      <c r="DQ22" s="66" t="str">
        <f>IF(DN$1="","",IF($B22="","",IF(DP22="","",IF(DQ$2="ID/Crachá","ID?",IF(DN$3="Função","Função?",(DP22*$F22)*((1+IF($E22&lt;parametros!$S$3,parametros!$S$13,IF($E22&lt;parametros!$T$3,parametros!$T$13,parametros!$U$13)))-'1_geral'!$F22))))))</f>
        <v/>
      </c>
      <c r="DS22" s="43"/>
      <c r="DT22" s="64" t="str">
        <f>IF(DS$1="","",IF($B22="","",IF(DS22="","",IF(DV$2="ID/Crachá","ID?",IF(DS$3="Função","Função?",(DS22*$F22)*(1+IF($E22&lt;parametros!$I$3,parametros!$I$13,IF($E22&lt;parametros!$J$3,parametros!$J$13,parametros!$K$13))))))))</f>
        <v/>
      </c>
      <c r="DU22" s="58"/>
      <c r="DV22" s="66" t="str">
        <f>IF(DS$1="","",IF($B22="","",IF(DU22="","",IF(DV$2="ID/Crachá","ID?",IF(DS$3="Função","Função?",(DU22*$F22)*((1+IF($E22&lt;parametros!$S$3,parametros!$S$13,IF($E22&lt;parametros!$T$3,parametros!$T$13,parametros!$U$13)))-'1_geral'!$F22))))))</f>
        <v/>
      </c>
      <c r="DX22" s="43"/>
      <c r="DY22" s="64" t="str">
        <f>IF(DX$1="","",IF($B22="","",IF(DX22="","",IF(EA$2="ID/Crachá","ID?",IF(DX$3="Função","Função?",(DX22*$F22)*(1+IF($E22&lt;parametros!$I$3,parametros!$I$13,IF($E22&lt;parametros!$J$3,parametros!$J$13,parametros!$K$13))))))))</f>
        <v/>
      </c>
      <c r="DZ22" s="58"/>
      <c r="EA22" s="66" t="str">
        <f>IF(DX$1="","",IF($B22="","",IF(DZ22="","",IF(EA$2="ID/Crachá","ID?",IF(DX$3="Função","Função?",(DZ22*$F22)*((1+IF($E22&lt;parametros!$S$3,parametros!$S$13,IF($E22&lt;parametros!$T$3,parametros!$T$13,parametros!$U$13)))-'1_geral'!$F22))))))</f>
        <v/>
      </c>
      <c r="EC22" s="43"/>
      <c r="ED22" s="64" t="str">
        <f>IF(EC$1="","",IF($B22="","",IF(EC22="","",IF(EF$2="ID/Crachá","ID?",IF(EC$3="Função","Função?",(EC22*$F22)*(1+IF($E22&lt;parametros!$I$3,parametros!$I$13,IF($E22&lt;parametros!$J$3,parametros!$J$13,parametros!$K$13))))))))</f>
        <v/>
      </c>
      <c r="EE22" s="58"/>
      <c r="EF22" s="66" t="str">
        <f>IF(EC$1="","",IF($B22="","",IF(EE22="","",IF(EF$2="ID/Crachá","ID?",IF(EC$3="Função","Função?",(EE22*$F22)*((1+IF($E22&lt;parametros!$S$3,parametros!$S$13,IF($E22&lt;parametros!$T$3,parametros!$T$13,parametros!$U$13)))-'1_geral'!$F22))))))</f>
        <v/>
      </c>
      <c r="EH22" s="43"/>
      <c r="EI22" s="64" t="str">
        <f>IF(EH$1="","",IF($B22="","",IF(EH22="","",IF(EK$2="ID/Crachá","ID?",IF(EH$3="Função","Função?",(EH22*$F22)*(1+IF($E22&lt;parametros!$I$3,parametros!$I$13,IF($E22&lt;parametros!$J$3,parametros!$J$13,parametros!$K$13))))))))</f>
        <v/>
      </c>
      <c r="EJ22" s="58"/>
      <c r="EK22" s="66" t="str">
        <f>IF(EH$1="","",IF($B22="","",IF(EJ22="","",IF(EK$2="ID/Crachá","ID?",IF(EH$3="Função","Função?",(EJ22*$F22)*((1+IF($E22&lt;parametros!$S$3,parametros!$S$13,IF($E22&lt;parametros!$T$3,parametros!$T$13,parametros!$U$13)))-'1_geral'!$F22))))))</f>
        <v/>
      </c>
      <c r="EM22" s="43"/>
      <c r="EN22" s="64" t="str">
        <f>IF(EM$1="","",IF($B22="","",IF(EM22="","",IF(EP$2="ID/Crachá","ID?",IF(EM$3="Função","Função?",(EM22*$F22)*(1+IF($E22&lt;parametros!$I$3,parametros!$I$13,IF($E22&lt;parametros!$J$3,parametros!$J$13,parametros!$K$13))))))))</f>
        <v/>
      </c>
      <c r="EO22" s="58"/>
      <c r="EP22" s="66" t="str">
        <f>IF(EM$1="","",IF($B22="","",IF(EO22="","",IF(EP$2="ID/Crachá","ID?",IF(EM$3="Função","Função?",(EO22*$F22)*((1+IF($E22&lt;parametros!$S$3,parametros!$S$13,IF($E22&lt;parametros!$T$3,parametros!$T$13,parametros!$U$13)))-'1_geral'!$F22))))))</f>
        <v/>
      </c>
      <c r="ER22" s="43"/>
      <c r="ES22" s="64" t="str">
        <f>IF(ER$1="","",IF($B22="","",IF(ER22="","",IF(EU$2="ID/Crachá","ID?",IF(ER$3="Função","Função?",(ER22*$F22)*(1+IF($E22&lt;parametros!$I$3,parametros!$I$13,IF($E22&lt;parametros!$J$3,parametros!$J$13,parametros!$K$13))))))))</f>
        <v/>
      </c>
      <c r="ET22" s="58"/>
      <c r="EU22" s="66" t="str">
        <f>IF(ER$1="","",IF($B22="","",IF(ET22="","",IF(EU$2="ID/Crachá","ID?",IF(ER$3="Função","Função?",(ET22*$F22)*((1+IF($E22&lt;parametros!$S$3,parametros!$S$13,IF($E22&lt;parametros!$T$3,parametros!$T$13,parametros!$U$13)))-'1_geral'!$F22))))))</f>
        <v/>
      </c>
      <c r="EW22" s="43"/>
      <c r="EX22" s="64" t="str">
        <f>IF(EW$1="","",IF($B22="","",IF(EW22="","",IF(EZ$2="ID/Crachá","ID?",IF(EW$3="Função","Função?",(EW22*$F22)*(1+IF($E22&lt;parametros!$I$3,parametros!$I$13,IF($E22&lt;parametros!$J$3,parametros!$J$13,parametros!$K$13))))))))</f>
        <v/>
      </c>
      <c r="EY22" s="58"/>
      <c r="EZ22" s="66" t="str">
        <f>IF(EW$1="","",IF($B22="","",IF(EY22="","",IF(EZ$2="ID/Crachá","ID?",IF(EW$3="Função","Função?",(EY22*$F22)*((1+IF($E22&lt;parametros!$S$3,parametros!$S$13,IF($E22&lt;parametros!$T$3,parametros!$T$13,parametros!$U$13)))-'1_geral'!$F22))))))</f>
        <v/>
      </c>
      <c r="FB22" s="43"/>
      <c r="FC22" s="64" t="str">
        <f>IF(FB$1="","",IF($B22="","",IF(FB22="","",IF(FE$2="ID/Crachá","ID?",IF(FB$3="Função","Função?",(FB22*$F22)*(1+IF($E22&lt;parametros!$I$3,parametros!$I$13,IF($E22&lt;parametros!$J$3,parametros!$J$13,parametros!$K$13))))))))</f>
        <v/>
      </c>
      <c r="FD22" s="58"/>
      <c r="FE22" s="66" t="str">
        <f>IF(FB$1="","",IF($B22="","",IF(FD22="","",IF(FE$2="ID/Crachá","ID?",IF(FB$3="Função","Função?",(FD22*$F22)*((1+IF($E22&lt;parametros!$S$3,parametros!$S$13,IF($E22&lt;parametros!$T$3,parametros!$T$13,parametros!$U$13)))-'1_geral'!$F22))))))</f>
        <v/>
      </c>
      <c r="FG22" s="81" t="str">
        <f t="shared" si="8"/>
        <v/>
      </c>
      <c r="FH22" s="103" t="str">
        <f t="shared" si="3"/>
        <v/>
      </c>
      <c r="FI22" s="73" t="str">
        <f t="shared" si="9"/>
        <v/>
      </c>
      <c r="FJ22" s="85" t="str">
        <f t="shared" si="4"/>
        <v/>
      </c>
      <c r="FK22" s="255" t="str">
        <f t="shared" si="10"/>
        <v/>
      </c>
      <c r="FL22" s="1"/>
    </row>
    <row r="23" spans="1:168" ht="15" customHeight="1" x14ac:dyDescent="0.25">
      <c r="A23" s="325" t="str">
        <f>IF('1_geral'!D23="","",'1_geral'!A23)</f>
        <v/>
      </c>
      <c r="B23" s="114" t="str">
        <f>IF('1_geral'!D23="","",'1_geral'!D23)</f>
        <v/>
      </c>
      <c r="C23" s="349" t="str">
        <f>IF(B23="","",1/VLOOKUP('1_geral'!G23,apoio!P:X,9,0))</f>
        <v/>
      </c>
      <c r="D23" s="351" t="str">
        <f>IF(B23="","",'1_geral'!J23)</f>
        <v/>
      </c>
      <c r="E23" s="473" t="str">
        <f>IF(B23="","",'1_geral'!M23*'1_geral'!L23)</f>
        <v/>
      </c>
      <c r="F23" s="351" t="str">
        <f>IF(B23="","",D23*E23*C23*'1_geral'!N23)</f>
        <v/>
      </c>
      <c r="G23" s="351" t="str">
        <f t="shared" si="5"/>
        <v/>
      </c>
      <c r="H23" s="61" t="str">
        <f t="shared" si="6"/>
        <v/>
      </c>
      <c r="I23" s="350" t="str">
        <f t="shared" si="7"/>
        <v/>
      </c>
      <c r="J23" s="67" t="str">
        <f t="shared" si="1"/>
        <v/>
      </c>
      <c r="K23" s="61" t="str">
        <f t="shared" si="2"/>
        <v/>
      </c>
      <c r="M23" s="63"/>
      <c r="N23" s="31" t="str">
        <f>IF(M$1="","",IF($B23="","",IF(M23="","",IF(P$2="ID/Crachá","ID?",IF(M$3="Função","Função?",(M23*$F23)*(1+IF($E23&lt;parametros!$I$3,parametros!$I$13,IF($E23&lt;parametros!$J$3,parametros!$J$13,parametros!$K$13))))))))</f>
        <v/>
      </c>
      <c r="O23" s="57"/>
      <c r="P23" s="31" t="str">
        <f>IF(M$1="","",IF($B23="","",IF(O23="","",IF(P$2="ID/Crachá","ID?",IF(M$3="Função","Função?",(O23*$F23)*((1+IF($E23&lt;parametros!$S$3,parametros!$S$13,IF($E23&lt;parametros!$T$3,parametros!$T$13,parametros!$U$13)))-'1_geral'!$F23))))))</f>
        <v/>
      </c>
      <c r="R23" s="63"/>
      <c r="S23" s="31" t="str">
        <f>IF(R$1="","",IF($B23="","",IF(R23="","",IF(U$2="ID/Crachá","ID?",IF(R$3="Função","Função?",(R23*$F23)*(1+IF($E23&lt;parametros!$I$3,parametros!$I$13,IF($E23&lt;parametros!$J$3,parametros!$J$13,parametros!$K$13))))))))</f>
        <v/>
      </c>
      <c r="T23" s="57"/>
      <c r="U23" s="31" t="str">
        <f>IF(R$1="","",IF($B23="","",IF(T23="","",IF(U$2="ID/Crachá","ID?",IF(R$3="Função","Função?",(T23*$F23)*((1+IF($E23&lt;parametros!$S$3,parametros!$S$13,IF($E23&lt;parametros!$T$3,parametros!$T$13,parametros!$U$13)))-'1_geral'!$F23))))))</f>
        <v/>
      </c>
      <c r="W23" s="63"/>
      <c r="X23" s="31" t="str">
        <f>IF(W$1="","",IF($B23="","",IF(W23="","",IF(Z$2="ID/Crachá","ID?",IF(W$3="Função","Função?",(W23*$F23)*(1+IF($E23&lt;parametros!$I$3,parametros!$I$13,IF($E23&lt;parametros!$J$3,parametros!$J$13,parametros!$K$13))))))))</f>
        <v/>
      </c>
      <c r="Y23" s="57"/>
      <c r="Z23" s="31" t="str">
        <f>IF(W$1="","",IF($B23="","",IF(Y23="","",IF(Z$2="ID/Crachá","ID?",IF(W$3="Função","Função?",(Y23*$F23)*((1+IF($E23&lt;parametros!$S$3,parametros!$S$13,IF($E23&lt;parametros!$T$3,parametros!$T$13,parametros!$U$13)))-'1_geral'!$F23))))))</f>
        <v/>
      </c>
      <c r="AB23" s="63"/>
      <c r="AC23" s="31" t="str">
        <f>IF(AB$1="","",IF($B23="","",IF(AB23="","",IF(AE$2="ID/Crachá","ID?",IF(AB$3="Função","Função?",(AB23*$F23)*(1+IF($E23&lt;parametros!$I$3,parametros!$I$13,IF($E23&lt;parametros!$J$3,parametros!$J$13,parametros!$K$13))))))))</f>
        <v/>
      </c>
      <c r="AD23" s="57"/>
      <c r="AE23" s="31" t="str">
        <f>IF(AB$1="","",IF($B23="","",IF(AD23="","",IF(AE$2="ID/Crachá","ID?",IF(AB$3="Função","Função?",(AD23*$F23)*((1+IF($E23&lt;parametros!$S$3,parametros!$S$13,IF($E23&lt;parametros!$T$3,parametros!$T$13,parametros!$U$13)))-'1_geral'!$F23))))))</f>
        <v/>
      </c>
      <c r="AG23" s="63"/>
      <c r="AH23" s="31" t="str">
        <f>IF(AG$1="","",IF($B23="","",IF(AG23="","",IF(AJ$2="ID/Crachá","ID?",IF(AG$3="Função","Função?",(AG23*$F23)*(1+IF($E23&lt;parametros!$I$3,parametros!$I$13,IF($E23&lt;parametros!$J$3,parametros!$J$13,parametros!$K$13))))))))</f>
        <v/>
      </c>
      <c r="AI23" s="57"/>
      <c r="AJ23" s="31" t="str">
        <f>IF(AG$1="","",IF($B23="","",IF(AI23="","",IF(AJ$2="ID/Crachá","ID?",IF(AG$3="Função","Função?",(AI23*$F23)*((1+IF($E23&lt;parametros!$S$3,parametros!$S$13,IF($E23&lt;parametros!$T$3,parametros!$T$13,parametros!$U$13)))-'1_geral'!$F23))))))</f>
        <v/>
      </c>
      <c r="AL23" s="63"/>
      <c r="AM23" s="31" t="str">
        <f>IF(AL$1="","",IF($B23="","",IF(AL23="","",IF(AO$2="ID/Crachá","ID?",IF(AL$3="Função","Função?",(AL23*$F23)*(1+IF($E23&lt;parametros!$I$3,parametros!$I$13,IF($E23&lt;parametros!$J$3,parametros!$J$13,parametros!$K$13))))))))</f>
        <v/>
      </c>
      <c r="AN23" s="57"/>
      <c r="AO23" s="31" t="str">
        <f>IF(AL$1="","",IF($B23="","",IF(AN23="","",IF(AO$2="ID/Crachá","ID?",IF(AL$3="Função","Função?",(AN23*$F23)*((1+IF($E23&lt;parametros!$S$3,parametros!$S$13,IF($E23&lt;parametros!$T$3,parametros!$T$13,parametros!$U$13)))-'1_geral'!$F23))))))</f>
        <v/>
      </c>
      <c r="AQ23" s="63"/>
      <c r="AR23" s="31" t="str">
        <f>IF(AQ$1="","",IF($B23="","",IF(AQ23="","",IF(AT$2="ID/Crachá","ID?",IF(AQ$3="Função","Função?",(AQ23*$F23)*(1+IF($E23&lt;parametros!$I$3,parametros!$I$13,IF($E23&lt;parametros!$J$3,parametros!$J$13,parametros!$K$13))))))))</f>
        <v/>
      </c>
      <c r="AS23" s="57"/>
      <c r="AT23" s="31" t="str">
        <f>IF(AQ$1="","",IF($B23="","",IF(AS23="","",IF(AT$2="ID/Crachá","ID?",IF(AQ$3="Função","Função?",(AS23*$F23)*((1+IF($E23&lt;parametros!$S$3,parametros!$S$13,IF($E23&lt;parametros!$T$3,parametros!$T$13,parametros!$U$13)))-'1_geral'!$F23))))))</f>
        <v/>
      </c>
      <c r="AV23" s="63"/>
      <c r="AW23" s="31" t="str">
        <f>IF(AV$1="","",IF($B23="","",IF(AV23="","",IF(AY$2="ID/Crachá","ID?",IF(AV$3="Função","Função?",(AV23*$F23)*(1+IF($E23&lt;parametros!$I$3,parametros!$I$13,IF($E23&lt;parametros!$J$3,parametros!$J$13,parametros!$K$13))))))))</f>
        <v/>
      </c>
      <c r="AX23" s="57"/>
      <c r="AY23" s="31" t="str">
        <f>IF(AV$1="","",IF($B23="","",IF(AX23="","",IF(AY$2="ID/Crachá","ID?",IF(AV$3="Função","Função?",(AX23*$F23)*((1+IF($E23&lt;parametros!$S$3,parametros!$S$13,IF($E23&lt;parametros!$T$3,parametros!$T$13,parametros!$U$13)))-'1_geral'!$F23))))))</f>
        <v/>
      </c>
      <c r="BA23" s="63"/>
      <c r="BB23" s="31" t="str">
        <f>IF(BA$1="","",IF($B23="","",IF(BA23="","",IF(BD$2="ID/Crachá","ID?",IF(BA$3="Função","Função?",(BA23*$F23)*(1+IF($E23&lt;parametros!$I$3,parametros!$I$13,IF($E23&lt;parametros!$J$3,parametros!$J$13,parametros!$K$13))))))))</f>
        <v/>
      </c>
      <c r="BC23" s="57"/>
      <c r="BD23" s="31" t="str">
        <f>IF(BA$1="","",IF($B23="","",IF(BC23="","",IF(BD$2="ID/Crachá","ID?",IF(BA$3="Função","Função?",(BC23*$F23)*((1+IF($E23&lt;parametros!$S$3,parametros!$S$13,IF($E23&lt;parametros!$T$3,parametros!$T$13,parametros!$U$13)))-'1_geral'!$F23))))))</f>
        <v/>
      </c>
      <c r="BF23" s="63"/>
      <c r="BG23" s="31" t="str">
        <f>IF(BF$1="","",IF($B23="","",IF(BF23="","",IF(BI$2="ID/Crachá","ID?",IF(BF$3="Função","Função?",(BF23*$F23)*(1+IF($E23&lt;parametros!$I$3,parametros!$I$13,IF($E23&lt;parametros!$J$3,parametros!$J$13,parametros!$K$13))))))))</f>
        <v/>
      </c>
      <c r="BH23" s="57"/>
      <c r="BI23" s="31" t="str">
        <f>IF(BF$1="","",IF($B23="","",IF(BH23="","",IF(BI$2="ID/Crachá","ID?",IF(BF$3="Função","Função?",(BH23*$F23)*((1+IF($E23&lt;parametros!$S$3,parametros!$S$13,IF($E23&lt;parametros!$T$3,parametros!$T$13,parametros!$U$13)))-'1_geral'!$F23))))))</f>
        <v/>
      </c>
      <c r="BK23" s="63"/>
      <c r="BL23" s="31" t="str">
        <f>IF(BK$1="","",IF($B23="","",IF(BK23="","",IF(BN$2="ID/Crachá","ID?",IF(BK$3="Função","Função?",(BK23*$F23)*(1+IF($E23&lt;parametros!$I$3,parametros!$I$13,IF($E23&lt;parametros!$J$3,parametros!$J$13,parametros!$K$13))))))))</f>
        <v/>
      </c>
      <c r="BM23" s="57"/>
      <c r="BN23" s="31" t="str">
        <f>IF(BK$1="","",IF($B23="","",IF(BM23="","",IF(BN$2="ID/Crachá","ID?",IF(BK$3="Função","Função?",(BM23*$F23)*((1+IF($E23&lt;parametros!$S$3,parametros!$S$13,IF($E23&lt;parametros!$T$3,parametros!$T$13,parametros!$U$13)))-'1_geral'!$F23))))))</f>
        <v/>
      </c>
      <c r="BP23" s="63"/>
      <c r="BQ23" s="31" t="str">
        <f>IF(BP$1="","",IF($B23="","",IF(BP23="","",IF(BS$2="ID/Crachá","ID?",IF(BP$3="Função","Função?",(BP23*$F23)*(1+IF($E23&lt;parametros!$I$3,parametros!$I$13,IF($E23&lt;parametros!$J$3,parametros!$J$13,parametros!$K$13))))))))</f>
        <v/>
      </c>
      <c r="BR23" s="57"/>
      <c r="BS23" s="31" t="str">
        <f>IF(BP$1="","",IF($B23="","",IF(BR23="","",IF(BS$2="ID/Crachá","ID?",IF(BP$3="Função","Função?",(BR23*$F23)*((1+IF($E23&lt;parametros!$S$3,parametros!$S$13,IF($E23&lt;parametros!$T$3,parametros!$T$13,parametros!$U$13)))-'1_geral'!$F23))))))</f>
        <v/>
      </c>
      <c r="BU23" s="63"/>
      <c r="BV23" s="31" t="str">
        <f>IF(BU$1="","",IF($B23="","",IF(BU23="","",IF(BX$2="ID/Crachá","ID?",IF(BU$3="Função","Função?",(BU23*$F23)*(1+IF($E23&lt;parametros!$I$3,parametros!$I$13,IF($E23&lt;parametros!$J$3,parametros!$J$13,parametros!$K$13))))))))</f>
        <v/>
      </c>
      <c r="BW23" s="57"/>
      <c r="BX23" s="31" t="str">
        <f>IF(BU$1="","",IF($B23="","",IF(BW23="","",IF(BX$2="ID/Crachá","ID?",IF(BU$3="Função","Função?",(BW23*$F23)*((1+IF($E23&lt;parametros!$S$3,parametros!$S$13,IF($E23&lt;parametros!$T$3,parametros!$T$13,parametros!$U$13)))-'1_geral'!$F23))))))</f>
        <v/>
      </c>
      <c r="BZ23" s="63"/>
      <c r="CA23" s="31" t="str">
        <f>IF(BZ$1="","",IF($B23="","",IF(BZ23="","",IF(CC$2="ID/Crachá","ID?",IF(BZ$3="Função","Função?",(BZ23*$F23)*(1+IF($E23&lt;parametros!$I$3,parametros!$I$13,IF($E23&lt;parametros!$J$3,parametros!$J$13,parametros!$K$13))))))))</f>
        <v/>
      </c>
      <c r="CB23" s="57"/>
      <c r="CC23" s="31" t="str">
        <f>IF(BZ$1="","",IF($B23="","",IF(CB23="","",IF(CC$2="ID/Crachá","ID?",IF(BZ$3="Função","Função?",(CB23*$F23)*((1+IF($E23&lt;parametros!$S$3,parametros!$S$13,IF($E23&lt;parametros!$T$3,parametros!$T$13,parametros!$U$13)))-'1_geral'!$F23))))))</f>
        <v/>
      </c>
      <c r="CE23" s="63"/>
      <c r="CF23" s="31" t="str">
        <f>IF(CE$1="","",IF($B23="","",IF(CE23="","",IF(CH$2="ID/Crachá","ID?",IF(CE$3="Função","Função?",(CE23*$F23)*(1+IF($E23&lt;parametros!$I$3,parametros!$I$13,IF($E23&lt;parametros!$J$3,parametros!$J$13,parametros!$K$13))))))))</f>
        <v/>
      </c>
      <c r="CG23" s="57"/>
      <c r="CH23" s="31" t="str">
        <f>IF(CE$1="","",IF($B23="","",IF(CG23="","",IF(CH$2="ID/Crachá","ID?",IF(CE$3="Função","Função?",(CG23*$F23)*((1+IF($E23&lt;parametros!$S$3,parametros!$S$13,IF($E23&lt;parametros!$T$3,parametros!$T$13,parametros!$U$13)))-'1_geral'!$F23))))))</f>
        <v/>
      </c>
      <c r="CJ23" s="63"/>
      <c r="CK23" s="31" t="str">
        <f>IF(CJ$1="","",IF($B23="","",IF(CJ23="","",IF(CM$2="ID/Crachá","ID?",IF(CJ$3="Função","Função?",(CJ23*$F23)*(1+IF($E23&lt;parametros!$I$3,parametros!$I$13,IF($E23&lt;parametros!$J$3,parametros!$J$13,parametros!$K$13))))))))</f>
        <v/>
      </c>
      <c r="CL23" s="57"/>
      <c r="CM23" s="31" t="str">
        <f>IF(CJ$1="","",IF($B23="","",IF(CL23="","",IF(CM$2="ID/Crachá","ID?",IF(CJ$3="Função","Função?",(CL23*$F23)*((1+IF($E23&lt;parametros!$S$3,parametros!$S$13,IF($E23&lt;parametros!$T$3,parametros!$T$13,parametros!$U$13)))-'1_geral'!$F23))))))</f>
        <v/>
      </c>
      <c r="CO23" s="63"/>
      <c r="CP23" s="31" t="str">
        <f>IF(CO$1="","",IF($B23="","",IF(CO23="","",IF(CR$2="ID/Crachá","ID?",IF(CO$3="Função","Função?",(CO23*$F23)*(1+IF($E23&lt;parametros!$I$3,parametros!$I$13,IF($E23&lt;parametros!$J$3,parametros!$J$13,parametros!$K$13))))))))</f>
        <v/>
      </c>
      <c r="CQ23" s="57"/>
      <c r="CR23" s="31" t="str">
        <f>IF(CO$1="","",IF($B23="","",IF(CQ23="","",IF(CR$2="ID/Crachá","ID?",IF(CO$3="Função","Função?",(CQ23*$F23)*((1+IF($E23&lt;parametros!$S$3,parametros!$S$13,IF($E23&lt;parametros!$T$3,parametros!$T$13,parametros!$U$13)))-'1_geral'!$F23))))))</f>
        <v/>
      </c>
      <c r="CT23" s="63"/>
      <c r="CU23" s="31" t="str">
        <f>IF(CT$1="","",IF($B23="","",IF(CT23="","",IF(CW$2="ID/Crachá","ID?",IF(CT$3="Função","Função?",(CT23*$F23)*(1+IF($E23&lt;parametros!$I$3,parametros!$I$13,IF($E23&lt;parametros!$J$3,parametros!$J$13,parametros!$K$13))))))))</f>
        <v/>
      </c>
      <c r="CV23" s="57"/>
      <c r="CW23" s="31" t="str">
        <f>IF(CT$1="","",IF($B23="","",IF(CV23="","",IF(CW$2="ID/Crachá","ID?",IF(CT$3="Função","Função?",(CV23*$F23)*((1+IF($E23&lt;parametros!$S$3,parametros!$S$13,IF($E23&lt;parametros!$T$3,parametros!$T$13,parametros!$U$13)))-'1_geral'!$F23))))))</f>
        <v/>
      </c>
      <c r="CY23" s="63"/>
      <c r="CZ23" s="31" t="str">
        <f>IF(CY$1="","",IF($B23="","",IF(CY23="","",IF(DB$2="ID/Crachá","ID?",IF(CY$3="Função","Função?",(CY23*$F23)*(1+IF($E23&lt;parametros!$I$3,parametros!$I$13,IF($E23&lt;parametros!$J$3,parametros!$J$13,parametros!$K$13))))))))</f>
        <v/>
      </c>
      <c r="DA23" s="57"/>
      <c r="DB23" s="31" t="str">
        <f>IF(CY$1="","",IF($B23="","",IF(DA23="","",IF(DB$2="ID/Crachá","ID?",IF(CY$3="Função","Função?",(DA23*$F23)*((1+IF($E23&lt;parametros!$S$3,parametros!$S$13,IF($E23&lt;parametros!$T$3,parametros!$T$13,parametros!$U$13)))-'1_geral'!$F23))))))</f>
        <v/>
      </c>
      <c r="DD23" s="63"/>
      <c r="DE23" s="31" t="str">
        <f>IF(DD$1="","",IF($B23="","",IF(DD23="","",IF(DG$2="ID/Crachá","ID?",IF(DD$3="Função","Função?",(DD23*$F23)*(1+IF($E23&lt;parametros!$I$3,parametros!$I$13,IF($E23&lt;parametros!$J$3,parametros!$J$13,parametros!$K$13))))))))</f>
        <v/>
      </c>
      <c r="DF23" s="57"/>
      <c r="DG23" s="31" t="str">
        <f>IF(DD$1="","",IF($B23="","",IF(DF23="","",IF(DG$2="ID/Crachá","ID?",IF(DD$3="Função","Função?",(DF23*$F23)*((1+IF($E23&lt;parametros!$S$3,parametros!$S$13,IF($E23&lt;parametros!$T$3,parametros!$T$13,parametros!$U$13)))-'1_geral'!$F23))))))</f>
        <v/>
      </c>
      <c r="DI23" s="63"/>
      <c r="DJ23" s="31" t="str">
        <f>IF(DI$1="","",IF($B23="","",IF(DI23="","",IF(DL$2="ID/Crachá","ID?",IF(DI$3="Função","Função?",(DI23*$F23)*(1+IF($E23&lt;parametros!$I$3,parametros!$I$13,IF($E23&lt;parametros!$J$3,parametros!$J$13,parametros!$K$13))))))))</f>
        <v/>
      </c>
      <c r="DK23" s="57"/>
      <c r="DL23" s="31" t="str">
        <f>IF(DI$1="","",IF($B23="","",IF(DK23="","",IF(DL$2="ID/Crachá","ID?",IF(DI$3="Função","Função?",(DK23*$F23)*((1+IF($E23&lt;parametros!$S$3,parametros!$S$13,IF($E23&lt;parametros!$T$3,parametros!$T$13,parametros!$U$13)))-'1_geral'!$F23))))))</f>
        <v/>
      </c>
      <c r="DN23" s="63"/>
      <c r="DO23" s="31" t="str">
        <f>IF(DN$1="","",IF($B23="","",IF(DN23="","",IF(DQ$2="ID/Crachá","ID?",IF(DN$3="Função","Função?",(DN23*$F23)*(1+IF($E23&lt;parametros!$I$3,parametros!$I$13,IF($E23&lt;parametros!$J$3,parametros!$J$13,parametros!$K$13))))))))</f>
        <v/>
      </c>
      <c r="DP23" s="57"/>
      <c r="DQ23" s="31" t="str">
        <f>IF(DN$1="","",IF($B23="","",IF(DP23="","",IF(DQ$2="ID/Crachá","ID?",IF(DN$3="Função","Função?",(DP23*$F23)*((1+IF($E23&lt;parametros!$S$3,parametros!$S$13,IF($E23&lt;parametros!$T$3,parametros!$T$13,parametros!$U$13)))-'1_geral'!$F23))))))</f>
        <v/>
      </c>
      <c r="DS23" s="63"/>
      <c r="DT23" s="31" t="str">
        <f>IF(DS$1="","",IF($B23="","",IF(DS23="","",IF(DV$2="ID/Crachá","ID?",IF(DS$3="Função","Função?",(DS23*$F23)*(1+IF($E23&lt;parametros!$I$3,parametros!$I$13,IF($E23&lt;parametros!$J$3,parametros!$J$13,parametros!$K$13))))))))</f>
        <v/>
      </c>
      <c r="DU23" s="57"/>
      <c r="DV23" s="31" t="str">
        <f>IF(DS$1="","",IF($B23="","",IF(DU23="","",IF(DV$2="ID/Crachá","ID?",IF(DS$3="Função","Função?",(DU23*$F23)*((1+IF($E23&lt;parametros!$S$3,parametros!$S$13,IF($E23&lt;parametros!$T$3,parametros!$T$13,parametros!$U$13)))-'1_geral'!$F23))))))</f>
        <v/>
      </c>
      <c r="DX23" s="63"/>
      <c r="DY23" s="31" t="str">
        <f>IF(DX$1="","",IF($B23="","",IF(DX23="","",IF(EA$2="ID/Crachá","ID?",IF(DX$3="Função","Função?",(DX23*$F23)*(1+IF($E23&lt;parametros!$I$3,parametros!$I$13,IF($E23&lt;parametros!$J$3,parametros!$J$13,parametros!$K$13))))))))</f>
        <v/>
      </c>
      <c r="DZ23" s="57"/>
      <c r="EA23" s="31" t="str">
        <f>IF(DX$1="","",IF($B23="","",IF(DZ23="","",IF(EA$2="ID/Crachá","ID?",IF(DX$3="Função","Função?",(DZ23*$F23)*((1+IF($E23&lt;parametros!$S$3,parametros!$S$13,IF($E23&lt;parametros!$T$3,parametros!$T$13,parametros!$U$13)))-'1_geral'!$F23))))))</f>
        <v/>
      </c>
      <c r="EC23" s="63"/>
      <c r="ED23" s="31" t="str">
        <f>IF(EC$1="","",IF($B23="","",IF(EC23="","",IF(EF$2="ID/Crachá","ID?",IF(EC$3="Função","Função?",(EC23*$F23)*(1+IF($E23&lt;parametros!$I$3,parametros!$I$13,IF($E23&lt;parametros!$J$3,parametros!$J$13,parametros!$K$13))))))))</f>
        <v/>
      </c>
      <c r="EE23" s="57"/>
      <c r="EF23" s="31" t="str">
        <f>IF(EC$1="","",IF($B23="","",IF(EE23="","",IF(EF$2="ID/Crachá","ID?",IF(EC$3="Função","Função?",(EE23*$F23)*((1+IF($E23&lt;parametros!$S$3,parametros!$S$13,IF($E23&lt;parametros!$T$3,parametros!$T$13,parametros!$U$13)))-'1_geral'!$F23))))))</f>
        <v/>
      </c>
      <c r="EH23" s="63"/>
      <c r="EI23" s="31" t="str">
        <f>IF(EH$1="","",IF($B23="","",IF(EH23="","",IF(EK$2="ID/Crachá","ID?",IF(EH$3="Função","Função?",(EH23*$F23)*(1+IF($E23&lt;parametros!$I$3,parametros!$I$13,IF($E23&lt;parametros!$J$3,parametros!$J$13,parametros!$K$13))))))))</f>
        <v/>
      </c>
      <c r="EJ23" s="57"/>
      <c r="EK23" s="31" t="str">
        <f>IF(EH$1="","",IF($B23="","",IF(EJ23="","",IF(EK$2="ID/Crachá","ID?",IF(EH$3="Função","Função?",(EJ23*$F23)*((1+IF($E23&lt;parametros!$S$3,parametros!$S$13,IF($E23&lt;parametros!$T$3,parametros!$T$13,parametros!$U$13)))-'1_geral'!$F23))))))</f>
        <v/>
      </c>
      <c r="EM23" s="63"/>
      <c r="EN23" s="31" t="str">
        <f>IF(EM$1="","",IF($B23="","",IF(EM23="","",IF(EP$2="ID/Crachá","ID?",IF(EM$3="Função","Função?",(EM23*$F23)*(1+IF($E23&lt;parametros!$I$3,parametros!$I$13,IF($E23&lt;parametros!$J$3,parametros!$J$13,parametros!$K$13))))))))</f>
        <v/>
      </c>
      <c r="EO23" s="57"/>
      <c r="EP23" s="31" t="str">
        <f>IF(EM$1="","",IF($B23="","",IF(EO23="","",IF(EP$2="ID/Crachá","ID?",IF(EM$3="Função","Função?",(EO23*$F23)*((1+IF($E23&lt;parametros!$S$3,parametros!$S$13,IF($E23&lt;parametros!$T$3,parametros!$T$13,parametros!$U$13)))-'1_geral'!$F23))))))</f>
        <v/>
      </c>
      <c r="ER23" s="63"/>
      <c r="ES23" s="31" t="str">
        <f>IF(ER$1="","",IF($B23="","",IF(ER23="","",IF(EU$2="ID/Crachá","ID?",IF(ER$3="Função","Função?",(ER23*$F23)*(1+IF($E23&lt;parametros!$I$3,parametros!$I$13,IF($E23&lt;parametros!$J$3,parametros!$J$13,parametros!$K$13))))))))</f>
        <v/>
      </c>
      <c r="ET23" s="57"/>
      <c r="EU23" s="31" t="str">
        <f>IF(ER$1="","",IF($B23="","",IF(ET23="","",IF(EU$2="ID/Crachá","ID?",IF(ER$3="Função","Função?",(ET23*$F23)*((1+IF($E23&lt;parametros!$S$3,parametros!$S$13,IF($E23&lt;parametros!$T$3,parametros!$T$13,parametros!$U$13)))-'1_geral'!$F23))))))</f>
        <v/>
      </c>
      <c r="EW23" s="63"/>
      <c r="EX23" s="31" t="str">
        <f>IF(EW$1="","",IF($B23="","",IF(EW23="","",IF(EZ$2="ID/Crachá","ID?",IF(EW$3="Função","Função?",(EW23*$F23)*(1+IF($E23&lt;parametros!$I$3,parametros!$I$13,IF($E23&lt;parametros!$J$3,parametros!$J$13,parametros!$K$13))))))))</f>
        <v/>
      </c>
      <c r="EY23" s="57"/>
      <c r="EZ23" s="31" t="str">
        <f>IF(EW$1="","",IF($B23="","",IF(EY23="","",IF(EZ$2="ID/Crachá","ID?",IF(EW$3="Função","Função?",(EY23*$F23)*((1+IF($E23&lt;parametros!$S$3,parametros!$S$13,IF($E23&lt;parametros!$T$3,parametros!$T$13,parametros!$U$13)))-'1_geral'!$F23))))))</f>
        <v/>
      </c>
      <c r="FB23" s="63"/>
      <c r="FC23" s="31" t="str">
        <f>IF(FB$1="","",IF($B23="","",IF(FB23="","",IF(FE$2="ID/Crachá","ID?",IF(FB$3="Função","Função?",(FB23*$F23)*(1+IF($E23&lt;parametros!$I$3,parametros!$I$13,IF($E23&lt;parametros!$J$3,parametros!$J$13,parametros!$K$13))))))))</f>
        <v/>
      </c>
      <c r="FD23" s="57"/>
      <c r="FE23" s="31" t="str">
        <f>IF(FB$1="","",IF($B23="","",IF(FD23="","",IF(FE$2="ID/Crachá","ID?",IF(FB$3="Função","Função?",(FD23*$F23)*((1+IF($E23&lt;parametros!$S$3,parametros!$S$13,IF($E23&lt;parametros!$T$3,parametros!$T$13,parametros!$U$13)))-'1_geral'!$F23))))))</f>
        <v/>
      </c>
      <c r="FG23" s="80" t="str">
        <f t="shared" si="8"/>
        <v/>
      </c>
      <c r="FH23" s="102" t="str">
        <f t="shared" si="3"/>
        <v/>
      </c>
      <c r="FI23" s="31" t="str">
        <f t="shared" si="9"/>
        <v/>
      </c>
      <c r="FJ23" s="84" t="str">
        <f t="shared" si="4"/>
        <v/>
      </c>
      <c r="FK23" s="239" t="str">
        <f t="shared" si="10"/>
        <v/>
      </c>
      <c r="FL23" s="1"/>
    </row>
    <row r="24" spans="1:168" ht="15" customHeight="1" x14ac:dyDescent="0.25">
      <c r="A24" s="348" t="str">
        <f>IF('1_geral'!D24="","",'1_geral'!A24)</f>
        <v/>
      </c>
      <c r="B24" s="274" t="str">
        <f>IF('1_geral'!D24="","",'1_geral'!D24)</f>
        <v/>
      </c>
      <c r="C24" s="349" t="str">
        <f>IF(B24="","",1/VLOOKUP('1_geral'!G24,apoio!P:X,9,0))</f>
        <v/>
      </c>
      <c r="D24" s="266" t="str">
        <f>IF(B24="","",'1_geral'!J24)</f>
        <v/>
      </c>
      <c r="E24" s="472" t="str">
        <f>IF(B24="","",'1_geral'!M24*'1_geral'!L24)</f>
        <v/>
      </c>
      <c r="F24" s="266" t="str">
        <f>IF(B24="","",D24*E24*C24*'1_geral'!N24)</f>
        <v/>
      </c>
      <c r="G24" s="266" t="str">
        <f t="shared" si="5"/>
        <v/>
      </c>
      <c r="H24" s="60" t="str">
        <f t="shared" si="6"/>
        <v/>
      </c>
      <c r="I24" s="350" t="str">
        <f t="shared" si="7"/>
        <v/>
      </c>
      <c r="J24" s="65" t="str">
        <f t="shared" si="1"/>
        <v/>
      </c>
      <c r="K24" s="60" t="str">
        <f t="shared" si="2"/>
        <v/>
      </c>
      <c r="M24" s="43"/>
      <c r="N24" s="64" t="str">
        <f>IF(M$1="","",IF($B24="","",IF(M24="","",IF(P$2="ID/Crachá","ID?",IF(M$3="Função","Função?",(M24*$F24)*(1+IF($E24&lt;parametros!$I$3,parametros!$I$13,IF($E24&lt;parametros!$J$3,parametros!$J$13,parametros!$K$13))))))))</f>
        <v/>
      </c>
      <c r="O24" s="58"/>
      <c r="P24" s="66" t="str">
        <f>IF(M$1="","",IF($B24="","",IF(O24="","",IF(P$2="ID/Crachá","ID?",IF(M$3="Função","Função?",(O24*$F24)*((1+IF($E24&lt;parametros!$S$3,parametros!$S$13,IF($E24&lt;parametros!$T$3,parametros!$T$13,parametros!$U$13)))-'1_geral'!$F24))))))</f>
        <v/>
      </c>
      <c r="R24" s="43"/>
      <c r="S24" s="64" t="str">
        <f>IF(R$1="","",IF($B24="","",IF(R24="","",IF(U$2="ID/Crachá","ID?",IF(R$3="Função","Função?",(R24*$F24)*(1+IF($E24&lt;parametros!$I$3,parametros!$I$13,IF($E24&lt;parametros!$J$3,parametros!$J$13,parametros!$K$13))))))))</f>
        <v/>
      </c>
      <c r="T24" s="58"/>
      <c r="U24" s="66" t="str">
        <f>IF(R$1="","",IF($B24="","",IF(T24="","",IF(U$2="ID/Crachá","ID?",IF(R$3="Função","Função?",(T24*$F24)*((1+IF($E24&lt;parametros!$S$3,parametros!$S$13,IF($E24&lt;parametros!$T$3,parametros!$T$13,parametros!$U$13)))-'1_geral'!$F24))))))</f>
        <v/>
      </c>
      <c r="W24" s="43"/>
      <c r="X24" s="64" t="str">
        <f>IF(W$1="","",IF($B24="","",IF(W24="","",IF(Z$2="ID/Crachá","ID?",IF(W$3="Função","Função?",(W24*$F24)*(1+IF($E24&lt;parametros!$I$3,parametros!$I$13,IF($E24&lt;parametros!$J$3,parametros!$J$13,parametros!$K$13))))))))</f>
        <v/>
      </c>
      <c r="Y24" s="58"/>
      <c r="Z24" s="66" t="str">
        <f>IF(W$1="","",IF($B24="","",IF(Y24="","",IF(Z$2="ID/Crachá","ID?",IF(W$3="Função","Função?",(Y24*$F24)*((1+IF($E24&lt;parametros!$S$3,parametros!$S$13,IF($E24&lt;parametros!$T$3,parametros!$T$13,parametros!$U$13)))-'1_geral'!$F24))))))</f>
        <v/>
      </c>
      <c r="AB24" s="43"/>
      <c r="AC24" s="64" t="str">
        <f>IF(AB$1="","",IF($B24="","",IF(AB24="","",IF(AE$2="ID/Crachá","ID?",IF(AB$3="Função","Função?",(AB24*$F24)*(1+IF($E24&lt;parametros!$I$3,parametros!$I$13,IF($E24&lt;parametros!$J$3,parametros!$J$13,parametros!$K$13))))))))</f>
        <v/>
      </c>
      <c r="AD24" s="58"/>
      <c r="AE24" s="66" t="str">
        <f>IF(AB$1="","",IF($B24="","",IF(AD24="","",IF(AE$2="ID/Crachá","ID?",IF(AB$3="Função","Função?",(AD24*$F24)*((1+IF($E24&lt;parametros!$S$3,parametros!$S$13,IF($E24&lt;parametros!$T$3,parametros!$T$13,parametros!$U$13)))-'1_geral'!$F24))))))</f>
        <v/>
      </c>
      <c r="AG24" s="43"/>
      <c r="AH24" s="64" t="str">
        <f>IF(AG$1="","",IF($B24="","",IF(AG24="","",IF(AJ$2="ID/Crachá","ID?",IF(AG$3="Função","Função?",(AG24*$F24)*(1+IF($E24&lt;parametros!$I$3,parametros!$I$13,IF($E24&lt;parametros!$J$3,parametros!$J$13,parametros!$K$13))))))))</f>
        <v/>
      </c>
      <c r="AI24" s="58"/>
      <c r="AJ24" s="66" t="str">
        <f>IF(AG$1="","",IF($B24="","",IF(AI24="","",IF(AJ$2="ID/Crachá","ID?",IF(AG$3="Função","Função?",(AI24*$F24)*((1+IF($E24&lt;parametros!$S$3,parametros!$S$13,IF($E24&lt;parametros!$T$3,parametros!$T$13,parametros!$U$13)))-'1_geral'!$F24))))))</f>
        <v/>
      </c>
      <c r="AL24" s="43"/>
      <c r="AM24" s="64" t="str">
        <f>IF(AL$1="","",IF($B24="","",IF(AL24="","",IF(AO$2="ID/Crachá","ID?",IF(AL$3="Função","Função?",(AL24*$F24)*(1+IF($E24&lt;parametros!$I$3,parametros!$I$13,IF($E24&lt;parametros!$J$3,parametros!$J$13,parametros!$K$13))))))))</f>
        <v/>
      </c>
      <c r="AN24" s="58"/>
      <c r="AO24" s="66" t="str">
        <f>IF(AL$1="","",IF($B24="","",IF(AN24="","",IF(AO$2="ID/Crachá","ID?",IF(AL$3="Função","Função?",(AN24*$F24)*((1+IF($E24&lt;parametros!$S$3,parametros!$S$13,IF($E24&lt;parametros!$T$3,parametros!$T$13,parametros!$U$13)))-'1_geral'!$F24))))))</f>
        <v/>
      </c>
      <c r="AQ24" s="43"/>
      <c r="AR24" s="64" t="str">
        <f>IF(AQ$1="","",IF($B24="","",IF(AQ24="","",IF(AT$2="ID/Crachá","ID?",IF(AQ$3="Função","Função?",(AQ24*$F24)*(1+IF($E24&lt;parametros!$I$3,parametros!$I$13,IF($E24&lt;parametros!$J$3,parametros!$J$13,parametros!$K$13))))))))</f>
        <v/>
      </c>
      <c r="AS24" s="58"/>
      <c r="AT24" s="66" t="str">
        <f>IF(AQ$1="","",IF($B24="","",IF(AS24="","",IF(AT$2="ID/Crachá","ID?",IF(AQ$3="Função","Função?",(AS24*$F24)*((1+IF($E24&lt;parametros!$S$3,parametros!$S$13,IF($E24&lt;parametros!$T$3,parametros!$T$13,parametros!$U$13)))-'1_geral'!$F24))))))</f>
        <v/>
      </c>
      <c r="AV24" s="43"/>
      <c r="AW24" s="64" t="str">
        <f>IF(AV$1="","",IF($B24="","",IF(AV24="","",IF(AY$2="ID/Crachá","ID?",IF(AV$3="Função","Função?",(AV24*$F24)*(1+IF($E24&lt;parametros!$I$3,parametros!$I$13,IF($E24&lt;parametros!$J$3,parametros!$J$13,parametros!$K$13))))))))</f>
        <v/>
      </c>
      <c r="AX24" s="58"/>
      <c r="AY24" s="66" t="str">
        <f>IF(AV$1="","",IF($B24="","",IF(AX24="","",IF(AY$2="ID/Crachá","ID?",IF(AV$3="Função","Função?",(AX24*$F24)*((1+IF($E24&lt;parametros!$S$3,parametros!$S$13,IF($E24&lt;parametros!$T$3,parametros!$T$13,parametros!$U$13)))-'1_geral'!$F24))))))</f>
        <v/>
      </c>
      <c r="BA24" s="43"/>
      <c r="BB24" s="64" t="str">
        <f>IF(BA$1="","",IF($B24="","",IF(BA24="","",IF(BD$2="ID/Crachá","ID?",IF(BA$3="Função","Função?",(BA24*$F24)*(1+IF($E24&lt;parametros!$I$3,parametros!$I$13,IF($E24&lt;parametros!$J$3,parametros!$J$13,parametros!$K$13))))))))</f>
        <v/>
      </c>
      <c r="BC24" s="58"/>
      <c r="BD24" s="66" t="str">
        <f>IF(BA$1="","",IF($B24="","",IF(BC24="","",IF(BD$2="ID/Crachá","ID?",IF(BA$3="Função","Função?",(BC24*$F24)*((1+IF($E24&lt;parametros!$S$3,parametros!$S$13,IF($E24&lt;parametros!$T$3,parametros!$T$13,parametros!$U$13)))-'1_geral'!$F24))))))</f>
        <v/>
      </c>
      <c r="BF24" s="43"/>
      <c r="BG24" s="64" t="str">
        <f>IF(BF$1="","",IF($B24="","",IF(BF24="","",IF(BI$2="ID/Crachá","ID?",IF(BF$3="Função","Função?",(BF24*$F24)*(1+IF($E24&lt;parametros!$I$3,parametros!$I$13,IF($E24&lt;parametros!$J$3,parametros!$J$13,parametros!$K$13))))))))</f>
        <v/>
      </c>
      <c r="BH24" s="58"/>
      <c r="BI24" s="66" t="str">
        <f>IF(BF$1="","",IF($B24="","",IF(BH24="","",IF(BI$2="ID/Crachá","ID?",IF(BF$3="Função","Função?",(BH24*$F24)*((1+IF($E24&lt;parametros!$S$3,parametros!$S$13,IF($E24&lt;parametros!$T$3,parametros!$T$13,parametros!$U$13)))-'1_geral'!$F24))))))</f>
        <v/>
      </c>
      <c r="BK24" s="43"/>
      <c r="BL24" s="64" t="str">
        <f>IF(BK$1="","",IF($B24="","",IF(BK24="","",IF(BN$2="ID/Crachá","ID?",IF(BK$3="Função","Função?",(BK24*$F24)*(1+IF($E24&lt;parametros!$I$3,parametros!$I$13,IF($E24&lt;parametros!$J$3,parametros!$J$13,parametros!$K$13))))))))</f>
        <v/>
      </c>
      <c r="BM24" s="58"/>
      <c r="BN24" s="66" t="str">
        <f>IF(BK$1="","",IF($B24="","",IF(BM24="","",IF(BN$2="ID/Crachá","ID?",IF(BK$3="Função","Função?",(BM24*$F24)*((1+IF($E24&lt;parametros!$S$3,parametros!$S$13,IF($E24&lt;parametros!$T$3,parametros!$T$13,parametros!$U$13)))-'1_geral'!$F24))))))</f>
        <v/>
      </c>
      <c r="BP24" s="43"/>
      <c r="BQ24" s="64" t="str">
        <f>IF(BP$1="","",IF($B24="","",IF(BP24="","",IF(BS$2="ID/Crachá","ID?",IF(BP$3="Função","Função?",(BP24*$F24)*(1+IF($E24&lt;parametros!$I$3,parametros!$I$13,IF($E24&lt;parametros!$J$3,parametros!$J$13,parametros!$K$13))))))))</f>
        <v/>
      </c>
      <c r="BR24" s="58"/>
      <c r="BS24" s="66" t="str">
        <f>IF(BP$1="","",IF($B24="","",IF(BR24="","",IF(BS$2="ID/Crachá","ID?",IF(BP$3="Função","Função?",(BR24*$F24)*((1+IF($E24&lt;parametros!$S$3,parametros!$S$13,IF($E24&lt;parametros!$T$3,parametros!$T$13,parametros!$U$13)))-'1_geral'!$F24))))))</f>
        <v/>
      </c>
      <c r="BU24" s="43"/>
      <c r="BV24" s="64" t="str">
        <f>IF(BU$1="","",IF($B24="","",IF(BU24="","",IF(BX$2="ID/Crachá","ID?",IF(BU$3="Função","Função?",(BU24*$F24)*(1+IF($E24&lt;parametros!$I$3,parametros!$I$13,IF($E24&lt;parametros!$J$3,parametros!$J$13,parametros!$K$13))))))))</f>
        <v/>
      </c>
      <c r="BW24" s="58"/>
      <c r="BX24" s="66" t="str">
        <f>IF(BU$1="","",IF($B24="","",IF(BW24="","",IF(BX$2="ID/Crachá","ID?",IF(BU$3="Função","Função?",(BW24*$F24)*((1+IF($E24&lt;parametros!$S$3,parametros!$S$13,IF($E24&lt;parametros!$T$3,parametros!$T$13,parametros!$U$13)))-'1_geral'!$F24))))))</f>
        <v/>
      </c>
      <c r="BZ24" s="43"/>
      <c r="CA24" s="64" t="str">
        <f>IF(BZ$1="","",IF($B24="","",IF(BZ24="","",IF(CC$2="ID/Crachá","ID?",IF(BZ$3="Função","Função?",(BZ24*$F24)*(1+IF($E24&lt;parametros!$I$3,parametros!$I$13,IF($E24&lt;parametros!$J$3,parametros!$J$13,parametros!$K$13))))))))</f>
        <v/>
      </c>
      <c r="CB24" s="58"/>
      <c r="CC24" s="66" t="str">
        <f>IF(BZ$1="","",IF($B24="","",IF(CB24="","",IF(CC$2="ID/Crachá","ID?",IF(BZ$3="Função","Função?",(CB24*$F24)*((1+IF($E24&lt;parametros!$S$3,parametros!$S$13,IF($E24&lt;parametros!$T$3,parametros!$T$13,parametros!$U$13)))-'1_geral'!$F24))))))</f>
        <v/>
      </c>
      <c r="CE24" s="43"/>
      <c r="CF24" s="64" t="str">
        <f>IF(CE$1="","",IF($B24="","",IF(CE24="","",IF(CH$2="ID/Crachá","ID?",IF(CE$3="Função","Função?",(CE24*$F24)*(1+IF($E24&lt;parametros!$I$3,parametros!$I$13,IF($E24&lt;parametros!$J$3,parametros!$J$13,parametros!$K$13))))))))</f>
        <v/>
      </c>
      <c r="CG24" s="58"/>
      <c r="CH24" s="66" t="str">
        <f>IF(CE$1="","",IF($B24="","",IF(CG24="","",IF(CH$2="ID/Crachá","ID?",IF(CE$3="Função","Função?",(CG24*$F24)*((1+IF($E24&lt;parametros!$S$3,parametros!$S$13,IF($E24&lt;parametros!$T$3,parametros!$T$13,parametros!$U$13)))-'1_geral'!$F24))))))</f>
        <v/>
      </c>
      <c r="CJ24" s="43"/>
      <c r="CK24" s="64" t="str">
        <f>IF(CJ$1="","",IF($B24="","",IF(CJ24="","",IF(CM$2="ID/Crachá","ID?",IF(CJ$3="Função","Função?",(CJ24*$F24)*(1+IF($E24&lt;parametros!$I$3,parametros!$I$13,IF($E24&lt;parametros!$J$3,parametros!$J$13,parametros!$K$13))))))))</f>
        <v/>
      </c>
      <c r="CL24" s="58"/>
      <c r="CM24" s="66" t="str">
        <f>IF(CJ$1="","",IF($B24="","",IF(CL24="","",IF(CM$2="ID/Crachá","ID?",IF(CJ$3="Função","Função?",(CL24*$F24)*((1+IF($E24&lt;parametros!$S$3,parametros!$S$13,IF($E24&lt;parametros!$T$3,parametros!$T$13,parametros!$U$13)))-'1_geral'!$F24))))))</f>
        <v/>
      </c>
      <c r="CO24" s="43"/>
      <c r="CP24" s="64" t="str">
        <f>IF(CO$1="","",IF($B24="","",IF(CO24="","",IF(CR$2="ID/Crachá","ID?",IF(CO$3="Função","Função?",(CO24*$F24)*(1+IF($E24&lt;parametros!$I$3,parametros!$I$13,IF($E24&lt;parametros!$J$3,parametros!$J$13,parametros!$K$13))))))))</f>
        <v/>
      </c>
      <c r="CQ24" s="58"/>
      <c r="CR24" s="66" t="str">
        <f>IF(CO$1="","",IF($B24="","",IF(CQ24="","",IF(CR$2="ID/Crachá","ID?",IF(CO$3="Função","Função?",(CQ24*$F24)*((1+IF($E24&lt;parametros!$S$3,parametros!$S$13,IF($E24&lt;parametros!$T$3,parametros!$T$13,parametros!$U$13)))-'1_geral'!$F24))))))</f>
        <v/>
      </c>
      <c r="CT24" s="43"/>
      <c r="CU24" s="64" t="str">
        <f>IF(CT$1="","",IF($B24="","",IF(CT24="","",IF(CW$2="ID/Crachá","ID?",IF(CT$3="Função","Função?",(CT24*$F24)*(1+IF($E24&lt;parametros!$I$3,parametros!$I$13,IF($E24&lt;parametros!$J$3,parametros!$J$13,parametros!$K$13))))))))</f>
        <v/>
      </c>
      <c r="CV24" s="58"/>
      <c r="CW24" s="66" t="str">
        <f>IF(CT$1="","",IF($B24="","",IF(CV24="","",IF(CW$2="ID/Crachá","ID?",IF(CT$3="Função","Função?",(CV24*$F24)*((1+IF($E24&lt;parametros!$S$3,parametros!$S$13,IF($E24&lt;parametros!$T$3,parametros!$T$13,parametros!$U$13)))-'1_geral'!$F24))))))</f>
        <v/>
      </c>
      <c r="CY24" s="43"/>
      <c r="CZ24" s="64" t="str">
        <f>IF(CY$1="","",IF($B24="","",IF(CY24="","",IF(DB$2="ID/Crachá","ID?",IF(CY$3="Função","Função?",(CY24*$F24)*(1+IF($E24&lt;parametros!$I$3,parametros!$I$13,IF($E24&lt;parametros!$J$3,parametros!$J$13,parametros!$K$13))))))))</f>
        <v/>
      </c>
      <c r="DA24" s="58"/>
      <c r="DB24" s="66" t="str">
        <f>IF(CY$1="","",IF($B24="","",IF(DA24="","",IF(DB$2="ID/Crachá","ID?",IF(CY$3="Função","Função?",(DA24*$F24)*((1+IF($E24&lt;parametros!$S$3,parametros!$S$13,IF($E24&lt;parametros!$T$3,parametros!$T$13,parametros!$U$13)))-'1_geral'!$F24))))))</f>
        <v/>
      </c>
      <c r="DD24" s="43"/>
      <c r="DE24" s="64" t="str">
        <f>IF(DD$1="","",IF($B24="","",IF(DD24="","",IF(DG$2="ID/Crachá","ID?",IF(DD$3="Função","Função?",(DD24*$F24)*(1+IF($E24&lt;parametros!$I$3,parametros!$I$13,IF($E24&lt;parametros!$J$3,parametros!$J$13,parametros!$K$13))))))))</f>
        <v/>
      </c>
      <c r="DF24" s="58"/>
      <c r="DG24" s="66" t="str">
        <f>IF(DD$1="","",IF($B24="","",IF(DF24="","",IF(DG$2="ID/Crachá","ID?",IF(DD$3="Função","Função?",(DF24*$F24)*((1+IF($E24&lt;parametros!$S$3,parametros!$S$13,IF($E24&lt;parametros!$T$3,parametros!$T$13,parametros!$U$13)))-'1_geral'!$F24))))))</f>
        <v/>
      </c>
      <c r="DI24" s="43"/>
      <c r="DJ24" s="64" t="str">
        <f>IF(DI$1="","",IF($B24="","",IF(DI24="","",IF(DL$2="ID/Crachá","ID?",IF(DI$3="Função","Função?",(DI24*$F24)*(1+IF($E24&lt;parametros!$I$3,parametros!$I$13,IF($E24&lt;parametros!$J$3,parametros!$J$13,parametros!$K$13))))))))</f>
        <v/>
      </c>
      <c r="DK24" s="58"/>
      <c r="DL24" s="66" t="str">
        <f>IF(DI$1="","",IF($B24="","",IF(DK24="","",IF(DL$2="ID/Crachá","ID?",IF(DI$3="Função","Função?",(DK24*$F24)*((1+IF($E24&lt;parametros!$S$3,parametros!$S$13,IF($E24&lt;parametros!$T$3,parametros!$T$13,parametros!$U$13)))-'1_geral'!$F24))))))</f>
        <v/>
      </c>
      <c r="DN24" s="43"/>
      <c r="DO24" s="64" t="str">
        <f>IF(DN$1="","",IF($B24="","",IF(DN24="","",IF(DQ$2="ID/Crachá","ID?",IF(DN$3="Função","Função?",(DN24*$F24)*(1+IF($E24&lt;parametros!$I$3,parametros!$I$13,IF($E24&lt;parametros!$J$3,parametros!$J$13,parametros!$K$13))))))))</f>
        <v/>
      </c>
      <c r="DP24" s="58"/>
      <c r="DQ24" s="66" t="str">
        <f>IF(DN$1="","",IF($B24="","",IF(DP24="","",IF(DQ$2="ID/Crachá","ID?",IF(DN$3="Função","Função?",(DP24*$F24)*((1+IF($E24&lt;parametros!$S$3,parametros!$S$13,IF($E24&lt;parametros!$T$3,parametros!$T$13,parametros!$U$13)))-'1_geral'!$F24))))))</f>
        <v/>
      </c>
      <c r="DS24" s="43"/>
      <c r="DT24" s="64" t="str">
        <f>IF(DS$1="","",IF($B24="","",IF(DS24="","",IF(DV$2="ID/Crachá","ID?",IF(DS$3="Função","Função?",(DS24*$F24)*(1+IF($E24&lt;parametros!$I$3,parametros!$I$13,IF($E24&lt;parametros!$J$3,parametros!$J$13,parametros!$K$13))))))))</f>
        <v/>
      </c>
      <c r="DU24" s="58"/>
      <c r="DV24" s="66" t="str">
        <f>IF(DS$1="","",IF($B24="","",IF(DU24="","",IF(DV$2="ID/Crachá","ID?",IF(DS$3="Função","Função?",(DU24*$F24)*((1+IF($E24&lt;parametros!$S$3,parametros!$S$13,IF($E24&lt;parametros!$T$3,parametros!$T$13,parametros!$U$13)))-'1_geral'!$F24))))))</f>
        <v/>
      </c>
      <c r="DX24" s="43"/>
      <c r="DY24" s="64" t="str">
        <f>IF(DX$1="","",IF($B24="","",IF(DX24="","",IF(EA$2="ID/Crachá","ID?",IF(DX$3="Função","Função?",(DX24*$F24)*(1+IF($E24&lt;parametros!$I$3,parametros!$I$13,IF($E24&lt;parametros!$J$3,parametros!$J$13,parametros!$K$13))))))))</f>
        <v/>
      </c>
      <c r="DZ24" s="58"/>
      <c r="EA24" s="66" t="str">
        <f>IF(DX$1="","",IF($B24="","",IF(DZ24="","",IF(EA$2="ID/Crachá","ID?",IF(DX$3="Função","Função?",(DZ24*$F24)*((1+IF($E24&lt;parametros!$S$3,parametros!$S$13,IF($E24&lt;parametros!$T$3,parametros!$T$13,parametros!$U$13)))-'1_geral'!$F24))))))</f>
        <v/>
      </c>
      <c r="EC24" s="43"/>
      <c r="ED24" s="64" t="str">
        <f>IF(EC$1="","",IF($B24="","",IF(EC24="","",IF(EF$2="ID/Crachá","ID?",IF(EC$3="Função","Função?",(EC24*$F24)*(1+IF($E24&lt;parametros!$I$3,parametros!$I$13,IF($E24&lt;parametros!$J$3,parametros!$J$13,parametros!$K$13))))))))</f>
        <v/>
      </c>
      <c r="EE24" s="58"/>
      <c r="EF24" s="66" t="str">
        <f>IF(EC$1="","",IF($B24="","",IF(EE24="","",IF(EF$2="ID/Crachá","ID?",IF(EC$3="Função","Função?",(EE24*$F24)*((1+IF($E24&lt;parametros!$S$3,parametros!$S$13,IF($E24&lt;parametros!$T$3,parametros!$T$13,parametros!$U$13)))-'1_geral'!$F24))))))</f>
        <v/>
      </c>
      <c r="EH24" s="43"/>
      <c r="EI24" s="64" t="str">
        <f>IF(EH$1="","",IF($B24="","",IF(EH24="","",IF(EK$2="ID/Crachá","ID?",IF(EH$3="Função","Função?",(EH24*$F24)*(1+IF($E24&lt;parametros!$I$3,parametros!$I$13,IF($E24&lt;parametros!$J$3,parametros!$J$13,parametros!$K$13))))))))</f>
        <v/>
      </c>
      <c r="EJ24" s="58"/>
      <c r="EK24" s="66" t="str">
        <f>IF(EH$1="","",IF($B24="","",IF(EJ24="","",IF(EK$2="ID/Crachá","ID?",IF(EH$3="Função","Função?",(EJ24*$F24)*((1+IF($E24&lt;parametros!$S$3,parametros!$S$13,IF($E24&lt;parametros!$T$3,parametros!$T$13,parametros!$U$13)))-'1_geral'!$F24))))))</f>
        <v/>
      </c>
      <c r="EM24" s="43"/>
      <c r="EN24" s="64" t="str">
        <f>IF(EM$1="","",IF($B24="","",IF(EM24="","",IF(EP$2="ID/Crachá","ID?",IF(EM$3="Função","Função?",(EM24*$F24)*(1+IF($E24&lt;parametros!$I$3,parametros!$I$13,IF($E24&lt;parametros!$J$3,parametros!$J$13,parametros!$K$13))))))))</f>
        <v/>
      </c>
      <c r="EO24" s="58"/>
      <c r="EP24" s="66" t="str">
        <f>IF(EM$1="","",IF($B24="","",IF(EO24="","",IF(EP$2="ID/Crachá","ID?",IF(EM$3="Função","Função?",(EO24*$F24)*((1+IF($E24&lt;parametros!$S$3,parametros!$S$13,IF($E24&lt;parametros!$T$3,parametros!$T$13,parametros!$U$13)))-'1_geral'!$F24))))))</f>
        <v/>
      </c>
      <c r="ER24" s="43"/>
      <c r="ES24" s="64" t="str">
        <f>IF(ER$1="","",IF($B24="","",IF(ER24="","",IF(EU$2="ID/Crachá","ID?",IF(ER$3="Função","Função?",(ER24*$F24)*(1+IF($E24&lt;parametros!$I$3,parametros!$I$13,IF($E24&lt;parametros!$J$3,parametros!$J$13,parametros!$K$13))))))))</f>
        <v/>
      </c>
      <c r="ET24" s="58"/>
      <c r="EU24" s="66" t="str">
        <f>IF(ER$1="","",IF($B24="","",IF(ET24="","",IF(EU$2="ID/Crachá","ID?",IF(ER$3="Função","Função?",(ET24*$F24)*((1+IF($E24&lt;parametros!$S$3,parametros!$S$13,IF($E24&lt;parametros!$T$3,parametros!$T$13,parametros!$U$13)))-'1_geral'!$F24))))))</f>
        <v/>
      </c>
      <c r="EW24" s="43"/>
      <c r="EX24" s="64" t="str">
        <f>IF(EW$1="","",IF($B24="","",IF(EW24="","",IF(EZ$2="ID/Crachá","ID?",IF(EW$3="Função","Função?",(EW24*$F24)*(1+IF($E24&lt;parametros!$I$3,parametros!$I$13,IF($E24&lt;parametros!$J$3,parametros!$J$13,parametros!$K$13))))))))</f>
        <v/>
      </c>
      <c r="EY24" s="58"/>
      <c r="EZ24" s="66" t="str">
        <f>IF(EW$1="","",IF($B24="","",IF(EY24="","",IF(EZ$2="ID/Crachá","ID?",IF(EW$3="Função","Função?",(EY24*$F24)*((1+IF($E24&lt;parametros!$S$3,parametros!$S$13,IF($E24&lt;parametros!$T$3,parametros!$T$13,parametros!$U$13)))-'1_geral'!$F24))))))</f>
        <v/>
      </c>
      <c r="FB24" s="43"/>
      <c r="FC24" s="64" t="str">
        <f>IF(FB$1="","",IF($B24="","",IF(FB24="","",IF(FE$2="ID/Crachá","ID?",IF(FB$3="Função","Função?",(FB24*$F24)*(1+IF($E24&lt;parametros!$I$3,parametros!$I$13,IF($E24&lt;parametros!$J$3,parametros!$J$13,parametros!$K$13))))))))</f>
        <v/>
      </c>
      <c r="FD24" s="58"/>
      <c r="FE24" s="66" t="str">
        <f>IF(FB$1="","",IF($B24="","",IF(FD24="","",IF(FE$2="ID/Crachá","ID?",IF(FB$3="Função","Função?",(FD24*$F24)*((1+IF($E24&lt;parametros!$S$3,parametros!$S$13,IF($E24&lt;parametros!$T$3,parametros!$T$13,parametros!$U$13)))-'1_geral'!$F24))))))</f>
        <v/>
      </c>
      <c r="FG24" s="81" t="str">
        <f t="shared" si="8"/>
        <v/>
      </c>
      <c r="FH24" s="103" t="str">
        <f t="shared" si="3"/>
        <v/>
      </c>
      <c r="FI24" s="73" t="str">
        <f t="shared" si="9"/>
        <v/>
      </c>
      <c r="FJ24" s="85" t="str">
        <f t="shared" si="4"/>
        <v/>
      </c>
      <c r="FK24" s="255" t="str">
        <f t="shared" si="10"/>
        <v/>
      </c>
      <c r="FL24" s="1"/>
    </row>
    <row r="25" spans="1:168" ht="15" customHeight="1" x14ac:dyDescent="0.25">
      <c r="A25" s="325" t="str">
        <f>IF('1_geral'!D25="","",'1_geral'!A25)</f>
        <v/>
      </c>
      <c r="B25" s="114" t="str">
        <f>IF('1_geral'!D25="","",'1_geral'!D25)</f>
        <v/>
      </c>
      <c r="C25" s="349" t="str">
        <f>IF(B25="","",1/VLOOKUP('1_geral'!G25,apoio!P:X,9,0))</f>
        <v/>
      </c>
      <c r="D25" s="351" t="str">
        <f>IF(B25="","",'1_geral'!J25)</f>
        <v/>
      </c>
      <c r="E25" s="473" t="str">
        <f>IF(B25="","",'1_geral'!M25*'1_geral'!L25)</f>
        <v/>
      </c>
      <c r="F25" s="351" t="str">
        <f>IF(B25="","",D25*E25*C25*'1_geral'!N25)</f>
        <v/>
      </c>
      <c r="G25" s="351" t="str">
        <f t="shared" si="5"/>
        <v/>
      </c>
      <c r="H25" s="61" t="str">
        <f t="shared" si="6"/>
        <v/>
      </c>
      <c r="I25" s="350" t="str">
        <f t="shared" si="7"/>
        <v/>
      </c>
      <c r="J25" s="67" t="str">
        <f t="shared" si="1"/>
        <v/>
      </c>
      <c r="K25" s="61" t="str">
        <f t="shared" si="2"/>
        <v/>
      </c>
      <c r="M25" s="63"/>
      <c r="N25" s="31" t="str">
        <f>IF(M$1="","",IF($B25="","",IF(M25="","",IF(P$2="ID/Crachá","ID?",IF(M$3="Função","Função?",(M25*$F25)*(1+IF($E25&lt;parametros!$I$3,parametros!$I$13,IF($E25&lt;parametros!$J$3,parametros!$J$13,parametros!$K$13))))))))</f>
        <v/>
      </c>
      <c r="O25" s="57"/>
      <c r="P25" s="31" t="str">
        <f>IF(M$1="","",IF($B25="","",IF(O25="","",IF(P$2="ID/Crachá","ID?",IF(M$3="Função","Função?",(O25*$F25)*((1+IF($E25&lt;parametros!$S$3,parametros!$S$13,IF($E25&lt;parametros!$T$3,parametros!$T$13,parametros!$U$13)))-'1_geral'!$F25))))))</f>
        <v/>
      </c>
      <c r="R25" s="63"/>
      <c r="S25" s="31" t="str">
        <f>IF(R$1="","",IF($B25="","",IF(R25="","",IF(U$2="ID/Crachá","ID?",IF(R$3="Função","Função?",(R25*$F25)*(1+IF($E25&lt;parametros!$I$3,parametros!$I$13,IF($E25&lt;parametros!$J$3,parametros!$J$13,parametros!$K$13))))))))</f>
        <v/>
      </c>
      <c r="T25" s="57"/>
      <c r="U25" s="31" t="str">
        <f>IF(R$1="","",IF($B25="","",IF(T25="","",IF(U$2="ID/Crachá","ID?",IF(R$3="Função","Função?",(T25*$F25)*((1+IF($E25&lt;parametros!$S$3,parametros!$S$13,IF($E25&lt;parametros!$T$3,parametros!$T$13,parametros!$U$13)))-'1_geral'!$F25))))))</f>
        <v/>
      </c>
      <c r="W25" s="63"/>
      <c r="X25" s="31" t="str">
        <f>IF(W$1="","",IF($B25="","",IF(W25="","",IF(Z$2="ID/Crachá","ID?",IF(W$3="Função","Função?",(W25*$F25)*(1+IF($E25&lt;parametros!$I$3,parametros!$I$13,IF($E25&lt;parametros!$J$3,parametros!$J$13,parametros!$K$13))))))))</f>
        <v/>
      </c>
      <c r="Y25" s="57"/>
      <c r="Z25" s="31" t="str">
        <f>IF(W$1="","",IF($B25="","",IF(Y25="","",IF(Z$2="ID/Crachá","ID?",IF(W$3="Função","Função?",(Y25*$F25)*((1+IF($E25&lt;parametros!$S$3,parametros!$S$13,IF($E25&lt;parametros!$T$3,parametros!$T$13,parametros!$U$13)))-'1_geral'!$F25))))))</f>
        <v/>
      </c>
      <c r="AB25" s="63"/>
      <c r="AC25" s="31" t="str">
        <f>IF(AB$1="","",IF($B25="","",IF(AB25="","",IF(AE$2="ID/Crachá","ID?",IF(AB$3="Função","Função?",(AB25*$F25)*(1+IF($E25&lt;parametros!$I$3,parametros!$I$13,IF($E25&lt;parametros!$J$3,parametros!$J$13,parametros!$K$13))))))))</f>
        <v/>
      </c>
      <c r="AD25" s="57"/>
      <c r="AE25" s="31" t="str">
        <f>IF(AB$1="","",IF($B25="","",IF(AD25="","",IF(AE$2="ID/Crachá","ID?",IF(AB$3="Função","Função?",(AD25*$F25)*((1+IF($E25&lt;parametros!$S$3,parametros!$S$13,IF($E25&lt;parametros!$T$3,parametros!$T$13,parametros!$U$13)))-'1_geral'!$F25))))))</f>
        <v/>
      </c>
      <c r="AG25" s="63"/>
      <c r="AH25" s="31" t="str">
        <f>IF(AG$1="","",IF($B25="","",IF(AG25="","",IF(AJ$2="ID/Crachá","ID?",IF(AG$3="Função","Função?",(AG25*$F25)*(1+IF($E25&lt;parametros!$I$3,parametros!$I$13,IF($E25&lt;parametros!$J$3,parametros!$J$13,parametros!$K$13))))))))</f>
        <v/>
      </c>
      <c r="AI25" s="57"/>
      <c r="AJ25" s="31" t="str">
        <f>IF(AG$1="","",IF($B25="","",IF(AI25="","",IF(AJ$2="ID/Crachá","ID?",IF(AG$3="Função","Função?",(AI25*$F25)*((1+IF($E25&lt;parametros!$S$3,parametros!$S$13,IF($E25&lt;parametros!$T$3,parametros!$T$13,parametros!$U$13)))-'1_geral'!$F25))))))</f>
        <v/>
      </c>
      <c r="AL25" s="63"/>
      <c r="AM25" s="31" t="str">
        <f>IF(AL$1="","",IF($B25="","",IF(AL25="","",IF(AO$2="ID/Crachá","ID?",IF(AL$3="Função","Função?",(AL25*$F25)*(1+IF($E25&lt;parametros!$I$3,parametros!$I$13,IF($E25&lt;parametros!$J$3,parametros!$J$13,parametros!$K$13))))))))</f>
        <v/>
      </c>
      <c r="AN25" s="57"/>
      <c r="AO25" s="31" t="str">
        <f>IF(AL$1="","",IF($B25="","",IF(AN25="","",IF(AO$2="ID/Crachá","ID?",IF(AL$3="Função","Função?",(AN25*$F25)*((1+IF($E25&lt;parametros!$S$3,parametros!$S$13,IF($E25&lt;parametros!$T$3,parametros!$T$13,parametros!$U$13)))-'1_geral'!$F25))))))</f>
        <v/>
      </c>
      <c r="AQ25" s="63"/>
      <c r="AR25" s="31" t="str">
        <f>IF(AQ$1="","",IF($B25="","",IF(AQ25="","",IF(AT$2="ID/Crachá","ID?",IF(AQ$3="Função","Função?",(AQ25*$F25)*(1+IF($E25&lt;parametros!$I$3,parametros!$I$13,IF($E25&lt;parametros!$J$3,parametros!$J$13,parametros!$K$13))))))))</f>
        <v/>
      </c>
      <c r="AS25" s="57"/>
      <c r="AT25" s="31" t="str">
        <f>IF(AQ$1="","",IF($B25="","",IF(AS25="","",IF(AT$2="ID/Crachá","ID?",IF(AQ$3="Função","Função?",(AS25*$F25)*((1+IF($E25&lt;parametros!$S$3,parametros!$S$13,IF($E25&lt;parametros!$T$3,parametros!$T$13,parametros!$U$13)))-'1_geral'!$F25))))))</f>
        <v/>
      </c>
      <c r="AV25" s="63"/>
      <c r="AW25" s="31" t="str">
        <f>IF(AV$1="","",IF($B25="","",IF(AV25="","",IF(AY$2="ID/Crachá","ID?",IF(AV$3="Função","Função?",(AV25*$F25)*(1+IF($E25&lt;parametros!$I$3,parametros!$I$13,IF($E25&lt;parametros!$J$3,parametros!$J$13,parametros!$K$13))))))))</f>
        <v/>
      </c>
      <c r="AX25" s="57"/>
      <c r="AY25" s="31" t="str">
        <f>IF(AV$1="","",IF($B25="","",IF(AX25="","",IF(AY$2="ID/Crachá","ID?",IF(AV$3="Função","Função?",(AX25*$F25)*((1+IF($E25&lt;parametros!$S$3,parametros!$S$13,IF($E25&lt;parametros!$T$3,parametros!$T$13,parametros!$U$13)))-'1_geral'!$F25))))))</f>
        <v/>
      </c>
      <c r="BA25" s="63"/>
      <c r="BB25" s="31" t="str">
        <f>IF(BA$1="","",IF($B25="","",IF(BA25="","",IF(BD$2="ID/Crachá","ID?",IF(BA$3="Função","Função?",(BA25*$F25)*(1+IF($E25&lt;parametros!$I$3,parametros!$I$13,IF($E25&lt;parametros!$J$3,parametros!$J$13,parametros!$K$13))))))))</f>
        <v/>
      </c>
      <c r="BC25" s="57"/>
      <c r="BD25" s="31" t="str">
        <f>IF(BA$1="","",IF($B25="","",IF(BC25="","",IF(BD$2="ID/Crachá","ID?",IF(BA$3="Função","Função?",(BC25*$F25)*((1+IF($E25&lt;parametros!$S$3,parametros!$S$13,IF($E25&lt;parametros!$T$3,parametros!$T$13,parametros!$U$13)))-'1_geral'!$F25))))))</f>
        <v/>
      </c>
      <c r="BF25" s="63"/>
      <c r="BG25" s="31" t="str">
        <f>IF(BF$1="","",IF($B25="","",IF(BF25="","",IF(BI$2="ID/Crachá","ID?",IF(BF$3="Função","Função?",(BF25*$F25)*(1+IF($E25&lt;parametros!$I$3,parametros!$I$13,IF($E25&lt;parametros!$J$3,parametros!$J$13,parametros!$K$13))))))))</f>
        <v/>
      </c>
      <c r="BH25" s="57"/>
      <c r="BI25" s="31" t="str">
        <f>IF(BF$1="","",IF($B25="","",IF(BH25="","",IF(BI$2="ID/Crachá","ID?",IF(BF$3="Função","Função?",(BH25*$F25)*((1+IF($E25&lt;parametros!$S$3,parametros!$S$13,IF($E25&lt;parametros!$T$3,parametros!$T$13,parametros!$U$13)))-'1_geral'!$F25))))))</f>
        <v/>
      </c>
      <c r="BK25" s="63"/>
      <c r="BL25" s="31" t="str">
        <f>IF(BK$1="","",IF($B25="","",IF(BK25="","",IF(BN$2="ID/Crachá","ID?",IF(BK$3="Função","Função?",(BK25*$F25)*(1+IF($E25&lt;parametros!$I$3,parametros!$I$13,IF($E25&lt;parametros!$J$3,parametros!$J$13,parametros!$K$13))))))))</f>
        <v/>
      </c>
      <c r="BM25" s="57"/>
      <c r="BN25" s="31" t="str">
        <f>IF(BK$1="","",IF($B25="","",IF(BM25="","",IF(BN$2="ID/Crachá","ID?",IF(BK$3="Função","Função?",(BM25*$F25)*((1+IF($E25&lt;parametros!$S$3,parametros!$S$13,IF($E25&lt;parametros!$T$3,parametros!$T$13,parametros!$U$13)))-'1_geral'!$F25))))))</f>
        <v/>
      </c>
      <c r="BP25" s="63"/>
      <c r="BQ25" s="31" t="str">
        <f>IF(BP$1="","",IF($B25="","",IF(BP25="","",IF(BS$2="ID/Crachá","ID?",IF(BP$3="Função","Função?",(BP25*$F25)*(1+IF($E25&lt;parametros!$I$3,parametros!$I$13,IF($E25&lt;parametros!$J$3,parametros!$J$13,parametros!$K$13))))))))</f>
        <v/>
      </c>
      <c r="BR25" s="57"/>
      <c r="BS25" s="31" t="str">
        <f>IF(BP$1="","",IF($B25="","",IF(BR25="","",IF(BS$2="ID/Crachá","ID?",IF(BP$3="Função","Função?",(BR25*$F25)*((1+IF($E25&lt;parametros!$S$3,parametros!$S$13,IF($E25&lt;parametros!$T$3,parametros!$T$13,parametros!$U$13)))-'1_geral'!$F25))))))</f>
        <v/>
      </c>
      <c r="BU25" s="63"/>
      <c r="BV25" s="31" t="str">
        <f>IF(BU$1="","",IF($B25="","",IF(BU25="","",IF(BX$2="ID/Crachá","ID?",IF(BU$3="Função","Função?",(BU25*$F25)*(1+IF($E25&lt;parametros!$I$3,parametros!$I$13,IF($E25&lt;parametros!$J$3,parametros!$J$13,parametros!$K$13))))))))</f>
        <v/>
      </c>
      <c r="BW25" s="57"/>
      <c r="BX25" s="31" t="str">
        <f>IF(BU$1="","",IF($B25="","",IF(BW25="","",IF(BX$2="ID/Crachá","ID?",IF(BU$3="Função","Função?",(BW25*$F25)*((1+IF($E25&lt;parametros!$S$3,parametros!$S$13,IF($E25&lt;parametros!$T$3,parametros!$T$13,parametros!$U$13)))-'1_geral'!$F25))))))</f>
        <v/>
      </c>
      <c r="BZ25" s="63"/>
      <c r="CA25" s="31" t="str">
        <f>IF(BZ$1="","",IF($B25="","",IF(BZ25="","",IF(CC$2="ID/Crachá","ID?",IF(BZ$3="Função","Função?",(BZ25*$F25)*(1+IF($E25&lt;parametros!$I$3,parametros!$I$13,IF($E25&lt;parametros!$J$3,parametros!$J$13,parametros!$K$13))))))))</f>
        <v/>
      </c>
      <c r="CB25" s="57"/>
      <c r="CC25" s="31" t="str">
        <f>IF(BZ$1="","",IF($B25="","",IF(CB25="","",IF(CC$2="ID/Crachá","ID?",IF(BZ$3="Função","Função?",(CB25*$F25)*((1+IF($E25&lt;parametros!$S$3,parametros!$S$13,IF($E25&lt;parametros!$T$3,parametros!$T$13,parametros!$U$13)))-'1_geral'!$F25))))))</f>
        <v/>
      </c>
      <c r="CE25" s="63"/>
      <c r="CF25" s="31" t="str">
        <f>IF(CE$1="","",IF($B25="","",IF(CE25="","",IF(CH$2="ID/Crachá","ID?",IF(CE$3="Função","Função?",(CE25*$F25)*(1+IF($E25&lt;parametros!$I$3,parametros!$I$13,IF($E25&lt;parametros!$J$3,parametros!$J$13,parametros!$K$13))))))))</f>
        <v/>
      </c>
      <c r="CG25" s="57"/>
      <c r="CH25" s="31" t="str">
        <f>IF(CE$1="","",IF($B25="","",IF(CG25="","",IF(CH$2="ID/Crachá","ID?",IF(CE$3="Função","Função?",(CG25*$F25)*((1+IF($E25&lt;parametros!$S$3,parametros!$S$13,IF($E25&lt;parametros!$T$3,parametros!$T$13,parametros!$U$13)))-'1_geral'!$F25))))))</f>
        <v/>
      </c>
      <c r="CJ25" s="63"/>
      <c r="CK25" s="31" t="str">
        <f>IF(CJ$1="","",IF($B25="","",IF(CJ25="","",IF(CM$2="ID/Crachá","ID?",IF(CJ$3="Função","Função?",(CJ25*$F25)*(1+IF($E25&lt;parametros!$I$3,parametros!$I$13,IF($E25&lt;parametros!$J$3,parametros!$J$13,parametros!$K$13))))))))</f>
        <v/>
      </c>
      <c r="CL25" s="57"/>
      <c r="CM25" s="31" t="str">
        <f>IF(CJ$1="","",IF($B25="","",IF(CL25="","",IF(CM$2="ID/Crachá","ID?",IF(CJ$3="Função","Função?",(CL25*$F25)*((1+IF($E25&lt;parametros!$S$3,parametros!$S$13,IF($E25&lt;parametros!$T$3,parametros!$T$13,parametros!$U$13)))-'1_geral'!$F25))))))</f>
        <v/>
      </c>
      <c r="CO25" s="63"/>
      <c r="CP25" s="31" t="str">
        <f>IF(CO$1="","",IF($B25="","",IF(CO25="","",IF(CR$2="ID/Crachá","ID?",IF(CO$3="Função","Função?",(CO25*$F25)*(1+IF($E25&lt;parametros!$I$3,parametros!$I$13,IF($E25&lt;parametros!$J$3,parametros!$J$13,parametros!$K$13))))))))</f>
        <v/>
      </c>
      <c r="CQ25" s="57"/>
      <c r="CR25" s="31" t="str">
        <f>IF(CO$1="","",IF($B25="","",IF(CQ25="","",IF(CR$2="ID/Crachá","ID?",IF(CO$3="Função","Função?",(CQ25*$F25)*((1+IF($E25&lt;parametros!$S$3,parametros!$S$13,IF($E25&lt;parametros!$T$3,parametros!$T$13,parametros!$U$13)))-'1_geral'!$F25))))))</f>
        <v/>
      </c>
      <c r="CT25" s="63"/>
      <c r="CU25" s="31" t="str">
        <f>IF(CT$1="","",IF($B25="","",IF(CT25="","",IF(CW$2="ID/Crachá","ID?",IF(CT$3="Função","Função?",(CT25*$F25)*(1+IF($E25&lt;parametros!$I$3,parametros!$I$13,IF($E25&lt;parametros!$J$3,parametros!$J$13,parametros!$K$13))))))))</f>
        <v/>
      </c>
      <c r="CV25" s="57"/>
      <c r="CW25" s="31" t="str">
        <f>IF(CT$1="","",IF($B25="","",IF(CV25="","",IF(CW$2="ID/Crachá","ID?",IF(CT$3="Função","Função?",(CV25*$F25)*((1+IF($E25&lt;parametros!$S$3,parametros!$S$13,IF($E25&lt;parametros!$T$3,parametros!$T$13,parametros!$U$13)))-'1_geral'!$F25))))))</f>
        <v/>
      </c>
      <c r="CY25" s="63"/>
      <c r="CZ25" s="31" t="str">
        <f>IF(CY$1="","",IF($B25="","",IF(CY25="","",IF(DB$2="ID/Crachá","ID?",IF(CY$3="Função","Função?",(CY25*$F25)*(1+IF($E25&lt;parametros!$I$3,parametros!$I$13,IF($E25&lt;parametros!$J$3,parametros!$J$13,parametros!$K$13))))))))</f>
        <v/>
      </c>
      <c r="DA25" s="57"/>
      <c r="DB25" s="31" t="str">
        <f>IF(CY$1="","",IF($B25="","",IF(DA25="","",IF(DB$2="ID/Crachá","ID?",IF(CY$3="Função","Função?",(DA25*$F25)*((1+IF($E25&lt;parametros!$S$3,parametros!$S$13,IF($E25&lt;parametros!$T$3,parametros!$T$13,parametros!$U$13)))-'1_geral'!$F25))))))</f>
        <v/>
      </c>
      <c r="DD25" s="63"/>
      <c r="DE25" s="31" t="str">
        <f>IF(DD$1="","",IF($B25="","",IF(DD25="","",IF(DG$2="ID/Crachá","ID?",IF(DD$3="Função","Função?",(DD25*$F25)*(1+IF($E25&lt;parametros!$I$3,parametros!$I$13,IF($E25&lt;parametros!$J$3,parametros!$J$13,parametros!$K$13))))))))</f>
        <v/>
      </c>
      <c r="DF25" s="57"/>
      <c r="DG25" s="31" t="str">
        <f>IF(DD$1="","",IF($B25="","",IF(DF25="","",IF(DG$2="ID/Crachá","ID?",IF(DD$3="Função","Função?",(DF25*$F25)*((1+IF($E25&lt;parametros!$S$3,parametros!$S$13,IF($E25&lt;parametros!$T$3,parametros!$T$13,parametros!$U$13)))-'1_geral'!$F25))))))</f>
        <v/>
      </c>
      <c r="DI25" s="63"/>
      <c r="DJ25" s="31" t="str">
        <f>IF(DI$1="","",IF($B25="","",IF(DI25="","",IF(DL$2="ID/Crachá","ID?",IF(DI$3="Função","Função?",(DI25*$F25)*(1+IF($E25&lt;parametros!$I$3,parametros!$I$13,IF($E25&lt;parametros!$J$3,parametros!$J$13,parametros!$K$13))))))))</f>
        <v/>
      </c>
      <c r="DK25" s="57"/>
      <c r="DL25" s="31" t="str">
        <f>IF(DI$1="","",IF($B25="","",IF(DK25="","",IF(DL$2="ID/Crachá","ID?",IF(DI$3="Função","Função?",(DK25*$F25)*((1+IF($E25&lt;parametros!$S$3,parametros!$S$13,IF($E25&lt;parametros!$T$3,parametros!$T$13,parametros!$U$13)))-'1_geral'!$F25))))))</f>
        <v/>
      </c>
      <c r="DN25" s="63"/>
      <c r="DO25" s="31" t="str">
        <f>IF(DN$1="","",IF($B25="","",IF(DN25="","",IF(DQ$2="ID/Crachá","ID?",IF(DN$3="Função","Função?",(DN25*$F25)*(1+IF($E25&lt;parametros!$I$3,parametros!$I$13,IF($E25&lt;parametros!$J$3,parametros!$J$13,parametros!$K$13))))))))</f>
        <v/>
      </c>
      <c r="DP25" s="57"/>
      <c r="DQ25" s="31" t="str">
        <f>IF(DN$1="","",IF($B25="","",IF(DP25="","",IF(DQ$2="ID/Crachá","ID?",IF(DN$3="Função","Função?",(DP25*$F25)*((1+IF($E25&lt;parametros!$S$3,parametros!$S$13,IF($E25&lt;parametros!$T$3,parametros!$T$13,parametros!$U$13)))-'1_geral'!$F25))))))</f>
        <v/>
      </c>
      <c r="DS25" s="63"/>
      <c r="DT25" s="31" t="str">
        <f>IF(DS$1="","",IF($B25="","",IF(DS25="","",IF(DV$2="ID/Crachá","ID?",IF(DS$3="Função","Função?",(DS25*$F25)*(1+IF($E25&lt;parametros!$I$3,parametros!$I$13,IF($E25&lt;parametros!$J$3,parametros!$J$13,parametros!$K$13))))))))</f>
        <v/>
      </c>
      <c r="DU25" s="57"/>
      <c r="DV25" s="31" t="str">
        <f>IF(DS$1="","",IF($B25="","",IF(DU25="","",IF(DV$2="ID/Crachá","ID?",IF(DS$3="Função","Função?",(DU25*$F25)*((1+IF($E25&lt;parametros!$S$3,parametros!$S$13,IF($E25&lt;parametros!$T$3,parametros!$T$13,parametros!$U$13)))-'1_geral'!$F25))))))</f>
        <v/>
      </c>
      <c r="DX25" s="63"/>
      <c r="DY25" s="31" t="str">
        <f>IF(DX$1="","",IF($B25="","",IF(DX25="","",IF(EA$2="ID/Crachá","ID?",IF(DX$3="Função","Função?",(DX25*$F25)*(1+IF($E25&lt;parametros!$I$3,parametros!$I$13,IF($E25&lt;parametros!$J$3,parametros!$J$13,parametros!$K$13))))))))</f>
        <v/>
      </c>
      <c r="DZ25" s="57"/>
      <c r="EA25" s="31" t="str">
        <f>IF(DX$1="","",IF($B25="","",IF(DZ25="","",IF(EA$2="ID/Crachá","ID?",IF(DX$3="Função","Função?",(DZ25*$F25)*((1+IF($E25&lt;parametros!$S$3,parametros!$S$13,IF($E25&lt;parametros!$T$3,parametros!$T$13,parametros!$U$13)))-'1_geral'!$F25))))))</f>
        <v/>
      </c>
      <c r="EC25" s="63"/>
      <c r="ED25" s="31" t="str">
        <f>IF(EC$1="","",IF($B25="","",IF(EC25="","",IF(EF$2="ID/Crachá","ID?",IF(EC$3="Função","Função?",(EC25*$F25)*(1+IF($E25&lt;parametros!$I$3,parametros!$I$13,IF($E25&lt;parametros!$J$3,parametros!$J$13,parametros!$K$13))))))))</f>
        <v/>
      </c>
      <c r="EE25" s="57"/>
      <c r="EF25" s="31" t="str">
        <f>IF(EC$1="","",IF($B25="","",IF(EE25="","",IF(EF$2="ID/Crachá","ID?",IF(EC$3="Função","Função?",(EE25*$F25)*((1+IF($E25&lt;parametros!$S$3,parametros!$S$13,IF($E25&lt;parametros!$T$3,parametros!$T$13,parametros!$U$13)))-'1_geral'!$F25))))))</f>
        <v/>
      </c>
      <c r="EH25" s="63"/>
      <c r="EI25" s="31" t="str">
        <f>IF(EH$1="","",IF($B25="","",IF(EH25="","",IF(EK$2="ID/Crachá","ID?",IF(EH$3="Função","Função?",(EH25*$F25)*(1+IF($E25&lt;parametros!$I$3,parametros!$I$13,IF($E25&lt;parametros!$J$3,parametros!$J$13,parametros!$K$13))))))))</f>
        <v/>
      </c>
      <c r="EJ25" s="57"/>
      <c r="EK25" s="31" t="str">
        <f>IF(EH$1="","",IF($B25="","",IF(EJ25="","",IF(EK$2="ID/Crachá","ID?",IF(EH$3="Função","Função?",(EJ25*$F25)*((1+IF($E25&lt;parametros!$S$3,parametros!$S$13,IF($E25&lt;parametros!$T$3,parametros!$T$13,parametros!$U$13)))-'1_geral'!$F25))))))</f>
        <v/>
      </c>
      <c r="EM25" s="63"/>
      <c r="EN25" s="31" t="str">
        <f>IF(EM$1="","",IF($B25="","",IF(EM25="","",IF(EP$2="ID/Crachá","ID?",IF(EM$3="Função","Função?",(EM25*$F25)*(1+IF($E25&lt;parametros!$I$3,parametros!$I$13,IF($E25&lt;parametros!$J$3,parametros!$J$13,parametros!$K$13))))))))</f>
        <v/>
      </c>
      <c r="EO25" s="57"/>
      <c r="EP25" s="31" t="str">
        <f>IF(EM$1="","",IF($B25="","",IF(EO25="","",IF(EP$2="ID/Crachá","ID?",IF(EM$3="Função","Função?",(EO25*$F25)*((1+IF($E25&lt;parametros!$S$3,parametros!$S$13,IF($E25&lt;parametros!$T$3,parametros!$T$13,parametros!$U$13)))-'1_geral'!$F25))))))</f>
        <v/>
      </c>
      <c r="ER25" s="63"/>
      <c r="ES25" s="31" t="str">
        <f>IF(ER$1="","",IF($B25="","",IF(ER25="","",IF(EU$2="ID/Crachá","ID?",IF(ER$3="Função","Função?",(ER25*$F25)*(1+IF($E25&lt;parametros!$I$3,parametros!$I$13,IF($E25&lt;parametros!$J$3,parametros!$J$13,parametros!$K$13))))))))</f>
        <v/>
      </c>
      <c r="ET25" s="57"/>
      <c r="EU25" s="31" t="str">
        <f>IF(ER$1="","",IF($B25="","",IF(ET25="","",IF(EU$2="ID/Crachá","ID?",IF(ER$3="Função","Função?",(ET25*$F25)*((1+IF($E25&lt;parametros!$S$3,parametros!$S$13,IF($E25&lt;parametros!$T$3,parametros!$T$13,parametros!$U$13)))-'1_geral'!$F25))))))</f>
        <v/>
      </c>
      <c r="EW25" s="63"/>
      <c r="EX25" s="31" t="str">
        <f>IF(EW$1="","",IF($B25="","",IF(EW25="","",IF(EZ$2="ID/Crachá","ID?",IF(EW$3="Função","Função?",(EW25*$F25)*(1+IF($E25&lt;parametros!$I$3,parametros!$I$13,IF($E25&lt;parametros!$J$3,parametros!$J$13,parametros!$K$13))))))))</f>
        <v/>
      </c>
      <c r="EY25" s="57"/>
      <c r="EZ25" s="31" t="str">
        <f>IF(EW$1="","",IF($B25="","",IF(EY25="","",IF(EZ$2="ID/Crachá","ID?",IF(EW$3="Função","Função?",(EY25*$F25)*((1+IF($E25&lt;parametros!$S$3,parametros!$S$13,IF($E25&lt;parametros!$T$3,parametros!$T$13,parametros!$U$13)))-'1_geral'!$F25))))))</f>
        <v/>
      </c>
      <c r="FB25" s="63"/>
      <c r="FC25" s="31" t="str">
        <f>IF(FB$1="","",IF($B25="","",IF(FB25="","",IF(FE$2="ID/Crachá","ID?",IF(FB$3="Função","Função?",(FB25*$F25)*(1+IF($E25&lt;parametros!$I$3,parametros!$I$13,IF($E25&lt;parametros!$J$3,parametros!$J$13,parametros!$K$13))))))))</f>
        <v/>
      </c>
      <c r="FD25" s="57"/>
      <c r="FE25" s="31" t="str">
        <f>IF(FB$1="","",IF($B25="","",IF(FD25="","",IF(FE$2="ID/Crachá","ID?",IF(FB$3="Função","Função?",(FD25*$F25)*((1+IF($E25&lt;parametros!$S$3,parametros!$S$13,IF($E25&lt;parametros!$T$3,parametros!$T$13,parametros!$U$13)))-'1_geral'!$F25))))))</f>
        <v/>
      </c>
      <c r="FG25" s="80" t="str">
        <f t="shared" si="8"/>
        <v/>
      </c>
      <c r="FH25" s="102" t="str">
        <f t="shared" si="3"/>
        <v/>
      </c>
      <c r="FI25" s="31" t="str">
        <f t="shared" si="9"/>
        <v/>
      </c>
      <c r="FJ25" s="84" t="str">
        <f t="shared" si="4"/>
        <v/>
      </c>
      <c r="FK25" s="239" t="str">
        <f t="shared" si="10"/>
        <v/>
      </c>
      <c r="FL25" s="1"/>
    </row>
    <row r="26" spans="1:168" ht="15" customHeight="1" x14ac:dyDescent="0.25">
      <c r="A26" s="348" t="str">
        <f>IF('1_geral'!D26="","",'1_geral'!A26)</f>
        <v/>
      </c>
      <c r="B26" s="274" t="str">
        <f>IF('1_geral'!D26="","",'1_geral'!D26)</f>
        <v/>
      </c>
      <c r="C26" s="349" t="str">
        <f>IF(B26="","",1/VLOOKUP('1_geral'!G26,apoio!P:X,9,0))</f>
        <v/>
      </c>
      <c r="D26" s="266" t="str">
        <f>IF(B26="","",'1_geral'!J26)</f>
        <v/>
      </c>
      <c r="E26" s="472" t="str">
        <f>IF(B26="","",'1_geral'!M26*'1_geral'!L26)</f>
        <v/>
      </c>
      <c r="F26" s="266" t="str">
        <f>IF(B26="","",D26*E26*C26*'1_geral'!N26)</f>
        <v/>
      </c>
      <c r="G26" s="266" t="str">
        <f t="shared" si="5"/>
        <v/>
      </c>
      <c r="H26" s="60" t="str">
        <f t="shared" si="6"/>
        <v/>
      </c>
      <c r="I26" s="350" t="str">
        <f t="shared" si="7"/>
        <v/>
      </c>
      <c r="J26" s="65" t="str">
        <f t="shared" si="1"/>
        <v/>
      </c>
      <c r="K26" s="60" t="str">
        <f t="shared" si="2"/>
        <v/>
      </c>
      <c r="M26" s="43"/>
      <c r="N26" s="64" t="str">
        <f>IF(M$1="","",IF($B26="","",IF(M26="","",IF(P$2="ID/Crachá","ID?",IF(M$3="Função","Função?",(M26*$F26)*(1+IF($E26&lt;parametros!$I$3,parametros!$I$13,IF($E26&lt;parametros!$J$3,parametros!$J$13,parametros!$K$13))))))))</f>
        <v/>
      </c>
      <c r="O26" s="58"/>
      <c r="P26" s="66" t="str">
        <f>IF(M$1="","",IF($B26="","",IF(O26="","",IF(P$2="ID/Crachá","ID?",IF(M$3="Função","Função?",(O26*$F26)*((1+IF($E26&lt;parametros!$S$3,parametros!$S$13,IF($E26&lt;parametros!$T$3,parametros!$T$13,parametros!$U$13)))-'1_geral'!$F26))))))</f>
        <v/>
      </c>
      <c r="R26" s="43"/>
      <c r="S26" s="64" t="str">
        <f>IF(R$1="","",IF($B26="","",IF(R26="","",IF(U$2="ID/Crachá","ID?",IF(R$3="Função","Função?",(R26*$F26)*(1+IF($E26&lt;parametros!$I$3,parametros!$I$13,IF($E26&lt;parametros!$J$3,parametros!$J$13,parametros!$K$13))))))))</f>
        <v/>
      </c>
      <c r="T26" s="58"/>
      <c r="U26" s="66" t="str">
        <f>IF(R$1="","",IF($B26="","",IF(T26="","",IF(U$2="ID/Crachá","ID?",IF(R$3="Função","Função?",(T26*$F26)*((1+IF($E26&lt;parametros!$S$3,parametros!$S$13,IF($E26&lt;parametros!$T$3,parametros!$T$13,parametros!$U$13)))-'1_geral'!$F26))))))</f>
        <v/>
      </c>
      <c r="W26" s="43"/>
      <c r="X26" s="64" t="str">
        <f>IF(W$1="","",IF($B26="","",IF(W26="","",IF(Z$2="ID/Crachá","ID?",IF(W$3="Função","Função?",(W26*$F26)*(1+IF($E26&lt;parametros!$I$3,parametros!$I$13,IF($E26&lt;parametros!$J$3,parametros!$J$13,parametros!$K$13))))))))</f>
        <v/>
      </c>
      <c r="Y26" s="58"/>
      <c r="Z26" s="66" t="str">
        <f>IF(W$1="","",IF($B26="","",IF(Y26="","",IF(Z$2="ID/Crachá","ID?",IF(W$3="Função","Função?",(Y26*$F26)*((1+IF($E26&lt;parametros!$S$3,parametros!$S$13,IF($E26&lt;parametros!$T$3,parametros!$T$13,parametros!$U$13)))-'1_geral'!$F26))))))</f>
        <v/>
      </c>
      <c r="AB26" s="43"/>
      <c r="AC26" s="64" t="str">
        <f>IF(AB$1="","",IF($B26="","",IF(AB26="","",IF(AE$2="ID/Crachá","ID?",IF(AB$3="Função","Função?",(AB26*$F26)*(1+IF($E26&lt;parametros!$I$3,parametros!$I$13,IF($E26&lt;parametros!$J$3,parametros!$J$13,parametros!$K$13))))))))</f>
        <v/>
      </c>
      <c r="AD26" s="58"/>
      <c r="AE26" s="66" t="str">
        <f>IF(AB$1="","",IF($B26="","",IF(AD26="","",IF(AE$2="ID/Crachá","ID?",IF(AB$3="Função","Função?",(AD26*$F26)*((1+IF($E26&lt;parametros!$S$3,parametros!$S$13,IF($E26&lt;parametros!$T$3,parametros!$T$13,parametros!$U$13)))-'1_geral'!$F26))))))</f>
        <v/>
      </c>
      <c r="AG26" s="43"/>
      <c r="AH26" s="64" t="str">
        <f>IF(AG$1="","",IF($B26="","",IF(AG26="","",IF(AJ$2="ID/Crachá","ID?",IF(AG$3="Função","Função?",(AG26*$F26)*(1+IF($E26&lt;parametros!$I$3,parametros!$I$13,IF($E26&lt;parametros!$J$3,parametros!$J$13,parametros!$K$13))))))))</f>
        <v/>
      </c>
      <c r="AI26" s="58"/>
      <c r="AJ26" s="66" t="str">
        <f>IF(AG$1="","",IF($B26="","",IF(AI26="","",IF(AJ$2="ID/Crachá","ID?",IF(AG$3="Função","Função?",(AI26*$F26)*((1+IF($E26&lt;parametros!$S$3,parametros!$S$13,IF($E26&lt;parametros!$T$3,parametros!$T$13,parametros!$U$13)))-'1_geral'!$F26))))))</f>
        <v/>
      </c>
      <c r="AL26" s="43"/>
      <c r="AM26" s="64" t="str">
        <f>IF(AL$1="","",IF($B26="","",IF(AL26="","",IF(AO$2="ID/Crachá","ID?",IF(AL$3="Função","Função?",(AL26*$F26)*(1+IF($E26&lt;parametros!$I$3,parametros!$I$13,IF($E26&lt;parametros!$J$3,parametros!$J$13,parametros!$K$13))))))))</f>
        <v/>
      </c>
      <c r="AN26" s="58"/>
      <c r="AO26" s="66" t="str">
        <f>IF(AL$1="","",IF($B26="","",IF(AN26="","",IF(AO$2="ID/Crachá","ID?",IF(AL$3="Função","Função?",(AN26*$F26)*((1+IF($E26&lt;parametros!$S$3,parametros!$S$13,IF($E26&lt;parametros!$T$3,parametros!$T$13,parametros!$U$13)))-'1_geral'!$F26))))))</f>
        <v/>
      </c>
      <c r="AQ26" s="43"/>
      <c r="AR26" s="64" t="str">
        <f>IF(AQ$1="","",IF($B26="","",IF(AQ26="","",IF(AT$2="ID/Crachá","ID?",IF(AQ$3="Função","Função?",(AQ26*$F26)*(1+IF($E26&lt;parametros!$I$3,parametros!$I$13,IF($E26&lt;parametros!$J$3,parametros!$J$13,parametros!$K$13))))))))</f>
        <v/>
      </c>
      <c r="AS26" s="58"/>
      <c r="AT26" s="66" t="str">
        <f>IF(AQ$1="","",IF($B26="","",IF(AS26="","",IF(AT$2="ID/Crachá","ID?",IF(AQ$3="Função","Função?",(AS26*$F26)*((1+IF($E26&lt;parametros!$S$3,parametros!$S$13,IF($E26&lt;parametros!$T$3,parametros!$T$13,parametros!$U$13)))-'1_geral'!$F26))))))</f>
        <v/>
      </c>
      <c r="AV26" s="43"/>
      <c r="AW26" s="64" t="str">
        <f>IF(AV$1="","",IF($B26="","",IF(AV26="","",IF(AY$2="ID/Crachá","ID?",IF(AV$3="Função","Função?",(AV26*$F26)*(1+IF($E26&lt;parametros!$I$3,parametros!$I$13,IF($E26&lt;parametros!$J$3,parametros!$J$13,parametros!$K$13))))))))</f>
        <v/>
      </c>
      <c r="AX26" s="58"/>
      <c r="AY26" s="66" t="str">
        <f>IF(AV$1="","",IF($B26="","",IF(AX26="","",IF(AY$2="ID/Crachá","ID?",IF(AV$3="Função","Função?",(AX26*$F26)*((1+IF($E26&lt;parametros!$S$3,parametros!$S$13,IF($E26&lt;parametros!$T$3,parametros!$T$13,parametros!$U$13)))-'1_geral'!$F26))))))</f>
        <v/>
      </c>
      <c r="BA26" s="43"/>
      <c r="BB26" s="64" t="str">
        <f>IF(BA$1="","",IF($B26="","",IF(BA26="","",IF(BD$2="ID/Crachá","ID?",IF(BA$3="Função","Função?",(BA26*$F26)*(1+IF($E26&lt;parametros!$I$3,parametros!$I$13,IF($E26&lt;parametros!$J$3,parametros!$J$13,parametros!$K$13))))))))</f>
        <v/>
      </c>
      <c r="BC26" s="58"/>
      <c r="BD26" s="66" t="str">
        <f>IF(BA$1="","",IF($B26="","",IF(BC26="","",IF(BD$2="ID/Crachá","ID?",IF(BA$3="Função","Função?",(BC26*$F26)*((1+IF($E26&lt;parametros!$S$3,parametros!$S$13,IF($E26&lt;parametros!$T$3,parametros!$T$13,parametros!$U$13)))-'1_geral'!$F26))))))</f>
        <v/>
      </c>
      <c r="BF26" s="43"/>
      <c r="BG26" s="64" t="str">
        <f>IF(BF$1="","",IF($B26="","",IF(BF26="","",IF(BI$2="ID/Crachá","ID?",IF(BF$3="Função","Função?",(BF26*$F26)*(1+IF($E26&lt;parametros!$I$3,parametros!$I$13,IF($E26&lt;parametros!$J$3,parametros!$J$13,parametros!$K$13))))))))</f>
        <v/>
      </c>
      <c r="BH26" s="58"/>
      <c r="BI26" s="66" t="str">
        <f>IF(BF$1="","",IF($B26="","",IF(BH26="","",IF(BI$2="ID/Crachá","ID?",IF(BF$3="Função","Função?",(BH26*$F26)*((1+IF($E26&lt;parametros!$S$3,parametros!$S$13,IF($E26&lt;parametros!$T$3,parametros!$T$13,parametros!$U$13)))-'1_geral'!$F26))))))</f>
        <v/>
      </c>
      <c r="BK26" s="43"/>
      <c r="BL26" s="64" t="str">
        <f>IF(BK$1="","",IF($B26="","",IF(BK26="","",IF(BN$2="ID/Crachá","ID?",IF(BK$3="Função","Função?",(BK26*$F26)*(1+IF($E26&lt;parametros!$I$3,parametros!$I$13,IF($E26&lt;parametros!$J$3,parametros!$J$13,parametros!$K$13))))))))</f>
        <v/>
      </c>
      <c r="BM26" s="58"/>
      <c r="BN26" s="66" t="str">
        <f>IF(BK$1="","",IF($B26="","",IF(BM26="","",IF(BN$2="ID/Crachá","ID?",IF(BK$3="Função","Função?",(BM26*$F26)*((1+IF($E26&lt;parametros!$S$3,parametros!$S$13,IF($E26&lt;parametros!$T$3,parametros!$T$13,parametros!$U$13)))-'1_geral'!$F26))))))</f>
        <v/>
      </c>
      <c r="BP26" s="43"/>
      <c r="BQ26" s="64" t="str">
        <f>IF(BP$1="","",IF($B26="","",IF(BP26="","",IF(BS$2="ID/Crachá","ID?",IF(BP$3="Função","Função?",(BP26*$F26)*(1+IF($E26&lt;parametros!$I$3,parametros!$I$13,IF($E26&lt;parametros!$J$3,parametros!$J$13,parametros!$K$13))))))))</f>
        <v/>
      </c>
      <c r="BR26" s="58"/>
      <c r="BS26" s="66" t="str">
        <f>IF(BP$1="","",IF($B26="","",IF(BR26="","",IF(BS$2="ID/Crachá","ID?",IF(BP$3="Função","Função?",(BR26*$F26)*((1+IF($E26&lt;parametros!$S$3,parametros!$S$13,IF($E26&lt;parametros!$T$3,parametros!$T$13,parametros!$U$13)))-'1_geral'!$F26))))))</f>
        <v/>
      </c>
      <c r="BU26" s="43"/>
      <c r="BV26" s="64" t="str">
        <f>IF(BU$1="","",IF($B26="","",IF(BU26="","",IF(BX$2="ID/Crachá","ID?",IF(BU$3="Função","Função?",(BU26*$F26)*(1+IF($E26&lt;parametros!$I$3,parametros!$I$13,IF($E26&lt;parametros!$J$3,parametros!$J$13,parametros!$K$13))))))))</f>
        <v/>
      </c>
      <c r="BW26" s="58"/>
      <c r="BX26" s="66" t="str">
        <f>IF(BU$1="","",IF($B26="","",IF(BW26="","",IF(BX$2="ID/Crachá","ID?",IF(BU$3="Função","Função?",(BW26*$F26)*((1+IF($E26&lt;parametros!$S$3,parametros!$S$13,IF($E26&lt;parametros!$T$3,parametros!$T$13,parametros!$U$13)))-'1_geral'!$F26))))))</f>
        <v/>
      </c>
      <c r="BZ26" s="43"/>
      <c r="CA26" s="64" t="str">
        <f>IF(BZ$1="","",IF($B26="","",IF(BZ26="","",IF(CC$2="ID/Crachá","ID?",IF(BZ$3="Função","Função?",(BZ26*$F26)*(1+IF($E26&lt;parametros!$I$3,parametros!$I$13,IF($E26&lt;parametros!$J$3,parametros!$J$13,parametros!$K$13))))))))</f>
        <v/>
      </c>
      <c r="CB26" s="58"/>
      <c r="CC26" s="66" t="str">
        <f>IF(BZ$1="","",IF($B26="","",IF(CB26="","",IF(CC$2="ID/Crachá","ID?",IF(BZ$3="Função","Função?",(CB26*$F26)*((1+IF($E26&lt;parametros!$S$3,parametros!$S$13,IF($E26&lt;parametros!$T$3,parametros!$T$13,parametros!$U$13)))-'1_geral'!$F26))))))</f>
        <v/>
      </c>
      <c r="CE26" s="43"/>
      <c r="CF26" s="64" t="str">
        <f>IF(CE$1="","",IF($B26="","",IF(CE26="","",IF(CH$2="ID/Crachá","ID?",IF(CE$3="Função","Função?",(CE26*$F26)*(1+IF($E26&lt;parametros!$I$3,parametros!$I$13,IF($E26&lt;parametros!$J$3,parametros!$J$13,parametros!$K$13))))))))</f>
        <v/>
      </c>
      <c r="CG26" s="58"/>
      <c r="CH26" s="66" t="str">
        <f>IF(CE$1="","",IF($B26="","",IF(CG26="","",IF(CH$2="ID/Crachá","ID?",IF(CE$3="Função","Função?",(CG26*$F26)*((1+IF($E26&lt;parametros!$S$3,parametros!$S$13,IF($E26&lt;parametros!$T$3,parametros!$T$13,parametros!$U$13)))-'1_geral'!$F26))))))</f>
        <v/>
      </c>
      <c r="CJ26" s="43"/>
      <c r="CK26" s="64" t="str">
        <f>IF(CJ$1="","",IF($B26="","",IF(CJ26="","",IF(CM$2="ID/Crachá","ID?",IF(CJ$3="Função","Função?",(CJ26*$F26)*(1+IF($E26&lt;parametros!$I$3,parametros!$I$13,IF($E26&lt;parametros!$J$3,parametros!$J$13,parametros!$K$13))))))))</f>
        <v/>
      </c>
      <c r="CL26" s="58"/>
      <c r="CM26" s="66" t="str">
        <f>IF(CJ$1="","",IF($B26="","",IF(CL26="","",IF(CM$2="ID/Crachá","ID?",IF(CJ$3="Função","Função?",(CL26*$F26)*((1+IF($E26&lt;parametros!$S$3,parametros!$S$13,IF($E26&lt;parametros!$T$3,parametros!$T$13,parametros!$U$13)))-'1_geral'!$F26))))))</f>
        <v/>
      </c>
      <c r="CO26" s="43"/>
      <c r="CP26" s="64" t="str">
        <f>IF(CO$1="","",IF($B26="","",IF(CO26="","",IF(CR$2="ID/Crachá","ID?",IF(CO$3="Função","Função?",(CO26*$F26)*(1+IF($E26&lt;parametros!$I$3,parametros!$I$13,IF($E26&lt;parametros!$J$3,parametros!$J$13,parametros!$K$13))))))))</f>
        <v/>
      </c>
      <c r="CQ26" s="58"/>
      <c r="CR26" s="66" t="str">
        <f>IF(CO$1="","",IF($B26="","",IF(CQ26="","",IF(CR$2="ID/Crachá","ID?",IF(CO$3="Função","Função?",(CQ26*$F26)*((1+IF($E26&lt;parametros!$S$3,parametros!$S$13,IF($E26&lt;parametros!$T$3,parametros!$T$13,parametros!$U$13)))-'1_geral'!$F26))))))</f>
        <v/>
      </c>
      <c r="CT26" s="43"/>
      <c r="CU26" s="64" t="str">
        <f>IF(CT$1="","",IF($B26="","",IF(CT26="","",IF(CW$2="ID/Crachá","ID?",IF(CT$3="Função","Função?",(CT26*$F26)*(1+IF($E26&lt;parametros!$I$3,parametros!$I$13,IF($E26&lt;parametros!$J$3,parametros!$J$13,parametros!$K$13))))))))</f>
        <v/>
      </c>
      <c r="CV26" s="58"/>
      <c r="CW26" s="66" t="str">
        <f>IF(CT$1="","",IF($B26="","",IF(CV26="","",IF(CW$2="ID/Crachá","ID?",IF(CT$3="Função","Função?",(CV26*$F26)*((1+IF($E26&lt;parametros!$S$3,parametros!$S$13,IF($E26&lt;parametros!$T$3,parametros!$T$13,parametros!$U$13)))-'1_geral'!$F26))))))</f>
        <v/>
      </c>
      <c r="CY26" s="43"/>
      <c r="CZ26" s="64" t="str">
        <f>IF(CY$1="","",IF($B26="","",IF(CY26="","",IF(DB$2="ID/Crachá","ID?",IF(CY$3="Função","Função?",(CY26*$F26)*(1+IF($E26&lt;parametros!$I$3,parametros!$I$13,IF($E26&lt;parametros!$J$3,parametros!$J$13,parametros!$K$13))))))))</f>
        <v/>
      </c>
      <c r="DA26" s="58"/>
      <c r="DB26" s="66" t="str">
        <f>IF(CY$1="","",IF($B26="","",IF(DA26="","",IF(DB$2="ID/Crachá","ID?",IF(CY$3="Função","Função?",(DA26*$F26)*((1+IF($E26&lt;parametros!$S$3,parametros!$S$13,IF($E26&lt;parametros!$T$3,parametros!$T$13,parametros!$U$13)))-'1_geral'!$F26))))))</f>
        <v/>
      </c>
      <c r="DD26" s="43"/>
      <c r="DE26" s="64" t="str">
        <f>IF(DD$1="","",IF($B26="","",IF(DD26="","",IF(DG$2="ID/Crachá","ID?",IF(DD$3="Função","Função?",(DD26*$F26)*(1+IF($E26&lt;parametros!$I$3,parametros!$I$13,IF($E26&lt;parametros!$J$3,parametros!$J$13,parametros!$K$13))))))))</f>
        <v/>
      </c>
      <c r="DF26" s="58"/>
      <c r="DG26" s="66" t="str">
        <f>IF(DD$1="","",IF($B26="","",IF(DF26="","",IF(DG$2="ID/Crachá","ID?",IF(DD$3="Função","Função?",(DF26*$F26)*((1+IF($E26&lt;parametros!$S$3,parametros!$S$13,IF($E26&lt;parametros!$T$3,parametros!$T$13,parametros!$U$13)))-'1_geral'!$F26))))))</f>
        <v/>
      </c>
      <c r="DI26" s="43"/>
      <c r="DJ26" s="64" t="str">
        <f>IF(DI$1="","",IF($B26="","",IF(DI26="","",IF(DL$2="ID/Crachá","ID?",IF(DI$3="Função","Função?",(DI26*$F26)*(1+IF($E26&lt;parametros!$I$3,parametros!$I$13,IF($E26&lt;parametros!$J$3,parametros!$J$13,parametros!$K$13))))))))</f>
        <v/>
      </c>
      <c r="DK26" s="58"/>
      <c r="DL26" s="66" t="str">
        <f>IF(DI$1="","",IF($B26="","",IF(DK26="","",IF(DL$2="ID/Crachá","ID?",IF(DI$3="Função","Função?",(DK26*$F26)*((1+IF($E26&lt;parametros!$S$3,parametros!$S$13,IF($E26&lt;parametros!$T$3,parametros!$T$13,parametros!$U$13)))-'1_geral'!$F26))))))</f>
        <v/>
      </c>
      <c r="DN26" s="43"/>
      <c r="DO26" s="64" t="str">
        <f>IF(DN$1="","",IF($B26="","",IF(DN26="","",IF(DQ$2="ID/Crachá","ID?",IF(DN$3="Função","Função?",(DN26*$F26)*(1+IF($E26&lt;parametros!$I$3,parametros!$I$13,IF($E26&lt;parametros!$J$3,parametros!$J$13,parametros!$K$13))))))))</f>
        <v/>
      </c>
      <c r="DP26" s="58"/>
      <c r="DQ26" s="66" t="str">
        <f>IF(DN$1="","",IF($B26="","",IF(DP26="","",IF(DQ$2="ID/Crachá","ID?",IF(DN$3="Função","Função?",(DP26*$F26)*((1+IF($E26&lt;parametros!$S$3,parametros!$S$13,IF($E26&lt;parametros!$T$3,parametros!$T$13,parametros!$U$13)))-'1_geral'!$F26))))))</f>
        <v/>
      </c>
      <c r="DS26" s="43"/>
      <c r="DT26" s="64" t="str">
        <f>IF(DS$1="","",IF($B26="","",IF(DS26="","",IF(DV$2="ID/Crachá","ID?",IF(DS$3="Função","Função?",(DS26*$F26)*(1+IF($E26&lt;parametros!$I$3,parametros!$I$13,IF($E26&lt;parametros!$J$3,parametros!$J$13,parametros!$K$13))))))))</f>
        <v/>
      </c>
      <c r="DU26" s="58"/>
      <c r="DV26" s="66" t="str">
        <f>IF(DS$1="","",IF($B26="","",IF(DU26="","",IF(DV$2="ID/Crachá","ID?",IF(DS$3="Função","Função?",(DU26*$F26)*((1+IF($E26&lt;parametros!$S$3,parametros!$S$13,IF($E26&lt;parametros!$T$3,parametros!$T$13,parametros!$U$13)))-'1_geral'!$F26))))))</f>
        <v/>
      </c>
      <c r="DX26" s="43"/>
      <c r="DY26" s="64" t="str">
        <f>IF(DX$1="","",IF($B26="","",IF(DX26="","",IF(EA$2="ID/Crachá","ID?",IF(DX$3="Função","Função?",(DX26*$F26)*(1+IF($E26&lt;parametros!$I$3,parametros!$I$13,IF($E26&lt;parametros!$J$3,parametros!$J$13,parametros!$K$13))))))))</f>
        <v/>
      </c>
      <c r="DZ26" s="58"/>
      <c r="EA26" s="66" t="str">
        <f>IF(DX$1="","",IF($B26="","",IF(DZ26="","",IF(EA$2="ID/Crachá","ID?",IF(DX$3="Função","Função?",(DZ26*$F26)*((1+IF($E26&lt;parametros!$S$3,parametros!$S$13,IF($E26&lt;parametros!$T$3,parametros!$T$13,parametros!$U$13)))-'1_geral'!$F26))))))</f>
        <v/>
      </c>
      <c r="EC26" s="43"/>
      <c r="ED26" s="64" t="str">
        <f>IF(EC$1="","",IF($B26="","",IF(EC26="","",IF(EF$2="ID/Crachá","ID?",IF(EC$3="Função","Função?",(EC26*$F26)*(1+IF($E26&lt;parametros!$I$3,parametros!$I$13,IF($E26&lt;parametros!$J$3,parametros!$J$13,parametros!$K$13))))))))</f>
        <v/>
      </c>
      <c r="EE26" s="58"/>
      <c r="EF26" s="66" t="str">
        <f>IF(EC$1="","",IF($B26="","",IF(EE26="","",IF(EF$2="ID/Crachá","ID?",IF(EC$3="Função","Função?",(EE26*$F26)*((1+IF($E26&lt;parametros!$S$3,parametros!$S$13,IF($E26&lt;parametros!$T$3,parametros!$T$13,parametros!$U$13)))-'1_geral'!$F26))))))</f>
        <v/>
      </c>
      <c r="EH26" s="43"/>
      <c r="EI26" s="64" t="str">
        <f>IF(EH$1="","",IF($B26="","",IF(EH26="","",IF(EK$2="ID/Crachá","ID?",IF(EH$3="Função","Função?",(EH26*$F26)*(1+IF($E26&lt;parametros!$I$3,parametros!$I$13,IF($E26&lt;parametros!$J$3,parametros!$J$13,parametros!$K$13))))))))</f>
        <v/>
      </c>
      <c r="EJ26" s="58"/>
      <c r="EK26" s="66" t="str">
        <f>IF(EH$1="","",IF($B26="","",IF(EJ26="","",IF(EK$2="ID/Crachá","ID?",IF(EH$3="Função","Função?",(EJ26*$F26)*((1+IF($E26&lt;parametros!$S$3,parametros!$S$13,IF($E26&lt;parametros!$T$3,parametros!$T$13,parametros!$U$13)))-'1_geral'!$F26))))))</f>
        <v/>
      </c>
      <c r="EM26" s="43"/>
      <c r="EN26" s="64" t="str">
        <f>IF(EM$1="","",IF($B26="","",IF(EM26="","",IF(EP$2="ID/Crachá","ID?",IF(EM$3="Função","Função?",(EM26*$F26)*(1+IF($E26&lt;parametros!$I$3,parametros!$I$13,IF($E26&lt;parametros!$J$3,parametros!$J$13,parametros!$K$13))))))))</f>
        <v/>
      </c>
      <c r="EO26" s="58"/>
      <c r="EP26" s="66" t="str">
        <f>IF(EM$1="","",IF($B26="","",IF(EO26="","",IF(EP$2="ID/Crachá","ID?",IF(EM$3="Função","Função?",(EO26*$F26)*((1+IF($E26&lt;parametros!$S$3,parametros!$S$13,IF($E26&lt;parametros!$T$3,parametros!$T$13,parametros!$U$13)))-'1_geral'!$F26))))))</f>
        <v/>
      </c>
      <c r="ER26" s="43"/>
      <c r="ES26" s="64" t="str">
        <f>IF(ER$1="","",IF($B26="","",IF(ER26="","",IF(EU$2="ID/Crachá","ID?",IF(ER$3="Função","Função?",(ER26*$F26)*(1+IF($E26&lt;parametros!$I$3,parametros!$I$13,IF($E26&lt;parametros!$J$3,parametros!$J$13,parametros!$K$13))))))))</f>
        <v/>
      </c>
      <c r="ET26" s="58"/>
      <c r="EU26" s="66" t="str">
        <f>IF(ER$1="","",IF($B26="","",IF(ET26="","",IF(EU$2="ID/Crachá","ID?",IF(ER$3="Função","Função?",(ET26*$F26)*((1+IF($E26&lt;parametros!$S$3,parametros!$S$13,IF($E26&lt;parametros!$T$3,parametros!$T$13,parametros!$U$13)))-'1_geral'!$F26))))))</f>
        <v/>
      </c>
      <c r="EW26" s="43"/>
      <c r="EX26" s="64" t="str">
        <f>IF(EW$1="","",IF($B26="","",IF(EW26="","",IF(EZ$2="ID/Crachá","ID?",IF(EW$3="Função","Função?",(EW26*$F26)*(1+IF($E26&lt;parametros!$I$3,parametros!$I$13,IF($E26&lt;parametros!$J$3,parametros!$J$13,parametros!$K$13))))))))</f>
        <v/>
      </c>
      <c r="EY26" s="58"/>
      <c r="EZ26" s="66" t="str">
        <f>IF(EW$1="","",IF($B26="","",IF(EY26="","",IF(EZ$2="ID/Crachá","ID?",IF(EW$3="Função","Função?",(EY26*$F26)*((1+IF($E26&lt;parametros!$S$3,parametros!$S$13,IF($E26&lt;parametros!$T$3,parametros!$T$13,parametros!$U$13)))-'1_geral'!$F26))))))</f>
        <v/>
      </c>
      <c r="FB26" s="43"/>
      <c r="FC26" s="64" t="str">
        <f>IF(FB$1="","",IF($B26="","",IF(FB26="","",IF(FE$2="ID/Crachá","ID?",IF(FB$3="Função","Função?",(FB26*$F26)*(1+IF($E26&lt;parametros!$I$3,parametros!$I$13,IF($E26&lt;parametros!$J$3,parametros!$J$13,parametros!$K$13))))))))</f>
        <v/>
      </c>
      <c r="FD26" s="58"/>
      <c r="FE26" s="66" t="str">
        <f>IF(FB$1="","",IF($B26="","",IF(FD26="","",IF(FE$2="ID/Crachá","ID?",IF(FB$3="Função","Função?",(FD26*$F26)*((1+IF($E26&lt;parametros!$S$3,parametros!$S$13,IF($E26&lt;parametros!$T$3,parametros!$T$13,parametros!$U$13)))-'1_geral'!$F26))))))</f>
        <v/>
      </c>
      <c r="FG26" s="81" t="str">
        <f t="shared" si="8"/>
        <v/>
      </c>
      <c r="FH26" s="103" t="str">
        <f t="shared" si="3"/>
        <v/>
      </c>
      <c r="FI26" s="73" t="str">
        <f t="shared" si="9"/>
        <v/>
      </c>
      <c r="FJ26" s="85" t="str">
        <f t="shared" si="4"/>
        <v/>
      </c>
      <c r="FK26" s="255" t="str">
        <f t="shared" si="10"/>
        <v/>
      </c>
      <c r="FL26" s="1"/>
    </row>
    <row r="27" spans="1:168" ht="15" customHeight="1" x14ac:dyDescent="0.25">
      <c r="A27" s="325" t="str">
        <f>IF('1_geral'!D27="","",'1_geral'!A27)</f>
        <v/>
      </c>
      <c r="B27" s="114" t="str">
        <f>IF('1_geral'!D27="","",'1_geral'!D27)</f>
        <v/>
      </c>
      <c r="C27" s="349" t="str">
        <f>IF(B27="","",1/VLOOKUP('1_geral'!G27,apoio!P:X,9,0))</f>
        <v/>
      </c>
      <c r="D27" s="351" t="str">
        <f>IF(B27="","",'1_geral'!J27)</f>
        <v/>
      </c>
      <c r="E27" s="473" t="str">
        <f>IF(B27="","",'1_geral'!M27*'1_geral'!L27)</f>
        <v/>
      </c>
      <c r="F27" s="351" t="str">
        <f>IF(B27="","",D27*E27*C27*'1_geral'!N27)</f>
        <v/>
      </c>
      <c r="G27" s="351" t="str">
        <f t="shared" si="5"/>
        <v/>
      </c>
      <c r="H27" s="61" t="str">
        <f t="shared" si="6"/>
        <v/>
      </c>
      <c r="I27" s="350" t="str">
        <f t="shared" si="7"/>
        <v/>
      </c>
      <c r="J27" s="67" t="str">
        <f t="shared" si="1"/>
        <v/>
      </c>
      <c r="K27" s="61" t="str">
        <f t="shared" si="2"/>
        <v/>
      </c>
      <c r="M27" s="63"/>
      <c r="N27" s="31" t="str">
        <f>IF(M$1="","",IF($B27="","",IF(M27="","",IF(P$2="ID/Crachá","ID?",IF(M$3="Função","Função?",(M27*$F27)*(1+IF($E27&lt;parametros!$I$3,parametros!$I$13,IF($E27&lt;parametros!$J$3,parametros!$J$13,parametros!$K$13))))))))</f>
        <v/>
      </c>
      <c r="O27" s="57"/>
      <c r="P27" s="31" t="str">
        <f>IF(M$1="","",IF($B27="","",IF(O27="","",IF(P$2="ID/Crachá","ID?",IF(M$3="Função","Função?",(O27*$F27)*((1+IF($E27&lt;parametros!$S$3,parametros!$S$13,IF($E27&lt;parametros!$T$3,parametros!$T$13,parametros!$U$13)))-'1_geral'!$F27))))))</f>
        <v/>
      </c>
      <c r="R27" s="63"/>
      <c r="S27" s="31" t="str">
        <f>IF(R$1="","",IF($B27="","",IF(R27="","",IF(U$2="ID/Crachá","ID?",IF(R$3="Função","Função?",(R27*$F27)*(1+IF($E27&lt;parametros!$I$3,parametros!$I$13,IF($E27&lt;parametros!$J$3,parametros!$J$13,parametros!$K$13))))))))</f>
        <v/>
      </c>
      <c r="T27" s="57"/>
      <c r="U27" s="31" t="str">
        <f>IF(R$1="","",IF($B27="","",IF(T27="","",IF(U$2="ID/Crachá","ID?",IF(R$3="Função","Função?",(T27*$F27)*((1+IF($E27&lt;parametros!$S$3,parametros!$S$13,IF($E27&lt;parametros!$T$3,parametros!$T$13,parametros!$U$13)))-'1_geral'!$F27))))))</f>
        <v/>
      </c>
      <c r="W27" s="63"/>
      <c r="X27" s="31" t="str">
        <f>IF(W$1="","",IF($B27="","",IF(W27="","",IF(Z$2="ID/Crachá","ID?",IF(W$3="Função","Função?",(W27*$F27)*(1+IF($E27&lt;parametros!$I$3,parametros!$I$13,IF($E27&lt;parametros!$J$3,parametros!$J$13,parametros!$K$13))))))))</f>
        <v/>
      </c>
      <c r="Y27" s="57"/>
      <c r="Z27" s="31" t="str">
        <f>IF(W$1="","",IF($B27="","",IF(Y27="","",IF(Z$2="ID/Crachá","ID?",IF(W$3="Função","Função?",(Y27*$F27)*((1+IF($E27&lt;parametros!$S$3,parametros!$S$13,IF($E27&lt;parametros!$T$3,parametros!$T$13,parametros!$U$13)))-'1_geral'!$F27))))))</f>
        <v/>
      </c>
      <c r="AB27" s="63"/>
      <c r="AC27" s="31" t="str">
        <f>IF(AB$1="","",IF($B27="","",IF(AB27="","",IF(AE$2="ID/Crachá","ID?",IF(AB$3="Função","Função?",(AB27*$F27)*(1+IF($E27&lt;parametros!$I$3,parametros!$I$13,IF($E27&lt;parametros!$J$3,parametros!$J$13,parametros!$K$13))))))))</f>
        <v/>
      </c>
      <c r="AD27" s="57"/>
      <c r="AE27" s="31" t="str">
        <f>IF(AB$1="","",IF($B27="","",IF(AD27="","",IF(AE$2="ID/Crachá","ID?",IF(AB$3="Função","Função?",(AD27*$F27)*((1+IF($E27&lt;parametros!$S$3,parametros!$S$13,IF($E27&lt;parametros!$T$3,parametros!$T$13,parametros!$U$13)))-'1_geral'!$F27))))))</f>
        <v/>
      </c>
      <c r="AG27" s="63"/>
      <c r="AH27" s="31" t="str">
        <f>IF(AG$1="","",IF($B27="","",IF(AG27="","",IF(AJ$2="ID/Crachá","ID?",IF(AG$3="Função","Função?",(AG27*$F27)*(1+IF($E27&lt;parametros!$I$3,parametros!$I$13,IF($E27&lt;parametros!$J$3,parametros!$J$13,parametros!$K$13))))))))</f>
        <v/>
      </c>
      <c r="AI27" s="57"/>
      <c r="AJ27" s="31" t="str">
        <f>IF(AG$1="","",IF($B27="","",IF(AI27="","",IF(AJ$2="ID/Crachá","ID?",IF(AG$3="Função","Função?",(AI27*$F27)*((1+IF($E27&lt;parametros!$S$3,parametros!$S$13,IF($E27&lt;parametros!$T$3,parametros!$T$13,parametros!$U$13)))-'1_geral'!$F27))))))</f>
        <v/>
      </c>
      <c r="AL27" s="63"/>
      <c r="AM27" s="31" t="str">
        <f>IF(AL$1="","",IF($B27="","",IF(AL27="","",IF(AO$2="ID/Crachá","ID?",IF(AL$3="Função","Função?",(AL27*$F27)*(1+IF($E27&lt;parametros!$I$3,parametros!$I$13,IF($E27&lt;parametros!$J$3,parametros!$J$13,parametros!$K$13))))))))</f>
        <v/>
      </c>
      <c r="AN27" s="57"/>
      <c r="AO27" s="31" t="str">
        <f>IF(AL$1="","",IF($B27="","",IF(AN27="","",IF(AO$2="ID/Crachá","ID?",IF(AL$3="Função","Função?",(AN27*$F27)*((1+IF($E27&lt;parametros!$S$3,parametros!$S$13,IF($E27&lt;parametros!$T$3,parametros!$T$13,parametros!$U$13)))-'1_geral'!$F27))))))</f>
        <v/>
      </c>
      <c r="AQ27" s="63"/>
      <c r="AR27" s="31" t="str">
        <f>IF(AQ$1="","",IF($B27="","",IF(AQ27="","",IF(AT$2="ID/Crachá","ID?",IF(AQ$3="Função","Função?",(AQ27*$F27)*(1+IF($E27&lt;parametros!$I$3,parametros!$I$13,IF($E27&lt;parametros!$J$3,parametros!$J$13,parametros!$K$13))))))))</f>
        <v/>
      </c>
      <c r="AS27" s="57"/>
      <c r="AT27" s="31" t="str">
        <f>IF(AQ$1="","",IF($B27="","",IF(AS27="","",IF(AT$2="ID/Crachá","ID?",IF(AQ$3="Função","Função?",(AS27*$F27)*((1+IF($E27&lt;parametros!$S$3,parametros!$S$13,IF($E27&lt;parametros!$T$3,parametros!$T$13,parametros!$U$13)))-'1_geral'!$F27))))))</f>
        <v/>
      </c>
      <c r="AV27" s="63"/>
      <c r="AW27" s="31" t="str">
        <f>IF(AV$1="","",IF($B27="","",IF(AV27="","",IF(AY$2="ID/Crachá","ID?",IF(AV$3="Função","Função?",(AV27*$F27)*(1+IF($E27&lt;parametros!$I$3,parametros!$I$13,IF($E27&lt;parametros!$J$3,parametros!$J$13,parametros!$K$13))))))))</f>
        <v/>
      </c>
      <c r="AX27" s="57"/>
      <c r="AY27" s="31" t="str">
        <f>IF(AV$1="","",IF($B27="","",IF(AX27="","",IF(AY$2="ID/Crachá","ID?",IF(AV$3="Função","Função?",(AX27*$F27)*((1+IF($E27&lt;parametros!$S$3,parametros!$S$13,IF($E27&lt;parametros!$T$3,parametros!$T$13,parametros!$U$13)))-'1_geral'!$F27))))))</f>
        <v/>
      </c>
      <c r="BA27" s="63"/>
      <c r="BB27" s="31" t="str">
        <f>IF(BA$1="","",IF($B27="","",IF(BA27="","",IF(BD$2="ID/Crachá","ID?",IF(BA$3="Função","Função?",(BA27*$F27)*(1+IF($E27&lt;parametros!$I$3,parametros!$I$13,IF($E27&lt;parametros!$J$3,parametros!$J$13,parametros!$K$13))))))))</f>
        <v/>
      </c>
      <c r="BC27" s="57"/>
      <c r="BD27" s="31" t="str">
        <f>IF(BA$1="","",IF($B27="","",IF(BC27="","",IF(BD$2="ID/Crachá","ID?",IF(BA$3="Função","Função?",(BC27*$F27)*((1+IF($E27&lt;parametros!$S$3,parametros!$S$13,IF($E27&lt;parametros!$T$3,parametros!$T$13,parametros!$U$13)))-'1_geral'!$F27))))))</f>
        <v/>
      </c>
      <c r="BF27" s="63"/>
      <c r="BG27" s="31" t="str">
        <f>IF(BF$1="","",IF($B27="","",IF(BF27="","",IF(BI$2="ID/Crachá","ID?",IF(BF$3="Função","Função?",(BF27*$F27)*(1+IF($E27&lt;parametros!$I$3,parametros!$I$13,IF($E27&lt;parametros!$J$3,parametros!$J$13,parametros!$K$13))))))))</f>
        <v/>
      </c>
      <c r="BH27" s="57"/>
      <c r="BI27" s="31" t="str">
        <f>IF(BF$1="","",IF($B27="","",IF(BH27="","",IF(BI$2="ID/Crachá","ID?",IF(BF$3="Função","Função?",(BH27*$F27)*((1+IF($E27&lt;parametros!$S$3,parametros!$S$13,IF($E27&lt;parametros!$T$3,parametros!$T$13,parametros!$U$13)))-'1_geral'!$F27))))))</f>
        <v/>
      </c>
      <c r="BK27" s="63"/>
      <c r="BL27" s="31" t="str">
        <f>IF(BK$1="","",IF($B27="","",IF(BK27="","",IF(BN$2="ID/Crachá","ID?",IF(BK$3="Função","Função?",(BK27*$F27)*(1+IF($E27&lt;parametros!$I$3,parametros!$I$13,IF($E27&lt;parametros!$J$3,parametros!$J$13,parametros!$K$13))))))))</f>
        <v/>
      </c>
      <c r="BM27" s="57"/>
      <c r="BN27" s="31" t="str">
        <f>IF(BK$1="","",IF($B27="","",IF(BM27="","",IF(BN$2="ID/Crachá","ID?",IF(BK$3="Função","Função?",(BM27*$F27)*((1+IF($E27&lt;parametros!$S$3,parametros!$S$13,IF($E27&lt;parametros!$T$3,parametros!$T$13,parametros!$U$13)))-'1_geral'!$F27))))))</f>
        <v/>
      </c>
      <c r="BP27" s="63"/>
      <c r="BQ27" s="31" t="str">
        <f>IF(BP$1="","",IF($B27="","",IF(BP27="","",IF(BS$2="ID/Crachá","ID?",IF(BP$3="Função","Função?",(BP27*$F27)*(1+IF($E27&lt;parametros!$I$3,parametros!$I$13,IF($E27&lt;parametros!$J$3,parametros!$J$13,parametros!$K$13))))))))</f>
        <v/>
      </c>
      <c r="BR27" s="57"/>
      <c r="BS27" s="31" t="str">
        <f>IF(BP$1="","",IF($B27="","",IF(BR27="","",IF(BS$2="ID/Crachá","ID?",IF(BP$3="Função","Função?",(BR27*$F27)*((1+IF($E27&lt;parametros!$S$3,parametros!$S$13,IF($E27&lt;parametros!$T$3,parametros!$T$13,parametros!$U$13)))-'1_geral'!$F27))))))</f>
        <v/>
      </c>
      <c r="BU27" s="63"/>
      <c r="BV27" s="31" t="str">
        <f>IF(BU$1="","",IF($B27="","",IF(BU27="","",IF(BX$2="ID/Crachá","ID?",IF(BU$3="Função","Função?",(BU27*$F27)*(1+IF($E27&lt;parametros!$I$3,parametros!$I$13,IF($E27&lt;parametros!$J$3,parametros!$J$13,parametros!$K$13))))))))</f>
        <v/>
      </c>
      <c r="BW27" s="57"/>
      <c r="BX27" s="31" t="str">
        <f>IF(BU$1="","",IF($B27="","",IF(BW27="","",IF(BX$2="ID/Crachá","ID?",IF(BU$3="Função","Função?",(BW27*$F27)*((1+IF($E27&lt;parametros!$S$3,parametros!$S$13,IF($E27&lt;parametros!$T$3,parametros!$T$13,parametros!$U$13)))-'1_geral'!$F27))))))</f>
        <v/>
      </c>
      <c r="BZ27" s="63"/>
      <c r="CA27" s="31" t="str">
        <f>IF(BZ$1="","",IF($B27="","",IF(BZ27="","",IF(CC$2="ID/Crachá","ID?",IF(BZ$3="Função","Função?",(BZ27*$F27)*(1+IF($E27&lt;parametros!$I$3,parametros!$I$13,IF($E27&lt;parametros!$J$3,parametros!$J$13,parametros!$K$13))))))))</f>
        <v/>
      </c>
      <c r="CB27" s="57"/>
      <c r="CC27" s="31" t="str">
        <f>IF(BZ$1="","",IF($B27="","",IF(CB27="","",IF(CC$2="ID/Crachá","ID?",IF(BZ$3="Função","Função?",(CB27*$F27)*((1+IF($E27&lt;parametros!$S$3,parametros!$S$13,IF($E27&lt;parametros!$T$3,parametros!$T$13,parametros!$U$13)))-'1_geral'!$F27))))))</f>
        <v/>
      </c>
      <c r="CE27" s="63"/>
      <c r="CF27" s="31" t="str">
        <f>IF(CE$1="","",IF($B27="","",IF(CE27="","",IF(CH$2="ID/Crachá","ID?",IF(CE$3="Função","Função?",(CE27*$F27)*(1+IF($E27&lt;parametros!$I$3,parametros!$I$13,IF($E27&lt;parametros!$J$3,parametros!$J$13,parametros!$K$13))))))))</f>
        <v/>
      </c>
      <c r="CG27" s="57"/>
      <c r="CH27" s="31" t="str">
        <f>IF(CE$1="","",IF($B27="","",IF(CG27="","",IF(CH$2="ID/Crachá","ID?",IF(CE$3="Função","Função?",(CG27*$F27)*((1+IF($E27&lt;parametros!$S$3,parametros!$S$13,IF($E27&lt;parametros!$T$3,parametros!$T$13,parametros!$U$13)))-'1_geral'!$F27))))))</f>
        <v/>
      </c>
      <c r="CJ27" s="63"/>
      <c r="CK27" s="31" t="str">
        <f>IF(CJ$1="","",IF($B27="","",IF(CJ27="","",IF(CM$2="ID/Crachá","ID?",IF(CJ$3="Função","Função?",(CJ27*$F27)*(1+IF($E27&lt;parametros!$I$3,parametros!$I$13,IF($E27&lt;parametros!$J$3,parametros!$J$13,parametros!$K$13))))))))</f>
        <v/>
      </c>
      <c r="CL27" s="57"/>
      <c r="CM27" s="31" t="str">
        <f>IF(CJ$1="","",IF($B27="","",IF(CL27="","",IF(CM$2="ID/Crachá","ID?",IF(CJ$3="Função","Função?",(CL27*$F27)*((1+IF($E27&lt;parametros!$S$3,parametros!$S$13,IF($E27&lt;parametros!$T$3,parametros!$T$13,parametros!$U$13)))-'1_geral'!$F27))))))</f>
        <v/>
      </c>
      <c r="CO27" s="63"/>
      <c r="CP27" s="31" t="str">
        <f>IF(CO$1="","",IF($B27="","",IF(CO27="","",IF(CR$2="ID/Crachá","ID?",IF(CO$3="Função","Função?",(CO27*$F27)*(1+IF($E27&lt;parametros!$I$3,parametros!$I$13,IF($E27&lt;parametros!$J$3,parametros!$J$13,parametros!$K$13))))))))</f>
        <v/>
      </c>
      <c r="CQ27" s="57"/>
      <c r="CR27" s="31" t="str">
        <f>IF(CO$1="","",IF($B27="","",IF(CQ27="","",IF(CR$2="ID/Crachá","ID?",IF(CO$3="Função","Função?",(CQ27*$F27)*((1+IF($E27&lt;parametros!$S$3,parametros!$S$13,IF($E27&lt;parametros!$T$3,parametros!$T$13,parametros!$U$13)))-'1_geral'!$F27))))))</f>
        <v/>
      </c>
      <c r="CT27" s="63"/>
      <c r="CU27" s="31" t="str">
        <f>IF(CT$1="","",IF($B27="","",IF(CT27="","",IF(CW$2="ID/Crachá","ID?",IF(CT$3="Função","Função?",(CT27*$F27)*(1+IF($E27&lt;parametros!$I$3,parametros!$I$13,IF($E27&lt;parametros!$J$3,parametros!$J$13,parametros!$K$13))))))))</f>
        <v/>
      </c>
      <c r="CV27" s="57"/>
      <c r="CW27" s="31" t="str">
        <f>IF(CT$1="","",IF($B27="","",IF(CV27="","",IF(CW$2="ID/Crachá","ID?",IF(CT$3="Função","Função?",(CV27*$F27)*((1+IF($E27&lt;parametros!$S$3,parametros!$S$13,IF($E27&lt;parametros!$T$3,parametros!$T$13,parametros!$U$13)))-'1_geral'!$F27))))))</f>
        <v/>
      </c>
      <c r="CY27" s="63"/>
      <c r="CZ27" s="31" t="str">
        <f>IF(CY$1="","",IF($B27="","",IF(CY27="","",IF(DB$2="ID/Crachá","ID?",IF(CY$3="Função","Função?",(CY27*$F27)*(1+IF($E27&lt;parametros!$I$3,parametros!$I$13,IF($E27&lt;parametros!$J$3,parametros!$J$13,parametros!$K$13))))))))</f>
        <v/>
      </c>
      <c r="DA27" s="57"/>
      <c r="DB27" s="31" t="str">
        <f>IF(CY$1="","",IF($B27="","",IF(DA27="","",IF(DB$2="ID/Crachá","ID?",IF(CY$3="Função","Função?",(DA27*$F27)*((1+IF($E27&lt;parametros!$S$3,parametros!$S$13,IF($E27&lt;parametros!$T$3,parametros!$T$13,parametros!$U$13)))-'1_geral'!$F27))))))</f>
        <v/>
      </c>
      <c r="DD27" s="63"/>
      <c r="DE27" s="31" t="str">
        <f>IF(DD$1="","",IF($B27="","",IF(DD27="","",IF(DG$2="ID/Crachá","ID?",IF(DD$3="Função","Função?",(DD27*$F27)*(1+IF($E27&lt;parametros!$I$3,parametros!$I$13,IF($E27&lt;parametros!$J$3,parametros!$J$13,parametros!$K$13))))))))</f>
        <v/>
      </c>
      <c r="DF27" s="57"/>
      <c r="DG27" s="31" t="str">
        <f>IF(DD$1="","",IF($B27="","",IF(DF27="","",IF(DG$2="ID/Crachá","ID?",IF(DD$3="Função","Função?",(DF27*$F27)*((1+IF($E27&lt;parametros!$S$3,parametros!$S$13,IF($E27&lt;parametros!$T$3,parametros!$T$13,parametros!$U$13)))-'1_geral'!$F27))))))</f>
        <v/>
      </c>
      <c r="DI27" s="63"/>
      <c r="DJ27" s="31" t="str">
        <f>IF(DI$1="","",IF($B27="","",IF(DI27="","",IF(DL$2="ID/Crachá","ID?",IF(DI$3="Função","Função?",(DI27*$F27)*(1+IF($E27&lt;parametros!$I$3,parametros!$I$13,IF($E27&lt;parametros!$J$3,parametros!$J$13,parametros!$K$13))))))))</f>
        <v/>
      </c>
      <c r="DK27" s="57"/>
      <c r="DL27" s="31" t="str">
        <f>IF(DI$1="","",IF($B27="","",IF(DK27="","",IF(DL$2="ID/Crachá","ID?",IF(DI$3="Função","Função?",(DK27*$F27)*((1+IF($E27&lt;parametros!$S$3,parametros!$S$13,IF($E27&lt;parametros!$T$3,parametros!$T$13,parametros!$U$13)))-'1_geral'!$F27))))))</f>
        <v/>
      </c>
      <c r="DN27" s="63"/>
      <c r="DO27" s="31" t="str">
        <f>IF(DN$1="","",IF($B27="","",IF(DN27="","",IF(DQ$2="ID/Crachá","ID?",IF(DN$3="Função","Função?",(DN27*$F27)*(1+IF($E27&lt;parametros!$I$3,parametros!$I$13,IF($E27&lt;parametros!$J$3,parametros!$J$13,parametros!$K$13))))))))</f>
        <v/>
      </c>
      <c r="DP27" s="57"/>
      <c r="DQ27" s="31" t="str">
        <f>IF(DN$1="","",IF($B27="","",IF(DP27="","",IF(DQ$2="ID/Crachá","ID?",IF(DN$3="Função","Função?",(DP27*$F27)*((1+IF($E27&lt;parametros!$S$3,parametros!$S$13,IF($E27&lt;parametros!$T$3,parametros!$T$13,parametros!$U$13)))-'1_geral'!$F27))))))</f>
        <v/>
      </c>
      <c r="DS27" s="63"/>
      <c r="DT27" s="31" t="str">
        <f>IF(DS$1="","",IF($B27="","",IF(DS27="","",IF(DV$2="ID/Crachá","ID?",IF(DS$3="Função","Função?",(DS27*$F27)*(1+IF($E27&lt;parametros!$I$3,parametros!$I$13,IF($E27&lt;parametros!$J$3,parametros!$J$13,parametros!$K$13))))))))</f>
        <v/>
      </c>
      <c r="DU27" s="57"/>
      <c r="DV27" s="31" t="str">
        <f>IF(DS$1="","",IF($B27="","",IF(DU27="","",IF(DV$2="ID/Crachá","ID?",IF(DS$3="Função","Função?",(DU27*$F27)*((1+IF($E27&lt;parametros!$S$3,parametros!$S$13,IF($E27&lt;parametros!$T$3,parametros!$T$13,parametros!$U$13)))-'1_geral'!$F27))))))</f>
        <v/>
      </c>
      <c r="DX27" s="63"/>
      <c r="DY27" s="31" t="str">
        <f>IF(DX$1="","",IF($B27="","",IF(DX27="","",IF(EA$2="ID/Crachá","ID?",IF(DX$3="Função","Função?",(DX27*$F27)*(1+IF($E27&lt;parametros!$I$3,parametros!$I$13,IF($E27&lt;parametros!$J$3,parametros!$J$13,parametros!$K$13))))))))</f>
        <v/>
      </c>
      <c r="DZ27" s="57"/>
      <c r="EA27" s="31" t="str">
        <f>IF(DX$1="","",IF($B27="","",IF(DZ27="","",IF(EA$2="ID/Crachá","ID?",IF(DX$3="Função","Função?",(DZ27*$F27)*((1+IF($E27&lt;parametros!$S$3,parametros!$S$13,IF($E27&lt;parametros!$T$3,parametros!$T$13,parametros!$U$13)))-'1_geral'!$F27))))))</f>
        <v/>
      </c>
      <c r="EC27" s="63"/>
      <c r="ED27" s="31" t="str">
        <f>IF(EC$1="","",IF($B27="","",IF(EC27="","",IF(EF$2="ID/Crachá","ID?",IF(EC$3="Função","Função?",(EC27*$F27)*(1+IF($E27&lt;parametros!$I$3,parametros!$I$13,IF($E27&lt;parametros!$J$3,parametros!$J$13,parametros!$K$13))))))))</f>
        <v/>
      </c>
      <c r="EE27" s="57"/>
      <c r="EF27" s="31" t="str">
        <f>IF(EC$1="","",IF($B27="","",IF(EE27="","",IF(EF$2="ID/Crachá","ID?",IF(EC$3="Função","Função?",(EE27*$F27)*((1+IF($E27&lt;parametros!$S$3,parametros!$S$13,IF($E27&lt;parametros!$T$3,parametros!$T$13,parametros!$U$13)))-'1_geral'!$F27))))))</f>
        <v/>
      </c>
      <c r="EH27" s="63"/>
      <c r="EI27" s="31" t="str">
        <f>IF(EH$1="","",IF($B27="","",IF(EH27="","",IF(EK$2="ID/Crachá","ID?",IF(EH$3="Função","Função?",(EH27*$F27)*(1+IF($E27&lt;parametros!$I$3,parametros!$I$13,IF($E27&lt;parametros!$J$3,parametros!$J$13,parametros!$K$13))))))))</f>
        <v/>
      </c>
      <c r="EJ27" s="57"/>
      <c r="EK27" s="31" t="str">
        <f>IF(EH$1="","",IF($B27="","",IF(EJ27="","",IF(EK$2="ID/Crachá","ID?",IF(EH$3="Função","Função?",(EJ27*$F27)*((1+IF($E27&lt;parametros!$S$3,parametros!$S$13,IF($E27&lt;parametros!$T$3,parametros!$T$13,parametros!$U$13)))-'1_geral'!$F27))))))</f>
        <v/>
      </c>
      <c r="EM27" s="63"/>
      <c r="EN27" s="31" t="str">
        <f>IF(EM$1="","",IF($B27="","",IF(EM27="","",IF(EP$2="ID/Crachá","ID?",IF(EM$3="Função","Função?",(EM27*$F27)*(1+IF($E27&lt;parametros!$I$3,parametros!$I$13,IF($E27&lt;parametros!$J$3,parametros!$J$13,parametros!$K$13))))))))</f>
        <v/>
      </c>
      <c r="EO27" s="57"/>
      <c r="EP27" s="31" t="str">
        <f>IF(EM$1="","",IF($B27="","",IF(EO27="","",IF(EP$2="ID/Crachá","ID?",IF(EM$3="Função","Função?",(EO27*$F27)*((1+IF($E27&lt;parametros!$S$3,parametros!$S$13,IF($E27&lt;parametros!$T$3,parametros!$T$13,parametros!$U$13)))-'1_geral'!$F27))))))</f>
        <v/>
      </c>
      <c r="ER27" s="63"/>
      <c r="ES27" s="31" t="str">
        <f>IF(ER$1="","",IF($B27="","",IF(ER27="","",IF(EU$2="ID/Crachá","ID?",IF(ER$3="Função","Função?",(ER27*$F27)*(1+IF($E27&lt;parametros!$I$3,parametros!$I$13,IF($E27&lt;parametros!$J$3,parametros!$J$13,parametros!$K$13))))))))</f>
        <v/>
      </c>
      <c r="ET27" s="57"/>
      <c r="EU27" s="31" t="str">
        <f>IF(ER$1="","",IF($B27="","",IF(ET27="","",IF(EU$2="ID/Crachá","ID?",IF(ER$3="Função","Função?",(ET27*$F27)*((1+IF($E27&lt;parametros!$S$3,parametros!$S$13,IF($E27&lt;parametros!$T$3,parametros!$T$13,parametros!$U$13)))-'1_geral'!$F27))))))</f>
        <v/>
      </c>
      <c r="EW27" s="63"/>
      <c r="EX27" s="31" t="str">
        <f>IF(EW$1="","",IF($B27="","",IF(EW27="","",IF(EZ$2="ID/Crachá","ID?",IF(EW$3="Função","Função?",(EW27*$F27)*(1+IF($E27&lt;parametros!$I$3,parametros!$I$13,IF($E27&lt;parametros!$J$3,parametros!$J$13,parametros!$K$13))))))))</f>
        <v/>
      </c>
      <c r="EY27" s="57"/>
      <c r="EZ27" s="31" t="str">
        <f>IF(EW$1="","",IF($B27="","",IF(EY27="","",IF(EZ$2="ID/Crachá","ID?",IF(EW$3="Função","Função?",(EY27*$F27)*((1+IF($E27&lt;parametros!$S$3,parametros!$S$13,IF($E27&lt;parametros!$T$3,parametros!$T$13,parametros!$U$13)))-'1_geral'!$F27))))))</f>
        <v/>
      </c>
      <c r="FB27" s="63"/>
      <c r="FC27" s="31" t="str">
        <f>IF(FB$1="","",IF($B27="","",IF(FB27="","",IF(FE$2="ID/Crachá","ID?",IF(FB$3="Função","Função?",(FB27*$F27)*(1+IF($E27&lt;parametros!$I$3,parametros!$I$13,IF($E27&lt;parametros!$J$3,parametros!$J$13,parametros!$K$13))))))))</f>
        <v/>
      </c>
      <c r="FD27" s="57"/>
      <c r="FE27" s="31" t="str">
        <f>IF(FB$1="","",IF($B27="","",IF(FD27="","",IF(FE$2="ID/Crachá","ID?",IF(FB$3="Função","Função?",(FD27*$F27)*((1+IF($E27&lt;parametros!$S$3,parametros!$S$13,IF($E27&lt;parametros!$T$3,parametros!$T$13,parametros!$U$13)))-'1_geral'!$F27))))))</f>
        <v/>
      </c>
      <c r="FG27" s="80" t="str">
        <f t="shared" si="8"/>
        <v/>
      </c>
      <c r="FH27" s="102" t="str">
        <f t="shared" si="3"/>
        <v/>
      </c>
      <c r="FI27" s="31" t="str">
        <f t="shared" si="9"/>
        <v/>
      </c>
      <c r="FJ27" s="84" t="str">
        <f t="shared" si="4"/>
        <v/>
      </c>
      <c r="FK27" s="239" t="str">
        <f t="shared" si="10"/>
        <v/>
      </c>
      <c r="FL27" s="1"/>
    </row>
    <row r="28" spans="1:168" ht="15" customHeight="1" x14ac:dyDescent="0.25">
      <c r="A28" s="348" t="str">
        <f>IF('1_geral'!D28="","",'1_geral'!A28)</f>
        <v/>
      </c>
      <c r="B28" s="274" t="str">
        <f>IF('1_geral'!D28="","",'1_geral'!D28)</f>
        <v/>
      </c>
      <c r="C28" s="349" t="str">
        <f>IF(B28="","",1/VLOOKUP('1_geral'!G28,apoio!P:X,9,0))</f>
        <v/>
      </c>
      <c r="D28" s="266" t="str">
        <f>IF(B28="","",'1_geral'!J28)</f>
        <v/>
      </c>
      <c r="E28" s="472" t="str">
        <f>IF(B28="","",'1_geral'!M28*'1_geral'!L28)</f>
        <v/>
      </c>
      <c r="F28" s="266" t="str">
        <f>IF(B28="","",D28*E28*C28*'1_geral'!N28)</f>
        <v/>
      </c>
      <c r="G28" s="266" t="str">
        <f t="shared" si="5"/>
        <v/>
      </c>
      <c r="H28" s="60" t="str">
        <f t="shared" si="6"/>
        <v/>
      </c>
      <c r="I28" s="350" t="str">
        <f t="shared" si="7"/>
        <v/>
      </c>
      <c r="J28" s="65" t="str">
        <f t="shared" si="1"/>
        <v/>
      </c>
      <c r="K28" s="60" t="str">
        <f t="shared" si="2"/>
        <v/>
      </c>
      <c r="M28" s="43"/>
      <c r="N28" s="64" t="str">
        <f>IF(M$1="","",IF($B28="","",IF(M28="","",IF(P$2="ID/Crachá","ID?",IF(M$3="Função","Função?",(M28*$F28)*(1+IF($E28&lt;parametros!$I$3,parametros!$I$13,IF($E28&lt;parametros!$J$3,parametros!$J$13,parametros!$K$13))))))))</f>
        <v/>
      </c>
      <c r="O28" s="58"/>
      <c r="P28" s="66" t="str">
        <f>IF(M$1="","",IF($B28="","",IF(O28="","",IF(P$2="ID/Crachá","ID?",IF(M$3="Função","Função?",(O28*$F28)*((1+IF($E28&lt;parametros!$S$3,parametros!$S$13,IF($E28&lt;parametros!$T$3,parametros!$T$13,parametros!$U$13)))-'1_geral'!$F28))))))</f>
        <v/>
      </c>
      <c r="R28" s="43"/>
      <c r="S28" s="64" t="str">
        <f>IF(R$1="","",IF($B28="","",IF(R28="","",IF(U$2="ID/Crachá","ID?",IF(R$3="Função","Função?",(R28*$F28)*(1+IF($E28&lt;parametros!$I$3,parametros!$I$13,IF($E28&lt;parametros!$J$3,parametros!$J$13,parametros!$K$13))))))))</f>
        <v/>
      </c>
      <c r="T28" s="58"/>
      <c r="U28" s="66" t="str">
        <f>IF(R$1="","",IF($B28="","",IF(T28="","",IF(U$2="ID/Crachá","ID?",IF(R$3="Função","Função?",(T28*$F28)*((1+IF($E28&lt;parametros!$S$3,parametros!$S$13,IF($E28&lt;parametros!$T$3,parametros!$T$13,parametros!$U$13)))-'1_geral'!$F28))))))</f>
        <v/>
      </c>
      <c r="W28" s="43"/>
      <c r="X28" s="64" t="str">
        <f>IF(W$1="","",IF($B28="","",IF(W28="","",IF(Z$2="ID/Crachá","ID?",IF(W$3="Função","Função?",(W28*$F28)*(1+IF($E28&lt;parametros!$I$3,parametros!$I$13,IF($E28&lt;parametros!$J$3,parametros!$J$13,parametros!$K$13))))))))</f>
        <v/>
      </c>
      <c r="Y28" s="58"/>
      <c r="Z28" s="66" t="str">
        <f>IF(W$1="","",IF($B28="","",IF(Y28="","",IF(Z$2="ID/Crachá","ID?",IF(W$3="Função","Função?",(Y28*$F28)*((1+IF($E28&lt;parametros!$S$3,parametros!$S$13,IF($E28&lt;parametros!$T$3,parametros!$T$13,parametros!$U$13)))-'1_geral'!$F28))))))</f>
        <v/>
      </c>
      <c r="AB28" s="43"/>
      <c r="AC28" s="64" t="str">
        <f>IF(AB$1="","",IF($B28="","",IF(AB28="","",IF(AE$2="ID/Crachá","ID?",IF(AB$3="Função","Função?",(AB28*$F28)*(1+IF($E28&lt;parametros!$I$3,parametros!$I$13,IF($E28&lt;parametros!$J$3,parametros!$J$13,parametros!$K$13))))))))</f>
        <v/>
      </c>
      <c r="AD28" s="58"/>
      <c r="AE28" s="66" t="str">
        <f>IF(AB$1="","",IF($B28="","",IF(AD28="","",IF(AE$2="ID/Crachá","ID?",IF(AB$3="Função","Função?",(AD28*$F28)*((1+IF($E28&lt;parametros!$S$3,parametros!$S$13,IF($E28&lt;parametros!$T$3,parametros!$T$13,parametros!$U$13)))-'1_geral'!$F28))))))</f>
        <v/>
      </c>
      <c r="AG28" s="43"/>
      <c r="AH28" s="64" t="str">
        <f>IF(AG$1="","",IF($B28="","",IF(AG28="","",IF(AJ$2="ID/Crachá","ID?",IF(AG$3="Função","Função?",(AG28*$F28)*(1+IF($E28&lt;parametros!$I$3,parametros!$I$13,IF($E28&lt;parametros!$J$3,parametros!$J$13,parametros!$K$13))))))))</f>
        <v/>
      </c>
      <c r="AI28" s="58"/>
      <c r="AJ28" s="66" t="str">
        <f>IF(AG$1="","",IF($B28="","",IF(AI28="","",IF(AJ$2="ID/Crachá","ID?",IF(AG$3="Função","Função?",(AI28*$F28)*((1+IF($E28&lt;parametros!$S$3,parametros!$S$13,IF($E28&lt;parametros!$T$3,parametros!$T$13,parametros!$U$13)))-'1_geral'!$F28))))))</f>
        <v/>
      </c>
      <c r="AL28" s="43"/>
      <c r="AM28" s="64" t="str">
        <f>IF(AL$1="","",IF($B28="","",IF(AL28="","",IF(AO$2="ID/Crachá","ID?",IF(AL$3="Função","Função?",(AL28*$F28)*(1+IF($E28&lt;parametros!$I$3,parametros!$I$13,IF($E28&lt;parametros!$J$3,parametros!$J$13,parametros!$K$13))))))))</f>
        <v/>
      </c>
      <c r="AN28" s="58"/>
      <c r="AO28" s="66" t="str">
        <f>IF(AL$1="","",IF($B28="","",IF(AN28="","",IF(AO$2="ID/Crachá","ID?",IF(AL$3="Função","Função?",(AN28*$F28)*((1+IF($E28&lt;parametros!$S$3,parametros!$S$13,IF($E28&lt;parametros!$T$3,parametros!$T$13,parametros!$U$13)))-'1_geral'!$F28))))))</f>
        <v/>
      </c>
      <c r="AQ28" s="43"/>
      <c r="AR28" s="64" t="str">
        <f>IF(AQ$1="","",IF($B28="","",IF(AQ28="","",IF(AT$2="ID/Crachá","ID?",IF(AQ$3="Função","Função?",(AQ28*$F28)*(1+IF($E28&lt;parametros!$I$3,parametros!$I$13,IF($E28&lt;parametros!$J$3,parametros!$J$13,parametros!$K$13))))))))</f>
        <v/>
      </c>
      <c r="AS28" s="58"/>
      <c r="AT28" s="66" t="str">
        <f>IF(AQ$1="","",IF($B28="","",IF(AS28="","",IF(AT$2="ID/Crachá","ID?",IF(AQ$3="Função","Função?",(AS28*$F28)*((1+IF($E28&lt;parametros!$S$3,parametros!$S$13,IF($E28&lt;parametros!$T$3,parametros!$T$13,parametros!$U$13)))-'1_geral'!$F28))))))</f>
        <v/>
      </c>
      <c r="AV28" s="43"/>
      <c r="AW28" s="64" t="str">
        <f>IF(AV$1="","",IF($B28="","",IF(AV28="","",IF(AY$2="ID/Crachá","ID?",IF(AV$3="Função","Função?",(AV28*$F28)*(1+IF($E28&lt;parametros!$I$3,parametros!$I$13,IF($E28&lt;parametros!$J$3,parametros!$J$13,parametros!$K$13))))))))</f>
        <v/>
      </c>
      <c r="AX28" s="58"/>
      <c r="AY28" s="66" t="str">
        <f>IF(AV$1="","",IF($B28="","",IF(AX28="","",IF(AY$2="ID/Crachá","ID?",IF(AV$3="Função","Função?",(AX28*$F28)*((1+IF($E28&lt;parametros!$S$3,parametros!$S$13,IF($E28&lt;parametros!$T$3,parametros!$T$13,parametros!$U$13)))-'1_geral'!$F28))))))</f>
        <v/>
      </c>
      <c r="BA28" s="43"/>
      <c r="BB28" s="64" t="str">
        <f>IF(BA$1="","",IF($B28="","",IF(BA28="","",IF(BD$2="ID/Crachá","ID?",IF(BA$3="Função","Função?",(BA28*$F28)*(1+IF($E28&lt;parametros!$I$3,parametros!$I$13,IF($E28&lt;parametros!$J$3,parametros!$J$13,parametros!$K$13))))))))</f>
        <v/>
      </c>
      <c r="BC28" s="58"/>
      <c r="BD28" s="66" t="str">
        <f>IF(BA$1="","",IF($B28="","",IF(BC28="","",IF(BD$2="ID/Crachá","ID?",IF(BA$3="Função","Função?",(BC28*$F28)*((1+IF($E28&lt;parametros!$S$3,parametros!$S$13,IF($E28&lt;parametros!$T$3,parametros!$T$13,parametros!$U$13)))-'1_geral'!$F28))))))</f>
        <v/>
      </c>
      <c r="BF28" s="43"/>
      <c r="BG28" s="64" t="str">
        <f>IF(BF$1="","",IF($B28="","",IF(BF28="","",IF(BI$2="ID/Crachá","ID?",IF(BF$3="Função","Função?",(BF28*$F28)*(1+IF($E28&lt;parametros!$I$3,parametros!$I$13,IF($E28&lt;parametros!$J$3,parametros!$J$13,parametros!$K$13))))))))</f>
        <v/>
      </c>
      <c r="BH28" s="58"/>
      <c r="BI28" s="66" t="str">
        <f>IF(BF$1="","",IF($B28="","",IF(BH28="","",IF(BI$2="ID/Crachá","ID?",IF(BF$3="Função","Função?",(BH28*$F28)*((1+IF($E28&lt;parametros!$S$3,parametros!$S$13,IF($E28&lt;parametros!$T$3,parametros!$T$13,parametros!$U$13)))-'1_geral'!$F28))))))</f>
        <v/>
      </c>
      <c r="BK28" s="43"/>
      <c r="BL28" s="64" t="str">
        <f>IF(BK$1="","",IF($B28="","",IF(BK28="","",IF(BN$2="ID/Crachá","ID?",IF(BK$3="Função","Função?",(BK28*$F28)*(1+IF($E28&lt;parametros!$I$3,parametros!$I$13,IF($E28&lt;parametros!$J$3,parametros!$J$13,parametros!$K$13))))))))</f>
        <v/>
      </c>
      <c r="BM28" s="58"/>
      <c r="BN28" s="66" t="str">
        <f>IF(BK$1="","",IF($B28="","",IF(BM28="","",IF(BN$2="ID/Crachá","ID?",IF(BK$3="Função","Função?",(BM28*$F28)*((1+IF($E28&lt;parametros!$S$3,parametros!$S$13,IF($E28&lt;parametros!$T$3,parametros!$T$13,parametros!$U$13)))-'1_geral'!$F28))))))</f>
        <v/>
      </c>
      <c r="BP28" s="43"/>
      <c r="BQ28" s="64" t="str">
        <f>IF(BP$1="","",IF($B28="","",IF(BP28="","",IF(BS$2="ID/Crachá","ID?",IF(BP$3="Função","Função?",(BP28*$F28)*(1+IF($E28&lt;parametros!$I$3,parametros!$I$13,IF($E28&lt;parametros!$J$3,parametros!$J$13,parametros!$K$13))))))))</f>
        <v/>
      </c>
      <c r="BR28" s="58"/>
      <c r="BS28" s="66" t="str">
        <f>IF(BP$1="","",IF($B28="","",IF(BR28="","",IF(BS$2="ID/Crachá","ID?",IF(BP$3="Função","Função?",(BR28*$F28)*((1+IF($E28&lt;parametros!$S$3,parametros!$S$13,IF($E28&lt;parametros!$T$3,parametros!$T$13,parametros!$U$13)))-'1_geral'!$F28))))))</f>
        <v/>
      </c>
      <c r="BU28" s="43"/>
      <c r="BV28" s="64" t="str">
        <f>IF(BU$1="","",IF($B28="","",IF(BU28="","",IF(BX$2="ID/Crachá","ID?",IF(BU$3="Função","Função?",(BU28*$F28)*(1+IF($E28&lt;parametros!$I$3,parametros!$I$13,IF($E28&lt;parametros!$J$3,parametros!$J$13,parametros!$K$13))))))))</f>
        <v/>
      </c>
      <c r="BW28" s="58"/>
      <c r="BX28" s="66" t="str">
        <f>IF(BU$1="","",IF($B28="","",IF(BW28="","",IF(BX$2="ID/Crachá","ID?",IF(BU$3="Função","Função?",(BW28*$F28)*((1+IF($E28&lt;parametros!$S$3,parametros!$S$13,IF($E28&lt;parametros!$T$3,parametros!$T$13,parametros!$U$13)))-'1_geral'!$F28))))))</f>
        <v/>
      </c>
      <c r="BZ28" s="43"/>
      <c r="CA28" s="64" t="str">
        <f>IF(BZ$1="","",IF($B28="","",IF(BZ28="","",IF(CC$2="ID/Crachá","ID?",IF(BZ$3="Função","Função?",(BZ28*$F28)*(1+IF($E28&lt;parametros!$I$3,parametros!$I$13,IF($E28&lt;parametros!$J$3,parametros!$J$13,parametros!$K$13))))))))</f>
        <v/>
      </c>
      <c r="CB28" s="58"/>
      <c r="CC28" s="66" t="str">
        <f>IF(BZ$1="","",IF($B28="","",IF(CB28="","",IF(CC$2="ID/Crachá","ID?",IF(BZ$3="Função","Função?",(CB28*$F28)*((1+IF($E28&lt;parametros!$S$3,parametros!$S$13,IF($E28&lt;parametros!$T$3,parametros!$T$13,parametros!$U$13)))-'1_geral'!$F28))))))</f>
        <v/>
      </c>
      <c r="CE28" s="43"/>
      <c r="CF28" s="64" t="str">
        <f>IF(CE$1="","",IF($B28="","",IF(CE28="","",IF(CH$2="ID/Crachá","ID?",IF(CE$3="Função","Função?",(CE28*$F28)*(1+IF($E28&lt;parametros!$I$3,parametros!$I$13,IF($E28&lt;parametros!$J$3,parametros!$J$13,parametros!$K$13))))))))</f>
        <v/>
      </c>
      <c r="CG28" s="58"/>
      <c r="CH28" s="66" t="str">
        <f>IF(CE$1="","",IF($B28="","",IF(CG28="","",IF(CH$2="ID/Crachá","ID?",IF(CE$3="Função","Função?",(CG28*$F28)*((1+IF($E28&lt;parametros!$S$3,parametros!$S$13,IF($E28&lt;parametros!$T$3,parametros!$T$13,parametros!$U$13)))-'1_geral'!$F28))))))</f>
        <v/>
      </c>
      <c r="CJ28" s="43"/>
      <c r="CK28" s="64" t="str">
        <f>IF(CJ$1="","",IF($B28="","",IF(CJ28="","",IF(CM$2="ID/Crachá","ID?",IF(CJ$3="Função","Função?",(CJ28*$F28)*(1+IF($E28&lt;parametros!$I$3,parametros!$I$13,IF($E28&lt;parametros!$J$3,parametros!$J$13,parametros!$K$13))))))))</f>
        <v/>
      </c>
      <c r="CL28" s="58"/>
      <c r="CM28" s="66" t="str">
        <f>IF(CJ$1="","",IF($B28="","",IF(CL28="","",IF(CM$2="ID/Crachá","ID?",IF(CJ$3="Função","Função?",(CL28*$F28)*((1+IF($E28&lt;parametros!$S$3,parametros!$S$13,IF($E28&lt;parametros!$T$3,parametros!$T$13,parametros!$U$13)))-'1_geral'!$F28))))))</f>
        <v/>
      </c>
      <c r="CO28" s="43"/>
      <c r="CP28" s="64" t="str">
        <f>IF(CO$1="","",IF($B28="","",IF(CO28="","",IF(CR$2="ID/Crachá","ID?",IF(CO$3="Função","Função?",(CO28*$F28)*(1+IF($E28&lt;parametros!$I$3,parametros!$I$13,IF($E28&lt;parametros!$J$3,parametros!$J$13,parametros!$K$13))))))))</f>
        <v/>
      </c>
      <c r="CQ28" s="58"/>
      <c r="CR28" s="66" t="str">
        <f>IF(CO$1="","",IF($B28="","",IF(CQ28="","",IF(CR$2="ID/Crachá","ID?",IF(CO$3="Função","Função?",(CQ28*$F28)*((1+IF($E28&lt;parametros!$S$3,parametros!$S$13,IF($E28&lt;parametros!$T$3,parametros!$T$13,parametros!$U$13)))-'1_geral'!$F28))))))</f>
        <v/>
      </c>
      <c r="CT28" s="43"/>
      <c r="CU28" s="64" t="str">
        <f>IF(CT$1="","",IF($B28="","",IF(CT28="","",IF(CW$2="ID/Crachá","ID?",IF(CT$3="Função","Função?",(CT28*$F28)*(1+IF($E28&lt;parametros!$I$3,parametros!$I$13,IF($E28&lt;parametros!$J$3,parametros!$J$13,parametros!$K$13))))))))</f>
        <v/>
      </c>
      <c r="CV28" s="58"/>
      <c r="CW28" s="66" t="str">
        <f>IF(CT$1="","",IF($B28="","",IF(CV28="","",IF(CW$2="ID/Crachá","ID?",IF(CT$3="Função","Função?",(CV28*$F28)*((1+IF($E28&lt;parametros!$S$3,parametros!$S$13,IF($E28&lt;parametros!$T$3,parametros!$T$13,parametros!$U$13)))-'1_geral'!$F28))))))</f>
        <v/>
      </c>
      <c r="CY28" s="43"/>
      <c r="CZ28" s="64" t="str">
        <f>IF(CY$1="","",IF($B28="","",IF(CY28="","",IF(DB$2="ID/Crachá","ID?",IF(CY$3="Função","Função?",(CY28*$F28)*(1+IF($E28&lt;parametros!$I$3,parametros!$I$13,IF($E28&lt;parametros!$J$3,parametros!$J$13,parametros!$K$13))))))))</f>
        <v/>
      </c>
      <c r="DA28" s="58"/>
      <c r="DB28" s="66" t="str">
        <f>IF(CY$1="","",IF($B28="","",IF(DA28="","",IF(DB$2="ID/Crachá","ID?",IF(CY$3="Função","Função?",(DA28*$F28)*((1+IF($E28&lt;parametros!$S$3,parametros!$S$13,IF($E28&lt;parametros!$T$3,parametros!$T$13,parametros!$U$13)))-'1_geral'!$F28))))))</f>
        <v/>
      </c>
      <c r="DD28" s="43"/>
      <c r="DE28" s="64" t="str">
        <f>IF(DD$1="","",IF($B28="","",IF(DD28="","",IF(DG$2="ID/Crachá","ID?",IF(DD$3="Função","Função?",(DD28*$F28)*(1+IF($E28&lt;parametros!$I$3,parametros!$I$13,IF($E28&lt;parametros!$J$3,parametros!$J$13,parametros!$K$13))))))))</f>
        <v/>
      </c>
      <c r="DF28" s="58"/>
      <c r="DG28" s="66" t="str">
        <f>IF(DD$1="","",IF($B28="","",IF(DF28="","",IF(DG$2="ID/Crachá","ID?",IF(DD$3="Função","Função?",(DF28*$F28)*((1+IF($E28&lt;parametros!$S$3,parametros!$S$13,IF($E28&lt;parametros!$T$3,parametros!$T$13,parametros!$U$13)))-'1_geral'!$F28))))))</f>
        <v/>
      </c>
      <c r="DI28" s="43"/>
      <c r="DJ28" s="64" t="str">
        <f>IF(DI$1="","",IF($B28="","",IF(DI28="","",IF(DL$2="ID/Crachá","ID?",IF(DI$3="Função","Função?",(DI28*$F28)*(1+IF($E28&lt;parametros!$I$3,parametros!$I$13,IF($E28&lt;parametros!$J$3,parametros!$J$13,parametros!$K$13))))))))</f>
        <v/>
      </c>
      <c r="DK28" s="58"/>
      <c r="DL28" s="66" t="str">
        <f>IF(DI$1="","",IF($B28="","",IF(DK28="","",IF(DL$2="ID/Crachá","ID?",IF(DI$3="Função","Função?",(DK28*$F28)*((1+IF($E28&lt;parametros!$S$3,parametros!$S$13,IF($E28&lt;parametros!$T$3,parametros!$T$13,parametros!$U$13)))-'1_geral'!$F28))))))</f>
        <v/>
      </c>
      <c r="DN28" s="43"/>
      <c r="DO28" s="64" t="str">
        <f>IF(DN$1="","",IF($B28="","",IF(DN28="","",IF(DQ$2="ID/Crachá","ID?",IF(DN$3="Função","Função?",(DN28*$F28)*(1+IF($E28&lt;parametros!$I$3,parametros!$I$13,IF($E28&lt;parametros!$J$3,parametros!$J$13,parametros!$K$13))))))))</f>
        <v/>
      </c>
      <c r="DP28" s="58"/>
      <c r="DQ28" s="66" t="str">
        <f>IF(DN$1="","",IF($B28="","",IF(DP28="","",IF(DQ$2="ID/Crachá","ID?",IF(DN$3="Função","Função?",(DP28*$F28)*((1+IF($E28&lt;parametros!$S$3,parametros!$S$13,IF($E28&lt;parametros!$T$3,parametros!$T$13,parametros!$U$13)))-'1_geral'!$F28))))))</f>
        <v/>
      </c>
      <c r="DS28" s="43"/>
      <c r="DT28" s="64" t="str">
        <f>IF(DS$1="","",IF($B28="","",IF(DS28="","",IF(DV$2="ID/Crachá","ID?",IF(DS$3="Função","Função?",(DS28*$F28)*(1+IF($E28&lt;parametros!$I$3,parametros!$I$13,IF($E28&lt;parametros!$J$3,parametros!$J$13,parametros!$K$13))))))))</f>
        <v/>
      </c>
      <c r="DU28" s="58"/>
      <c r="DV28" s="66" t="str">
        <f>IF(DS$1="","",IF($B28="","",IF(DU28="","",IF(DV$2="ID/Crachá","ID?",IF(DS$3="Função","Função?",(DU28*$F28)*((1+IF($E28&lt;parametros!$S$3,parametros!$S$13,IF($E28&lt;parametros!$T$3,parametros!$T$13,parametros!$U$13)))-'1_geral'!$F28))))))</f>
        <v/>
      </c>
      <c r="DX28" s="43"/>
      <c r="DY28" s="64" t="str">
        <f>IF(DX$1="","",IF($B28="","",IF(DX28="","",IF(EA$2="ID/Crachá","ID?",IF(DX$3="Função","Função?",(DX28*$F28)*(1+IF($E28&lt;parametros!$I$3,parametros!$I$13,IF($E28&lt;parametros!$J$3,parametros!$J$13,parametros!$K$13))))))))</f>
        <v/>
      </c>
      <c r="DZ28" s="58"/>
      <c r="EA28" s="66" t="str">
        <f>IF(DX$1="","",IF($B28="","",IF(DZ28="","",IF(EA$2="ID/Crachá","ID?",IF(DX$3="Função","Função?",(DZ28*$F28)*((1+IF($E28&lt;parametros!$S$3,parametros!$S$13,IF($E28&lt;parametros!$T$3,parametros!$T$13,parametros!$U$13)))-'1_geral'!$F28))))))</f>
        <v/>
      </c>
      <c r="EC28" s="43"/>
      <c r="ED28" s="64" t="str">
        <f>IF(EC$1="","",IF($B28="","",IF(EC28="","",IF(EF$2="ID/Crachá","ID?",IF(EC$3="Função","Função?",(EC28*$F28)*(1+IF($E28&lt;parametros!$I$3,parametros!$I$13,IF($E28&lt;parametros!$J$3,parametros!$J$13,parametros!$K$13))))))))</f>
        <v/>
      </c>
      <c r="EE28" s="58"/>
      <c r="EF28" s="66" t="str">
        <f>IF(EC$1="","",IF($B28="","",IF(EE28="","",IF(EF$2="ID/Crachá","ID?",IF(EC$3="Função","Função?",(EE28*$F28)*((1+IF($E28&lt;parametros!$S$3,parametros!$S$13,IF($E28&lt;parametros!$T$3,parametros!$T$13,parametros!$U$13)))-'1_geral'!$F28))))))</f>
        <v/>
      </c>
      <c r="EH28" s="43"/>
      <c r="EI28" s="64" t="str">
        <f>IF(EH$1="","",IF($B28="","",IF(EH28="","",IF(EK$2="ID/Crachá","ID?",IF(EH$3="Função","Função?",(EH28*$F28)*(1+IF($E28&lt;parametros!$I$3,parametros!$I$13,IF($E28&lt;parametros!$J$3,parametros!$J$13,parametros!$K$13))))))))</f>
        <v/>
      </c>
      <c r="EJ28" s="58"/>
      <c r="EK28" s="66" t="str">
        <f>IF(EH$1="","",IF($B28="","",IF(EJ28="","",IF(EK$2="ID/Crachá","ID?",IF(EH$3="Função","Função?",(EJ28*$F28)*((1+IF($E28&lt;parametros!$S$3,parametros!$S$13,IF($E28&lt;parametros!$T$3,parametros!$T$13,parametros!$U$13)))-'1_geral'!$F28))))))</f>
        <v/>
      </c>
      <c r="EM28" s="43"/>
      <c r="EN28" s="64" t="str">
        <f>IF(EM$1="","",IF($B28="","",IF(EM28="","",IF(EP$2="ID/Crachá","ID?",IF(EM$3="Função","Função?",(EM28*$F28)*(1+IF($E28&lt;parametros!$I$3,parametros!$I$13,IF($E28&lt;parametros!$J$3,parametros!$J$13,parametros!$K$13))))))))</f>
        <v/>
      </c>
      <c r="EO28" s="58"/>
      <c r="EP28" s="66" t="str">
        <f>IF(EM$1="","",IF($B28="","",IF(EO28="","",IF(EP$2="ID/Crachá","ID?",IF(EM$3="Função","Função?",(EO28*$F28)*((1+IF($E28&lt;parametros!$S$3,parametros!$S$13,IF($E28&lt;parametros!$T$3,parametros!$T$13,parametros!$U$13)))-'1_geral'!$F28))))))</f>
        <v/>
      </c>
      <c r="ER28" s="43"/>
      <c r="ES28" s="64" t="str">
        <f>IF(ER$1="","",IF($B28="","",IF(ER28="","",IF(EU$2="ID/Crachá","ID?",IF(ER$3="Função","Função?",(ER28*$F28)*(1+IF($E28&lt;parametros!$I$3,parametros!$I$13,IF($E28&lt;parametros!$J$3,parametros!$J$13,parametros!$K$13))))))))</f>
        <v/>
      </c>
      <c r="ET28" s="58"/>
      <c r="EU28" s="66" t="str">
        <f>IF(ER$1="","",IF($B28="","",IF(ET28="","",IF(EU$2="ID/Crachá","ID?",IF(ER$3="Função","Função?",(ET28*$F28)*((1+IF($E28&lt;parametros!$S$3,parametros!$S$13,IF($E28&lt;parametros!$T$3,parametros!$T$13,parametros!$U$13)))-'1_geral'!$F28))))))</f>
        <v/>
      </c>
      <c r="EW28" s="43"/>
      <c r="EX28" s="64" t="str">
        <f>IF(EW$1="","",IF($B28="","",IF(EW28="","",IF(EZ$2="ID/Crachá","ID?",IF(EW$3="Função","Função?",(EW28*$F28)*(1+IF($E28&lt;parametros!$I$3,parametros!$I$13,IF($E28&lt;parametros!$J$3,parametros!$J$13,parametros!$K$13))))))))</f>
        <v/>
      </c>
      <c r="EY28" s="58"/>
      <c r="EZ28" s="66" t="str">
        <f>IF(EW$1="","",IF($B28="","",IF(EY28="","",IF(EZ$2="ID/Crachá","ID?",IF(EW$3="Função","Função?",(EY28*$F28)*((1+IF($E28&lt;parametros!$S$3,parametros!$S$13,IF($E28&lt;parametros!$T$3,parametros!$T$13,parametros!$U$13)))-'1_geral'!$F28))))))</f>
        <v/>
      </c>
      <c r="FB28" s="43"/>
      <c r="FC28" s="64" t="str">
        <f>IF(FB$1="","",IF($B28="","",IF(FB28="","",IF(FE$2="ID/Crachá","ID?",IF(FB$3="Função","Função?",(FB28*$F28)*(1+IF($E28&lt;parametros!$I$3,parametros!$I$13,IF($E28&lt;parametros!$J$3,parametros!$J$13,parametros!$K$13))))))))</f>
        <v/>
      </c>
      <c r="FD28" s="58"/>
      <c r="FE28" s="66" t="str">
        <f>IF(FB$1="","",IF($B28="","",IF(FD28="","",IF(FE$2="ID/Crachá","ID?",IF(FB$3="Função","Função?",(FD28*$F28)*((1+IF($E28&lt;parametros!$S$3,parametros!$S$13,IF($E28&lt;parametros!$T$3,parametros!$T$13,parametros!$U$13)))-'1_geral'!$F28))))))</f>
        <v/>
      </c>
      <c r="FG28" s="81" t="str">
        <f t="shared" si="8"/>
        <v/>
      </c>
      <c r="FH28" s="103" t="str">
        <f t="shared" si="3"/>
        <v/>
      </c>
      <c r="FI28" s="73" t="str">
        <f t="shared" si="9"/>
        <v/>
      </c>
      <c r="FJ28" s="85" t="str">
        <f t="shared" si="4"/>
        <v/>
      </c>
      <c r="FK28" s="255" t="str">
        <f t="shared" si="10"/>
        <v/>
      </c>
      <c r="FL28" s="1"/>
    </row>
    <row r="29" spans="1:168" ht="15" customHeight="1" x14ac:dyDescent="0.25">
      <c r="A29" s="325" t="str">
        <f>IF('1_geral'!D29="","",'1_geral'!A29)</f>
        <v/>
      </c>
      <c r="B29" s="114" t="str">
        <f>IF('1_geral'!D29="","",'1_geral'!D29)</f>
        <v/>
      </c>
      <c r="C29" s="349" t="str">
        <f>IF(B29="","",1/VLOOKUP('1_geral'!G29,apoio!P:X,9,0))</f>
        <v/>
      </c>
      <c r="D29" s="351" t="str">
        <f>IF(B29="","",'1_geral'!J29)</f>
        <v/>
      </c>
      <c r="E29" s="473" t="str">
        <f>IF(B29="","",'1_geral'!M29*'1_geral'!L29)</f>
        <v/>
      </c>
      <c r="F29" s="351" t="str">
        <f>IF(B29="","",D29*E29*C29*'1_geral'!N29)</f>
        <v/>
      </c>
      <c r="G29" s="351" t="str">
        <f t="shared" si="5"/>
        <v/>
      </c>
      <c r="H29" s="61" t="str">
        <f t="shared" si="6"/>
        <v/>
      </c>
      <c r="I29" s="350" t="str">
        <f t="shared" si="7"/>
        <v/>
      </c>
      <c r="J29" s="67" t="str">
        <f t="shared" si="1"/>
        <v/>
      </c>
      <c r="K29" s="61" t="str">
        <f t="shared" si="2"/>
        <v/>
      </c>
      <c r="M29" s="63"/>
      <c r="N29" s="31" t="str">
        <f>IF(M$1="","",IF($B29="","",IF(M29="","",IF(P$2="ID/Crachá","ID?",IF(M$3="Função","Função?",(M29*$F29)*(1+IF($E29&lt;parametros!$I$3,parametros!$I$13,IF($E29&lt;parametros!$J$3,parametros!$J$13,parametros!$K$13))))))))</f>
        <v/>
      </c>
      <c r="O29" s="57"/>
      <c r="P29" s="31" t="str">
        <f>IF(M$1="","",IF($B29="","",IF(O29="","",IF(P$2="ID/Crachá","ID?",IF(M$3="Função","Função?",(O29*$F29)*((1+IF($E29&lt;parametros!$S$3,parametros!$S$13,IF($E29&lt;parametros!$T$3,parametros!$T$13,parametros!$U$13)))-'1_geral'!$F29))))))</f>
        <v/>
      </c>
      <c r="R29" s="63"/>
      <c r="S29" s="31" t="str">
        <f>IF(R$1="","",IF($B29="","",IF(R29="","",IF(U$2="ID/Crachá","ID?",IF(R$3="Função","Função?",(R29*$F29)*(1+IF($E29&lt;parametros!$I$3,parametros!$I$13,IF($E29&lt;parametros!$J$3,parametros!$J$13,parametros!$K$13))))))))</f>
        <v/>
      </c>
      <c r="T29" s="57"/>
      <c r="U29" s="31" t="str">
        <f>IF(R$1="","",IF($B29="","",IF(T29="","",IF(U$2="ID/Crachá","ID?",IF(R$3="Função","Função?",(T29*$F29)*((1+IF($E29&lt;parametros!$S$3,parametros!$S$13,IF($E29&lt;parametros!$T$3,parametros!$T$13,parametros!$U$13)))-'1_geral'!$F29))))))</f>
        <v/>
      </c>
      <c r="W29" s="63"/>
      <c r="X29" s="31" t="str">
        <f>IF(W$1="","",IF($B29="","",IF(W29="","",IF(Z$2="ID/Crachá","ID?",IF(W$3="Função","Função?",(W29*$F29)*(1+IF($E29&lt;parametros!$I$3,parametros!$I$13,IF($E29&lt;parametros!$J$3,parametros!$J$13,parametros!$K$13))))))))</f>
        <v/>
      </c>
      <c r="Y29" s="57"/>
      <c r="Z29" s="31" t="str">
        <f>IF(W$1="","",IF($B29="","",IF(Y29="","",IF(Z$2="ID/Crachá","ID?",IF(W$3="Função","Função?",(Y29*$F29)*((1+IF($E29&lt;parametros!$S$3,parametros!$S$13,IF($E29&lt;parametros!$T$3,parametros!$T$13,parametros!$U$13)))-'1_geral'!$F29))))))</f>
        <v/>
      </c>
      <c r="AB29" s="63"/>
      <c r="AC29" s="31" t="str">
        <f>IF(AB$1="","",IF($B29="","",IF(AB29="","",IF(AE$2="ID/Crachá","ID?",IF(AB$3="Função","Função?",(AB29*$F29)*(1+IF($E29&lt;parametros!$I$3,parametros!$I$13,IF($E29&lt;parametros!$J$3,parametros!$J$13,parametros!$K$13))))))))</f>
        <v/>
      </c>
      <c r="AD29" s="57"/>
      <c r="AE29" s="31" t="str">
        <f>IF(AB$1="","",IF($B29="","",IF(AD29="","",IF(AE$2="ID/Crachá","ID?",IF(AB$3="Função","Função?",(AD29*$F29)*((1+IF($E29&lt;parametros!$S$3,parametros!$S$13,IF($E29&lt;parametros!$T$3,parametros!$T$13,parametros!$U$13)))-'1_geral'!$F29))))))</f>
        <v/>
      </c>
      <c r="AG29" s="63"/>
      <c r="AH29" s="31" t="str">
        <f>IF(AG$1="","",IF($B29="","",IF(AG29="","",IF(AJ$2="ID/Crachá","ID?",IF(AG$3="Função","Função?",(AG29*$F29)*(1+IF($E29&lt;parametros!$I$3,parametros!$I$13,IF($E29&lt;parametros!$J$3,parametros!$J$13,parametros!$K$13))))))))</f>
        <v/>
      </c>
      <c r="AI29" s="57"/>
      <c r="AJ29" s="31" t="str">
        <f>IF(AG$1="","",IF($B29="","",IF(AI29="","",IF(AJ$2="ID/Crachá","ID?",IF(AG$3="Função","Função?",(AI29*$F29)*((1+IF($E29&lt;parametros!$S$3,parametros!$S$13,IF($E29&lt;parametros!$T$3,parametros!$T$13,parametros!$U$13)))-'1_geral'!$F29))))))</f>
        <v/>
      </c>
      <c r="AL29" s="63"/>
      <c r="AM29" s="31" t="str">
        <f>IF(AL$1="","",IF($B29="","",IF(AL29="","",IF(AO$2="ID/Crachá","ID?",IF(AL$3="Função","Função?",(AL29*$F29)*(1+IF($E29&lt;parametros!$I$3,parametros!$I$13,IF($E29&lt;parametros!$J$3,parametros!$J$13,parametros!$K$13))))))))</f>
        <v/>
      </c>
      <c r="AN29" s="57"/>
      <c r="AO29" s="31" t="str">
        <f>IF(AL$1="","",IF($B29="","",IF(AN29="","",IF(AO$2="ID/Crachá","ID?",IF(AL$3="Função","Função?",(AN29*$F29)*((1+IF($E29&lt;parametros!$S$3,parametros!$S$13,IF($E29&lt;parametros!$T$3,parametros!$T$13,parametros!$U$13)))-'1_geral'!$F29))))))</f>
        <v/>
      </c>
      <c r="AQ29" s="63"/>
      <c r="AR29" s="31" t="str">
        <f>IF(AQ$1="","",IF($B29="","",IF(AQ29="","",IF(AT$2="ID/Crachá","ID?",IF(AQ$3="Função","Função?",(AQ29*$F29)*(1+IF($E29&lt;parametros!$I$3,parametros!$I$13,IF($E29&lt;parametros!$J$3,parametros!$J$13,parametros!$K$13))))))))</f>
        <v/>
      </c>
      <c r="AS29" s="57"/>
      <c r="AT29" s="31" t="str">
        <f>IF(AQ$1="","",IF($B29="","",IF(AS29="","",IF(AT$2="ID/Crachá","ID?",IF(AQ$3="Função","Função?",(AS29*$F29)*((1+IF($E29&lt;parametros!$S$3,parametros!$S$13,IF($E29&lt;parametros!$T$3,parametros!$T$13,parametros!$U$13)))-'1_geral'!$F29))))))</f>
        <v/>
      </c>
      <c r="AV29" s="63"/>
      <c r="AW29" s="31" t="str">
        <f>IF(AV$1="","",IF($B29="","",IF(AV29="","",IF(AY$2="ID/Crachá","ID?",IF(AV$3="Função","Função?",(AV29*$F29)*(1+IF($E29&lt;parametros!$I$3,parametros!$I$13,IF($E29&lt;parametros!$J$3,parametros!$J$13,parametros!$K$13))))))))</f>
        <v/>
      </c>
      <c r="AX29" s="57"/>
      <c r="AY29" s="31" t="str">
        <f>IF(AV$1="","",IF($B29="","",IF(AX29="","",IF(AY$2="ID/Crachá","ID?",IF(AV$3="Função","Função?",(AX29*$F29)*((1+IF($E29&lt;parametros!$S$3,parametros!$S$13,IF($E29&lt;parametros!$T$3,parametros!$T$13,parametros!$U$13)))-'1_geral'!$F29))))))</f>
        <v/>
      </c>
      <c r="BA29" s="63"/>
      <c r="BB29" s="31" t="str">
        <f>IF(BA$1="","",IF($B29="","",IF(BA29="","",IF(BD$2="ID/Crachá","ID?",IF(BA$3="Função","Função?",(BA29*$F29)*(1+IF($E29&lt;parametros!$I$3,parametros!$I$13,IF($E29&lt;parametros!$J$3,parametros!$J$13,parametros!$K$13))))))))</f>
        <v/>
      </c>
      <c r="BC29" s="57"/>
      <c r="BD29" s="31" t="str">
        <f>IF(BA$1="","",IF($B29="","",IF(BC29="","",IF(BD$2="ID/Crachá","ID?",IF(BA$3="Função","Função?",(BC29*$F29)*((1+IF($E29&lt;parametros!$S$3,parametros!$S$13,IF($E29&lt;parametros!$T$3,parametros!$T$13,parametros!$U$13)))-'1_geral'!$F29))))))</f>
        <v/>
      </c>
      <c r="BF29" s="63"/>
      <c r="BG29" s="31" t="str">
        <f>IF(BF$1="","",IF($B29="","",IF(BF29="","",IF(BI$2="ID/Crachá","ID?",IF(BF$3="Função","Função?",(BF29*$F29)*(1+IF($E29&lt;parametros!$I$3,parametros!$I$13,IF($E29&lt;parametros!$J$3,parametros!$J$13,parametros!$K$13))))))))</f>
        <v/>
      </c>
      <c r="BH29" s="57"/>
      <c r="BI29" s="31" t="str">
        <f>IF(BF$1="","",IF($B29="","",IF(BH29="","",IF(BI$2="ID/Crachá","ID?",IF(BF$3="Função","Função?",(BH29*$F29)*((1+IF($E29&lt;parametros!$S$3,parametros!$S$13,IF($E29&lt;parametros!$T$3,parametros!$T$13,parametros!$U$13)))-'1_geral'!$F29))))))</f>
        <v/>
      </c>
      <c r="BK29" s="63"/>
      <c r="BL29" s="31" t="str">
        <f>IF(BK$1="","",IF($B29="","",IF(BK29="","",IF(BN$2="ID/Crachá","ID?",IF(BK$3="Função","Função?",(BK29*$F29)*(1+IF($E29&lt;parametros!$I$3,parametros!$I$13,IF($E29&lt;parametros!$J$3,parametros!$J$13,parametros!$K$13))))))))</f>
        <v/>
      </c>
      <c r="BM29" s="57"/>
      <c r="BN29" s="31" t="str">
        <f>IF(BK$1="","",IF($B29="","",IF(BM29="","",IF(BN$2="ID/Crachá","ID?",IF(BK$3="Função","Função?",(BM29*$F29)*((1+IF($E29&lt;parametros!$S$3,parametros!$S$13,IF($E29&lt;parametros!$T$3,parametros!$T$13,parametros!$U$13)))-'1_geral'!$F29))))))</f>
        <v/>
      </c>
      <c r="BP29" s="63"/>
      <c r="BQ29" s="31" t="str">
        <f>IF(BP$1="","",IF($B29="","",IF(BP29="","",IF(BS$2="ID/Crachá","ID?",IF(BP$3="Função","Função?",(BP29*$F29)*(1+IF($E29&lt;parametros!$I$3,parametros!$I$13,IF($E29&lt;parametros!$J$3,parametros!$J$13,parametros!$K$13))))))))</f>
        <v/>
      </c>
      <c r="BR29" s="57"/>
      <c r="BS29" s="31" t="str">
        <f>IF(BP$1="","",IF($B29="","",IF(BR29="","",IF(BS$2="ID/Crachá","ID?",IF(BP$3="Função","Função?",(BR29*$F29)*((1+IF($E29&lt;parametros!$S$3,parametros!$S$13,IF($E29&lt;parametros!$T$3,parametros!$T$13,parametros!$U$13)))-'1_geral'!$F29))))))</f>
        <v/>
      </c>
      <c r="BU29" s="63"/>
      <c r="BV29" s="31" t="str">
        <f>IF(BU$1="","",IF($B29="","",IF(BU29="","",IF(BX$2="ID/Crachá","ID?",IF(BU$3="Função","Função?",(BU29*$F29)*(1+IF($E29&lt;parametros!$I$3,parametros!$I$13,IF($E29&lt;parametros!$J$3,parametros!$J$13,parametros!$K$13))))))))</f>
        <v/>
      </c>
      <c r="BW29" s="57"/>
      <c r="BX29" s="31" t="str">
        <f>IF(BU$1="","",IF($B29="","",IF(BW29="","",IF(BX$2="ID/Crachá","ID?",IF(BU$3="Função","Função?",(BW29*$F29)*((1+IF($E29&lt;parametros!$S$3,parametros!$S$13,IF($E29&lt;parametros!$T$3,parametros!$T$13,parametros!$U$13)))-'1_geral'!$F29))))))</f>
        <v/>
      </c>
      <c r="BZ29" s="63"/>
      <c r="CA29" s="31" t="str">
        <f>IF(BZ$1="","",IF($B29="","",IF(BZ29="","",IF(CC$2="ID/Crachá","ID?",IF(BZ$3="Função","Função?",(BZ29*$F29)*(1+IF($E29&lt;parametros!$I$3,parametros!$I$13,IF($E29&lt;parametros!$J$3,parametros!$J$13,parametros!$K$13))))))))</f>
        <v/>
      </c>
      <c r="CB29" s="57"/>
      <c r="CC29" s="31" t="str">
        <f>IF(BZ$1="","",IF($B29="","",IF(CB29="","",IF(CC$2="ID/Crachá","ID?",IF(BZ$3="Função","Função?",(CB29*$F29)*((1+IF($E29&lt;parametros!$S$3,parametros!$S$13,IF($E29&lt;parametros!$T$3,parametros!$T$13,parametros!$U$13)))-'1_geral'!$F29))))))</f>
        <v/>
      </c>
      <c r="CE29" s="63"/>
      <c r="CF29" s="31" t="str">
        <f>IF(CE$1="","",IF($B29="","",IF(CE29="","",IF(CH$2="ID/Crachá","ID?",IF(CE$3="Função","Função?",(CE29*$F29)*(1+IF($E29&lt;parametros!$I$3,parametros!$I$13,IF($E29&lt;parametros!$J$3,parametros!$J$13,parametros!$K$13))))))))</f>
        <v/>
      </c>
      <c r="CG29" s="57"/>
      <c r="CH29" s="31" t="str">
        <f>IF(CE$1="","",IF($B29="","",IF(CG29="","",IF(CH$2="ID/Crachá","ID?",IF(CE$3="Função","Função?",(CG29*$F29)*((1+IF($E29&lt;parametros!$S$3,parametros!$S$13,IF($E29&lt;parametros!$T$3,parametros!$T$13,parametros!$U$13)))-'1_geral'!$F29))))))</f>
        <v/>
      </c>
      <c r="CJ29" s="63"/>
      <c r="CK29" s="31" t="str">
        <f>IF(CJ$1="","",IF($B29="","",IF(CJ29="","",IF(CM$2="ID/Crachá","ID?",IF(CJ$3="Função","Função?",(CJ29*$F29)*(1+IF($E29&lt;parametros!$I$3,parametros!$I$13,IF($E29&lt;parametros!$J$3,parametros!$J$13,parametros!$K$13))))))))</f>
        <v/>
      </c>
      <c r="CL29" s="57"/>
      <c r="CM29" s="31" t="str">
        <f>IF(CJ$1="","",IF($B29="","",IF(CL29="","",IF(CM$2="ID/Crachá","ID?",IF(CJ$3="Função","Função?",(CL29*$F29)*((1+IF($E29&lt;parametros!$S$3,parametros!$S$13,IF($E29&lt;parametros!$T$3,parametros!$T$13,parametros!$U$13)))-'1_geral'!$F29))))))</f>
        <v/>
      </c>
      <c r="CO29" s="63"/>
      <c r="CP29" s="31" t="str">
        <f>IF(CO$1="","",IF($B29="","",IF(CO29="","",IF(CR$2="ID/Crachá","ID?",IF(CO$3="Função","Função?",(CO29*$F29)*(1+IF($E29&lt;parametros!$I$3,parametros!$I$13,IF($E29&lt;parametros!$J$3,parametros!$J$13,parametros!$K$13))))))))</f>
        <v/>
      </c>
      <c r="CQ29" s="57"/>
      <c r="CR29" s="31" t="str">
        <f>IF(CO$1="","",IF($B29="","",IF(CQ29="","",IF(CR$2="ID/Crachá","ID?",IF(CO$3="Função","Função?",(CQ29*$F29)*((1+IF($E29&lt;parametros!$S$3,parametros!$S$13,IF($E29&lt;parametros!$T$3,parametros!$T$13,parametros!$U$13)))-'1_geral'!$F29))))))</f>
        <v/>
      </c>
      <c r="CT29" s="63"/>
      <c r="CU29" s="31" t="str">
        <f>IF(CT$1="","",IF($B29="","",IF(CT29="","",IF(CW$2="ID/Crachá","ID?",IF(CT$3="Função","Função?",(CT29*$F29)*(1+IF($E29&lt;parametros!$I$3,parametros!$I$13,IF($E29&lt;parametros!$J$3,parametros!$J$13,parametros!$K$13))))))))</f>
        <v/>
      </c>
      <c r="CV29" s="57"/>
      <c r="CW29" s="31" t="str">
        <f>IF(CT$1="","",IF($B29="","",IF(CV29="","",IF(CW$2="ID/Crachá","ID?",IF(CT$3="Função","Função?",(CV29*$F29)*((1+IF($E29&lt;parametros!$S$3,parametros!$S$13,IF($E29&lt;parametros!$T$3,parametros!$T$13,parametros!$U$13)))-'1_geral'!$F29))))))</f>
        <v/>
      </c>
      <c r="CY29" s="63"/>
      <c r="CZ29" s="31" t="str">
        <f>IF(CY$1="","",IF($B29="","",IF(CY29="","",IF(DB$2="ID/Crachá","ID?",IF(CY$3="Função","Função?",(CY29*$F29)*(1+IF($E29&lt;parametros!$I$3,parametros!$I$13,IF($E29&lt;parametros!$J$3,parametros!$J$13,parametros!$K$13))))))))</f>
        <v/>
      </c>
      <c r="DA29" s="57"/>
      <c r="DB29" s="31" t="str">
        <f>IF(CY$1="","",IF($B29="","",IF(DA29="","",IF(DB$2="ID/Crachá","ID?",IF(CY$3="Função","Função?",(DA29*$F29)*((1+IF($E29&lt;parametros!$S$3,parametros!$S$13,IF($E29&lt;parametros!$T$3,parametros!$T$13,parametros!$U$13)))-'1_geral'!$F29))))))</f>
        <v/>
      </c>
      <c r="DD29" s="63"/>
      <c r="DE29" s="31" t="str">
        <f>IF(DD$1="","",IF($B29="","",IF(DD29="","",IF(DG$2="ID/Crachá","ID?",IF(DD$3="Função","Função?",(DD29*$F29)*(1+IF($E29&lt;parametros!$I$3,parametros!$I$13,IF($E29&lt;parametros!$J$3,parametros!$J$13,parametros!$K$13))))))))</f>
        <v/>
      </c>
      <c r="DF29" s="57"/>
      <c r="DG29" s="31" t="str">
        <f>IF(DD$1="","",IF($B29="","",IF(DF29="","",IF(DG$2="ID/Crachá","ID?",IF(DD$3="Função","Função?",(DF29*$F29)*((1+IF($E29&lt;parametros!$S$3,parametros!$S$13,IF($E29&lt;parametros!$T$3,parametros!$T$13,parametros!$U$13)))-'1_geral'!$F29))))))</f>
        <v/>
      </c>
      <c r="DI29" s="63"/>
      <c r="DJ29" s="31" t="str">
        <f>IF(DI$1="","",IF($B29="","",IF(DI29="","",IF(DL$2="ID/Crachá","ID?",IF(DI$3="Função","Função?",(DI29*$F29)*(1+IF($E29&lt;parametros!$I$3,parametros!$I$13,IF($E29&lt;parametros!$J$3,parametros!$J$13,parametros!$K$13))))))))</f>
        <v/>
      </c>
      <c r="DK29" s="57"/>
      <c r="DL29" s="31" t="str">
        <f>IF(DI$1="","",IF($B29="","",IF(DK29="","",IF(DL$2="ID/Crachá","ID?",IF(DI$3="Função","Função?",(DK29*$F29)*((1+IF($E29&lt;parametros!$S$3,parametros!$S$13,IF($E29&lt;parametros!$T$3,parametros!$T$13,parametros!$U$13)))-'1_geral'!$F29))))))</f>
        <v/>
      </c>
      <c r="DN29" s="63"/>
      <c r="DO29" s="31" t="str">
        <f>IF(DN$1="","",IF($B29="","",IF(DN29="","",IF(DQ$2="ID/Crachá","ID?",IF(DN$3="Função","Função?",(DN29*$F29)*(1+IF($E29&lt;parametros!$I$3,parametros!$I$13,IF($E29&lt;parametros!$J$3,parametros!$J$13,parametros!$K$13))))))))</f>
        <v/>
      </c>
      <c r="DP29" s="57"/>
      <c r="DQ29" s="31" t="str">
        <f>IF(DN$1="","",IF($B29="","",IF(DP29="","",IF(DQ$2="ID/Crachá","ID?",IF(DN$3="Função","Função?",(DP29*$F29)*((1+IF($E29&lt;parametros!$S$3,parametros!$S$13,IF($E29&lt;parametros!$T$3,parametros!$T$13,parametros!$U$13)))-'1_geral'!$F29))))))</f>
        <v/>
      </c>
      <c r="DS29" s="63"/>
      <c r="DT29" s="31" t="str">
        <f>IF(DS$1="","",IF($B29="","",IF(DS29="","",IF(DV$2="ID/Crachá","ID?",IF(DS$3="Função","Função?",(DS29*$F29)*(1+IF($E29&lt;parametros!$I$3,parametros!$I$13,IF($E29&lt;parametros!$J$3,parametros!$J$13,parametros!$K$13))))))))</f>
        <v/>
      </c>
      <c r="DU29" s="57"/>
      <c r="DV29" s="31" t="str">
        <f>IF(DS$1="","",IF($B29="","",IF(DU29="","",IF(DV$2="ID/Crachá","ID?",IF(DS$3="Função","Função?",(DU29*$F29)*((1+IF($E29&lt;parametros!$S$3,parametros!$S$13,IF($E29&lt;parametros!$T$3,parametros!$T$13,parametros!$U$13)))-'1_geral'!$F29))))))</f>
        <v/>
      </c>
      <c r="DX29" s="63"/>
      <c r="DY29" s="31" t="str">
        <f>IF(DX$1="","",IF($B29="","",IF(DX29="","",IF(EA$2="ID/Crachá","ID?",IF(DX$3="Função","Função?",(DX29*$F29)*(1+IF($E29&lt;parametros!$I$3,parametros!$I$13,IF($E29&lt;parametros!$J$3,parametros!$J$13,parametros!$K$13))))))))</f>
        <v/>
      </c>
      <c r="DZ29" s="57"/>
      <c r="EA29" s="31" t="str">
        <f>IF(DX$1="","",IF($B29="","",IF(DZ29="","",IF(EA$2="ID/Crachá","ID?",IF(DX$3="Função","Função?",(DZ29*$F29)*((1+IF($E29&lt;parametros!$S$3,parametros!$S$13,IF($E29&lt;parametros!$T$3,parametros!$T$13,parametros!$U$13)))-'1_geral'!$F29))))))</f>
        <v/>
      </c>
      <c r="EC29" s="63"/>
      <c r="ED29" s="31" t="str">
        <f>IF(EC$1="","",IF($B29="","",IF(EC29="","",IF(EF$2="ID/Crachá","ID?",IF(EC$3="Função","Função?",(EC29*$F29)*(1+IF($E29&lt;parametros!$I$3,parametros!$I$13,IF($E29&lt;parametros!$J$3,parametros!$J$13,parametros!$K$13))))))))</f>
        <v/>
      </c>
      <c r="EE29" s="57"/>
      <c r="EF29" s="31" t="str">
        <f>IF(EC$1="","",IF($B29="","",IF(EE29="","",IF(EF$2="ID/Crachá","ID?",IF(EC$3="Função","Função?",(EE29*$F29)*((1+IF($E29&lt;parametros!$S$3,parametros!$S$13,IF($E29&lt;parametros!$T$3,parametros!$T$13,parametros!$U$13)))-'1_geral'!$F29))))))</f>
        <v/>
      </c>
      <c r="EH29" s="63"/>
      <c r="EI29" s="31" t="str">
        <f>IF(EH$1="","",IF($B29="","",IF(EH29="","",IF(EK$2="ID/Crachá","ID?",IF(EH$3="Função","Função?",(EH29*$F29)*(1+IF($E29&lt;parametros!$I$3,parametros!$I$13,IF($E29&lt;parametros!$J$3,parametros!$J$13,parametros!$K$13))))))))</f>
        <v/>
      </c>
      <c r="EJ29" s="57"/>
      <c r="EK29" s="31" t="str">
        <f>IF(EH$1="","",IF($B29="","",IF(EJ29="","",IF(EK$2="ID/Crachá","ID?",IF(EH$3="Função","Função?",(EJ29*$F29)*((1+IF($E29&lt;parametros!$S$3,parametros!$S$13,IF($E29&lt;parametros!$T$3,parametros!$T$13,parametros!$U$13)))-'1_geral'!$F29))))))</f>
        <v/>
      </c>
      <c r="EM29" s="63"/>
      <c r="EN29" s="31" t="str">
        <f>IF(EM$1="","",IF($B29="","",IF(EM29="","",IF(EP$2="ID/Crachá","ID?",IF(EM$3="Função","Função?",(EM29*$F29)*(1+IF($E29&lt;parametros!$I$3,parametros!$I$13,IF($E29&lt;parametros!$J$3,parametros!$J$13,parametros!$K$13))))))))</f>
        <v/>
      </c>
      <c r="EO29" s="57"/>
      <c r="EP29" s="31" t="str">
        <f>IF(EM$1="","",IF($B29="","",IF(EO29="","",IF(EP$2="ID/Crachá","ID?",IF(EM$3="Função","Função?",(EO29*$F29)*((1+IF($E29&lt;parametros!$S$3,parametros!$S$13,IF($E29&lt;parametros!$T$3,parametros!$T$13,parametros!$U$13)))-'1_geral'!$F29))))))</f>
        <v/>
      </c>
      <c r="ER29" s="63"/>
      <c r="ES29" s="31" t="str">
        <f>IF(ER$1="","",IF($B29="","",IF(ER29="","",IF(EU$2="ID/Crachá","ID?",IF(ER$3="Função","Função?",(ER29*$F29)*(1+IF($E29&lt;parametros!$I$3,parametros!$I$13,IF($E29&lt;parametros!$J$3,parametros!$J$13,parametros!$K$13))))))))</f>
        <v/>
      </c>
      <c r="ET29" s="57"/>
      <c r="EU29" s="31" t="str">
        <f>IF(ER$1="","",IF($B29="","",IF(ET29="","",IF(EU$2="ID/Crachá","ID?",IF(ER$3="Função","Função?",(ET29*$F29)*((1+IF($E29&lt;parametros!$S$3,parametros!$S$13,IF($E29&lt;parametros!$T$3,parametros!$T$13,parametros!$U$13)))-'1_geral'!$F29))))))</f>
        <v/>
      </c>
      <c r="EW29" s="63"/>
      <c r="EX29" s="31" t="str">
        <f>IF(EW$1="","",IF($B29="","",IF(EW29="","",IF(EZ$2="ID/Crachá","ID?",IF(EW$3="Função","Função?",(EW29*$F29)*(1+IF($E29&lt;parametros!$I$3,parametros!$I$13,IF($E29&lt;parametros!$J$3,parametros!$J$13,parametros!$K$13))))))))</f>
        <v/>
      </c>
      <c r="EY29" s="57"/>
      <c r="EZ29" s="31" t="str">
        <f>IF(EW$1="","",IF($B29="","",IF(EY29="","",IF(EZ$2="ID/Crachá","ID?",IF(EW$3="Função","Função?",(EY29*$F29)*((1+IF($E29&lt;parametros!$S$3,parametros!$S$13,IF($E29&lt;parametros!$T$3,parametros!$T$13,parametros!$U$13)))-'1_geral'!$F29))))))</f>
        <v/>
      </c>
      <c r="FB29" s="63"/>
      <c r="FC29" s="31" t="str">
        <f>IF(FB$1="","",IF($B29="","",IF(FB29="","",IF(FE$2="ID/Crachá","ID?",IF(FB$3="Função","Função?",(FB29*$F29)*(1+IF($E29&lt;parametros!$I$3,parametros!$I$13,IF($E29&lt;parametros!$J$3,parametros!$J$13,parametros!$K$13))))))))</f>
        <v/>
      </c>
      <c r="FD29" s="57"/>
      <c r="FE29" s="31" t="str">
        <f>IF(FB$1="","",IF($B29="","",IF(FD29="","",IF(FE$2="ID/Crachá","ID?",IF(FB$3="Função","Função?",(FD29*$F29)*((1+IF($E29&lt;parametros!$S$3,parametros!$S$13,IF($E29&lt;parametros!$T$3,parametros!$T$13,parametros!$U$13)))-'1_geral'!$F29))))))</f>
        <v/>
      </c>
      <c r="FG29" s="80" t="str">
        <f t="shared" si="8"/>
        <v/>
      </c>
      <c r="FH29" s="102" t="str">
        <f t="shared" si="3"/>
        <v/>
      </c>
      <c r="FI29" s="31" t="str">
        <f t="shared" si="9"/>
        <v/>
      </c>
      <c r="FJ29" s="84" t="str">
        <f t="shared" si="4"/>
        <v/>
      </c>
      <c r="FK29" s="239" t="str">
        <f t="shared" si="10"/>
        <v/>
      </c>
      <c r="FL29" s="1"/>
    </row>
    <row r="30" spans="1:168" ht="15" customHeight="1" x14ac:dyDescent="0.25">
      <c r="A30" s="348" t="str">
        <f>IF('1_geral'!D30="","",'1_geral'!A30)</f>
        <v/>
      </c>
      <c r="B30" s="274" t="str">
        <f>IF('1_geral'!D30="","",'1_geral'!D30)</f>
        <v/>
      </c>
      <c r="C30" s="349" t="str">
        <f>IF(B30="","",1/VLOOKUP('1_geral'!G30,apoio!P:X,9,0))</f>
        <v/>
      </c>
      <c r="D30" s="266" t="str">
        <f>IF(B30="","",'1_geral'!J30)</f>
        <v/>
      </c>
      <c r="E30" s="472" t="str">
        <f>IF(B30="","",'1_geral'!M30*'1_geral'!L30)</f>
        <v/>
      </c>
      <c r="F30" s="266" t="str">
        <f>IF(B30="","",D30*E30*C30*'1_geral'!N30)</f>
        <v/>
      </c>
      <c r="G30" s="266" t="str">
        <f t="shared" si="5"/>
        <v/>
      </c>
      <c r="H30" s="60" t="str">
        <f t="shared" si="6"/>
        <v/>
      </c>
      <c r="I30" s="350" t="str">
        <f t="shared" si="7"/>
        <v/>
      </c>
      <c r="J30" s="65" t="str">
        <f t="shared" si="1"/>
        <v/>
      </c>
      <c r="K30" s="60" t="str">
        <f t="shared" si="2"/>
        <v/>
      </c>
      <c r="M30" s="43"/>
      <c r="N30" s="64" t="str">
        <f>IF(M$1="","",IF($B30="","",IF(M30="","",IF(P$2="ID/Crachá","ID?",IF(M$3="Função","Função?",(M30*$F30)*(1+IF($E30&lt;parametros!$I$3,parametros!$I$13,IF($E30&lt;parametros!$J$3,parametros!$J$13,parametros!$K$13))))))))</f>
        <v/>
      </c>
      <c r="O30" s="58"/>
      <c r="P30" s="66" t="str">
        <f>IF(M$1="","",IF($B30="","",IF(O30="","",IF(P$2="ID/Crachá","ID?",IF(M$3="Função","Função?",(O30*$F30)*((1+IF($E30&lt;parametros!$S$3,parametros!$S$13,IF($E30&lt;parametros!$T$3,parametros!$T$13,parametros!$U$13)))-'1_geral'!$F30))))))</f>
        <v/>
      </c>
      <c r="R30" s="43"/>
      <c r="S30" s="64" t="str">
        <f>IF(R$1="","",IF($B30="","",IF(R30="","",IF(U$2="ID/Crachá","ID?",IF(R$3="Função","Função?",(R30*$F30)*(1+IF($E30&lt;parametros!$I$3,parametros!$I$13,IF($E30&lt;parametros!$J$3,parametros!$J$13,parametros!$K$13))))))))</f>
        <v/>
      </c>
      <c r="T30" s="58"/>
      <c r="U30" s="66" t="str">
        <f>IF(R$1="","",IF($B30="","",IF(T30="","",IF(U$2="ID/Crachá","ID?",IF(R$3="Função","Função?",(T30*$F30)*((1+IF($E30&lt;parametros!$S$3,parametros!$S$13,IF($E30&lt;parametros!$T$3,parametros!$T$13,parametros!$U$13)))-'1_geral'!$F30))))))</f>
        <v/>
      </c>
      <c r="W30" s="43"/>
      <c r="X30" s="64" t="str">
        <f>IF(W$1="","",IF($B30="","",IF(W30="","",IF(Z$2="ID/Crachá","ID?",IF(W$3="Função","Função?",(W30*$F30)*(1+IF($E30&lt;parametros!$I$3,parametros!$I$13,IF($E30&lt;parametros!$J$3,parametros!$J$13,parametros!$K$13))))))))</f>
        <v/>
      </c>
      <c r="Y30" s="58"/>
      <c r="Z30" s="66" t="str">
        <f>IF(W$1="","",IF($B30="","",IF(Y30="","",IF(Z$2="ID/Crachá","ID?",IF(W$3="Função","Função?",(Y30*$F30)*((1+IF($E30&lt;parametros!$S$3,parametros!$S$13,IF($E30&lt;parametros!$T$3,parametros!$T$13,parametros!$U$13)))-'1_geral'!$F30))))))</f>
        <v/>
      </c>
      <c r="AB30" s="43"/>
      <c r="AC30" s="64" t="str">
        <f>IF(AB$1="","",IF($B30="","",IF(AB30="","",IF(AE$2="ID/Crachá","ID?",IF(AB$3="Função","Função?",(AB30*$F30)*(1+IF($E30&lt;parametros!$I$3,parametros!$I$13,IF($E30&lt;parametros!$J$3,parametros!$J$13,parametros!$K$13))))))))</f>
        <v/>
      </c>
      <c r="AD30" s="58"/>
      <c r="AE30" s="66" t="str">
        <f>IF(AB$1="","",IF($B30="","",IF(AD30="","",IF(AE$2="ID/Crachá","ID?",IF(AB$3="Função","Função?",(AD30*$F30)*((1+IF($E30&lt;parametros!$S$3,parametros!$S$13,IF($E30&lt;parametros!$T$3,parametros!$T$13,parametros!$U$13)))-'1_geral'!$F30))))))</f>
        <v/>
      </c>
      <c r="AG30" s="43"/>
      <c r="AH30" s="64" t="str">
        <f>IF(AG$1="","",IF($B30="","",IF(AG30="","",IF(AJ$2="ID/Crachá","ID?",IF(AG$3="Função","Função?",(AG30*$F30)*(1+IF($E30&lt;parametros!$I$3,parametros!$I$13,IF($E30&lt;parametros!$J$3,parametros!$J$13,parametros!$K$13))))))))</f>
        <v/>
      </c>
      <c r="AI30" s="58"/>
      <c r="AJ30" s="66" t="str">
        <f>IF(AG$1="","",IF($B30="","",IF(AI30="","",IF(AJ$2="ID/Crachá","ID?",IF(AG$3="Função","Função?",(AI30*$F30)*((1+IF($E30&lt;parametros!$S$3,parametros!$S$13,IF($E30&lt;parametros!$T$3,parametros!$T$13,parametros!$U$13)))-'1_geral'!$F30))))))</f>
        <v/>
      </c>
      <c r="AL30" s="43"/>
      <c r="AM30" s="64" t="str">
        <f>IF(AL$1="","",IF($B30="","",IF(AL30="","",IF(AO$2="ID/Crachá","ID?",IF(AL$3="Função","Função?",(AL30*$F30)*(1+IF($E30&lt;parametros!$I$3,parametros!$I$13,IF($E30&lt;parametros!$J$3,parametros!$J$13,parametros!$K$13))))))))</f>
        <v/>
      </c>
      <c r="AN30" s="58"/>
      <c r="AO30" s="66" t="str">
        <f>IF(AL$1="","",IF($B30="","",IF(AN30="","",IF(AO$2="ID/Crachá","ID?",IF(AL$3="Função","Função?",(AN30*$F30)*((1+IF($E30&lt;parametros!$S$3,parametros!$S$13,IF($E30&lt;parametros!$T$3,parametros!$T$13,parametros!$U$13)))-'1_geral'!$F30))))))</f>
        <v/>
      </c>
      <c r="AQ30" s="43"/>
      <c r="AR30" s="64" t="str">
        <f>IF(AQ$1="","",IF($B30="","",IF(AQ30="","",IF(AT$2="ID/Crachá","ID?",IF(AQ$3="Função","Função?",(AQ30*$F30)*(1+IF($E30&lt;parametros!$I$3,parametros!$I$13,IF($E30&lt;parametros!$J$3,parametros!$J$13,parametros!$K$13))))))))</f>
        <v/>
      </c>
      <c r="AS30" s="58"/>
      <c r="AT30" s="66" t="str">
        <f>IF(AQ$1="","",IF($B30="","",IF(AS30="","",IF(AT$2="ID/Crachá","ID?",IF(AQ$3="Função","Função?",(AS30*$F30)*((1+IF($E30&lt;parametros!$S$3,parametros!$S$13,IF($E30&lt;parametros!$T$3,parametros!$T$13,parametros!$U$13)))-'1_geral'!$F30))))))</f>
        <v/>
      </c>
      <c r="AV30" s="43"/>
      <c r="AW30" s="64" t="str">
        <f>IF(AV$1="","",IF($B30="","",IF(AV30="","",IF(AY$2="ID/Crachá","ID?",IF(AV$3="Função","Função?",(AV30*$F30)*(1+IF($E30&lt;parametros!$I$3,parametros!$I$13,IF($E30&lt;parametros!$J$3,parametros!$J$13,parametros!$K$13))))))))</f>
        <v/>
      </c>
      <c r="AX30" s="58"/>
      <c r="AY30" s="66" t="str">
        <f>IF(AV$1="","",IF($B30="","",IF(AX30="","",IF(AY$2="ID/Crachá","ID?",IF(AV$3="Função","Função?",(AX30*$F30)*((1+IF($E30&lt;parametros!$S$3,parametros!$S$13,IF($E30&lt;parametros!$T$3,parametros!$T$13,parametros!$U$13)))-'1_geral'!$F30))))))</f>
        <v/>
      </c>
      <c r="BA30" s="43"/>
      <c r="BB30" s="64" t="str">
        <f>IF(BA$1="","",IF($B30="","",IF(BA30="","",IF(BD$2="ID/Crachá","ID?",IF(BA$3="Função","Função?",(BA30*$F30)*(1+IF($E30&lt;parametros!$I$3,parametros!$I$13,IF($E30&lt;parametros!$J$3,parametros!$J$13,parametros!$K$13))))))))</f>
        <v/>
      </c>
      <c r="BC30" s="58"/>
      <c r="BD30" s="66" t="str">
        <f>IF(BA$1="","",IF($B30="","",IF(BC30="","",IF(BD$2="ID/Crachá","ID?",IF(BA$3="Função","Função?",(BC30*$F30)*((1+IF($E30&lt;parametros!$S$3,parametros!$S$13,IF($E30&lt;parametros!$T$3,parametros!$T$13,parametros!$U$13)))-'1_geral'!$F30))))))</f>
        <v/>
      </c>
      <c r="BF30" s="43"/>
      <c r="BG30" s="64" t="str">
        <f>IF(BF$1="","",IF($B30="","",IF(BF30="","",IF(BI$2="ID/Crachá","ID?",IF(BF$3="Função","Função?",(BF30*$F30)*(1+IF($E30&lt;parametros!$I$3,parametros!$I$13,IF($E30&lt;parametros!$J$3,parametros!$J$13,parametros!$K$13))))))))</f>
        <v/>
      </c>
      <c r="BH30" s="58"/>
      <c r="BI30" s="66" t="str">
        <f>IF(BF$1="","",IF($B30="","",IF(BH30="","",IF(BI$2="ID/Crachá","ID?",IF(BF$3="Função","Função?",(BH30*$F30)*((1+IF($E30&lt;parametros!$S$3,parametros!$S$13,IF($E30&lt;parametros!$T$3,parametros!$T$13,parametros!$U$13)))-'1_geral'!$F30))))))</f>
        <v/>
      </c>
      <c r="BK30" s="43"/>
      <c r="BL30" s="64" t="str">
        <f>IF(BK$1="","",IF($B30="","",IF(BK30="","",IF(BN$2="ID/Crachá","ID?",IF(BK$3="Função","Função?",(BK30*$F30)*(1+IF($E30&lt;parametros!$I$3,parametros!$I$13,IF($E30&lt;parametros!$J$3,parametros!$J$13,parametros!$K$13))))))))</f>
        <v/>
      </c>
      <c r="BM30" s="58"/>
      <c r="BN30" s="66" t="str">
        <f>IF(BK$1="","",IF($B30="","",IF(BM30="","",IF(BN$2="ID/Crachá","ID?",IF(BK$3="Função","Função?",(BM30*$F30)*((1+IF($E30&lt;parametros!$S$3,parametros!$S$13,IF($E30&lt;parametros!$T$3,parametros!$T$13,parametros!$U$13)))-'1_geral'!$F30))))))</f>
        <v/>
      </c>
      <c r="BP30" s="43"/>
      <c r="BQ30" s="64" t="str">
        <f>IF(BP$1="","",IF($B30="","",IF(BP30="","",IF(BS$2="ID/Crachá","ID?",IF(BP$3="Função","Função?",(BP30*$F30)*(1+IF($E30&lt;parametros!$I$3,parametros!$I$13,IF($E30&lt;parametros!$J$3,parametros!$J$13,parametros!$K$13))))))))</f>
        <v/>
      </c>
      <c r="BR30" s="58"/>
      <c r="BS30" s="66" t="str">
        <f>IF(BP$1="","",IF($B30="","",IF(BR30="","",IF(BS$2="ID/Crachá","ID?",IF(BP$3="Função","Função?",(BR30*$F30)*((1+IF($E30&lt;parametros!$S$3,parametros!$S$13,IF($E30&lt;parametros!$T$3,parametros!$T$13,parametros!$U$13)))-'1_geral'!$F30))))))</f>
        <v/>
      </c>
      <c r="BU30" s="43"/>
      <c r="BV30" s="64" t="str">
        <f>IF(BU$1="","",IF($B30="","",IF(BU30="","",IF(BX$2="ID/Crachá","ID?",IF(BU$3="Função","Função?",(BU30*$F30)*(1+IF($E30&lt;parametros!$I$3,parametros!$I$13,IF($E30&lt;parametros!$J$3,parametros!$J$13,parametros!$K$13))))))))</f>
        <v/>
      </c>
      <c r="BW30" s="58"/>
      <c r="BX30" s="66" t="str">
        <f>IF(BU$1="","",IF($B30="","",IF(BW30="","",IF(BX$2="ID/Crachá","ID?",IF(BU$3="Função","Função?",(BW30*$F30)*((1+IF($E30&lt;parametros!$S$3,parametros!$S$13,IF($E30&lt;parametros!$T$3,parametros!$T$13,parametros!$U$13)))-'1_geral'!$F30))))))</f>
        <v/>
      </c>
      <c r="BZ30" s="43"/>
      <c r="CA30" s="64" t="str">
        <f>IF(BZ$1="","",IF($B30="","",IF(BZ30="","",IF(CC$2="ID/Crachá","ID?",IF(BZ$3="Função","Função?",(BZ30*$F30)*(1+IF($E30&lt;parametros!$I$3,parametros!$I$13,IF($E30&lt;parametros!$J$3,parametros!$J$13,parametros!$K$13))))))))</f>
        <v/>
      </c>
      <c r="CB30" s="58"/>
      <c r="CC30" s="66" t="str">
        <f>IF(BZ$1="","",IF($B30="","",IF(CB30="","",IF(CC$2="ID/Crachá","ID?",IF(BZ$3="Função","Função?",(CB30*$F30)*((1+IF($E30&lt;parametros!$S$3,parametros!$S$13,IF($E30&lt;parametros!$T$3,parametros!$T$13,parametros!$U$13)))-'1_geral'!$F30))))))</f>
        <v/>
      </c>
      <c r="CE30" s="43"/>
      <c r="CF30" s="64" t="str">
        <f>IF(CE$1="","",IF($B30="","",IF(CE30="","",IF(CH$2="ID/Crachá","ID?",IF(CE$3="Função","Função?",(CE30*$F30)*(1+IF($E30&lt;parametros!$I$3,parametros!$I$13,IF($E30&lt;parametros!$J$3,parametros!$J$13,parametros!$K$13))))))))</f>
        <v/>
      </c>
      <c r="CG30" s="58"/>
      <c r="CH30" s="66" t="str">
        <f>IF(CE$1="","",IF($B30="","",IF(CG30="","",IF(CH$2="ID/Crachá","ID?",IF(CE$3="Função","Função?",(CG30*$F30)*((1+IF($E30&lt;parametros!$S$3,parametros!$S$13,IF($E30&lt;parametros!$T$3,parametros!$T$13,parametros!$U$13)))-'1_geral'!$F30))))))</f>
        <v/>
      </c>
      <c r="CJ30" s="43"/>
      <c r="CK30" s="64" t="str">
        <f>IF(CJ$1="","",IF($B30="","",IF(CJ30="","",IF(CM$2="ID/Crachá","ID?",IF(CJ$3="Função","Função?",(CJ30*$F30)*(1+IF($E30&lt;parametros!$I$3,parametros!$I$13,IF($E30&lt;parametros!$J$3,parametros!$J$13,parametros!$K$13))))))))</f>
        <v/>
      </c>
      <c r="CL30" s="58"/>
      <c r="CM30" s="66" t="str">
        <f>IF(CJ$1="","",IF($B30="","",IF(CL30="","",IF(CM$2="ID/Crachá","ID?",IF(CJ$3="Função","Função?",(CL30*$F30)*((1+IF($E30&lt;parametros!$S$3,parametros!$S$13,IF($E30&lt;parametros!$T$3,parametros!$T$13,parametros!$U$13)))-'1_geral'!$F30))))))</f>
        <v/>
      </c>
      <c r="CO30" s="43"/>
      <c r="CP30" s="64" t="str">
        <f>IF(CO$1="","",IF($B30="","",IF(CO30="","",IF(CR$2="ID/Crachá","ID?",IF(CO$3="Função","Função?",(CO30*$F30)*(1+IF($E30&lt;parametros!$I$3,parametros!$I$13,IF($E30&lt;parametros!$J$3,parametros!$J$13,parametros!$K$13))))))))</f>
        <v/>
      </c>
      <c r="CQ30" s="58"/>
      <c r="CR30" s="66" t="str">
        <f>IF(CO$1="","",IF($B30="","",IF(CQ30="","",IF(CR$2="ID/Crachá","ID?",IF(CO$3="Função","Função?",(CQ30*$F30)*((1+IF($E30&lt;parametros!$S$3,parametros!$S$13,IF($E30&lt;parametros!$T$3,parametros!$T$13,parametros!$U$13)))-'1_geral'!$F30))))))</f>
        <v/>
      </c>
      <c r="CT30" s="43"/>
      <c r="CU30" s="64" t="str">
        <f>IF(CT$1="","",IF($B30="","",IF(CT30="","",IF(CW$2="ID/Crachá","ID?",IF(CT$3="Função","Função?",(CT30*$F30)*(1+IF($E30&lt;parametros!$I$3,parametros!$I$13,IF($E30&lt;parametros!$J$3,parametros!$J$13,parametros!$K$13))))))))</f>
        <v/>
      </c>
      <c r="CV30" s="58"/>
      <c r="CW30" s="66" t="str">
        <f>IF(CT$1="","",IF($B30="","",IF(CV30="","",IF(CW$2="ID/Crachá","ID?",IF(CT$3="Função","Função?",(CV30*$F30)*((1+IF($E30&lt;parametros!$S$3,parametros!$S$13,IF($E30&lt;parametros!$T$3,parametros!$T$13,parametros!$U$13)))-'1_geral'!$F30))))))</f>
        <v/>
      </c>
      <c r="CY30" s="43"/>
      <c r="CZ30" s="64" t="str">
        <f>IF(CY$1="","",IF($B30="","",IF(CY30="","",IF(DB$2="ID/Crachá","ID?",IF(CY$3="Função","Função?",(CY30*$F30)*(1+IF($E30&lt;parametros!$I$3,parametros!$I$13,IF($E30&lt;parametros!$J$3,parametros!$J$13,parametros!$K$13))))))))</f>
        <v/>
      </c>
      <c r="DA30" s="58"/>
      <c r="DB30" s="66" t="str">
        <f>IF(CY$1="","",IF($B30="","",IF(DA30="","",IF(DB$2="ID/Crachá","ID?",IF(CY$3="Função","Função?",(DA30*$F30)*((1+IF($E30&lt;parametros!$S$3,parametros!$S$13,IF($E30&lt;parametros!$T$3,parametros!$T$13,parametros!$U$13)))-'1_geral'!$F30))))))</f>
        <v/>
      </c>
      <c r="DD30" s="43"/>
      <c r="DE30" s="64" t="str">
        <f>IF(DD$1="","",IF($B30="","",IF(DD30="","",IF(DG$2="ID/Crachá","ID?",IF(DD$3="Função","Função?",(DD30*$F30)*(1+IF($E30&lt;parametros!$I$3,parametros!$I$13,IF($E30&lt;parametros!$J$3,parametros!$J$13,parametros!$K$13))))))))</f>
        <v/>
      </c>
      <c r="DF30" s="58"/>
      <c r="DG30" s="66" t="str">
        <f>IF(DD$1="","",IF($B30="","",IF(DF30="","",IF(DG$2="ID/Crachá","ID?",IF(DD$3="Função","Função?",(DF30*$F30)*((1+IF($E30&lt;parametros!$S$3,parametros!$S$13,IF($E30&lt;parametros!$T$3,parametros!$T$13,parametros!$U$13)))-'1_geral'!$F30))))))</f>
        <v/>
      </c>
      <c r="DI30" s="43"/>
      <c r="DJ30" s="64" t="str">
        <f>IF(DI$1="","",IF($B30="","",IF(DI30="","",IF(DL$2="ID/Crachá","ID?",IF(DI$3="Função","Função?",(DI30*$F30)*(1+IF($E30&lt;parametros!$I$3,parametros!$I$13,IF($E30&lt;parametros!$J$3,parametros!$J$13,parametros!$K$13))))))))</f>
        <v/>
      </c>
      <c r="DK30" s="58"/>
      <c r="DL30" s="66" t="str">
        <f>IF(DI$1="","",IF($B30="","",IF(DK30="","",IF(DL$2="ID/Crachá","ID?",IF(DI$3="Função","Função?",(DK30*$F30)*((1+IF($E30&lt;parametros!$S$3,parametros!$S$13,IF($E30&lt;parametros!$T$3,parametros!$T$13,parametros!$U$13)))-'1_geral'!$F30))))))</f>
        <v/>
      </c>
      <c r="DN30" s="43"/>
      <c r="DO30" s="64" t="str">
        <f>IF(DN$1="","",IF($B30="","",IF(DN30="","",IF(DQ$2="ID/Crachá","ID?",IF(DN$3="Função","Função?",(DN30*$F30)*(1+IF($E30&lt;parametros!$I$3,parametros!$I$13,IF($E30&lt;parametros!$J$3,parametros!$J$13,parametros!$K$13))))))))</f>
        <v/>
      </c>
      <c r="DP30" s="58"/>
      <c r="DQ30" s="66" t="str">
        <f>IF(DN$1="","",IF($B30="","",IF(DP30="","",IF(DQ$2="ID/Crachá","ID?",IF(DN$3="Função","Função?",(DP30*$F30)*((1+IF($E30&lt;parametros!$S$3,parametros!$S$13,IF($E30&lt;parametros!$T$3,parametros!$T$13,parametros!$U$13)))-'1_geral'!$F30))))))</f>
        <v/>
      </c>
      <c r="DS30" s="43"/>
      <c r="DT30" s="64" t="str">
        <f>IF(DS$1="","",IF($B30="","",IF(DS30="","",IF(DV$2="ID/Crachá","ID?",IF(DS$3="Função","Função?",(DS30*$F30)*(1+IF($E30&lt;parametros!$I$3,parametros!$I$13,IF($E30&lt;parametros!$J$3,parametros!$J$13,parametros!$K$13))))))))</f>
        <v/>
      </c>
      <c r="DU30" s="58"/>
      <c r="DV30" s="66" t="str">
        <f>IF(DS$1="","",IF($B30="","",IF(DU30="","",IF(DV$2="ID/Crachá","ID?",IF(DS$3="Função","Função?",(DU30*$F30)*((1+IF($E30&lt;parametros!$S$3,parametros!$S$13,IF($E30&lt;parametros!$T$3,parametros!$T$13,parametros!$U$13)))-'1_geral'!$F30))))))</f>
        <v/>
      </c>
      <c r="DX30" s="43"/>
      <c r="DY30" s="64" t="str">
        <f>IF(DX$1="","",IF($B30="","",IF(DX30="","",IF(EA$2="ID/Crachá","ID?",IF(DX$3="Função","Função?",(DX30*$F30)*(1+IF($E30&lt;parametros!$I$3,parametros!$I$13,IF($E30&lt;parametros!$J$3,parametros!$J$13,parametros!$K$13))))))))</f>
        <v/>
      </c>
      <c r="DZ30" s="58"/>
      <c r="EA30" s="66" t="str">
        <f>IF(DX$1="","",IF($B30="","",IF(DZ30="","",IF(EA$2="ID/Crachá","ID?",IF(DX$3="Função","Função?",(DZ30*$F30)*((1+IF($E30&lt;parametros!$S$3,parametros!$S$13,IF($E30&lt;parametros!$T$3,parametros!$T$13,parametros!$U$13)))-'1_geral'!$F30))))))</f>
        <v/>
      </c>
      <c r="EC30" s="43"/>
      <c r="ED30" s="64" t="str">
        <f>IF(EC$1="","",IF($B30="","",IF(EC30="","",IF(EF$2="ID/Crachá","ID?",IF(EC$3="Função","Função?",(EC30*$F30)*(1+IF($E30&lt;parametros!$I$3,parametros!$I$13,IF($E30&lt;parametros!$J$3,parametros!$J$13,parametros!$K$13))))))))</f>
        <v/>
      </c>
      <c r="EE30" s="58"/>
      <c r="EF30" s="66" t="str">
        <f>IF(EC$1="","",IF($B30="","",IF(EE30="","",IF(EF$2="ID/Crachá","ID?",IF(EC$3="Função","Função?",(EE30*$F30)*((1+IF($E30&lt;parametros!$S$3,parametros!$S$13,IF($E30&lt;parametros!$T$3,parametros!$T$13,parametros!$U$13)))-'1_geral'!$F30))))))</f>
        <v/>
      </c>
      <c r="EH30" s="43"/>
      <c r="EI30" s="64" t="str">
        <f>IF(EH$1="","",IF($B30="","",IF(EH30="","",IF(EK$2="ID/Crachá","ID?",IF(EH$3="Função","Função?",(EH30*$F30)*(1+IF($E30&lt;parametros!$I$3,parametros!$I$13,IF($E30&lt;parametros!$J$3,parametros!$J$13,parametros!$K$13))))))))</f>
        <v/>
      </c>
      <c r="EJ30" s="58"/>
      <c r="EK30" s="66" t="str">
        <f>IF(EH$1="","",IF($B30="","",IF(EJ30="","",IF(EK$2="ID/Crachá","ID?",IF(EH$3="Função","Função?",(EJ30*$F30)*((1+IF($E30&lt;parametros!$S$3,parametros!$S$13,IF($E30&lt;parametros!$T$3,parametros!$T$13,parametros!$U$13)))-'1_geral'!$F30))))))</f>
        <v/>
      </c>
      <c r="EM30" s="43"/>
      <c r="EN30" s="64" t="str">
        <f>IF(EM$1="","",IF($B30="","",IF(EM30="","",IF(EP$2="ID/Crachá","ID?",IF(EM$3="Função","Função?",(EM30*$F30)*(1+IF($E30&lt;parametros!$I$3,parametros!$I$13,IF($E30&lt;parametros!$J$3,parametros!$J$13,parametros!$K$13))))))))</f>
        <v/>
      </c>
      <c r="EO30" s="58"/>
      <c r="EP30" s="66" t="str">
        <f>IF(EM$1="","",IF($B30="","",IF(EO30="","",IF(EP$2="ID/Crachá","ID?",IF(EM$3="Função","Função?",(EO30*$F30)*((1+IF($E30&lt;parametros!$S$3,parametros!$S$13,IF($E30&lt;parametros!$T$3,parametros!$T$13,parametros!$U$13)))-'1_geral'!$F30))))))</f>
        <v/>
      </c>
      <c r="ER30" s="43"/>
      <c r="ES30" s="64" t="str">
        <f>IF(ER$1="","",IF($B30="","",IF(ER30="","",IF(EU$2="ID/Crachá","ID?",IF(ER$3="Função","Função?",(ER30*$F30)*(1+IF($E30&lt;parametros!$I$3,parametros!$I$13,IF($E30&lt;parametros!$J$3,parametros!$J$13,parametros!$K$13))))))))</f>
        <v/>
      </c>
      <c r="ET30" s="58"/>
      <c r="EU30" s="66" t="str">
        <f>IF(ER$1="","",IF($B30="","",IF(ET30="","",IF(EU$2="ID/Crachá","ID?",IF(ER$3="Função","Função?",(ET30*$F30)*((1+IF($E30&lt;parametros!$S$3,parametros!$S$13,IF($E30&lt;parametros!$T$3,parametros!$T$13,parametros!$U$13)))-'1_geral'!$F30))))))</f>
        <v/>
      </c>
      <c r="EW30" s="43"/>
      <c r="EX30" s="64" t="str">
        <f>IF(EW$1="","",IF($B30="","",IF(EW30="","",IF(EZ$2="ID/Crachá","ID?",IF(EW$3="Função","Função?",(EW30*$F30)*(1+IF($E30&lt;parametros!$I$3,parametros!$I$13,IF($E30&lt;parametros!$J$3,parametros!$J$13,parametros!$K$13))))))))</f>
        <v/>
      </c>
      <c r="EY30" s="58"/>
      <c r="EZ30" s="66" t="str">
        <f>IF(EW$1="","",IF($B30="","",IF(EY30="","",IF(EZ$2="ID/Crachá","ID?",IF(EW$3="Função","Função?",(EY30*$F30)*((1+IF($E30&lt;parametros!$S$3,parametros!$S$13,IF($E30&lt;parametros!$T$3,parametros!$T$13,parametros!$U$13)))-'1_geral'!$F30))))))</f>
        <v/>
      </c>
      <c r="FB30" s="43"/>
      <c r="FC30" s="64" t="str">
        <f>IF(FB$1="","",IF($B30="","",IF(FB30="","",IF(FE$2="ID/Crachá","ID?",IF(FB$3="Função","Função?",(FB30*$F30)*(1+IF($E30&lt;parametros!$I$3,parametros!$I$13,IF($E30&lt;parametros!$J$3,parametros!$J$13,parametros!$K$13))))))))</f>
        <v/>
      </c>
      <c r="FD30" s="58"/>
      <c r="FE30" s="66" t="str">
        <f>IF(FB$1="","",IF($B30="","",IF(FD30="","",IF(FE$2="ID/Crachá","ID?",IF(FB$3="Função","Função?",(FD30*$F30)*((1+IF($E30&lt;parametros!$S$3,parametros!$S$13,IF($E30&lt;parametros!$T$3,parametros!$T$13,parametros!$U$13)))-'1_geral'!$F30))))))</f>
        <v/>
      </c>
      <c r="FG30" s="81" t="str">
        <f t="shared" si="8"/>
        <v/>
      </c>
      <c r="FH30" s="103" t="str">
        <f t="shared" si="3"/>
        <v/>
      </c>
      <c r="FI30" s="73" t="str">
        <f t="shared" si="9"/>
        <v/>
      </c>
      <c r="FJ30" s="85" t="str">
        <f t="shared" si="4"/>
        <v/>
      </c>
      <c r="FK30" s="255" t="str">
        <f t="shared" si="10"/>
        <v/>
      </c>
      <c r="FL30" s="1"/>
    </row>
    <row r="31" spans="1:168" ht="15" customHeight="1" x14ac:dyDescent="0.25">
      <c r="A31" s="325" t="str">
        <f>IF('1_geral'!D31="","",'1_geral'!A31)</f>
        <v/>
      </c>
      <c r="B31" s="114" t="str">
        <f>IF('1_geral'!D31="","",'1_geral'!D31)</f>
        <v/>
      </c>
      <c r="C31" s="349" t="str">
        <f>IF(B31="","",1/VLOOKUP('1_geral'!G31,apoio!P:X,9,0))</f>
        <v/>
      </c>
      <c r="D31" s="351" t="str">
        <f>IF(B31="","",'1_geral'!J31)</f>
        <v/>
      </c>
      <c r="E31" s="473" t="str">
        <f>IF(B31="","",'1_geral'!M31*'1_geral'!L31)</f>
        <v/>
      </c>
      <c r="F31" s="351" t="str">
        <f>IF(B31="","",D31*E31*C31*'1_geral'!N31)</f>
        <v/>
      </c>
      <c r="G31" s="351" t="str">
        <f t="shared" si="5"/>
        <v/>
      </c>
      <c r="H31" s="61" t="str">
        <f t="shared" si="6"/>
        <v/>
      </c>
      <c r="I31" s="350" t="str">
        <f t="shared" si="7"/>
        <v/>
      </c>
      <c r="J31" s="67" t="str">
        <f t="shared" si="1"/>
        <v/>
      </c>
      <c r="K31" s="61" t="str">
        <f t="shared" si="2"/>
        <v/>
      </c>
      <c r="M31" s="63"/>
      <c r="N31" s="31" t="str">
        <f>IF(M$1="","",IF($B31="","",IF(M31="","",IF(P$2="ID/Crachá","ID?",IF(M$3="Função","Função?",(M31*$F31)*(1+IF($E31&lt;parametros!$I$3,parametros!$I$13,IF($E31&lt;parametros!$J$3,parametros!$J$13,parametros!$K$13))))))))</f>
        <v/>
      </c>
      <c r="O31" s="57"/>
      <c r="P31" s="31" t="str">
        <f>IF(M$1="","",IF($B31="","",IF(O31="","",IF(P$2="ID/Crachá","ID?",IF(M$3="Função","Função?",(O31*$F31)*((1+IF($E31&lt;parametros!$S$3,parametros!$S$13,IF($E31&lt;parametros!$T$3,parametros!$T$13,parametros!$U$13)))-'1_geral'!$F31))))))</f>
        <v/>
      </c>
      <c r="R31" s="63"/>
      <c r="S31" s="31" t="str">
        <f>IF(R$1="","",IF($B31="","",IF(R31="","",IF(U$2="ID/Crachá","ID?",IF(R$3="Função","Função?",(R31*$F31)*(1+IF($E31&lt;parametros!$I$3,parametros!$I$13,IF($E31&lt;parametros!$J$3,parametros!$J$13,parametros!$K$13))))))))</f>
        <v/>
      </c>
      <c r="T31" s="57"/>
      <c r="U31" s="31" t="str">
        <f>IF(R$1="","",IF($B31="","",IF(T31="","",IF(U$2="ID/Crachá","ID?",IF(R$3="Função","Função?",(T31*$F31)*((1+IF($E31&lt;parametros!$S$3,parametros!$S$13,IF($E31&lt;parametros!$T$3,parametros!$T$13,parametros!$U$13)))-'1_geral'!$F31))))))</f>
        <v/>
      </c>
      <c r="W31" s="63"/>
      <c r="X31" s="31" t="str">
        <f>IF(W$1="","",IF($B31="","",IF(W31="","",IF(Z$2="ID/Crachá","ID?",IF(W$3="Função","Função?",(W31*$F31)*(1+IF($E31&lt;parametros!$I$3,parametros!$I$13,IF($E31&lt;parametros!$J$3,parametros!$J$13,parametros!$K$13))))))))</f>
        <v/>
      </c>
      <c r="Y31" s="57"/>
      <c r="Z31" s="31" t="str">
        <f>IF(W$1="","",IF($B31="","",IF(Y31="","",IF(Z$2="ID/Crachá","ID?",IF(W$3="Função","Função?",(Y31*$F31)*((1+IF($E31&lt;parametros!$S$3,parametros!$S$13,IF($E31&lt;parametros!$T$3,parametros!$T$13,parametros!$U$13)))-'1_geral'!$F31))))))</f>
        <v/>
      </c>
      <c r="AB31" s="63"/>
      <c r="AC31" s="31" t="str">
        <f>IF(AB$1="","",IF($B31="","",IF(AB31="","",IF(AE$2="ID/Crachá","ID?",IF(AB$3="Função","Função?",(AB31*$F31)*(1+IF($E31&lt;parametros!$I$3,parametros!$I$13,IF($E31&lt;parametros!$J$3,parametros!$J$13,parametros!$K$13))))))))</f>
        <v/>
      </c>
      <c r="AD31" s="57"/>
      <c r="AE31" s="31" t="str">
        <f>IF(AB$1="","",IF($B31="","",IF(AD31="","",IF(AE$2="ID/Crachá","ID?",IF(AB$3="Função","Função?",(AD31*$F31)*((1+IF($E31&lt;parametros!$S$3,parametros!$S$13,IF($E31&lt;parametros!$T$3,parametros!$T$13,parametros!$U$13)))-'1_geral'!$F31))))))</f>
        <v/>
      </c>
      <c r="AG31" s="63"/>
      <c r="AH31" s="31" t="str">
        <f>IF(AG$1="","",IF($B31="","",IF(AG31="","",IF(AJ$2="ID/Crachá","ID?",IF(AG$3="Função","Função?",(AG31*$F31)*(1+IF($E31&lt;parametros!$I$3,parametros!$I$13,IF($E31&lt;parametros!$J$3,parametros!$J$13,parametros!$K$13))))))))</f>
        <v/>
      </c>
      <c r="AI31" s="57"/>
      <c r="AJ31" s="31" t="str">
        <f>IF(AG$1="","",IF($B31="","",IF(AI31="","",IF(AJ$2="ID/Crachá","ID?",IF(AG$3="Função","Função?",(AI31*$F31)*((1+IF($E31&lt;parametros!$S$3,parametros!$S$13,IF($E31&lt;parametros!$T$3,parametros!$T$13,parametros!$U$13)))-'1_geral'!$F31))))))</f>
        <v/>
      </c>
      <c r="AL31" s="63"/>
      <c r="AM31" s="31" t="str">
        <f>IF(AL$1="","",IF($B31="","",IF(AL31="","",IF(AO$2="ID/Crachá","ID?",IF(AL$3="Função","Função?",(AL31*$F31)*(1+IF($E31&lt;parametros!$I$3,parametros!$I$13,IF($E31&lt;parametros!$J$3,parametros!$J$13,parametros!$K$13))))))))</f>
        <v/>
      </c>
      <c r="AN31" s="57"/>
      <c r="AO31" s="31" t="str">
        <f>IF(AL$1="","",IF($B31="","",IF(AN31="","",IF(AO$2="ID/Crachá","ID?",IF(AL$3="Função","Função?",(AN31*$F31)*((1+IF($E31&lt;parametros!$S$3,parametros!$S$13,IF($E31&lt;parametros!$T$3,parametros!$T$13,parametros!$U$13)))-'1_geral'!$F31))))))</f>
        <v/>
      </c>
      <c r="AQ31" s="63"/>
      <c r="AR31" s="31" t="str">
        <f>IF(AQ$1="","",IF($B31="","",IF(AQ31="","",IF(AT$2="ID/Crachá","ID?",IF(AQ$3="Função","Função?",(AQ31*$F31)*(1+IF($E31&lt;parametros!$I$3,parametros!$I$13,IF($E31&lt;parametros!$J$3,parametros!$J$13,parametros!$K$13))))))))</f>
        <v/>
      </c>
      <c r="AS31" s="57"/>
      <c r="AT31" s="31" t="str">
        <f>IF(AQ$1="","",IF($B31="","",IF(AS31="","",IF(AT$2="ID/Crachá","ID?",IF(AQ$3="Função","Função?",(AS31*$F31)*((1+IF($E31&lt;parametros!$S$3,parametros!$S$13,IF($E31&lt;parametros!$T$3,parametros!$T$13,parametros!$U$13)))-'1_geral'!$F31))))))</f>
        <v/>
      </c>
      <c r="AV31" s="63"/>
      <c r="AW31" s="31" t="str">
        <f>IF(AV$1="","",IF($B31="","",IF(AV31="","",IF(AY$2="ID/Crachá","ID?",IF(AV$3="Função","Função?",(AV31*$F31)*(1+IF($E31&lt;parametros!$I$3,parametros!$I$13,IF($E31&lt;parametros!$J$3,parametros!$J$13,parametros!$K$13))))))))</f>
        <v/>
      </c>
      <c r="AX31" s="57"/>
      <c r="AY31" s="31" t="str">
        <f>IF(AV$1="","",IF($B31="","",IF(AX31="","",IF(AY$2="ID/Crachá","ID?",IF(AV$3="Função","Função?",(AX31*$F31)*((1+IF($E31&lt;parametros!$S$3,parametros!$S$13,IF($E31&lt;parametros!$T$3,parametros!$T$13,parametros!$U$13)))-'1_geral'!$F31))))))</f>
        <v/>
      </c>
      <c r="BA31" s="63"/>
      <c r="BB31" s="31" t="str">
        <f>IF(BA$1="","",IF($B31="","",IF(BA31="","",IF(BD$2="ID/Crachá","ID?",IF(BA$3="Função","Função?",(BA31*$F31)*(1+IF($E31&lt;parametros!$I$3,parametros!$I$13,IF($E31&lt;parametros!$J$3,parametros!$J$13,parametros!$K$13))))))))</f>
        <v/>
      </c>
      <c r="BC31" s="57"/>
      <c r="BD31" s="31" t="str">
        <f>IF(BA$1="","",IF($B31="","",IF(BC31="","",IF(BD$2="ID/Crachá","ID?",IF(BA$3="Função","Função?",(BC31*$F31)*((1+IF($E31&lt;parametros!$S$3,parametros!$S$13,IF($E31&lt;parametros!$T$3,parametros!$T$13,parametros!$U$13)))-'1_geral'!$F31))))))</f>
        <v/>
      </c>
      <c r="BF31" s="63"/>
      <c r="BG31" s="31" t="str">
        <f>IF(BF$1="","",IF($B31="","",IF(BF31="","",IF(BI$2="ID/Crachá","ID?",IF(BF$3="Função","Função?",(BF31*$F31)*(1+IF($E31&lt;parametros!$I$3,parametros!$I$13,IF($E31&lt;parametros!$J$3,parametros!$J$13,parametros!$K$13))))))))</f>
        <v/>
      </c>
      <c r="BH31" s="57"/>
      <c r="BI31" s="31" t="str">
        <f>IF(BF$1="","",IF($B31="","",IF(BH31="","",IF(BI$2="ID/Crachá","ID?",IF(BF$3="Função","Função?",(BH31*$F31)*((1+IF($E31&lt;parametros!$S$3,parametros!$S$13,IF($E31&lt;parametros!$T$3,parametros!$T$13,parametros!$U$13)))-'1_geral'!$F31))))))</f>
        <v/>
      </c>
      <c r="BK31" s="63"/>
      <c r="BL31" s="31" t="str">
        <f>IF(BK$1="","",IF($B31="","",IF(BK31="","",IF(BN$2="ID/Crachá","ID?",IF(BK$3="Função","Função?",(BK31*$F31)*(1+IF($E31&lt;parametros!$I$3,parametros!$I$13,IF($E31&lt;parametros!$J$3,parametros!$J$13,parametros!$K$13))))))))</f>
        <v/>
      </c>
      <c r="BM31" s="57"/>
      <c r="BN31" s="31" t="str">
        <f>IF(BK$1="","",IF($B31="","",IF(BM31="","",IF(BN$2="ID/Crachá","ID?",IF(BK$3="Função","Função?",(BM31*$F31)*((1+IF($E31&lt;parametros!$S$3,parametros!$S$13,IF($E31&lt;parametros!$T$3,parametros!$T$13,parametros!$U$13)))-'1_geral'!$F31))))))</f>
        <v/>
      </c>
      <c r="BP31" s="63"/>
      <c r="BQ31" s="31" t="str">
        <f>IF(BP$1="","",IF($B31="","",IF(BP31="","",IF(BS$2="ID/Crachá","ID?",IF(BP$3="Função","Função?",(BP31*$F31)*(1+IF($E31&lt;parametros!$I$3,parametros!$I$13,IF($E31&lt;parametros!$J$3,parametros!$J$13,parametros!$K$13))))))))</f>
        <v/>
      </c>
      <c r="BR31" s="57"/>
      <c r="BS31" s="31" t="str">
        <f>IF(BP$1="","",IF($B31="","",IF(BR31="","",IF(BS$2="ID/Crachá","ID?",IF(BP$3="Função","Função?",(BR31*$F31)*((1+IF($E31&lt;parametros!$S$3,parametros!$S$13,IF($E31&lt;parametros!$T$3,parametros!$T$13,parametros!$U$13)))-'1_geral'!$F31))))))</f>
        <v/>
      </c>
      <c r="BU31" s="63"/>
      <c r="BV31" s="31" t="str">
        <f>IF(BU$1="","",IF($B31="","",IF(BU31="","",IF(BX$2="ID/Crachá","ID?",IF(BU$3="Função","Função?",(BU31*$F31)*(1+IF($E31&lt;parametros!$I$3,parametros!$I$13,IF($E31&lt;parametros!$J$3,parametros!$J$13,parametros!$K$13))))))))</f>
        <v/>
      </c>
      <c r="BW31" s="57"/>
      <c r="BX31" s="31" t="str">
        <f>IF(BU$1="","",IF($B31="","",IF(BW31="","",IF(BX$2="ID/Crachá","ID?",IF(BU$3="Função","Função?",(BW31*$F31)*((1+IF($E31&lt;parametros!$S$3,parametros!$S$13,IF($E31&lt;parametros!$T$3,parametros!$T$13,parametros!$U$13)))-'1_geral'!$F31))))))</f>
        <v/>
      </c>
      <c r="BZ31" s="63"/>
      <c r="CA31" s="31" t="str">
        <f>IF(BZ$1="","",IF($B31="","",IF(BZ31="","",IF(CC$2="ID/Crachá","ID?",IF(BZ$3="Função","Função?",(BZ31*$F31)*(1+IF($E31&lt;parametros!$I$3,parametros!$I$13,IF($E31&lt;parametros!$J$3,parametros!$J$13,parametros!$K$13))))))))</f>
        <v/>
      </c>
      <c r="CB31" s="57"/>
      <c r="CC31" s="31" t="str">
        <f>IF(BZ$1="","",IF($B31="","",IF(CB31="","",IF(CC$2="ID/Crachá","ID?",IF(BZ$3="Função","Função?",(CB31*$F31)*((1+IF($E31&lt;parametros!$S$3,parametros!$S$13,IF($E31&lt;parametros!$T$3,parametros!$T$13,parametros!$U$13)))-'1_geral'!$F31))))))</f>
        <v/>
      </c>
      <c r="CE31" s="63"/>
      <c r="CF31" s="31" t="str">
        <f>IF(CE$1="","",IF($B31="","",IF(CE31="","",IF(CH$2="ID/Crachá","ID?",IF(CE$3="Função","Função?",(CE31*$F31)*(1+IF($E31&lt;parametros!$I$3,parametros!$I$13,IF($E31&lt;parametros!$J$3,parametros!$J$13,parametros!$K$13))))))))</f>
        <v/>
      </c>
      <c r="CG31" s="57"/>
      <c r="CH31" s="31" t="str">
        <f>IF(CE$1="","",IF($B31="","",IF(CG31="","",IF(CH$2="ID/Crachá","ID?",IF(CE$3="Função","Função?",(CG31*$F31)*((1+IF($E31&lt;parametros!$S$3,parametros!$S$13,IF($E31&lt;parametros!$T$3,parametros!$T$13,parametros!$U$13)))-'1_geral'!$F31))))))</f>
        <v/>
      </c>
      <c r="CJ31" s="63"/>
      <c r="CK31" s="31" t="str">
        <f>IF(CJ$1="","",IF($B31="","",IF(CJ31="","",IF(CM$2="ID/Crachá","ID?",IF(CJ$3="Função","Função?",(CJ31*$F31)*(1+IF($E31&lt;parametros!$I$3,parametros!$I$13,IF($E31&lt;parametros!$J$3,parametros!$J$13,parametros!$K$13))))))))</f>
        <v/>
      </c>
      <c r="CL31" s="57"/>
      <c r="CM31" s="31" t="str">
        <f>IF(CJ$1="","",IF($B31="","",IF(CL31="","",IF(CM$2="ID/Crachá","ID?",IF(CJ$3="Função","Função?",(CL31*$F31)*((1+IF($E31&lt;parametros!$S$3,parametros!$S$13,IF($E31&lt;parametros!$T$3,parametros!$T$13,parametros!$U$13)))-'1_geral'!$F31))))))</f>
        <v/>
      </c>
      <c r="CO31" s="63"/>
      <c r="CP31" s="31" t="str">
        <f>IF(CO$1="","",IF($B31="","",IF(CO31="","",IF(CR$2="ID/Crachá","ID?",IF(CO$3="Função","Função?",(CO31*$F31)*(1+IF($E31&lt;parametros!$I$3,parametros!$I$13,IF($E31&lt;parametros!$J$3,parametros!$J$13,parametros!$K$13))))))))</f>
        <v/>
      </c>
      <c r="CQ31" s="57"/>
      <c r="CR31" s="31" t="str">
        <f>IF(CO$1="","",IF($B31="","",IF(CQ31="","",IF(CR$2="ID/Crachá","ID?",IF(CO$3="Função","Função?",(CQ31*$F31)*((1+IF($E31&lt;parametros!$S$3,parametros!$S$13,IF($E31&lt;parametros!$T$3,parametros!$T$13,parametros!$U$13)))-'1_geral'!$F31))))))</f>
        <v/>
      </c>
      <c r="CT31" s="63"/>
      <c r="CU31" s="31" t="str">
        <f>IF(CT$1="","",IF($B31="","",IF(CT31="","",IF(CW$2="ID/Crachá","ID?",IF(CT$3="Função","Função?",(CT31*$F31)*(1+IF($E31&lt;parametros!$I$3,parametros!$I$13,IF($E31&lt;parametros!$J$3,parametros!$J$13,parametros!$K$13))))))))</f>
        <v/>
      </c>
      <c r="CV31" s="57"/>
      <c r="CW31" s="31" t="str">
        <f>IF(CT$1="","",IF($B31="","",IF(CV31="","",IF(CW$2="ID/Crachá","ID?",IF(CT$3="Função","Função?",(CV31*$F31)*((1+IF($E31&lt;parametros!$S$3,parametros!$S$13,IF($E31&lt;parametros!$T$3,parametros!$T$13,parametros!$U$13)))-'1_geral'!$F31))))))</f>
        <v/>
      </c>
      <c r="CY31" s="63"/>
      <c r="CZ31" s="31" t="str">
        <f>IF(CY$1="","",IF($B31="","",IF(CY31="","",IF(DB$2="ID/Crachá","ID?",IF(CY$3="Função","Função?",(CY31*$F31)*(1+IF($E31&lt;parametros!$I$3,parametros!$I$13,IF($E31&lt;parametros!$J$3,parametros!$J$13,parametros!$K$13))))))))</f>
        <v/>
      </c>
      <c r="DA31" s="57"/>
      <c r="DB31" s="31" t="str">
        <f>IF(CY$1="","",IF($B31="","",IF(DA31="","",IF(DB$2="ID/Crachá","ID?",IF(CY$3="Função","Função?",(DA31*$F31)*((1+IF($E31&lt;parametros!$S$3,parametros!$S$13,IF($E31&lt;parametros!$T$3,parametros!$T$13,parametros!$U$13)))-'1_geral'!$F31))))))</f>
        <v/>
      </c>
      <c r="DD31" s="63"/>
      <c r="DE31" s="31" t="str">
        <f>IF(DD$1="","",IF($B31="","",IF(DD31="","",IF(DG$2="ID/Crachá","ID?",IF(DD$3="Função","Função?",(DD31*$F31)*(1+IF($E31&lt;parametros!$I$3,parametros!$I$13,IF($E31&lt;parametros!$J$3,parametros!$J$13,parametros!$K$13))))))))</f>
        <v/>
      </c>
      <c r="DF31" s="57"/>
      <c r="DG31" s="31" t="str">
        <f>IF(DD$1="","",IF($B31="","",IF(DF31="","",IF(DG$2="ID/Crachá","ID?",IF(DD$3="Função","Função?",(DF31*$F31)*((1+IF($E31&lt;parametros!$S$3,parametros!$S$13,IF($E31&lt;parametros!$T$3,parametros!$T$13,parametros!$U$13)))-'1_geral'!$F31))))))</f>
        <v/>
      </c>
      <c r="DI31" s="63"/>
      <c r="DJ31" s="31" t="str">
        <f>IF(DI$1="","",IF($B31="","",IF(DI31="","",IF(DL$2="ID/Crachá","ID?",IF(DI$3="Função","Função?",(DI31*$F31)*(1+IF($E31&lt;parametros!$I$3,parametros!$I$13,IF($E31&lt;parametros!$J$3,parametros!$J$13,parametros!$K$13))))))))</f>
        <v/>
      </c>
      <c r="DK31" s="57"/>
      <c r="DL31" s="31" t="str">
        <f>IF(DI$1="","",IF($B31="","",IF(DK31="","",IF(DL$2="ID/Crachá","ID?",IF(DI$3="Função","Função?",(DK31*$F31)*((1+IF($E31&lt;parametros!$S$3,parametros!$S$13,IF($E31&lt;parametros!$T$3,parametros!$T$13,parametros!$U$13)))-'1_geral'!$F31))))))</f>
        <v/>
      </c>
      <c r="DN31" s="63"/>
      <c r="DO31" s="31" t="str">
        <f>IF(DN$1="","",IF($B31="","",IF(DN31="","",IF(DQ$2="ID/Crachá","ID?",IF(DN$3="Função","Função?",(DN31*$F31)*(1+IF($E31&lt;parametros!$I$3,parametros!$I$13,IF($E31&lt;parametros!$J$3,parametros!$J$13,parametros!$K$13))))))))</f>
        <v/>
      </c>
      <c r="DP31" s="57"/>
      <c r="DQ31" s="31" t="str">
        <f>IF(DN$1="","",IF($B31="","",IF(DP31="","",IF(DQ$2="ID/Crachá","ID?",IF(DN$3="Função","Função?",(DP31*$F31)*((1+IF($E31&lt;parametros!$S$3,parametros!$S$13,IF($E31&lt;parametros!$T$3,parametros!$T$13,parametros!$U$13)))-'1_geral'!$F31))))))</f>
        <v/>
      </c>
      <c r="DS31" s="63"/>
      <c r="DT31" s="31" t="str">
        <f>IF(DS$1="","",IF($B31="","",IF(DS31="","",IF(DV$2="ID/Crachá","ID?",IF(DS$3="Função","Função?",(DS31*$F31)*(1+IF($E31&lt;parametros!$I$3,parametros!$I$13,IF($E31&lt;parametros!$J$3,parametros!$J$13,parametros!$K$13))))))))</f>
        <v/>
      </c>
      <c r="DU31" s="57"/>
      <c r="DV31" s="31" t="str">
        <f>IF(DS$1="","",IF($B31="","",IF(DU31="","",IF(DV$2="ID/Crachá","ID?",IF(DS$3="Função","Função?",(DU31*$F31)*((1+IF($E31&lt;parametros!$S$3,parametros!$S$13,IF($E31&lt;parametros!$T$3,parametros!$T$13,parametros!$U$13)))-'1_geral'!$F31))))))</f>
        <v/>
      </c>
      <c r="DX31" s="63"/>
      <c r="DY31" s="31" t="str">
        <f>IF(DX$1="","",IF($B31="","",IF(DX31="","",IF(EA$2="ID/Crachá","ID?",IF(DX$3="Função","Função?",(DX31*$F31)*(1+IF($E31&lt;parametros!$I$3,parametros!$I$13,IF($E31&lt;parametros!$J$3,parametros!$J$13,parametros!$K$13))))))))</f>
        <v/>
      </c>
      <c r="DZ31" s="57"/>
      <c r="EA31" s="31" t="str">
        <f>IF(DX$1="","",IF($B31="","",IF(DZ31="","",IF(EA$2="ID/Crachá","ID?",IF(DX$3="Função","Função?",(DZ31*$F31)*((1+IF($E31&lt;parametros!$S$3,parametros!$S$13,IF($E31&lt;parametros!$T$3,parametros!$T$13,parametros!$U$13)))-'1_geral'!$F31))))))</f>
        <v/>
      </c>
      <c r="EC31" s="63"/>
      <c r="ED31" s="31" t="str">
        <f>IF(EC$1="","",IF($B31="","",IF(EC31="","",IF(EF$2="ID/Crachá","ID?",IF(EC$3="Função","Função?",(EC31*$F31)*(1+IF($E31&lt;parametros!$I$3,parametros!$I$13,IF($E31&lt;parametros!$J$3,parametros!$J$13,parametros!$K$13))))))))</f>
        <v/>
      </c>
      <c r="EE31" s="57"/>
      <c r="EF31" s="31" t="str">
        <f>IF(EC$1="","",IF($B31="","",IF(EE31="","",IF(EF$2="ID/Crachá","ID?",IF(EC$3="Função","Função?",(EE31*$F31)*((1+IF($E31&lt;parametros!$S$3,parametros!$S$13,IF($E31&lt;parametros!$T$3,parametros!$T$13,parametros!$U$13)))-'1_geral'!$F31))))))</f>
        <v/>
      </c>
      <c r="EH31" s="63"/>
      <c r="EI31" s="31" t="str">
        <f>IF(EH$1="","",IF($B31="","",IF(EH31="","",IF(EK$2="ID/Crachá","ID?",IF(EH$3="Função","Função?",(EH31*$F31)*(1+IF($E31&lt;parametros!$I$3,parametros!$I$13,IF($E31&lt;parametros!$J$3,parametros!$J$13,parametros!$K$13))))))))</f>
        <v/>
      </c>
      <c r="EJ31" s="57"/>
      <c r="EK31" s="31" t="str">
        <f>IF(EH$1="","",IF($B31="","",IF(EJ31="","",IF(EK$2="ID/Crachá","ID?",IF(EH$3="Função","Função?",(EJ31*$F31)*((1+IF($E31&lt;parametros!$S$3,parametros!$S$13,IF($E31&lt;parametros!$T$3,parametros!$T$13,parametros!$U$13)))-'1_geral'!$F31))))))</f>
        <v/>
      </c>
      <c r="EM31" s="63"/>
      <c r="EN31" s="31" t="str">
        <f>IF(EM$1="","",IF($B31="","",IF(EM31="","",IF(EP$2="ID/Crachá","ID?",IF(EM$3="Função","Função?",(EM31*$F31)*(1+IF($E31&lt;parametros!$I$3,parametros!$I$13,IF($E31&lt;parametros!$J$3,parametros!$J$13,parametros!$K$13))))))))</f>
        <v/>
      </c>
      <c r="EO31" s="57"/>
      <c r="EP31" s="31" t="str">
        <f>IF(EM$1="","",IF($B31="","",IF(EO31="","",IF(EP$2="ID/Crachá","ID?",IF(EM$3="Função","Função?",(EO31*$F31)*((1+IF($E31&lt;parametros!$S$3,parametros!$S$13,IF($E31&lt;parametros!$T$3,parametros!$T$13,parametros!$U$13)))-'1_geral'!$F31))))))</f>
        <v/>
      </c>
      <c r="ER31" s="63"/>
      <c r="ES31" s="31" t="str">
        <f>IF(ER$1="","",IF($B31="","",IF(ER31="","",IF(EU$2="ID/Crachá","ID?",IF(ER$3="Função","Função?",(ER31*$F31)*(1+IF($E31&lt;parametros!$I$3,parametros!$I$13,IF($E31&lt;parametros!$J$3,parametros!$J$13,parametros!$K$13))))))))</f>
        <v/>
      </c>
      <c r="ET31" s="57"/>
      <c r="EU31" s="31" t="str">
        <f>IF(ER$1="","",IF($B31="","",IF(ET31="","",IF(EU$2="ID/Crachá","ID?",IF(ER$3="Função","Função?",(ET31*$F31)*((1+IF($E31&lt;parametros!$S$3,parametros!$S$13,IF($E31&lt;parametros!$T$3,parametros!$T$13,parametros!$U$13)))-'1_geral'!$F31))))))</f>
        <v/>
      </c>
      <c r="EW31" s="63"/>
      <c r="EX31" s="31" t="str">
        <f>IF(EW$1="","",IF($B31="","",IF(EW31="","",IF(EZ$2="ID/Crachá","ID?",IF(EW$3="Função","Função?",(EW31*$F31)*(1+IF($E31&lt;parametros!$I$3,parametros!$I$13,IF($E31&lt;parametros!$J$3,parametros!$J$13,parametros!$K$13))))))))</f>
        <v/>
      </c>
      <c r="EY31" s="57"/>
      <c r="EZ31" s="31" t="str">
        <f>IF(EW$1="","",IF($B31="","",IF(EY31="","",IF(EZ$2="ID/Crachá","ID?",IF(EW$3="Função","Função?",(EY31*$F31)*((1+IF($E31&lt;parametros!$S$3,parametros!$S$13,IF($E31&lt;parametros!$T$3,parametros!$T$13,parametros!$U$13)))-'1_geral'!$F31))))))</f>
        <v/>
      </c>
      <c r="FB31" s="63"/>
      <c r="FC31" s="31" t="str">
        <f>IF(FB$1="","",IF($B31="","",IF(FB31="","",IF(FE$2="ID/Crachá","ID?",IF(FB$3="Função","Função?",(FB31*$F31)*(1+IF($E31&lt;parametros!$I$3,parametros!$I$13,IF($E31&lt;parametros!$J$3,parametros!$J$13,parametros!$K$13))))))))</f>
        <v/>
      </c>
      <c r="FD31" s="57"/>
      <c r="FE31" s="31" t="str">
        <f>IF(FB$1="","",IF($B31="","",IF(FD31="","",IF(FE$2="ID/Crachá","ID?",IF(FB$3="Função","Função?",(FD31*$F31)*((1+IF($E31&lt;parametros!$S$3,parametros!$S$13,IF($E31&lt;parametros!$T$3,parametros!$T$13,parametros!$U$13)))-'1_geral'!$F31))))))</f>
        <v/>
      </c>
      <c r="FG31" s="80" t="str">
        <f t="shared" si="8"/>
        <v/>
      </c>
      <c r="FH31" s="102" t="str">
        <f t="shared" si="3"/>
        <v/>
      </c>
      <c r="FI31" s="31" t="str">
        <f t="shared" si="9"/>
        <v/>
      </c>
      <c r="FJ31" s="84" t="str">
        <f t="shared" si="4"/>
        <v/>
      </c>
      <c r="FK31" s="239" t="str">
        <f t="shared" si="10"/>
        <v/>
      </c>
      <c r="FL31" s="1"/>
    </row>
    <row r="32" spans="1:168" ht="15" customHeight="1" x14ac:dyDescent="0.25">
      <c r="A32" s="348" t="str">
        <f>IF('1_geral'!D32="","",'1_geral'!A32)</f>
        <v/>
      </c>
      <c r="B32" s="274" t="str">
        <f>IF('1_geral'!D32="","",'1_geral'!D32)</f>
        <v/>
      </c>
      <c r="C32" s="349" t="str">
        <f>IF(B32="","",1/VLOOKUP('1_geral'!G32,apoio!P:X,9,0))</f>
        <v/>
      </c>
      <c r="D32" s="266" t="str">
        <f>IF(B32="","",'1_geral'!J32)</f>
        <v/>
      </c>
      <c r="E32" s="472" t="str">
        <f>IF(B32="","",'1_geral'!M32*'1_geral'!L32)</f>
        <v/>
      </c>
      <c r="F32" s="266" t="str">
        <f>IF(B32="","",D32*E32*C32*'1_geral'!N32)</f>
        <v/>
      </c>
      <c r="G32" s="266" t="str">
        <f t="shared" si="5"/>
        <v/>
      </c>
      <c r="H32" s="60" t="str">
        <f t="shared" si="6"/>
        <v/>
      </c>
      <c r="I32" s="350" t="str">
        <f t="shared" si="7"/>
        <v/>
      </c>
      <c r="J32" s="65" t="str">
        <f t="shared" si="1"/>
        <v/>
      </c>
      <c r="K32" s="60" t="str">
        <f t="shared" si="2"/>
        <v/>
      </c>
      <c r="M32" s="43"/>
      <c r="N32" s="64" t="str">
        <f>IF(M$1="","",IF($B32="","",IF(M32="","",IF(P$2="ID/Crachá","ID?",IF(M$3="Função","Função?",(M32*$F32)*(1+IF($E32&lt;parametros!$I$3,parametros!$I$13,IF($E32&lt;parametros!$J$3,parametros!$J$13,parametros!$K$13))))))))</f>
        <v/>
      </c>
      <c r="O32" s="58"/>
      <c r="P32" s="66" t="str">
        <f>IF(M$1="","",IF($B32="","",IF(O32="","",IF(P$2="ID/Crachá","ID?",IF(M$3="Função","Função?",(O32*$F32)*((1+IF($E32&lt;parametros!$S$3,parametros!$S$13,IF($E32&lt;parametros!$T$3,parametros!$T$13,parametros!$U$13)))-'1_geral'!$F32))))))</f>
        <v/>
      </c>
      <c r="R32" s="43"/>
      <c r="S32" s="64" t="str">
        <f>IF(R$1="","",IF($B32="","",IF(R32="","",IF(U$2="ID/Crachá","ID?",IF(R$3="Função","Função?",(R32*$F32)*(1+IF($E32&lt;parametros!$I$3,parametros!$I$13,IF($E32&lt;parametros!$J$3,parametros!$J$13,parametros!$K$13))))))))</f>
        <v/>
      </c>
      <c r="T32" s="58"/>
      <c r="U32" s="66" t="str">
        <f>IF(R$1="","",IF($B32="","",IF(T32="","",IF(U$2="ID/Crachá","ID?",IF(R$3="Função","Função?",(T32*$F32)*((1+IF($E32&lt;parametros!$S$3,parametros!$S$13,IF($E32&lt;parametros!$T$3,parametros!$T$13,parametros!$U$13)))-'1_geral'!$F32))))))</f>
        <v/>
      </c>
      <c r="W32" s="43"/>
      <c r="X32" s="64" t="str">
        <f>IF(W$1="","",IF($B32="","",IF(W32="","",IF(Z$2="ID/Crachá","ID?",IF(W$3="Função","Função?",(W32*$F32)*(1+IF($E32&lt;parametros!$I$3,parametros!$I$13,IF($E32&lt;parametros!$J$3,parametros!$J$13,parametros!$K$13))))))))</f>
        <v/>
      </c>
      <c r="Y32" s="58"/>
      <c r="Z32" s="66" t="str">
        <f>IF(W$1="","",IF($B32="","",IF(Y32="","",IF(Z$2="ID/Crachá","ID?",IF(W$3="Função","Função?",(Y32*$F32)*((1+IF($E32&lt;parametros!$S$3,parametros!$S$13,IF($E32&lt;parametros!$T$3,parametros!$T$13,parametros!$U$13)))-'1_geral'!$F32))))))</f>
        <v/>
      </c>
      <c r="AB32" s="43"/>
      <c r="AC32" s="64" t="str">
        <f>IF(AB$1="","",IF($B32="","",IF(AB32="","",IF(AE$2="ID/Crachá","ID?",IF(AB$3="Função","Função?",(AB32*$F32)*(1+IF($E32&lt;parametros!$I$3,parametros!$I$13,IF($E32&lt;parametros!$J$3,parametros!$J$13,parametros!$K$13))))))))</f>
        <v/>
      </c>
      <c r="AD32" s="58"/>
      <c r="AE32" s="66" t="str">
        <f>IF(AB$1="","",IF($B32="","",IF(AD32="","",IF(AE$2="ID/Crachá","ID?",IF(AB$3="Função","Função?",(AD32*$F32)*((1+IF($E32&lt;parametros!$S$3,parametros!$S$13,IF($E32&lt;parametros!$T$3,parametros!$T$13,parametros!$U$13)))-'1_geral'!$F32))))))</f>
        <v/>
      </c>
      <c r="AG32" s="43"/>
      <c r="AH32" s="64" t="str">
        <f>IF(AG$1="","",IF($B32="","",IF(AG32="","",IF(AJ$2="ID/Crachá","ID?",IF(AG$3="Função","Função?",(AG32*$F32)*(1+IF($E32&lt;parametros!$I$3,parametros!$I$13,IF($E32&lt;parametros!$J$3,parametros!$J$13,parametros!$K$13))))))))</f>
        <v/>
      </c>
      <c r="AI32" s="58"/>
      <c r="AJ32" s="66" t="str">
        <f>IF(AG$1="","",IF($B32="","",IF(AI32="","",IF(AJ$2="ID/Crachá","ID?",IF(AG$3="Função","Função?",(AI32*$F32)*((1+IF($E32&lt;parametros!$S$3,parametros!$S$13,IF($E32&lt;parametros!$T$3,parametros!$T$13,parametros!$U$13)))-'1_geral'!$F32))))))</f>
        <v/>
      </c>
      <c r="AL32" s="43"/>
      <c r="AM32" s="64" t="str">
        <f>IF(AL$1="","",IF($B32="","",IF(AL32="","",IF(AO$2="ID/Crachá","ID?",IF(AL$3="Função","Função?",(AL32*$F32)*(1+IF($E32&lt;parametros!$I$3,parametros!$I$13,IF($E32&lt;parametros!$J$3,parametros!$J$13,parametros!$K$13))))))))</f>
        <v/>
      </c>
      <c r="AN32" s="58"/>
      <c r="AO32" s="66" t="str">
        <f>IF(AL$1="","",IF($B32="","",IF(AN32="","",IF(AO$2="ID/Crachá","ID?",IF(AL$3="Função","Função?",(AN32*$F32)*((1+IF($E32&lt;parametros!$S$3,parametros!$S$13,IF($E32&lt;parametros!$T$3,parametros!$T$13,parametros!$U$13)))-'1_geral'!$F32))))))</f>
        <v/>
      </c>
      <c r="AQ32" s="43"/>
      <c r="AR32" s="64" t="str">
        <f>IF(AQ$1="","",IF($B32="","",IF(AQ32="","",IF(AT$2="ID/Crachá","ID?",IF(AQ$3="Função","Função?",(AQ32*$F32)*(1+IF($E32&lt;parametros!$I$3,parametros!$I$13,IF($E32&lt;parametros!$J$3,parametros!$J$13,parametros!$K$13))))))))</f>
        <v/>
      </c>
      <c r="AS32" s="58"/>
      <c r="AT32" s="66" t="str">
        <f>IF(AQ$1="","",IF($B32="","",IF(AS32="","",IF(AT$2="ID/Crachá","ID?",IF(AQ$3="Função","Função?",(AS32*$F32)*((1+IF($E32&lt;parametros!$S$3,parametros!$S$13,IF($E32&lt;parametros!$T$3,parametros!$T$13,parametros!$U$13)))-'1_geral'!$F32))))))</f>
        <v/>
      </c>
      <c r="AV32" s="43"/>
      <c r="AW32" s="64" t="str">
        <f>IF(AV$1="","",IF($B32="","",IF(AV32="","",IF(AY$2="ID/Crachá","ID?",IF(AV$3="Função","Função?",(AV32*$F32)*(1+IF($E32&lt;parametros!$I$3,parametros!$I$13,IF($E32&lt;parametros!$J$3,parametros!$J$13,parametros!$K$13))))))))</f>
        <v/>
      </c>
      <c r="AX32" s="58"/>
      <c r="AY32" s="66" t="str">
        <f>IF(AV$1="","",IF($B32="","",IF(AX32="","",IF(AY$2="ID/Crachá","ID?",IF(AV$3="Função","Função?",(AX32*$F32)*((1+IF($E32&lt;parametros!$S$3,parametros!$S$13,IF($E32&lt;parametros!$T$3,parametros!$T$13,parametros!$U$13)))-'1_geral'!$F32))))))</f>
        <v/>
      </c>
      <c r="BA32" s="43"/>
      <c r="BB32" s="64" t="str">
        <f>IF(BA$1="","",IF($B32="","",IF(BA32="","",IF(BD$2="ID/Crachá","ID?",IF(BA$3="Função","Função?",(BA32*$F32)*(1+IF($E32&lt;parametros!$I$3,parametros!$I$13,IF($E32&lt;parametros!$J$3,parametros!$J$13,parametros!$K$13))))))))</f>
        <v/>
      </c>
      <c r="BC32" s="58"/>
      <c r="BD32" s="66" t="str">
        <f>IF(BA$1="","",IF($B32="","",IF(BC32="","",IF(BD$2="ID/Crachá","ID?",IF(BA$3="Função","Função?",(BC32*$F32)*((1+IF($E32&lt;parametros!$S$3,parametros!$S$13,IF($E32&lt;parametros!$T$3,parametros!$T$13,parametros!$U$13)))-'1_geral'!$F32))))))</f>
        <v/>
      </c>
      <c r="BF32" s="43"/>
      <c r="BG32" s="64" t="str">
        <f>IF(BF$1="","",IF($B32="","",IF(BF32="","",IF(BI$2="ID/Crachá","ID?",IF(BF$3="Função","Função?",(BF32*$F32)*(1+IF($E32&lt;parametros!$I$3,parametros!$I$13,IF($E32&lt;parametros!$J$3,parametros!$J$13,parametros!$K$13))))))))</f>
        <v/>
      </c>
      <c r="BH32" s="58"/>
      <c r="BI32" s="66" t="str">
        <f>IF(BF$1="","",IF($B32="","",IF(BH32="","",IF(BI$2="ID/Crachá","ID?",IF(BF$3="Função","Função?",(BH32*$F32)*((1+IF($E32&lt;parametros!$S$3,parametros!$S$13,IF($E32&lt;parametros!$T$3,parametros!$T$13,parametros!$U$13)))-'1_geral'!$F32))))))</f>
        <v/>
      </c>
      <c r="BK32" s="43"/>
      <c r="BL32" s="64" t="str">
        <f>IF(BK$1="","",IF($B32="","",IF(BK32="","",IF(BN$2="ID/Crachá","ID?",IF(BK$3="Função","Função?",(BK32*$F32)*(1+IF($E32&lt;parametros!$I$3,parametros!$I$13,IF($E32&lt;parametros!$J$3,parametros!$J$13,parametros!$K$13))))))))</f>
        <v/>
      </c>
      <c r="BM32" s="58"/>
      <c r="BN32" s="66" t="str">
        <f>IF(BK$1="","",IF($B32="","",IF(BM32="","",IF(BN$2="ID/Crachá","ID?",IF(BK$3="Função","Função?",(BM32*$F32)*((1+IF($E32&lt;parametros!$S$3,parametros!$S$13,IF($E32&lt;parametros!$T$3,parametros!$T$13,parametros!$U$13)))-'1_geral'!$F32))))))</f>
        <v/>
      </c>
      <c r="BP32" s="43"/>
      <c r="BQ32" s="64" t="str">
        <f>IF(BP$1="","",IF($B32="","",IF(BP32="","",IF(BS$2="ID/Crachá","ID?",IF(BP$3="Função","Função?",(BP32*$F32)*(1+IF($E32&lt;parametros!$I$3,parametros!$I$13,IF($E32&lt;parametros!$J$3,parametros!$J$13,parametros!$K$13))))))))</f>
        <v/>
      </c>
      <c r="BR32" s="58"/>
      <c r="BS32" s="66" t="str">
        <f>IF(BP$1="","",IF($B32="","",IF(BR32="","",IF(BS$2="ID/Crachá","ID?",IF(BP$3="Função","Função?",(BR32*$F32)*((1+IF($E32&lt;parametros!$S$3,parametros!$S$13,IF($E32&lt;parametros!$T$3,parametros!$T$13,parametros!$U$13)))-'1_geral'!$F32))))))</f>
        <v/>
      </c>
      <c r="BU32" s="43"/>
      <c r="BV32" s="64" t="str">
        <f>IF(BU$1="","",IF($B32="","",IF(BU32="","",IF(BX$2="ID/Crachá","ID?",IF(BU$3="Função","Função?",(BU32*$F32)*(1+IF($E32&lt;parametros!$I$3,parametros!$I$13,IF($E32&lt;parametros!$J$3,parametros!$J$13,parametros!$K$13))))))))</f>
        <v/>
      </c>
      <c r="BW32" s="58"/>
      <c r="BX32" s="66" t="str">
        <f>IF(BU$1="","",IF($B32="","",IF(BW32="","",IF(BX$2="ID/Crachá","ID?",IF(BU$3="Função","Função?",(BW32*$F32)*((1+IF($E32&lt;parametros!$S$3,parametros!$S$13,IF($E32&lt;parametros!$T$3,parametros!$T$13,parametros!$U$13)))-'1_geral'!$F32))))))</f>
        <v/>
      </c>
      <c r="BZ32" s="43"/>
      <c r="CA32" s="64" t="str">
        <f>IF(BZ$1="","",IF($B32="","",IF(BZ32="","",IF(CC$2="ID/Crachá","ID?",IF(BZ$3="Função","Função?",(BZ32*$F32)*(1+IF($E32&lt;parametros!$I$3,parametros!$I$13,IF($E32&lt;parametros!$J$3,parametros!$J$13,parametros!$K$13))))))))</f>
        <v/>
      </c>
      <c r="CB32" s="58"/>
      <c r="CC32" s="66" t="str">
        <f>IF(BZ$1="","",IF($B32="","",IF(CB32="","",IF(CC$2="ID/Crachá","ID?",IF(BZ$3="Função","Função?",(CB32*$F32)*((1+IF($E32&lt;parametros!$S$3,parametros!$S$13,IF($E32&lt;parametros!$T$3,parametros!$T$13,parametros!$U$13)))-'1_geral'!$F32))))))</f>
        <v/>
      </c>
      <c r="CE32" s="43"/>
      <c r="CF32" s="64" t="str">
        <f>IF(CE$1="","",IF($B32="","",IF(CE32="","",IF(CH$2="ID/Crachá","ID?",IF(CE$3="Função","Função?",(CE32*$F32)*(1+IF($E32&lt;parametros!$I$3,parametros!$I$13,IF($E32&lt;parametros!$J$3,parametros!$J$13,parametros!$K$13))))))))</f>
        <v/>
      </c>
      <c r="CG32" s="58"/>
      <c r="CH32" s="66" t="str">
        <f>IF(CE$1="","",IF($B32="","",IF(CG32="","",IF(CH$2="ID/Crachá","ID?",IF(CE$3="Função","Função?",(CG32*$F32)*((1+IF($E32&lt;parametros!$S$3,parametros!$S$13,IF($E32&lt;parametros!$T$3,parametros!$T$13,parametros!$U$13)))-'1_geral'!$F32))))))</f>
        <v/>
      </c>
      <c r="CJ32" s="43"/>
      <c r="CK32" s="64" t="str">
        <f>IF(CJ$1="","",IF($B32="","",IF(CJ32="","",IF(CM$2="ID/Crachá","ID?",IF(CJ$3="Função","Função?",(CJ32*$F32)*(1+IF($E32&lt;parametros!$I$3,parametros!$I$13,IF($E32&lt;parametros!$J$3,parametros!$J$13,parametros!$K$13))))))))</f>
        <v/>
      </c>
      <c r="CL32" s="58"/>
      <c r="CM32" s="66" t="str">
        <f>IF(CJ$1="","",IF($B32="","",IF(CL32="","",IF(CM$2="ID/Crachá","ID?",IF(CJ$3="Função","Função?",(CL32*$F32)*((1+IF($E32&lt;parametros!$S$3,parametros!$S$13,IF($E32&lt;parametros!$T$3,parametros!$T$13,parametros!$U$13)))-'1_geral'!$F32))))))</f>
        <v/>
      </c>
      <c r="CO32" s="43"/>
      <c r="CP32" s="64" t="str">
        <f>IF(CO$1="","",IF($B32="","",IF(CO32="","",IF(CR$2="ID/Crachá","ID?",IF(CO$3="Função","Função?",(CO32*$F32)*(1+IF($E32&lt;parametros!$I$3,parametros!$I$13,IF($E32&lt;parametros!$J$3,parametros!$J$13,parametros!$K$13))))))))</f>
        <v/>
      </c>
      <c r="CQ32" s="58"/>
      <c r="CR32" s="66" t="str">
        <f>IF(CO$1="","",IF($B32="","",IF(CQ32="","",IF(CR$2="ID/Crachá","ID?",IF(CO$3="Função","Função?",(CQ32*$F32)*((1+IF($E32&lt;parametros!$S$3,parametros!$S$13,IF($E32&lt;parametros!$T$3,parametros!$T$13,parametros!$U$13)))-'1_geral'!$F32))))))</f>
        <v/>
      </c>
      <c r="CT32" s="43"/>
      <c r="CU32" s="64" t="str">
        <f>IF(CT$1="","",IF($B32="","",IF(CT32="","",IF(CW$2="ID/Crachá","ID?",IF(CT$3="Função","Função?",(CT32*$F32)*(1+IF($E32&lt;parametros!$I$3,parametros!$I$13,IF($E32&lt;parametros!$J$3,parametros!$J$13,parametros!$K$13))))))))</f>
        <v/>
      </c>
      <c r="CV32" s="58"/>
      <c r="CW32" s="66" t="str">
        <f>IF(CT$1="","",IF($B32="","",IF(CV32="","",IF(CW$2="ID/Crachá","ID?",IF(CT$3="Função","Função?",(CV32*$F32)*((1+IF($E32&lt;parametros!$S$3,parametros!$S$13,IF($E32&lt;parametros!$T$3,parametros!$T$13,parametros!$U$13)))-'1_geral'!$F32))))))</f>
        <v/>
      </c>
      <c r="CY32" s="43"/>
      <c r="CZ32" s="64" t="str">
        <f>IF(CY$1="","",IF($B32="","",IF(CY32="","",IF(DB$2="ID/Crachá","ID?",IF(CY$3="Função","Função?",(CY32*$F32)*(1+IF($E32&lt;parametros!$I$3,parametros!$I$13,IF($E32&lt;parametros!$J$3,parametros!$J$13,parametros!$K$13))))))))</f>
        <v/>
      </c>
      <c r="DA32" s="58"/>
      <c r="DB32" s="66" t="str">
        <f>IF(CY$1="","",IF($B32="","",IF(DA32="","",IF(DB$2="ID/Crachá","ID?",IF(CY$3="Função","Função?",(DA32*$F32)*((1+IF($E32&lt;parametros!$S$3,parametros!$S$13,IF($E32&lt;parametros!$T$3,parametros!$T$13,parametros!$U$13)))-'1_geral'!$F32))))))</f>
        <v/>
      </c>
      <c r="DD32" s="43"/>
      <c r="DE32" s="64" t="str">
        <f>IF(DD$1="","",IF($B32="","",IF(DD32="","",IF(DG$2="ID/Crachá","ID?",IF(DD$3="Função","Função?",(DD32*$F32)*(1+IF($E32&lt;parametros!$I$3,parametros!$I$13,IF($E32&lt;parametros!$J$3,parametros!$J$13,parametros!$K$13))))))))</f>
        <v/>
      </c>
      <c r="DF32" s="58"/>
      <c r="DG32" s="66" t="str">
        <f>IF(DD$1="","",IF($B32="","",IF(DF32="","",IF(DG$2="ID/Crachá","ID?",IF(DD$3="Função","Função?",(DF32*$F32)*((1+IF($E32&lt;parametros!$S$3,parametros!$S$13,IF($E32&lt;parametros!$T$3,parametros!$T$13,parametros!$U$13)))-'1_geral'!$F32))))))</f>
        <v/>
      </c>
      <c r="DI32" s="43"/>
      <c r="DJ32" s="64" t="str">
        <f>IF(DI$1="","",IF($B32="","",IF(DI32="","",IF(DL$2="ID/Crachá","ID?",IF(DI$3="Função","Função?",(DI32*$F32)*(1+IF($E32&lt;parametros!$I$3,parametros!$I$13,IF($E32&lt;parametros!$J$3,parametros!$J$13,parametros!$K$13))))))))</f>
        <v/>
      </c>
      <c r="DK32" s="58"/>
      <c r="DL32" s="66" t="str">
        <f>IF(DI$1="","",IF($B32="","",IF(DK32="","",IF(DL$2="ID/Crachá","ID?",IF(DI$3="Função","Função?",(DK32*$F32)*((1+IF($E32&lt;parametros!$S$3,parametros!$S$13,IF($E32&lt;parametros!$T$3,parametros!$T$13,parametros!$U$13)))-'1_geral'!$F32))))))</f>
        <v/>
      </c>
      <c r="DN32" s="43"/>
      <c r="DO32" s="64" t="str">
        <f>IF(DN$1="","",IF($B32="","",IF(DN32="","",IF(DQ$2="ID/Crachá","ID?",IF(DN$3="Função","Função?",(DN32*$F32)*(1+IF($E32&lt;parametros!$I$3,parametros!$I$13,IF($E32&lt;parametros!$J$3,parametros!$J$13,parametros!$K$13))))))))</f>
        <v/>
      </c>
      <c r="DP32" s="58"/>
      <c r="DQ32" s="66" t="str">
        <f>IF(DN$1="","",IF($B32="","",IF(DP32="","",IF(DQ$2="ID/Crachá","ID?",IF(DN$3="Função","Função?",(DP32*$F32)*((1+IF($E32&lt;parametros!$S$3,parametros!$S$13,IF($E32&lt;parametros!$T$3,parametros!$T$13,parametros!$U$13)))-'1_geral'!$F32))))))</f>
        <v/>
      </c>
      <c r="DS32" s="43"/>
      <c r="DT32" s="64" t="str">
        <f>IF(DS$1="","",IF($B32="","",IF(DS32="","",IF(DV$2="ID/Crachá","ID?",IF(DS$3="Função","Função?",(DS32*$F32)*(1+IF($E32&lt;parametros!$I$3,parametros!$I$13,IF($E32&lt;parametros!$J$3,parametros!$J$13,parametros!$K$13))))))))</f>
        <v/>
      </c>
      <c r="DU32" s="58"/>
      <c r="DV32" s="66" t="str">
        <f>IF(DS$1="","",IF($B32="","",IF(DU32="","",IF(DV$2="ID/Crachá","ID?",IF(DS$3="Função","Função?",(DU32*$F32)*((1+IF($E32&lt;parametros!$S$3,parametros!$S$13,IF($E32&lt;parametros!$T$3,parametros!$T$13,parametros!$U$13)))-'1_geral'!$F32))))))</f>
        <v/>
      </c>
      <c r="DX32" s="43"/>
      <c r="DY32" s="64" t="str">
        <f>IF(DX$1="","",IF($B32="","",IF(DX32="","",IF(EA$2="ID/Crachá","ID?",IF(DX$3="Função","Função?",(DX32*$F32)*(1+IF($E32&lt;parametros!$I$3,parametros!$I$13,IF($E32&lt;parametros!$J$3,parametros!$J$13,parametros!$K$13))))))))</f>
        <v/>
      </c>
      <c r="DZ32" s="58"/>
      <c r="EA32" s="66" t="str">
        <f>IF(DX$1="","",IF($B32="","",IF(DZ32="","",IF(EA$2="ID/Crachá","ID?",IF(DX$3="Função","Função?",(DZ32*$F32)*((1+IF($E32&lt;parametros!$S$3,parametros!$S$13,IF($E32&lt;parametros!$T$3,parametros!$T$13,parametros!$U$13)))-'1_geral'!$F32))))))</f>
        <v/>
      </c>
      <c r="EC32" s="43"/>
      <c r="ED32" s="64" t="str">
        <f>IF(EC$1="","",IF($B32="","",IF(EC32="","",IF(EF$2="ID/Crachá","ID?",IF(EC$3="Função","Função?",(EC32*$F32)*(1+IF($E32&lt;parametros!$I$3,parametros!$I$13,IF($E32&lt;parametros!$J$3,parametros!$J$13,parametros!$K$13))))))))</f>
        <v/>
      </c>
      <c r="EE32" s="58"/>
      <c r="EF32" s="66" t="str">
        <f>IF(EC$1="","",IF($B32="","",IF(EE32="","",IF(EF$2="ID/Crachá","ID?",IF(EC$3="Função","Função?",(EE32*$F32)*((1+IF($E32&lt;parametros!$S$3,parametros!$S$13,IF($E32&lt;parametros!$T$3,parametros!$T$13,parametros!$U$13)))-'1_geral'!$F32))))))</f>
        <v/>
      </c>
      <c r="EH32" s="43"/>
      <c r="EI32" s="64" t="str">
        <f>IF(EH$1="","",IF($B32="","",IF(EH32="","",IF(EK$2="ID/Crachá","ID?",IF(EH$3="Função","Função?",(EH32*$F32)*(1+IF($E32&lt;parametros!$I$3,parametros!$I$13,IF($E32&lt;parametros!$J$3,parametros!$J$13,parametros!$K$13))))))))</f>
        <v/>
      </c>
      <c r="EJ32" s="58"/>
      <c r="EK32" s="66" t="str">
        <f>IF(EH$1="","",IF($B32="","",IF(EJ32="","",IF(EK$2="ID/Crachá","ID?",IF(EH$3="Função","Função?",(EJ32*$F32)*((1+IF($E32&lt;parametros!$S$3,parametros!$S$13,IF($E32&lt;parametros!$T$3,parametros!$T$13,parametros!$U$13)))-'1_geral'!$F32))))))</f>
        <v/>
      </c>
      <c r="EM32" s="43"/>
      <c r="EN32" s="64" t="str">
        <f>IF(EM$1="","",IF($B32="","",IF(EM32="","",IF(EP$2="ID/Crachá","ID?",IF(EM$3="Função","Função?",(EM32*$F32)*(1+IF($E32&lt;parametros!$I$3,parametros!$I$13,IF($E32&lt;parametros!$J$3,parametros!$J$13,parametros!$K$13))))))))</f>
        <v/>
      </c>
      <c r="EO32" s="58"/>
      <c r="EP32" s="66" t="str">
        <f>IF(EM$1="","",IF($B32="","",IF(EO32="","",IF(EP$2="ID/Crachá","ID?",IF(EM$3="Função","Função?",(EO32*$F32)*((1+IF($E32&lt;parametros!$S$3,parametros!$S$13,IF($E32&lt;parametros!$T$3,parametros!$T$13,parametros!$U$13)))-'1_geral'!$F32))))))</f>
        <v/>
      </c>
      <c r="ER32" s="43"/>
      <c r="ES32" s="64" t="str">
        <f>IF(ER$1="","",IF($B32="","",IF(ER32="","",IF(EU$2="ID/Crachá","ID?",IF(ER$3="Função","Função?",(ER32*$F32)*(1+IF($E32&lt;parametros!$I$3,parametros!$I$13,IF($E32&lt;parametros!$J$3,parametros!$J$13,parametros!$K$13))))))))</f>
        <v/>
      </c>
      <c r="ET32" s="58"/>
      <c r="EU32" s="66" t="str">
        <f>IF(ER$1="","",IF($B32="","",IF(ET32="","",IF(EU$2="ID/Crachá","ID?",IF(ER$3="Função","Função?",(ET32*$F32)*((1+IF($E32&lt;parametros!$S$3,parametros!$S$13,IF($E32&lt;parametros!$T$3,parametros!$T$13,parametros!$U$13)))-'1_geral'!$F32))))))</f>
        <v/>
      </c>
      <c r="EW32" s="43"/>
      <c r="EX32" s="64" t="str">
        <f>IF(EW$1="","",IF($B32="","",IF(EW32="","",IF(EZ$2="ID/Crachá","ID?",IF(EW$3="Função","Função?",(EW32*$F32)*(1+IF($E32&lt;parametros!$I$3,parametros!$I$13,IF($E32&lt;parametros!$J$3,parametros!$J$13,parametros!$K$13))))))))</f>
        <v/>
      </c>
      <c r="EY32" s="58"/>
      <c r="EZ32" s="66" t="str">
        <f>IF(EW$1="","",IF($B32="","",IF(EY32="","",IF(EZ$2="ID/Crachá","ID?",IF(EW$3="Função","Função?",(EY32*$F32)*((1+IF($E32&lt;parametros!$S$3,parametros!$S$13,IF($E32&lt;parametros!$T$3,parametros!$T$13,parametros!$U$13)))-'1_geral'!$F32))))))</f>
        <v/>
      </c>
      <c r="FB32" s="43"/>
      <c r="FC32" s="64" t="str">
        <f>IF(FB$1="","",IF($B32="","",IF(FB32="","",IF(FE$2="ID/Crachá","ID?",IF(FB$3="Função","Função?",(FB32*$F32)*(1+IF($E32&lt;parametros!$I$3,parametros!$I$13,IF($E32&lt;parametros!$J$3,parametros!$J$13,parametros!$K$13))))))))</f>
        <v/>
      </c>
      <c r="FD32" s="58"/>
      <c r="FE32" s="66" t="str">
        <f>IF(FB$1="","",IF($B32="","",IF(FD32="","",IF(FE$2="ID/Crachá","ID?",IF(FB$3="Função","Função?",(FD32*$F32)*((1+IF($E32&lt;parametros!$S$3,parametros!$S$13,IF($E32&lt;parametros!$T$3,parametros!$T$13,parametros!$U$13)))-'1_geral'!$F32))))))</f>
        <v/>
      </c>
      <c r="FG32" s="81" t="str">
        <f t="shared" si="8"/>
        <v/>
      </c>
      <c r="FH32" s="103" t="str">
        <f t="shared" si="3"/>
        <v/>
      </c>
      <c r="FI32" s="73" t="str">
        <f t="shared" si="9"/>
        <v/>
      </c>
      <c r="FJ32" s="85" t="str">
        <f t="shared" si="4"/>
        <v/>
      </c>
      <c r="FK32" s="255" t="str">
        <f t="shared" si="10"/>
        <v/>
      </c>
      <c r="FL32" s="1"/>
    </row>
    <row r="33" spans="1:168" ht="15" customHeight="1" x14ac:dyDescent="0.25">
      <c r="A33" s="325" t="str">
        <f>IF('1_geral'!D33="","",'1_geral'!A33)</f>
        <v/>
      </c>
      <c r="B33" s="114" t="str">
        <f>IF('1_geral'!D33="","",'1_geral'!D33)</f>
        <v/>
      </c>
      <c r="C33" s="349" t="str">
        <f>IF(B33="","",1/VLOOKUP('1_geral'!G33,apoio!P:X,9,0))</f>
        <v/>
      </c>
      <c r="D33" s="351" t="str">
        <f>IF(B33="","",'1_geral'!J33)</f>
        <v/>
      </c>
      <c r="E33" s="473" t="str">
        <f>IF(B33="","",'1_geral'!M33*'1_geral'!L33)</f>
        <v/>
      </c>
      <c r="F33" s="351" t="str">
        <f>IF(B33="","",D33*E33*C33*'1_geral'!N33)</f>
        <v/>
      </c>
      <c r="G33" s="351" t="str">
        <f t="shared" si="5"/>
        <v/>
      </c>
      <c r="H33" s="61" t="str">
        <f t="shared" si="6"/>
        <v/>
      </c>
      <c r="I33" s="350" t="str">
        <f t="shared" si="7"/>
        <v/>
      </c>
      <c r="J33" s="67" t="str">
        <f t="shared" si="1"/>
        <v/>
      </c>
      <c r="K33" s="61" t="str">
        <f t="shared" si="2"/>
        <v/>
      </c>
      <c r="M33" s="63"/>
      <c r="N33" s="31" t="str">
        <f>IF(M$1="","",IF($B33="","",IF(M33="","",IF(P$2="ID/Crachá","ID?",IF(M$3="Função","Função?",(M33*$F33)*(1+IF($E33&lt;parametros!$I$3,parametros!$I$13,IF($E33&lt;parametros!$J$3,parametros!$J$13,parametros!$K$13))))))))</f>
        <v/>
      </c>
      <c r="O33" s="57"/>
      <c r="P33" s="31" t="str">
        <f>IF(M$1="","",IF($B33="","",IF(O33="","",IF(P$2="ID/Crachá","ID?",IF(M$3="Função","Função?",(O33*$F33)*((1+IF($E33&lt;parametros!$S$3,parametros!$S$13,IF($E33&lt;parametros!$T$3,parametros!$T$13,parametros!$U$13)))-'1_geral'!$F33))))))</f>
        <v/>
      </c>
      <c r="R33" s="63"/>
      <c r="S33" s="31" t="str">
        <f>IF(R$1="","",IF($B33="","",IF(R33="","",IF(U$2="ID/Crachá","ID?",IF(R$3="Função","Função?",(R33*$F33)*(1+IF($E33&lt;parametros!$I$3,parametros!$I$13,IF($E33&lt;parametros!$J$3,parametros!$J$13,parametros!$K$13))))))))</f>
        <v/>
      </c>
      <c r="T33" s="57"/>
      <c r="U33" s="31" t="str">
        <f>IF(R$1="","",IF($B33="","",IF(T33="","",IF(U$2="ID/Crachá","ID?",IF(R$3="Função","Função?",(T33*$F33)*((1+IF($E33&lt;parametros!$S$3,parametros!$S$13,IF($E33&lt;parametros!$T$3,parametros!$T$13,parametros!$U$13)))-'1_geral'!$F33))))))</f>
        <v/>
      </c>
      <c r="W33" s="63"/>
      <c r="X33" s="31" t="str">
        <f>IF(W$1="","",IF($B33="","",IF(W33="","",IF(Z$2="ID/Crachá","ID?",IF(W$3="Função","Função?",(W33*$F33)*(1+IF($E33&lt;parametros!$I$3,parametros!$I$13,IF($E33&lt;parametros!$J$3,parametros!$J$13,parametros!$K$13))))))))</f>
        <v/>
      </c>
      <c r="Y33" s="57"/>
      <c r="Z33" s="31" t="str">
        <f>IF(W$1="","",IF($B33="","",IF(Y33="","",IF(Z$2="ID/Crachá","ID?",IF(W$3="Função","Função?",(Y33*$F33)*((1+IF($E33&lt;parametros!$S$3,parametros!$S$13,IF($E33&lt;parametros!$T$3,parametros!$T$13,parametros!$U$13)))-'1_geral'!$F33))))))</f>
        <v/>
      </c>
      <c r="AB33" s="63"/>
      <c r="AC33" s="31" t="str">
        <f>IF(AB$1="","",IF($B33="","",IF(AB33="","",IF(AE$2="ID/Crachá","ID?",IF(AB$3="Função","Função?",(AB33*$F33)*(1+IF($E33&lt;parametros!$I$3,parametros!$I$13,IF($E33&lt;parametros!$J$3,parametros!$J$13,parametros!$K$13))))))))</f>
        <v/>
      </c>
      <c r="AD33" s="57"/>
      <c r="AE33" s="31" t="str">
        <f>IF(AB$1="","",IF($B33="","",IF(AD33="","",IF(AE$2="ID/Crachá","ID?",IF(AB$3="Função","Função?",(AD33*$F33)*((1+IF($E33&lt;parametros!$S$3,parametros!$S$13,IF($E33&lt;parametros!$T$3,parametros!$T$13,parametros!$U$13)))-'1_geral'!$F33))))))</f>
        <v/>
      </c>
      <c r="AG33" s="63"/>
      <c r="AH33" s="31" t="str">
        <f>IF(AG$1="","",IF($B33="","",IF(AG33="","",IF(AJ$2="ID/Crachá","ID?",IF(AG$3="Função","Função?",(AG33*$F33)*(1+IF($E33&lt;parametros!$I$3,parametros!$I$13,IF($E33&lt;parametros!$J$3,parametros!$J$13,parametros!$K$13))))))))</f>
        <v/>
      </c>
      <c r="AI33" s="57"/>
      <c r="AJ33" s="31" t="str">
        <f>IF(AG$1="","",IF($B33="","",IF(AI33="","",IF(AJ$2="ID/Crachá","ID?",IF(AG$3="Função","Função?",(AI33*$F33)*((1+IF($E33&lt;parametros!$S$3,parametros!$S$13,IF($E33&lt;parametros!$T$3,parametros!$T$13,parametros!$U$13)))-'1_geral'!$F33))))))</f>
        <v/>
      </c>
      <c r="AL33" s="63"/>
      <c r="AM33" s="31" t="str">
        <f>IF(AL$1="","",IF($B33="","",IF(AL33="","",IF(AO$2="ID/Crachá","ID?",IF(AL$3="Função","Função?",(AL33*$F33)*(1+IF($E33&lt;parametros!$I$3,parametros!$I$13,IF($E33&lt;parametros!$J$3,parametros!$J$13,parametros!$K$13))))))))</f>
        <v/>
      </c>
      <c r="AN33" s="57"/>
      <c r="AO33" s="31" t="str">
        <f>IF(AL$1="","",IF($B33="","",IF(AN33="","",IF(AO$2="ID/Crachá","ID?",IF(AL$3="Função","Função?",(AN33*$F33)*((1+IF($E33&lt;parametros!$S$3,parametros!$S$13,IF($E33&lt;parametros!$T$3,parametros!$T$13,parametros!$U$13)))-'1_geral'!$F33))))))</f>
        <v/>
      </c>
      <c r="AQ33" s="63"/>
      <c r="AR33" s="31" t="str">
        <f>IF(AQ$1="","",IF($B33="","",IF(AQ33="","",IF(AT$2="ID/Crachá","ID?",IF(AQ$3="Função","Função?",(AQ33*$F33)*(1+IF($E33&lt;parametros!$I$3,parametros!$I$13,IF($E33&lt;parametros!$J$3,parametros!$J$13,parametros!$K$13))))))))</f>
        <v/>
      </c>
      <c r="AS33" s="57"/>
      <c r="AT33" s="31" t="str">
        <f>IF(AQ$1="","",IF($B33="","",IF(AS33="","",IF(AT$2="ID/Crachá","ID?",IF(AQ$3="Função","Função?",(AS33*$F33)*((1+IF($E33&lt;parametros!$S$3,parametros!$S$13,IF($E33&lt;parametros!$T$3,parametros!$T$13,parametros!$U$13)))-'1_geral'!$F33))))))</f>
        <v/>
      </c>
      <c r="AV33" s="63"/>
      <c r="AW33" s="31" t="str">
        <f>IF(AV$1="","",IF($B33="","",IF(AV33="","",IF(AY$2="ID/Crachá","ID?",IF(AV$3="Função","Função?",(AV33*$F33)*(1+IF($E33&lt;parametros!$I$3,parametros!$I$13,IF($E33&lt;parametros!$J$3,parametros!$J$13,parametros!$K$13))))))))</f>
        <v/>
      </c>
      <c r="AX33" s="57"/>
      <c r="AY33" s="31" t="str">
        <f>IF(AV$1="","",IF($B33="","",IF(AX33="","",IF(AY$2="ID/Crachá","ID?",IF(AV$3="Função","Função?",(AX33*$F33)*((1+IF($E33&lt;parametros!$S$3,parametros!$S$13,IF($E33&lt;parametros!$T$3,parametros!$T$13,parametros!$U$13)))-'1_geral'!$F33))))))</f>
        <v/>
      </c>
      <c r="BA33" s="63"/>
      <c r="BB33" s="31" t="str">
        <f>IF(BA$1="","",IF($B33="","",IF(BA33="","",IF(BD$2="ID/Crachá","ID?",IF(BA$3="Função","Função?",(BA33*$F33)*(1+IF($E33&lt;parametros!$I$3,parametros!$I$13,IF($E33&lt;parametros!$J$3,parametros!$J$13,parametros!$K$13))))))))</f>
        <v/>
      </c>
      <c r="BC33" s="57"/>
      <c r="BD33" s="31" t="str">
        <f>IF(BA$1="","",IF($B33="","",IF(BC33="","",IF(BD$2="ID/Crachá","ID?",IF(BA$3="Função","Função?",(BC33*$F33)*((1+IF($E33&lt;parametros!$S$3,parametros!$S$13,IF($E33&lt;parametros!$T$3,parametros!$T$13,parametros!$U$13)))-'1_geral'!$F33))))))</f>
        <v/>
      </c>
      <c r="BF33" s="63"/>
      <c r="BG33" s="31" t="str">
        <f>IF(BF$1="","",IF($B33="","",IF(BF33="","",IF(BI$2="ID/Crachá","ID?",IF(BF$3="Função","Função?",(BF33*$F33)*(1+IF($E33&lt;parametros!$I$3,parametros!$I$13,IF($E33&lt;parametros!$J$3,parametros!$J$13,parametros!$K$13))))))))</f>
        <v/>
      </c>
      <c r="BH33" s="57"/>
      <c r="BI33" s="31" t="str">
        <f>IF(BF$1="","",IF($B33="","",IF(BH33="","",IF(BI$2="ID/Crachá","ID?",IF(BF$3="Função","Função?",(BH33*$F33)*((1+IF($E33&lt;parametros!$S$3,parametros!$S$13,IF($E33&lt;parametros!$T$3,parametros!$T$13,parametros!$U$13)))-'1_geral'!$F33))))))</f>
        <v/>
      </c>
      <c r="BK33" s="63"/>
      <c r="BL33" s="31" t="str">
        <f>IF(BK$1="","",IF($B33="","",IF(BK33="","",IF(BN$2="ID/Crachá","ID?",IF(BK$3="Função","Função?",(BK33*$F33)*(1+IF($E33&lt;parametros!$I$3,parametros!$I$13,IF($E33&lt;parametros!$J$3,parametros!$J$13,parametros!$K$13))))))))</f>
        <v/>
      </c>
      <c r="BM33" s="57"/>
      <c r="BN33" s="31" t="str">
        <f>IF(BK$1="","",IF($B33="","",IF(BM33="","",IF(BN$2="ID/Crachá","ID?",IF(BK$3="Função","Função?",(BM33*$F33)*((1+IF($E33&lt;parametros!$S$3,parametros!$S$13,IF($E33&lt;parametros!$T$3,parametros!$T$13,parametros!$U$13)))-'1_geral'!$F33))))))</f>
        <v/>
      </c>
      <c r="BP33" s="63"/>
      <c r="BQ33" s="31" t="str">
        <f>IF(BP$1="","",IF($B33="","",IF(BP33="","",IF(BS$2="ID/Crachá","ID?",IF(BP$3="Função","Função?",(BP33*$F33)*(1+IF($E33&lt;parametros!$I$3,parametros!$I$13,IF($E33&lt;parametros!$J$3,parametros!$J$13,parametros!$K$13))))))))</f>
        <v/>
      </c>
      <c r="BR33" s="57"/>
      <c r="BS33" s="31" t="str">
        <f>IF(BP$1="","",IF($B33="","",IF(BR33="","",IF(BS$2="ID/Crachá","ID?",IF(BP$3="Função","Função?",(BR33*$F33)*((1+IF($E33&lt;parametros!$S$3,parametros!$S$13,IF($E33&lt;parametros!$T$3,parametros!$T$13,parametros!$U$13)))-'1_geral'!$F33))))))</f>
        <v/>
      </c>
      <c r="BU33" s="63"/>
      <c r="BV33" s="31" t="str">
        <f>IF(BU$1="","",IF($B33="","",IF(BU33="","",IF(BX$2="ID/Crachá","ID?",IF(BU$3="Função","Função?",(BU33*$F33)*(1+IF($E33&lt;parametros!$I$3,parametros!$I$13,IF($E33&lt;parametros!$J$3,parametros!$J$13,parametros!$K$13))))))))</f>
        <v/>
      </c>
      <c r="BW33" s="57"/>
      <c r="BX33" s="31" t="str">
        <f>IF(BU$1="","",IF($B33="","",IF(BW33="","",IF(BX$2="ID/Crachá","ID?",IF(BU$3="Função","Função?",(BW33*$F33)*((1+IF($E33&lt;parametros!$S$3,parametros!$S$13,IF($E33&lt;parametros!$T$3,parametros!$T$13,parametros!$U$13)))-'1_geral'!$F33))))))</f>
        <v/>
      </c>
      <c r="BZ33" s="63"/>
      <c r="CA33" s="31" t="str">
        <f>IF(BZ$1="","",IF($B33="","",IF(BZ33="","",IF(CC$2="ID/Crachá","ID?",IF(BZ$3="Função","Função?",(BZ33*$F33)*(1+IF($E33&lt;parametros!$I$3,parametros!$I$13,IF($E33&lt;parametros!$J$3,parametros!$J$13,parametros!$K$13))))))))</f>
        <v/>
      </c>
      <c r="CB33" s="57"/>
      <c r="CC33" s="31" t="str">
        <f>IF(BZ$1="","",IF($B33="","",IF(CB33="","",IF(CC$2="ID/Crachá","ID?",IF(BZ$3="Função","Função?",(CB33*$F33)*((1+IF($E33&lt;parametros!$S$3,parametros!$S$13,IF($E33&lt;parametros!$T$3,parametros!$T$13,parametros!$U$13)))-'1_geral'!$F33))))))</f>
        <v/>
      </c>
      <c r="CE33" s="63"/>
      <c r="CF33" s="31" t="str">
        <f>IF(CE$1="","",IF($B33="","",IF(CE33="","",IF(CH$2="ID/Crachá","ID?",IF(CE$3="Função","Função?",(CE33*$F33)*(1+IF($E33&lt;parametros!$I$3,parametros!$I$13,IF($E33&lt;parametros!$J$3,parametros!$J$13,parametros!$K$13))))))))</f>
        <v/>
      </c>
      <c r="CG33" s="57"/>
      <c r="CH33" s="31" t="str">
        <f>IF(CE$1="","",IF($B33="","",IF(CG33="","",IF(CH$2="ID/Crachá","ID?",IF(CE$3="Função","Função?",(CG33*$F33)*((1+IF($E33&lt;parametros!$S$3,parametros!$S$13,IF($E33&lt;parametros!$T$3,parametros!$T$13,parametros!$U$13)))-'1_geral'!$F33))))))</f>
        <v/>
      </c>
      <c r="CJ33" s="63"/>
      <c r="CK33" s="31" t="str">
        <f>IF(CJ$1="","",IF($B33="","",IF(CJ33="","",IF(CM$2="ID/Crachá","ID?",IF(CJ$3="Função","Função?",(CJ33*$F33)*(1+IF($E33&lt;parametros!$I$3,parametros!$I$13,IF($E33&lt;parametros!$J$3,parametros!$J$13,parametros!$K$13))))))))</f>
        <v/>
      </c>
      <c r="CL33" s="57"/>
      <c r="CM33" s="31" t="str">
        <f>IF(CJ$1="","",IF($B33="","",IF(CL33="","",IF(CM$2="ID/Crachá","ID?",IF(CJ$3="Função","Função?",(CL33*$F33)*((1+IF($E33&lt;parametros!$S$3,parametros!$S$13,IF($E33&lt;parametros!$T$3,parametros!$T$13,parametros!$U$13)))-'1_geral'!$F33))))))</f>
        <v/>
      </c>
      <c r="CO33" s="63"/>
      <c r="CP33" s="31" t="str">
        <f>IF(CO$1="","",IF($B33="","",IF(CO33="","",IF(CR$2="ID/Crachá","ID?",IF(CO$3="Função","Função?",(CO33*$F33)*(1+IF($E33&lt;parametros!$I$3,parametros!$I$13,IF($E33&lt;parametros!$J$3,parametros!$J$13,parametros!$K$13))))))))</f>
        <v/>
      </c>
      <c r="CQ33" s="57"/>
      <c r="CR33" s="31" t="str">
        <f>IF(CO$1="","",IF($B33="","",IF(CQ33="","",IF(CR$2="ID/Crachá","ID?",IF(CO$3="Função","Função?",(CQ33*$F33)*((1+IF($E33&lt;parametros!$S$3,parametros!$S$13,IF($E33&lt;parametros!$T$3,parametros!$T$13,parametros!$U$13)))-'1_geral'!$F33))))))</f>
        <v/>
      </c>
      <c r="CT33" s="63"/>
      <c r="CU33" s="31" t="str">
        <f>IF(CT$1="","",IF($B33="","",IF(CT33="","",IF(CW$2="ID/Crachá","ID?",IF(CT$3="Função","Função?",(CT33*$F33)*(1+IF($E33&lt;parametros!$I$3,parametros!$I$13,IF($E33&lt;parametros!$J$3,parametros!$J$13,parametros!$K$13))))))))</f>
        <v/>
      </c>
      <c r="CV33" s="57"/>
      <c r="CW33" s="31" t="str">
        <f>IF(CT$1="","",IF($B33="","",IF(CV33="","",IF(CW$2="ID/Crachá","ID?",IF(CT$3="Função","Função?",(CV33*$F33)*((1+IF($E33&lt;parametros!$S$3,parametros!$S$13,IF($E33&lt;parametros!$T$3,parametros!$T$13,parametros!$U$13)))-'1_geral'!$F33))))))</f>
        <v/>
      </c>
      <c r="CY33" s="63"/>
      <c r="CZ33" s="31" t="str">
        <f>IF(CY$1="","",IF($B33="","",IF(CY33="","",IF(DB$2="ID/Crachá","ID?",IF(CY$3="Função","Função?",(CY33*$F33)*(1+IF($E33&lt;parametros!$I$3,parametros!$I$13,IF($E33&lt;parametros!$J$3,parametros!$J$13,parametros!$K$13))))))))</f>
        <v/>
      </c>
      <c r="DA33" s="57"/>
      <c r="DB33" s="31" t="str">
        <f>IF(CY$1="","",IF($B33="","",IF(DA33="","",IF(DB$2="ID/Crachá","ID?",IF(CY$3="Função","Função?",(DA33*$F33)*((1+IF($E33&lt;parametros!$S$3,parametros!$S$13,IF($E33&lt;parametros!$T$3,parametros!$T$13,parametros!$U$13)))-'1_geral'!$F33))))))</f>
        <v/>
      </c>
      <c r="DD33" s="63"/>
      <c r="DE33" s="31" t="str">
        <f>IF(DD$1="","",IF($B33="","",IF(DD33="","",IF(DG$2="ID/Crachá","ID?",IF(DD$3="Função","Função?",(DD33*$F33)*(1+IF($E33&lt;parametros!$I$3,parametros!$I$13,IF($E33&lt;parametros!$J$3,parametros!$J$13,parametros!$K$13))))))))</f>
        <v/>
      </c>
      <c r="DF33" s="57"/>
      <c r="DG33" s="31" t="str">
        <f>IF(DD$1="","",IF($B33="","",IF(DF33="","",IF(DG$2="ID/Crachá","ID?",IF(DD$3="Função","Função?",(DF33*$F33)*((1+IF($E33&lt;parametros!$S$3,parametros!$S$13,IF($E33&lt;parametros!$T$3,parametros!$T$13,parametros!$U$13)))-'1_geral'!$F33))))))</f>
        <v/>
      </c>
      <c r="DI33" s="63"/>
      <c r="DJ33" s="31" t="str">
        <f>IF(DI$1="","",IF($B33="","",IF(DI33="","",IF(DL$2="ID/Crachá","ID?",IF(DI$3="Função","Função?",(DI33*$F33)*(1+IF($E33&lt;parametros!$I$3,parametros!$I$13,IF($E33&lt;parametros!$J$3,parametros!$J$13,parametros!$K$13))))))))</f>
        <v/>
      </c>
      <c r="DK33" s="57"/>
      <c r="DL33" s="31" t="str">
        <f>IF(DI$1="","",IF($B33="","",IF(DK33="","",IF(DL$2="ID/Crachá","ID?",IF(DI$3="Função","Função?",(DK33*$F33)*((1+IF($E33&lt;parametros!$S$3,parametros!$S$13,IF($E33&lt;parametros!$T$3,parametros!$T$13,parametros!$U$13)))-'1_geral'!$F33))))))</f>
        <v/>
      </c>
      <c r="DN33" s="63"/>
      <c r="DO33" s="31" t="str">
        <f>IF(DN$1="","",IF($B33="","",IF(DN33="","",IF(DQ$2="ID/Crachá","ID?",IF(DN$3="Função","Função?",(DN33*$F33)*(1+IF($E33&lt;parametros!$I$3,parametros!$I$13,IF($E33&lt;parametros!$J$3,parametros!$J$13,parametros!$K$13))))))))</f>
        <v/>
      </c>
      <c r="DP33" s="57"/>
      <c r="DQ33" s="31" t="str">
        <f>IF(DN$1="","",IF($B33="","",IF(DP33="","",IF(DQ$2="ID/Crachá","ID?",IF(DN$3="Função","Função?",(DP33*$F33)*((1+IF($E33&lt;parametros!$S$3,parametros!$S$13,IF($E33&lt;parametros!$T$3,parametros!$T$13,parametros!$U$13)))-'1_geral'!$F33))))))</f>
        <v/>
      </c>
      <c r="DS33" s="63"/>
      <c r="DT33" s="31" t="str">
        <f>IF(DS$1="","",IF($B33="","",IF(DS33="","",IF(DV$2="ID/Crachá","ID?",IF(DS$3="Função","Função?",(DS33*$F33)*(1+IF($E33&lt;parametros!$I$3,parametros!$I$13,IF($E33&lt;parametros!$J$3,parametros!$J$13,parametros!$K$13))))))))</f>
        <v/>
      </c>
      <c r="DU33" s="57"/>
      <c r="DV33" s="31" t="str">
        <f>IF(DS$1="","",IF($B33="","",IF(DU33="","",IF(DV$2="ID/Crachá","ID?",IF(DS$3="Função","Função?",(DU33*$F33)*((1+IF($E33&lt;parametros!$S$3,parametros!$S$13,IF($E33&lt;parametros!$T$3,parametros!$T$13,parametros!$U$13)))-'1_geral'!$F33))))))</f>
        <v/>
      </c>
      <c r="DX33" s="63"/>
      <c r="DY33" s="31" t="str">
        <f>IF(DX$1="","",IF($B33="","",IF(DX33="","",IF(EA$2="ID/Crachá","ID?",IF(DX$3="Função","Função?",(DX33*$F33)*(1+IF($E33&lt;parametros!$I$3,parametros!$I$13,IF($E33&lt;parametros!$J$3,parametros!$J$13,parametros!$K$13))))))))</f>
        <v/>
      </c>
      <c r="DZ33" s="57"/>
      <c r="EA33" s="31" t="str">
        <f>IF(DX$1="","",IF($B33="","",IF(DZ33="","",IF(EA$2="ID/Crachá","ID?",IF(DX$3="Função","Função?",(DZ33*$F33)*((1+IF($E33&lt;parametros!$S$3,parametros!$S$13,IF($E33&lt;parametros!$T$3,parametros!$T$13,parametros!$U$13)))-'1_geral'!$F33))))))</f>
        <v/>
      </c>
      <c r="EC33" s="63"/>
      <c r="ED33" s="31" t="str">
        <f>IF(EC$1="","",IF($B33="","",IF(EC33="","",IF(EF$2="ID/Crachá","ID?",IF(EC$3="Função","Função?",(EC33*$F33)*(1+IF($E33&lt;parametros!$I$3,parametros!$I$13,IF($E33&lt;parametros!$J$3,parametros!$J$13,parametros!$K$13))))))))</f>
        <v/>
      </c>
      <c r="EE33" s="57"/>
      <c r="EF33" s="31" t="str">
        <f>IF(EC$1="","",IF($B33="","",IF(EE33="","",IF(EF$2="ID/Crachá","ID?",IF(EC$3="Função","Função?",(EE33*$F33)*((1+IF($E33&lt;parametros!$S$3,parametros!$S$13,IF($E33&lt;parametros!$T$3,parametros!$T$13,parametros!$U$13)))-'1_geral'!$F33))))))</f>
        <v/>
      </c>
      <c r="EH33" s="63"/>
      <c r="EI33" s="31" t="str">
        <f>IF(EH$1="","",IF($B33="","",IF(EH33="","",IF(EK$2="ID/Crachá","ID?",IF(EH$3="Função","Função?",(EH33*$F33)*(1+IF($E33&lt;parametros!$I$3,parametros!$I$13,IF($E33&lt;parametros!$J$3,parametros!$J$13,parametros!$K$13))))))))</f>
        <v/>
      </c>
      <c r="EJ33" s="57"/>
      <c r="EK33" s="31" t="str">
        <f>IF(EH$1="","",IF($B33="","",IF(EJ33="","",IF(EK$2="ID/Crachá","ID?",IF(EH$3="Função","Função?",(EJ33*$F33)*((1+IF($E33&lt;parametros!$S$3,parametros!$S$13,IF($E33&lt;parametros!$T$3,parametros!$T$13,parametros!$U$13)))-'1_geral'!$F33))))))</f>
        <v/>
      </c>
      <c r="EM33" s="63"/>
      <c r="EN33" s="31" t="str">
        <f>IF(EM$1="","",IF($B33="","",IF(EM33="","",IF(EP$2="ID/Crachá","ID?",IF(EM$3="Função","Função?",(EM33*$F33)*(1+IF($E33&lt;parametros!$I$3,parametros!$I$13,IF($E33&lt;parametros!$J$3,parametros!$J$13,parametros!$K$13))))))))</f>
        <v/>
      </c>
      <c r="EO33" s="57"/>
      <c r="EP33" s="31" t="str">
        <f>IF(EM$1="","",IF($B33="","",IF(EO33="","",IF(EP$2="ID/Crachá","ID?",IF(EM$3="Função","Função?",(EO33*$F33)*((1+IF($E33&lt;parametros!$S$3,parametros!$S$13,IF($E33&lt;parametros!$T$3,parametros!$T$13,parametros!$U$13)))-'1_geral'!$F33))))))</f>
        <v/>
      </c>
      <c r="ER33" s="63"/>
      <c r="ES33" s="31" t="str">
        <f>IF(ER$1="","",IF($B33="","",IF(ER33="","",IF(EU$2="ID/Crachá","ID?",IF(ER$3="Função","Função?",(ER33*$F33)*(1+IF($E33&lt;parametros!$I$3,parametros!$I$13,IF($E33&lt;parametros!$J$3,parametros!$J$13,parametros!$K$13))))))))</f>
        <v/>
      </c>
      <c r="ET33" s="57"/>
      <c r="EU33" s="31" t="str">
        <f>IF(ER$1="","",IF($B33="","",IF(ET33="","",IF(EU$2="ID/Crachá","ID?",IF(ER$3="Função","Função?",(ET33*$F33)*((1+IF($E33&lt;parametros!$S$3,parametros!$S$13,IF($E33&lt;parametros!$T$3,parametros!$T$13,parametros!$U$13)))-'1_geral'!$F33))))))</f>
        <v/>
      </c>
      <c r="EW33" s="63"/>
      <c r="EX33" s="31" t="str">
        <f>IF(EW$1="","",IF($B33="","",IF(EW33="","",IF(EZ$2="ID/Crachá","ID?",IF(EW$3="Função","Função?",(EW33*$F33)*(1+IF($E33&lt;parametros!$I$3,parametros!$I$13,IF($E33&lt;parametros!$J$3,parametros!$J$13,parametros!$K$13))))))))</f>
        <v/>
      </c>
      <c r="EY33" s="57"/>
      <c r="EZ33" s="31" t="str">
        <f>IF(EW$1="","",IF($B33="","",IF(EY33="","",IF(EZ$2="ID/Crachá","ID?",IF(EW$3="Função","Função?",(EY33*$F33)*((1+IF($E33&lt;parametros!$S$3,parametros!$S$13,IF($E33&lt;parametros!$T$3,parametros!$T$13,parametros!$U$13)))-'1_geral'!$F33))))))</f>
        <v/>
      </c>
      <c r="FB33" s="63"/>
      <c r="FC33" s="31" t="str">
        <f>IF(FB$1="","",IF($B33="","",IF(FB33="","",IF(FE$2="ID/Crachá","ID?",IF(FB$3="Função","Função?",(FB33*$F33)*(1+IF($E33&lt;parametros!$I$3,parametros!$I$13,IF($E33&lt;parametros!$J$3,parametros!$J$13,parametros!$K$13))))))))</f>
        <v/>
      </c>
      <c r="FD33" s="57"/>
      <c r="FE33" s="31" t="str">
        <f>IF(FB$1="","",IF($B33="","",IF(FD33="","",IF(FE$2="ID/Crachá","ID?",IF(FB$3="Função","Função?",(FD33*$F33)*((1+IF($E33&lt;parametros!$S$3,parametros!$S$13,IF($E33&lt;parametros!$T$3,parametros!$T$13,parametros!$U$13)))-'1_geral'!$F33))))))</f>
        <v/>
      </c>
      <c r="FG33" s="80" t="str">
        <f t="shared" si="8"/>
        <v/>
      </c>
      <c r="FH33" s="102" t="str">
        <f t="shared" si="3"/>
        <v/>
      </c>
      <c r="FI33" s="31" t="str">
        <f t="shared" si="9"/>
        <v/>
      </c>
      <c r="FJ33" s="84" t="str">
        <f t="shared" si="4"/>
        <v/>
      </c>
      <c r="FK33" s="239" t="str">
        <f t="shared" si="10"/>
        <v/>
      </c>
      <c r="FL33" s="1"/>
    </row>
    <row r="34" spans="1:168" ht="15" customHeight="1" x14ac:dyDescent="0.25">
      <c r="A34" s="348" t="str">
        <f>IF('1_geral'!D34="","",'1_geral'!A34)</f>
        <v/>
      </c>
      <c r="B34" s="274" t="str">
        <f>IF('1_geral'!D34="","",'1_geral'!D34)</f>
        <v/>
      </c>
      <c r="C34" s="349" t="str">
        <f>IF(B34="","",1/VLOOKUP('1_geral'!G34,apoio!P:X,9,0))</f>
        <v/>
      </c>
      <c r="D34" s="266" t="str">
        <f>IF(B34="","",'1_geral'!J34)</f>
        <v/>
      </c>
      <c r="E34" s="472" t="str">
        <f>IF(B34="","",'1_geral'!M34*'1_geral'!L34)</f>
        <v/>
      </c>
      <c r="F34" s="266" t="str">
        <f>IF(B34="","",D34*E34*C34*'1_geral'!N34)</f>
        <v/>
      </c>
      <c r="G34" s="266" t="str">
        <f t="shared" si="5"/>
        <v/>
      </c>
      <c r="H34" s="60" t="str">
        <f t="shared" si="6"/>
        <v/>
      </c>
      <c r="I34" s="350" t="str">
        <f t="shared" si="7"/>
        <v/>
      </c>
      <c r="J34" s="65" t="str">
        <f t="shared" si="1"/>
        <v/>
      </c>
      <c r="K34" s="60" t="str">
        <f t="shared" si="2"/>
        <v/>
      </c>
      <c r="M34" s="43"/>
      <c r="N34" s="64" t="str">
        <f>IF(M$1="","",IF($B34="","",IF(M34="","",IF(P$2="ID/Crachá","ID?",IF(M$3="Função","Função?",(M34*$F34)*(1+IF($E34&lt;parametros!$I$3,parametros!$I$13,IF($E34&lt;parametros!$J$3,parametros!$J$13,parametros!$K$13))))))))</f>
        <v/>
      </c>
      <c r="O34" s="58"/>
      <c r="P34" s="66" t="str">
        <f>IF(M$1="","",IF($B34="","",IF(O34="","",IF(P$2="ID/Crachá","ID?",IF(M$3="Função","Função?",(O34*$F34)*((1+IF($E34&lt;parametros!$S$3,parametros!$S$13,IF($E34&lt;parametros!$T$3,parametros!$T$13,parametros!$U$13)))-'1_geral'!$F34))))))</f>
        <v/>
      </c>
      <c r="R34" s="43"/>
      <c r="S34" s="64" t="str">
        <f>IF(R$1="","",IF($B34="","",IF(R34="","",IF(U$2="ID/Crachá","ID?",IF(R$3="Função","Função?",(R34*$F34)*(1+IF($E34&lt;parametros!$I$3,parametros!$I$13,IF($E34&lt;parametros!$J$3,parametros!$J$13,parametros!$K$13))))))))</f>
        <v/>
      </c>
      <c r="T34" s="58"/>
      <c r="U34" s="66" t="str">
        <f>IF(R$1="","",IF($B34="","",IF(T34="","",IF(U$2="ID/Crachá","ID?",IF(R$3="Função","Função?",(T34*$F34)*((1+IF($E34&lt;parametros!$S$3,parametros!$S$13,IF($E34&lt;parametros!$T$3,parametros!$T$13,parametros!$U$13)))-'1_geral'!$F34))))))</f>
        <v/>
      </c>
      <c r="W34" s="43"/>
      <c r="X34" s="64" t="str">
        <f>IF(W$1="","",IF($B34="","",IF(W34="","",IF(Z$2="ID/Crachá","ID?",IF(W$3="Função","Função?",(W34*$F34)*(1+IF($E34&lt;parametros!$I$3,parametros!$I$13,IF($E34&lt;parametros!$J$3,parametros!$J$13,parametros!$K$13))))))))</f>
        <v/>
      </c>
      <c r="Y34" s="58"/>
      <c r="Z34" s="66" t="str">
        <f>IF(W$1="","",IF($B34="","",IF(Y34="","",IF(Z$2="ID/Crachá","ID?",IF(W$3="Função","Função?",(Y34*$F34)*((1+IF($E34&lt;parametros!$S$3,parametros!$S$13,IF($E34&lt;parametros!$T$3,parametros!$T$13,parametros!$U$13)))-'1_geral'!$F34))))))</f>
        <v/>
      </c>
      <c r="AB34" s="43"/>
      <c r="AC34" s="64" t="str">
        <f>IF(AB$1="","",IF($B34="","",IF(AB34="","",IF(AE$2="ID/Crachá","ID?",IF(AB$3="Função","Função?",(AB34*$F34)*(1+IF($E34&lt;parametros!$I$3,parametros!$I$13,IF($E34&lt;parametros!$J$3,parametros!$J$13,parametros!$K$13))))))))</f>
        <v/>
      </c>
      <c r="AD34" s="58"/>
      <c r="AE34" s="66" t="str">
        <f>IF(AB$1="","",IF($B34="","",IF(AD34="","",IF(AE$2="ID/Crachá","ID?",IF(AB$3="Função","Função?",(AD34*$F34)*((1+IF($E34&lt;parametros!$S$3,parametros!$S$13,IF($E34&lt;parametros!$T$3,parametros!$T$13,parametros!$U$13)))-'1_geral'!$F34))))))</f>
        <v/>
      </c>
      <c r="AG34" s="43"/>
      <c r="AH34" s="64" t="str">
        <f>IF(AG$1="","",IF($B34="","",IF(AG34="","",IF(AJ$2="ID/Crachá","ID?",IF(AG$3="Função","Função?",(AG34*$F34)*(1+IF($E34&lt;parametros!$I$3,parametros!$I$13,IF($E34&lt;parametros!$J$3,parametros!$J$13,parametros!$K$13))))))))</f>
        <v/>
      </c>
      <c r="AI34" s="58"/>
      <c r="AJ34" s="66" t="str">
        <f>IF(AG$1="","",IF($B34="","",IF(AI34="","",IF(AJ$2="ID/Crachá","ID?",IF(AG$3="Função","Função?",(AI34*$F34)*((1+IF($E34&lt;parametros!$S$3,parametros!$S$13,IF($E34&lt;parametros!$T$3,parametros!$T$13,parametros!$U$13)))-'1_geral'!$F34))))))</f>
        <v/>
      </c>
      <c r="AL34" s="43"/>
      <c r="AM34" s="64" t="str">
        <f>IF(AL$1="","",IF($B34="","",IF(AL34="","",IF(AO$2="ID/Crachá","ID?",IF(AL$3="Função","Função?",(AL34*$F34)*(1+IF($E34&lt;parametros!$I$3,parametros!$I$13,IF($E34&lt;parametros!$J$3,parametros!$J$13,parametros!$K$13))))))))</f>
        <v/>
      </c>
      <c r="AN34" s="58"/>
      <c r="AO34" s="66" t="str">
        <f>IF(AL$1="","",IF($B34="","",IF(AN34="","",IF(AO$2="ID/Crachá","ID?",IF(AL$3="Função","Função?",(AN34*$F34)*((1+IF($E34&lt;parametros!$S$3,parametros!$S$13,IF($E34&lt;parametros!$T$3,parametros!$T$13,parametros!$U$13)))-'1_geral'!$F34))))))</f>
        <v/>
      </c>
      <c r="AQ34" s="43"/>
      <c r="AR34" s="64" t="str">
        <f>IF(AQ$1="","",IF($B34="","",IF(AQ34="","",IF(AT$2="ID/Crachá","ID?",IF(AQ$3="Função","Função?",(AQ34*$F34)*(1+IF($E34&lt;parametros!$I$3,parametros!$I$13,IF($E34&lt;parametros!$J$3,parametros!$J$13,parametros!$K$13))))))))</f>
        <v/>
      </c>
      <c r="AS34" s="58"/>
      <c r="AT34" s="66" t="str">
        <f>IF(AQ$1="","",IF($B34="","",IF(AS34="","",IF(AT$2="ID/Crachá","ID?",IF(AQ$3="Função","Função?",(AS34*$F34)*((1+IF($E34&lt;parametros!$S$3,parametros!$S$13,IF($E34&lt;parametros!$T$3,parametros!$T$13,parametros!$U$13)))-'1_geral'!$F34))))))</f>
        <v/>
      </c>
      <c r="AV34" s="43"/>
      <c r="AW34" s="64" t="str">
        <f>IF(AV$1="","",IF($B34="","",IF(AV34="","",IF(AY$2="ID/Crachá","ID?",IF(AV$3="Função","Função?",(AV34*$F34)*(1+IF($E34&lt;parametros!$I$3,parametros!$I$13,IF($E34&lt;parametros!$J$3,parametros!$J$13,parametros!$K$13))))))))</f>
        <v/>
      </c>
      <c r="AX34" s="58"/>
      <c r="AY34" s="66" t="str">
        <f>IF(AV$1="","",IF($B34="","",IF(AX34="","",IF(AY$2="ID/Crachá","ID?",IF(AV$3="Função","Função?",(AX34*$F34)*((1+IF($E34&lt;parametros!$S$3,parametros!$S$13,IF($E34&lt;parametros!$T$3,parametros!$T$13,parametros!$U$13)))-'1_geral'!$F34))))))</f>
        <v/>
      </c>
      <c r="BA34" s="43"/>
      <c r="BB34" s="64" t="str">
        <f>IF(BA$1="","",IF($B34="","",IF(BA34="","",IF(BD$2="ID/Crachá","ID?",IF(BA$3="Função","Função?",(BA34*$F34)*(1+IF($E34&lt;parametros!$I$3,parametros!$I$13,IF($E34&lt;parametros!$J$3,parametros!$J$13,parametros!$K$13))))))))</f>
        <v/>
      </c>
      <c r="BC34" s="58"/>
      <c r="BD34" s="66" t="str">
        <f>IF(BA$1="","",IF($B34="","",IF(BC34="","",IF(BD$2="ID/Crachá","ID?",IF(BA$3="Função","Função?",(BC34*$F34)*((1+IF($E34&lt;parametros!$S$3,parametros!$S$13,IF($E34&lt;parametros!$T$3,parametros!$T$13,parametros!$U$13)))-'1_geral'!$F34))))))</f>
        <v/>
      </c>
      <c r="BF34" s="43"/>
      <c r="BG34" s="64" t="str">
        <f>IF(BF$1="","",IF($B34="","",IF(BF34="","",IF(BI$2="ID/Crachá","ID?",IF(BF$3="Função","Função?",(BF34*$F34)*(1+IF($E34&lt;parametros!$I$3,parametros!$I$13,IF($E34&lt;parametros!$J$3,parametros!$J$13,parametros!$K$13))))))))</f>
        <v/>
      </c>
      <c r="BH34" s="58"/>
      <c r="BI34" s="66" t="str">
        <f>IF(BF$1="","",IF($B34="","",IF(BH34="","",IF(BI$2="ID/Crachá","ID?",IF(BF$3="Função","Função?",(BH34*$F34)*((1+IF($E34&lt;parametros!$S$3,parametros!$S$13,IF($E34&lt;parametros!$T$3,parametros!$T$13,parametros!$U$13)))-'1_geral'!$F34))))))</f>
        <v/>
      </c>
      <c r="BK34" s="43"/>
      <c r="BL34" s="64" t="str">
        <f>IF(BK$1="","",IF($B34="","",IF(BK34="","",IF(BN$2="ID/Crachá","ID?",IF(BK$3="Função","Função?",(BK34*$F34)*(1+IF($E34&lt;parametros!$I$3,parametros!$I$13,IF($E34&lt;parametros!$J$3,parametros!$J$13,parametros!$K$13))))))))</f>
        <v/>
      </c>
      <c r="BM34" s="58"/>
      <c r="BN34" s="66" t="str">
        <f>IF(BK$1="","",IF($B34="","",IF(BM34="","",IF(BN$2="ID/Crachá","ID?",IF(BK$3="Função","Função?",(BM34*$F34)*((1+IF($E34&lt;parametros!$S$3,parametros!$S$13,IF($E34&lt;parametros!$T$3,parametros!$T$13,parametros!$U$13)))-'1_geral'!$F34))))))</f>
        <v/>
      </c>
      <c r="BP34" s="43"/>
      <c r="BQ34" s="64" t="str">
        <f>IF(BP$1="","",IF($B34="","",IF(BP34="","",IF(BS$2="ID/Crachá","ID?",IF(BP$3="Função","Função?",(BP34*$F34)*(1+IF($E34&lt;parametros!$I$3,parametros!$I$13,IF($E34&lt;parametros!$J$3,parametros!$J$13,parametros!$K$13))))))))</f>
        <v/>
      </c>
      <c r="BR34" s="58"/>
      <c r="BS34" s="66" t="str">
        <f>IF(BP$1="","",IF($B34="","",IF(BR34="","",IF(BS$2="ID/Crachá","ID?",IF(BP$3="Função","Função?",(BR34*$F34)*((1+IF($E34&lt;parametros!$S$3,parametros!$S$13,IF($E34&lt;parametros!$T$3,parametros!$T$13,parametros!$U$13)))-'1_geral'!$F34))))))</f>
        <v/>
      </c>
      <c r="BU34" s="43"/>
      <c r="BV34" s="64" t="str">
        <f>IF(BU$1="","",IF($B34="","",IF(BU34="","",IF(BX$2="ID/Crachá","ID?",IF(BU$3="Função","Função?",(BU34*$F34)*(1+IF($E34&lt;parametros!$I$3,parametros!$I$13,IF($E34&lt;parametros!$J$3,parametros!$J$13,parametros!$K$13))))))))</f>
        <v/>
      </c>
      <c r="BW34" s="58"/>
      <c r="BX34" s="66" t="str">
        <f>IF(BU$1="","",IF($B34="","",IF(BW34="","",IF(BX$2="ID/Crachá","ID?",IF(BU$3="Função","Função?",(BW34*$F34)*((1+IF($E34&lt;parametros!$S$3,parametros!$S$13,IF($E34&lt;parametros!$T$3,parametros!$T$13,parametros!$U$13)))-'1_geral'!$F34))))))</f>
        <v/>
      </c>
      <c r="BZ34" s="43"/>
      <c r="CA34" s="64" t="str">
        <f>IF(BZ$1="","",IF($B34="","",IF(BZ34="","",IF(CC$2="ID/Crachá","ID?",IF(BZ$3="Função","Função?",(BZ34*$F34)*(1+IF($E34&lt;parametros!$I$3,parametros!$I$13,IF($E34&lt;parametros!$J$3,parametros!$J$13,parametros!$K$13))))))))</f>
        <v/>
      </c>
      <c r="CB34" s="58"/>
      <c r="CC34" s="66" t="str">
        <f>IF(BZ$1="","",IF($B34="","",IF(CB34="","",IF(CC$2="ID/Crachá","ID?",IF(BZ$3="Função","Função?",(CB34*$F34)*((1+IF($E34&lt;parametros!$S$3,parametros!$S$13,IF($E34&lt;parametros!$T$3,parametros!$T$13,parametros!$U$13)))-'1_geral'!$F34))))))</f>
        <v/>
      </c>
      <c r="CE34" s="43"/>
      <c r="CF34" s="64" t="str">
        <f>IF(CE$1="","",IF($B34="","",IF(CE34="","",IF(CH$2="ID/Crachá","ID?",IF(CE$3="Função","Função?",(CE34*$F34)*(1+IF($E34&lt;parametros!$I$3,parametros!$I$13,IF($E34&lt;parametros!$J$3,parametros!$J$13,parametros!$K$13))))))))</f>
        <v/>
      </c>
      <c r="CG34" s="58"/>
      <c r="CH34" s="66" t="str">
        <f>IF(CE$1="","",IF($B34="","",IF(CG34="","",IF(CH$2="ID/Crachá","ID?",IF(CE$3="Função","Função?",(CG34*$F34)*((1+IF($E34&lt;parametros!$S$3,parametros!$S$13,IF($E34&lt;parametros!$T$3,parametros!$T$13,parametros!$U$13)))-'1_geral'!$F34))))))</f>
        <v/>
      </c>
      <c r="CJ34" s="43"/>
      <c r="CK34" s="64" t="str">
        <f>IF(CJ$1="","",IF($B34="","",IF(CJ34="","",IF(CM$2="ID/Crachá","ID?",IF(CJ$3="Função","Função?",(CJ34*$F34)*(1+IF($E34&lt;parametros!$I$3,parametros!$I$13,IF($E34&lt;parametros!$J$3,parametros!$J$13,parametros!$K$13))))))))</f>
        <v/>
      </c>
      <c r="CL34" s="58"/>
      <c r="CM34" s="66" t="str">
        <f>IF(CJ$1="","",IF($B34="","",IF(CL34="","",IF(CM$2="ID/Crachá","ID?",IF(CJ$3="Função","Função?",(CL34*$F34)*((1+IF($E34&lt;parametros!$S$3,parametros!$S$13,IF($E34&lt;parametros!$T$3,parametros!$T$13,parametros!$U$13)))-'1_geral'!$F34))))))</f>
        <v/>
      </c>
      <c r="CO34" s="43"/>
      <c r="CP34" s="64" t="str">
        <f>IF(CO$1="","",IF($B34="","",IF(CO34="","",IF(CR$2="ID/Crachá","ID?",IF(CO$3="Função","Função?",(CO34*$F34)*(1+IF($E34&lt;parametros!$I$3,parametros!$I$13,IF($E34&lt;parametros!$J$3,parametros!$J$13,parametros!$K$13))))))))</f>
        <v/>
      </c>
      <c r="CQ34" s="58"/>
      <c r="CR34" s="66" t="str">
        <f>IF(CO$1="","",IF($B34="","",IF(CQ34="","",IF(CR$2="ID/Crachá","ID?",IF(CO$3="Função","Função?",(CQ34*$F34)*((1+IF($E34&lt;parametros!$S$3,parametros!$S$13,IF($E34&lt;parametros!$T$3,parametros!$T$13,parametros!$U$13)))-'1_geral'!$F34))))))</f>
        <v/>
      </c>
      <c r="CT34" s="43"/>
      <c r="CU34" s="64" t="str">
        <f>IF(CT$1="","",IF($B34="","",IF(CT34="","",IF(CW$2="ID/Crachá","ID?",IF(CT$3="Função","Função?",(CT34*$F34)*(1+IF($E34&lt;parametros!$I$3,parametros!$I$13,IF($E34&lt;parametros!$J$3,parametros!$J$13,parametros!$K$13))))))))</f>
        <v/>
      </c>
      <c r="CV34" s="58"/>
      <c r="CW34" s="66" t="str">
        <f>IF(CT$1="","",IF($B34="","",IF(CV34="","",IF(CW$2="ID/Crachá","ID?",IF(CT$3="Função","Função?",(CV34*$F34)*((1+IF($E34&lt;parametros!$S$3,parametros!$S$13,IF($E34&lt;parametros!$T$3,parametros!$T$13,parametros!$U$13)))-'1_geral'!$F34))))))</f>
        <v/>
      </c>
      <c r="CY34" s="43"/>
      <c r="CZ34" s="64" t="str">
        <f>IF(CY$1="","",IF($B34="","",IF(CY34="","",IF(DB$2="ID/Crachá","ID?",IF(CY$3="Função","Função?",(CY34*$F34)*(1+IF($E34&lt;parametros!$I$3,parametros!$I$13,IF($E34&lt;parametros!$J$3,parametros!$J$13,parametros!$K$13))))))))</f>
        <v/>
      </c>
      <c r="DA34" s="58"/>
      <c r="DB34" s="66" t="str">
        <f>IF(CY$1="","",IF($B34="","",IF(DA34="","",IF(DB$2="ID/Crachá","ID?",IF(CY$3="Função","Função?",(DA34*$F34)*((1+IF($E34&lt;parametros!$S$3,parametros!$S$13,IF($E34&lt;parametros!$T$3,parametros!$T$13,parametros!$U$13)))-'1_geral'!$F34))))))</f>
        <v/>
      </c>
      <c r="DD34" s="43"/>
      <c r="DE34" s="64" t="str">
        <f>IF(DD$1="","",IF($B34="","",IF(DD34="","",IF(DG$2="ID/Crachá","ID?",IF(DD$3="Função","Função?",(DD34*$F34)*(1+IF($E34&lt;parametros!$I$3,parametros!$I$13,IF($E34&lt;parametros!$J$3,parametros!$J$13,parametros!$K$13))))))))</f>
        <v/>
      </c>
      <c r="DF34" s="58"/>
      <c r="DG34" s="66" t="str">
        <f>IF(DD$1="","",IF($B34="","",IF(DF34="","",IF(DG$2="ID/Crachá","ID?",IF(DD$3="Função","Função?",(DF34*$F34)*((1+IF($E34&lt;parametros!$S$3,parametros!$S$13,IF($E34&lt;parametros!$T$3,parametros!$T$13,parametros!$U$13)))-'1_geral'!$F34))))))</f>
        <v/>
      </c>
      <c r="DI34" s="43"/>
      <c r="DJ34" s="64" t="str">
        <f>IF(DI$1="","",IF($B34="","",IF(DI34="","",IF(DL$2="ID/Crachá","ID?",IF(DI$3="Função","Função?",(DI34*$F34)*(1+IF($E34&lt;parametros!$I$3,parametros!$I$13,IF($E34&lt;parametros!$J$3,parametros!$J$13,parametros!$K$13))))))))</f>
        <v/>
      </c>
      <c r="DK34" s="58"/>
      <c r="DL34" s="66" t="str">
        <f>IF(DI$1="","",IF($B34="","",IF(DK34="","",IF(DL$2="ID/Crachá","ID?",IF(DI$3="Função","Função?",(DK34*$F34)*((1+IF($E34&lt;parametros!$S$3,parametros!$S$13,IF($E34&lt;parametros!$T$3,parametros!$T$13,parametros!$U$13)))-'1_geral'!$F34))))))</f>
        <v/>
      </c>
      <c r="DN34" s="43"/>
      <c r="DO34" s="64" t="str">
        <f>IF(DN$1="","",IF($B34="","",IF(DN34="","",IF(DQ$2="ID/Crachá","ID?",IF(DN$3="Função","Função?",(DN34*$F34)*(1+IF($E34&lt;parametros!$I$3,parametros!$I$13,IF($E34&lt;parametros!$J$3,parametros!$J$13,parametros!$K$13))))))))</f>
        <v/>
      </c>
      <c r="DP34" s="58"/>
      <c r="DQ34" s="66" t="str">
        <f>IF(DN$1="","",IF($B34="","",IF(DP34="","",IF(DQ$2="ID/Crachá","ID?",IF(DN$3="Função","Função?",(DP34*$F34)*((1+IF($E34&lt;parametros!$S$3,parametros!$S$13,IF($E34&lt;parametros!$T$3,parametros!$T$13,parametros!$U$13)))-'1_geral'!$F34))))))</f>
        <v/>
      </c>
      <c r="DS34" s="43"/>
      <c r="DT34" s="64" t="str">
        <f>IF(DS$1="","",IF($B34="","",IF(DS34="","",IF(DV$2="ID/Crachá","ID?",IF(DS$3="Função","Função?",(DS34*$F34)*(1+IF($E34&lt;parametros!$I$3,parametros!$I$13,IF($E34&lt;parametros!$J$3,parametros!$J$13,parametros!$K$13))))))))</f>
        <v/>
      </c>
      <c r="DU34" s="58"/>
      <c r="DV34" s="66" t="str">
        <f>IF(DS$1="","",IF($B34="","",IF(DU34="","",IF(DV$2="ID/Crachá","ID?",IF(DS$3="Função","Função?",(DU34*$F34)*((1+IF($E34&lt;parametros!$S$3,parametros!$S$13,IF($E34&lt;parametros!$T$3,parametros!$T$13,parametros!$U$13)))-'1_geral'!$F34))))))</f>
        <v/>
      </c>
      <c r="DX34" s="43"/>
      <c r="DY34" s="64" t="str">
        <f>IF(DX$1="","",IF($B34="","",IF(DX34="","",IF(EA$2="ID/Crachá","ID?",IF(DX$3="Função","Função?",(DX34*$F34)*(1+IF($E34&lt;parametros!$I$3,parametros!$I$13,IF($E34&lt;parametros!$J$3,parametros!$J$13,parametros!$K$13))))))))</f>
        <v/>
      </c>
      <c r="DZ34" s="58"/>
      <c r="EA34" s="66" t="str">
        <f>IF(DX$1="","",IF($B34="","",IF(DZ34="","",IF(EA$2="ID/Crachá","ID?",IF(DX$3="Função","Função?",(DZ34*$F34)*((1+IF($E34&lt;parametros!$S$3,parametros!$S$13,IF($E34&lt;parametros!$T$3,parametros!$T$13,parametros!$U$13)))-'1_geral'!$F34))))))</f>
        <v/>
      </c>
      <c r="EC34" s="43"/>
      <c r="ED34" s="64" t="str">
        <f>IF(EC$1="","",IF($B34="","",IF(EC34="","",IF(EF$2="ID/Crachá","ID?",IF(EC$3="Função","Função?",(EC34*$F34)*(1+IF($E34&lt;parametros!$I$3,parametros!$I$13,IF($E34&lt;parametros!$J$3,parametros!$J$13,parametros!$K$13))))))))</f>
        <v/>
      </c>
      <c r="EE34" s="58"/>
      <c r="EF34" s="66" t="str">
        <f>IF(EC$1="","",IF($B34="","",IF(EE34="","",IF(EF$2="ID/Crachá","ID?",IF(EC$3="Função","Função?",(EE34*$F34)*((1+IF($E34&lt;parametros!$S$3,parametros!$S$13,IF($E34&lt;parametros!$T$3,parametros!$T$13,parametros!$U$13)))-'1_geral'!$F34))))))</f>
        <v/>
      </c>
      <c r="EH34" s="43"/>
      <c r="EI34" s="64" t="str">
        <f>IF(EH$1="","",IF($B34="","",IF(EH34="","",IF(EK$2="ID/Crachá","ID?",IF(EH$3="Função","Função?",(EH34*$F34)*(1+IF($E34&lt;parametros!$I$3,parametros!$I$13,IF($E34&lt;parametros!$J$3,parametros!$J$13,parametros!$K$13))))))))</f>
        <v/>
      </c>
      <c r="EJ34" s="58"/>
      <c r="EK34" s="66" t="str">
        <f>IF(EH$1="","",IF($B34="","",IF(EJ34="","",IF(EK$2="ID/Crachá","ID?",IF(EH$3="Função","Função?",(EJ34*$F34)*((1+IF($E34&lt;parametros!$S$3,parametros!$S$13,IF($E34&lt;parametros!$T$3,parametros!$T$13,parametros!$U$13)))-'1_geral'!$F34))))))</f>
        <v/>
      </c>
      <c r="EM34" s="43"/>
      <c r="EN34" s="64" t="str">
        <f>IF(EM$1="","",IF($B34="","",IF(EM34="","",IF(EP$2="ID/Crachá","ID?",IF(EM$3="Função","Função?",(EM34*$F34)*(1+IF($E34&lt;parametros!$I$3,parametros!$I$13,IF($E34&lt;parametros!$J$3,parametros!$J$13,parametros!$K$13))))))))</f>
        <v/>
      </c>
      <c r="EO34" s="58"/>
      <c r="EP34" s="66" t="str">
        <f>IF(EM$1="","",IF($B34="","",IF(EO34="","",IF(EP$2="ID/Crachá","ID?",IF(EM$3="Função","Função?",(EO34*$F34)*((1+IF($E34&lt;parametros!$S$3,parametros!$S$13,IF($E34&lt;parametros!$T$3,parametros!$T$13,parametros!$U$13)))-'1_geral'!$F34))))))</f>
        <v/>
      </c>
      <c r="ER34" s="43"/>
      <c r="ES34" s="64" t="str">
        <f>IF(ER$1="","",IF($B34="","",IF(ER34="","",IF(EU$2="ID/Crachá","ID?",IF(ER$3="Função","Função?",(ER34*$F34)*(1+IF($E34&lt;parametros!$I$3,parametros!$I$13,IF($E34&lt;parametros!$J$3,parametros!$J$13,parametros!$K$13))))))))</f>
        <v/>
      </c>
      <c r="ET34" s="58"/>
      <c r="EU34" s="66" t="str">
        <f>IF(ER$1="","",IF($B34="","",IF(ET34="","",IF(EU$2="ID/Crachá","ID?",IF(ER$3="Função","Função?",(ET34*$F34)*((1+IF($E34&lt;parametros!$S$3,parametros!$S$13,IF($E34&lt;parametros!$T$3,parametros!$T$13,parametros!$U$13)))-'1_geral'!$F34))))))</f>
        <v/>
      </c>
      <c r="EW34" s="43"/>
      <c r="EX34" s="64" t="str">
        <f>IF(EW$1="","",IF($B34="","",IF(EW34="","",IF(EZ$2="ID/Crachá","ID?",IF(EW$3="Função","Função?",(EW34*$F34)*(1+IF($E34&lt;parametros!$I$3,parametros!$I$13,IF($E34&lt;parametros!$J$3,parametros!$J$13,parametros!$K$13))))))))</f>
        <v/>
      </c>
      <c r="EY34" s="58"/>
      <c r="EZ34" s="66" t="str">
        <f>IF(EW$1="","",IF($B34="","",IF(EY34="","",IF(EZ$2="ID/Crachá","ID?",IF(EW$3="Função","Função?",(EY34*$F34)*((1+IF($E34&lt;parametros!$S$3,parametros!$S$13,IF($E34&lt;parametros!$T$3,parametros!$T$13,parametros!$U$13)))-'1_geral'!$F34))))))</f>
        <v/>
      </c>
      <c r="FB34" s="43"/>
      <c r="FC34" s="64" t="str">
        <f>IF(FB$1="","",IF($B34="","",IF(FB34="","",IF(FE$2="ID/Crachá","ID?",IF(FB$3="Função","Função?",(FB34*$F34)*(1+IF($E34&lt;parametros!$I$3,parametros!$I$13,IF($E34&lt;parametros!$J$3,parametros!$J$13,parametros!$K$13))))))))</f>
        <v/>
      </c>
      <c r="FD34" s="58"/>
      <c r="FE34" s="66" t="str">
        <f>IF(FB$1="","",IF($B34="","",IF(FD34="","",IF(FE$2="ID/Crachá","ID?",IF(FB$3="Função","Função?",(FD34*$F34)*((1+IF($E34&lt;parametros!$S$3,parametros!$S$13,IF($E34&lt;parametros!$T$3,parametros!$T$13,parametros!$U$13)))-'1_geral'!$F34))))))</f>
        <v/>
      </c>
      <c r="FG34" s="81" t="str">
        <f t="shared" si="8"/>
        <v/>
      </c>
      <c r="FH34" s="103" t="str">
        <f t="shared" si="3"/>
        <v/>
      </c>
      <c r="FI34" s="73" t="str">
        <f t="shared" si="9"/>
        <v/>
      </c>
      <c r="FJ34" s="85" t="str">
        <f t="shared" si="4"/>
        <v/>
      </c>
      <c r="FK34" s="255" t="str">
        <f t="shared" si="10"/>
        <v/>
      </c>
      <c r="FL34" s="1"/>
    </row>
    <row r="35" spans="1:168" ht="15" customHeight="1" x14ac:dyDescent="0.25">
      <c r="A35" s="325" t="str">
        <f>IF('1_geral'!D35="","",'1_geral'!A35)</f>
        <v/>
      </c>
      <c r="B35" s="114" t="str">
        <f>IF('1_geral'!D35="","",'1_geral'!D35)</f>
        <v/>
      </c>
      <c r="C35" s="349" t="str">
        <f>IF(B35="","",1/VLOOKUP('1_geral'!G35,apoio!P:X,9,0))</f>
        <v/>
      </c>
      <c r="D35" s="351" t="str">
        <f>IF(B35="","",'1_geral'!J35)</f>
        <v/>
      </c>
      <c r="E35" s="473" t="str">
        <f>IF(B35="","",'1_geral'!M35*'1_geral'!L35)</f>
        <v/>
      </c>
      <c r="F35" s="351" t="str">
        <f>IF(B35="","",D35*E35*C35*'1_geral'!N35)</f>
        <v/>
      </c>
      <c r="G35" s="351" t="str">
        <f t="shared" si="5"/>
        <v/>
      </c>
      <c r="H35" s="61" t="str">
        <f t="shared" si="6"/>
        <v/>
      </c>
      <c r="I35" s="350" t="str">
        <f t="shared" si="7"/>
        <v/>
      </c>
      <c r="J35" s="67" t="str">
        <f t="shared" si="1"/>
        <v/>
      </c>
      <c r="K35" s="61" t="str">
        <f t="shared" si="2"/>
        <v/>
      </c>
      <c r="M35" s="63"/>
      <c r="N35" s="31" t="str">
        <f>IF(M$1="","",IF($B35="","",IF(M35="","",IF(P$2="ID/Crachá","ID?",IF(M$3="Função","Função?",(M35*$F35)*(1+IF($E35&lt;parametros!$I$3,parametros!$I$13,IF($E35&lt;parametros!$J$3,parametros!$J$13,parametros!$K$13))))))))</f>
        <v/>
      </c>
      <c r="O35" s="57"/>
      <c r="P35" s="31" t="str">
        <f>IF(M$1="","",IF($B35="","",IF(O35="","",IF(P$2="ID/Crachá","ID?",IF(M$3="Função","Função?",(O35*$F35)*((1+IF($E35&lt;parametros!$S$3,parametros!$S$13,IF($E35&lt;parametros!$T$3,parametros!$T$13,parametros!$U$13)))-'1_geral'!$F35))))))</f>
        <v/>
      </c>
      <c r="R35" s="63"/>
      <c r="S35" s="31" t="str">
        <f>IF(R$1="","",IF($B35="","",IF(R35="","",IF(U$2="ID/Crachá","ID?",IF(R$3="Função","Função?",(R35*$F35)*(1+IF($E35&lt;parametros!$I$3,parametros!$I$13,IF($E35&lt;parametros!$J$3,parametros!$J$13,parametros!$K$13))))))))</f>
        <v/>
      </c>
      <c r="T35" s="57"/>
      <c r="U35" s="31" t="str">
        <f>IF(R$1="","",IF($B35="","",IF(T35="","",IF(U$2="ID/Crachá","ID?",IF(R$3="Função","Função?",(T35*$F35)*((1+IF($E35&lt;parametros!$S$3,parametros!$S$13,IF($E35&lt;parametros!$T$3,parametros!$T$13,parametros!$U$13)))-'1_geral'!$F35))))))</f>
        <v/>
      </c>
      <c r="W35" s="63"/>
      <c r="X35" s="31" t="str">
        <f>IF(W$1="","",IF($B35="","",IF(W35="","",IF(Z$2="ID/Crachá","ID?",IF(W$3="Função","Função?",(W35*$F35)*(1+IF($E35&lt;parametros!$I$3,parametros!$I$13,IF($E35&lt;parametros!$J$3,parametros!$J$13,parametros!$K$13))))))))</f>
        <v/>
      </c>
      <c r="Y35" s="57"/>
      <c r="Z35" s="31" t="str">
        <f>IF(W$1="","",IF($B35="","",IF(Y35="","",IF(Z$2="ID/Crachá","ID?",IF(W$3="Função","Função?",(Y35*$F35)*((1+IF($E35&lt;parametros!$S$3,parametros!$S$13,IF($E35&lt;parametros!$T$3,parametros!$T$13,parametros!$U$13)))-'1_geral'!$F35))))))</f>
        <v/>
      </c>
      <c r="AB35" s="63"/>
      <c r="AC35" s="31" t="str">
        <f>IF(AB$1="","",IF($B35="","",IF(AB35="","",IF(AE$2="ID/Crachá","ID?",IF(AB$3="Função","Função?",(AB35*$F35)*(1+IF($E35&lt;parametros!$I$3,parametros!$I$13,IF($E35&lt;parametros!$J$3,parametros!$J$13,parametros!$K$13))))))))</f>
        <v/>
      </c>
      <c r="AD35" s="57"/>
      <c r="AE35" s="31" t="str">
        <f>IF(AB$1="","",IF($B35="","",IF(AD35="","",IF(AE$2="ID/Crachá","ID?",IF(AB$3="Função","Função?",(AD35*$F35)*((1+IF($E35&lt;parametros!$S$3,parametros!$S$13,IF($E35&lt;parametros!$T$3,parametros!$T$13,parametros!$U$13)))-'1_geral'!$F35))))))</f>
        <v/>
      </c>
      <c r="AG35" s="63"/>
      <c r="AH35" s="31" t="str">
        <f>IF(AG$1="","",IF($B35="","",IF(AG35="","",IF(AJ$2="ID/Crachá","ID?",IF(AG$3="Função","Função?",(AG35*$F35)*(1+IF($E35&lt;parametros!$I$3,parametros!$I$13,IF($E35&lt;parametros!$J$3,parametros!$J$13,parametros!$K$13))))))))</f>
        <v/>
      </c>
      <c r="AI35" s="57"/>
      <c r="AJ35" s="31" t="str">
        <f>IF(AG$1="","",IF($B35="","",IF(AI35="","",IF(AJ$2="ID/Crachá","ID?",IF(AG$3="Função","Função?",(AI35*$F35)*((1+IF($E35&lt;parametros!$S$3,parametros!$S$13,IF($E35&lt;parametros!$T$3,parametros!$T$13,parametros!$U$13)))-'1_geral'!$F35))))))</f>
        <v/>
      </c>
      <c r="AL35" s="63"/>
      <c r="AM35" s="31" t="str">
        <f>IF(AL$1="","",IF($B35="","",IF(AL35="","",IF(AO$2="ID/Crachá","ID?",IF(AL$3="Função","Função?",(AL35*$F35)*(1+IF($E35&lt;parametros!$I$3,parametros!$I$13,IF($E35&lt;parametros!$J$3,parametros!$J$13,parametros!$K$13))))))))</f>
        <v/>
      </c>
      <c r="AN35" s="57"/>
      <c r="AO35" s="31" t="str">
        <f>IF(AL$1="","",IF($B35="","",IF(AN35="","",IF(AO$2="ID/Crachá","ID?",IF(AL$3="Função","Função?",(AN35*$F35)*((1+IF($E35&lt;parametros!$S$3,parametros!$S$13,IF($E35&lt;parametros!$T$3,parametros!$T$13,parametros!$U$13)))-'1_geral'!$F35))))))</f>
        <v/>
      </c>
      <c r="AQ35" s="63"/>
      <c r="AR35" s="31" t="str">
        <f>IF(AQ$1="","",IF($B35="","",IF(AQ35="","",IF(AT$2="ID/Crachá","ID?",IF(AQ$3="Função","Função?",(AQ35*$F35)*(1+IF($E35&lt;parametros!$I$3,parametros!$I$13,IF($E35&lt;parametros!$J$3,parametros!$J$13,parametros!$K$13))))))))</f>
        <v/>
      </c>
      <c r="AS35" s="57"/>
      <c r="AT35" s="31" t="str">
        <f>IF(AQ$1="","",IF($B35="","",IF(AS35="","",IF(AT$2="ID/Crachá","ID?",IF(AQ$3="Função","Função?",(AS35*$F35)*((1+IF($E35&lt;parametros!$S$3,parametros!$S$13,IF($E35&lt;parametros!$T$3,parametros!$T$13,parametros!$U$13)))-'1_geral'!$F35))))))</f>
        <v/>
      </c>
      <c r="AV35" s="63"/>
      <c r="AW35" s="31" t="str">
        <f>IF(AV$1="","",IF($B35="","",IF(AV35="","",IF(AY$2="ID/Crachá","ID?",IF(AV$3="Função","Função?",(AV35*$F35)*(1+IF($E35&lt;parametros!$I$3,parametros!$I$13,IF($E35&lt;parametros!$J$3,parametros!$J$13,parametros!$K$13))))))))</f>
        <v/>
      </c>
      <c r="AX35" s="57"/>
      <c r="AY35" s="31" t="str">
        <f>IF(AV$1="","",IF($B35="","",IF(AX35="","",IF(AY$2="ID/Crachá","ID?",IF(AV$3="Função","Função?",(AX35*$F35)*((1+IF($E35&lt;parametros!$S$3,parametros!$S$13,IF($E35&lt;parametros!$T$3,parametros!$T$13,parametros!$U$13)))-'1_geral'!$F35))))))</f>
        <v/>
      </c>
      <c r="BA35" s="63"/>
      <c r="BB35" s="31" t="str">
        <f>IF(BA$1="","",IF($B35="","",IF(BA35="","",IF(BD$2="ID/Crachá","ID?",IF(BA$3="Função","Função?",(BA35*$F35)*(1+IF($E35&lt;parametros!$I$3,parametros!$I$13,IF($E35&lt;parametros!$J$3,parametros!$J$13,parametros!$K$13))))))))</f>
        <v/>
      </c>
      <c r="BC35" s="57"/>
      <c r="BD35" s="31" t="str">
        <f>IF(BA$1="","",IF($B35="","",IF(BC35="","",IF(BD$2="ID/Crachá","ID?",IF(BA$3="Função","Função?",(BC35*$F35)*((1+IF($E35&lt;parametros!$S$3,parametros!$S$13,IF($E35&lt;parametros!$T$3,parametros!$T$13,parametros!$U$13)))-'1_geral'!$F35))))))</f>
        <v/>
      </c>
      <c r="BF35" s="63"/>
      <c r="BG35" s="31" t="str">
        <f>IF(BF$1="","",IF($B35="","",IF(BF35="","",IF(BI$2="ID/Crachá","ID?",IF(BF$3="Função","Função?",(BF35*$F35)*(1+IF($E35&lt;parametros!$I$3,parametros!$I$13,IF($E35&lt;parametros!$J$3,parametros!$J$13,parametros!$K$13))))))))</f>
        <v/>
      </c>
      <c r="BH35" s="57"/>
      <c r="BI35" s="31" t="str">
        <f>IF(BF$1="","",IF($B35="","",IF(BH35="","",IF(BI$2="ID/Crachá","ID?",IF(BF$3="Função","Função?",(BH35*$F35)*((1+IF($E35&lt;parametros!$S$3,parametros!$S$13,IF($E35&lt;parametros!$T$3,parametros!$T$13,parametros!$U$13)))-'1_geral'!$F35))))))</f>
        <v/>
      </c>
      <c r="BK35" s="63"/>
      <c r="BL35" s="31" t="str">
        <f>IF(BK$1="","",IF($B35="","",IF(BK35="","",IF(BN$2="ID/Crachá","ID?",IF(BK$3="Função","Função?",(BK35*$F35)*(1+IF($E35&lt;parametros!$I$3,parametros!$I$13,IF($E35&lt;parametros!$J$3,parametros!$J$13,parametros!$K$13))))))))</f>
        <v/>
      </c>
      <c r="BM35" s="57"/>
      <c r="BN35" s="31" t="str">
        <f>IF(BK$1="","",IF($B35="","",IF(BM35="","",IF(BN$2="ID/Crachá","ID?",IF(BK$3="Função","Função?",(BM35*$F35)*((1+IF($E35&lt;parametros!$S$3,parametros!$S$13,IF($E35&lt;parametros!$T$3,parametros!$T$13,parametros!$U$13)))-'1_geral'!$F35))))))</f>
        <v/>
      </c>
      <c r="BP35" s="63"/>
      <c r="BQ35" s="31" t="str">
        <f>IF(BP$1="","",IF($B35="","",IF(BP35="","",IF(BS$2="ID/Crachá","ID?",IF(BP$3="Função","Função?",(BP35*$F35)*(1+IF($E35&lt;parametros!$I$3,parametros!$I$13,IF($E35&lt;parametros!$J$3,parametros!$J$13,parametros!$K$13))))))))</f>
        <v/>
      </c>
      <c r="BR35" s="57"/>
      <c r="BS35" s="31" t="str">
        <f>IF(BP$1="","",IF($B35="","",IF(BR35="","",IF(BS$2="ID/Crachá","ID?",IF(BP$3="Função","Função?",(BR35*$F35)*((1+IF($E35&lt;parametros!$S$3,parametros!$S$13,IF($E35&lt;parametros!$T$3,parametros!$T$13,parametros!$U$13)))-'1_geral'!$F35))))))</f>
        <v/>
      </c>
      <c r="BU35" s="63"/>
      <c r="BV35" s="31" t="str">
        <f>IF(BU$1="","",IF($B35="","",IF(BU35="","",IF(BX$2="ID/Crachá","ID?",IF(BU$3="Função","Função?",(BU35*$F35)*(1+IF($E35&lt;parametros!$I$3,parametros!$I$13,IF($E35&lt;parametros!$J$3,parametros!$J$13,parametros!$K$13))))))))</f>
        <v/>
      </c>
      <c r="BW35" s="57"/>
      <c r="BX35" s="31" t="str">
        <f>IF(BU$1="","",IF($B35="","",IF(BW35="","",IF(BX$2="ID/Crachá","ID?",IF(BU$3="Função","Função?",(BW35*$F35)*((1+IF($E35&lt;parametros!$S$3,parametros!$S$13,IF($E35&lt;parametros!$T$3,parametros!$T$13,parametros!$U$13)))-'1_geral'!$F35))))))</f>
        <v/>
      </c>
      <c r="BZ35" s="63"/>
      <c r="CA35" s="31" t="str">
        <f>IF(BZ$1="","",IF($B35="","",IF(BZ35="","",IF(CC$2="ID/Crachá","ID?",IF(BZ$3="Função","Função?",(BZ35*$F35)*(1+IF($E35&lt;parametros!$I$3,parametros!$I$13,IF($E35&lt;parametros!$J$3,parametros!$J$13,parametros!$K$13))))))))</f>
        <v/>
      </c>
      <c r="CB35" s="57"/>
      <c r="CC35" s="31" t="str">
        <f>IF(BZ$1="","",IF($B35="","",IF(CB35="","",IF(CC$2="ID/Crachá","ID?",IF(BZ$3="Função","Função?",(CB35*$F35)*((1+IF($E35&lt;parametros!$S$3,parametros!$S$13,IF($E35&lt;parametros!$T$3,parametros!$T$13,parametros!$U$13)))-'1_geral'!$F35))))))</f>
        <v/>
      </c>
      <c r="CE35" s="63"/>
      <c r="CF35" s="31" t="str">
        <f>IF(CE$1="","",IF($B35="","",IF(CE35="","",IF(CH$2="ID/Crachá","ID?",IF(CE$3="Função","Função?",(CE35*$F35)*(1+IF($E35&lt;parametros!$I$3,parametros!$I$13,IF($E35&lt;parametros!$J$3,parametros!$J$13,parametros!$K$13))))))))</f>
        <v/>
      </c>
      <c r="CG35" s="57"/>
      <c r="CH35" s="31" t="str">
        <f>IF(CE$1="","",IF($B35="","",IF(CG35="","",IF(CH$2="ID/Crachá","ID?",IF(CE$3="Função","Função?",(CG35*$F35)*((1+IF($E35&lt;parametros!$S$3,parametros!$S$13,IF($E35&lt;parametros!$T$3,parametros!$T$13,parametros!$U$13)))-'1_geral'!$F35))))))</f>
        <v/>
      </c>
      <c r="CJ35" s="63"/>
      <c r="CK35" s="31" t="str">
        <f>IF(CJ$1="","",IF($B35="","",IF(CJ35="","",IF(CM$2="ID/Crachá","ID?",IF(CJ$3="Função","Função?",(CJ35*$F35)*(1+IF($E35&lt;parametros!$I$3,parametros!$I$13,IF($E35&lt;parametros!$J$3,parametros!$J$13,parametros!$K$13))))))))</f>
        <v/>
      </c>
      <c r="CL35" s="57"/>
      <c r="CM35" s="31" t="str">
        <f>IF(CJ$1="","",IF($B35="","",IF(CL35="","",IF(CM$2="ID/Crachá","ID?",IF(CJ$3="Função","Função?",(CL35*$F35)*((1+IF($E35&lt;parametros!$S$3,parametros!$S$13,IF($E35&lt;parametros!$T$3,parametros!$T$13,parametros!$U$13)))-'1_geral'!$F35))))))</f>
        <v/>
      </c>
      <c r="CO35" s="63"/>
      <c r="CP35" s="31" t="str">
        <f>IF(CO$1="","",IF($B35="","",IF(CO35="","",IF(CR$2="ID/Crachá","ID?",IF(CO$3="Função","Função?",(CO35*$F35)*(1+IF($E35&lt;parametros!$I$3,parametros!$I$13,IF($E35&lt;parametros!$J$3,parametros!$J$13,parametros!$K$13))))))))</f>
        <v/>
      </c>
      <c r="CQ35" s="57"/>
      <c r="CR35" s="31" t="str">
        <f>IF(CO$1="","",IF($B35="","",IF(CQ35="","",IF(CR$2="ID/Crachá","ID?",IF(CO$3="Função","Função?",(CQ35*$F35)*((1+IF($E35&lt;parametros!$S$3,parametros!$S$13,IF($E35&lt;parametros!$T$3,parametros!$T$13,parametros!$U$13)))-'1_geral'!$F35))))))</f>
        <v/>
      </c>
      <c r="CT35" s="63"/>
      <c r="CU35" s="31" t="str">
        <f>IF(CT$1="","",IF($B35="","",IF(CT35="","",IF(CW$2="ID/Crachá","ID?",IF(CT$3="Função","Função?",(CT35*$F35)*(1+IF($E35&lt;parametros!$I$3,parametros!$I$13,IF($E35&lt;parametros!$J$3,parametros!$J$13,parametros!$K$13))))))))</f>
        <v/>
      </c>
      <c r="CV35" s="57"/>
      <c r="CW35" s="31" t="str">
        <f>IF(CT$1="","",IF($B35="","",IF(CV35="","",IF(CW$2="ID/Crachá","ID?",IF(CT$3="Função","Função?",(CV35*$F35)*((1+IF($E35&lt;parametros!$S$3,parametros!$S$13,IF($E35&lt;parametros!$T$3,parametros!$T$13,parametros!$U$13)))-'1_geral'!$F35))))))</f>
        <v/>
      </c>
      <c r="CY35" s="63"/>
      <c r="CZ35" s="31" t="str">
        <f>IF(CY$1="","",IF($B35="","",IF(CY35="","",IF(DB$2="ID/Crachá","ID?",IF(CY$3="Função","Função?",(CY35*$F35)*(1+IF($E35&lt;parametros!$I$3,parametros!$I$13,IF($E35&lt;parametros!$J$3,parametros!$J$13,parametros!$K$13))))))))</f>
        <v/>
      </c>
      <c r="DA35" s="57"/>
      <c r="DB35" s="31" t="str">
        <f>IF(CY$1="","",IF($B35="","",IF(DA35="","",IF(DB$2="ID/Crachá","ID?",IF(CY$3="Função","Função?",(DA35*$F35)*((1+IF($E35&lt;parametros!$S$3,parametros!$S$13,IF($E35&lt;parametros!$T$3,parametros!$T$13,parametros!$U$13)))-'1_geral'!$F35))))))</f>
        <v/>
      </c>
      <c r="DD35" s="63"/>
      <c r="DE35" s="31" t="str">
        <f>IF(DD$1="","",IF($B35="","",IF(DD35="","",IF(DG$2="ID/Crachá","ID?",IF(DD$3="Função","Função?",(DD35*$F35)*(1+IF($E35&lt;parametros!$I$3,parametros!$I$13,IF($E35&lt;parametros!$J$3,parametros!$J$13,parametros!$K$13))))))))</f>
        <v/>
      </c>
      <c r="DF35" s="57"/>
      <c r="DG35" s="31" t="str">
        <f>IF(DD$1="","",IF($B35="","",IF(DF35="","",IF(DG$2="ID/Crachá","ID?",IF(DD$3="Função","Função?",(DF35*$F35)*((1+IF($E35&lt;parametros!$S$3,parametros!$S$13,IF($E35&lt;parametros!$T$3,parametros!$T$13,parametros!$U$13)))-'1_geral'!$F35))))))</f>
        <v/>
      </c>
      <c r="DI35" s="63"/>
      <c r="DJ35" s="31" t="str">
        <f>IF(DI$1="","",IF($B35="","",IF(DI35="","",IF(DL$2="ID/Crachá","ID?",IF(DI$3="Função","Função?",(DI35*$F35)*(1+IF($E35&lt;parametros!$I$3,parametros!$I$13,IF($E35&lt;parametros!$J$3,parametros!$J$13,parametros!$K$13))))))))</f>
        <v/>
      </c>
      <c r="DK35" s="57"/>
      <c r="DL35" s="31" t="str">
        <f>IF(DI$1="","",IF($B35="","",IF(DK35="","",IF(DL$2="ID/Crachá","ID?",IF(DI$3="Função","Função?",(DK35*$F35)*((1+IF($E35&lt;parametros!$S$3,parametros!$S$13,IF($E35&lt;parametros!$T$3,parametros!$T$13,parametros!$U$13)))-'1_geral'!$F35))))))</f>
        <v/>
      </c>
      <c r="DN35" s="63"/>
      <c r="DO35" s="31" t="str">
        <f>IF(DN$1="","",IF($B35="","",IF(DN35="","",IF(DQ$2="ID/Crachá","ID?",IF(DN$3="Função","Função?",(DN35*$F35)*(1+IF($E35&lt;parametros!$I$3,parametros!$I$13,IF($E35&lt;parametros!$J$3,parametros!$J$13,parametros!$K$13))))))))</f>
        <v/>
      </c>
      <c r="DP35" s="57"/>
      <c r="DQ35" s="31" t="str">
        <f>IF(DN$1="","",IF($B35="","",IF(DP35="","",IF(DQ$2="ID/Crachá","ID?",IF(DN$3="Função","Função?",(DP35*$F35)*((1+IF($E35&lt;parametros!$S$3,parametros!$S$13,IF($E35&lt;parametros!$T$3,parametros!$T$13,parametros!$U$13)))-'1_geral'!$F35))))))</f>
        <v/>
      </c>
      <c r="DS35" s="63"/>
      <c r="DT35" s="31" t="str">
        <f>IF(DS$1="","",IF($B35="","",IF(DS35="","",IF(DV$2="ID/Crachá","ID?",IF(DS$3="Função","Função?",(DS35*$F35)*(1+IF($E35&lt;parametros!$I$3,parametros!$I$13,IF($E35&lt;parametros!$J$3,parametros!$J$13,parametros!$K$13))))))))</f>
        <v/>
      </c>
      <c r="DU35" s="57"/>
      <c r="DV35" s="31" t="str">
        <f>IF(DS$1="","",IF($B35="","",IF(DU35="","",IF(DV$2="ID/Crachá","ID?",IF(DS$3="Função","Função?",(DU35*$F35)*((1+IF($E35&lt;parametros!$S$3,parametros!$S$13,IF($E35&lt;parametros!$T$3,parametros!$T$13,parametros!$U$13)))-'1_geral'!$F35))))))</f>
        <v/>
      </c>
      <c r="DX35" s="63"/>
      <c r="DY35" s="31" t="str">
        <f>IF(DX$1="","",IF($B35="","",IF(DX35="","",IF(EA$2="ID/Crachá","ID?",IF(DX$3="Função","Função?",(DX35*$F35)*(1+IF($E35&lt;parametros!$I$3,parametros!$I$13,IF($E35&lt;parametros!$J$3,parametros!$J$13,parametros!$K$13))))))))</f>
        <v/>
      </c>
      <c r="DZ35" s="57"/>
      <c r="EA35" s="31" t="str">
        <f>IF(DX$1="","",IF($B35="","",IF(DZ35="","",IF(EA$2="ID/Crachá","ID?",IF(DX$3="Função","Função?",(DZ35*$F35)*((1+IF($E35&lt;parametros!$S$3,parametros!$S$13,IF($E35&lt;parametros!$T$3,parametros!$T$13,parametros!$U$13)))-'1_geral'!$F35))))))</f>
        <v/>
      </c>
      <c r="EC35" s="63"/>
      <c r="ED35" s="31" t="str">
        <f>IF(EC$1="","",IF($B35="","",IF(EC35="","",IF(EF$2="ID/Crachá","ID?",IF(EC$3="Função","Função?",(EC35*$F35)*(1+IF($E35&lt;parametros!$I$3,parametros!$I$13,IF($E35&lt;parametros!$J$3,parametros!$J$13,parametros!$K$13))))))))</f>
        <v/>
      </c>
      <c r="EE35" s="57"/>
      <c r="EF35" s="31" t="str">
        <f>IF(EC$1="","",IF($B35="","",IF(EE35="","",IF(EF$2="ID/Crachá","ID?",IF(EC$3="Função","Função?",(EE35*$F35)*((1+IF($E35&lt;parametros!$S$3,parametros!$S$13,IF($E35&lt;parametros!$T$3,parametros!$T$13,parametros!$U$13)))-'1_geral'!$F35))))))</f>
        <v/>
      </c>
      <c r="EH35" s="63"/>
      <c r="EI35" s="31" t="str">
        <f>IF(EH$1="","",IF($B35="","",IF(EH35="","",IF(EK$2="ID/Crachá","ID?",IF(EH$3="Função","Função?",(EH35*$F35)*(1+IF($E35&lt;parametros!$I$3,parametros!$I$13,IF($E35&lt;parametros!$J$3,parametros!$J$13,parametros!$K$13))))))))</f>
        <v/>
      </c>
      <c r="EJ35" s="57"/>
      <c r="EK35" s="31" t="str">
        <f>IF(EH$1="","",IF($B35="","",IF(EJ35="","",IF(EK$2="ID/Crachá","ID?",IF(EH$3="Função","Função?",(EJ35*$F35)*((1+IF($E35&lt;parametros!$S$3,parametros!$S$13,IF($E35&lt;parametros!$T$3,parametros!$T$13,parametros!$U$13)))-'1_geral'!$F35))))))</f>
        <v/>
      </c>
      <c r="EM35" s="63"/>
      <c r="EN35" s="31" t="str">
        <f>IF(EM$1="","",IF($B35="","",IF(EM35="","",IF(EP$2="ID/Crachá","ID?",IF(EM$3="Função","Função?",(EM35*$F35)*(1+IF($E35&lt;parametros!$I$3,parametros!$I$13,IF($E35&lt;parametros!$J$3,parametros!$J$13,parametros!$K$13))))))))</f>
        <v/>
      </c>
      <c r="EO35" s="57"/>
      <c r="EP35" s="31" t="str">
        <f>IF(EM$1="","",IF($B35="","",IF(EO35="","",IF(EP$2="ID/Crachá","ID?",IF(EM$3="Função","Função?",(EO35*$F35)*((1+IF($E35&lt;parametros!$S$3,parametros!$S$13,IF($E35&lt;parametros!$T$3,parametros!$T$13,parametros!$U$13)))-'1_geral'!$F35))))))</f>
        <v/>
      </c>
      <c r="ER35" s="63"/>
      <c r="ES35" s="31" t="str">
        <f>IF(ER$1="","",IF($B35="","",IF(ER35="","",IF(EU$2="ID/Crachá","ID?",IF(ER$3="Função","Função?",(ER35*$F35)*(1+IF($E35&lt;parametros!$I$3,parametros!$I$13,IF($E35&lt;parametros!$J$3,parametros!$J$13,parametros!$K$13))))))))</f>
        <v/>
      </c>
      <c r="ET35" s="57"/>
      <c r="EU35" s="31" t="str">
        <f>IF(ER$1="","",IF($B35="","",IF(ET35="","",IF(EU$2="ID/Crachá","ID?",IF(ER$3="Função","Função?",(ET35*$F35)*((1+IF($E35&lt;parametros!$S$3,parametros!$S$13,IF($E35&lt;parametros!$T$3,parametros!$T$13,parametros!$U$13)))-'1_geral'!$F35))))))</f>
        <v/>
      </c>
      <c r="EW35" s="63"/>
      <c r="EX35" s="31" t="str">
        <f>IF(EW$1="","",IF($B35="","",IF(EW35="","",IF(EZ$2="ID/Crachá","ID?",IF(EW$3="Função","Função?",(EW35*$F35)*(1+IF($E35&lt;parametros!$I$3,parametros!$I$13,IF($E35&lt;parametros!$J$3,parametros!$J$13,parametros!$K$13))))))))</f>
        <v/>
      </c>
      <c r="EY35" s="57"/>
      <c r="EZ35" s="31" t="str">
        <f>IF(EW$1="","",IF($B35="","",IF(EY35="","",IF(EZ$2="ID/Crachá","ID?",IF(EW$3="Função","Função?",(EY35*$F35)*((1+IF($E35&lt;parametros!$S$3,parametros!$S$13,IF($E35&lt;parametros!$T$3,parametros!$T$13,parametros!$U$13)))-'1_geral'!$F35))))))</f>
        <v/>
      </c>
      <c r="FB35" s="63"/>
      <c r="FC35" s="31" t="str">
        <f>IF(FB$1="","",IF($B35="","",IF(FB35="","",IF(FE$2="ID/Crachá","ID?",IF(FB$3="Função","Função?",(FB35*$F35)*(1+IF($E35&lt;parametros!$I$3,parametros!$I$13,IF($E35&lt;parametros!$J$3,parametros!$J$13,parametros!$K$13))))))))</f>
        <v/>
      </c>
      <c r="FD35" s="57"/>
      <c r="FE35" s="31" t="str">
        <f>IF(FB$1="","",IF($B35="","",IF(FD35="","",IF(FE$2="ID/Crachá","ID?",IF(FB$3="Função","Função?",(FD35*$F35)*((1+IF($E35&lt;parametros!$S$3,parametros!$S$13,IF($E35&lt;parametros!$T$3,parametros!$T$13,parametros!$U$13)))-'1_geral'!$F35))))))</f>
        <v/>
      </c>
      <c r="FG35" s="80" t="str">
        <f t="shared" si="8"/>
        <v/>
      </c>
      <c r="FH35" s="102" t="str">
        <f t="shared" si="3"/>
        <v/>
      </c>
      <c r="FI35" s="31" t="str">
        <f t="shared" si="9"/>
        <v/>
      </c>
      <c r="FJ35" s="84" t="str">
        <f t="shared" si="4"/>
        <v/>
      </c>
      <c r="FK35" s="239" t="str">
        <f t="shared" si="10"/>
        <v/>
      </c>
      <c r="FL35" s="1"/>
    </row>
    <row r="36" spans="1:168" ht="15" customHeight="1" x14ac:dyDescent="0.25">
      <c r="A36" s="348" t="str">
        <f>IF('1_geral'!D36="","",'1_geral'!A36)</f>
        <v/>
      </c>
      <c r="B36" s="274" t="str">
        <f>IF('1_geral'!D36="","",'1_geral'!D36)</f>
        <v/>
      </c>
      <c r="C36" s="349" t="str">
        <f>IF(B36="","",1/VLOOKUP('1_geral'!G36,apoio!P:X,9,0))</f>
        <v/>
      </c>
      <c r="D36" s="266" t="str">
        <f>IF(B36="","",'1_geral'!J36)</f>
        <v/>
      </c>
      <c r="E36" s="472" t="str">
        <f>IF(B36="","",'1_geral'!M36*'1_geral'!L36)</f>
        <v/>
      </c>
      <c r="F36" s="266" t="str">
        <f>IF(B36="","",D36*E36*C36*'1_geral'!N36)</f>
        <v/>
      </c>
      <c r="G36" s="266" t="str">
        <f t="shared" si="5"/>
        <v/>
      </c>
      <c r="H36" s="60" t="str">
        <f t="shared" si="6"/>
        <v/>
      </c>
      <c r="I36" s="350" t="str">
        <f t="shared" si="7"/>
        <v/>
      </c>
      <c r="J36" s="65" t="str">
        <f t="shared" si="1"/>
        <v/>
      </c>
      <c r="K36" s="60" t="str">
        <f t="shared" si="2"/>
        <v/>
      </c>
      <c r="M36" s="43"/>
      <c r="N36" s="64" t="str">
        <f>IF(M$1="","",IF($B36="","",IF(M36="","",IF(P$2="ID/Crachá","ID?",IF(M$3="Função","Função?",(M36*$F36)*(1+IF($E36&lt;parametros!$I$3,parametros!$I$13,IF($E36&lt;parametros!$J$3,parametros!$J$13,parametros!$K$13))))))))</f>
        <v/>
      </c>
      <c r="O36" s="58"/>
      <c r="P36" s="66" t="str">
        <f>IF(M$1="","",IF($B36="","",IF(O36="","",IF(P$2="ID/Crachá","ID?",IF(M$3="Função","Função?",(O36*$F36)*((1+IF($E36&lt;parametros!$S$3,parametros!$S$13,IF($E36&lt;parametros!$T$3,parametros!$T$13,parametros!$U$13)))-'1_geral'!$F36))))))</f>
        <v/>
      </c>
      <c r="R36" s="43"/>
      <c r="S36" s="64" t="str">
        <f>IF(R$1="","",IF($B36="","",IF(R36="","",IF(U$2="ID/Crachá","ID?",IF(R$3="Função","Função?",(R36*$F36)*(1+IF($E36&lt;parametros!$I$3,parametros!$I$13,IF($E36&lt;parametros!$J$3,parametros!$J$13,parametros!$K$13))))))))</f>
        <v/>
      </c>
      <c r="T36" s="58"/>
      <c r="U36" s="66" t="str">
        <f>IF(R$1="","",IF($B36="","",IF(T36="","",IF(U$2="ID/Crachá","ID?",IF(R$3="Função","Função?",(T36*$F36)*((1+IF($E36&lt;parametros!$S$3,parametros!$S$13,IF($E36&lt;parametros!$T$3,parametros!$T$13,parametros!$U$13)))-'1_geral'!$F36))))))</f>
        <v/>
      </c>
      <c r="W36" s="43"/>
      <c r="X36" s="64" t="str">
        <f>IF(W$1="","",IF($B36="","",IF(W36="","",IF(Z$2="ID/Crachá","ID?",IF(W$3="Função","Função?",(W36*$F36)*(1+IF($E36&lt;parametros!$I$3,parametros!$I$13,IF($E36&lt;parametros!$J$3,parametros!$J$13,parametros!$K$13))))))))</f>
        <v/>
      </c>
      <c r="Y36" s="58"/>
      <c r="Z36" s="66" t="str">
        <f>IF(W$1="","",IF($B36="","",IF(Y36="","",IF(Z$2="ID/Crachá","ID?",IF(W$3="Função","Função?",(Y36*$F36)*((1+IF($E36&lt;parametros!$S$3,parametros!$S$13,IF($E36&lt;parametros!$T$3,parametros!$T$13,parametros!$U$13)))-'1_geral'!$F36))))))</f>
        <v/>
      </c>
      <c r="AB36" s="43"/>
      <c r="AC36" s="64" t="str">
        <f>IF(AB$1="","",IF($B36="","",IF(AB36="","",IF(AE$2="ID/Crachá","ID?",IF(AB$3="Função","Função?",(AB36*$F36)*(1+IF($E36&lt;parametros!$I$3,parametros!$I$13,IF($E36&lt;parametros!$J$3,parametros!$J$13,parametros!$K$13))))))))</f>
        <v/>
      </c>
      <c r="AD36" s="58"/>
      <c r="AE36" s="66" t="str">
        <f>IF(AB$1="","",IF($B36="","",IF(AD36="","",IF(AE$2="ID/Crachá","ID?",IF(AB$3="Função","Função?",(AD36*$F36)*((1+IF($E36&lt;parametros!$S$3,parametros!$S$13,IF($E36&lt;parametros!$T$3,parametros!$T$13,parametros!$U$13)))-'1_geral'!$F36))))))</f>
        <v/>
      </c>
      <c r="AG36" s="43"/>
      <c r="AH36" s="64" t="str">
        <f>IF(AG$1="","",IF($B36="","",IF(AG36="","",IF(AJ$2="ID/Crachá","ID?",IF(AG$3="Função","Função?",(AG36*$F36)*(1+IF($E36&lt;parametros!$I$3,parametros!$I$13,IF($E36&lt;parametros!$J$3,parametros!$J$13,parametros!$K$13))))))))</f>
        <v/>
      </c>
      <c r="AI36" s="58"/>
      <c r="AJ36" s="66" t="str">
        <f>IF(AG$1="","",IF($B36="","",IF(AI36="","",IF(AJ$2="ID/Crachá","ID?",IF(AG$3="Função","Função?",(AI36*$F36)*((1+IF($E36&lt;parametros!$S$3,parametros!$S$13,IF($E36&lt;parametros!$T$3,parametros!$T$13,parametros!$U$13)))-'1_geral'!$F36))))))</f>
        <v/>
      </c>
      <c r="AL36" s="43"/>
      <c r="AM36" s="64" t="str">
        <f>IF(AL$1="","",IF($B36="","",IF(AL36="","",IF(AO$2="ID/Crachá","ID?",IF(AL$3="Função","Função?",(AL36*$F36)*(1+IF($E36&lt;parametros!$I$3,parametros!$I$13,IF($E36&lt;parametros!$J$3,parametros!$J$13,parametros!$K$13))))))))</f>
        <v/>
      </c>
      <c r="AN36" s="58"/>
      <c r="AO36" s="66" t="str">
        <f>IF(AL$1="","",IF($B36="","",IF(AN36="","",IF(AO$2="ID/Crachá","ID?",IF(AL$3="Função","Função?",(AN36*$F36)*((1+IF($E36&lt;parametros!$S$3,parametros!$S$13,IF($E36&lt;parametros!$T$3,parametros!$T$13,parametros!$U$13)))-'1_geral'!$F36))))))</f>
        <v/>
      </c>
      <c r="AQ36" s="43"/>
      <c r="AR36" s="64" t="str">
        <f>IF(AQ$1="","",IF($B36="","",IF(AQ36="","",IF(AT$2="ID/Crachá","ID?",IF(AQ$3="Função","Função?",(AQ36*$F36)*(1+IF($E36&lt;parametros!$I$3,parametros!$I$13,IF($E36&lt;parametros!$J$3,parametros!$J$13,parametros!$K$13))))))))</f>
        <v/>
      </c>
      <c r="AS36" s="58"/>
      <c r="AT36" s="66" t="str">
        <f>IF(AQ$1="","",IF($B36="","",IF(AS36="","",IF(AT$2="ID/Crachá","ID?",IF(AQ$3="Função","Função?",(AS36*$F36)*((1+IF($E36&lt;parametros!$S$3,parametros!$S$13,IF($E36&lt;parametros!$T$3,parametros!$T$13,parametros!$U$13)))-'1_geral'!$F36))))))</f>
        <v/>
      </c>
      <c r="AV36" s="43"/>
      <c r="AW36" s="64" t="str">
        <f>IF(AV$1="","",IF($B36="","",IF(AV36="","",IF(AY$2="ID/Crachá","ID?",IF(AV$3="Função","Função?",(AV36*$F36)*(1+IF($E36&lt;parametros!$I$3,parametros!$I$13,IF($E36&lt;parametros!$J$3,parametros!$J$13,parametros!$K$13))))))))</f>
        <v/>
      </c>
      <c r="AX36" s="58"/>
      <c r="AY36" s="66" t="str">
        <f>IF(AV$1="","",IF($B36="","",IF(AX36="","",IF(AY$2="ID/Crachá","ID?",IF(AV$3="Função","Função?",(AX36*$F36)*((1+IF($E36&lt;parametros!$S$3,parametros!$S$13,IF($E36&lt;parametros!$T$3,parametros!$T$13,parametros!$U$13)))-'1_geral'!$F36))))))</f>
        <v/>
      </c>
      <c r="BA36" s="43"/>
      <c r="BB36" s="64" t="str">
        <f>IF(BA$1="","",IF($B36="","",IF(BA36="","",IF(BD$2="ID/Crachá","ID?",IF(BA$3="Função","Função?",(BA36*$F36)*(1+IF($E36&lt;parametros!$I$3,parametros!$I$13,IF($E36&lt;parametros!$J$3,parametros!$J$13,parametros!$K$13))))))))</f>
        <v/>
      </c>
      <c r="BC36" s="58"/>
      <c r="BD36" s="66" t="str">
        <f>IF(BA$1="","",IF($B36="","",IF(BC36="","",IF(BD$2="ID/Crachá","ID?",IF(BA$3="Função","Função?",(BC36*$F36)*((1+IF($E36&lt;parametros!$S$3,parametros!$S$13,IF($E36&lt;parametros!$T$3,parametros!$T$13,parametros!$U$13)))-'1_geral'!$F36))))))</f>
        <v/>
      </c>
      <c r="BF36" s="43"/>
      <c r="BG36" s="64" t="str">
        <f>IF(BF$1="","",IF($B36="","",IF(BF36="","",IF(BI$2="ID/Crachá","ID?",IF(BF$3="Função","Função?",(BF36*$F36)*(1+IF($E36&lt;parametros!$I$3,parametros!$I$13,IF($E36&lt;parametros!$J$3,parametros!$J$13,parametros!$K$13))))))))</f>
        <v/>
      </c>
      <c r="BH36" s="58"/>
      <c r="BI36" s="66" t="str">
        <f>IF(BF$1="","",IF($B36="","",IF(BH36="","",IF(BI$2="ID/Crachá","ID?",IF(BF$3="Função","Função?",(BH36*$F36)*((1+IF($E36&lt;parametros!$S$3,parametros!$S$13,IF($E36&lt;parametros!$T$3,parametros!$T$13,parametros!$U$13)))-'1_geral'!$F36))))))</f>
        <v/>
      </c>
      <c r="BK36" s="43"/>
      <c r="BL36" s="64" t="str">
        <f>IF(BK$1="","",IF($B36="","",IF(BK36="","",IF(BN$2="ID/Crachá","ID?",IF(BK$3="Função","Função?",(BK36*$F36)*(1+IF($E36&lt;parametros!$I$3,parametros!$I$13,IF($E36&lt;parametros!$J$3,parametros!$J$13,parametros!$K$13))))))))</f>
        <v/>
      </c>
      <c r="BM36" s="58"/>
      <c r="BN36" s="66" t="str">
        <f>IF(BK$1="","",IF($B36="","",IF(BM36="","",IF(BN$2="ID/Crachá","ID?",IF(BK$3="Função","Função?",(BM36*$F36)*((1+IF($E36&lt;parametros!$S$3,parametros!$S$13,IF($E36&lt;parametros!$T$3,parametros!$T$13,parametros!$U$13)))-'1_geral'!$F36))))))</f>
        <v/>
      </c>
      <c r="BP36" s="43"/>
      <c r="BQ36" s="64" t="str">
        <f>IF(BP$1="","",IF($B36="","",IF(BP36="","",IF(BS$2="ID/Crachá","ID?",IF(BP$3="Função","Função?",(BP36*$F36)*(1+IF($E36&lt;parametros!$I$3,parametros!$I$13,IF($E36&lt;parametros!$J$3,parametros!$J$13,parametros!$K$13))))))))</f>
        <v/>
      </c>
      <c r="BR36" s="58"/>
      <c r="BS36" s="66" t="str">
        <f>IF(BP$1="","",IF($B36="","",IF(BR36="","",IF(BS$2="ID/Crachá","ID?",IF(BP$3="Função","Função?",(BR36*$F36)*((1+IF($E36&lt;parametros!$S$3,parametros!$S$13,IF($E36&lt;parametros!$T$3,parametros!$T$13,parametros!$U$13)))-'1_geral'!$F36))))))</f>
        <v/>
      </c>
      <c r="BU36" s="43"/>
      <c r="BV36" s="64" t="str">
        <f>IF(BU$1="","",IF($B36="","",IF(BU36="","",IF(BX$2="ID/Crachá","ID?",IF(BU$3="Função","Função?",(BU36*$F36)*(1+IF($E36&lt;parametros!$I$3,parametros!$I$13,IF($E36&lt;parametros!$J$3,parametros!$J$13,parametros!$K$13))))))))</f>
        <v/>
      </c>
      <c r="BW36" s="58"/>
      <c r="BX36" s="66" t="str">
        <f>IF(BU$1="","",IF($B36="","",IF(BW36="","",IF(BX$2="ID/Crachá","ID?",IF(BU$3="Função","Função?",(BW36*$F36)*((1+IF($E36&lt;parametros!$S$3,parametros!$S$13,IF($E36&lt;parametros!$T$3,parametros!$T$13,parametros!$U$13)))-'1_geral'!$F36))))))</f>
        <v/>
      </c>
      <c r="BZ36" s="43"/>
      <c r="CA36" s="64" t="str">
        <f>IF(BZ$1="","",IF($B36="","",IF(BZ36="","",IF(CC$2="ID/Crachá","ID?",IF(BZ$3="Função","Função?",(BZ36*$F36)*(1+IF($E36&lt;parametros!$I$3,parametros!$I$13,IF($E36&lt;parametros!$J$3,parametros!$J$13,parametros!$K$13))))))))</f>
        <v/>
      </c>
      <c r="CB36" s="58"/>
      <c r="CC36" s="66" t="str">
        <f>IF(BZ$1="","",IF($B36="","",IF(CB36="","",IF(CC$2="ID/Crachá","ID?",IF(BZ$3="Função","Função?",(CB36*$F36)*((1+IF($E36&lt;parametros!$S$3,parametros!$S$13,IF($E36&lt;parametros!$T$3,parametros!$T$13,parametros!$U$13)))-'1_geral'!$F36))))))</f>
        <v/>
      </c>
      <c r="CE36" s="43"/>
      <c r="CF36" s="64" t="str">
        <f>IF(CE$1="","",IF($B36="","",IF(CE36="","",IF(CH$2="ID/Crachá","ID?",IF(CE$3="Função","Função?",(CE36*$F36)*(1+IF($E36&lt;parametros!$I$3,parametros!$I$13,IF($E36&lt;parametros!$J$3,parametros!$J$13,parametros!$K$13))))))))</f>
        <v/>
      </c>
      <c r="CG36" s="58"/>
      <c r="CH36" s="66" t="str">
        <f>IF(CE$1="","",IF($B36="","",IF(CG36="","",IF(CH$2="ID/Crachá","ID?",IF(CE$3="Função","Função?",(CG36*$F36)*((1+IF($E36&lt;parametros!$S$3,parametros!$S$13,IF($E36&lt;parametros!$T$3,parametros!$T$13,parametros!$U$13)))-'1_geral'!$F36))))))</f>
        <v/>
      </c>
      <c r="CJ36" s="43"/>
      <c r="CK36" s="64" t="str">
        <f>IF(CJ$1="","",IF($B36="","",IF(CJ36="","",IF(CM$2="ID/Crachá","ID?",IF(CJ$3="Função","Função?",(CJ36*$F36)*(1+IF($E36&lt;parametros!$I$3,parametros!$I$13,IF($E36&lt;parametros!$J$3,parametros!$J$13,parametros!$K$13))))))))</f>
        <v/>
      </c>
      <c r="CL36" s="58"/>
      <c r="CM36" s="66" t="str">
        <f>IF(CJ$1="","",IF($B36="","",IF(CL36="","",IF(CM$2="ID/Crachá","ID?",IF(CJ$3="Função","Função?",(CL36*$F36)*((1+IF($E36&lt;parametros!$S$3,parametros!$S$13,IF($E36&lt;parametros!$T$3,parametros!$T$13,parametros!$U$13)))-'1_geral'!$F36))))))</f>
        <v/>
      </c>
      <c r="CO36" s="43"/>
      <c r="CP36" s="64" t="str">
        <f>IF(CO$1="","",IF($B36="","",IF(CO36="","",IF(CR$2="ID/Crachá","ID?",IF(CO$3="Função","Função?",(CO36*$F36)*(1+IF($E36&lt;parametros!$I$3,parametros!$I$13,IF($E36&lt;parametros!$J$3,parametros!$J$13,parametros!$K$13))))))))</f>
        <v/>
      </c>
      <c r="CQ36" s="58"/>
      <c r="CR36" s="66" t="str">
        <f>IF(CO$1="","",IF($B36="","",IF(CQ36="","",IF(CR$2="ID/Crachá","ID?",IF(CO$3="Função","Função?",(CQ36*$F36)*((1+IF($E36&lt;parametros!$S$3,parametros!$S$13,IF($E36&lt;parametros!$T$3,parametros!$T$13,parametros!$U$13)))-'1_geral'!$F36))))))</f>
        <v/>
      </c>
      <c r="CT36" s="43"/>
      <c r="CU36" s="64" t="str">
        <f>IF(CT$1="","",IF($B36="","",IF(CT36="","",IF(CW$2="ID/Crachá","ID?",IF(CT$3="Função","Função?",(CT36*$F36)*(1+IF($E36&lt;parametros!$I$3,parametros!$I$13,IF($E36&lt;parametros!$J$3,parametros!$J$13,parametros!$K$13))))))))</f>
        <v/>
      </c>
      <c r="CV36" s="58"/>
      <c r="CW36" s="66" t="str">
        <f>IF(CT$1="","",IF($B36="","",IF(CV36="","",IF(CW$2="ID/Crachá","ID?",IF(CT$3="Função","Função?",(CV36*$F36)*((1+IF($E36&lt;parametros!$S$3,parametros!$S$13,IF($E36&lt;parametros!$T$3,parametros!$T$13,parametros!$U$13)))-'1_geral'!$F36))))))</f>
        <v/>
      </c>
      <c r="CY36" s="43"/>
      <c r="CZ36" s="64" t="str">
        <f>IF(CY$1="","",IF($B36="","",IF(CY36="","",IF(DB$2="ID/Crachá","ID?",IF(CY$3="Função","Função?",(CY36*$F36)*(1+IF($E36&lt;parametros!$I$3,parametros!$I$13,IF($E36&lt;parametros!$J$3,parametros!$J$13,parametros!$K$13))))))))</f>
        <v/>
      </c>
      <c r="DA36" s="58"/>
      <c r="DB36" s="66" t="str">
        <f>IF(CY$1="","",IF($B36="","",IF(DA36="","",IF(DB$2="ID/Crachá","ID?",IF(CY$3="Função","Função?",(DA36*$F36)*((1+IF($E36&lt;parametros!$S$3,parametros!$S$13,IF($E36&lt;parametros!$T$3,parametros!$T$13,parametros!$U$13)))-'1_geral'!$F36))))))</f>
        <v/>
      </c>
      <c r="DD36" s="43"/>
      <c r="DE36" s="64" t="str">
        <f>IF(DD$1="","",IF($B36="","",IF(DD36="","",IF(DG$2="ID/Crachá","ID?",IF(DD$3="Função","Função?",(DD36*$F36)*(1+IF($E36&lt;parametros!$I$3,parametros!$I$13,IF($E36&lt;parametros!$J$3,parametros!$J$13,parametros!$K$13))))))))</f>
        <v/>
      </c>
      <c r="DF36" s="58"/>
      <c r="DG36" s="66" t="str">
        <f>IF(DD$1="","",IF($B36="","",IF(DF36="","",IF(DG$2="ID/Crachá","ID?",IF(DD$3="Função","Função?",(DF36*$F36)*((1+IF($E36&lt;parametros!$S$3,parametros!$S$13,IF($E36&lt;parametros!$T$3,parametros!$T$13,parametros!$U$13)))-'1_geral'!$F36))))))</f>
        <v/>
      </c>
      <c r="DI36" s="43"/>
      <c r="DJ36" s="64" t="str">
        <f>IF(DI$1="","",IF($B36="","",IF(DI36="","",IF(DL$2="ID/Crachá","ID?",IF(DI$3="Função","Função?",(DI36*$F36)*(1+IF($E36&lt;parametros!$I$3,parametros!$I$13,IF($E36&lt;parametros!$J$3,parametros!$J$13,parametros!$K$13))))))))</f>
        <v/>
      </c>
      <c r="DK36" s="58"/>
      <c r="DL36" s="66" t="str">
        <f>IF(DI$1="","",IF($B36="","",IF(DK36="","",IF(DL$2="ID/Crachá","ID?",IF(DI$3="Função","Função?",(DK36*$F36)*((1+IF($E36&lt;parametros!$S$3,parametros!$S$13,IF($E36&lt;parametros!$T$3,parametros!$T$13,parametros!$U$13)))-'1_geral'!$F36))))))</f>
        <v/>
      </c>
      <c r="DN36" s="43"/>
      <c r="DO36" s="64" t="str">
        <f>IF(DN$1="","",IF($B36="","",IF(DN36="","",IF(DQ$2="ID/Crachá","ID?",IF(DN$3="Função","Função?",(DN36*$F36)*(1+IF($E36&lt;parametros!$I$3,parametros!$I$13,IF($E36&lt;parametros!$J$3,parametros!$J$13,parametros!$K$13))))))))</f>
        <v/>
      </c>
      <c r="DP36" s="58"/>
      <c r="DQ36" s="66" t="str">
        <f>IF(DN$1="","",IF($B36="","",IF(DP36="","",IF(DQ$2="ID/Crachá","ID?",IF(DN$3="Função","Função?",(DP36*$F36)*((1+IF($E36&lt;parametros!$S$3,parametros!$S$13,IF($E36&lt;parametros!$T$3,parametros!$T$13,parametros!$U$13)))-'1_geral'!$F36))))))</f>
        <v/>
      </c>
      <c r="DS36" s="43"/>
      <c r="DT36" s="64" t="str">
        <f>IF(DS$1="","",IF($B36="","",IF(DS36="","",IF(DV$2="ID/Crachá","ID?",IF(DS$3="Função","Função?",(DS36*$F36)*(1+IF($E36&lt;parametros!$I$3,parametros!$I$13,IF($E36&lt;parametros!$J$3,parametros!$J$13,parametros!$K$13))))))))</f>
        <v/>
      </c>
      <c r="DU36" s="58"/>
      <c r="DV36" s="66" t="str">
        <f>IF(DS$1="","",IF($B36="","",IF(DU36="","",IF(DV$2="ID/Crachá","ID?",IF(DS$3="Função","Função?",(DU36*$F36)*((1+IF($E36&lt;parametros!$S$3,parametros!$S$13,IF($E36&lt;parametros!$T$3,parametros!$T$13,parametros!$U$13)))-'1_geral'!$F36))))))</f>
        <v/>
      </c>
      <c r="DX36" s="43"/>
      <c r="DY36" s="64" t="str">
        <f>IF(DX$1="","",IF($B36="","",IF(DX36="","",IF(EA$2="ID/Crachá","ID?",IF(DX$3="Função","Função?",(DX36*$F36)*(1+IF($E36&lt;parametros!$I$3,parametros!$I$13,IF($E36&lt;parametros!$J$3,parametros!$J$13,parametros!$K$13))))))))</f>
        <v/>
      </c>
      <c r="DZ36" s="58"/>
      <c r="EA36" s="66" t="str">
        <f>IF(DX$1="","",IF($B36="","",IF(DZ36="","",IF(EA$2="ID/Crachá","ID?",IF(DX$3="Função","Função?",(DZ36*$F36)*((1+IF($E36&lt;parametros!$S$3,parametros!$S$13,IF($E36&lt;parametros!$T$3,parametros!$T$13,parametros!$U$13)))-'1_geral'!$F36))))))</f>
        <v/>
      </c>
      <c r="EC36" s="43"/>
      <c r="ED36" s="64" t="str">
        <f>IF(EC$1="","",IF($B36="","",IF(EC36="","",IF(EF$2="ID/Crachá","ID?",IF(EC$3="Função","Função?",(EC36*$F36)*(1+IF($E36&lt;parametros!$I$3,parametros!$I$13,IF($E36&lt;parametros!$J$3,parametros!$J$13,parametros!$K$13))))))))</f>
        <v/>
      </c>
      <c r="EE36" s="58"/>
      <c r="EF36" s="66" t="str">
        <f>IF(EC$1="","",IF($B36="","",IF(EE36="","",IF(EF$2="ID/Crachá","ID?",IF(EC$3="Função","Função?",(EE36*$F36)*((1+IF($E36&lt;parametros!$S$3,parametros!$S$13,IF($E36&lt;parametros!$T$3,parametros!$T$13,parametros!$U$13)))-'1_geral'!$F36))))))</f>
        <v/>
      </c>
      <c r="EH36" s="43"/>
      <c r="EI36" s="64" t="str">
        <f>IF(EH$1="","",IF($B36="","",IF(EH36="","",IF(EK$2="ID/Crachá","ID?",IF(EH$3="Função","Função?",(EH36*$F36)*(1+IF($E36&lt;parametros!$I$3,parametros!$I$13,IF($E36&lt;parametros!$J$3,parametros!$J$13,parametros!$K$13))))))))</f>
        <v/>
      </c>
      <c r="EJ36" s="58"/>
      <c r="EK36" s="66" t="str">
        <f>IF(EH$1="","",IF($B36="","",IF(EJ36="","",IF(EK$2="ID/Crachá","ID?",IF(EH$3="Função","Função?",(EJ36*$F36)*((1+IF($E36&lt;parametros!$S$3,parametros!$S$13,IF($E36&lt;parametros!$T$3,parametros!$T$13,parametros!$U$13)))-'1_geral'!$F36))))))</f>
        <v/>
      </c>
      <c r="EM36" s="43"/>
      <c r="EN36" s="64" t="str">
        <f>IF(EM$1="","",IF($B36="","",IF(EM36="","",IF(EP$2="ID/Crachá","ID?",IF(EM$3="Função","Função?",(EM36*$F36)*(1+IF($E36&lt;parametros!$I$3,parametros!$I$13,IF($E36&lt;parametros!$J$3,parametros!$J$13,parametros!$K$13))))))))</f>
        <v/>
      </c>
      <c r="EO36" s="58"/>
      <c r="EP36" s="66" t="str">
        <f>IF(EM$1="","",IF($B36="","",IF(EO36="","",IF(EP$2="ID/Crachá","ID?",IF(EM$3="Função","Função?",(EO36*$F36)*((1+IF($E36&lt;parametros!$S$3,parametros!$S$13,IF($E36&lt;parametros!$T$3,parametros!$T$13,parametros!$U$13)))-'1_geral'!$F36))))))</f>
        <v/>
      </c>
      <c r="ER36" s="43"/>
      <c r="ES36" s="64" t="str">
        <f>IF(ER$1="","",IF($B36="","",IF(ER36="","",IF(EU$2="ID/Crachá","ID?",IF(ER$3="Função","Função?",(ER36*$F36)*(1+IF($E36&lt;parametros!$I$3,parametros!$I$13,IF($E36&lt;parametros!$J$3,parametros!$J$13,parametros!$K$13))))))))</f>
        <v/>
      </c>
      <c r="ET36" s="58"/>
      <c r="EU36" s="66" t="str">
        <f>IF(ER$1="","",IF($B36="","",IF(ET36="","",IF(EU$2="ID/Crachá","ID?",IF(ER$3="Função","Função?",(ET36*$F36)*((1+IF($E36&lt;parametros!$S$3,parametros!$S$13,IF($E36&lt;parametros!$T$3,parametros!$T$13,parametros!$U$13)))-'1_geral'!$F36))))))</f>
        <v/>
      </c>
      <c r="EW36" s="43"/>
      <c r="EX36" s="64" t="str">
        <f>IF(EW$1="","",IF($B36="","",IF(EW36="","",IF(EZ$2="ID/Crachá","ID?",IF(EW$3="Função","Função?",(EW36*$F36)*(1+IF($E36&lt;parametros!$I$3,parametros!$I$13,IF($E36&lt;parametros!$J$3,parametros!$J$13,parametros!$K$13))))))))</f>
        <v/>
      </c>
      <c r="EY36" s="58"/>
      <c r="EZ36" s="66" t="str">
        <f>IF(EW$1="","",IF($B36="","",IF(EY36="","",IF(EZ$2="ID/Crachá","ID?",IF(EW$3="Função","Função?",(EY36*$F36)*((1+IF($E36&lt;parametros!$S$3,parametros!$S$13,IF($E36&lt;parametros!$T$3,parametros!$T$13,parametros!$U$13)))-'1_geral'!$F36))))))</f>
        <v/>
      </c>
      <c r="FB36" s="43"/>
      <c r="FC36" s="64" t="str">
        <f>IF(FB$1="","",IF($B36="","",IF(FB36="","",IF(FE$2="ID/Crachá","ID?",IF(FB$3="Função","Função?",(FB36*$F36)*(1+IF($E36&lt;parametros!$I$3,parametros!$I$13,IF($E36&lt;parametros!$J$3,parametros!$J$13,parametros!$K$13))))))))</f>
        <v/>
      </c>
      <c r="FD36" s="58"/>
      <c r="FE36" s="66" t="str">
        <f>IF(FB$1="","",IF($B36="","",IF(FD36="","",IF(FE$2="ID/Crachá","ID?",IF(FB$3="Função","Função?",(FD36*$F36)*((1+IF($E36&lt;parametros!$S$3,parametros!$S$13,IF($E36&lt;parametros!$T$3,parametros!$T$13,parametros!$U$13)))-'1_geral'!$F36))))))</f>
        <v/>
      </c>
      <c r="FG36" s="81" t="str">
        <f t="shared" si="8"/>
        <v/>
      </c>
      <c r="FH36" s="103" t="str">
        <f t="shared" si="3"/>
        <v/>
      </c>
      <c r="FI36" s="73" t="str">
        <f t="shared" si="9"/>
        <v/>
      </c>
      <c r="FJ36" s="85" t="str">
        <f t="shared" si="4"/>
        <v/>
      </c>
      <c r="FK36" s="255" t="str">
        <f t="shared" si="10"/>
        <v/>
      </c>
      <c r="FL36" s="1"/>
    </row>
    <row r="37" spans="1:168" ht="15" customHeight="1" x14ac:dyDescent="0.25">
      <c r="A37" s="325" t="str">
        <f>IF('1_geral'!D37="","",'1_geral'!A37)</f>
        <v/>
      </c>
      <c r="B37" s="114" t="str">
        <f>IF('1_geral'!D37="","",'1_geral'!D37)</f>
        <v/>
      </c>
      <c r="C37" s="349" t="str">
        <f>IF(B37="","",1/VLOOKUP('1_geral'!G37,apoio!P:X,9,0))</f>
        <v/>
      </c>
      <c r="D37" s="351" t="str">
        <f>IF(B37="","",'1_geral'!J37)</f>
        <v/>
      </c>
      <c r="E37" s="473" t="str">
        <f>IF(B37="","",'1_geral'!M37*'1_geral'!L37)</f>
        <v/>
      </c>
      <c r="F37" s="351" t="str">
        <f>IF(B37="","",D37*E37*C37*'1_geral'!N37)</f>
        <v/>
      </c>
      <c r="G37" s="351" t="str">
        <f t="shared" si="5"/>
        <v/>
      </c>
      <c r="H37" s="61" t="str">
        <f t="shared" si="6"/>
        <v/>
      </c>
      <c r="I37" s="350" t="str">
        <f t="shared" si="7"/>
        <v/>
      </c>
      <c r="J37" s="67" t="str">
        <f t="shared" si="1"/>
        <v/>
      </c>
      <c r="K37" s="61" t="str">
        <f t="shared" si="2"/>
        <v/>
      </c>
      <c r="M37" s="63"/>
      <c r="N37" s="31" t="str">
        <f>IF(M$1="","",IF($B37="","",IF(M37="","",IF(P$2="ID/Crachá","ID?",IF(M$3="Função","Função?",(M37*$F37)*(1+IF($E37&lt;parametros!$I$3,parametros!$I$13,IF($E37&lt;parametros!$J$3,parametros!$J$13,parametros!$K$13))))))))</f>
        <v/>
      </c>
      <c r="O37" s="57"/>
      <c r="P37" s="31" t="str">
        <f>IF(M$1="","",IF($B37="","",IF(O37="","",IF(P$2="ID/Crachá","ID?",IF(M$3="Função","Função?",(O37*$F37)*((1+IF($E37&lt;parametros!$S$3,parametros!$S$13,IF($E37&lt;parametros!$T$3,parametros!$T$13,parametros!$U$13)))-'1_geral'!$F37))))))</f>
        <v/>
      </c>
      <c r="R37" s="63"/>
      <c r="S37" s="31" t="str">
        <f>IF(R$1="","",IF($B37="","",IF(R37="","",IF(U$2="ID/Crachá","ID?",IF(R$3="Função","Função?",(R37*$F37)*(1+IF($E37&lt;parametros!$I$3,parametros!$I$13,IF($E37&lt;parametros!$J$3,parametros!$J$13,parametros!$K$13))))))))</f>
        <v/>
      </c>
      <c r="T37" s="57"/>
      <c r="U37" s="31" t="str">
        <f>IF(R$1="","",IF($B37="","",IF(T37="","",IF(U$2="ID/Crachá","ID?",IF(R$3="Função","Função?",(T37*$F37)*((1+IF($E37&lt;parametros!$S$3,parametros!$S$13,IF($E37&lt;parametros!$T$3,parametros!$T$13,parametros!$U$13)))-'1_geral'!$F37))))))</f>
        <v/>
      </c>
      <c r="W37" s="63"/>
      <c r="X37" s="31" t="str">
        <f>IF(W$1="","",IF($B37="","",IF(W37="","",IF(Z$2="ID/Crachá","ID?",IF(W$3="Função","Função?",(W37*$F37)*(1+IF($E37&lt;parametros!$I$3,parametros!$I$13,IF($E37&lt;parametros!$J$3,parametros!$J$13,parametros!$K$13))))))))</f>
        <v/>
      </c>
      <c r="Y37" s="57"/>
      <c r="Z37" s="31" t="str">
        <f>IF(W$1="","",IF($B37="","",IF(Y37="","",IF(Z$2="ID/Crachá","ID?",IF(W$3="Função","Função?",(Y37*$F37)*((1+IF($E37&lt;parametros!$S$3,parametros!$S$13,IF($E37&lt;parametros!$T$3,parametros!$T$13,parametros!$U$13)))-'1_geral'!$F37))))))</f>
        <v/>
      </c>
      <c r="AB37" s="63"/>
      <c r="AC37" s="31" t="str">
        <f>IF(AB$1="","",IF($B37="","",IF(AB37="","",IF(AE$2="ID/Crachá","ID?",IF(AB$3="Função","Função?",(AB37*$F37)*(1+IF($E37&lt;parametros!$I$3,parametros!$I$13,IF($E37&lt;parametros!$J$3,parametros!$J$13,parametros!$K$13))))))))</f>
        <v/>
      </c>
      <c r="AD37" s="57"/>
      <c r="AE37" s="31" t="str">
        <f>IF(AB$1="","",IF($B37="","",IF(AD37="","",IF(AE$2="ID/Crachá","ID?",IF(AB$3="Função","Função?",(AD37*$F37)*((1+IF($E37&lt;parametros!$S$3,parametros!$S$13,IF($E37&lt;parametros!$T$3,parametros!$T$13,parametros!$U$13)))-'1_geral'!$F37))))))</f>
        <v/>
      </c>
      <c r="AG37" s="63"/>
      <c r="AH37" s="31" t="str">
        <f>IF(AG$1="","",IF($B37="","",IF(AG37="","",IF(AJ$2="ID/Crachá","ID?",IF(AG$3="Função","Função?",(AG37*$F37)*(1+IF($E37&lt;parametros!$I$3,parametros!$I$13,IF($E37&lt;parametros!$J$3,parametros!$J$13,parametros!$K$13))))))))</f>
        <v/>
      </c>
      <c r="AI37" s="57"/>
      <c r="AJ37" s="31" t="str">
        <f>IF(AG$1="","",IF($B37="","",IF(AI37="","",IF(AJ$2="ID/Crachá","ID?",IF(AG$3="Função","Função?",(AI37*$F37)*((1+IF($E37&lt;parametros!$S$3,parametros!$S$13,IF($E37&lt;parametros!$T$3,parametros!$T$13,parametros!$U$13)))-'1_geral'!$F37))))))</f>
        <v/>
      </c>
      <c r="AL37" s="63"/>
      <c r="AM37" s="31" t="str">
        <f>IF(AL$1="","",IF($B37="","",IF(AL37="","",IF(AO$2="ID/Crachá","ID?",IF(AL$3="Função","Função?",(AL37*$F37)*(1+IF($E37&lt;parametros!$I$3,parametros!$I$13,IF($E37&lt;parametros!$J$3,parametros!$J$13,parametros!$K$13))))))))</f>
        <v/>
      </c>
      <c r="AN37" s="57"/>
      <c r="AO37" s="31" t="str">
        <f>IF(AL$1="","",IF($B37="","",IF(AN37="","",IF(AO$2="ID/Crachá","ID?",IF(AL$3="Função","Função?",(AN37*$F37)*((1+IF($E37&lt;parametros!$S$3,parametros!$S$13,IF($E37&lt;parametros!$T$3,parametros!$T$13,parametros!$U$13)))-'1_geral'!$F37))))))</f>
        <v/>
      </c>
      <c r="AQ37" s="63"/>
      <c r="AR37" s="31" t="str">
        <f>IF(AQ$1="","",IF($B37="","",IF(AQ37="","",IF(AT$2="ID/Crachá","ID?",IF(AQ$3="Função","Função?",(AQ37*$F37)*(1+IF($E37&lt;parametros!$I$3,parametros!$I$13,IF($E37&lt;parametros!$J$3,parametros!$J$13,parametros!$K$13))))))))</f>
        <v/>
      </c>
      <c r="AS37" s="57"/>
      <c r="AT37" s="31" t="str">
        <f>IF(AQ$1="","",IF($B37="","",IF(AS37="","",IF(AT$2="ID/Crachá","ID?",IF(AQ$3="Função","Função?",(AS37*$F37)*((1+IF($E37&lt;parametros!$S$3,parametros!$S$13,IF($E37&lt;parametros!$T$3,parametros!$T$13,parametros!$U$13)))-'1_geral'!$F37))))))</f>
        <v/>
      </c>
      <c r="AV37" s="63"/>
      <c r="AW37" s="31" t="str">
        <f>IF(AV$1="","",IF($B37="","",IF(AV37="","",IF(AY$2="ID/Crachá","ID?",IF(AV$3="Função","Função?",(AV37*$F37)*(1+IF($E37&lt;parametros!$I$3,parametros!$I$13,IF($E37&lt;parametros!$J$3,parametros!$J$13,parametros!$K$13))))))))</f>
        <v/>
      </c>
      <c r="AX37" s="57"/>
      <c r="AY37" s="31" t="str">
        <f>IF(AV$1="","",IF($B37="","",IF(AX37="","",IF(AY$2="ID/Crachá","ID?",IF(AV$3="Função","Função?",(AX37*$F37)*((1+IF($E37&lt;parametros!$S$3,parametros!$S$13,IF($E37&lt;parametros!$T$3,parametros!$T$13,parametros!$U$13)))-'1_geral'!$F37))))))</f>
        <v/>
      </c>
      <c r="BA37" s="63"/>
      <c r="BB37" s="31" t="str">
        <f>IF(BA$1="","",IF($B37="","",IF(BA37="","",IF(BD$2="ID/Crachá","ID?",IF(BA$3="Função","Função?",(BA37*$F37)*(1+IF($E37&lt;parametros!$I$3,parametros!$I$13,IF($E37&lt;parametros!$J$3,parametros!$J$13,parametros!$K$13))))))))</f>
        <v/>
      </c>
      <c r="BC37" s="57"/>
      <c r="BD37" s="31" t="str">
        <f>IF(BA$1="","",IF($B37="","",IF(BC37="","",IF(BD$2="ID/Crachá","ID?",IF(BA$3="Função","Função?",(BC37*$F37)*((1+IF($E37&lt;parametros!$S$3,parametros!$S$13,IF($E37&lt;parametros!$T$3,parametros!$T$13,parametros!$U$13)))-'1_geral'!$F37))))))</f>
        <v/>
      </c>
      <c r="BF37" s="63"/>
      <c r="BG37" s="31" t="str">
        <f>IF(BF$1="","",IF($B37="","",IF(BF37="","",IF(BI$2="ID/Crachá","ID?",IF(BF$3="Função","Função?",(BF37*$F37)*(1+IF($E37&lt;parametros!$I$3,parametros!$I$13,IF($E37&lt;parametros!$J$3,parametros!$J$13,parametros!$K$13))))))))</f>
        <v/>
      </c>
      <c r="BH37" s="57"/>
      <c r="BI37" s="31" t="str">
        <f>IF(BF$1="","",IF($B37="","",IF(BH37="","",IF(BI$2="ID/Crachá","ID?",IF(BF$3="Função","Função?",(BH37*$F37)*((1+IF($E37&lt;parametros!$S$3,parametros!$S$13,IF($E37&lt;parametros!$T$3,parametros!$T$13,parametros!$U$13)))-'1_geral'!$F37))))))</f>
        <v/>
      </c>
      <c r="BK37" s="63"/>
      <c r="BL37" s="31" t="str">
        <f>IF(BK$1="","",IF($B37="","",IF(BK37="","",IF(BN$2="ID/Crachá","ID?",IF(BK$3="Função","Função?",(BK37*$F37)*(1+IF($E37&lt;parametros!$I$3,parametros!$I$13,IF($E37&lt;parametros!$J$3,parametros!$J$13,parametros!$K$13))))))))</f>
        <v/>
      </c>
      <c r="BM37" s="57"/>
      <c r="BN37" s="31" t="str">
        <f>IF(BK$1="","",IF($B37="","",IF(BM37="","",IF(BN$2="ID/Crachá","ID?",IF(BK$3="Função","Função?",(BM37*$F37)*((1+IF($E37&lt;parametros!$S$3,parametros!$S$13,IF($E37&lt;parametros!$T$3,parametros!$T$13,parametros!$U$13)))-'1_geral'!$F37))))))</f>
        <v/>
      </c>
      <c r="BP37" s="63"/>
      <c r="BQ37" s="31" t="str">
        <f>IF(BP$1="","",IF($B37="","",IF(BP37="","",IF(BS$2="ID/Crachá","ID?",IF(BP$3="Função","Função?",(BP37*$F37)*(1+IF($E37&lt;parametros!$I$3,parametros!$I$13,IF($E37&lt;parametros!$J$3,parametros!$J$13,parametros!$K$13))))))))</f>
        <v/>
      </c>
      <c r="BR37" s="57"/>
      <c r="BS37" s="31" t="str">
        <f>IF(BP$1="","",IF($B37="","",IF(BR37="","",IF(BS$2="ID/Crachá","ID?",IF(BP$3="Função","Função?",(BR37*$F37)*((1+IF($E37&lt;parametros!$S$3,parametros!$S$13,IF($E37&lt;parametros!$T$3,parametros!$T$13,parametros!$U$13)))-'1_geral'!$F37))))))</f>
        <v/>
      </c>
      <c r="BU37" s="63"/>
      <c r="BV37" s="31" t="str">
        <f>IF(BU$1="","",IF($B37="","",IF(BU37="","",IF(BX$2="ID/Crachá","ID?",IF(BU$3="Função","Função?",(BU37*$F37)*(1+IF($E37&lt;parametros!$I$3,parametros!$I$13,IF($E37&lt;parametros!$J$3,parametros!$J$13,parametros!$K$13))))))))</f>
        <v/>
      </c>
      <c r="BW37" s="57"/>
      <c r="BX37" s="31" t="str">
        <f>IF(BU$1="","",IF($B37="","",IF(BW37="","",IF(BX$2="ID/Crachá","ID?",IF(BU$3="Função","Função?",(BW37*$F37)*((1+IF($E37&lt;parametros!$S$3,parametros!$S$13,IF($E37&lt;parametros!$T$3,parametros!$T$13,parametros!$U$13)))-'1_geral'!$F37))))))</f>
        <v/>
      </c>
      <c r="BZ37" s="63"/>
      <c r="CA37" s="31" t="str">
        <f>IF(BZ$1="","",IF($B37="","",IF(BZ37="","",IF(CC$2="ID/Crachá","ID?",IF(BZ$3="Função","Função?",(BZ37*$F37)*(1+IF($E37&lt;parametros!$I$3,parametros!$I$13,IF($E37&lt;parametros!$J$3,parametros!$J$13,parametros!$K$13))))))))</f>
        <v/>
      </c>
      <c r="CB37" s="57"/>
      <c r="CC37" s="31" t="str">
        <f>IF(BZ$1="","",IF($B37="","",IF(CB37="","",IF(CC$2="ID/Crachá","ID?",IF(BZ$3="Função","Função?",(CB37*$F37)*((1+IF($E37&lt;parametros!$S$3,parametros!$S$13,IF($E37&lt;parametros!$T$3,parametros!$T$13,parametros!$U$13)))-'1_geral'!$F37))))))</f>
        <v/>
      </c>
      <c r="CE37" s="63"/>
      <c r="CF37" s="31" t="str">
        <f>IF(CE$1="","",IF($B37="","",IF(CE37="","",IF(CH$2="ID/Crachá","ID?",IF(CE$3="Função","Função?",(CE37*$F37)*(1+IF($E37&lt;parametros!$I$3,parametros!$I$13,IF($E37&lt;parametros!$J$3,parametros!$J$13,parametros!$K$13))))))))</f>
        <v/>
      </c>
      <c r="CG37" s="57"/>
      <c r="CH37" s="31" t="str">
        <f>IF(CE$1="","",IF($B37="","",IF(CG37="","",IF(CH$2="ID/Crachá","ID?",IF(CE$3="Função","Função?",(CG37*$F37)*((1+IF($E37&lt;parametros!$S$3,parametros!$S$13,IF($E37&lt;parametros!$T$3,parametros!$T$13,parametros!$U$13)))-'1_geral'!$F37))))))</f>
        <v/>
      </c>
      <c r="CJ37" s="63"/>
      <c r="CK37" s="31" t="str">
        <f>IF(CJ$1="","",IF($B37="","",IF(CJ37="","",IF(CM$2="ID/Crachá","ID?",IF(CJ$3="Função","Função?",(CJ37*$F37)*(1+IF($E37&lt;parametros!$I$3,parametros!$I$13,IF($E37&lt;parametros!$J$3,parametros!$J$13,parametros!$K$13))))))))</f>
        <v/>
      </c>
      <c r="CL37" s="57"/>
      <c r="CM37" s="31" t="str">
        <f>IF(CJ$1="","",IF($B37="","",IF(CL37="","",IF(CM$2="ID/Crachá","ID?",IF(CJ$3="Função","Função?",(CL37*$F37)*((1+IF($E37&lt;parametros!$S$3,parametros!$S$13,IF($E37&lt;parametros!$T$3,parametros!$T$13,parametros!$U$13)))-'1_geral'!$F37))))))</f>
        <v/>
      </c>
      <c r="CO37" s="63"/>
      <c r="CP37" s="31" t="str">
        <f>IF(CO$1="","",IF($B37="","",IF(CO37="","",IF(CR$2="ID/Crachá","ID?",IF(CO$3="Função","Função?",(CO37*$F37)*(1+IF($E37&lt;parametros!$I$3,parametros!$I$13,IF($E37&lt;parametros!$J$3,parametros!$J$13,parametros!$K$13))))))))</f>
        <v/>
      </c>
      <c r="CQ37" s="57"/>
      <c r="CR37" s="31" t="str">
        <f>IF(CO$1="","",IF($B37="","",IF(CQ37="","",IF(CR$2="ID/Crachá","ID?",IF(CO$3="Função","Função?",(CQ37*$F37)*((1+IF($E37&lt;parametros!$S$3,parametros!$S$13,IF($E37&lt;parametros!$T$3,parametros!$T$13,parametros!$U$13)))-'1_geral'!$F37))))))</f>
        <v/>
      </c>
      <c r="CT37" s="63"/>
      <c r="CU37" s="31" t="str">
        <f>IF(CT$1="","",IF($B37="","",IF(CT37="","",IF(CW$2="ID/Crachá","ID?",IF(CT$3="Função","Função?",(CT37*$F37)*(1+IF($E37&lt;parametros!$I$3,parametros!$I$13,IF($E37&lt;parametros!$J$3,parametros!$J$13,parametros!$K$13))))))))</f>
        <v/>
      </c>
      <c r="CV37" s="57"/>
      <c r="CW37" s="31" t="str">
        <f>IF(CT$1="","",IF($B37="","",IF(CV37="","",IF(CW$2="ID/Crachá","ID?",IF(CT$3="Função","Função?",(CV37*$F37)*((1+IF($E37&lt;parametros!$S$3,parametros!$S$13,IF($E37&lt;parametros!$T$3,parametros!$T$13,parametros!$U$13)))-'1_geral'!$F37))))))</f>
        <v/>
      </c>
      <c r="CY37" s="63"/>
      <c r="CZ37" s="31" t="str">
        <f>IF(CY$1="","",IF($B37="","",IF(CY37="","",IF(DB$2="ID/Crachá","ID?",IF(CY$3="Função","Função?",(CY37*$F37)*(1+IF($E37&lt;parametros!$I$3,parametros!$I$13,IF($E37&lt;parametros!$J$3,parametros!$J$13,parametros!$K$13))))))))</f>
        <v/>
      </c>
      <c r="DA37" s="57"/>
      <c r="DB37" s="31" t="str">
        <f>IF(CY$1="","",IF($B37="","",IF(DA37="","",IF(DB$2="ID/Crachá","ID?",IF(CY$3="Função","Função?",(DA37*$F37)*((1+IF($E37&lt;parametros!$S$3,parametros!$S$13,IF($E37&lt;parametros!$T$3,parametros!$T$13,parametros!$U$13)))-'1_geral'!$F37))))))</f>
        <v/>
      </c>
      <c r="DD37" s="63"/>
      <c r="DE37" s="31" t="str">
        <f>IF(DD$1="","",IF($B37="","",IF(DD37="","",IF(DG$2="ID/Crachá","ID?",IF(DD$3="Função","Função?",(DD37*$F37)*(1+IF($E37&lt;parametros!$I$3,parametros!$I$13,IF($E37&lt;parametros!$J$3,parametros!$J$13,parametros!$K$13))))))))</f>
        <v/>
      </c>
      <c r="DF37" s="57"/>
      <c r="DG37" s="31" t="str">
        <f>IF(DD$1="","",IF($B37="","",IF(DF37="","",IF(DG$2="ID/Crachá","ID?",IF(DD$3="Função","Função?",(DF37*$F37)*((1+IF($E37&lt;parametros!$S$3,parametros!$S$13,IF($E37&lt;parametros!$T$3,parametros!$T$13,parametros!$U$13)))-'1_geral'!$F37))))))</f>
        <v/>
      </c>
      <c r="DI37" s="63"/>
      <c r="DJ37" s="31" t="str">
        <f>IF(DI$1="","",IF($B37="","",IF(DI37="","",IF(DL$2="ID/Crachá","ID?",IF(DI$3="Função","Função?",(DI37*$F37)*(1+IF($E37&lt;parametros!$I$3,parametros!$I$13,IF($E37&lt;parametros!$J$3,parametros!$J$13,parametros!$K$13))))))))</f>
        <v/>
      </c>
      <c r="DK37" s="57"/>
      <c r="DL37" s="31" t="str">
        <f>IF(DI$1="","",IF($B37="","",IF(DK37="","",IF(DL$2="ID/Crachá","ID?",IF(DI$3="Função","Função?",(DK37*$F37)*((1+IF($E37&lt;parametros!$S$3,parametros!$S$13,IF($E37&lt;parametros!$T$3,parametros!$T$13,parametros!$U$13)))-'1_geral'!$F37))))))</f>
        <v/>
      </c>
      <c r="DN37" s="63"/>
      <c r="DO37" s="31" t="str">
        <f>IF(DN$1="","",IF($B37="","",IF(DN37="","",IF(DQ$2="ID/Crachá","ID?",IF(DN$3="Função","Função?",(DN37*$F37)*(1+IF($E37&lt;parametros!$I$3,parametros!$I$13,IF($E37&lt;parametros!$J$3,parametros!$J$13,parametros!$K$13))))))))</f>
        <v/>
      </c>
      <c r="DP37" s="57"/>
      <c r="DQ37" s="31" t="str">
        <f>IF(DN$1="","",IF($B37="","",IF(DP37="","",IF(DQ$2="ID/Crachá","ID?",IF(DN$3="Função","Função?",(DP37*$F37)*((1+IF($E37&lt;parametros!$S$3,parametros!$S$13,IF($E37&lt;parametros!$T$3,parametros!$T$13,parametros!$U$13)))-'1_geral'!$F37))))))</f>
        <v/>
      </c>
      <c r="DS37" s="63"/>
      <c r="DT37" s="31" t="str">
        <f>IF(DS$1="","",IF($B37="","",IF(DS37="","",IF(DV$2="ID/Crachá","ID?",IF(DS$3="Função","Função?",(DS37*$F37)*(1+IF($E37&lt;parametros!$I$3,parametros!$I$13,IF($E37&lt;parametros!$J$3,parametros!$J$13,parametros!$K$13))))))))</f>
        <v/>
      </c>
      <c r="DU37" s="57"/>
      <c r="DV37" s="31" t="str">
        <f>IF(DS$1="","",IF($B37="","",IF(DU37="","",IF(DV$2="ID/Crachá","ID?",IF(DS$3="Função","Função?",(DU37*$F37)*((1+IF($E37&lt;parametros!$S$3,parametros!$S$13,IF($E37&lt;parametros!$T$3,parametros!$T$13,parametros!$U$13)))-'1_geral'!$F37))))))</f>
        <v/>
      </c>
      <c r="DX37" s="63"/>
      <c r="DY37" s="31" t="str">
        <f>IF(DX$1="","",IF($B37="","",IF(DX37="","",IF(EA$2="ID/Crachá","ID?",IF(DX$3="Função","Função?",(DX37*$F37)*(1+IF($E37&lt;parametros!$I$3,parametros!$I$13,IF($E37&lt;parametros!$J$3,parametros!$J$13,parametros!$K$13))))))))</f>
        <v/>
      </c>
      <c r="DZ37" s="57"/>
      <c r="EA37" s="31" t="str">
        <f>IF(DX$1="","",IF($B37="","",IF(DZ37="","",IF(EA$2="ID/Crachá","ID?",IF(DX$3="Função","Função?",(DZ37*$F37)*((1+IF($E37&lt;parametros!$S$3,parametros!$S$13,IF($E37&lt;parametros!$T$3,parametros!$T$13,parametros!$U$13)))-'1_geral'!$F37))))))</f>
        <v/>
      </c>
      <c r="EC37" s="63"/>
      <c r="ED37" s="31" t="str">
        <f>IF(EC$1="","",IF($B37="","",IF(EC37="","",IF(EF$2="ID/Crachá","ID?",IF(EC$3="Função","Função?",(EC37*$F37)*(1+IF($E37&lt;parametros!$I$3,parametros!$I$13,IF($E37&lt;parametros!$J$3,parametros!$J$13,parametros!$K$13))))))))</f>
        <v/>
      </c>
      <c r="EE37" s="57"/>
      <c r="EF37" s="31" t="str">
        <f>IF(EC$1="","",IF($B37="","",IF(EE37="","",IF(EF$2="ID/Crachá","ID?",IF(EC$3="Função","Função?",(EE37*$F37)*((1+IF($E37&lt;parametros!$S$3,parametros!$S$13,IF($E37&lt;parametros!$T$3,parametros!$T$13,parametros!$U$13)))-'1_geral'!$F37))))))</f>
        <v/>
      </c>
      <c r="EH37" s="63"/>
      <c r="EI37" s="31" t="str">
        <f>IF(EH$1="","",IF($B37="","",IF(EH37="","",IF(EK$2="ID/Crachá","ID?",IF(EH$3="Função","Função?",(EH37*$F37)*(1+IF($E37&lt;parametros!$I$3,parametros!$I$13,IF($E37&lt;parametros!$J$3,parametros!$J$13,parametros!$K$13))))))))</f>
        <v/>
      </c>
      <c r="EJ37" s="57"/>
      <c r="EK37" s="31" t="str">
        <f>IF(EH$1="","",IF($B37="","",IF(EJ37="","",IF(EK$2="ID/Crachá","ID?",IF(EH$3="Função","Função?",(EJ37*$F37)*((1+IF($E37&lt;parametros!$S$3,parametros!$S$13,IF($E37&lt;parametros!$T$3,parametros!$T$13,parametros!$U$13)))-'1_geral'!$F37))))))</f>
        <v/>
      </c>
      <c r="EM37" s="63"/>
      <c r="EN37" s="31" t="str">
        <f>IF(EM$1="","",IF($B37="","",IF(EM37="","",IF(EP$2="ID/Crachá","ID?",IF(EM$3="Função","Função?",(EM37*$F37)*(1+IF($E37&lt;parametros!$I$3,parametros!$I$13,IF($E37&lt;parametros!$J$3,parametros!$J$13,parametros!$K$13))))))))</f>
        <v/>
      </c>
      <c r="EO37" s="57"/>
      <c r="EP37" s="31" t="str">
        <f>IF(EM$1="","",IF($B37="","",IF(EO37="","",IF(EP$2="ID/Crachá","ID?",IF(EM$3="Função","Função?",(EO37*$F37)*((1+IF($E37&lt;parametros!$S$3,parametros!$S$13,IF($E37&lt;parametros!$T$3,parametros!$T$13,parametros!$U$13)))-'1_geral'!$F37))))))</f>
        <v/>
      </c>
      <c r="ER37" s="63"/>
      <c r="ES37" s="31" t="str">
        <f>IF(ER$1="","",IF($B37="","",IF(ER37="","",IF(EU$2="ID/Crachá","ID?",IF(ER$3="Função","Função?",(ER37*$F37)*(1+IF($E37&lt;parametros!$I$3,parametros!$I$13,IF($E37&lt;parametros!$J$3,parametros!$J$13,parametros!$K$13))))))))</f>
        <v/>
      </c>
      <c r="ET37" s="57"/>
      <c r="EU37" s="31" t="str">
        <f>IF(ER$1="","",IF($B37="","",IF(ET37="","",IF(EU$2="ID/Crachá","ID?",IF(ER$3="Função","Função?",(ET37*$F37)*((1+IF($E37&lt;parametros!$S$3,parametros!$S$13,IF($E37&lt;parametros!$T$3,parametros!$T$13,parametros!$U$13)))-'1_geral'!$F37))))))</f>
        <v/>
      </c>
      <c r="EW37" s="63"/>
      <c r="EX37" s="31" t="str">
        <f>IF(EW$1="","",IF($B37="","",IF(EW37="","",IF(EZ$2="ID/Crachá","ID?",IF(EW$3="Função","Função?",(EW37*$F37)*(1+IF($E37&lt;parametros!$I$3,parametros!$I$13,IF($E37&lt;parametros!$J$3,parametros!$J$13,parametros!$K$13))))))))</f>
        <v/>
      </c>
      <c r="EY37" s="57"/>
      <c r="EZ37" s="31" t="str">
        <f>IF(EW$1="","",IF($B37="","",IF(EY37="","",IF(EZ$2="ID/Crachá","ID?",IF(EW$3="Função","Função?",(EY37*$F37)*((1+IF($E37&lt;parametros!$S$3,parametros!$S$13,IF($E37&lt;parametros!$T$3,parametros!$T$13,parametros!$U$13)))-'1_geral'!$F37))))))</f>
        <v/>
      </c>
      <c r="FB37" s="63"/>
      <c r="FC37" s="31" t="str">
        <f>IF(FB$1="","",IF($B37="","",IF(FB37="","",IF(FE$2="ID/Crachá","ID?",IF(FB$3="Função","Função?",(FB37*$F37)*(1+IF($E37&lt;parametros!$I$3,parametros!$I$13,IF($E37&lt;parametros!$J$3,parametros!$J$13,parametros!$K$13))))))))</f>
        <v/>
      </c>
      <c r="FD37" s="57"/>
      <c r="FE37" s="31" t="str">
        <f>IF(FB$1="","",IF($B37="","",IF(FD37="","",IF(FE$2="ID/Crachá","ID?",IF(FB$3="Função","Função?",(FD37*$F37)*((1+IF($E37&lt;parametros!$S$3,parametros!$S$13,IF($E37&lt;parametros!$T$3,parametros!$T$13,parametros!$U$13)))-'1_geral'!$F37))))))</f>
        <v/>
      </c>
      <c r="FG37" s="80" t="str">
        <f t="shared" si="8"/>
        <v/>
      </c>
      <c r="FH37" s="102" t="str">
        <f t="shared" si="3"/>
        <v/>
      </c>
      <c r="FI37" s="31" t="str">
        <f t="shared" si="9"/>
        <v/>
      </c>
      <c r="FJ37" s="84" t="str">
        <f t="shared" si="4"/>
        <v/>
      </c>
      <c r="FK37" s="239" t="str">
        <f t="shared" si="10"/>
        <v/>
      </c>
      <c r="FL37" s="1"/>
    </row>
    <row r="38" spans="1:168" ht="15" customHeight="1" x14ac:dyDescent="0.25">
      <c r="A38" s="348" t="str">
        <f>IF('1_geral'!D38="","",'1_geral'!A38)</f>
        <v/>
      </c>
      <c r="B38" s="274" t="str">
        <f>IF('1_geral'!D38="","",'1_geral'!D38)</f>
        <v/>
      </c>
      <c r="C38" s="349" t="str">
        <f>IF(B38="","",1/VLOOKUP('1_geral'!G38,apoio!P:X,9,0))</f>
        <v/>
      </c>
      <c r="D38" s="266" t="str">
        <f>IF(B38="","",'1_geral'!J38)</f>
        <v/>
      </c>
      <c r="E38" s="472" t="str">
        <f>IF(B38="","",'1_geral'!M38*'1_geral'!L38)</f>
        <v/>
      </c>
      <c r="F38" s="266" t="str">
        <f>IF(B38="","",D38*E38*C38*'1_geral'!N38)</f>
        <v/>
      </c>
      <c r="G38" s="266" t="str">
        <f t="shared" si="5"/>
        <v/>
      </c>
      <c r="H38" s="60" t="str">
        <f t="shared" si="6"/>
        <v/>
      </c>
      <c r="I38" s="350" t="str">
        <f t="shared" si="7"/>
        <v/>
      </c>
      <c r="J38" s="65" t="str">
        <f t="shared" si="1"/>
        <v/>
      </c>
      <c r="K38" s="60" t="str">
        <f t="shared" si="2"/>
        <v/>
      </c>
      <c r="M38" s="43"/>
      <c r="N38" s="64" t="str">
        <f>IF(M$1="","",IF($B38="","",IF(M38="","",IF(P$2="ID/Crachá","ID?",IF(M$3="Função","Função?",(M38*$F38)*(1+IF($E38&lt;parametros!$I$3,parametros!$I$13,IF($E38&lt;parametros!$J$3,parametros!$J$13,parametros!$K$13))))))))</f>
        <v/>
      </c>
      <c r="O38" s="58"/>
      <c r="P38" s="66" t="str">
        <f>IF(M$1="","",IF($B38="","",IF(O38="","",IF(P$2="ID/Crachá","ID?",IF(M$3="Função","Função?",(O38*$F38)*((1+IF($E38&lt;parametros!$S$3,parametros!$S$13,IF($E38&lt;parametros!$T$3,parametros!$T$13,parametros!$U$13)))-'1_geral'!$F38))))))</f>
        <v/>
      </c>
      <c r="R38" s="43"/>
      <c r="S38" s="64" t="str">
        <f>IF(R$1="","",IF($B38="","",IF(R38="","",IF(U$2="ID/Crachá","ID?",IF(R$3="Função","Função?",(R38*$F38)*(1+IF($E38&lt;parametros!$I$3,parametros!$I$13,IF($E38&lt;parametros!$J$3,parametros!$J$13,parametros!$K$13))))))))</f>
        <v/>
      </c>
      <c r="T38" s="58"/>
      <c r="U38" s="66" t="str">
        <f>IF(R$1="","",IF($B38="","",IF(T38="","",IF(U$2="ID/Crachá","ID?",IF(R$3="Função","Função?",(T38*$F38)*((1+IF($E38&lt;parametros!$S$3,parametros!$S$13,IF($E38&lt;parametros!$T$3,parametros!$T$13,parametros!$U$13)))-'1_geral'!$F38))))))</f>
        <v/>
      </c>
      <c r="W38" s="43"/>
      <c r="X38" s="64" t="str">
        <f>IF(W$1="","",IF($B38="","",IF(W38="","",IF(Z$2="ID/Crachá","ID?",IF(W$3="Função","Função?",(W38*$F38)*(1+IF($E38&lt;parametros!$I$3,parametros!$I$13,IF($E38&lt;parametros!$J$3,parametros!$J$13,parametros!$K$13))))))))</f>
        <v/>
      </c>
      <c r="Y38" s="58"/>
      <c r="Z38" s="66" t="str">
        <f>IF(W$1="","",IF($B38="","",IF(Y38="","",IF(Z$2="ID/Crachá","ID?",IF(W$3="Função","Função?",(Y38*$F38)*((1+IF($E38&lt;parametros!$S$3,parametros!$S$13,IF($E38&lt;parametros!$T$3,parametros!$T$13,parametros!$U$13)))-'1_geral'!$F38))))))</f>
        <v/>
      </c>
      <c r="AB38" s="43"/>
      <c r="AC38" s="64" t="str">
        <f>IF(AB$1="","",IF($B38="","",IF(AB38="","",IF(AE$2="ID/Crachá","ID?",IF(AB$3="Função","Função?",(AB38*$F38)*(1+IF($E38&lt;parametros!$I$3,parametros!$I$13,IF($E38&lt;parametros!$J$3,parametros!$J$13,parametros!$K$13))))))))</f>
        <v/>
      </c>
      <c r="AD38" s="58"/>
      <c r="AE38" s="66" t="str">
        <f>IF(AB$1="","",IF($B38="","",IF(AD38="","",IF(AE$2="ID/Crachá","ID?",IF(AB$3="Função","Função?",(AD38*$F38)*((1+IF($E38&lt;parametros!$S$3,parametros!$S$13,IF($E38&lt;parametros!$T$3,parametros!$T$13,parametros!$U$13)))-'1_geral'!$F38))))))</f>
        <v/>
      </c>
      <c r="AG38" s="43"/>
      <c r="AH38" s="64" t="str">
        <f>IF(AG$1="","",IF($B38="","",IF(AG38="","",IF(AJ$2="ID/Crachá","ID?",IF(AG$3="Função","Função?",(AG38*$F38)*(1+IF($E38&lt;parametros!$I$3,parametros!$I$13,IF($E38&lt;parametros!$J$3,parametros!$J$13,parametros!$K$13))))))))</f>
        <v/>
      </c>
      <c r="AI38" s="58"/>
      <c r="AJ38" s="66" t="str">
        <f>IF(AG$1="","",IF($B38="","",IF(AI38="","",IF(AJ$2="ID/Crachá","ID?",IF(AG$3="Função","Função?",(AI38*$F38)*((1+IF($E38&lt;parametros!$S$3,parametros!$S$13,IF($E38&lt;parametros!$T$3,parametros!$T$13,parametros!$U$13)))-'1_geral'!$F38))))))</f>
        <v/>
      </c>
      <c r="AL38" s="43"/>
      <c r="AM38" s="64" t="str">
        <f>IF(AL$1="","",IF($B38="","",IF(AL38="","",IF(AO$2="ID/Crachá","ID?",IF(AL$3="Função","Função?",(AL38*$F38)*(1+IF($E38&lt;parametros!$I$3,parametros!$I$13,IF($E38&lt;parametros!$J$3,parametros!$J$13,parametros!$K$13))))))))</f>
        <v/>
      </c>
      <c r="AN38" s="58"/>
      <c r="AO38" s="66" t="str">
        <f>IF(AL$1="","",IF($B38="","",IF(AN38="","",IF(AO$2="ID/Crachá","ID?",IF(AL$3="Função","Função?",(AN38*$F38)*((1+IF($E38&lt;parametros!$S$3,parametros!$S$13,IF($E38&lt;parametros!$T$3,parametros!$T$13,parametros!$U$13)))-'1_geral'!$F38))))))</f>
        <v/>
      </c>
      <c r="AQ38" s="43"/>
      <c r="AR38" s="64" t="str">
        <f>IF(AQ$1="","",IF($B38="","",IF(AQ38="","",IF(AT$2="ID/Crachá","ID?",IF(AQ$3="Função","Função?",(AQ38*$F38)*(1+IF($E38&lt;parametros!$I$3,parametros!$I$13,IF($E38&lt;parametros!$J$3,parametros!$J$13,parametros!$K$13))))))))</f>
        <v/>
      </c>
      <c r="AS38" s="58"/>
      <c r="AT38" s="66" t="str">
        <f>IF(AQ$1="","",IF($B38="","",IF(AS38="","",IF(AT$2="ID/Crachá","ID?",IF(AQ$3="Função","Função?",(AS38*$F38)*((1+IF($E38&lt;parametros!$S$3,parametros!$S$13,IF($E38&lt;parametros!$T$3,parametros!$T$13,parametros!$U$13)))-'1_geral'!$F38))))))</f>
        <v/>
      </c>
      <c r="AV38" s="43"/>
      <c r="AW38" s="64" t="str">
        <f>IF(AV$1="","",IF($B38="","",IF(AV38="","",IF(AY$2="ID/Crachá","ID?",IF(AV$3="Função","Função?",(AV38*$F38)*(1+IF($E38&lt;parametros!$I$3,parametros!$I$13,IF($E38&lt;parametros!$J$3,parametros!$J$13,parametros!$K$13))))))))</f>
        <v/>
      </c>
      <c r="AX38" s="58"/>
      <c r="AY38" s="66" t="str">
        <f>IF(AV$1="","",IF($B38="","",IF(AX38="","",IF(AY$2="ID/Crachá","ID?",IF(AV$3="Função","Função?",(AX38*$F38)*((1+IF($E38&lt;parametros!$S$3,parametros!$S$13,IF($E38&lt;parametros!$T$3,parametros!$T$13,parametros!$U$13)))-'1_geral'!$F38))))))</f>
        <v/>
      </c>
      <c r="BA38" s="43"/>
      <c r="BB38" s="64" t="str">
        <f>IF(BA$1="","",IF($B38="","",IF(BA38="","",IF(BD$2="ID/Crachá","ID?",IF(BA$3="Função","Função?",(BA38*$F38)*(1+IF($E38&lt;parametros!$I$3,parametros!$I$13,IF($E38&lt;parametros!$J$3,parametros!$J$13,parametros!$K$13))))))))</f>
        <v/>
      </c>
      <c r="BC38" s="58"/>
      <c r="BD38" s="66" t="str">
        <f>IF(BA$1="","",IF($B38="","",IF(BC38="","",IF(BD$2="ID/Crachá","ID?",IF(BA$3="Função","Função?",(BC38*$F38)*((1+IF($E38&lt;parametros!$S$3,parametros!$S$13,IF($E38&lt;parametros!$T$3,parametros!$T$13,parametros!$U$13)))-'1_geral'!$F38))))))</f>
        <v/>
      </c>
      <c r="BF38" s="43"/>
      <c r="BG38" s="64" t="str">
        <f>IF(BF$1="","",IF($B38="","",IF(BF38="","",IF(BI$2="ID/Crachá","ID?",IF(BF$3="Função","Função?",(BF38*$F38)*(1+IF($E38&lt;parametros!$I$3,parametros!$I$13,IF($E38&lt;parametros!$J$3,parametros!$J$13,parametros!$K$13))))))))</f>
        <v/>
      </c>
      <c r="BH38" s="58"/>
      <c r="BI38" s="66" t="str">
        <f>IF(BF$1="","",IF($B38="","",IF(BH38="","",IF(BI$2="ID/Crachá","ID?",IF(BF$3="Função","Função?",(BH38*$F38)*((1+IF($E38&lt;parametros!$S$3,parametros!$S$13,IF($E38&lt;parametros!$T$3,parametros!$T$13,parametros!$U$13)))-'1_geral'!$F38))))))</f>
        <v/>
      </c>
      <c r="BK38" s="43"/>
      <c r="BL38" s="64" t="str">
        <f>IF(BK$1="","",IF($B38="","",IF(BK38="","",IF(BN$2="ID/Crachá","ID?",IF(BK$3="Função","Função?",(BK38*$F38)*(1+IF($E38&lt;parametros!$I$3,parametros!$I$13,IF($E38&lt;parametros!$J$3,parametros!$J$13,parametros!$K$13))))))))</f>
        <v/>
      </c>
      <c r="BM38" s="58"/>
      <c r="BN38" s="66" t="str">
        <f>IF(BK$1="","",IF($B38="","",IF(BM38="","",IF(BN$2="ID/Crachá","ID?",IF(BK$3="Função","Função?",(BM38*$F38)*((1+IF($E38&lt;parametros!$S$3,parametros!$S$13,IF($E38&lt;parametros!$T$3,parametros!$T$13,parametros!$U$13)))-'1_geral'!$F38))))))</f>
        <v/>
      </c>
      <c r="BP38" s="43"/>
      <c r="BQ38" s="64" t="str">
        <f>IF(BP$1="","",IF($B38="","",IF(BP38="","",IF(BS$2="ID/Crachá","ID?",IF(BP$3="Função","Função?",(BP38*$F38)*(1+IF($E38&lt;parametros!$I$3,parametros!$I$13,IF($E38&lt;parametros!$J$3,parametros!$J$13,parametros!$K$13))))))))</f>
        <v/>
      </c>
      <c r="BR38" s="58"/>
      <c r="BS38" s="66" t="str">
        <f>IF(BP$1="","",IF($B38="","",IF(BR38="","",IF(BS$2="ID/Crachá","ID?",IF(BP$3="Função","Função?",(BR38*$F38)*((1+IF($E38&lt;parametros!$S$3,parametros!$S$13,IF($E38&lt;parametros!$T$3,parametros!$T$13,parametros!$U$13)))-'1_geral'!$F38))))))</f>
        <v/>
      </c>
      <c r="BU38" s="43"/>
      <c r="BV38" s="64" t="str">
        <f>IF(BU$1="","",IF($B38="","",IF(BU38="","",IF(BX$2="ID/Crachá","ID?",IF(BU$3="Função","Função?",(BU38*$F38)*(1+IF($E38&lt;parametros!$I$3,parametros!$I$13,IF($E38&lt;parametros!$J$3,parametros!$J$13,parametros!$K$13))))))))</f>
        <v/>
      </c>
      <c r="BW38" s="58"/>
      <c r="BX38" s="66" t="str">
        <f>IF(BU$1="","",IF($B38="","",IF(BW38="","",IF(BX$2="ID/Crachá","ID?",IF(BU$3="Função","Função?",(BW38*$F38)*((1+IF($E38&lt;parametros!$S$3,parametros!$S$13,IF($E38&lt;parametros!$T$3,parametros!$T$13,parametros!$U$13)))-'1_geral'!$F38))))))</f>
        <v/>
      </c>
      <c r="BZ38" s="43"/>
      <c r="CA38" s="64" t="str">
        <f>IF(BZ$1="","",IF($B38="","",IF(BZ38="","",IF(CC$2="ID/Crachá","ID?",IF(BZ$3="Função","Função?",(BZ38*$F38)*(1+IF($E38&lt;parametros!$I$3,parametros!$I$13,IF($E38&lt;parametros!$J$3,parametros!$J$13,parametros!$K$13))))))))</f>
        <v/>
      </c>
      <c r="CB38" s="58"/>
      <c r="CC38" s="66" t="str">
        <f>IF(BZ$1="","",IF($B38="","",IF(CB38="","",IF(CC$2="ID/Crachá","ID?",IF(BZ$3="Função","Função?",(CB38*$F38)*((1+IF($E38&lt;parametros!$S$3,parametros!$S$13,IF($E38&lt;parametros!$T$3,parametros!$T$13,parametros!$U$13)))-'1_geral'!$F38))))))</f>
        <v/>
      </c>
      <c r="CE38" s="43"/>
      <c r="CF38" s="64" t="str">
        <f>IF(CE$1="","",IF($B38="","",IF(CE38="","",IF(CH$2="ID/Crachá","ID?",IF(CE$3="Função","Função?",(CE38*$F38)*(1+IF($E38&lt;parametros!$I$3,parametros!$I$13,IF($E38&lt;parametros!$J$3,parametros!$J$13,parametros!$K$13))))))))</f>
        <v/>
      </c>
      <c r="CG38" s="58"/>
      <c r="CH38" s="66" t="str">
        <f>IF(CE$1="","",IF($B38="","",IF(CG38="","",IF(CH$2="ID/Crachá","ID?",IF(CE$3="Função","Função?",(CG38*$F38)*((1+IF($E38&lt;parametros!$S$3,parametros!$S$13,IF($E38&lt;parametros!$T$3,parametros!$T$13,parametros!$U$13)))-'1_geral'!$F38))))))</f>
        <v/>
      </c>
      <c r="CJ38" s="43"/>
      <c r="CK38" s="64" t="str">
        <f>IF(CJ$1="","",IF($B38="","",IF(CJ38="","",IF(CM$2="ID/Crachá","ID?",IF(CJ$3="Função","Função?",(CJ38*$F38)*(1+IF($E38&lt;parametros!$I$3,parametros!$I$13,IF($E38&lt;parametros!$J$3,parametros!$J$13,parametros!$K$13))))))))</f>
        <v/>
      </c>
      <c r="CL38" s="58"/>
      <c r="CM38" s="66" t="str">
        <f>IF(CJ$1="","",IF($B38="","",IF(CL38="","",IF(CM$2="ID/Crachá","ID?",IF(CJ$3="Função","Função?",(CL38*$F38)*((1+IF($E38&lt;parametros!$S$3,parametros!$S$13,IF($E38&lt;parametros!$T$3,parametros!$T$13,parametros!$U$13)))-'1_geral'!$F38))))))</f>
        <v/>
      </c>
      <c r="CO38" s="43"/>
      <c r="CP38" s="64" t="str">
        <f>IF(CO$1="","",IF($B38="","",IF(CO38="","",IF(CR$2="ID/Crachá","ID?",IF(CO$3="Função","Função?",(CO38*$F38)*(1+IF($E38&lt;parametros!$I$3,parametros!$I$13,IF($E38&lt;parametros!$J$3,parametros!$J$13,parametros!$K$13))))))))</f>
        <v/>
      </c>
      <c r="CQ38" s="58"/>
      <c r="CR38" s="66" t="str">
        <f>IF(CO$1="","",IF($B38="","",IF(CQ38="","",IF(CR$2="ID/Crachá","ID?",IF(CO$3="Função","Função?",(CQ38*$F38)*((1+IF($E38&lt;parametros!$S$3,parametros!$S$13,IF($E38&lt;parametros!$T$3,parametros!$T$13,parametros!$U$13)))-'1_geral'!$F38))))))</f>
        <v/>
      </c>
      <c r="CT38" s="43"/>
      <c r="CU38" s="64" t="str">
        <f>IF(CT$1="","",IF($B38="","",IF(CT38="","",IF(CW$2="ID/Crachá","ID?",IF(CT$3="Função","Função?",(CT38*$F38)*(1+IF($E38&lt;parametros!$I$3,parametros!$I$13,IF($E38&lt;parametros!$J$3,parametros!$J$13,parametros!$K$13))))))))</f>
        <v/>
      </c>
      <c r="CV38" s="58"/>
      <c r="CW38" s="66" t="str">
        <f>IF(CT$1="","",IF($B38="","",IF(CV38="","",IF(CW$2="ID/Crachá","ID?",IF(CT$3="Função","Função?",(CV38*$F38)*((1+IF($E38&lt;parametros!$S$3,parametros!$S$13,IF($E38&lt;parametros!$T$3,parametros!$T$13,parametros!$U$13)))-'1_geral'!$F38))))))</f>
        <v/>
      </c>
      <c r="CY38" s="43"/>
      <c r="CZ38" s="64" t="str">
        <f>IF(CY$1="","",IF($B38="","",IF(CY38="","",IF(DB$2="ID/Crachá","ID?",IF(CY$3="Função","Função?",(CY38*$F38)*(1+IF($E38&lt;parametros!$I$3,parametros!$I$13,IF($E38&lt;parametros!$J$3,parametros!$J$13,parametros!$K$13))))))))</f>
        <v/>
      </c>
      <c r="DA38" s="58"/>
      <c r="DB38" s="66" t="str">
        <f>IF(CY$1="","",IF($B38="","",IF(DA38="","",IF(DB$2="ID/Crachá","ID?",IF(CY$3="Função","Função?",(DA38*$F38)*((1+IF($E38&lt;parametros!$S$3,parametros!$S$13,IF($E38&lt;parametros!$T$3,parametros!$T$13,parametros!$U$13)))-'1_geral'!$F38))))))</f>
        <v/>
      </c>
      <c r="DD38" s="43"/>
      <c r="DE38" s="64" t="str">
        <f>IF(DD$1="","",IF($B38="","",IF(DD38="","",IF(DG$2="ID/Crachá","ID?",IF(DD$3="Função","Função?",(DD38*$F38)*(1+IF($E38&lt;parametros!$I$3,parametros!$I$13,IF($E38&lt;parametros!$J$3,parametros!$J$13,parametros!$K$13))))))))</f>
        <v/>
      </c>
      <c r="DF38" s="58"/>
      <c r="DG38" s="66" t="str">
        <f>IF(DD$1="","",IF($B38="","",IF(DF38="","",IF(DG$2="ID/Crachá","ID?",IF(DD$3="Função","Função?",(DF38*$F38)*((1+IF($E38&lt;parametros!$S$3,parametros!$S$13,IF($E38&lt;parametros!$T$3,parametros!$T$13,parametros!$U$13)))-'1_geral'!$F38))))))</f>
        <v/>
      </c>
      <c r="DI38" s="43"/>
      <c r="DJ38" s="64" t="str">
        <f>IF(DI$1="","",IF($B38="","",IF(DI38="","",IF(DL$2="ID/Crachá","ID?",IF(DI$3="Função","Função?",(DI38*$F38)*(1+IF($E38&lt;parametros!$I$3,parametros!$I$13,IF($E38&lt;parametros!$J$3,parametros!$J$13,parametros!$K$13))))))))</f>
        <v/>
      </c>
      <c r="DK38" s="58"/>
      <c r="DL38" s="66" t="str">
        <f>IF(DI$1="","",IF($B38="","",IF(DK38="","",IF(DL$2="ID/Crachá","ID?",IF(DI$3="Função","Função?",(DK38*$F38)*((1+IF($E38&lt;parametros!$S$3,parametros!$S$13,IF($E38&lt;parametros!$T$3,parametros!$T$13,parametros!$U$13)))-'1_geral'!$F38))))))</f>
        <v/>
      </c>
      <c r="DN38" s="43"/>
      <c r="DO38" s="64" t="str">
        <f>IF(DN$1="","",IF($B38="","",IF(DN38="","",IF(DQ$2="ID/Crachá","ID?",IF(DN$3="Função","Função?",(DN38*$F38)*(1+IF($E38&lt;parametros!$I$3,parametros!$I$13,IF($E38&lt;parametros!$J$3,parametros!$J$13,parametros!$K$13))))))))</f>
        <v/>
      </c>
      <c r="DP38" s="58"/>
      <c r="DQ38" s="66" t="str">
        <f>IF(DN$1="","",IF($B38="","",IF(DP38="","",IF(DQ$2="ID/Crachá","ID?",IF(DN$3="Função","Função?",(DP38*$F38)*((1+IF($E38&lt;parametros!$S$3,parametros!$S$13,IF($E38&lt;parametros!$T$3,parametros!$T$13,parametros!$U$13)))-'1_geral'!$F38))))))</f>
        <v/>
      </c>
      <c r="DS38" s="43"/>
      <c r="DT38" s="64" t="str">
        <f>IF(DS$1="","",IF($B38="","",IF(DS38="","",IF(DV$2="ID/Crachá","ID?",IF(DS$3="Função","Função?",(DS38*$F38)*(1+IF($E38&lt;parametros!$I$3,parametros!$I$13,IF($E38&lt;parametros!$J$3,parametros!$J$13,parametros!$K$13))))))))</f>
        <v/>
      </c>
      <c r="DU38" s="58"/>
      <c r="DV38" s="66" t="str">
        <f>IF(DS$1="","",IF($B38="","",IF(DU38="","",IF(DV$2="ID/Crachá","ID?",IF(DS$3="Função","Função?",(DU38*$F38)*((1+IF($E38&lt;parametros!$S$3,parametros!$S$13,IF($E38&lt;parametros!$T$3,parametros!$T$13,parametros!$U$13)))-'1_geral'!$F38))))))</f>
        <v/>
      </c>
      <c r="DX38" s="43"/>
      <c r="DY38" s="64" t="str">
        <f>IF(DX$1="","",IF($B38="","",IF(DX38="","",IF(EA$2="ID/Crachá","ID?",IF(DX$3="Função","Função?",(DX38*$F38)*(1+IF($E38&lt;parametros!$I$3,parametros!$I$13,IF($E38&lt;parametros!$J$3,parametros!$J$13,parametros!$K$13))))))))</f>
        <v/>
      </c>
      <c r="DZ38" s="58"/>
      <c r="EA38" s="66" t="str">
        <f>IF(DX$1="","",IF($B38="","",IF(DZ38="","",IF(EA$2="ID/Crachá","ID?",IF(DX$3="Função","Função?",(DZ38*$F38)*((1+IF($E38&lt;parametros!$S$3,parametros!$S$13,IF($E38&lt;parametros!$T$3,parametros!$T$13,parametros!$U$13)))-'1_geral'!$F38))))))</f>
        <v/>
      </c>
      <c r="EC38" s="43"/>
      <c r="ED38" s="64" t="str">
        <f>IF(EC$1="","",IF($B38="","",IF(EC38="","",IF(EF$2="ID/Crachá","ID?",IF(EC$3="Função","Função?",(EC38*$F38)*(1+IF($E38&lt;parametros!$I$3,parametros!$I$13,IF($E38&lt;parametros!$J$3,parametros!$J$13,parametros!$K$13))))))))</f>
        <v/>
      </c>
      <c r="EE38" s="58"/>
      <c r="EF38" s="66" t="str">
        <f>IF(EC$1="","",IF($B38="","",IF(EE38="","",IF(EF$2="ID/Crachá","ID?",IF(EC$3="Função","Função?",(EE38*$F38)*((1+IF($E38&lt;parametros!$S$3,parametros!$S$13,IF($E38&lt;parametros!$T$3,parametros!$T$13,parametros!$U$13)))-'1_geral'!$F38))))))</f>
        <v/>
      </c>
      <c r="EH38" s="43"/>
      <c r="EI38" s="64" t="str">
        <f>IF(EH$1="","",IF($B38="","",IF(EH38="","",IF(EK$2="ID/Crachá","ID?",IF(EH$3="Função","Função?",(EH38*$F38)*(1+IF($E38&lt;parametros!$I$3,parametros!$I$13,IF($E38&lt;parametros!$J$3,parametros!$J$13,parametros!$K$13))))))))</f>
        <v/>
      </c>
      <c r="EJ38" s="58"/>
      <c r="EK38" s="66" t="str">
        <f>IF(EH$1="","",IF($B38="","",IF(EJ38="","",IF(EK$2="ID/Crachá","ID?",IF(EH$3="Função","Função?",(EJ38*$F38)*((1+IF($E38&lt;parametros!$S$3,parametros!$S$13,IF($E38&lt;parametros!$T$3,parametros!$T$13,parametros!$U$13)))-'1_geral'!$F38))))))</f>
        <v/>
      </c>
      <c r="EM38" s="43"/>
      <c r="EN38" s="64" t="str">
        <f>IF(EM$1="","",IF($B38="","",IF(EM38="","",IF(EP$2="ID/Crachá","ID?",IF(EM$3="Função","Função?",(EM38*$F38)*(1+IF($E38&lt;parametros!$I$3,parametros!$I$13,IF($E38&lt;parametros!$J$3,parametros!$J$13,parametros!$K$13))))))))</f>
        <v/>
      </c>
      <c r="EO38" s="58"/>
      <c r="EP38" s="66" t="str">
        <f>IF(EM$1="","",IF($B38="","",IF(EO38="","",IF(EP$2="ID/Crachá","ID?",IF(EM$3="Função","Função?",(EO38*$F38)*((1+IF($E38&lt;parametros!$S$3,parametros!$S$13,IF($E38&lt;parametros!$T$3,parametros!$T$13,parametros!$U$13)))-'1_geral'!$F38))))))</f>
        <v/>
      </c>
      <c r="ER38" s="43"/>
      <c r="ES38" s="64" t="str">
        <f>IF(ER$1="","",IF($B38="","",IF(ER38="","",IF(EU$2="ID/Crachá","ID?",IF(ER$3="Função","Função?",(ER38*$F38)*(1+IF($E38&lt;parametros!$I$3,parametros!$I$13,IF($E38&lt;parametros!$J$3,parametros!$J$13,parametros!$K$13))))))))</f>
        <v/>
      </c>
      <c r="ET38" s="58"/>
      <c r="EU38" s="66" t="str">
        <f>IF(ER$1="","",IF($B38="","",IF(ET38="","",IF(EU$2="ID/Crachá","ID?",IF(ER$3="Função","Função?",(ET38*$F38)*((1+IF($E38&lt;parametros!$S$3,parametros!$S$13,IF($E38&lt;parametros!$T$3,parametros!$T$13,parametros!$U$13)))-'1_geral'!$F38))))))</f>
        <v/>
      </c>
      <c r="EW38" s="43"/>
      <c r="EX38" s="64" t="str">
        <f>IF(EW$1="","",IF($B38="","",IF(EW38="","",IF(EZ$2="ID/Crachá","ID?",IF(EW$3="Função","Função?",(EW38*$F38)*(1+IF($E38&lt;parametros!$I$3,parametros!$I$13,IF($E38&lt;parametros!$J$3,parametros!$J$13,parametros!$K$13))))))))</f>
        <v/>
      </c>
      <c r="EY38" s="58"/>
      <c r="EZ38" s="66" t="str">
        <f>IF(EW$1="","",IF($B38="","",IF(EY38="","",IF(EZ$2="ID/Crachá","ID?",IF(EW$3="Função","Função?",(EY38*$F38)*((1+IF($E38&lt;parametros!$S$3,parametros!$S$13,IF($E38&lt;parametros!$T$3,parametros!$T$13,parametros!$U$13)))-'1_geral'!$F38))))))</f>
        <v/>
      </c>
      <c r="FB38" s="43"/>
      <c r="FC38" s="64" t="str">
        <f>IF(FB$1="","",IF($B38="","",IF(FB38="","",IF(FE$2="ID/Crachá","ID?",IF(FB$3="Função","Função?",(FB38*$F38)*(1+IF($E38&lt;parametros!$I$3,parametros!$I$13,IF($E38&lt;parametros!$J$3,parametros!$J$13,parametros!$K$13))))))))</f>
        <v/>
      </c>
      <c r="FD38" s="58"/>
      <c r="FE38" s="66" t="str">
        <f>IF(FB$1="","",IF($B38="","",IF(FD38="","",IF(FE$2="ID/Crachá","ID?",IF(FB$3="Função","Função?",(FD38*$F38)*((1+IF($E38&lt;parametros!$S$3,parametros!$S$13,IF($E38&lt;parametros!$T$3,parametros!$T$13,parametros!$U$13)))-'1_geral'!$F38))))))</f>
        <v/>
      </c>
      <c r="FG38" s="81" t="str">
        <f t="shared" si="8"/>
        <v/>
      </c>
      <c r="FH38" s="103" t="str">
        <f t="shared" si="3"/>
        <v/>
      </c>
      <c r="FI38" s="73" t="str">
        <f t="shared" si="9"/>
        <v/>
      </c>
      <c r="FJ38" s="85" t="str">
        <f t="shared" si="4"/>
        <v/>
      </c>
      <c r="FK38" s="255" t="str">
        <f t="shared" si="10"/>
        <v/>
      </c>
      <c r="FL38" s="1"/>
    </row>
    <row r="39" spans="1:168" ht="15" customHeight="1" x14ac:dyDescent="0.25">
      <c r="A39" s="325" t="str">
        <f>IF('1_geral'!D39="","",'1_geral'!A39)</f>
        <v/>
      </c>
      <c r="B39" s="114" t="str">
        <f>IF('1_geral'!D39="","",'1_geral'!D39)</f>
        <v/>
      </c>
      <c r="C39" s="349" t="str">
        <f>IF(B39="","",1/VLOOKUP('1_geral'!G39,apoio!P:X,9,0))</f>
        <v/>
      </c>
      <c r="D39" s="351" t="str">
        <f>IF(B39="","",'1_geral'!J39)</f>
        <v/>
      </c>
      <c r="E39" s="473" t="str">
        <f>IF(B39="","",'1_geral'!M39*'1_geral'!L39)</f>
        <v/>
      </c>
      <c r="F39" s="351" t="str">
        <f>IF(B39="","",D39*E39*C39*'1_geral'!N39)</f>
        <v/>
      </c>
      <c r="G39" s="351" t="str">
        <f t="shared" si="5"/>
        <v/>
      </c>
      <c r="H39" s="61" t="str">
        <f t="shared" si="6"/>
        <v/>
      </c>
      <c r="I39" s="350" t="str">
        <f t="shared" si="7"/>
        <v/>
      </c>
      <c r="J39" s="67" t="str">
        <f t="shared" si="1"/>
        <v/>
      </c>
      <c r="K39" s="61" t="str">
        <f t="shared" si="2"/>
        <v/>
      </c>
      <c r="M39" s="63"/>
      <c r="N39" s="31" t="str">
        <f>IF(M$1="","",IF($B39="","",IF(M39="","",IF(P$2="ID/Crachá","ID?",IF(M$3="Função","Função?",(M39*$F39)*(1+IF($E39&lt;parametros!$I$3,parametros!$I$13,IF($E39&lt;parametros!$J$3,parametros!$J$13,parametros!$K$13))))))))</f>
        <v/>
      </c>
      <c r="O39" s="57"/>
      <c r="P39" s="31" t="str">
        <f>IF(M$1="","",IF($B39="","",IF(O39="","",IF(P$2="ID/Crachá","ID?",IF(M$3="Função","Função?",(O39*$F39)*((1+IF($E39&lt;parametros!$S$3,parametros!$S$13,IF($E39&lt;parametros!$T$3,parametros!$T$13,parametros!$U$13)))-'1_geral'!$F39))))))</f>
        <v/>
      </c>
      <c r="R39" s="63"/>
      <c r="S39" s="31" t="str">
        <f>IF(R$1="","",IF($B39="","",IF(R39="","",IF(U$2="ID/Crachá","ID?",IF(R$3="Função","Função?",(R39*$F39)*(1+IF($E39&lt;parametros!$I$3,parametros!$I$13,IF($E39&lt;parametros!$J$3,parametros!$J$13,parametros!$K$13))))))))</f>
        <v/>
      </c>
      <c r="T39" s="57"/>
      <c r="U39" s="31" t="str">
        <f>IF(R$1="","",IF($B39="","",IF(T39="","",IF(U$2="ID/Crachá","ID?",IF(R$3="Função","Função?",(T39*$F39)*((1+IF($E39&lt;parametros!$S$3,parametros!$S$13,IF($E39&lt;parametros!$T$3,parametros!$T$13,parametros!$U$13)))-'1_geral'!$F39))))))</f>
        <v/>
      </c>
      <c r="W39" s="63"/>
      <c r="X39" s="31" t="str">
        <f>IF(W$1="","",IF($B39="","",IF(W39="","",IF(Z$2="ID/Crachá","ID?",IF(W$3="Função","Função?",(W39*$F39)*(1+IF($E39&lt;parametros!$I$3,parametros!$I$13,IF($E39&lt;parametros!$J$3,parametros!$J$13,parametros!$K$13))))))))</f>
        <v/>
      </c>
      <c r="Y39" s="57"/>
      <c r="Z39" s="31" t="str">
        <f>IF(W$1="","",IF($B39="","",IF(Y39="","",IF(Z$2="ID/Crachá","ID?",IF(W$3="Função","Função?",(Y39*$F39)*((1+IF($E39&lt;parametros!$S$3,parametros!$S$13,IF($E39&lt;parametros!$T$3,parametros!$T$13,parametros!$U$13)))-'1_geral'!$F39))))))</f>
        <v/>
      </c>
      <c r="AB39" s="63"/>
      <c r="AC39" s="31" t="str">
        <f>IF(AB$1="","",IF($B39="","",IF(AB39="","",IF(AE$2="ID/Crachá","ID?",IF(AB$3="Função","Função?",(AB39*$F39)*(1+IF($E39&lt;parametros!$I$3,parametros!$I$13,IF($E39&lt;parametros!$J$3,parametros!$J$13,parametros!$K$13))))))))</f>
        <v/>
      </c>
      <c r="AD39" s="57"/>
      <c r="AE39" s="31" t="str">
        <f>IF(AB$1="","",IF($B39="","",IF(AD39="","",IF(AE$2="ID/Crachá","ID?",IF(AB$3="Função","Função?",(AD39*$F39)*((1+IF($E39&lt;parametros!$S$3,parametros!$S$13,IF($E39&lt;parametros!$T$3,parametros!$T$13,parametros!$U$13)))-'1_geral'!$F39))))))</f>
        <v/>
      </c>
      <c r="AG39" s="63"/>
      <c r="AH39" s="31" t="str">
        <f>IF(AG$1="","",IF($B39="","",IF(AG39="","",IF(AJ$2="ID/Crachá","ID?",IF(AG$3="Função","Função?",(AG39*$F39)*(1+IF($E39&lt;parametros!$I$3,parametros!$I$13,IF($E39&lt;parametros!$J$3,parametros!$J$13,parametros!$K$13))))))))</f>
        <v/>
      </c>
      <c r="AI39" s="57"/>
      <c r="AJ39" s="31" t="str">
        <f>IF(AG$1="","",IF($B39="","",IF(AI39="","",IF(AJ$2="ID/Crachá","ID?",IF(AG$3="Função","Função?",(AI39*$F39)*((1+IF($E39&lt;parametros!$S$3,parametros!$S$13,IF($E39&lt;parametros!$T$3,parametros!$T$13,parametros!$U$13)))-'1_geral'!$F39))))))</f>
        <v/>
      </c>
      <c r="AL39" s="63"/>
      <c r="AM39" s="31" t="str">
        <f>IF(AL$1="","",IF($B39="","",IF(AL39="","",IF(AO$2="ID/Crachá","ID?",IF(AL$3="Função","Função?",(AL39*$F39)*(1+IF($E39&lt;parametros!$I$3,parametros!$I$13,IF($E39&lt;parametros!$J$3,parametros!$J$13,parametros!$K$13))))))))</f>
        <v/>
      </c>
      <c r="AN39" s="57"/>
      <c r="AO39" s="31" t="str">
        <f>IF(AL$1="","",IF($B39="","",IF(AN39="","",IF(AO$2="ID/Crachá","ID?",IF(AL$3="Função","Função?",(AN39*$F39)*((1+IF($E39&lt;parametros!$S$3,parametros!$S$13,IF($E39&lt;parametros!$T$3,parametros!$T$13,parametros!$U$13)))-'1_geral'!$F39))))))</f>
        <v/>
      </c>
      <c r="AQ39" s="63"/>
      <c r="AR39" s="31" t="str">
        <f>IF(AQ$1="","",IF($B39="","",IF(AQ39="","",IF(AT$2="ID/Crachá","ID?",IF(AQ$3="Função","Função?",(AQ39*$F39)*(1+IF($E39&lt;parametros!$I$3,parametros!$I$13,IF($E39&lt;parametros!$J$3,parametros!$J$13,parametros!$K$13))))))))</f>
        <v/>
      </c>
      <c r="AS39" s="57"/>
      <c r="AT39" s="31" t="str">
        <f>IF(AQ$1="","",IF($B39="","",IF(AS39="","",IF(AT$2="ID/Crachá","ID?",IF(AQ$3="Função","Função?",(AS39*$F39)*((1+IF($E39&lt;parametros!$S$3,parametros!$S$13,IF($E39&lt;parametros!$T$3,parametros!$T$13,parametros!$U$13)))-'1_geral'!$F39))))))</f>
        <v/>
      </c>
      <c r="AV39" s="63"/>
      <c r="AW39" s="31" t="str">
        <f>IF(AV$1="","",IF($B39="","",IF(AV39="","",IF(AY$2="ID/Crachá","ID?",IF(AV$3="Função","Função?",(AV39*$F39)*(1+IF($E39&lt;parametros!$I$3,parametros!$I$13,IF($E39&lt;parametros!$J$3,parametros!$J$13,parametros!$K$13))))))))</f>
        <v/>
      </c>
      <c r="AX39" s="57"/>
      <c r="AY39" s="31" t="str">
        <f>IF(AV$1="","",IF($B39="","",IF(AX39="","",IF(AY$2="ID/Crachá","ID?",IF(AV$3="Função","Função?",(AX39*$F39)*((1+IF($E39&lt;parametros!$S$3,parametros!$S$13,IF($E39&lt;parametros!$T$3,parametros!$T$13,parametros!$U$13)))-'1_geral'!$F39))))))</f>
        <v/>
      </c>
      <c r="BA39" s="63"/>
      <c r="BB39" s="31" t="str">
        <f>IF(BA$1="","",IF($B39="","",IF(BA39="","",IF(BD$2="ID/Crachá","ID?",IF(BA$3="Função","Função?",(BA39*$F39)*(1+IF($E39&lt;parametros!$I$3,parametros!$I$13,IF($E39&lt;parametros!$J$3,parametros!$J$13,parametros!$K$13))))))))</f>
        <v/>
      </c>
      <c r="BC39" s="57"/>
      <c r="BD39" s="31" t="str">
        <f>IF(BA$1="","",IF($B39="","",IF(BC39="","",IF(BD$2="ID/Crachá","ID?",IF(BA$3="Função","Função?",(BC39*$F39)*((1+IF($E39&lt;parametros!$S$3,parametros!$S$13,IF($E39&lt;parametros!$T$3,parametros!$T$13,parametros!$U$13)))-'1_geral'!$F39))))))</f>
        <v/>
      </c>
      <c r="BF39" s="63"/>
      <c r="BG39" s="31" t="str">
        <f>IF(BF$1="","",IF($B39="","",IF(BF39="","",IF(BI$2="ID/Crachá","ID?",IF(BF$3="Função","Função?",(BF39*$F39)*(1+IF($E39&lt;parametros!$I$3,parametros!$I$13,IF($E39&lt;parametros!$J$3,parametros!$J$13,parametros!$K$13))))))))</f>
        <v/>
      </c>
      <c r="BH39" s="57"/>
      <c r="BI39" s="31" t="str">
        <f>IF(BF$1="","",IF($B39="","",IF(BH39="","",IF(BI$2="ID/Crachá","ID?",IF(BF$3="Função","Função?",(BH39*$F39)*((1+IF($E39&lt;parametros!$S$3,parametros!$S$13,IF($E39&lt;parametros!$T$3,parametros!$T$13,parametros!$U$13)))-'1_geral'!$F39))))))</f>
        <v/>
      </c>
      <c r="BK39" s="63"/>
      <c r="BL39" s="31" t="str">
        <f>IF(BK$1="","",IF($B39="","",IF(BK39="","",IF(BN$2="ID/Crachá","ID?",IF(BK$3="Função","Função?",(BK39*$F39)*(1+IF($E39&lt;parametros!$I$3,parametros!$I$13,IF($E39&lt;parametros!$J$3,parametros!$J$13,parametros!$K$13))))))))</f>
        <v/>
      </c>
      <c r="BM39" s="57"/>
      <c r="BN39" s="31" t="str">
        <f>IF(BK$1="","",IF($B39="","",IF(BM39="","",IF(BN$2="ID/Crachá","ID?",IF(BK$3="Função","Função?",(BM39*$F39)*((1+IF($E39&lt;parametros!$S$3,parametros!$S$13,IF($E39&lt;parametros!$T$3,parametros!$T$13,parametros!$U$13)))-'1_geral'!$F39))))))</f>
        <v/>
      </c>
      <c r="BP39" s="63"/>
      <c r="BQ39" s="31" t="str">
        <f>IF(BP$1="","",IF($B39="","",IF(BP39="","",IF(BS$2="ID/Crachá","ID?",IF(BP$3="Função","Função?",(BP39*$F39)*(1+IF($E39&lt;parametros!$I$3,parametros!$I$13,IF($E39&lt;parametros!$J$3,parametros!$J$13,parametros!$K$13))))))))</f>
        <v/>
      </c>
      <c r="BR39" s="57"/>
      <c r="BS39" s="31" t="str">
        <f>IF(BP$1="","",IF($B39="","",IF(BR39="","",IF(BS$2="ID/Crachá","ID?",IF(BP$3="Função","Função?",(BR39*$F39)*((1+IF($E39&lt;parametros!$S$3,parametros!$S$13,IF($E39&lt;parametros!$T$3,parametros!$T$13,parametros!$U$13)))-'1_geral'!$F39))))))</f>
        <v/>
      </c>
      <c r="BU39" s="63"/>
      <c r="BV39" s="31" t="str">
        <f>IF(BU$1="","",IF($B39="","",IF(BU39="","",IF(BX$2="ID/Crachá","ID?",IF(BU$3="Função","Função?",(BU39*$F39)*(1+IF($E39&lt;parametros!$I$3,parametros!$I$13,IF($E39&lt;parametros!$J$3,parametros!$J$13,parametros!$K$13))))))))</f>
        <v/>
      </c>
      <c r="BW39" s="57"/>
      <c r="BX39" s="31" t="str">
        <f>IF(BU$1="","",IF($B39="","",IF(BW39="","",IF(BX$2="ID/Crachá","ID?",IF(BU$3="Função","Função?",(BW39*$F39)*((1+IF($E39&lt;parametros!$S$3,parametros!$S$13,IF($E39&lt;parametros!$T$3,parametros!$T$13,parametros!$U$13)))-'1_geral'!$F39))))))</f>
        <v/>
      </c>
      <c r="BZ39" s="63"/>
      <c r="CA39" s="31" t="str">
        <f>IF(BZ$1="","",IF($B39="","",IF(BZ39="","",IF(CC$2="ID/Crachá","ID?",IF(BZ$3="Função","Função?",(BZ39*$F39)*(1+IF($E39&lt;parametros!$I$3,parametros!$I$13,IF($E39&lt;parametros!$J$3,parametros!$J$13,parametros!$K$13))))))))</f>
        <v/>
      </c>
      <c r="CB39" s="57"/>
      <c r="CC39" s="31" t="str">
        <f>IF(BZ$1="","",IF($B39="","",IF(CB39="","",IF(CC$2="ID/Crachá","ID?",IF(BZ$3="Função","Função?",(CB39*$F39)*((1+IF($E39&lt;parametros!$S$3,parametros!$S$13,IF($E39&lt;parametros!$T$3,parametros!$T$13,parametros!$U$13)))-'1_geral'!$F39))))))</f>
        <v/>
      </c>
      <c r="CE39" s="63"/>
      <c r="CF39" s="31" t="str">
        <f>IF(CE$1="","",IF($B39="","",IF(CE39="","",IF(CH$2="ID/Crachá","ID?",IF(CE$3="Função","Função?",(CE39*$F39)*(1+IF($E39&lt;parametros!$I$3,parametros!$I$13,IF($E39&lt;parametros!$J$3,parametros!$J$13,parametros!$K$13))))))))</f>
        <v/>
      </c>
      <c r="CG39" s="57"/>
      <c r="CH39" s="31" t="str">
        <f>IF(CE$1="","",IF($B39="","",IF(CG39="","",IF(CH$2="ID/Crachá","ID?",IF(CE$3="Função","Função?",(CG39*$F39)*((1+IF($E39&lt;parametros!$S$3,parametros!$S$13,IF($E39&lt;parametros!$T$3,parametros!$T$13,parametros!$U$13)))-'1_geral'!$F39))))))</f>
        <v/>
      </c>
      <c r="CJ39" s="63"/>
      <c r="CK39" s="31" t="str">
        <f>IF(CJ$1="","",IF($B39="","",IF(CJ39="","",IF(CM$2="ID/Crachá","ID?",IF(CJ$3="Função","Função?",(CJ39*$F39)*(1+IF($E39&lt;parametros!$I$3,parametros!$I$13,IF($E39&lt;parametros!$J$3,parametros!$J$13,parametros!$K$13))))))))</f>
        <v/>
      </c>
      <c r="CL39" s="57"/>
      <c r="CM39" s="31" t="str">
        <f>IF(CJ$1="","",IF($B39="","",IF(CL39="","",IF(CM$2="ID/Crachá","ID?",IF(CJ$3="Função","Função?",(CL39*$F39)*((1+IF($E39&lt;parametros!$S$3,parametros!$S$13,IF($E39&lt;parametros!$T$3,parametros!$T$13,parametros!$U$13)))-'1_geral'!$F39))))))</f>
        <v/>
      </c>
      <c r="CO39" s="63"/>
      <c r="CP39" s="31" t="str">
        <f>IF(CO$1="","",IF($B39="","",IF(CO39="","",IF(CR$2="ID/Crachá","ID?",IF(CO$3="Função","Função?",(CO39*$F39)*(1+IF($E39&lt;parametros!$I$3,parametros!$I$13,IF($E39&lt;parametros!$J$3,parametros!$J$13,parametros!$K$13))))))))</f>
        <v/>
      </c>
      <c r="CQ39" s="57"/>
      <c r="CR39" s="31" t="str">
        <f>IF(CO$1="","",IF($B39="","",IF(CQ39="","",IF(CR$2="ID/Crachá","ID?",IF(CO$3="Função","Função?",(CQ39*$F39)*((1+IF($E39&lt;parametros!$S$3,parametros!$S$13,IF($E39&lt;parametros!$T$3,parametros!$T$13,parametros!$U$13)))-'1_geral'!$F39))))))</f>
        <v/>
      </c>
      <c r="CT39" s="63"/>
      <c r="CU39" s="31" t="str">
        <f>IF(CT$1="","",IF($B39="","",IF(CT39="","",IF(CW$2="ID/Crachá","ID?",IF(CT$3="Função","Função?",(CT39*$F39)*(1+IF($E39&lt;parametros!$I$3,parametros!$I$13,IF($E39&lt;parametros!$J$3,parametros!$J$13,parametros!$K$13))))))))</f>
        <v/>
      </c>
      <c r="CV39" s="57"/>
      <c r="CW39" s="31" t="str">
        <f>IF(CT$1="","",IF($B39="","",IF(CV39="","",IF(CW$2="ID/Crachá","ID?",IF(CT$3="Função","Função?",(CV39*$F39)*((1+IF($E39&lt;parametros!$S$3,parametros!$S$13,IF($E39&lt;parametros!$T$3,parametros!$T$13,parametros!$U$13)))-'1_geral'!$F39))))))</f>
        <v/>
      </c>
      <c r="CY39" s="63"/>
      <c r="CZ39" s="31" t="str">
        <f>IF(CY$1="","",IF($B39="","",IF(CY39="","",IF(DB$2="ID/Crachá","ID?",IF(CY$3="Função","Função?",(CY39*$F39)*(1+IF($E39&lt;parametros!$I$3,parametros!$I$13,IF($E39&lt;parametros!$J$3,parametros!$J$13,parametros!$K$13))))))))</f>
        <v/>
      </c>
      <c r="DA39" s="57"/>
      <c r="DB39" s="31" t="str">
        <f>IF(CY$1="","",IF($B39="","",IF(DA39="","",IF(DB$2="ID/Crachá","ID?",IF(CY$3="Função","Função?",(DA39*$F39)*((1+IF($E39&lt;parametros!$S$3,parametros!$S$13,IF($E39&lt;parametros!$T$3,parametros!$T$13,parametros!$U$13)))-'1_geral'!$F39))))))</f>
        <v/>
      </c>
      <c r="DD39" s="63"/>
      <c r="DE39" s="31" t="str">
        <f>IF(DD$1="","",IF($B39="","",IF(DD39="","",IF(DG$2="ID/Crachá","ID?",IF(DD$3="Função","Função?",(DD39*$F39)*(1+IF($E39&lt;parametros!$I$3,parametros!$I$13,IF($E39&lt;parametros!$J$3,parametros!$J$13,parametros!$K$13))))))))</f>
        <v/>
      </c>
      <c r="DF39" s="57"/>
      <c r="DG39" s="31" t="str">
        <f>IF(DD$1="","",IF($B39="","",IF(DF39="","",IF(DG$2="ID/Crachá","ID?",IF(DD$3="Função","Função?",(DF39*$F39)*((1+IF($E39&lt;parametros!$S$3,parametros!$S$13,IF($E39&lt;parametros!$T$3,parametros!$T$13,parametros!$U$13)))-'1_geral'!$F39))))))</f>
        <v/>
      </c>
      <c r="DI39" s="63"/>
      <c r="DJ39" s="31" t="str">
        <f>IF(DI$1="","",IF($B39="","",IF(DI39="","",IF(DL$2="ID/Crachá","ID?",IF(DI$3="Função","Função?",(DI39*$F39)*(1+IF($E39&lt;parametros!$I$3,parametros!$I$13,IF($E39&lt;parametros!$J$3,parametros!$J$13,parametros!$K$13))))))))</f>
        <v/>
      </c>
      <c r="DK39" s="57"/>
      <c r="DL39" s="31" t="str">
        <f>IF(DI$1="","",IF($B39="","",IF(DK39="","",IF(DL$2="ID/Crachá","ID?",IF(DI$3="Função","Função?",(DK39*$F39)*((1+IF($E39&lt;parametros!$S$3,parametros!$S$13,IF($E39&lt;parametros!$T$3,parametros!$T$13,parametros!$U$13)))-'1_geral'!$F39))))))</f>
        <v/>
      </c>
      <c r="DN39" s="63"/>
      <c r="DO39" s="31" t="str">
        <f>IF(DN$1="","",IF($B39="","",IF(DN39="","",IF(DQ$2="ID/Crachá","ID?",IF(DN$3="Função","Função?",(DN39*$F39)*(1+IF($E39&lt;parametros!$I$3,parametros!$I$13,IF($E39&lt;parametros!$J$3,parametros!$J$13,parametros!$K$13))))))))</f>
        <v/>
      </c>
      <c r="DP39" s="57"/>
      <c r="DQ39" s="31" t="str">
        <f>IF(DN$1="","",IF($B39="","",IF(DP39="","",IF(DQ$2="ID/Crachá","ID?",IF(DN$3="Função","Função?",(DP39*$F39)*((1+IF($E39&lt;parametros!$S$3,parametros!$S$13,IF($E39&lt;parametros!$T$3,parametros!$T$13,parametros!$U$13)))-'1_geral'!$F39))))))</f>
        <v/>
      </c>
      <c r="DS39" s="63"/>
      <c r="DT39" s="31" t="str">
        <f>IF(DS$1="","",IF($B39="","",IF(DS39="","",IF(DV$2="ID/Crachá","ID?",IF(DS$3="Função","Função?",(DS39*$F39)*(1+IF($E39&lt;parametros!$I$3,parametros!$I$13,IF($E39&lt;parametros!$J$3,parametros!$J$13,parametros!$K$13))))))))</f>
        <v/>
      </c>
      <c r="DU39" s="57"/>
      <c r="DV39" s="31" t="str">
        <f>IF(DS$1="","",IF($B39="","",IF(DU39="","",IF(DV$2="ID/Crachá","ID?",IF(DS$3="Função","Função?",(DU39*$F39)*((1+IF($E39&lt;parametros!$S$3,parametros!$S$13,IF($E39&lt;parametros!$T$3,parametros!$T$13,parametros!$U$13)))-'1_geral'!$F39))))))</f>
        <v/>
      </c>
      <c r="DX39" s="63"/>
      <c r="DY39" s="31" t="str">
        <f>IF(DX$1="","",IF($B39="","",IF(DX39="","",IF(EA$2="ID/Crachá","ID?",IF(DX$3="Função","Função?",(DX39*$F39)*(1+IF($E39&lt;parametros!$I$3,parametros!$I$13,IF($E39&lt;parametros!$J$3,parametros!$J$13,parametros!$K$13))))))))</f>
        <v/>
      </c>
      <c r="DZ39" s="57"/>
      <c r="EA39" s="31" t="str">
        <f>IF(DX$1="","",IF($B39="","",IF(DZ39="","",IF(EA$2="ID/Crachá","ID?",IF(DX$3="Função","Função?",(DZ39*$F39)*((1+IF($E39&lt;parametros!$S$3,parametros!$S$13,IF($E39&lt;parametros!$T$3,parametros!$T$13,parametros!$U$13)))-'1_geral'!$F39))))))</f>
        <v/>
      </c>
      <c r="EC39" s="63"/>
      <c r="ED39" s="31" t="str">
        <f>IF(EC$1="","",IF($B39="","",IF(EC39="","",IF(EF$2="ID/Crachá","ID?",IF(EC$3="Função","Função?",(EC39*$F39)*(1+IF($E39&lt;parametros!$I$3,parametros!$I$13,IF($E39&lt;parametros!$J$3,parametros!$J$13,parametros!$K$13))))))))</f>
        <v/>
      </c>
      <c r="EE39" s="57"/>
      <c r="EF39" s="31" t="str">
        <f>IF(EC$1="","",IF($B39="","",IF(EE39="","",IF(EF$2="ID/Crachá","ID?",IF(EC$3="Função","Função?",(EE39*$F39)*((1+IF($E39&lt;parametros!$S$3,parametros!$S$13,IF($E39&lt;parametros!$T$3,parametros!$T$13,parametros!$U$13)))-'1_geral'!$F39))))))</f>
        <v/>
      </c>
      <c r="EH39" s="63"/>
      <c r="EI39" s="31" t="str">
        <f>IF(EH$1="","",IF($B39="","",IF(EH39="","",IF(EK$2="ID/Crachá","ID?",IF(EH$3="Função","Função?",(EH39*$F39)*(1+IF($E39&lt;parametros!$I$3,parametros!$I$13,IF($E39&lt;parametros!$J$3,parametros!$J$13,parametros!$K$13))))))))</f>
        <v/>
      </c>
      <c r="EJ39" s="57"/>
      <c r="EK39" s="31" t="str">
        <f>IF(EH$1="","",IF($B39="","",IF(EJ39="","",IF(EK$2="ID/Crachá","ID?",IF(EH$3="Função","Função?",(EJ39*$F39)*((1+IF($E39&lt;parametros!$S$3,parametros!$S$13,IF($E39&lt;parametros!$T$3,parametros!$T$13,parametros!$U$13)))-'1_geral'!$F39))))))</f>
        <v/>
      </c>
      <c r="EM39" s="63"/>
      <c r="EN39" s="31" t="str">
        <f>IF(EM$1="","",IF($B39="","",IF(EM39="","",IF(EP$2="ID/Crachá","ID?",IF(EM$3="Função","Função?",(EM39*$F39)*(1+IF($E39&lt;parametros!$I$3,parametros!$I$13,IF($E39&lt;parametros!$J$3,parametros!$J$13,parametros!$K$13))))))))</f>
        <v/>
      </c>
      <c r="EO39" s="57"/>
      <c r="EP39" s="31" t="str">
        <f>IF(EM$1="","",IF($B39="","",IF(EO39="","",IF(EP$2="ID/Crachá","ID?",IF(EM$3="Função","Função?",(EO39*$F39)*((1+IF($E39&lt;parametros!$S$3,parametros!$S$13,IF($E39&lt;parametros!$T$3,parametros!$T$13,parametros!$U$13)))-'1_geral'!$F39))))))</f>
        <v/>
      </c>
      <c r="ER39" s="63"/>
      <c r="ES39" s="31" t="str">
        <f>IF(ER$1="","",IF($B39="","",IF(ER39="","",IF(EU$2="ID/Crachá","ID?",IF(ER$3="Função","Função?",(ER39*$F39)*(1+IF($E39&lt;parametros!$I$3,parametros!$I$13,IF($E39&lt;parametros!$J$3,parametros!$J$13,parametros!$K$13))))))))</f>
        <v/>
      </c>
      <c r="ET39" s="57"/>
      <c r="EU39" s="31" t="str">
        <f>IF(ER$1="","",IF($B39="","",IF(ET39="","",IF(EU$2="ID/Crachá","ID?",IF(ER$3="Função","Função?",(ET39*$F39)*((1+IF($E39&lt;parametros!$S$3,parametros!$S$13,IF($E39&lt;parametros!$T$3,parametros!$T$13,parametros!$U$13)))-'1_geral'!$F39))))))</f>
        <v/>
      </c>
      <c r="EW39" s="63"/>
      <c r="EX39" s="31" t="str">
        <f>IF(EW$1="","",IF($B39="","",IF(EW39="","",IF(EZ$2="ID/Crachá","ID?",IF(EW$3="Função","Função?",(EW39*$F39)*(1+IF($E39&lt;parametros!$I$3,parametros!$I$13,IF($E39&lt;parametros!$J$3,parametros!$J$13,parametros!$K$13))))))))</f>
        <v/>
      </c>
      <c r="EY39" s="57"/>
      <c r="EZ39" s="31" t="str">
        <f>IF(EW$1="","",IF($B39="","",IF(EY39="","",IF(EZ$2="ID/Crachá","ID?",IF(EW$3="Função","Função?",(EY39*$F39)*((1+IF($E39&lt;parametros!$S$3,parametros!$S$13,IF($E39&lt;parametros!$T$3,parametros!$T$13,parametros!$U$13)))-'1_geral'!$F39))))))</f>
        <v/>
      </c>
      <c r="FB39" s="63"/>
      <c r="FC39" s="31" t="str">
        <f>IF(FB$1="","",IF($B39="","",IF(FB39="","",IF(FE$2="ID/Crachá","ID?",IF(FB$3="Função","Função?",(FB39*$F39)*(1+IF($E39&lt;parametros!$I$3,parametros!$I$13,IF($E39&lt;parametros!$J$3,parametros!$J$13,parametros!$K$13))))))))</f>
        <v/>
      </c>
      <c r="FD39" s="57"/>
      <c r="FE39" s="31" t="str">
        <f>IF(FB$1="","",IF($B39="","",IF(FD39="","",IF(FE$2="ID/Crachá","ID?",IF(FB$3="Função","Função?",(FD39*$F39)*((1+IF($E39&lt;parametros!$S$3,parametros!$S$13,IF($E39&lt;parametros!$T$3,parametros!$T$13,parametros!$U$13)))-'1_geral'!$F39))))))</f>
        <v/>
      </c>
      <c r="FG39" s="80" t="str">
        <f t="shared" si="8"/>
        <v/>
      </c>
      <c r="FH39" s="102" t="str">
        <f t="shared" si="3"/>
        <v/>
      </c>
      <c r="FI39" s="31" t="str">
        <f t="shared" si="9"/>
        <v/>
      </c>
      <c r="FJ39" s="84" t="str">
        <f t="shared" si="4"/>
        <v/>
      </c>
      <c r="FK39" s="239" t="str">
        <f t="shared" si="10"/>
        <v/>
      </c>
      <c r="FL39" s="1"/>
    </row>
    <row r="40" spans="1:168" ht="15" customHeight="1" x14ac:dyDescent="0.25">
      <c r="A40" s="348" t="str">
        <f>IF('1_geral'!D40="","",'1_geral'!A40)</f>
        <v/>
      </c>
      <c r="B40" s="274" t="str">
        <f>IF('1_geral'!D40="","",'1_geral'!D40)</f>
        <v/>
      </c>
      <c r="C40" s="349" t="str">
        <f>IF(B40="","",1/VLOOKUP('1_geral'!G40,apoio!P:X,9,0))</f>
        <v/>
      </c>
      <c r="D40" s="266" t="str">
        <f>IF(B40="","",'1_geral'!J40)</f>
        <v/>
      </c>
      <c r="E40" s="472" t="str">
        <f>IF(B40="","",'1_geral'!M40*'1_geral'!L40)</f>
        <v/>
      </c>
      <c r="F40" s="266" t="str">
        <f>IF(B40="","",D40*E40*C40*'1_geral'!N40)</f>
        <v/>
      </c>
      <c r="G40" s="266" t="str">
        <f t="shared" si="5"/>
        <v/>
      </c>
      <c r="H40" s="60" t="str">
        <f t="shared" si="6"/>
        <v/>
      </c>
      <c r="I40" s="350" t="str">
        <f t="shared" si="7"/>
        <v/>
      </c>
      <c r="J40" s="65" t="str">
        <f t="shared" si="1"/>
        <v/>
      </c>
      <c r="K40" s="60" t="str">
        <f t="shared" si="2"/>
        <v/>
      </c>
      <c r="M40" s="43"/>
      <c r="N40" s="64" t="str">
        <f>IF(M$1="","",IF($B40="","",IF(M40="","",IF(P$2="ID/Crachá","ID?",IF(M$3="Função","Função?",(M40*$F40)*(1+IF($E40&lt;parametros!$I$3,parametros!$I$13,IF($E40&lt;parametros!$J$3,parametros!$J$13,parametros!$K$13))))))))</f>
        <v/>
      </c>
      <c r="O40" s="58"/>
      <c r="P40" s="66" t="str">
        <f>IF(M$1="","",IF($B40="","",IF(O40="","",IF(P$2="ID/Crachá","ID?",IF(M$3="Função","Função?",(O40*$F40)*((1+IF($E40&lt;parametros!$S$3,parametros!$S$13,IF($E40&lt;parametros!$T$3,parametros!$T$13,parametros!$U$13)))-'1_geral'!$F40))))))</f>
        <v/>
      </c>
      <c r="R40" s="43"/>
      <c r="S40" s="64" t="str">
        <f>IF(R$1="","",IF($B40="","",IF(R40="","",IF(U$2="ID/Crachá","ID?",IF(R$3="Função","Função?",(R40*$F40)*(1+IF($E40&lt;parametros!$I$3,parametros!$I$13,IF($E40&lt;parametros!$J$3,parametros!$J$13,parametros!$K$13))))))))</f>
        <v/>
      </c>
      <c r="T40" s="58"/>
      <c r="U40" s="66" t="str">
        <f>IF(R$1="","",IF($B40="","",IF(T40="","",IF(U$2="ID/Crachá","ID?",IF(R$3="Função","Função?",(T40*$F40)*((1+IF($E40&lt;parametros!$S$3,parametros!$S$13,IF($E40&lt;parametros!$T$3,parametros!$T$13,parametros!$U$13)))-'1_geral'!$F40))))))</f>
        <v/>
      </c>
      <c r="W40" s="43"/>
      <c r="X40" s="64" t="str">
        <f>IF(W$1="","",IF($B40="","",IF(W40="","",IF(Z$2="ID/Crachá","ID?",IF(W$3="Função","Função?",(W40*$F40)*(1+IF($E40&lt;parametros!$I$3,parametros!$I$13,IF($E40&lt;parametros!$J$3,parametros!$J$13,parametros!$K$13))))))))</f>
        <v/>
      </c>
      <c r="Y40" s="58"/>
      <c r="Z40" s="66" t="str">
        <f>IF(W$1="","",IF($B40="","",IF(Y40="","",IF(Z$2="ID/Crachá","ID?",IF(W$3="Função","Função?",(Y40*$F40)*((1+IF($E40&lt;parametros!$S$3,parametros!$S$13,IF($E40&lt;parametros!$T$3,parametros!$T$13,parametros!$U$13)))-'1_geral'!$F40))))))</f>
        <v/>
      </c>
      <c r="AB40" s="43"/>
      <c r="AC40" s="64" t="str">
        <f>IF(AB$1="","",IF($B40="","",IF(AB40="","",IF(AE$2="ID/Crachá","ID?",IF(AB$3="Função","Função?",(AB40*$F40)*(1+IF($E40&lt;parametros!$I$3,parametros!$I$13,IF($E40&lt;parametros!$J$3,parametros!$J$13,parametros!$K$13))))))))</f>
        <v/>
      </c>
      <c r="AD40" s="58"/>
      <c r="AE40" s="66" t="str">
        <f>IF(AB$1="","",IF($B40="","",IF(AD40="","",IF(AE$2="ID/Crachá","ID?",IF(AB$3="Função","Função?",(AD40*$F40)*((1+IF($E40&lt;parametros!$S$3,parametros!$S$13,IF($E40&lt;parametros!$T$3,parametros!$T$13,parametros!$U$13)))-'1_geral'!$F40))))))</f>
        <v/>
      </c>
      <c r="AG40" s="43"/>
      <c r="AH40" s="64" t="str">
        <f>IF(AG$1="","",IF($B40="","",IF(AG40="","",IF(AJ$2="ID/Crachá","ID?",IF(AG$3="Função","Função?",(AG40*$F40)*(1+IF($E40&lt;parametros!$I$3,parametros!$I$13,IF($E40&lt;parametros!$J$3,parametros!$J$13,parametros!$K$13))))))))</f>
        <v/>
      </c>
      <c r="AI40" s="58"/>
      <c r="AJ40" s="66" t="str">
        <f>IF(AG$1="","",IF($B40="","",IF(AI40="","",IF(AJ$2="ID/Crachá","ID?",IF(AG$3="Função","Função?",(AI40*$F40)*((1+IF($E40&lt;parametros!$S$3,parametros!$S$13,IF($E40&lt;parametros!$T$3,parametros!$T$13,parametros!$U$13)))-'1_geral'!$F40))))))</f>
        <v/>
      </c>
      <c r="AL40" s="43"/>
      <c r="AM40" s="64" t="str">
        <f>IF(AL$1="","",IF($B40="","",IF(AL40="","",IF(AO$2="ID/Crachá","ID?",IF(AL$3="Função","Função?",(AL40*$F40)*(1+IF($E40&lt;parametros!$I$3,parametros!$I$13,IF($E40&lt;parametros!$J$3,parametros!$J$13,parametros!$K$13))))))))</f>
        <v/>
      </c>
      <c r="AN40" s="58"/>
      <c r="AO40" s="66" t="str">
        <f>IF(AL$1="","",IF($B40="","",IF(AN40="","",IF(AO$2="ID/Crachá","ID?",IF(AL$3="Função","Função?",(AN40*$F40)*((1+IF($E40&lt;parametros!$S$3,parametros!$S$13,IF($E40&lt;parametros!$T$3,parametros!$T$13,parametros!$U$13)))-'1_geral'!$F40))))))</f>
        <v/>
      </c>
      <c r="AQ40" s="43"/>
      <c r="AR40" s="64" t="str">
        <f>IF(AQ$1="","",IF($B40="","",IF(AQ40="","",IF(AT$2="ID/Crachá","ID?",IF(AQ$3="Função","Função?",(AQ40*$F40)*(1+IF($E40&lt;parametros!$I$3,parametros!$I$13,IF($E40&lt;parametros!$J$3,parametros!$J$13,parametros!$K$13))))))))</f>
        <v/>
      </c>
      <c r="AS40" s="58"/>
      <c r="AT40" s="66" t="str">
        <f>IF(AQ$1="","",IF($B40="","",IF(AS40="","",IF(AT$2="ID/Crachá","ID?",IF(AQ$3="Função","Função?",(AS40*$F40)*((1+IF($E40&lt;parametros!$S$3,parametros!$S$13,IF($E40&lt;parametros!$T$3,parametros!$T$13,parametros!$U$13)))-'1_geral'!$F40))))))</f>
        <v/>
      </c>
      <c r="AV40" s="43"/>
      <c r="AW40" s="64" t="str">
        <f>IF(AV$1="","",IF($B40="","",IF(AV40="","",IF(AY$2="ID/Crachá","ID?",IF(AV$3="Função","Função?",(AV40*$F40)*(1+IF($E40&lt;parametros!$I$3,parametros!$I$13,IF($E40&lt;parametros!$J$3,parametros!$J$13,parametros!$K$13))))))))</f>
        <v/>
      </c>
      <c r="AX40" s="58"/>
      <c r="AY40" s="66" t="str">
        <f>IF(AV$1="","",IF($B40="","",IF(AX40="","",IF(AY$2="ID/Crachá","ID?",IF(AV$3="Função","Função?",(AX40*$F40)*((1+IF($E40&lt;parametros!$S$3,parametros!$S$13,IF($E40&lt;parametros!$T$3,parametros!$T$13,parametros!$U$13)))-'1_geral'!$F40))))))</f>
        <v/>
      </c>
      <c r="BA40" s="43"/>
      <c r="BB40" s="64" t="str">
        <f>IF(BA$1="","",IF($B40="","",IF(BA40="","",IF(BD$2="ID/Crachá","ID?",IF(BA$3="Função","Função?",(BA40*$F40)*(1+IF($E40&lt;parametros!$I$3,parametros!$I$13,IF($E40&lt;parametros!$J$3,parametros!$J$13,parametros!$K$13))))))))</f>
        <v/>
      </c>
      <c r="BC40" s="58"/>
      <c r="BD40" s="66" t="str">
        <f>IF(BA$1="","",IF($B40="","",IF(BC40="","",IF(BD$2="ID/Crachá","ID?",IF(BA$3="Função","Função?",(BC40*$F40)*((1+IF($E40&lt;parametros!$S$3,parametros!$S$13,IF($E40&lt;parametros!$T$3,parametros!$T$13,parametros!$U$13)))-'1_geral'!$F40))))))</f>
        <v/>
      </c>
      <c r="BF40" s="43"/>
      <c r="BG40" s="64" t="str">
        <f>IF(BF$1="","",IF($B40="","",IF(BF40="","",IF(BI$2="ID/Crachá","ID?",IF(BF$3="Função","Função?",(BF40*$F40)*(1+IF($E40&lt;parametros!$I$3,parametros!$I$13,IF($E40&lt;parametros!$J$3,parametros!$J$13,parametros!$K$13))))))))</f>
        <v/>
      </c>
      <c r="BH40" s="58"/>
      <c r="BI40" s="66" t="str">
        <f>IF(BF$1="","",IF($B40="","",IF(BH40="","",IF(BI$2="ID/Crachá","ID?",IF(BF$3="Função","Função?",(BH40*$F40)*((1+IF($E40&lt;parametros!$S$3,parametros!$S$13,IF($E40&lt;parametros!$T$3,parametros!$T$13,parametros!$U$13)))-'1_geral'!$F40))))))</f>
        <v/>
      </c>
      <c r="BK40" s="43"/>
      <c r="BL40" s="64" t="str">
        <f>IF(BK$1="","",IF($B40="","",IF(BK40="","",IF(BN$2="ID/Crachá","ID?",IF(BK$3="Função","Função?",(BK40*$F40)*(1+IF($E40&lt;parametros!$I$3,parametros!$I$13,IF($E40&lt;parametros!$J$3,parametros!$J$13,parametros!$K$13))))))))</f>
        <v/>
      </c>
      <c r="BM40" s="58"/>
      <c r="BN40" s="66" t="str">
        <f>IF(BK$1="","",IF($B40="","",IF(BM40="","",IF(BN$2="ID/Crachá","ID?",IF(BK$3="Função","Função?",(BM40*$F40)*((1+IF($E40&lt;parametros!$S$3,parametros!$S$13,IF($E40&lt;parametros!$T$3,parametros!$T$13,parametros!$U$13)))-'1_geral'!$F40))))))</f>
        <v/>
      </c>
      <c r="BP40" s="43"/>
      <c r="BQ40" s="64" t="str">
        <f>IF(BP$1="","",IF($B40="","",IF(BP40="","",IF(BS$2="ID/Crachá","ID?",IF(BP$3="Função","Função?",(BP40*$F40)*(1+IF($E40&lt;parametros!$I$3,parametros!$I$13,IF($E40&lt;parametros!$J$3,parametros!$J$13,parametros!$K$13))))))))</f>
        <v/>
      </c>
      <c r="BR40" s="58"/>
      <c r="BS40" s="66" t="str">
        <f>IF(BP$1="","",IF($B40="","",IF(BR40="","",IF(BS$2="ID/Crachá","ID?",IF(BP$3="Função","Função?",(BR40*$F40)*((1+IF($E40&lt;parametros!$S$3,parametros!$S$13,IF($E40&lt;parametros!$T$3,parametros!$T$13,parametros!$U$13)))-'1_geral'!$F40))))))</f>
        <v/>
      </c>
      <c r="BU40" s="43"/>
      <c r="BV40" s="64" t="str">
        <f>IF(BU$1="","",IF($B40="","",IF(BU40="","",IF(BX$2="ID/Crachá","ID?",IF(BU$3="Função","Função?",(BU40*$F40)*(1+IF($E40&lt;parametros!$I$3,parametros!$I$13,IF($E40&lt;parametros!$J$3,parametros!$J$13,parametros!$K$13))))))))</f>
        <v/>
      </c>
      <c r="BW40" s="58"/>
      <c r="BX40" s="66" t="str">
        <f>IF(BU$1="","",IF($B40="","",IF(BW40="","",IF(BX$2="ID/Crachá","ID?",IF(BU$3="Função","Função?",(BW40*$F40)*((1+IF($E40&lt;parametros!$S$3,parametros!$S$13,IF($E40&lt;parametros!$T$3,parametros!$T$13,parametros!$U$13)))-'1_geral'!$F40))))))</f>
        <v/>
      </c>
      <c r="BZ40" s="43"/>
      <c r="CA40" s="64" t="str">
        <f>IF(BZ$1="","",IF($B40="","",IF(BZ40="","",IF(CC$2="ID/Crachá","ID?",IF(BZ$3="Função","Função?",(BZ40*$F40)*(1+IF($E40&lt;parametros!$I$3,parametros!$I$13,IF($E40&lt;parametros!$J$3,parametros!$J$13,parametros!$K$13))))))))</f>
        <v/>
      </c>
      <c r="CB40" s="58"/>
      <c r="CC40" s="66" t="str">
        <f>IF(BZ$1="","",IF($B40="","",IF(CB40="","",IF(CC$2="ID/Crachá","ID?",IF(BZ$3="Função","Função?",(CB40*$F40)*((1+IF($E40&lt;parametros!$S$3,parametros!$S$13,IF($E40&lt;parametros!$T$3,parametros!$T$13,parametros!$U$13)))-'1_geral'!$F40))))))</f>
        <v/>
      </c>
      <c r="CE40" s="43"/>
      <c r="CF40" s="64" t="str">
        <f>IF(CE$1="","",IF($B40="","",IF(CE40="","",IF(CH$2="ID/Crachá","ID?",IF(CE$3="Função","Função?",(CE40*$F40)*(1+IF($E40&lt;parametros!$I$3,parametros!$I$13,IF($E40&lt;parametros!$J$3,parametros!$J$13,parametros!$K$13))))))))</f>
        <v/>
      </c>
      <c r="CG40" s="58"/>
      <c r="CH40" s="66" t="str">
        <f>IF(CE$1="","",IF($B40="","",IF(CG40="","",IF(CH$2="ID/Crachá","ID?",IF(CE$3="Função","Função?",(CG40*$F40)*((1+IF($E40&lt;parametros!$S$3,parametros!$S$13,IF($E40&lt;parametros!$T$3,parametros!$T$13,parametros!$U$13)))-'1_geral'!$F40))))))</f>
        <v/>
      </c>
      <c r="CJ40" s="43"/>
      <c r="CK40" s="64" t="str">
        <f>IF(CJ$1="","",IF($B40="","",IF(CJ40="","",IF(CM$2="ID/Crachá","ID?",IF(CJ$3="Função","Função?",(CJ40*$F40)*(1+IF($E40&lt;parametros!$I$3,parametros!$I$13,IF($E40&lt;parametros!$J$3,parametros!$J$13,parametros!$K$13))))))))</f>
        <v/>
      </c>
      <c r="CL40" s="58"/>
      <c r="CM40" s="66" t="str">
        <f>IF(CJ$1="","",IF($B40="","",IF(CL40="","",IF(CM$2="ID/Crachá","ID?",IF(CJ$3="Função","Função?",(CL40*$F40)*((1+IF($E40&lt;parametros!$S$3,parametros!$S$13,IF($E40&lt;parametros!$T$3,parametros!$T$13,parametros!$U$13)))-'1_geral'!$F40))))))</f>
        <v/>
      </c>
      <c r="CO40" s="43"/>
      <c r="CP40" s="64" t="str">
        <f>IF(CO$1="","",IF($B40="","",IF(CO40="","",IF(CR$2="ID/Crachá","ID?",IF(CO$3="Função","Função?",(CO40*$F40)*(1+IF($E40&lt;parametros!$I$3,parametros!$I$13,IF($E40&lt;parametros!$J$3,parametros!$J$13,parametros!$K$13))))))))</f>
        <v/>
      </c>
      <c r="CQ40" s="58"/>
      <c r="CR40" s="66" t="str">
        <f>IF(CO$1="","",IF($B40="","",IF(CQ40="","",IF(CR$2="ID/Crachá","ID?",IF(CO$3="Função","Função?",(CQ40*$F40)*((1+IF($E40&lt;parametros!$S$3,parametros!$S$13,IF($E40&lt;parametros!$T$3,parametros!$T$13,parametros!$U$13)))-'1_geral'!$F40))))))</f>
        <v/>
      </c>
      <c r="CT40" s="43"/>
      <c r="CU40" s="64" t="str">
        <f>IF(CT$1="","",IF($B40="","",IF(CT40="","",IF(CW$2="ID/Crachá","ID?",IF(CT$3="Função","Função?",(CT40*$F40)*(1+IF($E40&lt;parametros!$I$3,parametros!$I$13,IF($E40&lt;parametros!$J$3,parametros!$J$13,parametros!$K$13))))))))</f>
        <v/>
      </c>
      <c r="CV40" s="58"/>
      <c r="CW40" s="66" t="str">
        <f>IF(CT$1="","",IF($B40="","",IF(CV40="","",IF(CW$2="ID/Crachá","ID?",IF(CT$3="Função","Função?",(CV40*$F40)*((1+IF($E40&lt;parametros!$S$3,parametros!$S$13,IF($E40&lt;parametros!$T$3,parametros!$T$13,parametros!$U$13)))-'1_geral'!$F40))))))</f>
        <v/>
      </c>
      <c r="CY40" s="43"/>
      <c r="CZ40" s="64" t="str">
        <f>IF(CY$1="","",IF($B40="","",IF(CY40="","",IF(DB$2="ID/Crachá","ID?",IF(CY$3="Função","Função?",(CY40*$F40)*(1+IF($E40&lt;parametros!$I$3,parametros!$I$13,IF($E40&lt;parametros!$J$3,parametros!$J$13,parametros!$K$13))))))))</f>
        <v/>
      </c>
      <c r="DA40" s="58"/>
      <c r="DB40" s="66" t="str">
        <f>IF(CY$1="","",IF($B40="","",IF(DA40="","",IF(DB$2="ID/Crachá","ID?",IF(CY$3="Função","Função?",(DA40*$F40)*((1+IF($E40&lt;parametros!$S$3,parametros!$S$13,IF($E40&lt;parametros!$T$3,parametros!$T$13,parametros!$U$13)))-'1_geral'!$F40))))))</f>
        <v/>
      </c>
      <c r="DD40" s="43"/>
      <c r="DE40" s="64" t="str">
        <f>IF(DD$1="","",IF($B40="","",IF(DD40="","",IF(DG$2="ID/Crachá","ID?",IF(DD$3="Função","Função?",(DD40*$F40)*(1+IF($E40&lt;parametros!$I$3,parametros!$I$13,IF($E40&lt;parametros!$J$3,parametros!$J$13,parametros!$K$13))))))))</f>
        <v/>
      </c>
      <c r="DF40" s="58"/>
      <c r="DG40" s="66" t="str">
        <f>IF(DD$1="","",IF($B40="","",IF(DF40="","",IF(DG$2="ID/Crachá","ID?",IF(DD$3="Função","Função?",(DF40*$F40)*((1+IF($E40&lt;parametros!$S$3,parametros!$S$13,IF($E40&lt;parametros!$T$3,parametros!$T$13,parametros!$U$13)))-'1_geral'!$F40))))))</f>
        <v/>
      </c>
      <c r="DI40" s="43"/>
      <c r="DJ40" s="64" t="str">
        <f>IF(DI$1="","",IF($B40="","",IF(DI40="","",IF(DL$2="ID/Crachá","ID?",IF(DI$3="Função","Função?",(DI40*$F40)*(1+IF($E40&lt;parametros!$I$3,parametros!$I$13,IF($E40&lt;parametros!$J$3,parametros!$J$13,parametros!$K$13))))))))</f>
        <v/>
      </c>
      <c r="DK40" s="58"/>
      <c r="DL40" s="66" t="str">
        <f>IF(DI$1="","",IF($B40="","",IF(DK40="","",IF(DL$2="ID/Crachá","ID?",IF(DI$3="Função","Função?",(DK40*$F40)*((1+IF($E40&lt;parametros!$S$3,parametros!$S$13,IF($E40&lt;parametros!$T$3,parametros!$T$13,parametros!$U$13)))-'1_geral'!$F40))))))</f>
        <v/>
      </c>
      <c r="DN40" s="43"/>
      <c r="DO40" s="64" t="str">
        <f>IF(DN$1="","",IF($B40="","",IF(DN40="","",IF(DQ$2="ID/Crachá","ID?",IF(DN$3="Função","Função?",(DN40*$F40)*(1+IF($E40&lt;parametros!$I$3,parametros!$I$13,IF($E40&lt;parametros!$J$3,parametros!$J$13,parametros!$K$13))))))))</f>
        <v/>
      </c>
      <c r="DP40" s="58"/>
      <c r="DQ40" s="66" t="str">
        <f>IF(DN$1="","",IF($B40="","",IF(DP40="","",IF(DQ$2="ID/Crachá","ID?",IF(DN$3="Função","Função?",(DP40*$F40)*((1+IF($E40&lt;parametros!$S$3,parametros!$S$13,IF($E40&lt;parametros!$T$3,parametros!$T$13,parametros!$U$13)))-'1_geral'!$F40))))))</f>
        <v/>
      </c>
      <c r="DS40" s="43"/>
      <c r="DT40" s="64" t="str">
        <f>IF(DS$1="","",IF($B40="","",IF(DS40="","",IF(DV$2="ID/Crachá","ID?",IF(DS$3="Função","Função?",(DS40*$F40)*(1+IF($E40&lt;parametros!$I$3,parametros!$I$13,IF($E40&lt;parametros!$J$3,parametros!$J$13,parametros!$K$13))))))))</f>
        <v/>
      </c>
      <c r="DU40" s="58"/>
      <c r="DV40" s="66" t="str">
        <f>IF(DS$1="","",IF($B40="","",IF(DU40="","",IF(DV$2="ID/Crachá","ID?",IF(DS$3="Função","Função?",(DU40*$F40)*((1+IF($E40&lt;parametros!$S$3,parametros!$S$13,IF($E40&lt;parametros!$T$3,parametros!$T$13,parametros!$U$13)))-'1_geral'!$F40))))))</f>
        <v/>
      </c>
      <c r="DX40" s="43"/>
      <c r="DY40" s="64" t="str">
        <f>IF(DX$1="","",IF($B40="","",IF(DX40="","",IF(EA$2="ID/Crachá","ID?",IF(DX$3="Função","Função?",(DX40*$F40)*(1+IF($E40&lt;parametros!$I$3,parametros!$I$13,IF($E40&lt;parametros!$J$3,parametros!$J$13,parametros!$K$13))))))))</f>
        <v/>
      </c>
      <c r="DZ40" s="58"/>
      <c r="EA40" s="66" t="str">
        <f>IF(DX$1="","",IF($B40="","",IF(DZ40="","",IF(EA$2="ID/Crachá","ID?",IF(DX$3="Função","Função?",(DZ40*$F40)*((1+IF($E40&lt;parametros!$S$3,parametros!$S$13,IF($E40&lt;parametros!$T$3,parametros!$T$13,parametros!$U$13)))-'1_geral'!$F40))))))</f>
        <v/>
      </c>
      <c r="EC40" s="43"/>
      <c r="ED40" s="64" t="str">
        <f>IF(EC$1="","",IF($B40="","",IF(EC40="","",IF(EF$2="ID/Crachá","ID?",IF(EC$3="Função","Função?",(EC40*$F40)*(1+IF($E40&lt;parametros!$I$3,parametros!$I$13,IF($E40&lt;parametros!$J$3,parametros!$J$13,parametros!$K$13))))))))</f>
        <v/>
      </c>
      <c r="EE40" s="58"/>
      <c r="EF40" s="66" t="str">
        <f>IF(EC$1="","",IF($B40="","",IF(EE40="","",IF(EF$2="ID/Crachá","ID?",IF(EC$3="Função","Função?",(EE40*$F40)*((1+IF($E40&lt;parametros!$S$3,parametros!$S$13,IF($E40&lt;parametros!$T$3,parametros!$T$13,parametros!$U$13)))-'1_geral'!$F40))))))</f>
        <v/>
      </c>
      <c r="EH40" s="43"/>
      <c r="EI40" s="64" t="str">
        <f>IF(EH$1="","",IF($B40="","",IF(EH40="","",IF(EK$2="ID/Crachá","ID?",IF(EH$3="Função","Função?",(EH40*$F40)*(1+IF($E40&lt;parametros!$I$3,parametros!$I$13,IF($E40&lt;parametros!$J$3,parametros!$J$13,parametros!$K$13))))))))</f>
        <v/>
      </c>
      <c r="EJ40" s="58"/>
      <c r="EK40" s="66" t="str">
        <f>IF(EH$1="","",IF($B40="","",IF(EJ40="","",IF(EK$2="ID/Crachá","ID?",IF(EH$3="Função","Função?",(EJ40*$F40)*((1+IF($E40&lt;parametros!$S$3,parametros!$S$13,IF($E40&lt;parametros!$T$3,parametros!$T$13,parametros!$U$13)))-'1_geral'!$F40))))))</f>
        <v/>
      </c>
      <c r="EM40" s="43"/>
      <c r="EN40" s="64" t="str">
        <f>IF(EM$1="","",IF($B40="","",IF(EM40="","",IF(EP$2="ID/Crachá","ID?",IF(EM$3="Função","Função?",(EM40*$F40)*(1+IF($E40&lt;parametros!$I$3,parametros!$I$13,IF($E40&lt;parametros!$J$3,parametros!$J$13,parametros!$K$13))))))))</f>
        <v/>
      </c>
      <c r="EO40" s="58"/>
      <c r="EP40" s="66" t="str">
        <f>IF(EM$1="","",IF($B40="","",IF(EO40="","",IF(EP$2="ID/Crachá","ID?",IF(EM$3="Função","Função?",(EO40*$F40)*((1+IF($E40&lt;parametros!$S$3,parametros!$S$13,IF($E40&lt;parametros!$T$3,parametros!$T$13,parametros!$U$13)))-'1_geral'!$F40))))))</f>
        <v/>
      </c>
      <c r="ER40" s="43"/>
      <c r="ES40" s="64" t="str">
        <f>IF(ER$1="","",IF($B40="","",IF(ER40="","",IF(EU$2="ID/Crachá","ID?",IF(ER$3="Função","Função?",(ER40*$F40)*(1+IF($E40&lt;parametros!$I$3,parametros!$I$13,IF($E40&lt;parametros!$J$3,parametros!$J$13,parametros!$K$13))))))))</f>
        <v/>
      </c>
      <c r="ET40" s="58"/>
      <c r="EU40" s="66" t="str">
        <f>IF(ER$1="","",IF($B40="","",IF(ET40="","",IF(EU$2="ID/Crachá","ID?",IF(ER$3="Função","Função?",(ET40*$F40)*((1+IF($E40&lt;parametros!$S$3,parametros!$S$13,IF($E40&lt;parametros!$T$3,parametros!$T$13,parametros!$U$13)))-'1_geral'!$F40))))))</f>
        <v/>
      </c>
      <c r="EW40" s="43"/>
      <c r="EX40" s="64" t="str">
        <f>IF(EW$1="","",IF($B40="","",IF(EW40="","",IF(EZ$2="ID/Crachá","ID?",IF(EW$3="Função","Função?",(EW40*$F40)*(1+IF($E40&lt;parametros!$I$3,parametros!$I$13,IF($E40&lt;parametros!$J$3,parametros!$J$13,parametros!$K$13))))))))</f>
        <v/>
      </c>
      <c r="EY40" s="58"/>
      <c r="EZ40" s="66" t="str">
        <f>IF(EW$1="","",IF($B40="","",IF(EY40="","",IF(EZ$2="ID/Crachá","ID?",IF(EW$3="Função","Função?",(EY40*$F40)*((1+IF($E40&lt;parametros!$S$3,parametros!$S$13,IF($E40&lt;parametros!$T$3,parametros!$T$13,parametros!$U$13)))-'1_geral'!$F40))))))</f>
        <v/>
      </c>
      <c r="FB40" s="43"/>
      <c r="FC40" s="64" t="str">
        <f>IF(FB$1="","",IF($B40="","",IF(FB40="","",IF(FE$2="ID/Crachá","ID?",IF(FB$3="Função","Função?",(FB40*$F40)*(1+IF($E40&lt;parametros!$I$3,parametros!$I$13,IF($E40&lt;parametros!$J$3,parametros!$J$13,parametros!$K$13))))))))</f>
        <v/>
      </c>
      <c r="FD40" s="58"/>
      <c r="FE40" s="66" t="str">
        <f>IF(FB$1="","",IF($B40="","",IF(FD40="","",IF(FE$2="ID/Crachá","ID?",IF(FB$3="Função","Função?",(FD40*$F40)*((1+IF($E40&lt;parametros!$S$3,parametros!$S$13,IF($E40&lt;parametros!$T$3,parametros!$T$13,parametros!$U$13)))-'1_geral'!$F40))))))</f>
        <v/>
      </c>
      <c r="FG40" s="81" t="str">
        <f t="shared" si="8"/>
        <v/>
      </c>
      <c r="FH40" s="103" t="str">
        <f t="shared" si="3"/>
        <v/>
      </c>
      <c r="FI40" s="73" t="str">
        <f t="shared" si="9"/>
        <v/>
      </c>
      <c r="FJ40" s="85" t="str">
        <f t="shared" si="4"/>
        <v/>
      </c>
      <c r="FK40" s="255" t="str">
        <f t="shared" si="10"/>
        <v/>
      </c>
      <c r="FL40" s="1"/>
    </row>
    <row r="41" spans="1:168" ht="15" customHeight="1" x14ac:dyDescent="0.25">
      <c r="A41" s="325" t="str">
        <f>IF('1_geral'!D41="","",'1_geral'!A41)</f>
        <v/>
      </c>
      <c r="B41" s="114" t="str">
        <f>IF('1_geral'!D41="","",'1_geral'!D41)</f>
        <v/>
      </c>
      <c r="C41" s="349" t="str">
        <f>IF(B41="","",1/VLOOKUP('1_geral'!G41,apoio!P:X,9,0))</f>
        <v/>
      </c>
      <c r="D41" s="351" t="str">
        <f>IF(B41="","",'1_geral'!J41)</f>
        <v/>
      </c>
      <c r="E41" s="473" t="str">
        <f>IF(B41="","",'1_geral'!M41*'1_geral'!L41)</f>
        <v/>
      </c>
      <c r="F41" s="351" t="str">
        <f>IF(B41="","",D41*E41*C41*'1_geral'!N41)</f>
        <v/>
      </c>
      <c r="G41" s="351" t="str">
        <f t="shared" si="5"/>
        <v/>
      </c>
      <c r="H41" s="61" t="str">
        <f t="shared" si="6"/>
        <v/>
      </c>
      <c r="I41" s="350" t="str">
        <f t="shared" si="7"/>
        <v/>
      </c>
      <c r="J41" s="67" t="str">
        <f t="shared" si="1"/>
        <v/>
      </c>
      <c r="K41" s="61" t="str">
        <f t="shared" si="2"/>
        <v/>
      </c>
      <c r="M41" s="63"/>
      <c r="N41" s="31" t="str">
        <f>IF(M$1="","",IF($B41="","",IF(M41="","",IF(P$2="ID/Crachá","ID?",IF(M$3="Função","Função?",(M41*$F41)*(1+IF($E41&lt;parametros!$I$3,parametros!$I$13,IF($E41&lt;parametros!$J$3,parametros!$J$13,parametros!$K$13))))))))</f>
        <v/>
      </c>
      <c r="O41" s="57"/>
      <c r="P41" s="31" t="str">
        <f>IF(M$1="","",IF($B41="","",IF(O41="","",IF(P$2="ID/Crachá","ID?",IF(M$3="Função","Função?",(O41*$F41)*((1+IF($E41&lt;parametros!$S$3,parametros!$S$13,IF($E41&lt;parametros!$T$3,parametros!$T$13,parametros!$U$13)))-'1_geral'!$F41))))))</f>
        <v/>
      </c>
      <c r="R41" s="63"/>
      <c r="S41" s="31" t="str">
        <f>IF(R$1="","",IF($B41="","",IF(R41="","",IF(U$2="ID/Crachá","ID?",IF(R$3="Função","Função?",(R41*$F41)*(1+IF($E41&lt;parametros!$I$3,parametros!$I$13,IF($E41&lt;parametros!$J$3,parametros!$J$13,parametros!$K$13))))))))</f>
        <v/>
      </c>
      <c r="T41" s="57"/>
      <c r="U41" s="31" t="str">
        <f>IF(R$1="","",IF($B41="","",IF(T41="","",IF(U$2="ID/Crachá","ID?",IF(R$3="Função","Função?",(T41*$F41)*((1+IF($E41&lt;parametros!$S$3,parametros!$S$13,IF($E41&lt;parametros!$T$3,parametros!$T$13,parametros!$U$13)))-'1_geral'!$F41))))))</f>
        <v/>
      </c>
      <c r="W41" s="63"/>
      <c r="X41" s="31" t="str">
        <f>IF(W$1="","",IF($B41="","",IF(W41="","",IF(Z$2="ID/Crachá","ID?",IF(W$3="Função","Função?",(W41*$F41)*(1+IF($E41&lt;parametros!$I$3,parametros!$I$13,IF($E41&lt;parametros!$J$3,parametros!$J$13,parametros!$K$13))))))))</f>
        <v/>
      </c>
      <c r="Y41" s="57"/>
      <c r="Z41" s="31" t="str">
        <f>IF(W$1="","",IF($B41="","",IF(Y41="","",IF(Z$2="ID/Crachá","ID?",IF(W$3="Função","Função?",(Y41*$F41)*((1+IF($E41&lt;parametros!$S$3,parametros!$S$13,IF($E41&lt;parametros!$T$3,parametros!$T$13,parametros!$U$13)))-'1_geral'!$F41))))))</f>
        <v/>
      </c>
      <c r="AB41" s="63"/>
      <c r="AC41" s="31" t="str">
        <f>IF(AB$1="","",IF($B41="","",IF(AB41="","",IF(AE$2="ID/Crachá","ID?",IF(AB$3="Função","Função?",(AB41*$F41)*(1+IF($E41&lt;parametros!$I$3,parametros!$I$13,IF($E41&lt;parametros!$J$3,parametros!$J$13,parametros!$K$13))))))))</f>
        <v/>
      </c>
      <c r="AD41" s="57"/>
      <c r="AE41" s="31" t="str">
        <f>IF(AB$1="","",IF($B41="","",IF(AD41="","",IF(AE$2="ID/Crachá","ID?",IF(AB$3="Função","Função?",(AD41*$F41)*((1+IF($E41&lt;parametros!$S$3,parametros!$S$13,IF($E41&lt;parametros!$T$3,parametros!$T$13,parametros!$U$13)))-'1_geral'!$F41))))))</f>
        <v/>
      </c>
      <c r="AG41" s="63"/>
      <c r="AH41" s="31" t="str">
        <f>IF(AG$1="","",IF($B41="","",IF(AG41="","",IF(AJ$2="ID/Crachá","ID?",IF(AG$3="Função","Função?",(AG41*$F41)*(1+IF($E41&lt;parametros!$I$3,parametros!$I$13,IF($E41&lt;parametros!$J$3,parametros!$J$13,parametros!$K$13))))))))</f>
        <v/>
      </c>
      <c r="AI41" s="57"/>
      <c r="AJ41" s="31" t="str">
        <f>IF(AG$1="","",IF($B41="","",IF(AI41="","",IF(AJ$2="ID/Crachá","ID?",IF(AG$3="Função","Função?",(AI41*$F41)*((1+IF($E41&lt;parametros!$S$3,parametros!$S$13,IF($E41&lt;parametros!$T$3,parametros!$T$13,parametros!$U$13)))-'1_geral'!$F41))))))</f>
        <v/>
      </c>
      <c r="AL41" s="63"/>
      <c r="AM41" s="31" t="str">
        <f>IF(AL$1="","",IF($B41="","",IF(AL41="","",IF(AO$2="ID/Crachá","ID?",IF(AL$3="Função","Função?",(AL41*$F41)*(1+IF($E41&lt;parametros!$I$3,parametros!$I$13,IF($E41&lt;parametros!$J$3,parametros!$J$13,parametros!$K$13))))))))</f>
        <v/>
      </c>
      <c r="AN41" s="57"/>
      <c r="AO41" s="31" t="str">
        <f>IF(AL$1="","",IF($B41="","",IF(AN41="","",IF(AO$2="ID/Crachá","ID?",IF(AL$3="Função","Função?",(AN41*$F41)*((1+IF($E41&lt;parametros!$S$3,parametros!$S$13,IF($E41&lt;parametros!$T$3,parametros!$T$13,parametros!$U$13)))-'1_geral'!$F41))))))</f>
        <v/>
      </c>
      <c r="AQ41" s="63"/>
      <c r="AR41" s="31" t="str">
        <f>IF(AQ$1="","",IF($B41="","",IF(AQ41="","",IF(AT$2="ID/Crachá","ID?",IF(AQ$3="Função","Função?",(AQ41*$F41)*(1+IF($E41&lt;parametros!$I$3,parametros!$I$13,IF($E41&lt;parametros!$J$3,parametros!$J$13,parametros!$K$13))))))))</f>
        <v/>
      </c>
      <c r="AS41" s="57"/>
      <c r="AT41" s="31" t="str">
        <f>IF(AQ$1="","",IF($B41="","",IF(AS41="","",IF(AT$2="ID/Crachá","ID?",IF(AQ$3="Função","Função?",(AS41*$F41)*((1+IF($E41&lt;parametros!$S$3,parametros!$S$13,IF($E41&lt;parametros!$T$3,parametros!$T$13,parametros!$U$13)))-'1_geral'!$F41))))))</f>
        <v/>
      </c>
      <c r="AV41" s="63"/>
      <c r="AW41" s="31" t="str">
        <f>IF(AV$1="","",IF($B41="","",IF(AV41="","",IF(AY$2="ID/Crachá","ID?",IF(AV$3="Função","Função?",(AV41*$F41)*(1+IF($E41&lt;parametros!$I$3,parametros!$I$13,IF($E41&lt;parametros!$J$3,parametros!$J$13,parametros!$K$13))))))))</f>
        <v/>
      </c>
      <c r="AX41" s="57"/>
      <c r="AY41" s="31" t="str">
        <f>IF(AV$1="","",IF($B41="","",IF(AX41="","",IF(AY$2="ID/Crachá","ID?",IF(AV$3="Função","Função?",(AX41*$F41)*((1+IF($E41&lt;parametros!$S$3,parametros!$S$13,IF($E41&lt;parametros!$T$3,parametros!$T$13,parametros!$U$13)))-'1_geral'!$F41))))))</f>
        <v/>
      </c>
      <c r="BA41" s="63"/>
      <c r="BB41" s="31" t="str">
        <f>IF(BA$1="","",IF($B41="","",IF(BA41="","",IF(BD$2="ID/Crachá","ID?",IF(BA$3="Função","Função?",(BA41*$F41)*(1+IF($E41&lt;parametros!$I$3,parametros!$I$13,IF($E41&lt;parametros!$J$3,parametros!$J$13,parametros!$K$13))))))))</f>
        <v/>
      </c>
      <c r="BC41" s="57"/>
      <c r="BD41" s="31" t="str">
        <f>IF(BA$1="","",IF($B41="","",IF(BC41="","",IF(BD$2="ID/Crachá","ID?",IF(BA$3="Função","Função?",(BC41*$F41)*((1+IF($E41&lt;parametros!$S$3,parametros!$S$13,IF($E41&lt;parametros!$T$3,parametros!$T$13,parametros!$U$13)))-'1_geral'!$F41))))))</f>
        <v/>
      </c>
      <c r="BF41" s="63"/>
      <c r="BG41" s="31" t="str">
        <f>IF(BF$1="","",IF($B41="","",IF(BF41="","",IF(BI$2="ID/Crachá","ID?",IF(BF$3="Função","Função?",(BF41*$F41)*(1+IF($E41&lt;parametros!$I$3,parametros!$I$13,IF($E41&lt;parametros!$J$3,parametros!$J$13,parametros!$K$13))))))))</f>
        <v/>
      </c>
      <c r="BH41" s="57"/>
      <c r="BI41" s="31" t="str">
        <f>IF(BF$1="","",IF($B41="","",IF(BH41="","",IF(BI$2="ID/Crachá","ID?",IF(BF$3="Função","Função?",(BH41*$F41)*((1+IF($E41&lt;parametros!$S$3,parametros!$S$13,IF($E41&lt;parametros!$T$3,parametros!$T$13,parametros!$U$13)))-'1_geral'!$F41))))))</f>
        <v/>
      </c>
      <c r="BK41" s="63"/>
      <c r="BL41" s="31" t="str">
        <f>IF(BK$1="","",IF($B41="","",IF(BK41="","",IF(BN$2="ID/Crachá","ID?",IF(BK$3="Função","Função?",(BK41*$F41)*(1+IF($E41&lt;parametros!$I$3,parametros!$I$13,IF($E41&lt;parametros!$J$3,parametros!$J$13,parametros!$K$13))))))))</f>
        <v/>
      </c>
      <c r="BM41" s="57"/>
      <c r="BN41" s="31" t="str">
        <f>IF(BK$1="","",IF($B41="","",IF(BM41="","",IF(BN$2="ID/Crachá","ID?",IF(BK$3="Função","Função?",(BM41*$F41)*((1+IF($E41&lt;parametros!$S$3,parametros!$S$13,IF($E41&lt;parametros!$T$3,parametros!$T$13,parametros!$U$13)))-'1_geral'!$F41))))))</f>
        <v/>
      </c>
      <c r="BP41" s="63"/>
      <c r="BQ41" s="31" t="str">
        <f>IF(BP$1="","",IF($B41="","",IF(BP41="","",IF(BS$2="ID/Crachá","ID?",IF(BP$3="Função","Função?",(BP41*$F41)*(1+IF($E41&lt;parametros!$I$3,parametros!$I$13,IF($E41&lt;parametros!$J$3,parametros!$J$13,parametros!$K$13))))))))</f>
        <v/>
      </c>
      <c r="BR41" s="57"/>
      <c r="BS41" s="31" t="str">
        <f>IF(BP$1="","",IF($B41="","",IF(BR41="","",IF(BS$2="ID/Crachá","ID?",IF(BP$3="Função","Função?",(BR41*$F41)*((1+IF($E41&lt;parametros!$S$3,parametros!$S$13,IF($E41&lt;parametros!$T$3,parametros!$T$13,parametros!$U$13)))-'1_geral'!$F41))))))</f>
        <v/>
      </c>
      <c r="BU41" s="63"/>
      <c r="BV41" s="31" t="str">
        <f>IF(BU$1="","",IF($B41="","",IF(BU41="","",IF(BX$2="ID/Crachá","ID?",IF(BU$3="Função","Função?",(BU41*$F41)*(1+IF($E41&lt;parametros!$I$3,parametros!$I$13,IF($E41&lt;parametros!$J$3,parametros!$J$13,parametros!$K$13))))))))</f>
        <v/>
      </c>
      <c r="BW41" s="57"/>
      <c r="BX41" s="31" t="str">
        <f>IF(BU$1="","",IF($B41="","",IF(BW41="","",IF(BX$2="ID/Crachá","ID?",IF(BU$3="Função","Função?",(BW41*$F41)*((1+IF($E41&lt;parametros!$S$3,parametros!$S$13,IF($E41&lt;parametros!$T$3,parametros!$T$13,parametros!$U$13)))-'1_geral'!$F41))))))</f>
        <v/>
      </c>
      <c r="BZ41" s="63"/>
      <c r="CA41" s="31" t="str">
        <f>IF(BZ$1="","",IF($B41="","",IF(BZ41="","",IF(CC$2="ID/Crachá","ID?",IF(BZ$3="Função","Função?",(BZ41*$F41)*(1+IF($E41&lt;parametros!$I$3,parametros!$I$13,IF($E41&lt;parametros!$J$3,parametros!$J$13,parametros!$K$13))))))))</f>
        <v/>
      </c>
      <c r="CB41" s="57"/>
      <c r="CC41" s="31" t="str">
        <f>IF(BZ$1="","",IF($B41="","",IF(CB41="","",IF(CC$2="ID/Crachá","ID?",IF(BZ$3="Função","Função?",(CB41*$F41)*((1+IF($E41&lt;parametros!$S$3,parametros!$S$13,IF($E41&lt;parametros!$T$3,parametros!$T$13,parametros!$U$13)))-'1_geral'!$F41))))))</f>
        <v/>
      </c>
      <c r="CE41" s="63"/>
      <c r="CF41" s="31" t="str">
        <f>IF(CE$1="","",IF($B41="","",IF(CE41="","",IF(CH$2="ID/Crachá","ID?",IF(CE$3="Função","Função?",(CE41*$F41)*(1+IF($E41&lt;parametros!$I$3,parametros!$I$13,IF($E41&lt;parametros!$J$3,parametros!$J$13,parametros!$K$13))))))))</f>
        <v/>
      </c>
      <c r="CG41" s="57"/>
      <c r="CH41" s="31" t="str">
        <f>IF(CE$1="","",IF($B41="","",IF(CG41="","",IF(CH$2="ID/Crachá","ID?",IF(CE$3="Função","Função?",(CG41*$F41)*((1+IF($E41&lt;parametros!$S$3,parametros!$S$13,IF($E41&lt;parametros!$T$3,parametros!$T$13,parametros!$U$13)))-'1_geral'!$F41))))))</f>
        <v/>
      </c>
      <c r="CJ41" s="63"/>
      <c r="CK41" s="31" t="str">
        <f>IF(CJ$1="","",IF($B41="","",IF(CJ41="","",IF(CM$2="ID/Crachá","ID?",IF(CJ$3="Função","Função?",(CJ41*$F41)*(1+IF($E41&lt;parametros!$I$3,parametros!$I$13,IF($E41&lt;parametros!$J$3,parametros!$J$13,parametros!$K$13))))))))</f>
        <v/>
      </c>
      <c r="CL41" s="57"/>
      <c r="CM41" s="31" t="str">
        <f>IF(CJ$1="","",IF($B41="","",IF(CL41="","",IF(CM$2="ID/Crachá","ID?",IF(CJ$3="Função","Função?",(CL41*$F41)*((1+IF($E41&lt;parametros!$S$3,parametros!$S$13,IF($E41&lt;parametros!$T$3,parametros!$T$13,parametros!$U$13)))-'1_geral'!$F41))))))</f>
        <v/>
      </c>
      <c r="CO41" s="63"/>
      <c r="CP41" s="31" t="str">
        <f>IF(CO$1="","",IF($B41="","",IF(CO41="","",IF(CR$2="ID/Crachá","ID?",IF(CO$3="Função","Função?",(CO41*$F41)*(1+IF($E41&lt;parametros!$I$3,parametros!$I$13,IF($E41&lt;parametros!$J$3,parametros!$J$13,parametros!$K$13))))))))</f>
        <v/>
      </c>
      <c r="CQ41" s="57"/>
      <c r="CR41" s="31" t="str">
        <f>IF(CO$1="","",IF($B41="","",IF(CQ41="","",IF(CR$2="ID/Crachá","ID?",IF(CO$3="Função","Função?",(CQ41*$F41)*((1+IF($E41&lt;parametros!$S$3,parametros!$S$13,IF($E41&lt;parametros!$T$3,parametros!$T$13,parametros!$U$13)))-'1_geral'!$F41))))))</f>
        <v/>
      </c>
      <c r="CT41" s="63"/>
      <c r="CU41" s="31" t="str">
        <f>IF(CT$1="","",IF($B41="","",IF(CT41="","",IF(CW$2="ID/Crachá","ID?",IF(CT$3="Função","Função?",(CT41*$F41)*(1+IF($E41&lt;parametros!$I$3,parametros!$I$13,IF($E41&lt;parametros!$J$3,parametros!$J$13,parametros!$K$13))))))))</f>
        <v/>
      </c>
      <c r="CV41" s="57"/>
      <c r="CW41" s="31" t="str">
        <f>IF(CT$1="","",IF($B41="","",IF(CV41="","",IF(CW$2="ID/Crachá","ID?",IF(CT$3="Função","Função?",(CV41*$F41)*((1+IF($E41&lt;parametros!$S$3,parametros!$S$13,IF($E41&lt;parametros!$T$3,parametros!$T$13,parametros!$U$13)))-'1_geral'!$F41))))))</f>
        <v/>
      </c>
      <c r="CY41" s="63"/>
      <c r="CZ41" s="31" t="str">
        <f>IF(CY$1="","",IF($B41="","",IF(CY41="","",IF(DB$2="ID/Crachá","ID?",IF(CY$3="Função","Função?",(CY41*$F41)*(1+IF($E41&lt;parametros!$I$3,parametros!$I$13,IF($E41&lt;parametros!$J$3,parametros!$J$13,parametros!$K$13))))))))</f>
        <v/>
      </c>
      <c r="DA41" s="57"/>
      <c r="DB41" s="31" t="str">
        <f>IF(CY$1="","",IF($B41="","",IF(DA41="","",IF(DB$2="ID/Crachá","ID?",IF(CY$3="Função","Função?",(DA41*$F41)*((1+IF($E41&lt;parametros!$S$3,parametros!$S$13,IF($E41&lt;parametros!$T$3,parametros!$T$13,parametros!$U$13)))-'1_geral'!$F41))))))</f>
        <v/>
      </c>
      <c r="DD41" s="63"/>
      <c r="DE41" s="31" t="str">
        <f>IF(DD$1="","",IF($B41="","",IF(DD41="","",IF(DG$2="ID/Crachá","ID?",IF(DD$3="Função","Função?",(DD41*$F41)*(1+IF($E41&lt;parametros!$I$3,parametros!$I$13,IF($E41&lt;parametros!$J$3,parametros!$J$13,parametros!$K$13))))))))</f>
        <v/>
      </c>
      <c r="DF41" s="57"/>
      <c r="DG41" s="31" t="str">
        <f>IF(DD$1="","",IF($B41="","",IF(DF41="","",IF(DG$2="ID/Crachá","ID?",IF(DD$3="Função","Função?",(DF41*$F41)*((1+IF($E41&lt;parametros!$S$3,parametros!$S$13,IF($E41&lt;parametros!$T$3,parametros!$T$13,parametros!$U$13)))-'1_geral'!$F41))))))</f>
        <v/>
      </c>
      <c r="DI41" s="63"/>
      <c r="DJ41" s="31" t="str">
        <f>IF(DI$1="","",IF($B41="","",IF(DI41="","",IF(DL$2="ID/Crachá","ID?",IF(DI$3="Função","Função?",(DI41*$F41)*(1+IF($E41&lt;parametros!$I$3,parametros!$I$13,IF($E41&lt;parametros!$J$3,parametros!$J$13,parametros!$K$13))))))))</f>
        <v/>
      </c>
      <c r="DK41" s="57"/>
      <c r="DL41" s="31" t="str">
        <f>IF(DI$1="","",IF($B41="","",IF(DK41="","",IF(DL$2="ID/Crachá","ID?",IF(DI$3="Função","Função?",(DK41*$F41)*((1+IF($E41&lt;parametros!$S$3,parametros!$S$13,IF($E41&lt;parametros!$T$3,parametros!$T$13,parametros!$U$13)))-'1_geral'!$F41))))))</f>
        <v/>
      </c>
      <c r="DN41" s="63"/>
      <c r="DO41" s="31" t="str">
        <f>IF(DN$1="","",IF($B41="","",IF(DN41="","",IF(DQ$2="ID/Crachá","ID?",IF(DN$3="Função","Função?",(DN41*$F41)*(1+IF($E41&lt;parametros!$I$3,parametros!$I$13,IF($E41&lt;parametros!$J$3,parametros!$J$13,parametros!$K$13))))))))</f>
        <v/>
      </c>
      <c r="DP41" s="57"/>
      <c r="DQ41" s="31" t="str">
        <f>IF(DN$1="","",IF($B41="","",IF(DP41="","",IF(DQ$2="ID/Crachá","ID?",IF(DN$3="Função","Função?",(DP41*$F41)*((1+IF($E41&lt;parametros!$S$3,parametros!$S$13,IF($E41&lt;parametros!$T$3,parametros!$T$13,parametros!$U$13)))-'1_geral'!$F41))))))</f>
        <v/>
      </c>
      <c r="DS41" s="63"/>
      <c r="DT41" s="31" t="str">
        <f>IF(DS$1="","",IF($B41="","",IF(DS41="","",IF(DV$2="ID/Crachá","ID?",IF(DS$3="Função","Função?",(DS41*$F41)*(1+IF($E41&lt;parametros!$I$3,parametros!$I$13,IF($E41&lt;parametros!$J$3,parametros!$J$13,parametros!$K$13))))))))</f>
        <v/>
      </c>
      <c r="DU41" s="57"/>
      <c r="DV41" s="31" t="str">
        <f>IF(DS$1="","",IF($B41="","",IF(DU41="","",IF(DV$2="ID/Crachá","ID?",IF(DS$3="Função","Função?",(DU41*$F41)*((1+IF($E41&lt;parametros!$S$3,parametros!$S$13,IF($E41&lt;parametros!$T$3,parametros!$T$13,parametros!$U$13)))-'1_geral'!$F41))))))</f>
        <v/>
      </c>
      <c r="DX41" s="63"/>
      <c r="DY41" s="31" t="str">
        <f>IF(DX$1="","",IF($B41="","",IF(DX41="","",IF(EA$2="ID/Crachá","ID?",IF(DX$3="Função","Função?",(DX41*$F41)*(1+IF($E41&lt;parametros!$I$3,parametros!$I$13,IF($E41&lt;parametros!$J$3,parametros!$J$13,parametros!$K$13))))))))</f>
        <v/>
      </c>
      <c r="DZ41" s="57"/>
      <c r="EA41" s="31" t="str">
        <f>IF(DX$1="","",IF($B41="","",IF(DZ41="","",IF(EA$2="ID/Crachá","ID?",IF(DX$3="Função","Função?",(DZ41*$F41)*((1+IF($E41&lt;parametros!$S$3,parametros!$S$13,IF($E41&lt;parametros!$T$3,parametros!$T$13,parametros!$U$13)))-'1_geral'!$F41))))))</f>
        <v/>
      </c>
      <c r="EC41" s="63"/>
      <c r="ED41" s="31" t="str">
        <f>IF(EC$1="","",IF($B41="","",IF(EC41="","",IF(EF$2="ID/Crachá","ID?",IF(EC$3="Função","Função?",(EC41*$F41)*(1+IF($E41&lt;parametros!$I$3,parametros!$I$13,IF($E41&lt;parametros!$J$3,parametros!$J$13,parametros!$K$13))))))))</f>
        <v/>
      </c>
      <c r="EE41" s="57"/>
      <c r="EF41" s="31" t="str">
        <f>IF(EC$1="","",IF($B41="","",IF(EE41="","",IF(EF$2="ID/Crachá","ID?",IF(EC$3="Função","Função?",(EE41*$F41)*((1+IF($E41&lt;parametros!$S$3,parametros!$S$13,IF($E41&lt;parametros!$T$3,parametros!$T$13,parametros!$U$13)))-'1_geral'!$F41))))))</f>
        <v/>
      </c>
      <c r="EH41" s="63"/>
      <c r="EI41" s="31" t="str">
        <f>IF(EH$1="","",IF($B41="","",IF(EH41="","",IF(EK$2="ID/Crachá","ID?",IF(EH$3="Função","Função?",(EH41*$F41)*(1+IF($E41&lt;parametros!$I$3,parametros!$I$13,IF($E41&lt;parametros!$J$3,parametros!$J$13,parametros!$K$13))))))))</f>
        <v/>
      </c>
      <c r="EJ41" s="57"/>
      <c r="EK41" s="31" t="str">
        <f>IF(EH$1="","",IF($B41="","",IF(EJ41="","",IF(EK$2="ID/Crachá","ID?",IF(EH$3="Função","Função?",(EJ41*$F41)*((1+IF($E41&lt;parametros!$S$3,parametros!$S$13,IF($E41&lt;parametros!$T$3,parametros!$T$13,parametros!$U$13)))-'1_geral'!$F41))))))</f>
        <v/>
      </c>
      <c r="EM41" s="63"/>
      <c r="EN41" s="31" t="str">
        <f>IF(EM$1="","",IF($B41="","",IF(EM41="","",IF(EP$2="ID/Crachá","ID?",IF(EM$3="Função","Função?",(EM41*$F41)*(1+IF($E41&lt;parametros!$I$3,parametros!$I$13,IF($E41&lt;parametros!$J$3,parametros!$J$13,parametros!$K$13))))))))</f>
        <v/>
      </c>
      <c r="EO41" s="57"/>
      <c r="EP41" s="31" t="str">
        <f>IF(EM$1="","",IF($B41="","",IF(EO41="","",IF(EP$2="ID/Crachá","ID?",IF(EM$3="Função","Função?",(EO41*$F41)*((1+IF($E41&lt;parametros!$S$3,parametros!$S$13,IF($E41&lt;parametros!$T$3,parametros!$T$13,parametros!$U$13)))-'1_geral'!$F41))))))</f>
        <v/>
      </c>
      <c r="ER41" s="63"/>
      <c r="ES41" s="31" t="str">
        <f>IF(ER$1="","",IF($B41="","",IF(ER41="","",IF(EU$2="ID/Crachá","ID?",IF(ER$3="Função","Função?",(ER41*$F41)*(1+IF($E41&lt;parametros!$I$3,parametros!$I$13,IF($E41&lt;parametros!$J$3,parametros!$J$13,parametros!$K$13))))))))</f>
        <v/>
      </c>
      <c r="ET41" s="57"/>
      <c r="EU41" s="31" t="str">
        <f>IF(ER$1="","",IF($B41="","",IF(ET41="","",IF(EU$2="ID/Crachá","ID?",IF(ER$3="Função","Função?",(ET41*$F41)*((1+IF($E41&lt;parametros!$S$3,parametros!$S$13,IF($E41&lt;parametros!$T$3,parametros!$T$13,parametros!$U$13)))-'1_geral'!$F41))))))</f>
        <v/>
      </c>
      <c r="EW41" s="63"/>
      <c r="EX41" s="31" t="str">
        <f>IF(EW$1="","",IF($B41="","",IF(EW41="","",IF(EZ$2="ID/Crachá","ID?",IF(EW$3="Função","Função?",(EW41*$F41)*(1+IF($E41&lt;parametros!$I$3,parametros!$I$13,IF($E41&lt;parametros!$J$3,parametros!$J$13,parametros!$K$13))))))))</f>
        <v/>
      </c>
      <c r="EY41" s="57"/>
      <c r="EZ41" s="31" t="str">
        <f>IF(EW$1="","",IF($B41="","",IF(EY41="","",IF(EZ$2="ID/Crachá","ID?",IF(EW$3="Função","Função?",(EY41*$F41)*((1+IF($E41&lt;parametros!$S$3,parametros!$S$13,IF($E41&lt;parametros!$T$3,parametros!$T$13,parametros!$U$13)))-'1_geral'!$F41))))))</f>
        <v/>
      </c>
      <c r="FB41" s="63"/>
      <c r="FC41" s="31" t="str">
        <f>IF(FB$1="","",IF($B41="","",IF(FB41="","",IF(FE$2="ID/Crachá","ID?",IF(FB$3="Função","Função?",(FB41*$F41)*(1+IF($E41&lt;parametros!$I$3,parametros!$I$13,IF($E41&lt;parametros!$J$3,parametros!$J$13,parametros!$K$13))))))))</f>
        <v/>
      </c>
      <c r="FD41" s="57"/>
      <c r="FE41" s="31" t="str">
        <f>IF(FB$1="","",IF($B41="","",IF(FD41="","",IF(FE$2="ID/Crachá","ID?",IF(FB$3="Função","Função?",(FD41*$F41)*((1+IF($E41&lt;parametros!$S$3,parametros!$S$13,IF($E41&lt;parametros!$T$3,parametros!$T$13,parametros!$U$13)))-'1_geral'!$F41))))))</f>
        <v/>
      </c>
      <c r="FG41" s="80" t="str">
        <f t="shared" si="8"/>
        <v/>
      </c>
      <c r="FH41" s="102" t="str">
        <f t="shared" si="3"/>
        <v/>
      </c>
      <c r="FI41" s="31" t="str">
        <f t="shared" si="9"/>
        <v/>
      </c>
      <c r="FJ41" s="84" t="str">
        <f t="shared" si="4"/>
        <v/>
      </c>
      <c r="FK41" s="239" t="str">
        <f t="shared" si="10"/>
        <v/>
      </c>
      <c r="FL41" s="1"/>
    </row>
    <row r="42" spans="1:168" ht="15" customHeight="1" x14ac:dyDescent="0.25">
      <c r="A42" s="348" t="str">
        <f>IF('1_geral'!D42="","",'1_geral'!A42)</f>
        <v/>
      </c>
      <c r="B42" s="274" t="str">
        <f>IF('1_geral'!D42="","",'1_geral'!D42)</f>
        <v/>
      </c>
      <c r="C42" s="349" t="str">
        <f>IF(B42="","",1/VLOOKUP('1_geral'!G42,apoio!P:X,9,0))</f>
        <v/>
      </c>
      <c r="D42" s="266" t="str">
        <f>IF(B42="","",'1_geral'!J42)</f>
        <v/>
      </c>
      <c r="E42" s="472" t="str">
        <f>IF(B42="","",'1_geral'!M42*'1_geral'!L42)</f>
        <v/>
      </c>
      <c r="F42" s="266" t="str">
        <f>IF(B42="","",D42*E42*C42*'1_geral'!N42)</f>
        <v/>
      </c>
      <c r="G42" s="266" t="str">
        <f t="shared" si="5"/>
        <v/>
      </c>
      <c r="H42" s="60" t="str">
        <f t="shared" si="6"/>
        <v/>
      </c>
      <c r="I42" s="350" t="str">
        <f t="shared" si="7"/>
        <v/>
      </c>
      <c r="J42" s="65" t="str">
        <f t="shared" ref="J42:J59" si="11">IF(B42="","",SUM(N42,P42,S42,U42,X42,Z42,AC42,AE42,AH42,AJ42,AM42,AO42,AR42,AT42,AW42,AY42,BB42,BD42,BG42,BI42,BL42,BN42,BQ42,BS42,BV42,BX42,CA42,CC42,CF42,CH42,CK42,CM42,CP42,CR42,CU42,CW42,CZ42,DB42,DE42,DG42,DJ42,DL42,DO42,DQ42,DT42,DV42,DY42,EA42,ED42,EF42,EI42,EK42,EN42,EP42,ES42,EU42,EX42,EZ42,FC42,FE42))</f>
        <v/>
      </c>
      <c r="K42" s="60" t="str">
        <f t="shared" ref="K42:K59" si="12">IF(B42="","",SUM(M42,O42,R42,T42,W42,Y42,AB42,AD42,AG42,AI42,AL42,AN42,AQ42,AS42,AV42,AX42,BA42,BC42,BF42,BH42,BK42,BM42,BP42,BR42,BU42,BW42,BZ42,CB42,CE42,CG42,CJ42,CL42,CO42,CQ42,CT42,CV42,CY42,DA42,DD42,DF42,DI42,DK42,DN42,DP42,DS42,DU42,DX42,DZ42,EC42,EE42,EH42,EJ42,EM42,EO42,ER42,ET42,EW42,EY42,FB42,FD42))</f>
        <v/>
      </c>
      <c r="M42" s="43"/>
      <c r="N42" s="64" t="str">
        <f>IF(M$1="","",IF($B42="","",IF(M42="","",IF(P$2="ID/Crachá","ID?",IF(M$3="Função","Função?",(M42*$F42)*(1+IF($E42&lt;parametros!$I$3,parametros!$I$13,IF($E42&lt;parametros!$J$3,parametros!$J$13,parametros!$K$13))))))))</f>
        <v/>
      </c>
      <c r="O42" s="58"/>
      <c r="P42" s="66" t="str">
        <f>IF(M$1="","",IF($B42="","",IF(O42="","",IF(P$2="ID/Crachá","ID?",IF(M$3="Função","Função?",(O42*$F42)*((1+IF($E42&lt;parametros!$S$3,parametros!$S$13,IF($E42&lt;parametros!$T$3,parametros!$T$13,parametros!$U$13)))-'1_geral'!$F42))))))</f>
        <v/>
      </c>
      <c r="R42" s="43"/>
      <c r="S42" s="64" t="str">
        <f>IF(R$1="","",IF($B42="","",IF(R42="","",IF(U$2="ID/Crachá","ID?",IF(R$3="Função","Função?",(R42*$F42)*(1+IF($E42&lt;parametros!$I$3,parametros!$I$13,IF($E42&lt;parametros!$J$3,parametros!$J$13,parametros!$K$13))))))))</f>
        <v/>
      </c>
      <c r="T42" s="58"/>
      <c r="U42" s="66" t="str">
        <f>IF(R$1="","",IF($B42="","",IF(T42="","",IF(U$2="ID/Crachá","ID?",IF(R$3="Função","Função?",(T42*$F42)*((1+IF($E42&lt;parametros!$S$3,parametros!$S$13,IF($E42&lt;parametros!$T$3,parametros!$T$13,parametros!$U$13)))-'1_geral'!$F42))))))</f>
        <v/>
      </c>
      <c r="W42" s="43"/>
      <c r="X42" s="64" t="str">
        <f>IF(W$1="","",IF($B42="","",IF(W42="","",IF(Z$2="ID/Crachá","ID?",IF(W$3="Função","Função?",(W42*$F42)*(1+IF($E42&lt;parametros!$I$3,parametros!$I$13,IF($E42&lt;parametros!$J$3,parametros!$J$13,parametros!$K$13))))))))</f>
        <v/>
      </c>
      <c r="Y42" s="58"/>
      <c r="Z42" s="66" t="str">
        <f>IF(W$1="","",IF($B42="","",IF(Y42="","",IF(Z$2="ID/Crachá","ID?",IF(W$3="Função","Função?",(Y42*$F42)*((1+IF($E42&lt;parametros!$S$3,parametros!$S$13,IF($E42&lt;parametros!$T$3,parametros!$T$13,parametros!$U$13)))-'1_geral'!$F42))))))</f>
        <v/>
      </c>
      <c r="AB42" s="43"/>
      <c r="AC42" s="64" t="str">
        <f>IF(AB$1="","",IF($B42="","",IF(AB42="","",IF(AE$2="ID/Crachá","ID?",IF(AB$3="Função","Função?",(AB42*$F42)*(1+IF($E42&lt;parametros!$I$3,parametros!$I$13,IF($E42&lt;parametros!$J$3,parametros!$J$13,parametros!$K$13))))))))</f>
        <v/>
      </c>
      <c r="AD42" s="58"/>
      <c r="AE42" s="66" t="str">
        <f>IF(AB$1="","",IF($B42="","",IF(AD42="","",IF(AE$2="ID/Crachá","ID?",IF(AB$3="Função","Função?",(AD42*$F42)*((1+IF($E42&lt;parametros!$S$3,parametros!$S$13,IF($E42&lt;parametros!$T$3,parametros!$T$13,parametros!$U$13)))-'1_geral'!$F42))))))</f>
        <v/>
      </c>
      <c r="AG42" s="43"/>
      <c r="AH42" s="64" t="str">
        <f>IF(AG$1="","",IF($B42="","",IF(AG42="","",IF(AJ$2="ID/Crachá","ID?",IF(AG$3="Função","Função?",(AG42*$F42)*(1+IF($E42&lt;parametros!$I$3,parametros!$I$13,IF($E42&lt;parametros!$J$3,parametros!$J$13,parametros!$K$13))))))))</f>
        <v/>
      </c>
      <c r="AI42" s="58"/>
      <c r="AJ42" s="66" t="str">
        <f>IF(AG$1="","",IF($B42="","",IF(AI42="","",IF(AJ$2="ID/Crachá","ID?",IF(AG$3="Função","Função?",(AI42*$F42)*((1+IF($E42&lt;parametros!$S$3,parametros!$S$13,IF($E42&lt;parametros!$T$3,parametros!$T$13,parametros!$U$13)))-'1_geral'!$F42))))))</f>
        <v/>
      </c>
      <c r="AL42" s="43"/>
      <c r="AM42" s="64" t="str">
        <f>IF(AL$1="","",IF($B42="","",IF(AL42="","",IF(AO$2="ID/Crachá","ID?",IF(AL$3="Função","Função?",(AL42*$F42)*(1+IF($E42&lt;parametros!$I$3,parametros!$I$13,IF($E42&lt;parametros!$J$3,parametros!$J$13,parametros!$K$13))))))))</f>
        <v/>
      </c>
      <c r="AN42" s="58"/>
      <c r="AO42" s="66" t="str">
        <f>IF(AL$1="","",IF($B42="","",IF(AN42="","",IF(AO$2="ID/Crachá","ID?",IF(AL$3="Função","Função?",(AN42*$F42)*((1+IF($E42&lt;parametros!$S$3,parametros!$S$13,IF($E42&lt;parametros!$T$3,parametros!$T$13,parametros!$U$13)))-'1_geral'!$F42))))))</f>
        <v/>
      </c>
      <c r="AQ42" s="43"/>
      <c r="AR42" s="64" t="str">
        <f>IF(AQ$1="","",IF($B42="","",IF(AQ42="","",IF(AT$2="ID/Crachá","ID?",IF(AQ$3="Função","Função?",(AQ42*$F42)*(1+IF($E42&lt;parametros!$I$3,parametros!$I$13,IF($E42&lt;parametros!$J$3,parametros!$J$13,parametros!$K$13))))))))</f>
        <v/>
      </c>
      <c r="AS42" s="58"/>
      <c r="AT42" s="66" t="str">
        <f>IF(AQ$1="","",IF($B42="","",IF(AS42="","",IF(AT$2="ID/Crachá","ID?",IF(AQ$3="Função","Função?",(AS42*$F42)*((1+IF($E42&lt;parametros!$S$3,parametros!$S$13,IF($E42&lt;parametros!$T$3,parametros!$T$13,parametros!$U$13)))-'1_geral'!$F42))))))</f>
        <v/>
      </c>
      <c r="AV42" s="43"/>
      <c r="AW42" s="64" t="str">
        <f>IF(AV$1="","",IF($B42="","",IF(AV42="","",IF(AY$2="ID/Crachá","ID?",IF(AV$3="Função","Função?",(AV42*$F42)*(1+IF($E42&lt;parametros!$I$3,parametros!$I$13,IF($E42&lt;parametros!$J$3,parametros!$J$13,parametros!$K$13))))))))</f>
        <v/>
      </c>
      <c r="AX42" s="58"/>
      <c r="AY42" s="66" t="str">
        <f>IF(AV$1="","",IF($B42="","",IF(AX42="","",IF(AY$2="ID/Crachá","ID?",IF(AV$3="Função","Função?",(AX42*$F42)*((1+IF($E42&lt;parametros!$S$3,parametros!$S$13,IF($E42&lt;parametros!$T$3,parametros!$T$13,parametros!$U$13)))-'1_geral'!$F42))))))</f>
        <v/>
      </c>
      <c r="BA42" s="43"/>
      <c r="BB42" s="64" t="str">
        <f>IF(BA$1="","",IF($B42="","",IF(BA42="","",IF(BD$2="ID/Crachá","ID?",IF(BA$3="Função","Função?",(BA42*$F42)*(1+IF($E42&lt;parametros!$I$3,parametros!$I$13,IF($E42&lt;parametros!$J$3,parametros!$J$13,parametros!$K$13))))))))</f>
        <v/>
      </c>
      <c r="BC42" s="58"/>
      <c r="BD42" s="66" t="str">
        <f>IF(BA$1="","",IF($B42="","",IF(BC42="","",IF(BD$2="ID/Crachá","ID?",IF(BA$3="Função","Função?",(BC42*$F42)*((1+IF($E42&lt;parametros!$S$3,parametros!$S$13,IF($E42&lt;parametros!$T$3,parametros!$T$13,parametros!$U$13)))-'1_geral'!$F42))))))</f>
        <v/>
      </c>
      <c r="BF42" s="43"/>
      <c r="BG42" s="64" t="str">
        <f>IF(BF$1="","",IF($B42="","",IF(BF42="","",IF(BI$2="ID/Crachá","ID?",IF(BF$3="Função","Função?",(BF42*$F42)*(1+IF($E42&lt;parametros!$I$3,parametros!$I$13,IF($E42&lt;parametros!$J$3,parametros!$J$13,parametros!$K$13))))))))</f>
        <v/>
      </c>
      <c r="BH42" s="58"/>
      <c r="BI42" s="66" t="str">
        <f>IF(BF$1="","",IF($B42="","",IF(BH42="","",IF(BI$2="ID/Crachá","ID?",IF(BF$3="Função","Função?",(BH42*$F42)*((1+IF($E42&lt;parametros!$S$3,parametros!$S$13,IF($E42&lt;parametros!$T$3,parametros!$T$13,parametros!$U$13)))-'1_geral'!$F42))))))</f>
        <v/>
      </c>
      <c r="BK42" s="43"/>
      <c r="BL42" s="64" t="str">
        <f>IF(BK$1="","",IF($B42="","",IF(BK42="","",IF(BN$2="ID/Crachá","ID?",IF(BK$3="Função","Função?",(BK42*$F42)*(1+IF($E42&lt;parametros!$I$3,parametros!$I$13,IF($E42&lt;parametros!$J$3,parametros!$J$13,parametros!$K$13))))))))</f>
        <v/>
      </c>
      <c r="BM42" s="58"/>
      <c r="BN42" s="66" t="str">
        <f>IF(BK$1="","",IF($B42="","",IF(BM42="","",IF(BN$2="ID/Crachá","ID?",IF(BK$3="Função","Função?",(BM42*$F42)*((1+IF($E42&lt;parametros!$S$3,parametros!$S$13,IF($E42&lt;parametros!$T$3,parametros!$T$13,parametros!$U$13)))-'1_geral'!$F42))))))</f>
        <v/>
      </c>
      <c r="BP42" s="43"/>
      <c r="BQ42" s="64" t="str">
        <f>IF(BP$1="","",IF($B42="","",IF(BP42="","",IF(BS$2="ID/Crachá","ID?",IF(BP$3="Função","Função?",(BP42*$F42)*(1+IF($E42&lt;parametros!$I$3,parametros!$I$13,IF($E42&lt;parametros!$J$3,parametros!$J$13,parametros!$K$13))))))))</f>
        <v/>
      </c>
      <c r="BR42" s="58"/>
      <c r="BS42" s="66" t="str">
        <f>IF(BP$1="","",IF($B42="","",IF(BR42="","",IF(BS$2="ID/Crachá","ID?",IF(BP$3="Função","Função?",(BR42*$F42)*((1+IF($E42&lt;parametros!$S$3,parametros!$S$13,IF($E42&lt;parametros!$T$3,parametros!$T$13,parametros!$U$13)))-'1_geral'!$F42))))))</f>
        <v/>
      </c>
      <c r="BU42" s="43"/>
      <c r="BV42" s="64" t="str">
        <f>IF(BU$1="","",IF($B42="","",IF(BU42="","",IF(BX$2="ID/Crachá","ID?",IF(BU$3="Função","Função?",(BU42*$F42)*(1+IF($E42&lt;parametros!$I$3,parametros!$I$13,IF($E42&lt;parametros!$J$3,parametros!$J$13,parametros!$K$13))))))))</f>
        <v/>
      </c>
      <c r="BW42" s="58"/>
      <c r="BX42" s="66" t="str">
        <f>IF(BU$1="","",IF($B42="","",IF(BW42="","",IF(BX$2="ID/Crachá","ID?",IF(BU$3="Função","Função?",(BW42*$F42)*((1+IF($E42&lt;parametros!$S$3,parametros!$S$13,IF($E42&lt;parametros!$T$3,parametros!$T$13,parametros!$U$13)))-'1_geral'!$F42))))))</f>
        <v/>
      </c>
      <c r="BZ42" s="43"/>
      <c r="CA42" s="64" t="str">
        <f>IF(BZ$1="","",IF($B42="","",IF(BZ42="","",IF(CC$2="ID/Crachá","ID?",IF(BZ$3="Função","Função?",(BZ42*$F42)*(1+IF($E42&lt;parametros!$I$3,parametros!$I$13,IF($E42&lt;parametros!$J$3,parametros!$J$13,parametros!$K$13))))))))</f>
        <v/>
      </c>
      <c r="CB42" s="58"/>
      <c r="CC42" s="66" t="str">
        <f>IF(BZ$1="","",IF($B42="","",IF(CB42="","",IF(CC$2="ID/Crachá","ID?",IF(BZ$3="Função","Função?",(CB42*$F42)*((1+IF($E42&lt;parametros!$S$3,parametros!$S$13,IF($E42&lt;parametros!$T$3,parametros!$T$13,parametros!$U$13)))-'1_geral'!$F42))))))</f>
        <v/>
      </c>
      <c r="CE42" s="43"/>
      <c r="CF42" s="64" t="str">
        <f>IF(CE$1="","",IF($B42="","",IF(CE42="","",IF(CH$2="ID/Crachá","ID?",IF(CE$3="Função","Função?",(CE42*$F42)*(1+IF($E42&lt;parametros!$I$3,parametros!$I$13,IF($E42&lt;parametros!$J$3,parametros!$J$13,parametros!$K$13))))))))</f>
        <v/>
      </c>
      <c r="CG42" s="58"/>
      <c r="CH42" s="66" t="str">
        <f>IF(CE$1="","",IF($B42="","",IF(CG42="","",IF(CH$2="ID/Crachá","ID?",IF(CE$3="Função","Função?",(CG42*$F42)*((1+IF($E42&lt;parametros!$S$3,parametros!$S$13,IF($E42&lt;parametros!$T$3,parametros!$T$13,parametros!$U$13)))-'1_geral'!$F42))))))</f>
        <v/>
      </c>
      <c r="CJ42" s="43"/>
      <c r="CK42" s="64" t="str">
        <f>IF(CJ$1="","",IF($B42="","",IF(CJ42="","",IF(CM$2="ID/Crachá","ID?",IF(CJ$3="Função","Função?",(CJ42*$F42)*(1+IF($E42&lt;parametros!$I$3,parametros!$I$13,IF($E42&lt;parametros!$J$3,parametros!$J$13,parametros!$K$13))))))))</f>
        <v/>
      </c>
      <c r="CL42" s="58"/>
      <c r="CM42" s="66" t="str">
        <f>IF(CJ$1="","",IF($B42="","",IF(CL42="","",IF(CM$2="ID/Crachá","ID?",IF(CJ$3="Função","Função?",(CL42*$F42)*((1+IF($E42&lt;parametros!$S$3,parametros!$S$13,IF($E42&lt;parametros!$T$3,parametros!$T$13,parametros!$U$13)))-'1_geral'!$F42))))))</f>
        <v/>
      </c>
      <c r="CO42" s="43"/>
      <c r="CP42" s="64" t="str">
        <f>IF(CO$1="","",IF($B42="","",IF(CO42="","",IF(CR$2="ID/Crachá","ID?",IF(CO$3="Função","Função?",(CO42*$F42)*(1+IF($E42&lt;parametros!$I$3,parametros!$I$13,IF($E42&lt;parametros!$J$3,parametros!$J$13,parametros!$K$13))))))))</f>
        <v/>
      </c>
      <c r="CQ42" s="58"/>
      <c r="CR42" s="66" t="str">
        <f>IF(CO$1="","",IF($B42="","",IF(CQ42="","",IF(CR$2="ID/Crachá","ID?",IF(CO$3="Função","Função?",(CQ42*$F42)*((1+IF($E42&lt;parametros!$S$3,parametros!$S$13,IF($E42&lt;parametros!$T$3,parametros!$T$13,parametros!$U$13)))-'1_geral'!$F42))))))</f>
        <v/>
      </c>
      <c r="CT42" s="43"/>
      <c r="CU42" s="64" t="str">
        <f>IF(CT$1="","",IF($B42="","",IF(CT42="","",IF(CW$2="ID/Crachá","ID?",IF(CT$3="Função","Função?",(CT42*$F42)*(1+IF($E42&lt;parametros!$I$3,parametros!$I$13,IF($E42&lt;parametros!$J$3,parametros!$J$13,parametros!$K$13))))))))</f>
        <v/>
      </c>
      <c r="CV42" s="58"/>
      <c r="CW42" s="66" t="str">
        <f>IF(CT$1="","",IF($B42="","",IF(CV42="","",IF(CW$2="ID/Crachá","ID?",IF(CT$3="Função","Função?",(CV42*$F42)*((1+IF($E42&lt;parametros!$S$3,parametros!$S$13,IF($E42&lt;parametros!$T$3,parametros!$T$13,parametros!$U$13)))-'1_geral'!$F42))))))</f>
        <v/>
      </c>
      <c r="CY42" s="43"/>
      <c r="CZ42" s="64" t="str">
        <f>IF(CY$1="","",IF($B42="","",IF(CY42="","",IF(DB$2="ID/Crachá","ID?",IF(CY$3="Função","Função?",(CY42*$F42)*(1+IF($E42&lt;parametros!$I$3,parametros!$I$13,IF($E42&lt;parametros!$J$3,parametros!$J$13,parametros!$K$13))))))))</f>
        <v/>
      </c>
      <c r="DA42" s="58"/>
      <c r="DB42" s="66" t="str">
        <f>IF(CY$1="","",IF($B42="","",IF(DA42="","",IF(DB$2="ID/Crachá","ID?",IF(CY$3="Função","Função?",(DA42*$F42)*((1+IF($E42&lt;parametros!$S$3,parametros!$S$13,IF($E42&lt;parametros!$T$3,parametros!$T$13,parametros!$U$13)))-'1_geral'!$F42))))))</f>
        <v/>
      </c>
      <c r="DD42" s="43"/>
      <c r="DE42" s="64" t="str">
        <f>IF(DD$1="","",IF($B42="","",IF(DD42="","",IF(DG$2="ID/Crachá","ID?",IF(DD$3="Função","Função?",(DD42*$F42)*(1+IF($E42&lt;parametros!$I$3,parametros!$I$13,IF($E42&lt;parametros!$J$3,parametros!$J$13,parametros!$K$13))))))))</f>
        <v/>
      </c>
      <c r="DF42" s="58"/>
      <c r="DG42" s="66" t="str">
        <f>IF(DD$1="","",IF($B42="","",IF(DF42="","",IF(DG$2="ID/Crachá","ID?",IF(DD$3="Função","Função?",(DF42*$F42)*((1+IF($E42&lt;parametros!$S$3,parametros!$S$13,IF($E42&lt;parametros!$T$3,parametros!$T$13,parametros!$U$13)))-'1_geral'!$F42))))))</f>
        <v/>
      </c>
      <c r="DI42" s="43"/>
      <c r="DJ42" s="64" t="str">
        <f>IF(DI$1="","",IF($B42="","",IF(DI42="","",IF(DL$2="ID/Crachá","ID?",IF(DI$3="Função","Função?",(DI42*$F42)*(1+IF($E42&lt;parametros!$I$3,parametros!$I$13,IF($E42&lt;parametros!$J$3,parametros!$J$13,parametros!$K$13))))))))</f>
        <v/>
      </c>
      <c r="DK42" s="58"/>
      <c r="DL42" s="66" t="str">
        <f>IF(DI$1="","",IF($B42="","",IF(DK42="","",IF(DL$2="ID/Crachá","ID?",IF(DI$3="Função","Função?",(DK42*$F42)*((1+IF($E42&lt;parametros!$S$3,parametros!$S$13,IF($E42&lt;parametros!$T$3,parametros!$T$13,parametros!$U$13)))-'1_geral'!$F42))))))</f>
        <v/>
      </c>
      <c r="DN42" s="43"/>
      <c r="DO42" s="64" t="str">
        <f>IF(DN$1="","",IF($B42="","",IF(DN42="","",IF(DQ$2="ID/Crachá","ID?",IF(DN$3="Função","Função?",(DN42*$F42)*(1+IF($E42&lt;parametros!$I$3,parametros!$I$13,IF($E42&lt;parametros!$J$3,parametros!$J$13,parametros!$K$13))))))))</f>
        <v/>
      </c>
      <c r="DP42" s="58"/>
      <c r="DQ42" s="66" t="str">
        <f>IF(DN$1="","",IF($B42="","",IF(DP42="","",IF(DQ$2="ID/Crachá","ID?",IF(DN$3="Função","Função?",(DP42*$F42)*((1+IF($E42&lt;parametros!$S$3,parametros!$S$13,IF($E42&lt;parametros!$T$3,parametros!$T$13,parametros!$U$13)))-'1_geral'!$F42))))))</f>
        <v/>
      </c>
      <c r="DS42" s="43"/>
      <c r="DT42" s="64" t="str">
        <f>IF(DS$1="","",IF($B42="","",IF(DS42="","",IF(DV$2="ID/Crachá","ID?",IF(DS$3="Função","Função?",(DS42*$F42)*(1+IF($E42&lt;parametros!$I$3,parametros!$I$13,IF($E42&lt;parametros!$J$3,parametros!$J$13,parametros!$K$13))))))))</f>
        <v/>
      </c>
      <c r="DU42" s="58"/>
      <c r="DV42" s="66" t="str">
        <f>IF(DS$1="","",IF($B42="","",IF(DU42="","",IF(DV$2="ID/Crachá","ID?",IF(DS$3="Função","Função?",(DU42*$F42)*((1+IF($E42&lt;parametros!$S$3,parametros!$S$13,IF($E42&lt;parametros!$T$3,parametros!$T$13,parametros!$U$13)))-'1_geral'!$F42))))))</f>
        <v/>
      </c>
      <c r="DX42" s="43"/>
      <c r="DY42" s="64" t="str">
        <f>IF(DX$1="","",IF($B42="","",IF(DX42="","",IF(EA$2="ID/Crachá","ID?",IF(DX$3="Função","Função?",(DX42*$F42)*(1+IF($E42&lt;parametros!$I$3,parametros!$I$13,IF($E42&lt;parametros!$J$3,parametros!$J$13,parametros!$K$13))))))))</f>
        <v/>
      </c>
      <c r="DZ42" s="58"/>
      <c r="EA42" s="66" t="str">
        <f>IF(DX$1="","",IF($B42="","",IF(DZ42="","",IF(EA$2="ID/Crachá","ID?",IF(DX$3="Função","Função?",(DZ42*$F42)*((1+IF($E42&lt;parametros!$S$3,parametros!$S$13,IF($E42&lt;parametros!$T$3,parametros!$T$13,parametros!$U$13)))-'1_geral'!$F42))))))</f>
        <v/>
      </c>
      <c r="EC42" s="43"/>
      <c r="ED42" s="64" t="str">
        <f>IF(EC$1="","",IF($B42="","",IF(EC42="","",IF(EF$2="ID/Crachá","ID?",IF(EC$3="Função","Função?",(EC42*$F42)*(1+IF($E42&lt;parametros!$I$3,parametros!$I$13,IF($E42&lt;parametros!$J$3,parametros!$J$13,parametros!$K$13))))))))</f>
        <v/>
      </c>
      <c r="EE42" s="58"/>
      <c r="EF42" s="66" t="str">
        <f>IF(EC$1="","",IF($B42="","",IF(EE42="","",IF(EF$2="ID/Crachá","ID?",IF(EC$3="Função","Função?",(EE42*$F42)*((1+IF($E42&lt;parametros!$S$3,parametros!$S$13,IF($E42&lt;parametros!$T$3,parametros!$T$13,parametros!$U$13)))-'1_geral'!$F42))))))</f>
        <v/>
      </c>
      <c r="EH42" s="43"/>
      <c r="EI42" s="64" t="str">
        <f>IF(EH$1="","",IF($B42="","",IF(EH42="","",IF(EK$2="ID/Crachá","ID?",IF(EH$3="Função","Função?",(EH42*$F42)*(1+IF($E42&lt;parametros!$I$3,parametros!$I$13,IF($E42&lt;parametros!$J$3,parametros!$J$13,parametros!$K$13))))))))</f>
        <v/>
      </c>
      <c r="EJ42" s="58"/>
      <c r="EK42" s="66" t="str">
        <f>IF(EH$1="","",IF($B42="","",IF(EJ42="","",IF(EK$2="ID/Crachá","ID?",IF(EH$3="Função","Função?",(EJ42*$F42)*((1+IF($E42&lt;parametros!$S$3,parametros!$S$13,IF($E42&lt;parametros!$T$3,parametros!$T$13,parametros!$U$13)))-'1_geral'!$F42))))))</f>
        <v/>
      </c>
      <c r="EM42" s="43"/>
      <c r="EN42" s="64" t="str">
        <f>IF(EM$1="","",IF($B42="","",IF(EM42="","",IF(EP$2="ID/Crachá","ID?",IF(EM$3="Função","Função?",(EM42*$F42)*(1+IF($E42&lt;parametros!$I$3,parametros!$I$13,IF($E42&lt;parametros!$J$3,parametros!$J$13,parametros!$K$13))))))))</f>
        <v/>
      </c>
      <c r="EO42" s="58"/>
      <c r="EP42" s="66" t="str">
        <f>IF(EM$1="","",IF($B42="","",IF(EO42="","",IF(EP$2="ID/Crachá","ID?",IF(EM$3="Função","Função?",(EO42*$F42)*((1+IF($E42&lt;parametros!$S$3,parametros!$S$13,IF($E42&lt;parametros!$T$3,parametros!$T$13,parametros!$U$13)))-'1_geral'!$F42))))))</f>
        <v/>
      </c>
      <c r="ER42" s="43"/>
      <c r="ES42" s="64" t="str">
        <f>IF(ER$1="","",IF($B42="","",IF(ER42="","",IF(EU$2="ID/Crachá","ID?",IF(ER$3="Função","Função?",(ER42*$F42)*(1+IF($E42&lt;parametros!$I$3,parametros!$I$13,IF($E42&lt;parametros!$J$3,parametros!$J$13,parametros!$K$13))))))))</f>
        <v/>
      </c>
      <c r="ET42" s="58"/>
      <c r="EU42" s="66" t="str">
        <f>IF(ER$1="","",IF($B42="","",IF(ET42="","",IF(EU$2="ID/Crachá","ID?",IF(ER$3="Função","Função?",(ET42*$F42)*((1+IF($E42&lt;parametros!$S$3,parametros!$S$13,IF($E42&lt;parametros!$T$3,parametros!$T$13,parametros!$U$13)))-'1_geral'!$F42))))))</f>
        <v/>
      </c>
      <c r="EW42" s="43"/>
      <c r="EX42" s="64" t="str">
        <f>IF(EW$1="","",IF($B42="","",IF(EW42="","",IF(EZ$2="ID/Crachá","ID?",IF(EW$3="Função","Função?",(EW42*$F42)*(1+IF($E42&lt;parametros!$I$3,parametros!$I$13,IF($E42&lt;parametros!$J$3,parametros!$J$13,parametros!$K$13))))))))</f>
        <v/>
      </c>
      <c r="EY42" s="58"/>
      <c r="EZ42" s="66" t="str">
        <f>IF(EW$1="","",IF($B42="","",IF(EY42="","",IF(EZ$2="ID/Crachá","ID?",IF(EW$3="Função","Função?",(EY42*$F42)*((1+IF($E42&lt;parametros!$S$3,parametros!$S$13,IF($E42&lt;parametros!$T$3,parametros!$T$13,parametros!$U$13)))-'1_geral'!$F42))))))</f>
        <v/>
      </c>
      <c r="FB42" s="43"/>
      <c r="FC42" s="64" t="str">
        <f>IF(FB$1="","",IF($B42="","",IF(FB42="","",IF(FE$2="ID/Crachá","ID?",IF(FB$3="Função","Função?",(FB42*$F42)*(1+IF($E42&lt;parametros!$I$3,parametros!$I$13,IF($E42&lt;parametros!$J$3,parametros!$J$13,parametros!$K$13))))))))</f>
        <v/>
      </c>
      <c r="FD42" s="58"/>
      <c r="FE42" s="66" t="str">
        <f>IF(FB$1="","",IF($B42="","",IF(FD42="","",IF(FE$2="ID/Crachá","ID?",IF(FB$3="Função","Função?",(FD42*$F42)*((1+IF($E42&lt;parametros!$S$3,parametros!$S$13,IF($E42&lt;parametros!$T$3,parametros!$T$13,parametros!$U$13)))-'1_geral'!$F42))))))</f>
        <v/>
      </c>
      <c r="FG42" s="81" t="str">
        <f t="shared" si="8"/>
        <v/>
      </c>
      <c r="FH42" s="103" t="str">
        <f t="shared" ref="FH42:FH59" si="13">IF(B42="","",SUM(M42,R42,W42,AB42,AG42,AL42,AQ42,AV42,BA42,BF42,BK42,BP42,BU42,BZ42,CE42,CJ42,CO42,CT42,CY42,DD42,DI42,DN42,DS42,DX42,EC42,EH42,EM42,ER42,EW42,FB42))</f>
        <v/>
      </c>
      <c r="FI42" s="73" t="str">
        <f t="shared" si="9"/>
        <v/>
      </c>
      <c r="FJ42" s="85" t="str">
        <f t="shared" ref="FJ42:FJ59" si="14">IF(B42="","",SUM(O42,T42,Y42,AD42,AI42,AN42,AS42,AX42,BC42,BH42,BM42,BR42,BW42,CB42,CG42,CL42,CQ42,CV42,DA42,DF42,DK42,DP42,DU42,DZ42,EE42,EJ42,EO42,ET42,EY42,FD42))</f>
        <v/>
      </c>
      <c r="FK42" s="255" t="str">
        <f t="shared" si="10"/>
        <v/>
      </c>
      <c r="FL42" s="1"/>
    </row>
    <row r="43" spans="1:168" ht="15" customHeight="1" x14ac:dyDescent="0.25">
      <c r="A43" s="325" t="str">
        <f>IF('1_geral'!D43="","",'1_geral'!A43)</f>
        <v/>
      </c>
      <c r="B43" s="114" t="str">
        <f>IF('1_geral'!D43="","",'1_geral'!D43)</f>
        <v/>
      </c>
      <c r="C43" s="349" t="str">
        <f>IF(B43="","",1/VLOOKUP('1_geral'!G43,apoio!P:X,9,0))</f>
        <v/>
      </c>
      <c r="D43" s="351" t="str">
        <f>IF(B43="","",'1_geral'!J43)</f>
        <v/>
      </c>
      <c r="E43" s="473" t="str">
        <f>IF(B43="","",'1_geral'!M43*'1_geral'!L43)</f>
        <v/>
      </c>
      <c r="F43" s="351" t="str">
        <f>IF(B43="","",D43*E43*C43*'1_geral'!N43)</f>
        <v/>
      </c>
      <c r="G43" s="351" t="str">
        <f t="shared" si="5"/>
        <v/>
      </c>
      <c r="H43" s="61" t="str">
        <f t="shared" si="6"/>
        <v/>
      </c>
      <c r="I43" s="350" t="str">
        <f t="shared" si="7"/>
        <v/>
      </c>
      <c r="J43" s="67" t="str">
        <f t="shared" si="11"/>
        <v/>
      </c>
      <c r="K43" s="61" t="str">
        <f t="shared" si="12"/>
        <v/>
      </c>
      <c r="M43" s="63"/>
      <c r="N43" s="31" t="str">
        <f>IF(M$1="","",IF($B43="","",IF(M43="","",IF(P$2="ID/Crachá","ID?",IF(M$3="Função","Função?",(M43*$F43)*(1+IF($E43&lt;parametros!$I$3,parametros!$I$13,IF($E43&lt;parametros!$J$3,parametros!$J$13,parametros!$K$13))))))))</f>
        <v/>
      </c>
      <c r="O43" s="57"/>
      <c r="P43" s="31" t="str">
        <f>IF(M$1="","",IF($B43="","",IF(O43="","",IF(P$2="ID/Crachá","ID?",IF(M$3="Função","Função?",(O43*$F43)*((1+IF($E43&lt;parametros!$S$3,parametros!$S$13,IF($E43&lt;parametros!$T$3,parametros!$T$13,parametros!$U$13)))-'1_geral'!$F43))))))</f>
        <v/>
      </c>
      <c r="R43" s="63"/>
      <c r="S43" s="31" t="str">
        <f>IF(R$1="","",IF($B43="","",IF(R43="","",IF(U$2="ID/Crachá","ID?",IF(R$3="Função","Função?",(R43*$F43)*(1+IF($E43&lt;parametros!$I$3,parametros!$I$13,IF($E43&lt;parametros!$J$3,parametros!$J$13,parametros!$K$13))))))))</f>
        <v/>
      </c>
      <c r="T43" s="57"/>
      <c r="U43" s="31" t="str">
        <f>IF(R$1="","",IF($B43="","",IF(T43="","",IF(U$2="ID/Crachá","ID?",IF(R$3="Função","Função?",(T43*$F43)*((1+IF($E43&lt;parametros!$S$3,parametros!$S$13,IF($E43&lt;parametros!$T$3,parametros!$T$13,parametros!$U$13)))-'1_geral'!$F43))))))</f>
        <v/>
      </c>
      <c r="W43" s="63"/>
      <c r="X43" s="31" t="str">
        <f>IF(W$1="","",IF($B43="","",IF(W43="","",IF(Z$2="ID/Crachá","ID?",IF(W$3="Função","Função?",(W43*$F43)*(1+IF($E43&lt;parametros!$I$3,parametros!$I$13,IF($E43&lt;parametros!$J$3,parametros!$J$13,parametros!$K$13))))))))</f>
        <v/>
      </c>
      <c r="Y43" s="57"/>
      <c r="Z43" s="31" t="str">
        <f>IF(W$1="","",IF($B43="","",IF(Y43="","",IF(Z$2="ID/Crachá","ID?",IF(W$3="Função","Função?",(Y43*$F43)*((1+IF($E43&lt;parametros!$S$3,parametros!$S$13,IF($E43&lt;parametros!$T$3,parametros!$T$13,parametros!$U$13)))-'1_geral'!$F43))))))</f>
        <v/>
      </c>
      <c r="AB43" s="63"/>
      <c r="AC43" s="31" t="str">
        <f>IF(AB$1="","",IF($B43="","",IF(AB43="","",IF(AE$2="ID/Crachá","ID?",IF(AB$3="Função","Função?",(AB43*$F43)*(1+IF($E43&lt;parametros!$I$3,parametros!$I$13,IF($E43&lt;parametros!$J$3,parametros!$J$13,parametros!$K$13))))))))</f>
        <v/>
      </c>
      <c r="AD43" s="57"/>
      <c r="AE43" s="31" t="str">
        <f>IF(AB$1="","",IF($B43="","",IF(AD43="","",IF(AE$2="ID/Crachá","ID?",IF(AB$3="Função","Função?",(AD43*$F43)*((1+IF($E43&lt;parametros!$S$3,parametros!$S$13,IF($E43&lt;parametros!$T$3,parametros!$T$13,parametros!$U$13)))-'1_geral'!$F43))))))</f>
        <v/>
      </c>
      <c r="AG43" s="63"/>
      <c r="AH43" s="31" t="str">
        <f>IF(AG$1="","",IF($B43="","",IF(AG43="","",IF(AJ$2="ID/Crachá","ID?",IF(AG$3="Função","Função?",(AG43*$F43)*(1+IF($E43&lt;parametros!$I$3,parametros!$I$13,IF($E43&lt;parametros!$J$3,parametros!$J$13,parametros!$K$13))))))))</f>
        <v/>
      </c>
      <c r="AI43" s="57"/>
      <c r="AJ43" s="31" t="str">
        <f>IF(AG$1="","",IF($B43="","",IF(AI43="","",IF(AJ$2="ID/Crachá","ID?",IF(AG$3="Função","Função?",(AI43*$F43)*((1+IF($E43&lt;parametros!$S$3,parametros!$S$13,IF($E43&lt;parametros!$T$3,parametros!$T$13,parametros!$U$13)))-'1_geral'!$F43))))))</f>
        <v/>
      </c>
      <c r="AL43" s="63"/>
      <c r="AM43" s="31" t="str">
        <f>IF(AL$1="","",IF($B43="","",IF(AL43="","",IF(AO$2="ID/Crachá","ID?",IF(AL$3="Função","Função?",(AL43*$F43)*(1+IF($E43&lt;parametros!$I$3,parametros!$I$13,IF($E43&lt;parametros!$J$3,parametros!$J$13,parametros!$K$13))))))))</f>
        <v/>
      </c>
      <c r="AN43" s="57"/>
      <c r="AO43" s="31" t="str">
        <f>IF(AL$1="","",IF($B43="","",IF(AN43="","",IF(AO$2="ID/Crachá","ID?",IF(AL$3="Função","Função?",(AN43*$F43)*((1+IF($E43&lt;parametros!$S$3,parametros!$S$13,IF($E43&lt;parametros!$T$3,parametros!$T$13,parametros!$U$13)))-'1_geral'!$F43))))))</f>
        <v/>
      </c>
      <c r="AQ43" s="63"/>
      <c r="AR43" s="31" t="str">
        <f>IF(AQ$1="","",IF($B43="","",IF(AQ43="","",IF(AT$2="ID/Crachá","ID?",IF(AQ$3="Função","Função?",(AQ43*$F43)*(1+IF($E43&lt;parametros!$I$3,parametros!$I$13,IF($E43&lt;parametros!$J$3,parametros!$J$13,parametros!$K$13))))))))</f>
        <v/>
      </c>
      <c r="AS43" s="57"/>
      <c r="AT43" s="31" t="str">
        <f>IF(AQ$1="","",IF($B43="","",IF(AS43="","",IF(AT$2="ID/Crachá","ID?",IF(AQ$3="Função","Função?",(AS43*$F43)*((1+IF($E43&lt;parametros!$S$3,parametros!$S$13,IF($E43&lt;parametros!$T$3,parametros!$T$13,parametros!$U$13)))-'1_geral'!$F43))))))</f>
        <v/>
      </c>
      <c r="AV43" s="63"/>
      <c r="AW43" s="31" t="str">
        <f>IF(AV$1="","",IF($B43="","",IF(AV43="","",IF(AY$2="ID/Crachá","ID?",IF(AV$3="Função","Função?",(AV43*$F43)*(1+IF($E43&lt;parametros!$I$3,parametros!$I$13,IF($E43&lt;parametros!$J$3,parametros!$J$13,parametros!$K$13))))))))</f>
        <v/>
      </c>
      <c r="AX43" s="57"/>
      <c r="AY43" s="31" t="str">
        <f>IF(AV$1="","",IF($B43="","",IF(AX43="","",IF(AY$2="ID/Crachá","ID?",IF(AV$3="Função","Função?",(AX43*$F43)*((1+IF($E43&lt;parametros!$S$3,parametros!$S$13,IF($E43&lt;parametros!$T$3,parametros!$T$13,parametros!$U$13)))-'1_geral'!$F43))))))</f>
        <v/>
      </c>
      <c r="BA43" s="63"/>
      <c r="BB43" s="31" t="str">
        <f>IF(BA$1="","",IF($B43="","",IF(BA43="","",IF(BD$2="ID/Crachá","ID?",IF(BA$3="Função","Função?",(BA43*$F43)*(1+IF($E43&lt;parametros!$I$3,parametros!$I$13,IF($E43&lt;parametros!$J$3,parametros!$J$13,parametros!$K$13))))))))</f>
        <v/>
      </c>
      <c r="BC43" s="57"/>
      <c r="BD43" s="31" t="str">
        <f>IF(BA$1="","",IF($B43="","",IF(BC43="","",IF(BD$2="ID/Crachá","ID?",IF(BA$3="Função","Função?",(BC43*$F43)*((1+IF($E43&lt;parametros!$S$3,parametros!$S$13,IF($E43&lt;parametros!$T$3,parametros!$T$13,parametros!$U$13)))-'1_geral'!$F43))))))</f>
        <v/>
      </c>
      <c r="BF43" s="63"/>
      <c r="BG43" s="31" t="str">
        <f>IF(BF$1="","",IF($B43="","",IF(BF43="","",IF(BI$2="ID/Crachá","ID?",IF(BF$3="Função","Função?",(BF43*$F43)*(1+IF($E43&lt;parametros!$I$3,parametros!$I$13,IF($E43&lt;parametros!$J$3,parametros!$J$13,parametros!$K$13))))))))</f>
        <v/>
      </c>
      <c r="BH43" s="57"/>
      <c r="BI43" s="31" t="str">
        <f>IF(BF$1="","",IF($B43="","",IF(BH43="","",IF(BI$2="ID/Crachá","ID?",IF(BF$3="Função","Função?",(BH43*$F43)*((1+IF($E43&lt;parametros!$S$3,parametros!$S$13,IF($E43&lt;parametros!$T$3,parametros!$T$13,parametros!$U$13)))-'1_geral'!$F43))))))</f>
        <v/>
      </c>
      <c r="BK43" s="63"/>
      <c r="BL43" s="31" t="str">
        <f>IF(BK$1="","",IF($B43="","",IF(BK43="","",IF(BN$2="ID/Crachá","ID?",IF(BK$3="Função","Função?",(BK43*$F43)*(1+IF($E43&lt;parametros!$I$3,parametros!$I$13,IF($E43&lt;parametros!$J$3,parametros!$J$13,parametros!$K$13))))))))</f>
        <v/>
      </c>
      <c r="BM43" s="57"/>
      <c r="BN43" s="31" t="str">
        <f>IF(BK$1="","",IF($B43="","",IF(BM43="","",IF(BN$2="ID/Crachá","ID?",IF(BK$3="Função","Função?",(BM43*$F43)*((1+IF($E43&lt;parametros!$S$3,parametros!$S$13,IF($E43&lt;parametros!$T$3,parametros!$T$13,parametros!$U$13)))-'1_geral'!$F43))))))</f>
        <v/>
      </c>
      <c r="BP43" s="63"/>
      <c r="BQ43" s="31" t="str">
        <f>IF(BP$1="","",IF($B43="","",IF(BP43="","",IF(BS$2="ID/Crachá","ID?",IF(BP$3="Função","Função?",(BP43*$F43)*(1+IF($E43&lt;parametros!$I$3,parametros!$I$13,IF($E43&lt;parametros!$J$3,parametros!$J$13,parametros!$K$13))))))))</f>
        <v/>
      </c>
      <c r="BR43" s="57"/>
      <c r="BS43" s="31" t="str">
        <f>IF(BP$1="","",IF($B43="","",IF(BR43="","",IF(BS$2="ID/Crachá","ID?",IF(BP$3="Função","Função?",(BR43*$F43)*((1+IF($E43&lt;parametros!$S$3,parametros!$S$13,IF($E43&lt;parametros!$T$3,parametros!$T$13,parametros!$U$13)))-'1_geral'!$F43))))))</f>
        <v/>
      </c>
      <c r="BU43" s="63"/>
      <c r="BV43" s="31" t="str">
        <f>IF(BU$1="","",IF($B43="","",IF(BU43="","",IF(BX$2="ID/Crachá","ID?",IF(BU$3="Função","Função?",(BU43*$F43)*(1+IF($E43&lt;parametros!$I$3,parametros!$I$13,IF($E43&lt;parametros!$J$3,parametros!$J$13,parametros!$K$13))))))))</f>
        <v/>
      </c>
      <c r="BW43" s="57"/>
      <c r="BX43" s="31" t="str">
        <f>IF(BU$1="","",IF($B43="","",IF(BW43="","",IF(BX$2="ID/Crachá","ID?",IF(BU$3="Função","Função?",(BW43*$F43)*((1+IF($E43&lt;parametros!$S$3,parametros!$S$13,IF($E43&lt;parametros!$T$3,parametros!$T$13,parametros!$U$13)))-'1_geral'!$F43))))))</f>
        <v/>
      </c>
      <c r="BZ43" s="63"/>
      <c r="CA43" s="31" t="str">
        <f>IF(BZ$1="","",IF($B43="","",IF(BZ43="","",IF(CC$2="ID/Crachá","ID?",IF(BZ$3="Função","Função?",(BZ43*$F43)*(1+IF($E43&lt;parametros!$I$3,parametros!$I$13,IF($E43&lt;parametros!$J$3,parametros!$J$13,parametros!$K$13))))))))</f>
        <v/>
      </c>
      <c r="CB43" s="57"/>
      <c r="CC43" s="31" t="str">
        <f>IF(BZ$1="","",IF($B43="","",IF(CB43="","",IF(CC$2="ID/Crachá","ID?",IF(BZ$3="Função","Função?",(CB43*$F43)*((1+IF($E43&lt;parametros!$S$3,parametros!$S$13,IF($E43&lt;parametros!$T$3,parametros!$T$13,parametros!$U$13)))-'1_geral'!$F43))))))</f>
        <v/>
      </c>
      <c r="CE43" s="63"/>
      <c r="CF43" s="31" t="str">
        <f>IF(CE$1="","",IF($B43="","",IF(CE43="","",IF(CH$2="ID/Crachá","ID?",IF(CE$3="Função","Função?",(CE43*$F43)*(1+IF($E43&lt;parametros!$I$3,parametros!$I$13,IF($E43&lt;parametros!$J$3,parametros!$J$13,parametros!$K$13))))))))</f>
        <v/>
      </c>
      <c r="CG43" s="57"/>
      <c r="CH43" s="31" t="str">
        <f>IF(CE$1="","",IF($B43="","",IF(CG43="","",IF(CH$2="ID/Crachá","ID?",IF(CE$3="Função","Função?",(CG43*$F43)*((1+IF($E43&lt;parametros!$S$3,parametros!$S$13,IF($E43&lt;parametros!$T$3,parametros!$T$13,parametros!$U$13)))-'1_geral'!$F43))))))</f>
        <v/>
      </c>
      <c r="CJ43" s="63"/>
      <c r="CK43" s="31" t="str">
        <f>IF(CJ$1="","",IF($B43="","",IF(CJ43="","",IF(CM$2="ID/Crachá","ID?",IF(CJ$3="Função","Função?",(CJ43*$F43)*(1+IF($E43&lt;parametros!$I$3,parametros!$I$13,IF($E43&lt;parametros!$J$3,parametros!$J$13,parametros!$K$13))))))))</f>
        <v/>
      </c>
      <c r="CL43" s="57"/>
      <c r="CM43" s="31" t="str">
        <f>IF(CJ$1="","",IF($B43="","",IF(CL43="","",IF(CM$2="ID/Crachá","ID?",IF(CJ$3="Função","Função?",(CL43*$F43)*((1+IF($E43&lt;parametros!$S$3,parametros!$S$13,IF($E43&lt;parametros!$T$3,parametros!$T$13,parametros!$U$13)))-'1_geral'!$F43))))))</f>
        <v/>
      </c>
      <c r="CO43" s="63"/>
      <c r="CP43" s="31" t="str">
        <f>IF(CO$1="","",IF($B43="","",IF(CO43="","",IF(CR$2="ID/Crachá","ID?",IF(CO$3="Função","Função?",(CO43*$F43)*(1+IF($E43&lt;parametros!$I$3,parametros!$I$13,IF($E43&lt;parametros!$J$3,parametros!$J$13,parametros!$K$13))))))))</f>
        <v/>
      </c>
      <c r="CQ43" s="57"/>
      <c r="CR43" s="31" t="str">
        <f>IF(CO$1="","",IF($B43="","",IF(CQ43="","",IF(CR$2="ID/Crachá","ID?",IF(CO$3="Função","Função?",(CQ43*$F43)*((1+IF($E43&lt;parametros!$S$3,parametros!$S$13,IF($E43&lt;parametros!$T$3,parametros!$T$13,parametros!$U$13)))-'1_geral'!$F43))))))</f>
        <v/>
      </c>
      <c r="CT43" s="63"/>
      <c r="CU43" s="31" t="str">
        <f>IF(CT$1="","",IF($B43="","",IF(CT43="","",IF(CW$2="ID/Crachá","ID?",IF(CT$3="Função","Função?",(CT43*$F43)*(1+IF($E43&lt;parametros!$I$3,parametros!$I$13,IF($E43&lt;parametros!$J$3,parametros!$J$13,parametros!$K$13))))))))</f>
        <v/>
      </c>
      <c r="CV43" s="57"/>
      <c r="CW43" s="31" t="str">
        <f>IF(CT$1="","",IF($B43="","",IF(CV43="","",IF(CW$2="ID/Crachá","ID?",IF(CT$3="Função","Função?",(CV43*$F43)*((1+IF($E43&lt;parametros!$S$3,parametros!$S$13,IF($E43&lt;parametros!$T$3,parametros!$T$13,parametros!$U$13)))-'1_geral'!$F43))))))</f>
        <v/>
      </c>
      <c r="CY43" s="63"/>
      <c r="CZ43" s="31" t="str">
        <f>IF(CY$1="","",IF($B43="","",IF(CY43="","",IF(DB$2="ID/Crachá","ID?",IF(CY$3="Função","Função?",(CY43*$F43)*(1+IF($E43&lt;parametros!$I$3,parametros!$I$13,IF($E43&lt;parametros!$J$3,parametros!$J$13,parametros!$K$13))))))))</f>
        <v/>
      </c>
      <c r="DA43" s="57"/>
      <c r="DB43" s="31" t="str">
        <f>IF(CY$1="","",IF($B43="","",IF(DA43="","",IF(DB$2="ID/Crachá","ID?",IF(CY$3="Função","Função?",(DA43*$F43)*((1+IF($E43&lt;parametros!$S$3,parametros!$S$13,IF($E43&lt;parametros!$T$3,parametros!$T$13,parametros!$U$13)))-'1_geral'!$F43))))))</f>
        <v/>
      </c>
      <c r="DD43" s="63"/>
      <c r="DE43" s="31" t="str">
        <f>IF(DD$1="","",IF($B43="","",IF(DD43="","",IF(DG$2="ID/Crachá","ID?",IF(DD$3="Função","Função?",(DD43*$F43)*(1+IF($E43&lt;parametros!$I$3,parametros!$I$13,IF($E43&lt;parametros!$J$3,parametros!$J$13,parametros!$K$13))))))))</f>
        <v/>
      </c>
      <c r="DF43" s="57"/>
      <c r="DG43" s="31" t="str">
        <f>IF(DD$1="","",IF($B43="","",IF(DF43="","",IF(DG$2="ID/Crachá","ID?",IF(DD$3="Função","Função?",(DF43*$F43)*((1+IF($E43&lt;parametros!$S$3,parametros!$S$13,IF($E43&lt;parametros!$T$3,parametros!$T$13,parametros!$U$13)))-'1_geral'!$F43))))))</f>
        <v/>
      </c>
      <c r="DI43" s="63"/>
      <c r="DJ43" s="31" t="str">
        <f>IF(DI$1="","",IF($B43="","",IF(DI43="","",IF(DL$2="ID/Crachá","ID?",IF(DI$3="Função","Função?",(DI43*$F43)*(1+IF($E43&lt;parametros!$I$3,parametros!$I$13,IF($E43&lt;parametros!$J$3,parametros!$J$13,parametros!$K$13))))))))</f>
        <v/>
      </c>
      <c r="DK43" s="57"/>
      <c r="DL43" s="31" t="str">
        <f>IF(DI$1="","",IF($B43="","",IF(DK43="","",IF(DL$2="ID/Crachá","ID?",IF(DI$3="Função","Função?",(DK43*$F43)*((1+IF($E43&lt;parametros!$S$3,parametros!$S$13,IF($E43&lt;parametros!$T$3,parametros!$T$13,parametros!$U$13)))-'1_geral'!$F43))))))</f>
        <v/>
      </c>
      <c r="DN43" s="63"/>
      <c r="DO43" s="31" t="str">
        <f>IF(DN$1="","",IF($B43="","",IF(DN43="","",IF(DQ$2="ID/Crachá","ID?",IF(DN$3="Função","Função?",(DN43*$F43)*(1+IF($E43&lt;parametros!$I$3,parametros!$I$13,IF($E43&lt;parametros!$J$3,parametros!$J$13,parametros!$K$13))))))))</f>
        <v/>
      </c>
      <c r="DP43" s="57"/>
      <c r="DQ43" s="31" t="str">
        <f>IF(DN$1="","",IF($B43="","",IF(DP43="","",IF(DQ$2="ID/Crachá","ID?",IF(DN$3="Função","Função?",(DP43*$F43)*((1+IF($E43&lt;parametros!$S$3,parametros!$S$13,IF($E43&lt;parametros!$T$3,parametros!$T$13,parametros!$U$13)))-'1_geral'!$F43))))))</f>
        <v/>
      </c>
      <c r="DS43" s="63"/>
      <c r="DT43" s="31" t="str">
        <f>IF(DS$1="","",IF($B43="","",IF(DS43="","",IF(DV$2="ID/Crachá","ID?",IF(DS$3="Função","Função?",(DS43*$F43)*(1+IF($E43&lt;parametros!$I$3,parametros!$I$13,IF($E43&lt;parametros!$J$3,parametros!$J$13,parametros!$K$13))))))))</f>
        <v/>
      </c>
      <c r="DU43" s="57"/>
      <c r="DV43" s="31" t="str">
        <f>IF(DS$1="","",IF($B43="","",IF(DU43="","",IF(DV$2="ID/Crachá","ID?",IF(DS$3="Função","Função?",(DU43*$F43)*((1+IF($E43&lt;parametros!$S$3,parametros!$S$13,IF($E43&lt;parametros!$T$3,parametros!$T$13,parametros!$U$13)))-'1_geral'!$F43))))))</f>
        <v/>
      </c>
      <c r="DX43" s="63"/>
      <c r="DY43" s="31" t="str">
        <f>IF(DX$1="","",IF($B43="","",IF(DX43="","",IF(EA$2="ID/Crachá","ID?",IF(DX$3="Função","Função?",(DX43*$F43)*(1+IF($E43&lt;parametros!$I$3,parametros!$I$13,IF($E43&lt;parametros!$J$3,parametros!$J$13,parametros!$K$13))))))))</f>
        <v/>
      </c>
      <c r="DZ43" s="57"/>
      <c r="EA43" s="31" t="str">
        <f>IF(DX$1="","",IF($B43="","",IF(DZ43="","",IF(EA$2="ID/Crachá","ID?",IF(DX$3="Função","Função?",(DZ43*$F43)*((1+IF($E43&lt;parametros!$S$3,parametros!$S$13,IF($E43&lt;parametros!$T$3,parametros!$T$13,parametros!$U$13)))-'1_geral'!$F43))))))</f>
        <v/>
      </c>
      <c r="EC43" s="63"/>
      <c r="ED43" s="31" t="str">
        <f>IF(EC$1="","",IF($B43="","",IF(EC43="","",IF(EF$2="ID/Crachá","ID?",IF(EC$3="Função","Função?",(EC43*$F43)*(1+IF($E43&lt;parametros!$I$3,parametros!$I$13,IF($E43&lt;parametros!$J$3,parametros!$J$13,parametros!$K$13))))))))</f>
        <v/>
      </c>
      <c r="EE43" s="57"/>
      <c r="EF43" s="31" t="str">
        <f>IF(EC$1="","",IF($B43="","",IF(EE43="","",IF(EF$2="ID/Crachá","ID?",IF(EC$3="Função","Função?",(EE43*$F43)*((1+IF($E43&lt;parametros!$S$3,parametros!$S$13,IF($E43&lt;parametros!$T$3,parametros!$T$13,parametros!$U$13)))-'1_geral'!$F43))))))</f>
        <v/>
      </c>
      <c r="EH43" s="63"/>
      <c r="EI43" s="31" t="str">
        <f>IF(EH$1="","",IF($B43="","",IF(EH43="","",IF(EK$2="ID/Crachá","ID?",IF(EH$3="Função","Função?",(EH43*$F43)*(1+IF($E43&lt;parametros!$I$3,parametros!$I$13,IF($E43&lt;parametros!$J$3,parametros!$J$13,parametros!$K$13))))))))</f>
        <v/>
      </c>
      <c r="EJ43" s="57"/>
      <c r="EK43" s="31" t="str">
        <f>IF(EH$1="","",IF($B43="","",IF(EJ43="","",IF(EK$2="ID/Crachá","ID?",IF(EH$3="Função","Função?",(EJ43*$F43)*((1+IF($E43&lt;parametros!$S$3,parametros!$S$13,IF($E43&lt;parametros!$T$3,parametros!$T$13,parametros!$U$13)))-'1_geral'!$F43))))))</f>
        <v/>
      </c>
      <c r="EM43" s="63"/>
      <c r="EN43" s="31" t="str">
        <f>IF(EM$1="","",IF($B43="","",IF(EM43="","",IF(EP$2="ID/Crachá","ID?",IF(EM$3="Função","Função?",(EM43*$F43)*(1+IF($E43&lt;parametros!$I$3,parametros!$I$13,IF($E43&lt;parametros!$J$3,parametros!$J$13,parametros!$K$13))))))))</f>
        <v/>
      </c>
      <c r="EO43" s="57"/>
      <c r="EP43" s="31" t="str">
        <f>IF(EM$1="","",IF($B43="","",IF(EO43="","",IF(EP$2="ID/Crachá","ID?",IF(EM$3="Função","Função?",(EO43*$F43)*((1+IF($E43&lt;parametros!$S$3,parametros!$S$13,IF($E43&lt;parametros!$T$3,parametros!$T$13,parametros!$U$13)))-'1_geral'!$F43))))))</f>
        <v/>
      </c>
      <c r="ER43" s="63"/>
      <c r="ES43" s="31" t="str">
        <f>IF(ER$1="","",IF($B43="","",IF(ER43="","",IF(EU$2="ID/Crachá","ID?",IF(ER$3="Função","Função?",(ER43*$F43)*(1+IF($E43&lt;parametros!$I$3,parametros!$I$13,IF($E43&lt;parametros!$J$3,parametros!$J$13,parametros!$K$13))))))))</f>
        <v/>
      </c>
      <c r="ET43" s="57"/>
      <c r="EU43" s="31" t="str">
        <f>IF(ER$1="","",IF($B43="","",IF(ET43="","",IF(EU$2="ID/Crachá","ID?",IF(ER$3="Função","Função?",(ET43*$F43)*((1+IF($E43&lt;parametros!$S$3,parametros!$S$13,IF($E43&lt;parametros!$T$3,parametros!$T$13,parametros!$U$13)))-'1_geral'!$F43))))))</f>
        <v/>
      </c>
      <c r="EW43" s="63"/>
      <c r="EX43" s="31" t="str">
        <f>IF(EW$1="","",IF($B43="","",IF(EW43="","",IF(EZ$2="ID/Crachá","ID?",IF(EW$3="Função","Função?",(EW43*$F43)*(1+IF($E43&lt;parametros!$I$3,parametros!$I$13,IF($E43&lt;parametros!$J$3,parametros!$J$13,parametros!$K$13))))))))</f>
        <v/>
      </c>
      <c r="EY43" s="57"/>
      <c r="EZ43" s="31" t="str">
        <f>IF(EW$1="","",IF($B43="","",IF(EY43="","",IF(EZ$2="ID/Crachá","ID?",IF(EW$3="Função","Função?",(EY43*$F43)*((1+IF($E43&lt;parametros!$S$3,parametros!$S$13,IF($E43&lt;parametros!$T$3,parametros!$T$13,parametros!$U$13)))-'1_geral'!$F43))))))</f>
        <v/>
      </c>
      <c r="FB43" s="63"/>
      <c r="FC43" s="31" t="str">
        <f>IF(FB$1="","",IF($B43="","",IF(FB43="","",IF(FE$2="ID/Crachá","ID?",IF(FB$3="Função","Função?",(FB43*$F43)*(1+IF($E43&lt;parametros!$I$3,parametros!$I$13,IF($E43&lt;parametros!$J$3,parametros!$J$13,parametros!$K$13))))))))</f>
        <v/>
      </c>
      <c r="FD43" s="57"/>
      <c r="FE43" s="31" t="str">
        <f>IF(FB$1="","",IF($B43="","",IF(FD43="","",IF(FE$2="ID/Crachá","ID?",IF(FB$3="Função","Função?",(FD43*$F43)*((1+IF($E43&lt;parametros!$S$3,parametros!$S$13,IF($E43&lt;parametros!$T$3,parametros!$T$13,parametros!$U$13)))-'1_geral'!$F43))))))</f>
        <v/>
      </c>
      <c r="FG43" s="80" t="str">
        <f t="shared" si="8"/>
        <v/>
      </c>
      <c r="FH43" s="102" t="str">
        <f t="shared" si="13"/>
        <v/>
      </c>
      <c r="FI43" s="31" t="str">
        <f t="shared" si="9"/>
        <v/>
      </c>
      <c r="FJ43" s="84" t="str">
        <f t="shared" si="14"/>
        <v/>
      </c>
      <c r="FK43" s="239" t="str">
        <f t="shared" si="10"/>
        <v/>
      </c>
      <c r="FL43" s="1"/>
    </row>
    <row r="44" spans="1:168" ht="15" customHeight="1" x14ac:dyDescent="0.25">
      <c r="A44" s="348" t="str">
        <f>IF('1_geral'!D44="","",'1_geral'!A44)</f>
        <v/>
      </c>
      <c r="B44" s="274" t="str">
        <f>IF('1_geral'!D44="","",'1_geral'!D44)</f>
        <v/>
      </c>
      <c r="C44" s="349" t="str">
        <f>IF(B44="","",1/VLOOKUP('1_geral'!G44,apoio!P:X,9,0))</f>
        <v/>
      </c>
      <c r="D44" s="266" t="str">
        <f>IF(B44="","",'1_geral'!J44)</f>
        <v/>
      </c>
      <c r="E44" s="472" t="str">
        <f>IF(B44="","",'1_geral'!M44*'1_geral'!L44)</f>
        <v/>
      </c>
      <c r="F44" s="266" t="str">
        <f>IF(B44="","",D44*E44*C44*'1_geral'!N44)</f>
        <v/>
      </c>
      <c r="G44" s="266" t="str">
        <f t="shared" si="5"/>
        <v/>
      </c>
      <c r="H44" s="60" t="str">
        <f t="shared" si="6"/>
        <v/>
      </c>
      <c r="I44" s="350" t="str">
        <f t="shared" si="7"/>
        <v/>
      </c>
      <c r="J44" s="65" t="str">
        <f t="shared" si="11"/>
        <v/>
      </c>
      <c r="K44" s="60" t="str">
        <f t="shared" si="12"/>
        <v/>
      </c>
      <c r="M44" s="43"/>
      <c r="N44" s="64" t="str">
        <f>IF(M$1="","",IF($B44="","",IF(M44="","",IF(P$2="ID/Crachá","ID?",IF(M$3="Função","Função?",(M44*$F44)*(1+IF($E44&lt;parametros!$I$3,parametros!$I$13,IF($E44&lt;parametros!$J$3,parametros!$J$13,parametros!$K$13))))))))</f>
        <v/>
      </c>
      <c r="O44" s="58"/>
      <c r="P44" s="66" t="str">
        <f>IF(M$1="","",IF($B44="","",IF(O44="","",IF(P$2="ID/Crachá","ID?",IF(M$3="Função","Função?",(O44*$F44)*((1+IF($E44&lt;parametros!$S$3,parametros!$S$13,IF($E44&lt;parametros!$T$3,parametros!$T$13,parametros!$U$13)))-'1_geral'!$F44))))))</f>
        <v/>
      </c>
      <c r="R44" s="43"/>
      <c r="S44" s="64" t="str">
        <f>IF(R$1="","",IF($B44="","",IF(R44="","",IF(U$2="ID/Crachá","ID?",IF(R$3="Função","Função?",(R44*$F44)*(1+IF($E44&lt;parametros!$I$3,parametros!$I$13,IF($E44&lt;parametros!$J$3,parametros!$J$13,parametros!$K$13))))))))</f>
        <v/>
      </c>
      <c r="T44" s="58"/>
      <c r="U44" s="66" t="str">
        <f>IF(R$1="","",IF($B44="","",IF(T44="","",IF(U$2="ID/Crachá","ID?",IF(R$3="Função","Função?",(T44*$F44)*((1+IF($E44&lt;parametros!$S$3,parametros!$S$13,IF($E44&lt;parametros!$T$3,parametros!$T$13,parametros!$U$13)))-'1_geral'!$F44))))))</f>
        <v/>
      </c>
      <c r="W44" s="43"/>
      <c r="X44" s="64" t="str">
        <f>IF(W$1="","",IF($B44="","",IF(W44="","",IF(Z$2="ID/Crachá","ID?",IF(W$3="Função","Função?",(W44*$F44)*(1+IF($E44&lt;parametros!$I$3,parametros!$I$13,IF($E44&lt;parametros!$J$3,parametros!$J$13,parametros!$K$13))))))))</f>
        <v/>
      </c>
      <c r="Y44" s="58"/>
      <c r="Z44" s="66" t="str">
        <f>IF(W$1="","",IF($B44="","",IF(Y44="","",IF(Z$2="ID/Crachá","ID?",IF(W$3="Função","Função?",(Y44*$F44)*((1+IF($E44&lt;parametros!$S$3,parametros!$S$13,IF($E44&lt;parametros!$T$3,parametros!$T$13,parametros!$U$13)))-'1_geral'!$F44))))))</f>
        <v/>
      </c>
      <c r="AB44" s="43"/>
      <c r="AC44" s="64" t="str">
        <f>IF(AB$1="","",IF($B44="","",IF(AB44="","",IF(AE$2="ID/Crachá","ID?",IF(AB$3="Função","Função?",(AB44*$F44)*(1+IF($E44&lt;parametros!$I$3,parametros!$I$13,IF($E44&lt;parametros!$J$3,parametros!$J$13,parametros!$K$13))))))))</f>
        <v/>
      </c>
      <c r="AD44" s="58"/>
      <c r="AE44" s="66" t="str">
        <f>IF(AB$1="","",IF($B44="","",IF(AD44="","",IF(AE$2="ID/Crachá","ID?",IF(AB$3="Função","Função?",(AD44*$F44)*((1+IF($E44&lt;parametros!$S$3,parametros!$S$13,IF($E44&lt;parametros!$T$3,parametros!$T$13,parametros!$U$13)))-'1_geral'!$F44))))))</f>
        <v/>
      </c>
      <c r="AG44" s="43"/>
      <c r="AH44" s="64" t="str">
        <f>IF(AG$1="","",IF($B44="","",IF(AG44="","",IF(AJ$2="ID/Crachá","ID?",IF(AG$3="Função","Função?",(AG44*$F44)*(1+IF($E44&lt;parametros!$I$3,parametros!$I$13,IF($E44&lt;parametros!$J$3,parametros!$J$13,parametros!$K$13))))))))</f>
        <v/>
      </c>
      <c r="AI44" s="58"/>
      <c r="AJ44" s="66" t="str">
        <f>IF(AG$1="","",IF($B44="","",IF(AI44="","",IF(AJ$2="ID/Crachá","ID?",IF(AG$3="Função","Função?",(AI44*$F44)*((1+IF($E44&lt;parametros!$S$3,parametros!$S$13,IF($E44&lt;parametros!$T$3,parametros!$T$13,parametros!$U$13)))-'1_geral'!$F44))))))</f>
        <v/>
      </c>
      <c r="AL44" s="43"/>
      <c r="AM44" s="64" t="str">
        <f>IF(AL$1="","",IF($B44="","",IF(AL44="","",IF(AO$2="ID/Crachá","ID?",IF(AL$3="Função","Função?",(AL44*$F44)*(1+IF($E44&lt;parametros!$I$3,parametros!$I$13,IF($E44&lt;parametros!$J$3,parametros!$J$13,parametros!$K$13))))))))</f>
        <v/>
      </c>
      <c r="AN44" s="58"/>
      <c r="AO44" s="66" t="str">
        <f>IF(AL$1="","",IF($B44="","",IF(AN44="","",IF(AO$2="ID/Crachá","ID?",IF(AL$3="Função","Função?",(AN44*$F44)*((1+IF($E44&lt;parametros!$S$3,parametros!$S$13,IF($E44&lt;parametros!$T$3,parametros!$T$13,parametros!$U$13)))-'1_geral'!$F44))))))</f>
        <v/>
      </c>
      <c r="AQ44" s="43"/>
      <c r="AR44" s="64" t="str">
        <f>IF(AQ$1="","",IF($B44="","",IF(AQ44="","",IF(AT$2="ID/Crachá","ID?",IF(AQ$3="Função","Função?",(AQ44*$F44)*(1+IF($E44&lt;parametros!$I$3,parametros!$I$13,IF($E44&lt;parametros!$J$3,parametros!$J$13,parametros!$K$13))))))))</f>
        <v/>
      </c>
      <c r="AS44" s="58"/>
      <c r="AT44" s="66" t="str">
        <f>IF(AQ$1="","",IF($B44="","",IF(AS44="","",IF(AT$2="ID/Crachá","ID?",IF(AQ$3="Função","Função?",(AS44*$F44)*((1+IF($E44&lt;parametros!$S$3,parametros!$S$13,IF($E44&lt;parametros!$T$3,parametros!$T$13,parametros!$U$13)))-'1_geral'!$F44))))))</f>
        <v/>
      </c>
      <c r="AV44" s="43"/>
      <c r="AW44" s="64" t="str">
        <f>IF(AV$1="","",IF($B44="","",IF(AV44="","",IF(AY$2="ID/Crachá","ID?",IF(AV$3="Função","Função?",(AV44*$F44)*(1+IF($E44&lt;parametros!$I$3,parametros!$I$13,IF($E44&lt;parametros!$J$3,parametros!$J$13,parametros!$K$13))))))))</f>
        <v/>
      </c>
      <c r="AX44" s="58"/>
      <c r="AY44" s="66" t="str">
        <f>IF(AV$1="","",IF($B44="","",IF(AX44="","",IF(AY$2="ID/Crachá","ID?",IF(AV$3="Função","Função?",(AX44*$F44)*((1+IF($E44&lt;parametros!$S$3,parametros!$S$13,IF($E44&lt;parametros!$T$3,parametros!$T$13,parametros!$U$13)))-'1_geral'!$F44))))))</f>
        <v/>
      </c>
      <c r="BA44" s="43"/>
      <c r="BB44" s="64" t="str">
        <f>IF(BA$1="","",IF($B44="","",IF(BA44="","",IF(BD$2="ID/Crachá","ID?",IF(BA$3="Função","Função?",(BA44*$F44)*(1+IF($E44&lt;parametros!$I$3,parametros!$I$13,IF($E44&lt;parametros!$J$3,parametros!$J$13,parametros!$K$13))))))))</f>
        <v/>
      </c>
      <c r="BC44" s="58"/>
      <c r="BD44" s="66" t="str">
        <f>IF(BA$1="","",IF($B44="","",IF(BC44="","",IF(BD$2="ID/Crachá","ID?",IF(BA$3="Função","Função?",(BC44*$F44)*((1+IF($E44&lt;parametros!$S$3,parametros!$S$13,IF($E44&lt;parametros!$T$3,parametros!$T$13,parametros!$U$13)))-'1_geral'!$F44))))))</f>
        <v/>
      </c>
      <c r="BF44" s="43"/>
      <c r="BG44" s="64" t="str">
        <f>IF(BF$1="","",IF($B44="","",IF(BF44="","",IF(BI$2="ID/Crachá","ID?",IF(BF$3="Função","Função?",(BF44*$F44)*(1+IF($E44&lt;parametros!$I$3,parametros!$I$13,IF($E44&lt;parametros!$J$3,parametros!$J$13,parametros!$K$13))))))))</f>
        <v/>
      </c>
      <c r="BH44" s="58"/>
      <c r="BI44" s="66" t="str">
        <f>IF(BF$1="","",IF($B44="","",IF(BH44="","",IF(BI$2="ID/Crachá","ID?",IF(BF$3="Função","Função?",(BH44*$F44)*((1+IF($E44&lt;parametros!$S$3,parametros!$S$13,IF($E44&lt;parametros!$T$3,parametros!$T$13,parametros!$U$13)))-'1_geral'!$F44))))))</f>
        <v/>
      </c>
      <c r="BK44" s="43"/>
      <c r="BL44" s="64" t="str">
        <f>IF(BK$1="","",IF($B44="","",IF(BK44="","",IF(BN$2="ID/Crachá","ID?",IF(BK$3="Função","Função?",(BK44*$F44)*(1+IF($E44&lt;parametros!$I$3,parametros!$I$13,IF($E44&lt;parametros!$J$3,parametros!$J$13,parametros!$K$13))))))))</f>
        <v/>
      </c>
      <c r="BM44" s="58"/>
      <c r="BN44" s="66" t="str">
        <f>IF(BK$1="","",IF($B44="","",IF(BM44="","",IF(BN$2="ID/Crachá","ID?",IF(BK$3="Função","Função?",(BM44*$F44)*((1+IF($E44&lt;parametros!$S$3,parametros!$S$13,IF($E44&lt;parametros!$T$3,parametros!$T$13,parametros!$U$13)))-'1_geral'!$F44))))))</f>
        <v/>
      </c>
      <c r="BP44" s="43"/>
      <c r="BQ44" s="64" t="str">
        <f>IF(BP$1="","",IF($B44="","",IF(BP44="","",IF(BS$2="ID/Crachá","ID?",IF(BP$3="Função","Função?",(BP44*$F44)*(1+IF($E44&lt;parametros!$I$3,parametros!$I$13,IF($E44&lt;parametros!$J$3,parametros!$J$13,parametros!$K$13))))))))</f>
        <v/>
      </c>
      <c r="BR44" s="58"/>
      <c r="BS44" s="66" t="str">
        <f>IF(BP$1="","",IF($B44="","",IF(BR44="","",IF(BS$2="ID/Crachá","ID?",IF(BP$3="Função","Função?",(BR44*$F44)*((1+IF($E44&lt;parametros!$S$3,parametros!$S$13,IF($E44&lt;parametros!$T$3,parametros!$T$13,parametros!$U$13)))-'1_geral'!$F44))))))</f>
        <v/>
      </c>
      <c r="BU44" s="43"/>
      <c r="BV44" s="64" t="str">
        <f>IF(BU$1="","",IF($B44="","",IF(BU44="","",IF(BX$2="ID/Crachá","ID?",IF(BU$3="Função","Função?",(BU44*$F44)*(1+IF($E44&lt;parametros!$I$3,parametros!$I$13,IF($E44&lt;parametros!$J$3,parametros!$J$13,parametros!$K$13))))))))</f>
        <v/>
      </c>
      <c r="BW44" s="58"/>
      <c r="BX44" s="66" t="str">
        <f>IF(BU$1="","",IF($B44="","",IF(BW44="","",IF(BX$2="ID/Crachá","ID?",IF(BU$3="Função","Função?",(BW44*$F44)*((1+IF($E44&lt;parametros!$S$3,parametros!$S$13,IF($E44&lt;parametros!$T$3,parametros!$T$13,parametros!$U$13)))-'1_geral'!$F44))))))</f>
        <v/>
      </c>
      <c r="BZ44" s="43"/>
      <c r="CA44" s="64" t="str">
        <f>IF(BZ$1="","",IF($B44="","",IF(BZ44="","",IF(CC$2="ID/Crachá","ID?",IF(BZ$3="Função","Função?",(BZ44*$F44)*(1+IF($E44&lt;parametros!$I$3,parametros!$I$13,IF($E44&lt;parametros!$J$3,parametros!$J$13,parametros!$K$13))))))))</f>
        <v/>
      </c>
      <c r="CB44" s="58"/>
      <c r="CC44" s="66" t="str">
        <f>IF(BZ$1="","",IF($B44="","",IF(CB44="","",IF(CC$2="ID/Crachá","ID?",IF(BZ$3="Função","Função?",(CB44*$F44)*((1+IF($E44&lt;parametros!$S$3,parametros!$S$13,IF($E44&lt;parametros!$T$3,parametros!$T$13,parametros!$U$13)))-'1_geral'!$F44))))))</f>
        <v/>
      </c>
      <c r="CE44" s="43"/>
      <c r="CF44" s="64" t="str">
        <f>IF(CE$1="","",IF($B44="","",IF(CE44="","",IF(CH$2="ID/Crachá","ID?",IF(CE$3="Função","Função?",(CE44*$F44)*(1+IF($E44&lt;parametros!$I$3,parametros!$I$13,IF($E44&lt;parametros!$J$3,parametros!$J$13,parametros!$K$13))))))))</f>
        <v/>
      </c>
      <c r="CG44" s="58"/>
      <c r="CH44" s="66" t="str">
        <f>IF(CE$1="","",IF($B44="","",IF(CG44="","",IF(CH$2="ID/Crachá","ID?",IF(CE$3="Função","Função?",(CG44*$F44)*((1+IF($E44&lt;parametros!$S$3,parametros!$S$13,IF($E44&lt;parametros!$T$3,parametros!$T$13,parametros!$U$13)))-'1_geral'!$F44))))))</f>
        <v/>
      </c>
      <c r="CJ44" s="43"/>
      <c r="CK44" s="64" t="str">
        <f>IF(CJ$1="","",IF($B44="","",IF(CJ44="","",IF(CM$2="ID/Crachá","ID?",IF(CJ$3="Função","Função?",(CJ44*$F44)*(1+IF($E44&lt;parametros!$I$3,parametros!$I$13,IF($E44&lt;parametros!$J$3,parametros!$J$13,parametros!$K$13))))))))</f>
        <v/>
      </c>
      <c r="CL44" s="58"/>
      <c r="CM44" s="66" t="str">
        <f>IF(CJ$1="","",IF($B44="","",IF(CL44="","",IF(CM$2="ID/Crachá","ID?",IF(CJ$3="Função","Função?",(CL44*$F44)*((1+IF($E44&lt;parametros!$S$3,parametros!$S$13,IF($E44&lt;parametros!$T$3,parametros!$T$13,parametros!$U$13)))-'1_geral'!$F44))))))</f>
        <v/>
      </c>
      <c r="CO44" s="43"/>
      <c r="CP44" s="64" t="str">
        <f>IF(CO$1="","",IF($B44="","",IF(CO44="","",IF(CR$2="ID/Crachá","ID?",IF(CO$3="Função","Função?",(CO44*$F44)*(1+IF($E44&lt;parametros!$I$3,parametros!$I$13,IF($E44&lt;parametros!$J$3,parametros!$J$13,parametros!$K$13))))))))</f>
        <v/>
      </c>
      <c r="CQ44" s="58"/>
      <c r="CR44" s="66" t="str">
        <f>IF(CO$1="","",IF($B44="","",IF(CQ44="","",IF(CR$2="ID/Crachá","ID?",IF(CO$3="Função","Função?",(CQ44*$F44)*((1+IF($E44&lt;parametros!$S$3,parametros!$S$13,IF($E44&lt;parametros!$T$3,parametros!$T$13,parametros!$U$13)))-'1_geral'!$F44))))))</f>
        <v/>
      </c>
      <c r="CT44" s="43"/>
      <c r="CU44" s="64" t="str">
        <f>IF(CT$1="","",IF($B44="","",IF(CT44="","",IF(CW$2="ID/Crachá","ID?",IF(CT$3="Função","Função?",(CT44*$F44)*(1+IF($E44&lt;parametros!$I$3,parametros!$I$13,IF($E44&lt;parametros!$J$3,parametros!$J$13,parametros!$K$13))))))))</f>
        <v/>
      </c>
      <c r="CV44" s="58"/>
      <c r="CW44" s="66" t="str">
        <f>IF(CT$1="","",IF($B44="","",IF(CV44="","",IF(CW$2="ID/Crachá","ID?",IF(CT$3="Função","Função?",(CV44*$F44)*((1+IF($E44&lt;parametros!$S$3,parametros!$S$13,IF($E44&lt;parametros!$T$3,parametros!$T$13,parametros!$U$13)))-'1_geral'!$F44))))))</f>
        <v/>
      </c>
      <c r="CY44" s="43"/>
      <c r="CZ44" s="64" t="str">
        <f>IF(CY$1="","",IF($B44="","",IF(CY44="","",IF(DB$2="ID/Crachá","ID?",IF(CY$3="Função","Função?",(CY44*$F44)*(1+IF($E44&lt;parametros!$I$3,parametros!$I$13,IF($E44&lt;parametros!$J$3,parametros!$J$13,parametros!$K$13))))))))</f>
        <v/>
      </c>
      <c r="DA44" s="58"/>
      <c r="DB44" s="66" t="str">
        <f>IF(CY$1="","",IF($B44="","",IF(DA44="","",IF(DB$2="ID/Crachá","ID?",IF(CY$3="Função","Função?",(DA44*$F44)*((1+IF($E44&lt;parametros!$S$3,parametros!$S$13,IF($E44&lt;parametros!$T$3,parametros!$T$13,parametros!$U$13)))-'1_geral'!$F44))))))</f>
        <v/>
      </c>
      <c r="DD44" s="43"/>
      <c r="DE44" s="64" t="str">
        <f>IF(DD$1="","",IF($B44="","",IF(DD44="","",IF(DG$2="ID/Crachá","ID?",IF(DD$3="Função","Função?",(DD44*$F44)*(1+IF($E44&lt;parametros!$I$3,parametros!$I$13,IF($E44&lt;parametros!$J$3,parametros!$J$13,parametros!$K$13))))))))</f>
        <v/>
      </c>
      <c r="DF44" s="58"/>
      <c r="DG44" s="66" t="str">
        <f>IF(DD$1="","",IF($B44="","",IF(DF44="","",IF(DG$2="ID/Crachá","ID?",IF(DD$3="Função","Função?",(DF44*$F44)*((1+IF($E44&lt;parametros!$S$3,parametros!$S$13,IF($E44&lt;parametros!$T$3,parametros!$T$13,parametros!$U$13)))-'1_geral'!$F44))))))</f>
        <v/>
      </c>
      <c r="DI44" s="43"/>
      <c r="DJ44" s="64" t="str">
        <f>IF(DI$1="","",IF($B44="","",IF(DI44="","",IF(DL$2="ID/Crachá","ID?",IF(DI$3="Função","Função?",(DI44*$F44)*(1+IF($E44&lt;parametros!$I$3,parametros!$I$13,IF($E44&lt;parametros!$J$3,parametros!$J$13,parametros!$K$13))))))))</f>
        <v/>
      </c>
      <c r="DK44" s="58"/>
      <c r="DL44" s="66" t="str">
        <f>IF(DI$1="","",IF($B44="","",IF(DK44="","",IF(DL$2="ID/Crachá","ID?",IF(DI$3="Função","Função?",(DK44*$F44)*((1+IF($E44&lt;parametros!$S$3,parametros!$S$13,IF($E44&lt;parametros!$T$3,parametros!$T$13,parametros!$U$13)))-'1_geral'!$F44))))))</f>
        <v/>
      </c>
      <c r="DN44" s="43"/>
      <c r="DO44" s="64" t="str">
        <f>IF(DN$1="","",IF($B44="","",IF(DN44="","",IF(DQ$2="ID/Crachá","ID?",IF(DN$3="Função","Função?",(DN44*$F44)*(1+IF($E44&lt;parametros!$I$3,parametros!$I$13,IF($E44&lt;parametros!$J$3,parametros!$J$13,parametros!$K$13))))))))</f>
        <v/>
      </c>
      <c r="DP44" s="58"/>
      <c r="DQ44" s="66" t="str">
        <f>IF(DN$1="","",IF($B44="","",IF(DP44="","",IF(DQ$2="ID/Crachá","ID?",IF(DN$3="Função","Função?",(DP44*$F44)*((1+IF($E44&lt;parametros!$S$3,parametros!$S$13,IF($E44&lt;parametros!$T$3,parametros!$T$13,parametros!$U$13)))-'1_geral'!$F44))))))</f>
        <v/>
      </c>
      <c r="DS44" s="43"/>
      <c r="DT44" s="64" t="str">
        <f>IF(DS$1="","",IF($B44="","",IF(DS44="","",IF(DV$2="ID/Crachá","ID?",IF(DS$3="Função","Função?",(DS44*$F44)*(1+IF($E44&lt;parametros!$I$3,parametros!$I$13,IF($E44&lt;parametros!$J$3,parametros!$J$13,parametros!$K$13))))))))</f>
        <v/>
      </c>
      <c r="DU44" s="58"/>
      <c r="DV44" s="66" t="str">
        <f>IF(DS$1="","",IF($B44="","",IF(DU44="","",IF(DV$2="ID/Crachá","ID?",IF(DS$3="Função","Função?",(DU44*$F44)*((1+IF($E44&lt;parametros!$S$3,parametros!$S$13,IF($E44&lt;parametros!$T$3,parametros!$T$13,parametros!$U$13)))-'1_geral'!$F44))))))</f>
        <v/>
      </c>
      <c r="DX44" s="43"/>
      <c r="DY44" s="64" t="str">
        <f>IF(DX$1="","",IF($B44="","",IF(DX44="","",IF(EA$2="ID/Crachá","ID?",IF(DX$3="Função","Função?",(DX44*$F44)*(1+IF($E44&lt;parametros!$I$3,parametros!$I$13,IF($E44&lt;parametros!$J$3,parametros!$J$13,parametros!$K$13))))))))</f>
        <v/>
      </c>
      <c r="DZ44" s="58"/>
      <c r="EA44" s="66" t="str">
        <f>IF(DX$1="","",IF($B44="","",IF(DZ44="","",IF(EA$2="ID/Crachá","ID?",IF(DX$3="Função","Função?",(DZ44*$F44)*((1+IF($E44&lt;parametros!$S$3,parametros!$S$13,IF($E44&lt;parametros!$T$3,parametros!$T$13,parametros!$U$13)))-'1_geral'!$F44))))))</f>
        <v/>
      </c>
      <c r="EC44" s="43"/>
      <c r="ED44" s="64" t="str">
        <f>IF(EC$1="","",IF($B44="","",IF(EC44="","",IF(EF$2="ID/Crachá","ID?",IF(EC$3="Função","Função?",(EC44*$F44)*(1+IF($E44&lt;parametros!$I$3,parametros!$I$13,IF($E44&lt;parametros!$J$3,parametros!$J$13,parametros!$K$13))))))))</f>
        <v/>
      </c>
      <c r="EE44" s="58"/>
      <c r="EF44" s="66" t="str">
        <f>IF(EC$1="","",IF($B44="","",IF(EE44="","",IF(EF$2="ID/Crachá","ID?",IF(EC$3="Função","Função?",(EE44*$F44)*((1+IF($E44&lt;parametros!$S$3,parametros!$S$13,IF($E44&lt;parametros!$T$3,parametros!$T$13,parametros!$U$13)))-'1_geral'!$F44))))))</f>
        <v/>
      </c>
      <c r="EH44" s="43"/>
      <c r="EI44" s="64" t="str">
        <f>IF(EH$1="","",IF($B44="","",IF(EH44="","",IF(EK$2="ID/Crachá","ID?",IF(EH$3="Função","Função?",(EH44*$F44)*(1+IF($E44&lt;parametros!$I$3,parametros!$I$13,IF($E44&lt;parametros!$J$3,parametros!$J$13,parametros!$K$13))))))))</f>
        <v/>
      </c>
      <c r="EJ44" s="58"/>
      <c r="EK44" s="66" t="str">
        <f>IF(EH$1="","",IF($B44="","",IF(EJ44="","",IF(EK$2="ID/Crachá","ID?",IF(EH$3="Função","Função?",(EJ44*$F44)*((1+IF($E44&lt;parametros!$S$3,parametros!$S$13,IF($E44&lt;parametros!$T$3,parametros!$T$13,parametros!$U$13)))-'1_geral'!$F44))))))</f>
        <v/>
      </c>
      <c r="EM44" s="43"/>
      <c r="EN44" s="64" t="str">
        <f>IF(EM$1="","",IF($B44="","",IF(EM44="","",IF(EP$2="ID/Crachá","ID?",IF(EM$3="Função","Função?",(EM44*$F44)*(1+IF($E44&lt;parametros!$I$3,parametros!$I$13,IF($E44&lt;parametros!$J$3,parametros!$J$13,parametros!$K$13))))))))</f>
        <v/>
      </c>
      <c r="EO44" s="58"/>
      <c r="EP44" s="66" t="str">
        <f>IF(EM$1="","",IF($B44="","",IF(EO44="","",IF(EP$2="ID/Crachá","ID?",IF(EM$3="Função","Função?",(EO44*$F44)*((1+IF($E44&lt;parametros!$S$3,parametros!$S$13,IF($E44&lt;parametros!$T$3,parametros!$T$13,parametros!$U$13)))-'1_geral'!$F44))))))</f>
        <v/>
      </c>
      <c r="ER44" s="43"/>
      <c r="ES44" s="64" t="str">
        <f>IF(ER$1="","",IF($B44="","",IF(ER44="","",IF(EU$2="ID/Crachá","ID?",IF(ER$3="Função","Função?",(ER44*$F44)*(1+IF($E44&lt;parametros!$I$3,parametros!$I$13,IF($E44&lt;parametros!$J$3,parametros!$J$13,parametros!$K$13))))))))</f>
        <v/>
      </c>
      <c r="ET44" s="58"/>
      <c r="EU44" s="66" t="str">
        <f>IF(ER$1="","",IF($B44="","",IF(ET44="","",IF(EU$2="ID/Crachá","ID?",IF(ER$3="Função","Função?",(ET44*$F44)*((1+IF($E44&lt;parametros!$S$3,parametros!$S$13,IF($E44&lt;parametros!$T$3,parametros!$T$13,parametros!$U$13)))-'1_geral'!$F44))))))</f>
        <v/>
      </c>
      <c r="EW44" s="43"/>
      <c r="EX44" s="64" t="str">
        <f>IF(EW$1="","",IF($B44="","",IF(EW44="","",IF(EZ$2="ID/Crachá","ID?",IF(EW$3="Função","Função?",(EW44*$F44)*(1+IF($E44&lt;parametros!$I$3,parametros!$I$13,IF($E44&lt;parametros!$J$3,parametros!$J$13,parametros!$K$13))))))))</f>
        <v/>
      </c>
      <c r="EY44" s="58"/>
      <c r="EZ44" s="66" t="str">
        <f>IF(EW$1="","",IF($B44="","",IF(EY44="","",IF(EZ$2="ID/Crachá","ID?",IF(EW$3="Função","Função?",(EY44*$F44)*((1+IF($E44&lt;parametros!$S$3,parametros!$S$13,IF($E44&lt;parametros!$T$3,parametros!$T$13,parametros!$U$13)))-'1_geral'!$F44))))))</f>
        <v/>
      </c>
      <c r="FB44" s="43"/>
      <c r="FC44" s="64" t="str">
        <f>IF(FB$1="","",IF($B44="","",IF(FB44="","",IF(FE$2="ID/Crachá","ID?",IF(FB$3="Função","Função?",(FB44*$F44)*(1+IF($E44&lt;parametros!$I$3,parametros!$I$13,IF($E44&lt;parametros!$J$3,parametros!$J$13,parametros!$K$13))))))))</f>
        <v/>
      </c>
      <c r="FD44" s="58"/>
      <c r="FE44" s="66" t="str">
        <f>IF(FB$1="","",IF($B44="","",IF(FD44="","",IF(FE$2="ID/Crachá","ID?",IF(FB$3="Função","Função?",(FD44*$F44)*((1+IF($E44&lt;parametros!$S$3,parametros!$S$13,IF($E44&lt;parametros!$T$3,parametros!$T$13,parametros!$U$13)))-'1_geral'!$F44))))))</f>
        <v/>
      </c>
      <c r="FG44" s="81" t="str">
        <f t="shared" si="8"/>
        <v/>
      </c>
      <c r="FH44" s="103" t="str">
        <f t="shared" si="13"/>
        <v/>
      </c>
      <c r="FI44" s="73" t="str">
        <f t="shared" si="9"/>
        <v/>
      </c>
      <c r="FJ44" s="85" t="str">
        <f t="shared" si="14"/>
        <v/>
      </c>
      <c r="FK44" s="255" t="str">
        <f t="shared" si="10"/>
        <v/>
      </c>
      <c r="FL44" s="1"/>
    </row>
    <row r="45" spans="1:168" ht="15" customHeight="1" x14ac:dyDescent="0.25">
      <c r="A45" s="325" t="str">
        <f>IF('1_geral'!D45="","",'1_geral'!A45)</f>
        <v/>
      </c>
      <c r="B45" s="114" t="str">
        <f>IF('1_geral'!D45="","",'1_geral'!D45)</f>
        <v/>
      </c>
      <c r="C45" s="349" t="str">
        <f>IF(B45="","",1/VLOOKUP('1_geral'!G45,apoio!P:X,9,0))</f>
        <v/>
      </c>
      <c r="D45" s="351" t="str">
        <f>IF(B45="","",'1_geral'!J45)</f>
        <v/>
      </c>
      <c r="E45" s="473" t="str">
        <f>IF(B45="","",'1_geral'!M45*'1_geral'!L45)</f>
        <v/>
      </c>
      <c r="F45" s="351" t="str">
        <f>IF(B45="","",D45*E45*C45*'1_geral'!N45)</f>
        <v/>
      </c>
      <c r="G45" s="351" t="str">
        <f t="shared" si="5"/>
        <v/>
      </c>
      <c r="H45" s="61" t="str">
        <f t="shared" si="6"/>
        <v/>
      </c>
      <c r="I45" s="350" t="str">
        <f t="shared" si="7"/>
        <v/>
      </c>
      <c r="J45" s="67" t="str">
        <f t="shared" si="11"/>
        <v/>
      </c>
      <c r="K45" s="61" t="str">
        <f t="shared" si="12"/>
        <v/>
      </c>
      <c r="M45" s="63"/>
      <c r="N45" s="31" t="str">
        <f>IF(M$1="","",IF($B45="","",IF(M45="","",IF(P$2="ID/Crachá","ID?",IF(M$3="Função","Função?",(M45*$F45)*(1+IF($E45&lt;parametros!$I$3,parametros!$I$13,IF($E45&lt;parametros!$J$3,parametros!$J$13,parametros!$K$13))))))))</f>
        <v/>
      </c>
      <c r="O45" s="57"/>
      <c r="P45" s="31" t="str">
        <f>IF(M$1="","",IF($B45="","",IF(O45="","",IF(P$2="ID/Crachá","ID?",IF(M$3="Função","Função?",(O45*$F45)*((1+IF($E45&lt;parametros!$S$3,parametros!$S$13,IF($E45&lt;parametros!$T$3,parametros!$T$13,parametros!$U$13)))-'1_geral'!$F45))))))</f>
        <v/>
      </c>
      <c r="R45" s="63"/>
      <c r="S45" s="31" t="str">
        <f>IF(R$1="","",IF($B45="","",IF(R45="","",IF(U$2="ID/Crachá","ID?",IF(R$3="Função","Função?",(R45*$F45)*(1+IF($E45&lt;parametros!$I$3,parametros!$I$13,IF($E45&lt;parametros!$J$3,parametros!$J$13,parametros!$K$13))))))))</f>
        <v/>
      </c>
      <c r="T45" s="57"/>
      <c r="U45" s="31" t="str">
        <f>IF(R$1="","",IF($B45="","",IF(T45="","",IF(U$2="ID/Crachá","ID?",IF(R$3="Função","Função?",(T45*$F45)*((1+IF($E45&lt;parametros!$S$3,parametros!$S$13,IF($E45&lt;parametros!$T$3,parametros!$T$13,parametros!$U$13)))-'1_geral'!$F45))))))</f>
        <v/>
      </c>
      <c r="W45" s="63"/>
      <c r="X45" s="31" t="str">
        <f>IF(W$1="","",IF($B45="","",IF(W45="","",IF(Z$2="ID/Crachá","ID?",IF(W$3="Função","Função?",(W45*$F45)*(1+IF($E45&lt;parametros!$I$3,parametros!$I$13,IF($E45&lt;parametros!$J$3,parametros!$J$13,parametros!$K$13))))))))</f>
        <v/>
      </c>
      <c r="Y45" s="57"/>
      <c r="Z45" s="31" t="str">
        <f>IF(W$1="","",IF($B45="","",IF(Y45="","",IF(Z$2="ID/Crachá","ID?",IF(W$3="Função","Função?",(Y45*$F45)*((1+IF($E45&lt;parametros!$S$3,parametros!$S$13,IF($E45&lt;parametros!$T$3,parametros!$T$13,parametros!$U$13)))-'1_geral'!$F45))))))</f>
        <v/>
      </c>
      <c r="AB45" s="63"/>
      <c r="AC45" s="31" t="str">
        <f>IF(AB$1="","",IF($B45="","",IF(AB45="","",IF(AE$2="ID/Crachá","ID?",IF(AB$3="Função","Função?",(AB45*$F45)*(1+IF($E45&lt;parametros!$I$3,parametros!$I$13,IF($E45&lt;parametros!$J$3,parametros!$J$13,parametros!$K$13))))))))</f>
        <v/>
      </c>
      <c r="AD45" s="57"/>
      <c r="AE45" s="31" t="str">
        <f>IF(AB$1="","",IF($B45="","",IF(AD45="","",IF(AE$2="ID/Crachá","ID?",IF(AB$3="Função","Função?",(AD45*$F45)*((1+IF($E45&lt;parametros!$S$3,parametros!$S$13,IF($E45&lt;parametros!$T$3,parametros!$T$13,parametros!$U$13)))-'1_geral'!$F45))))))</f>
        <v/>
      </c>
      <c r="AG45" s="63"/>
      <c r="AH45" s="31" t="str">
        <f>IF(AG$1="","",IF($B45="","",IF(AG45="","",IF(AJ$2="ID/Crachá","ID?",IF(AG$3="Função","Função?",(AG45*$F45)*(1+IF($E45&lt;parametros!$I$3,parametros!$I$13,IF($E45&lt;parametros!$J$3,parametros!$J$13,parametros!$K$13))))))))</f>
        <v/>
      </c>
      <c r="AI45" s="57"/>
      <c r="AJ45" s="31" t="str">
        <f>IF(AG$1="","",IF($B45="","",IF(AI45="","",IF(AJ$2="ID/Crachá","ID?",IF(AG$3="Função","Função?",(AI45*$F45)*((1+IF($E45&lt;parametros!$S$3,parametros!$S$13,IF($E45&lt;parametros!$T$3,parametros!$T$13,parametros!$U$13)))-'1_geral'!$F45))))))</f>
        <v/>
      </c>
      <c r="AL45" s="63"/>
      <c r="AM45" s="31" t="str">
        <f>IF(AL$1="","",IF($B45="","",IF(AL45="","",IF(AO$2="ID/Crachá","ID?",IF(AL$3="Função","Função?",(AL45*$F45)*(1+IF($E45&lt;parametros!$I$3,parametros!$I$13,IF($E45&lt;parametros!$J$3,parametros!$J$13,parametros!$K$13))))))))</f>
        <v/>
      </c>
      <c r="AN45" s="57"/>
      <c r="AO45" s="31" t="str">
        <f>IF(AL$1="","",IF($B45="","",IF(AN45="","",IF(AO$2="ID/Crachá","ID?",IF(AL$3="Função","Função?",(AN45*$F45)*((1+IF($E45&lt;parametros!$S$3,parametros!$S$13,IF($E45&lt;parametros!$T$3,parametros!$T$13,parametros!$U$13)))-'1_geral'!$F45))))))</f>
        <v/>
      </c>
      <c r="AQ45" s="63"/>
      <c r="AR45" s="31" t="str">
        <f>IF(AQ$1="","",IF($B45="","",IF(AQ45="","",IF(AT$2="ID/Crachá","ID?",IF(AQ$3="Função","Função?",(AQ45*$F45)*(1+IF($E45&lt;parametros!$I$3,parametros!$I$13,IF($E45&lt;parametros!$J$3,parametros!$J$13,parametros!$K$13))))))))</f>
        <v/>
      </c>
      <c r="AS45" s="57"/>
      <c r="AT45" s="31" t="str">
        <f>IF(AQ$1="","",IF($B45="","",IF(AS45="","",IF(AT$2="ID/Crachá","ID?",IF(AQ$3="Função","Função?",(AS45*$F45)*((1+IF($E45&lt;parametros!$S$3,parametros!$S$13,IF($E45&lt;parametros!$T$3,parametros!$T$13,parametros!$U$13)))-'1_geral'!$F45))))))</f>
        <v/>
      </c>
      <c r="AV45" s="63"/>
      <c r="AW45" s="31" t="str">
        <f>IF(AV$1="","",IF($B45="","",IF(AV45="","",IF(AY$2="ID/Crachá","ID?",IF(AV$3="Função","Função?",(AV45*$F45)*(1+IF($E45&lt;parametros!$I$3,parametros!$I$13,IF($E45&lt;parametros!$J$3,parametros!$J$13,parametros!$K$13))))))))</f>
        <v/>
      </c>
      <c r="AX45" s="57"/>
      <c r="AY45" s="31" t="str">
        <f>IF(AV$1="","",IF($B45="","",IF(AX45="","",IF(AY$2="ID/Crachá","ID?",IF(AV$3="Função","Função?",(AX45*$F45)*((1+IF($E45&lt;parametros!$S$3,parametros!$S$13,IF($E45&lt;parametros!$T$3,parametros!$T$13,parametros!$U$13)))-'1_geral'!$F45))))))</f>
        <v/>
      </c>
      <c r="BA45" s="63"/>
      <c r="BB45" s="31" t="str">
        <f>IF(BA$1="","",IF($B45="","",IF(BA45="","",IF(BD$2="ID/Crachá","ID?",IF(BA$3="Função","Função?",(BA45*$F45)*(1+IF($E45&lt;parametros!$I$3,parametros!$I$13,IF($E45&lt;parametros!$J$3,parametros!$J$13,parametros!$K$13))))))))</f>
        <v/>
      </c>
      <c r="BC45" s="57"/>
      <c r="BD45" s="31" t="str">
        <f>IF(BA$1="","",IF($B45="","",IF(BC45="","",IF(BD$2="ID/Crachá","ID?",IF(BA$3="Função","Função?",(BC45*$F45)*((1+IF($E45&lt;parametros!$S$3,parametros!$S$13,IF($E45&lt;parametros!$T$3,parametros!$T$13,parametros!$U$13)))-'1_geral'!$F45))))))</f>
        <v/>
      </c>
      <c r="BF45" s="63"/>
      <c r="BG45" s="31" t="str">
        <f>IF(BF$1="","",IF($B45="","",IF(BF45="","",IF(BI$2="ID/Crachá","ID?",IF(BF$3="Função","Função?",(BF45*$F45)*(1+IF($E45&lt;parametros!$I$3,parametros!$I$13,IF($E45&lt;parametros!$J$3,parametros!$J$13,parametros!$K$13))))))))</f>
        <v/>
      </c>
      <c r="BH45" s="57"/>
      <c r="BI45" s="31" t="str">
        <f>IF(BF$1="","",IF($B45="","",IF(BH45="","",IF(BI$2="ID/Crachá","ID?",IF(BF$3="Função","Função?",(BH45*$F45)*((1+IF($E45&lt;parametros!$S$3,parametros!$S$13,IF($E45&lt;parametros!$T$3,parametros!$T$13,parametros!$U$13)))-'1_geral'!$F45))))))</f>
        <v/>
      </c>
      <c r="BK45" s="63"/>
      <c r="BL45" s="31" t="str">
        <f>IF(BK$1="","",IF($B45="","",IF(BK45="","",IF(BN$2="ID/Crachá","ID?",IF(BK$3="Função","Função?",(BK45*$F45)*(1+IF($E45&lt;parametros!$I$3,parametros!$I$13,IF($E45&lt;parametros!$J$3,parametros!$J$13,parametros!$K$13))))))))</f>
        <v/>
      </c>
      <c r="BM45" s="57"/>
      <c r="BN45" s="31" t="str">
        <f>IF(BK$1="","",IF($B45="","",IF(BM45="","",IF(BN$2="ID/Crachá","ID?",IF(BK$3="Função","Função?",(BM45*$F45)*((1+IF($E45&lt;parametros!$S$3,parametros!$S$13,IF($E45&lt;parametros!$T$3,parametros!$T$13,parametros!$U$13)))-'1_geral'!$F45))))))</f>
        <v/>
      </c>
      <c r="BP45" s="63"/>
      <c r="BQ45" s="31" t="str">
        <f>IF(BP$1="","",IF($B45="","",IF(BP45="","",IF(BS$2="ID/Crachá","ID?",IF(BP$3="Função","Função?",(BP45*$F45)*(1+IF($E45&lt;parametros!$I$3,parametros!$I$13,IF($E45&lt;parametros!$J$3,parametros!$J$13,parametros!$K$13))))))))</f>
        <v/>
      </c>
      <c r="BR45" s="57"/>
      <c r="BS45" s="31" t="str">
        <f>IF(BP$1="","",IF($B45="","",IF(BR45="","",IF(BS$2="ID/Crachá","ID?",IF(BP$3="Função","Função?",(BR45*$F45)*((1+IF($E45&lt;parametros!$S$3,parametros!$S$13,IF($E45&lt;parametros!$T$3,parametros!$T$13,parametros!$U$13)))-'1_geral'!$F45))))))</f>
        <v/>
      </c>
      <c r="BU45" s="63"/>
      <c r="BV45" s="31" t="str">
        <f>IF(BU$1="","",IF($B45="","",IF(BU45="","",IF(BX$2="ID/Crachá","ID?",IF(BU$3="Função","Função?",(BU45*$F45)*(1+IF($E45&lt;parametros!$I$3,parametros!$I$13,IF($E45&lt;parametros!$J$3,parametros!$J$13,parametros!$K$13))))))))</f>
        <v/>
      </c>
      <c r="BW45" s="57"/>
      <c r="BX45" s="31" t="str">
        <f>IF(BU$1="","",IF($B45="","",IF(BW45="","",IF(BX$2="ID/Crachá","ID?",IF(BU$3="Função","Função?",(BW45*$F45)*((1+IF($E45&lt;parametros!$S$3,parametros!$S$13,IF($E45&lt;parametros!$T$3,parametros!$T$13,parametros!$U$13)))-'1_geral'!$F45))))))</f>
        <v/>
      </c>
      <c r="BZ45" s="63"/>
      <c r="CA45" s="31" t="str">
        <f>IF(BZ$1="","",IF($B45="","",IF(BZ45="","",IF(CC$2="ID/Crachá","ID?",IF(BZ$3="Função","Função?",(BZ45*$F45)*(1+IF($E45&lt;parametros!$I$3,parametros!$I$13,IF($E45&lt;parametros!$J$3,parametros!$J$13,parametros!$K$13))))))))</f>
        <v/>
      </c>
      <c r="CB45" s="57"/>
      <c r="CC45" s="31" t="str">
        <f>IF(BZ$1="","",IF($B45="","",IF(CB45="","",IF(CC$2="ID/Crachá","ID?",IF(BZ$3="Função","Função?",(CB45*$F45)*((1+IF($E45&lt;parametros!$S$3,parametros!$S$13,IF($E45&lt;parametros!$T$3,parametros!$T$13,parametros!$U$13)))-'1_geral'!$F45))))))</f>
        <v/>
      </c>
      <c r="CE45" s="63"/>
      <c r="CF45" s="31" t="str">
        <f>IF(CE$1="","",IF($B45="","",IF(CE45="","",IF(CH$2="ID/Crachá","ID?",IF(CE$3="Função","Função?",(CE45*$F45)*(1+IF($E45&lt;parametros!$I$3,parametros!$I$13,IF($E45&lt;parametros!$J$3,parametros!$J$13,parametros!$K$13))))))))</f>
        <v/>
      </c>
      <c r="CG45" s="57"/>
      <c r="CH45" s="31" t="str">
        <f>IF(CE$1="","",IF($B45="","",IF(CG45="","",IF(CH$2="ID/Crachá","ID?",IF(CE$3="Função","Função?",(CG45*$F45)*((1+IF($E45&lt;parametros!$S$3,parametros!$S$13,IF($E45&lt;parametros!$T$3,parametros!$T$13,parametros!$U$13)))-'1_geral'!$F45))))))</f>
        <v/>
      </c>
      <c r="CJ45" s="63"/>
      <c r="CK45" s="31" t="str">
        <f>IF(CJ$1="","",IF($B45="","",IF(CJ45="","",IF(CM$2="ID/Crachá","ID?",IF(CJ$3="Função","Função?",(CJ45*$F45)*(1+IF($E45&lt;parametros!$I$3,parametros!$I$13,IF($E45&lt;parametros!$J$3,parametros!$J$13,parametros!$K$13))))))))</f>
        <v/>
      </c>
      <c r="CL45" s="57"/>
      <c r="CM45" s="31" t="str">
        <f>IF(CJ$1="","",IF($B45="","",IF(CL45="","",IF(CM$2="ID/Crachá","ID?",IF(CJ$3="Função","Função?",(CL45*$F45)*((1+IF($E45&lt;parametros!$S$3,parametros!$S$13,IF($E45&lt;parametros!$T$3,parametros!$T$13,parametros!$U$13)))-'1_geral'!$F45))))))</f>
        <v/>
      </c>
      <c r="CO45" s="63"/>
      <c r="CP45" s="31" t="str">
        <f>IF(CO$1="","",IF($B45="","",IF(CO45="","",IF(CR$2="ID/Crachá","ID?",IF(CO$3="Função","Função?",(CO45*$F45)*(1+IF($E45&lt;parametros!$I$3,parametros!$I$13,IF($E45&lt;parametros!$J$3,parametros!$J$13,parametros!$K$13))))))))</f>
        <v/>
      </c>
      <c r="CQ45" s="57"/>
      <c r="CR45" s="31" t="str">
        <f>IF(CO$1="","",IF($B45="","",IF(CQ45="","",IF(CR$2="ID/Crachá","ID?",IF(CO$3="Função","Função?",(CQ45*$F45)*((1+IF($E45&lt;parametros!$S$3,parametros!$S$13,IF($E45&lt;parametros!$T$3,parametros!$T$13,parametros!$U$13)))-'1_geral'!$F45))))))</f>
        <v/>
      </c>
      <c r="CT45" s="63"/>
      <c r="CU45" s="31" t="str">
        <f>IF(CT$1="","",IF($B45="","",IF(CT45="","",IF(CW$2="ID/Crachá","ID?",IF(CT$3="Função","Função?",(CT45*$F45)*(1+IF($E45&lt;parametros!$I$3,parametros!$I$13,IF($E45&lt;parametros!$J$3,parametros!$J$13,parametros!$K$13))))))))</f>
        <v/>
      </c>
      <c r="CV45" s="57"/>
      <c r="CW45" s="31" t="str">
        <f>IF(CT$1="","",IF($B45="","",IF(CV45="","",IF(CW$2="ID/Crachá","ID?",IF(CT$3="Função","Função?",(CV45*$F45)*((1+IF($E45&lt;parametros!$S$3,parametros!$S$13,IF($E45&lt;parametros!$T$3,parametros!$T$13,parametros!$U$13)))-'1_geral'!$F45))))))</f>
        <v/>
      </c>
      <c r="CY45" s="63"/>
      <c r="CZ45" s="31" t="str">
        <f>IF(CY$1="","",IF($B45="","",IF(CY45="","",IF(DB$2="ID/Crachá","ID?",IF(CY$3="Função","Função?",(CY45*$F45)*(1+IF($E45&lt;parametros!$I$3,parametros!$I$13,IF($E45&lt;parametros!$J$3,parametros!$J$13,parametros!$K$13))))))))</f>
        <v/>
      </c>
      <c r="DA45" s="57"/>
      <c r="DB45" s="31" t="str">
        <f>IF(CY$1="","",IF($B45="","",IF(DA45="","",IF(DB$2="ID/Crachá","ID?",IF(CY$3="Função","Função?",(DA45*$F45)*((1+IF($E45&lt;parametros!$S$3,parametros!$S$13,IF($E45&lt;parametros!$T$3,parametros!$T$13,parametros!$U$13)))-'1_geral'!$F45))))))</f>
        <v/>
      </c>
      <c r="DD45" s="63"/>
      <c r="DE45" s="31" t="str">
        <f>IF(DD$1="","",IF($B45="","",IF(DD45="","",IF(DG$2="ID/Crachá","ID?",IF(DD$3="Função","Função?",(DD45*$F45)*(1+IF($E45&lt;parametros!$I$3,parametros!$I$13,IF($E45&lt;parametros!$J$3,parametros!$J$13,parametros!$K$13))))))))</f>
        <v/>
      </c>
      <c r="DF45" s="57"/>
      <c r="DG45" s="31" t="str">
        <f>IF(DD$1="","",IF($B45="","",IF(DF45="","",IF(DG$2="ID/Crachá","ID?",IF(DD$3="Função","Função?",(DF45*$F45)*((1+IF($E45&lt;parametros!$S$3,parametros!$S$13,IF($E45&lt;parametros!$T$3,parametros!$T$13,parametros!$U$13)))-'1_geral'!$F45))))))</f>
        <v/>
      </c>
      <c r="DI45" s="63"/>
      <c r="DJ45" s="31" t="str">
        <f>IF(DI$1="","",IF($B45="","",IF(DI45="","",IF(DL$2="ID/Crachá","ID?",IF(DI$3="Função","Função?",(DI45*$F45)*(1+IF($E45&lt;parametros!$I$3,parametros!$I$13,IF($E45&lt;parametros!$J$3,parametros!$J$13,parametros!$K$13))))))))</f>
        <v/>
      </c>
      <c r="DK45" s="57"/>
      <c r="DL45" s="31" t="str">
        <f>IF(DI$1="","",IF($B45="","",IF(DK45="","",IF(DL$2="ID/Crachá","ID?",IF(DI$3="Função","Função?",(DK45*$F45)*((1+IF($E45&lt;parametros!$S$3,parametros!$S$13,IF($E45&lt;parametros!$T$3,parametros!$T$13,parametros!$U$13)))-'1_geral'!$F45))))))</f>
        <v/>
      </c>
      <c r="DN45" s="63"/>
      <c r="DO45" s="31" t="str">
        <f>IF(DN$1="","",IF($B45="","",IF(DN45="","",IF(DQ$2="ID/Crachá","ID?",IF(DN$3="Função","Função?",(DN45*$F45)*(1+IF($E45&lt;parametros!$I$3,parametros!$I$13,IF($E45&lt;parametros!$J$3,parametros!$J$13,parametros!$K$13))))))))</f>
        <v/>
      </c>
      <c r="DP45" s="57"/>
      <c r="DQ45" s="31" t="str">
        <f>IF(DN$1="","",IF($B45="","",IF(DP45="","",IF(DQ$2="ID/Crachá","ID?",IF(DN$3="Função","Função?",(DP45*$F45)*((1+IF($E45&lt;parametros!$S$3,parametros!$S$13,IF($E45&lt;parametros!$T$3,parametros!$T$13,parametros!$U$13)))-'1_geral'!$F45))))))</f>
        <v/>
      </c>
      <c r="DS45" s="63"/>
      <c r="DT45" s="31" t="str">
        <f>IF(DS$1="","",IF($B45="","",IF(DS45="","",IF(DV$2="ID/Crachá","ID?",IF(DS$3="Função","Função?",(DS45*$F45)*(1+IF($E45&lt;parametros!$I$3,parametros!$I$13,IF($E45&lt;parametros!$J$3,parametros!$J$13,parametros!$K$13))))))))</f>
        <v/>
      </c>
      <c r="DU45" s="57"/>
      <c r="DV45" s="31" t="str">
        <f>IF(DS$1="","",IF($B45="","",IF(DU45="","",IF(DV$2="ID/Crachá","ID?",IF(DS$3="Função","Função?",(DU45*$F45)*((1+IF($E45&lt;parametros!$S$3,parametros!$S$13,IF($E45&lt;parametros!$T$3,parametros!$T$13,parametros!$U$13)))-'1_geral'!$F45))))))</f>
        <v/>
      </c>
      <c r="DX45" s="63"/>
      <c r="DY45" s="31" t="str">
        <f>IF(DX$1="","",IF($B45="","",IF(DX45="","",IF(EA$2="ID/Crachá","ID?",IF(DX$3="Função","Função?",(DX45*$F45)*(1+IF($E45&lt;parametros!$I$3,parametros!$I$13,IF($E45&lt;parametros!$J$3,parametros!$J$13,parametros!$K$13))))))))</f>
        <v/>
      </c>
      <c r="DZ45" s="57"/>
      <c r="EA45" s="31" t="str">
        <f>IF(DX$1="","",IF($B45="","",IF(DZ45="","",IF(EA$2="ID/Crachá","ID?",IF(DX$3="Função","Função?",(DZ45*$F45)*((1+IF($E45&lt;parametros!$S$3,parametros!$S$13,IF($E45&lt;parametros!$T$3,parametros!$T$13,parametros!$U$13)))-'1_geral'!$F45))))))</f>
        <v/>
      </c>
      <c r="EC45" s="63"/>
      <c r="ED45" s="31" t="str">
        <f>IF(EC$1="","",IF($B45="","",IF(EC45="","",IF(EF$2="ID/Crachá","ID?",IF(EC$3="Função","Função?",(EC45*$F45)*(1+IF($E45&lt;parametros!$I$3,parametros!$I$13,IF($E45&lt;parametros!$J$3,parametros!$J$13,parametros!$K$13))))))))</f>
        <v/>
      </c>
      <c r="EE45" s="57"/>
      <c r="EF45" s="31" t="str">
        <f>IF(EC$1="","",IF($B45="","",IF(EE45="","",IF(EF$2="ID/Crachá","ID?",IF(EC$3="Função","Função?",(EE45*$F45)*((1+IF($E45&lt;parametros!$S$3,parametros!$S$13,IF($E45&lt;parametros!$T$3,parametros!$T$13,parametros!$U$13)))-'1_geral'!$F45))))))</f>
        <v/>
      </c>
      <c r="EH45" s="63"/>
      <c r="EI45" s="31" t="str">
        <f>IF(EH$1="","",IF($B45="","",IF(EH45="","",IF(EK$2="ID/Crachá","ID?",IF(EH$3="Função","Função?",(EH45*$F45)*(1+IF($E45&lt;parametros!$I$3,parametros!$I$13,IF($E45&lt;parametros!$J$3,parametros!$J$13,parametros!$K$13))))))))</f>
        <v/>
      </c>
      <c r="EJ45" s="57"/>
      <c r="EK45" s="31" t="str">
        <f>IF(EH$1="","",IF($B45="","",IF(EJ45="","",IF(EK$2="ID/Crachá","ID?",IF(EH$3="Função","Função?",(EJ45*$F45)*((1+IF($E45&lt;parametros!$S$3,parametros!$S$13,IF($E45&lt;parametros!$T$3,parametros!$T$13,parametros!$U$13)))-'1_geral'!$F45))))))</f>
        <v/>
      </c>
      <c r="EM45" s="63"/>
      <c r="EN45" s="31" t="str">
        <f>IF(EM$1="","",IF($B45="","",IF(EM45="","",IF(EP$2="ID/Crachá","ID?",IF(EM$3="Função","Função?",(EM45*$F45)*(1+IF($E45&lt;parametros!$I$3,parametros!$I$13,IF($E45&lt;parametros!$J$3,parametros!$J$13,parametros!$K$13))))))))</f>
        <v/>
      </c>
      <c r="EO45" s="57"/>
      <c r="EP45" s="31" t="str">
        <f>IF(EM$1="","",IF($B45="","",IF(EO45="","",IF(EP$2="ID/Crachá","ID?",IF(EM$3="Função","Função?",(EO45*$F45)*((1+IF($E45&lt;parametros!$S$3,parametros!$S$13,IF($E45&lt;parametros!$T$3,parametros!$T$13,parametros!$U$13)))-'1_geral'!$F45))))))</f>
        <v/>
      </c>
      <c r="ER45" s="63"/>
      <c r="ES45" s="31" t="str">
        <f>IF(ER$1="","",IF($B45="","",IF(ER45="","",IF(EU$2="ID/Crachá","ID?",IF(ER$3="Função","Função?",(ER45*$F45)*(1+IF($E45&lt;parametros!$I$3,parametros!$I$13,IF($E45&lt;parametros!$J$3,parametros!$J$13,parametros!$K$13))))))))</f>
        <v/>
      </c>
      <c r="ET45" s="57"/>
      <c r="EU45" s="31" t="str">
        <f>IF(ER$1="","",IF($B45="","",IF(ET45="","",IF(EU$2="ID/Crachá","ID?",IF(ER$3="Função","Função?",(ET45*$F45)*((1+IF($E45&lt;parametros!$S$3,parametros!$S$13,IF($E45&lt;parametros!$T$3,parametros!$T$13,parametros!$U$13)))-'1_geral'!$F45))))))</f>
        <v/>
      </c>
      <c r="EW45" s="63"/>
      <c r="EX45" s="31" t="str">
        <f>IF(EW$1="","",IF($B45="","",IF(EW45="","",IF(EZ$2="ID/Crachá","ID?",IF(EW$3="Função","Função?",(EW45*$F45)*(1+IF($E45&lt;parametros!$I$3,parametros!$I$13,IF($E45&lt;parametros!$J$3,parametros!$J$13,parametros!$K$13))))))))</f>
        <v/>
      </c>
      <c r="EY45" s="57"/>
      <c r="EZ45" s="31" t="str">
        <f>IF(EW$1="","",IF($B45="","",IF(EY45="","",IF(EZ$2="ID/Crachá","ID?",IF(EW$3="Função","Função?",(EY45*$F45)*((1+IF($E45&lt;parametros!$S$3,parametros!$S$13,IF($E45&lt;parametros!$T$3,parametros!$T$13,parametros!$U$13)))-'1_geral'!$F45))))))</f>
        <v/>
      </c>
      <c r="FB45" s="63"/>
      <c r="FC45" s="31" t="str">
        <f>IF(FB$1="","",IF($B45="","",IF(FB45="","",IF(FE$2="ID/Crachá","ID?",IF(FB$3="Função","Função?",(FB45*$F45)*(1+IF($E45&lt;parametros!$I$3,parametros!$I$13,IF($E45&lt;parametros!$J$3,parametros!$J$13,parametros!$K$13))))))))</f>
        <v/>
      </c>
      <c r="FD45" s="57"/>
      <c r="FE45" s="31" t="str">
        <f>IF(FB$1="","",IF($B45="","",IF(FD45="","",IF(FE$2="ID/Crachá","ID?",IF(FB$3="Função","Função?",(FD45*$F45)*((1+IF($E45&lt;parametros!$S$3,parametros!$S$13,IF($E45&lt;parametros!$T$3,parametros!$T$13,parametros!$U$13)))-'1_geral'!$F45))))))</f>
        <v/>
      </c>
      <c r="FG45" s="80" t="str">
        <f t="shared" si="8"/>
        <v/>
      </c>
      <c r="FH45" s="102" t="str">
        <f t="shared" si="13"/>
        <v/>
      </c>
      <c r="FI45" s="31" t="str">
        <f t="shared" si="9"/>
        <v/>
      </c>
      <c r="FJ45" s="84" t="str">
        <f t="shared" si="14"/>
        <v/>
      </c>
      <c r="FK45" s="239" t="str">
        <f t="shared" si="10"/>
        <v/>
      </c>
      <c r="FL45" s="1"/>
    </row>
    <row r="46" spans="1:168" ht="15" customHeight="1" x14ac:dyDescent="0.25">
      <c r="A46" s="348" t="str">
        <f>IF('1_geral'!D46="","",'1_geral'!A46)</f>
        <v/>
      </c>
      <c r="B46" s="274" t="str">
        <f>IF('1_geral'!D46="","",'1_geral'!D46)</f>
        <v/>
      </c>
      <c r="C46" s="349" t="str">
        <f>IF(B46="","",1/VLOOKUP('1_geral'!G46,apoio!P:X,9,0))</f>
        <v/>
      </c>
      <c r="D46" s="266" t="str">
        <f>IF(B46="","",'1_geral'!J46)</f>
        <v/>
      </c>
      <c r="E46" s="472" t="str">
        <f>IF(B46="","",'1_geral'!M46*'1_geral'!L46)</f>
        <v/>
      </c>
      <c r="F46" s="266" t="str">
        <f>IF(B46="","",D46*E46*C46*'1_geral'!N46)</f>
        <v/>
      </c>
      <c r="G46" s="266" t="str">
        <f t="shared" si="5"/>
        <v/>
      </c>
      <c r="H46" s="60" t="str">
        <f t="shared" si="6"/>
        <v/>
      </c>
      <c r="I46" s="350" t="str">
        <f t="shared" si="7"/>
        <v/>
      </c>
      <c r="J46" s="65" t="str">
        <f t="shared" si="11"/>
        <v/>
      </c>
      <c r="K46" s="60" t="str">
        <f t="shared" si="12"/>
        <v/>
      </c>
      <c r="M46" s="43"/>
      <c r="N46" s="64" t="str">
        <f>IF(M$1="","",IF($B46="","",IF(M46="","",IF(P$2="ID/Crachá","ID?",IF(M$3="Função","Função?",(M46*$F46)*(1+IF($E46&lt;parametros!$I$3,parametros!$I$13,IF($E46&lt;parametros!$J$3,parametros!$J$13,parametros!$K$13))))))))</f>
        <v/>
      </c>
      <c r="O46" s="58"/>
      <c r="P46" s="66" t="str">
        <f>IF(M$1="","",IF($B46="","",IF(O46="","",IF(P$2="ID/Crachá","ID?",IF(M$3="Função","Função?",(O46*$F46)*((1+IF($E46&lt;parametros!$S$3,parametros!$S$13,IF($E46&lt;parametros!$T$3,parametros!$T$13,parametros!$U$13)))-'1_geral'!$F46))))))</f>
        <v/>
      </c>
      <c r="R46" s="43"/>
      <c r="S46" s="64" t="str">
        <f>IF(R$1="","",IF($B46="","",IF(R46="","",IF(U$2="ID/Crachá","ID?",IF(R$3="Função","Função?",(R46*$F46)*(1+IF($E46&lt;parametros!$I$3,parametros!$I$13,IF($E46&lt;parametros!$J$3,parametros!$J$13,parametros!$K$13))))))))</f>
        <v/>
      </c>
      <c r="T46" s="58"/>
      <c r="U46" s="66" t="str">
        <f>IF(R$1="","",IF($B46="","",IF(T46="","",IF(U$2="ID/Crachá","ID?",IF(R$3="Função","Função?",(T46*$F46)*((1+IF($E46&lt;parametros!$S$3,parametros!$S$13,IF($E46&lt;parametros!$T$3,parametros!$T$13,parametros!$U$13)))-'1_geral'!$F46))))))</f>
        <v/>
      </c>
      <c r="W46" s="43"/>
      <c r="X46" s="64" t="str">
        <f>IF(W$1="","",IF($B46="","",IF(W46="","",IF(Z$2="ID/Crachá","ID?",IF(W$3="Função","Função?",(W46*$F46)*(1+IF($E46&lt;parametros!$I$3,parametros!$I$13,IF($E46&lt;parametros!$J$3,parametros!$J$13,parametros!$K$13))))))))</f>
        <v/>
      </c>
      <c r="Y46" s="58"/>
      <c r="Z46" s="66" t="str">
        <f>IF(W$1="","",IF($B46="","",IF(Y46="","",IF(Z$2="ID/Crachá","ID?",IF(W$3="Função","Função?",(Y46*$F46)*((1+IF($E46&lt;parametros!$S$3,parametros!$S$13,IF($E46&lt;parametros!$T$3,parametros!$T$13,parametros!$U$13)))-'1_geral'!$F46))))))</f>
        <v/>
      </c>
      <c r="AB46" s="43"/>
      <c r="AC46" s="64" t="str">
        <f>IF(AB$1="","",IF($B46="","",IF(AB46="","",IF(AE$2="ID/Crachá","ID?",IF(AB$3="Função","Função?",(AB46*$F46)*(1+IF($E46&lt;parametros!$I$3,parametros!$I$13,IF($E46&lt;parametros!$J$3,parametros!$J$13,parametros!$K$13))))))))</f>
        <v/>
      </c>
      <c r="AD46" s="58"/>
      <c r="AE46" s="66" t="str">
        <f>IF(AB$1="","",IF($B46="","",IF(AD46="","",IF(AE$2="ID/Crachá","ID?",IF(AB$3="Função","Função?",(AD46*$F46)*((1+IF($E46&lt;parametros!$S$3,parametros!$S$13,IF($E46&lt;parametros!$T$3,parametros!$T$13,parametros!$U$13)))-'1_geral'!$F46))))))</f>
        <v/>
      </c>
      <c r="AG46" s="43"/>
      <c r="AH46" s="64" t="str">
        <f>IF(AG$1="","",IF($B46="","",IF(AG46="","",IF(AJ$2="ID/Crachá","ID?",IF(AG$3="Função","Função?",(AG46*$F46)*(1+IF($E46&lt;parametros!$I$3,parametros!$I$13,IF($E46&lt;parametros!$J$3,parametros!$J$13,parametros!$K$13))))))))</f>
        <v/>
      </c>
      <c r="AI46" s="58"/>
      <c r="AJ46" s="66" t="str">
        <f>IF(AG$1="","",IF($B46="","",IF(AI46="","",IF(AJ$2="ID/Crachá","ID?",IF(AG$3="Função","Função?",(AI46*$F46)*((1+IF($E46&lt;parametros!$S$3,parametros!$S$13,IF($E46&lt;parametros!$T$3,parametros!$T$13,parametros!$U$13)))-'1_geral'!$F46))))))</f>
        <v/>
      </c>
      <c r="AL46" s="43"/>
      <c r="AM46" s="64" t="str">
        <f>IF(AL$1="","",IF($B46="","",IF(AL46="","",IF(AO$2="ID/Crachá","ID?",IF(AL$3="Função","Função?",(AL46*$F46)*(1+IF($E46&lt;parametros!$I$3,parametros!$I$13,IF($E46&lt;parametros!$J$3,parametros!$J$13,parametros!$K$13))))))))</f>
        <v/>
      </c>
      <c r="AN46" s="58"/>
      <c r="AO46" s="66" t="str">
        <f>IF(AL$1="","",IF($B46="","",IF(AN46="","",IF(AO$2="ID/Crachá","ID?",IF(AL$3="Função","Função?",(AN46*$F46)*((1+IF($E46&lt;parametros!$S$3,parametros!$S$13,IF($E46&lt;parametros!$T$3,parametros!$T$13,parametros!$U$13)))-'1_geral'!$F46))))))</f>
        <v/>
      </c>
      <c r="AQ46" s="43"/>
      <c r="AR46" s="64" t="str">
        <f>IF(AQ$1="","",IF($B46="","",IF(AQ46="","",IF(AT$2="ID/Crachá","ID?",IF(AQ$3="Função","Função?",(AQ46*$F46)*(1+IF($E46&lt;parametros!$I$3,parametros!$I$13,IF($E46&lt;parametros!$J$3,parametros!$J$13,parametros!$K$13))))))))</f>
        <v/>
      </c>
      <c r="AS46" s="58"/>
      <c r="AT46" s="66" t="str">
        <f>IF(AQ$1="","",IF($B46="","",IF(AS46="","",IF(AT$2="ID/Crachá","ID?",IF(AQ$3="Função","Função?",(AS46*$F46)*((1+IF($E46&lt;parametros!$S$3,parametros!$S$13,IF($E46&lt;parametros!$T$3,parametros!$T$13,parametros!$U$13)))-'1_geral'!$F46))))))</f>
        <v/>
      </c>
      <c r="AV46" s="43"/>
      <c r="AW46" s="64" t="str">
        <f>IF(AV$1="","",IF($B46="","",IF(AV46="","",IF(AY$2="ID/Crachá","ID?",IF(AV$3="Função","Função?",(AV46*$F46)*(1+IF($E46&lt;parametros!$I$3,parametros!$I$13,IF($E46&lt;parametros!$J$3,parametros!$J$13,parametros!$K$13))))))))</f>
        <v/>
      </c>
      <c r="AX46" s="58"/>
      <c r="AY46" s="66" t="str">
        <f>IF(AV$1="","",IF($B46="","",IF(AX46="","",IF(AY$2="ID/Crachá","ID?",IF(AV$3="Função","Função?",(AX46*$F46)*((1+IF($E46&lt;parametros!$S$3,parametros!$S$13,IF($E46&lt;parametros!$T$3,parametros!$T$13,parametros!$U$13)))-'1_geral'!$F46))))))</f>
        <v/>
      </c>
      <c r="BA46" s="43"/>
      <c r="BB46" s="64" t="str">
        <f>IF(BA$1="","",IF($B46="","",IF(BA46="","",IF(BD$2="ID/Crachá","ID?",IF(BA$3="Função","Função?",(BA46*$F46)*(1+IF($E46&lt;parametros!$I$3,parametros!$I$13,IF($E46&lt;parametros!$J$3,parametros!$J$13,parametros!$K$13))))))))</f>
        <v/>
      </c>
      <c r="BC46" s="58"/>
      <c r="BD46" s="66" t="str">
        <f>IF(BA$1="","",IF($B46="","",IF(BC46="","",IF(BD$2="ID/Crachá","ID?",IF(BA$3="Função","Função?",(BC46*$F46)*((1+IF($E46&lt;parametros!$S$3,parametros!$S$13,IF($E46&lt;parametros!$T$3,parametros!$T$13,parametros!$U$13)))-'1_geral'!$F46))))))</f>
        <v/>
      </c>
      <c r="BF46" s="43"/>
      <c r="BG46" s="64" t="str">
        <f>IF(BF$1="","",IF($B46="","",IF(BF46="","",IF(BI$2="ID/Crachá","ID?",IF(BF$3="Função","Função?",(BF46*$F46)*(1+IF($E46&lt;parametros!$I$3,parametros!$I$13,IF($E46&lt;parametros!$J$3,parametros!$J$13,parametros!$K$13))))))))</f>
        <v/>
      </c>
      <c r="BH46" s="58"/>
      <c r="BI46" s="66" t="str">
        <f>IF(BF$1="","",IF($B46="","",IF(BH46="","",IF(BI$2="ID/Crachá","ID?",IF(BF$3="Função","Função?",(BH46*$F46)*((1+IF($E46&lt;parametros!$S$3,parametros!$S$13,IF($E46&lt;parametros!$T$3,parametros!$T$13,parametros!$U$13)))-'1_geral'!$F46))))))</f>
        <v/>
      </c>
      <c r="BK46" s="43"/>
      <c r="BL46" s="64" t="str">
        <f>IF(BK$1="","",IF($B46="","",IF(BK46="","",IF(BN$2="ID/Crachá","ID?",IF(BK$3="Função","Função?",(BK46*$F46)*(1+IF($E46&lt;parametros!$I$3,parametros!$I$13,IF($E46&lt;parametros!$J$3,parametros!$J$13,parametros!$K$13))))))))</f>
        <v/>
      </c>
      <c r="BM46" s="58"/>
      <c r="BN46" s="66" t="str">
        <f>IF(BK$1="","",IF($B46="","",IF(BM46="","",IF(BN$2="ID/Crachá","ID?",IF(BK$3="Função","Função?",(BM46*$F46)*((1+IF($E46&lt;parametros!$S$3,parametros!$S$13,IF($E46&lt;parametros!$T$3,parametros!$T$13,parametros!$U$13)))-'1_geral'!$F46))))))</f>
        <v/>
      </c>
      <c r="BP46" s="43"/>
      <c r="BQ46" s="64" t="str">
        <f>IF(BP$1="","",IF($B46="","",IF(BP46="","",IF(BS$2="ID/Crachá","ID?",IF(BP$3="Função","Função?",(BP46*$F46)*(1+IF($E46&lt;parametros!$I$3,parametros!$I$13,IF($E46&lt;parametros!$J$3,parametros!$J$13,parametros!$K$13))))))))</f>
        <v/>
      </c>
      <c r="BR46" s="58"/>
      <c r="BS46" s="66" t="str">
        <f>IF(BP$1="","",IF($B46="","",IF(BR46="","",IF(BS$2="ID/Crachá","ID?",IF(BP$3="Função","Função?",(BR46*$F46)*((1+IF($E46&lt;parametros!$S$3,parametros!$S$13,IF($E46&lt;parametros!$T$3,parametros!$T$13,parametros!$U$13)))-'1_geral'!$F46))))))</f>
        <v/>
      </c>
      <c r="BU46" s="43"/>
      <c r="BV46" s="64" t="str">
        <f>IF(BU$1="","",IF($B46="","",IF(BU46="","",IF(BX$2="ID/Crachá","ID?",IF(BU$3="Função","Função?",(BU46*$F46)*(1+IF($E46&lt;parametros!$I$3,parametros!$I$13,IF($E46&lt;parametros!$J$3,parametros!$J$13,parametros!$K$13))))))))</f>
        <v/>
      </c>
      <c r="BW46" s="58"/>
      <c r="BX46" s="66" t="str">
        <f>IF(BU$1="","",IF($B46="","",IF(BW46="","",IF(BX$2="ID/Crachá","ID?",IF(BU$3="Função","Função?",(BW46*$F46)*((1+IF($E46&lt;parametros!$S$3,parametros!$S$13,IF($E46&lt;parametros!$T$3,parametros!$T$13,parametros!$U$13)))-'1_geral'!$F46))))))</f>
        <v/>
      </c>
      <c r="BZ46" s="43"/>
      <c r="CA46" s="64" t="str">
        <f>IF(BZ$1="","",IF($B46="","",IF(BZ46="","",IF(CC$2="ID/Crachá","ID?",IF(BZ$3="Função","Função?",(BZ46*$F46)*(1+IF($E46&lt;parametros!$I$3,parametros!$I$13,IF($E46&lt;parametros!$J$3,parametros!$J$13,parametros!$K$13))))))))</f>
        <v/>
      </c>
      <c r="CB46" s="58"/>
      <c r="CC46" s="66" t="str">
        <f>IF(BZ$1="","",IF($B46="","",IF(CB46="","",IF(CC$2="ID/Crachá","ID?",IF(BZ$3="Função","Função?",(CB46*$F46)*((1+IF($E46&lt;parametros!$S$3,parametros!$S$13,IF($E46&lt;parametros!$T$3,parametros!$T$13,parametros!$U$13)))-'1_geral'!$F46))))))</f>
        <v/>
      </c>
      <c r="CE46" s="43"/>
      <c r="CF46" s="64" t="str">
        <f>IF(CE$1="","",IF($B46="","",IF(CE46="","",IF(CH$2="ID/Crachá","ID?",IF(CE$3="Função","Função?",(CE46*$F46)*(1+IF($E46&lt;parametros!$I$3,parametros!$I$13,IF($E46&lt;parametros!$J$3,parametros!$J$13,parametros!$K$13))))))))</f>
        <v/>
      </c>
      <c r="CG46" s="58"/>
      <c r="CH46" s="66" t="str">
        <f>IF(CE$1="","",IF($B46="","",IF(CG46="","",IF(CH$2="ID/Crachá","ID?",IF(CE$3="Função","Função?",(CG46*$F46)*((1+IF($E46&lt;parametros!$S$3,parametros!$S$13,IF($E46&lt;parametros!$T$3,parametros!$T$13,parametros!$U$13)))-'1_geral'!$F46))))))</f>
        <v/>
      </c>
      <c r="CJ46" s="43"/>
      <c r="CK46" s="64" t="str">
        <f>IF(CJ$1="","",IF($B46="","",IF(CJ46="","",IF(CM$2="ID/Crachá","ID?",IF(CJ$3="Função","Função?",(CJ46*$F46)*(1+IF($E46&lt;parametros!$I$3,parametros!$I$13,IF($E46&lt;parametros!$J$3,parametros!$J$13,parametros!$K$13))))))))</f>
        <v/>
      </c>
      <c r="CL46" s="58"/>
      <c r="CM46" s="66" t="str">
        <f>IF(CJ$1="","",IF($B46="","",IF(CL46="","",IF(CM$2="ID/Crachá","ID?",IF(CJ$3="Função","Função?",(CL46*$F46)*((1+IF($E46&lt;parametros!$S$3,parametros!$S$13,IF($E46&lt;parametros!$T$3,parametros!$T$13,parametros!$U$13)))-'1_geral'!$F46))))))</f>
        <v/>
      </c>
      <c r="CO46" s="43"/>
      <c r="CP46" s="64" t="str">
        <f>IF(CO$1="","",IF($B46="","",IF(CO46="","",IF(CR$2="ID/Crachá","ID?",IF(CO$3="Função","Função?",(CO46*$F46)*(1+IF($E46&lt;parametros!$I$3,parametros!$I$13,IF($E46&lt;parametros!$J$3,parametros!$J$13,parametros!$K$13))))))))</f>
        <v/>
      </c>
      <c r="CQ46" s="58"/>
      <c r="CR46" s="66" t="str">
        <f>IF(CO$1="","",IF($B46="","",IF(CQ46="","",IF(CR$2="ID/Crachá","ID?",IF(CO$3="Função","Função?",(CQ46*$F46)*((1+IF($E46&lt;parametros!$S$3,parametros!$S$13,IF($E46&lt;parametros!$T$3,parametros!$T$13,parametros!$U$13)))-'1_geral'!$F46))))))</f>
        <v/>
      </c>
      <c r="CT46" s="43"/>
      <c r="CU46" s="64" t="str">
        <f>IF(CT$1="","",IF($B46="","",IF(CT46="","",IF(CW$2="ID/Crachá","ID?",IF(CT$3="Função","Função?",(CT46*$F46)*(1+IF($E46&lt;parametros!$I$3,parametros!$I$13,IF($E46&lt;parametros!$J$3,parametros!$J$13,parametros!$K$13))))))))</f>
        <v/>
      </c>
      <c r="CV46" s="58"/>
      <c r="CW46" s="66" t="str">
        <f>IF(CT$1="","",IF($B46="","",IF(CV46="","",IF(CW$2="ID/Crachá","ID?",IF(CT$3="Função","Função?",(CV46*$F46)*((1+IF($E46&lt;parametros!$S$3,parametros!$S$13,IF($E46&lt;parametros!$T$3,parametros!$T$13,parametros!$U$13)))-'1_geral'!$F46))))))</f>
        <v/>
      </c>
      <c r="CY46" s="43"/>
      <c r="CZ46" s="64" t="str">
        <f>IF(CY$1="","",IF($B46="","",IF(CY46="","",IF(DB$2="ID/Crachá","ID?",IF(CY$3="Função","Função?",(CY46*$F46)*(1+IF($E46&lt;parametros!$I$3,parametros!$I$13,IF($E46&lt;parametros!$J$3,parametros!$J$13,parametros!$K$13))))))))</f>
        <v/>
      </c>
      <c r="DA46" s="58"/>
      <c r="DB46" s="66" t="str">
        <f>IF(CY$1="","",IF($B46="","",IF(DA46="","",IF(DB$2="ID/Crachá","ID?",IF(CY$3="Função","Função?",(DA46*$F46)*((1+IF($E46&lt;parametros!$S$3,parametros!$S$13,IF($E46&lt;parametros!$T$3,parametros!$T$13,parametros!$U$13)))-'1_geral'!$F46))))))</f>
        <v/>
      </c>
      <c r="DD46" s="43"/>
      <c r="DE46" s="64" t="str">
        <f>IF(DD$1="","",IF($B46="","",IF(DD46="","",IF(DG$2="ID/Crachá","ID?",IF(DD$3="Função","Função?",(DD46*$F46)*(1+IF($E46&lt;parametros!$I$3,parametros!$I$13,IF($E46&lt;parametros!$J$3,parametros!$J$13,parametros!$K$13))))))))</f>
        <v/>
      </c>
      <c r="DF46" s="58"/>
      <c r="DG46" s="66" t="str">
        <f>IF(DD$1="","",IF($B46="","",IF(DF46="","",IF(DG$2="ID/Crachá","ID?",IF(DD$3="Função","Função?",(DF46*$F46)*((1+IF($E46&lt;parametros!$S$3,parametros!$S$13,IF($E46&lt;parametros!$T$3,parametros!$T$13,parametros!$U$13)))-'1_geral'!$F46))))))</f>
        <v/>
      </c>
      <c r="DI46" s="43"/>
      <c r="DJ46" s="64" t="str">
        <f>IF(DI$1="","",IF($B46="","",IF(DI46="","",IF(DL$2="ID/Crachá","ID?",IF(DI$3="Função","Função?",(DI46*$F46)*(1+IF($E46&lt;parametros!$I$3,parametros!$I$13,IF($E46&lt;parametros!$J$3,parametros!$J$13,parametros!$K$13))))))))</f>
        <v/>
      </c>
      <c r="DK46" s="58"/>
      <c r="DL46" s="66" t="str">
        <f>IF(DI$1="","",IF($B46="","",IF(DK46="","",IF(DL$2="ID/Crachá","ID?",IF(DI$3="Função","Função?",(DK46*$F46)*((1+IF($E46&lt;parametros!$S$3,parametros!$S$13,IF($E46&lt;parametros!$T$3,parametros!$T$13,parametros!$U$13)))-'1_geral'!$F46))))))</f>
        <v/>
      </c>
      <c r="DN46" s="43"/>
      <c r="DO46" s="64" t="str">
        <f>IF(DN$1="","",IF($B46="","",IF(DN46="","",IF(DQ$2="ID/Crachá","ID?",IF(DN$3="Função","Função?",(DN46*$F46)*(1+IF($E46&lt;parametros!$I$3,parametros!$I$13,IF($E46&lt;parametros!$J$3,parametros!$J$13,parametros!$K$13))))))))</f>
        <v/>
      </c>
      <c r="DP46" s="58"/>
      <c r="DQ46" s="66" t="str">
        <f>IF(DN$1="","",IF($B46="","",IF(DP46="","",IF(DQ$2="ID/Crachá","ID?",IF(DN$3="Função","Função?",(DP46*$F46)*((1+IF($E46&lt;parametros!$S$3,parametros!$S$13,IF($E46&lt;parametros!$T$3,parametros!$T$13,parametros!$U$13)))-'1_geral'!$F46))))))</f>
        <v/>
      </c>
      <c r="DS46" s="43"/>
      <c r="DT46" s="64" t="str">
        <f>IF(DS$1="","",IF($B46="","",IF(DS46="","",IF(DV$2="ID/Crachá","ID?",IF(DS$3="Função","Função?",(DS46*$F46)*(1+IF($E46&lt;parametros!$I$3,parametros!$I$13,IF($E46&lt;parametros!$J$3,parametros!$J$13,parametros!$K$13))))))))</f>
        <v/>
      </c>
      <c r="DU46" s="58"/>
      <c r="DV46" s="66" t="str">
        <f>IF(DS$1="","",IF($B46="","",IF(DU46="","",IF(DV$2="ID/Crachá","ID?",IF(DS$3="Função","Função?",(DU46*$F46)*((1+IF($E46&lt;parametros!$S$3,parametros!$S$13,IF($E46&lt;parametros!$T$3,parametros!$T$13,parametros!$U$13)))-'1_geral'!$F46))))))</f>
        <v/>
      </c>
      <c r="DX46" s="43"/>
      <c r="DY46" s="64" t="str">
        <f>IF(DX$1="","",IF($B46="","",IF(DX46="","",IF(EA$2="ID/Crachá","ID?",IF(DX$3="Função","Função?",(DX46*$F46)*(1+IF($E46&lt;parametros!$I$3,parametros!$I$13,IF($E46&lt;parametros!$J$3,parametros!$J$13,parametros!$K$13))))))))</f>
        <v/>
      </c>
      <c r="DZ46" s="58"/>
      <c r="EA46" s="66" t="str">
        <f>IF(DX$1="","",IF($B46="","",IF(DZ46="","",IF(EA$2="ID/Crachá","ID?",IF(DX$3="Função","Função?",(DZ46*$F46)*((1+IF($E46&lt;parametros!$S$3,parametros!$S$13,IF($E46&lt;parametros!$T$3,parametros!$T$13,parametros!$U$13)))-'1_geral'!$F46))))))</f>
        <v/>
      </c>
      <c r="EC46" s="43"/>
      <c r="ED46" s="64" t="str">
        <f>IF(EC$1="","",IF($B46="","",IF(EC46="","",IF(EF$2="ID/Crachá","ID?",IF(EC$3="Função","Função?",(EC46*$F46)*(1+IF($E46&lt;parametros!$I$3,parametros!$I$13,IF($E46&lt;parametros!$J$3,parametros!$J$13,parametros!$K$13))))))))</f>
        <v/>
      </c>
      <c r="EE46" s="58"/>
      <c r="EF46" s="66" t="str">
        <f>IF(EC$1="","",IF($B46="","",IF(EE46="","",IF(EF$2="ID/Crachá","ID?",IF(EC$3="Função","Função?",(EE46*$F46)*((1+IF($E46&lt;parametros!$S$3,parametros!$S$13,IF($E46&lt;parametros!$T$3,parametros!$T$13,parametros!$U$13)))-'1_geral'!$F46))))))</f>
        <v/>
      </c>
      <c r="EH46" s="43"/>
      <c r="EI46" s="64" t="str">
        <f>IF(EH$1="","",IF($B46="","",IF(EH46="","",IF(EK$2="ID/Crachá","ID?",IF(EH$3="Função","Função?",(EH46*$F46)*(1+IF($E46&lt;parametros!$I$3,parametros!$I$13,IF($E46&lt;parametros!$J$3,parametros!$J$13,parametros!$K$13))))))))</f>
        <v/>
      </c>
      <c r="EJ46" s="58"/>
      <c r="EK46" s="66" t="str">
        <f>IF(EH$1="","",IF($B46="","",IF(EJ46="","",IF(EK$2="ID/Crachá","ID?",IF(EH$3="Função","Função?",(EJ46*$F46)*((1+IF($E46&lt;parametros!$S$3,parametros!$S$13,IF($E46&lt;parametros!$T$3,parametros!$T$13,parametros!$U$13)))-'1_geral'!$F46))))))</f>
        <v/>
      </c>
      <c r="EM46" s="43"/>
      <c r="EN46" s="64" t="str">
        <f>IF(EM$1="","",IF($B46="","",IF(EM46="","",IF(EP$2="ID/Crachá","ID?",IF(EM$3="Função","Função?",(EM46*$F46)*(1+IF($E46&lt;parametros!$I$3,parametros!$I$13,IF($E46&lt;parametros!$J$3,parametros!$J$13,parametros!$K$13))))))))</f>
        <v/>
      </c>
      <c r="EO46" s="58"/>
      <c r="EP46" s="66" t="str">
        <f>IF(EM$1="","",IF($B46="","",IF(EO46="","",IF(EP$2="ID/Crachá","ID?",IF(EM$3="Função","Função?",(EO46*$F46)*((1+IF($E46&lt;parametros!$S$3,parametros!$S$13,IF($E46&lt;parametros!$T$3,parametros!$T$13,parametros!$U$13)))-'1_geral'!$F46))))))</f>
        <v/>
      </c>
      <c r="ER46" s="43"/>
      <c r="ES46" s="64" t="str">
        <f>IF(ER$1="","",IF($B46="","",IF(ER46="","",IF(EU$2="ID/Crachá","ID?",IF(ER$3="Função","Função?",(ER46*$F46)*(1+IF($E46&lt;parametros!$I$3,parametros!$I$13,IF($E46&lt;parametros!$J$3,parametros!$J$13,parametros!$K$13))))))))</f>
        <v/>
      </c>
      <c r="ET46" s="58"/>
      <c r="EU46" s="66" t="str">
        <f>IF(ER$1="","",IF($B46="","",IF(ET46="","",IF(EU$2="ID/Crachá","ID?",IF(ER$3="Função","Função?",(ET46*$F46)*((1+IF($E46&lt;parametros!$S$3,parametros!$S$13,IF($E46&lt;parametros!$T$3,parametros!$T$13,parametros!$U$13)))-'1_geral'!$F46))))))</f>
        <v/>
      </c>
      <c r="EW46" s="43"/>
      <c r="EX46" s="64" t="str">
        <f>IF(EW$1="","",IF($B46="","",IF(EW46="","",IF(EZ$2="ID/Crachá","ID?",IF(EW$3="Função","Função?",(EW46*$F46)*(1+IF($E46&lt;parametros!$I$3,parametros!$I$13,IF($E46&lt;parametros!$J$3,parametros!$J$13,parametros!$K$13))))))))</f>
        <v/>
      </c>
      <c r="EY46" s="58"/>
      <c r="EZ46" s="66" t="str">
        <f>IF(EW$1="","",IF($B46="","",IF(EY46="","",IF(EZ$2="ID/Crachá","ID?",IF(EW$3="Função","Função?",(EY46*$F46)*((1+IF($E46&lt;parametros!$S$3,parametros!$S$13,IF($E46&lt;parametros!$T$3,parametros!$T$13,parametros!$U$13)))-'1_geral'!$F46))))))</f>
        <v/>
      </c>
      <c r="FB46" s="43"/>
      <c r="FC46" s="64" t="str">
        <f>IF(FB$1="","",IF($B46="","",IF(FB46="","",IF(FE$2="ID/Crachá","ID?",IF(FB$3="Função","Função?",(FB46*$F46)*(1+IF($E46&lt;parametros!$I$3,parametros!$I$13,IF($E46&lt;parametros!$J$3,parametros!$J$13,parametros!$K$13))))))))</f>
        <v/>
      </c>
      <c r="FD46" s="58"/>
      <c r="FE46" s="66" t="str">
        <f>IF(FB$1="","",IF($B46="","",IF(FD46="","",IF(FE$2="ID/Crachá","ID?",IF(FB$3="Função","Função?",(FD46*$F46)*((1+IF($E46&lt;parametros!$S$3,parametros!$S$13,IF($E46&lt;parametros!$T$3,parametros!$T$13,parametros!$U$13)))-'1_geral'!$F46))))))</f>
        <v/>
      </c>
      <c r="FG46" s="81" t="str">
        <f t="shared" si="8"/>
        <v/>
      </c>
      <c r="FH46" s="103" t="str">
        <f t="shared" si="13"/>
        <v/>
      </c>
      <c r="FI46" s="73" t="str">
        <f t="shared" si="9"/>
        <v/>
      </c>
      <c r="FJ46" s="85" t="str">
        <f t="shared" si="14"/>
        <v/>
      </c>
      <c r="FK46" s="255" t="str">
        <f t="shared" si="10"/>
        <v/>
      </c>
      <c r="FL46" s="1"/>
    </row>
    <row r="47" spans="1:168" ht="15" customHeight="1" x14ac:dyDescent="0.25">
      <c r="A47" s="325" t="str">
        <f>IF('1_geral'!D47="","",'1_geral'!A47)</f>
        <v/>
      </c>
      <c r="B47" s="114" t="str">
        <f>IF('1_geral'!D47="","",'1_geral'!D47)</f>
        <v/>
      </c>
      <c r="C47" s="349" t="str">
        <f>IF(B47="","",1/VLOOKUP('1_geral'!G47,apoio!P:X,9,0))</f>
        <v/>
      </c>
      <c r="D47" s="351" t="str">
        <f>IF(B47="","",'1_geral'!J47)</f>
        <v/>
      </c>
      <c r="E47" s="473" t="str">
        <f>IF(B47="","",'1_geral'!M47*'1_geral'!L47)</f>
        <v/>
      </c>
      <c r="F47" s="351" t="str">
        <f>IF(B47="","",D47*E47*C47*'1_geral'!N47)</f>
        <v/>
      </c>
      <c r="G47" s="351" t="str">
        <f t="shared" si="5"/>
        <v/>
      </c>
      <c r="H47" s="61" t="str">
        <f t="shared" si="6"/>
        <v/>
      </c>
      <c r="I47" s="350" t="str">
        <f t="shared" si="7"/>
        <v/>
      </c>
      <c r="J47" s="67" t="str">
        <f t="shared" si="11"/>
        <v/>
      </c>
      <c r="K47" s="61" t="str">
        <f t="shared" si="12"/>
        <v/>
      </c>
      <c r="M47" s="63"/>
      <c r="N47" s="31" t="str">
        <f>IF(M$1="","",IF($B47="","",IF(M47="","",IF(P$2="ID/Crachá","ID?",IF(M$3="Função","Função?",(M47*$F47)*(1+IF($E47&lt;parametros!$I$3,parametros!$I$13,IF($E47&lt;parametros!$J$3,parametros!$J$13,parametros!$K$13))))))))</f>
        <v/>
      </c>
      <c r="O47" s="57"/>
      <c r="P47" s="31" t="str">
        <f>IF(M$1="","",IF($B47="","",IF(O47="","",IF(P$2="ID/Crachá","ID?",IF(M$3="Função","Função?",(O47*$F47)*((1+IF($E47&lt;parametros!$S$3,parametros!$S$13,IF($E47&lt;parametros!$T$3,parametros!$T$13,parametros!$U$13)))-'1_geral'!$F47))))))</f>
        <v/>
      </c>
      <c r="R47" s="63"/>
      <c r="S47" s="31" t="str">
        <f>IF(R$1="","",IF($B47="","",IF(R47="","",IF(U$2="ID/Crachá","ID?",IF(R$3="Função","Função?",(R47*$F47)*(1+IF($E47&lt;parametros!$I$3,parametros!$I$13,IF($E47&lt;parametros!$J$3,parametros!$J$13,parametros!$K$13))))))))</f>
        <v/>
      </c>
      <c r="T47" s="57"/>
      <c r="U47" s="31" t="str">
        <f>IF(R$1="","",IF($B47="","",IF(T47="","",IF(U$2="ID/Crachá","ID?",IF(R$3="Função","Função?",(T47*$F47)*((1+IF($E47&lt;parametros!$S$3,parametros!$S$13,IF($E47&lt;parametros!$T$3,parametros!$T$13,parametros!$U$13)))-'1_geral'!$F47))))))</f>
        <v/>
      </c>
      <c r="W47" s="63"/>
      <c r="X47" s="31" t="str">
        <f>IF(W$1="","",IF($B47="","",IF(W47="","",IF(Z$2="ID/Crachá","ID?",IF(W$3="Função","Função?",(W47*$F47)*(1+IF($E47&lt;parametros!$I$3,parametros!$I$13,IF($E47&lt;parametros!$J$3,parametros!$J$13,parametros!$K$13))))))))</f>
        <v/>
      </c>
      <c r="Y47" s="57"/>
      <c r="Z47" s="31" t="str">
        <f>IF(W$1="","",IF($B47="","",IF(Y47="","",IF(Z$2="ID/Crachá","ID?",IF(W$3="Função","Função?",(Y47*$F47)*((1+IF($E47&lt;parametros!$S$3,parametros!$S$13,IF($E47&lt;parametros!$T$3,parametros!$T$13,parametros!$U$13)))-'1_geral'!$F47))))))</f>
        <v/>
      </c>
      <c r="AB47" s="63"/>
      <c r="AC47" s="31" t="str">
        <f>IF(AB$1="","",IF($B47="","",IF(AB47="","",IF(AE$2="ID/Crachá","ID?",IF(AB$3="Função","Função?",(AB47*$F47)*(1+IF($E47&lt;parametros!$I$3,parametros!$I$13,IF($E47&lt;parametros!$J$3,parametros!$J$13,parametros!$K$13))))))))</f>
        <v/>
      </c>
      <c r="AD47" s="57"/>
      <c r="AE47" s="31" t="str">
        <f>IF(AB$1="","",IF($B47="","",IF(AD47="","",IF(AE$2="ID/Crachá","ID?",IF(AB$3="Função","Função?",(AD47*$F47)*((1+IF($E47&lt;parametros!$S$3,parametros!$S$13,IF($E47&lt;parametros!$T$3,parametros!$T$13,parametros!$U$13)))-'1_geral'!$F47))))))</f>
        <v/>
      </c>
      <c r="AG47" s="63"/>
      <c r="AH47" s="31" t="str">
        <f>IF(AG$1="","",IF($B47="","",IF(AG47="","",IF(AJ$2="ID/Crachá","ID?",IF(AG$3="Função","Função?",(AG47*$F47)*(1+IF($E47&lt;parametros!$I$3,parametros!$I$13,IF($E47&lt;parametros!$J$3,parametros!$J$13,parametros!$K$13))))))))</f>
        <v/>
      </c>
      <c r="AI47" s="57"/>
      <c r="AJ47" s="31" t="str">
        <f>IF(AG$1="","",IF($B47="","",IF(AI47="","",IF(AJ$2="ID/Crachá","ID?",IF(AG$3="Função","Função?",(AI47*$F47)*((1+IF($E47&lt;parametros!$S$3,parametros!$S$13,IF($E47&lt;parametros!$T$3,parametros!$T$13,parametros!$U$13)))-'1_geral'!$F47))))))</f>
        <v/>
      </c>
      <c r="AL47" s="63"/>
      <c r="AM47" s="31" t="str">
        <f>IF(AL$1="","",IF($B47="","",IF(AL47="","",IF(AO$2="ID/Crachá","ID?",IF(AL$3="Função","Função?",(AL47*$F47)*(1+IF($E47&lt;parametros!$I$3,parametros!$I$13,IF($E47&lt;parametros!$J$3,parametros!$J$13,parametros!$K$13))))))))</f>
        <v/>
      </c>
      <c r="AN47" s="57"/>
      <c r="AO47" s="31" t="str">
        <f>IF(AL$1="","",IF($B47="","",IF(AN47="","",IF(AO$2="ID/Crachá","ID?",IF(AL$3="Função","Função?",(AN47*$F47)*((1+IF($E47&lt;parametros!$S$3,parametros!$S$13,IF($E47&lt;parametros!$T$3,parametros!$T$13,parametros!$U$13)))-'1_geral'!$F47))))))</f>
        <v/>
      </c>
      <c r="AQ47" s="63"/>
      <c r="AR47" s="31" t="str">
        <f>IF(AQ$1="","",IF($B47="","",IF(AQ47="","",IF(AT$2="ID/Crachá","ID?",IF(AQ$3="Função","Função?",(AQ47*$F47)*(1+IF($E47&lt;parametros!$I$3,parametros!$I$13,IF($E47&lt;parametros!$J$3,parametros!$J$13,parametros!$K$13))))))))</f>
        <v/>
      </c>
      <c r="AS47" s="57"/>
      <c r="AT47" s="31" t="str">
        <f>IF(AQ$1="","",IF($B47="","",IF(AS47="","",IF(AT$2="ID/Crachá","ID?",IF(AQ$3="Função","Função?",(AS47*$F47)*((1+IF($E47&lt;parametros!$S$3,parametros!$S$13,IF($E47&lt;parametros!$T$3,parametros!$T$13,parametros!$U$13)))-'1_geral'!$F47))))))</f>
        <v/>
      </c>
      <c r="AV47" s="63"/>
      <c r="AW47" s="31" t="str">
        <f>IF(AV$1="","",IF($B47="","",IF(AV47="","",IF(AY$2="ID/Crachá","ID?",IF(AV$3="Função","Função?",(AV47*$F47)*(1+IF($E47&lt;parametros!$I$3,parametros!$I$13,IF($E47&lt;parametros!$J$3,parametros!$J$13,parametros!$K$13))))))))</f>
        <v/>
      </c>
      <c r="AX47" s="57"/>
      <c r="AY47" s="31" t="str">
        <f>IF(AV$1="","",IF($B47="","",IF(AX47="","",IF(AY$2="ID/Crachá","ID?",IF(AV$3="Função","Função?",(AX47*$F47)*((1+IF($E47&lt;parametros!$S$3,parametros!$S$13,IF($E47&lt;parametros!$T$3,parametros!$T$13,parametros!$U$13)))-'1_geral'!$F47))))))</f>
        <v/>
      </c>
      <c r="BA47" s="63"/>
      <c r="BB47" s="31" t="str">
        <f>IF(BA$1="","",IF($B47="","",IF(BA47="","",IF(BD$2="ID/Crachá","ID?",IF(BA$3="Função","Função?",(BA47*$F47)*(1+IF($E47&lt;parametros!$I$3,parametros!$I$13,IF($E47&lt;parametros!$J$3,parametros!$J$13,parametros!$K$13))))))))</f>
        <v/>
      </c>
      <c r="BC47" s="57"/>
      <c r="BD47" s="31" t="str">
        <f>IF(BA$1="","",IF($B47="","",IF(BC47="","",IF(BD$2="ID/Crachá","ID?",IF(BA$3="Função","Função?",(BC47*$F47)*((1+IF($E47&lt;parametros!$S$3,parametros!$S$13,IF($E47&lt;parametros!$T$3,parametros!$T$13,parametros!$U$13)))-'1_geral'!$F47))))))</f>
        <v/>
      </c>
      <c r="BF47" s="63"/>
      <c r="BG47" s="31" t="str">
        <f>IF(BF$1="","",IF($B47="","",IF(BF47="","",IF(BI$2="ID/Crachá","ID?",IF(BF$3="Função","Função?",(BF47*$F47)*(1+IF($E47&lt;parametros!$I$3,parametros!$I$13,IF($E47&lt;parametros!$J$3,parametros!$J$13,parametros!$K$13))))))))</f>
        <v/>
      </c>
      <c r="BH47" s="57"/>
      <c r="BI47" s="31" t="str">
        <f>IF(BF$1="","",IF($B47="","",IF(BH47="","",IF(BI$2="ID/Crachá","ID?",IF(BF$3="Função","Função?",(BH47*$F47)*((1+IF($E47&lt;parametros!$S$3,parametros!$S$13,IF($E47&lt;parametros!$T$3,parametros!$T$13,parametros!$U$13)))-'1_geral'!$F47))))))</f>
        <v/>
      </c>
      <c r="BK47" s="63"/>
      <c r="BL47" s="31" t="str">
        <f>IF(BK$1="","",IF($B47="","",IF(BK47="","",IF(BN$2="ID/Crachá","ID?",IF(BK$3="Função","Função?",(BK47*$F47)*(1+IF($E47&lt;parametros!$I$3,parametros!$I$13,IF($E47&lt;parametros!$J$3,parametros!$J$13,parametros!$K$13))))))))</f>
        <v/>
      </c>
      <c r="BM47" s="57"/>
      <c r="BN47" s="31" t="str">
        <f>IF(BK$1="","",IF($B47="","",IF(BM47="","",IF(BN$2="ID/Crachá","ID?",IF(BK$3="Função","Função?",(BM47*$F47)*((1+IF($E47&lt;parametros!$S$3,parametros!$S$13,IF($E47&lt;parametros!$T$3,parametros!$T$13,parametros!$U$13)))-'1_geral'!$F47))))))</f>
        <v/>
      </c>
      <c r="BP47" s="63"/>
      <c r="BQ47" s="31" t="str">
        <f>IF(BP$1="","",IF($B47="","",IF(BP47="","",IF(BS$2="ID/Crachá","ID?",IF(BP$3="Função","Função?",(BP47*$F47)*(1+IF($E47&lt;parametros!$I$3,parametros!$I$13,IF($E47&lt;parametros!$J$3,parametros!$J$13,parametros!$K$13))))))))</f>
        <v/>
      </c>
      <c r="BR47" s="57"/>
      <c r="BS47" s="31" t="str">
        <f>IF(BP$1="","",IF($B47="","",IF(BR47="","",IF(BS$2="ID/Crachá","ID?",IF(BP$3="Função","Função?",(BR47*$F47)*((1+IF($E47&lt;parametros!$S$3,parametros!$S$13,IF($E47&lt;parametros!$T$3,parametros!$T$13,parametros!$U$13)))-'1_geral'!$F47))))))</f>
        <v/>
      </c>
      <c r="BU47" s="63"/>
      <c r="BV47" s="31" t="str">
        <f>IF(BU$1="","",IF($B47="","",IF(BU47="","",IF(BX$2="ID/Crachá","ID?",IF(BU$3="Função","Função?",(BU47*$F47)*(1+IF($E47&lt;parametros!$I$3,parametros!$I$13,IF($E47&lt;parametros!$J$3,parametros!$J$13,parametros!$K$13))))))))</f>
        <v/>
      </c>
      <c r="BW47" s="57"/>
      <c r="BX47" s="31" t="str">
        <f>IF(BU$1="","",IF($B47="","",IF(BW47="","",IF(BX$2="ID/Crachá","ID?",IF(BU$3="Função","Função?",(BW47*$F47)*((1+IF($E47&lt;parametros!$S$3,parametros!$S$13,IF($E47&lt;parametros!$T$3,parametros!$T$13,parametros!$U$13)))-'1_geral'!$F47))))))</f>
        <v/>
      </c>
      <c r="BZ47" s="63"/>
      <c r="CA47" s="31" t="str">
        <f>IF(BZ$1="","",IF($B47="","",IF(BZ47="","",IF(CC$2="ID/Crachá","ID?",IF(BZ$3="Função","Função?",(BZ47*$F47)*(1+IF($E47&lt;parametros!$I$3,parametros!$I$13,IF($E47&lt;parametros!$J$3,parametros!$J$13,parametros!$K$13))))))))</f>
        <v/>
      </c>
      <c r="CB47" s="57"/>
      <c r="CC47" s="31" t="str">
        <f>IF(BZ$1="","",IF($B47="","",IF(CB47="","",IF(CC$2="ID/Crachá","ID?",IF(BZ$3="Função","Função?",(CB47*$F47)*((1+IF($E47&lt;parametros!$S$3,parametros!$S$13,IF($E47&lt;parametros!$T$3,parametros!$T$13,parametros!$U$13)))-'1_geral'!$F47))))))</f>
        <v/>
      </c>
      <c r="CE47" s="63"/>
      <c r="CF47" s="31" t="str">
        <f>IF(CE$1="","",IF($B47="","",IF(CE47="","",IF(CH$2="ID/Crachá","ID?",IF(CE$3="Função","Função?",(CE47*$F47)*(1+IF($E47&lt;parametros!$I$3,parametros!$I$13,IF($E47&lt;parametros!$J$3,parametros!$J$13,parametros!$K$13))))))))</f>
        <v/>
      </c>
      <c r="CG47" s="57"/>
      <c r="CH47" s="31" t="str">
        <f>IF(CE$1="","",IF($B47="","",IF(CG47="","",IF(CH$2="ID/Crachá","ID?",IF(CE$3="Função","Função?",(CG47*$F47)*((1+IF($E47&lt;parametros!$S$3,parametros!$S$13,IF($E47&lt;parametros!$T$3,parametros!$T$13,parametros!$U$13)))-'1_geral'!$F47))))))</f>
        <v/>
      </c>
      <c r="CJ47" s="63"/>
      <c r="CK47" s="31" t="str">
        <f>IF(CJ$1="","",IF($B47="","",IF(CJ47="","",IF(CM$2="ID/Crachá","ID?",IF(CJ$3="Função","Função?",(CJ47*$F47)*(1+IF($E47&lt;parametros!$I$3,parametros!$I$13,IF($E47&lt;parametros!$J$3,parametros!$J$13,parametros!$K$13))))))))</f>
        <v/>
      </c>
      <c r="CL47" s="57"/>
      <c r="CM47" s="31" t="str">
        <f>IF(CJ$1="","",IF($B47="","",IF(CL47="","",IF(CM$2="ID/Crachá","ID?",IF(CJ$3="Função","Função?",(CL47*$F47)*((1+IF($E47&lt;parametros!$S$3,parametros!$S$13,IF($E47&lt;parametros!$T$3,parametros!$T$13,parametros!$U$13)))-'1_geral'!$F47))))))</f>
        <v/>
      </c>
      <c r="CO47" s="63"/>
      <c r="CP47" s="31" t="str">
        <f>IF(CO$1="","",IF($B47="","",IF(CO47="","",IF(CR$2="ID/Crachá","ID?",IF(CO$3="Função","Função?",(CO47*$F47)*(1+IF($E47&lt;parametros!$I$3,parametros!$I$13,IF($E47&lt;parametros!$J$3,parametros!$J$13,parametros!$K$13))))))))</f>
        <v/>
      </c>
      <c r="CQ47" s="57"/>
      <c r="CR47" s="31" t="str">
        <f>IF(CO$1="","",IF($B47="","",IF(CQ47="","",IF(CR$2="ID/Crachá","ID?",IF(CO$3="Função","Função?",(CQ47*$F47)*((1+IF($E47&lt;parametros!$S$3,parametros!$S$13,IF($E47&lt;parametros!$T$3,parametros!$T$13,parametros!$U$13)))-'1_geral'!$F47))))))</f>
        <v/>
      </c>
      <c r="CT47" s="63"/>
      <c r="CU47" s="31" t="str">
        <f>IF(CT$1="","",IF($B47="","",IF(CT47="","",IF(CW$2="ID/Crachá","ID?",IF(CT$3="Função","Função?",(CT47*$F47)*(1+IF($E47&lt;parametros!$I$3,parametros!$I$13,IF($E47&lt;parametros!$J$3,parametros!$J$13,parametros!$K$13))))))))</f>
        <v/>
      </c>
      <c r="CV47" s="57"/>
      <c r="CW47" s="31" t="str">
        <f>IF(CT$1="","",IF($B47="","",IF(CV47="","",IF(CW$2="ID/Crachá","ID?",IF(CT$3="Função","Função?",(CV47*$F47)*((1+IF($E47&lt;parametros!$S$3,parametros!$S$13,IF($E47&lt;parametros!$T$3,parametros!$T$13,parametros!$U$13)))-'1_geral'!$F47))))))</f>
        <v/>
      </c>
      <c r="CY47" s="63"/>
      <c r="CZ47" s="31" t="str">
        <f>IF(CY$1="","",IF($B47="","",IF(CY47="","",IF(DB$2="ID/Crachá","ID?",IF(CY$3="Função","Função?",(CY47*$F47)*(1+IF($E47&lt;parametros!$I$3,parametros!$I$13,IF($E47&lt;parametros!$J$3,parametros!$J$13,parametros!$K$13))))))))</f>
        <v/>
      </c>
      <c r="DA47" s="57"/>
      <c r="DB47" s="31" t="str">
        <f>IF(CY$1="","",IF($B47="","",IF(DA47="","",IF(DB$2="ID/Crachá","ID?",IF(CY$3="Função","Função?",(DA47*$F47)*((1+IF($E47&lt;parametros!$S$3,parametros!$S$13,IF($E47&lt;parametros!$T$3,parametros!$T$13,parametros!$U$13)))-'1_geral'!$F47))))))</f>
        <v/>
      </c>
      <c r="DD47" s="63"/>
      <c r="DE47" s="31" t="str">
        <f>IF(DD$1="","",IF($B47="","",IF(DD47="","",IF(DG$2="ID/Crachá","ID?",IF(DD$3="Função","Função?",(DD47*$F47)*(1+IF($E47&lt;parametros!$I$3,parametros!$I$13,IF($E47&lt;parametros!$J$3,parametros!$J$13,parametros!$K$13))))))))</f>
        <v/>
      </c>
      <c r="DF47" s="57"/>
      <c r="DG47" s="31" t="str">
        <f>IF(DD$1="","",IF($B47="","",IF(DF47="","",IF(DG$2="ID/Crachá","ID?",IF(DD$3="Função","Função?",(DF47*$F47)*((1+IF($E47&lt;parametros!$S$3,parametros!$S$13,IF($E47&lt;parametros!$T$3,parametros!$T$13,parametros!$U$13)))-'1_geral'!$F47))))))</f>
        <v/>
      </c>
      <c r="DI47" s="63"/>
      <c r="DJ47" s="31" t="str">
        <f>IF(DI$1="","",IF($B47="","",IF(DI47="","",IF(DL$2="ID/Crachá","ID?",IF(DI$3="Função","Função?",(DI47*$F47)*(1+IF($E47&lt;parametros!$I$3,parametros!$I$13,IF($E47&lt;parametros!$J$3,parametros!$J$13,parametros!$K$13))))))))</f>
        <v/>
      </c>
      <c r="DK47" s="57"/>
      <c r="DL47" s="31" t="str">
        <f>IF(DI$1="","",IF($B47="","",IF(DK47="","",IF(DL$2="ID/Crachá","ID?",IF(DI$3="Função","Função?",(DK47*$F47)*((1+IF($E47&lt;parametros!$S$3,parametros!$S$13,IF($E47&lt;parametros!$T$3,parametros!$T$13,parametros!$U$13)))-'1_geral'!$F47))))))</f>
        <v/>
      </c>
      <c r="DN47" s="63"/>
      <c r="DO47" s="31" t="str">
        <f>IF(DN$1="","",IF($B47="","",IF(DN47="","",IF(DQ$2="ID/Crachá","ID?",IF(DN$3="Função","Função?",(DN47*$F47)*(1+IF($E47&lt;parametros!$I$3,parametros!$I$13,IF($E47&lt;parametros!$J$3,parametros!$J$13,parametros!$K$13))))))))</f>
        <v/>
      </c>
      <c r="DP47" s="57"/>
      <c r="DQ47" s="31" t="str">
        <f>IF(DN$1="","",IF($B47="","",IF(DP47="","",IF(DQ$2="ID/Crachá","ID?",IF(DN$3="Função","Função?",(DP47*$F47)*((1+IF($E47&lt;parametros!$S$3,parametros!$S$13,IF($E47&lt;parametros!$T$3,parametros!$T$13,parametros!$U$13)))-'1_geral'!$F47))))))</f>
        <v/>
      </c>
      <c r="DS47" s="63"/>
      <c r="DT47" s="31" t="str">
        <f>IF(DS$1="","",IF($B47="","",IF(DS47="","",IF(DV$2="ID/Crachá","ID?",IF(DS$3="Função","Função?",(DS47*$F47)*(1+IF($E47&lt;parametros!$I$3,parametros!$I$13,IF($E47&lt;parametros!$J$3,parametros!$J$13,parametros!$K$13))))))))</f>
        <v/>
      </c>
      <c r="DU47" s="57"/>
      <c r="DV47" s="31" t="str">
        <f>IF(DS$1="","",IF($B47="","",IF(DU47="","",IF(DV$2="ID/Crachá","ID?",IF(DS$3="Função","Função?",(DU47*$F47)*((1+IF($E47&lt;parametros!$S$3,parametros!$S$13,IF($E47&lt;parametros!$T$3,parametros!$T$13,parametros!$U$13)))-'1_geral'!$F47))))))</f>
        <v/>
      </c>
      <c r="DX47" s="63"/>
      <c r="DY47" s="31" t="str">
        <f>IF(DX$1="","",IF($B47="","",IF(DX47="","",IF(EA$2="ID/Crachá","ID?",IF(DX$3="Função","Função?",(DX47*$F47)*(1+IF($E47&lt;parametros!$I$3,parametros!$I$13,IF($E47&lt;parametros!$J$3,parametros!$J$13,parametros!$K$13))))))))</f>
        <v/>
      </c>
      <c r="DZ47" s="57"/>
      <c r="EA47" s="31" t="str">
        <f>IF(DX$1="","",IF($B47="","",IF(DZ47="","",IF(EA$2="ID/Crachá","ID?",IF(DX$3="Função","Função?",(DZ47*$F47)*((1+IF($E47&lt;parametros!$S$3,parametros!$S$13,IF($E47&lt;parametros!$T$3,parametros!$T$13,parametros!$U$13)))-'1_geral'!$F47))))))</f>
        <v/>
      </c>
      <c r="EC47" s="63"/>
      <c r="ED47" s="31" t="str">
        <f>IF(EC$1="","",IF($B47="","",IF(EC47="","",IF(EF$2="ID/Crachá","ID?",IF(EC$3="Função","Função?",(EC47*$F47)*(1+IF($E47&lt;parametros!$I$3,parametros!$I$13,IF($E47&lt;parametros!$J$3,parametros!$J$13,parametros!$K$13))))))))</f>
        <v/>
      </c>
      <c r="EE47" s="57"/>
      <c r="EF47" s="31" t="str">
        <f>IF(EC$1="","",IF($B47="","",IF(EE47="","",IF(EF$2="ID/Crachá","ID?",IF(EC$3="Função","Função?",(EE47*$F47)*((1+IF($E47&lt;parametros!$S$3,parametros!$S$13,IF($E47&lt;parametros!$T$3,parametros!$T$13,parametros!$U$13)))-'1_geral'!$F47))))))</f>
        <v/>
      </c>
      <c r="EH47" s="63"/>
      <c r="EI47" s="31" t="str">
        <f>IF(EH$1="","",IF($B47="","",IF(EH47="","",IF(EK$2="ID/Crachá","ID?",IF(EH$3="Função","Função?",(EH47*$F47)*(1+IF($E47&lt;parametros!$I$3,parametros!$I$13,IF($E47&lt;parametros!$J$3,parametros!$J$13,parametros!$K$13))))))))</f>
        <v/>
      </c>
      <c r="EJ47" s="57"/>
      <c r="EK47" s="31" t="str">
        <f>IF(EH$1="","",IF($B47="","",IF(EJ47="","",IF(EK$2="ID/Crachá","ID?",IF(EH$3="Função","Função?",(EJ47*$F47)*((1+IF($E47&lt;parametros!$S$3,parametros!$S$13,IF($E47&lt;parametros!$T$3,parametros!$T$13,parametros!$U$13)))-'1_geral'!$F47))))))</f>
        <v/>
      </c>
      <c r="EM47" s="63"/>
      <c r="EN47" s="31" t="str">
        <f>IF(EM$1="","",IF($B47="","",IF(EM47="","",IF(EP$2="ID/Crachá","ID?",IF(EM$3="Função","Função?",(EM47*$F47)*(1+IF($E47&lt;parametros!$I$3,parametros!$I$13,IF($E47&lt;parametros!$J$3,parametros!$J$13,parametros!$K$13))))))))</f>
        <v/>
      </c>
      <c r="EO47" s="57"/>
      <c r="EP47" s="31" t="str">
        <f>IF(EM$1="","",IF($B47="","",IF(EO47="","",IF(EP$2="ID/Crachá","ID?",IF(EM$3="Função","Função?",(EO47*$F47)*((1+IF($E47&lt;parametros!$S$3,parametros!$S$13,IF($E47&lt;parametros!$T$3,parametros!$T$13,parametros!$U$13)))-'1_geral'!$F47))))))</f>
        <v/>
      </c>
      <c r="ER47" s="63"/>
      <c r="ES47" s="31" t="str">
        <f>IF(ER$1="","",IF($B47="","",IF(ER47="","",IF(EU$2="ID/Crachá","ID?",IF(ER$3="Função","Função?",(ER47*$F47)*(1+IF($E47&lt;parametros!$I$3,parametros!$I$13,IF($E47&lt;parametros!$J$3,parametros!$J$13,parametros!$K$13))))))))</f>
        <v/>
      </c>
      <c r="ET47" s="57"/>
      <c r="EU47" s="31" t="str">
        <f>IF(ER$1="","",IF($B47="","",IF(ET47="","",IF(EU$2="ID/Crachá","ID?",IF(ER$3="Função","Função?",(ET47*$F47)*((1+IF($E47&lt;parametros!$S$3,parametros!$S$13,IF($E47&lt;parametros!$T$3,parametros!$T$13,parametros!$U$13)))-'1_geral'!$F47))))))</f>
        <v/>
      </c>
      <c r="EW47" s="63"/>
      <c r="EX47" s="31" t="str">
        <f>IF(EW$1="","",IF($B47="","",IF(EW47="","",IF(EZ$2="ID/Crachá","ID?",IF(EW$3="Função","Função?",(EW47*$F47)*(1+IF($E47&lt;parametros!$I$3,parametros!$I$13,IF($E47&lt;parametros!$J$3,parametros!$J$13,parametros!$K$13))))))))</f>
        <v/>
      </c>
      <c r="EY47" s="57"/>
      <c r="EZ47" s="31" t="str">
        <f>IF(EW$1="","",IF($B47="","",IF(EY47="","",IF(EZ$2="ID/Crachá","ID?",IF(EW$3="Função","Função?",(EY47*$F47)*((1+IF($E47&lt;parametros!$S$3,parametros!$S$13,IF($E47&lt;parametros!$T$3,parametros!$T$13,parametros!$U$13)))-'1_geral'!$F47))))))</f>
        <v/>
      </c>
      <c r="FB47" s="63"/>
      <c r="FC47" s="31" t="str">
        <f>IF(FB$1="","",IF($B47="","",IF(FB47="","",IF(FE$2="ID/Crachá","ID?",IF(FB$3="Função","Função?",(FB47*$F47)*(1+IF($E47&lt;parametros!$I$3,parametros!$I$13,IF($E47&lt;parametros!$J$3,parametros!$J$13,parametros!$K$13))))))))</f>
        <v/>
      </c>
      <c r="FD47" s="57"/>
      <c r="FE47" s="31" t="str">
        <f>IF(FB$1="","",IF($B47="","",IF(FD47="","",IF(FE$2="ID/Crachá","ID?",IF(FB$3="Função","Função?",(FD47*$F47)*((1+IF($E47&lt;parametros!$S$3,parametros!$S$13,IF($E47&lt;parametros!$T$3,parametros!$T$13,parametros!$U$13)))-'1_geral'!$F47))))))</f>
        <v/>
      </c>
      <c r="FG47" s="80" t="str">
        <f t="shared" si="8"/>
        <v/>
      </c>
      <c r="FH47" s="102" t="str">
        <f t="shared" si="13"/>
        <v/>
      </c>
      <c r="FI47" s="31" t="str">
        <f t="shared" si="9"/>
        <v/>
      </c>
      <c r="FJ47" s="84" t="str">
        <f t="shared" si="14"/>
        <v/>
      </c>
      <c r="FK47" s="239" t="str">
        <f t="shared" si="10"/>
        <v/>
      </c>
      <c r="FL47" s="1"/>
    </row>
    <row r="48" spans="1:168" ht="15" customHeight="1" x14ac:dyDescent="0.25">
      <c r="A48" s="348" t="str">
        <f>IF('1_geral'!D48="","",'1_geral'!A48)</f>
        <v/>
      </c>
      <c r="B48" s="274" t="str">
        <f>IF('1_geral'!D48="","",'1_geral'!D48)</f>
        <v/>
      </c>
      <c r="C48" s="349" t="str">
        <f>IF(B48="","",1/VLOOKUP('1_geral'!G48,apoio!P:X,9,0))</f>
        <v/>
      </c>
      <c r="D48" s="266" t="str">
        <f>IF(B48="","",'1_geral'!J48)</f>
        <v/>
      </c>
      <c r="E48" s="472" t="str">
        <f>IF(B48="","",'1_geral'!M48*'1_geral'!L48)</f>
        <v/>
      </c>
      <c r="F48" s="266" t="str">
        <f>IF(B48="","",D48*E48*C48*'1_geral'!N48)</f>
        <v/>
      </c>
      <c r="G48" s="266" t="str">
        <f t="shared" si="5"/>
        <v/>
      </c>
      <c r="H48" s="60" t="str">
        <f t="shared" si="6"/>
        <v/>
      </c>
      <c r="I48" s="350" t="str">
        <f t="shared" si="7"/>
        <v/>
      </c>
      <c r="J48" s="65" t="str">
        <f t="shared" si="11"/>
        <v/>
      </c>
      <c r="K48" s="60" t="str">
        <f t="shared" si="12"/>
        <v/>
      </c>
      <c r="M48" s="43"/>
      <c r="N48" s="64" t="str">
        <f>IF(M$1="","",IF($B48="","",IF(M48="","",IF(P$2="ID/Crachá","ID?",IF(M$3="Função","Função?",(M48*$F48)*(1+IF($E48&lt;parametros!$I$3,parametros!$I$13,IF($E48&lt;parametros!$J$3,parametros!$J$13,parametros!$K$13))))))))</f>
        <v/>
      </c>
      <c r="O48" s="58"/>
      <c r="P48" s="66" t="str">
        <f>IF(M$1="","",IF($B48="","",IF(O48="","",IF(P$2="ID/Crachá","ID?",IF(M$3="Função","Função?",(O48*$F48)*((1+IF($E48&lt;parametros!$S$3,parametros!$S$13,IF($E48&lt;parametros!$T$3,parametros!$T$13,parametros!$U$13)))-'1_geral'!$F48))))))</f>
        <v/>
      </c>
      <c r="R48" s="43"/>
      <c r="S48" s="64" t="str">
        <f>IF(R$1="","",IF($B48="","",IF(R48="","",IF(U$2="ID/Crachá","ID?",IF(R$3="Função","Função?",(R48*$F48)*(1+IF($E48&lt;parametros!$I$3,parametros!$I$13,IF($E48&lt;parametros!$J$3,parametros!$J$13,parametros!$K$13))))))))</f>
        <v/>
      </c>
      <c r="T48" s="58"/>
      <c r="U48" s="66" t="str">
        <f>IF(R$1="","",IF($B48="","",IF(T48="","",IF(U$2="ID/Crachá","ID?",IF(R$3="Função","Função?",(T48*$F48)*((1+IF($E48&lt;parametros!$S$3,parametros!$S$13,IF($E48&lt;parametros!$T$3,parametros!$T$13,parametros!$U$13)))-'1_geral'!$F48))))))</f>
        <v/>
      </c>
      <c r="W48" s="43"/>
      <c r="X48" s="64" t="str">
        <f>IF(W$1="","",IF($B48="","",IF(W48="","",IF(Z$2="ID/Crachá","ID?",IF(W$3="Função","Função?",(W48*$F48)*(1+IF($E48&lt;parametros!$I$3,parametros!$I$13,IF($E48&lt;parametros!$J$3,parametros!$J$13,parametros!$K$13))))))))</f>
        <v/>
      </c>
      <c r="Y48" s="58"/>
      <c r="Z48" s="66" t="str">
        <f>IF(W$1="","",IF($B48="","",IF(Y48="","",IF(Z$2="ID/Crachá","ID?",IF(W$3="Função","Função?",(Y48*$F48)*((1+IF($E48&lt;parametros!$S$3,parametros!$S$13,IF($E48&lt;parametros!$T$3,parametros!$T$13,parametros!$U$13)))-'1_geral'!$F48))))))</f>
        <v/>
      </c>
      <c r="AB48" s="43"/>
      <c r="AC48" s="64" t="str">
        <f>IF(AB$1="","",IF($B48="","",IF(AB48="","",IF(AE$2="ID/Crachá","ID?",IF(AB$3="Função","Função?",(AB48*$F48)*(1+IF($E48&lt;parametros!$I$3,parametros!$I$13,IF($E48&lt;parametros!$J$3,parametros!$J$13,parametros!$K$13))))))))</f>
        <v/>
      </c>
      <c r="AD48" s="58"/>
      <c r="AE48" s="66" t="str">
        <f>IF(AB$1="","",IF($B48="","",IF(AD48="","",IF(AE$2="ID/Crachá","ID?",IF(AB$3="Função","Função?",(AD48*$F48)*((1+IF($E48&lt;parametros!$S$3,parametros!$S$13,IF($E48&lt;parametros!$T$3,parametros!$T$13,parametros!$U$13)))-'1_geral'!$F48))))))</f>
        <v/>
      </c>
      <c r="AG48" s="43"/>
      <c r="AH48" s="64" t="str">
        <f>IF(AG$1="","",IF($B48="","",IF(AG48="","",IF(AJ$2="ID/Crachá","ID?",IF(AG$3="Função","Função?",(AG48*$F48)*(1+IF($E48&lt;parametros!$I$3,parametros!$I$13,IF($E48&lt;parametros!$J$3,parametros!$J$13,parametros!$K$13))))))))</f>
        <v/>
      </c>
      <c r="AI48" s="58"/>
      <c r="AJ48" s="66" t="str">
        <f>IF(AG$1="","",IF($B48="","",IF(AI48="","",IF(AJ$2="ID/Crachá","ID?",IF(AG$3="Função","Função?",(AI48*$F48)*((1+IF($E48&lt;parametros!$S$3,parametros!$S$13,IF($E48&lt;parametros!$T$3,parametros!$T$13,parametros!$U$13)))-'1_geral'!$F48))))))</f>
        <v/>
      </c>
      <c r="AL48" s="43"/>
      <c r="AM48" s="64" t="str">
        <f>IF(AL$1="","",IF($B48="","",IF(AL48="","",IF(AO$2="ID/Crachá","ID?",IF(AL$3="Função","Função?",(AL48*$F48)*(1+IF($E48&lt;parametros!$I$3,parametros!$I$13,IF($E48&lt;parametros!$J$3,parametros!$J$13,parametros!$K$13))))))))</f>
        <v/>
      </c>
      <c r="AN48" s="58"/>
      <c r="AO48" s="66" t="str">
        <f>IF(AL$1="","",IF($B48="","",IF(AN48="","",IF(AO$2="ID/Crachá","ID?",IF(AL$3="Função","Função?",(AN48*$F48)*((1+IF($E48&lt;parametros!$S$3,parametros!$S$13,IF($E48&lt;parametros!$T$3,parametros!$T$13,parametros!$U$13)))-'1_geral'!$F48))))))</f>
        <v/>
      </c>
      <c r="AQ48" s="43"/>
      <c r="AR48" s="64" t="str">
        <f>IF(AQ$1="","",IF($B48="","",IF(AQ48="","",IF(AT$2="ID/Crachá","ID?",IF(AQ$3="Função","Função?",(AQ48*$F48)*(1+IF($E48&lt;parametros!$I$3,parametros!$I$13,IF($E48&lt;parametros!$J$3,parametros!$J$13,parametros!$K$13))))))))</f>
        <v/>
      </c>
      <c r="AS48" s="58"/>
      <c r="AT48" s="66" t="str">
        <f>IF(AQ$1="","",IF($B48="","",IF(AS48="","",IF(AT$2="ID/Crachá","ID?",IF(AQ$3="Função","Função?",(AS48*$F48)*((1+IF($E48&lt;parametros!$S$3,parametros!$S$13,IF($E48&lt;parametros!$T$3,parametros!$T$13,parametros!$U$13)))-'1_geral'!$F48))))))</f>
        <v/>
      </c>
      <c r="AV48" s="43"/>
      <c r="AW48" s="64" t="str">
        <f>IF(AV$1="","",IF($B48="","",IF(AV48="","",IF(AY$2="ID/Crachá","ID?",IF(AV$3="Função","Função?",(AV48*$F48)*(1+IF($E48&lt;parametros!$I$3,parametros!$I$13,IF($E48&lt;parametros!$J$3,parametros!$J$13,parametros!$K$13))))))))</f>
        <v/>
      </c>
      <c r="AX48" s="58"/>
      <c r="AY48" s="66" t="str">
        <f>IF(AV$1="","",IF($B48="","",IF(AX48="","",IF(AY$2="ID/Crachá","ID?",IF(AV$3="Função","Função?",(AX48*$F48)*((1+IF($E48&lt;parametros!$S$3,parametros!$S$13,IF($E48&lt;parametros!$T$3,parametros!$T$13,parametros!$U$13)))-'1_geral'!$F48))))))</f>
        <v/>
      </c>
      <c r="BA48" s="43"/>
      <c r="BB48" s="64" t="str">
        <f>IF(BA$1="","",IF($B48="","",IF(BA48="","",IF(BD$2="ID/Crachá","ID?",IF(BA$3="Função","Função?",(BA48*$F48)*(1+IF($E48&lt;parametros!$I$3,parametros!$I$13,IF($E48&lt;parametros!$J$3,parametros!$J$13,parametros!$K$13))))))))</f>
        <v/>
      </c>
      <c r="BC48" s="58"/>
      <c r="BD48" s="66" t="str">
        <f>IF(BA$1="","",IF($B48="","",IF(BC48="","",IF(BD$2="ID/Crachá","ID?",IF(BA$3="Função","Função?",(BC48*$F48)*((1+IF($E48&lt;parametros!$S$3,parametros!$S$13,IF($E48&lt;parametros!$T$3,parametros!$T$13,parametros!$U$13)))-'1_geral'!$F48))))))</f>
        <v/>
      </c>
      <c r="BF48" s="43"/>
      <c r="BG48" s="64" t="str">
        <f>IF(BF$1="","",IF($B48="","",IF(BF48="","",IF(BI$2="ID/Crachá","ID?",IF(BF$3="Função","Função?",(BF48*$F48)*(1+IF($E48&lt;parametros!$I$3,parametros!$I$13,IF($E48&lt;parametros!$J$3,parametros!$J$13,parametros!$K$13))))))))</f>
        <v/>
      </c>
      <c r="BH48" s="58"/>
      <c r="BI48" s="66" t="str">
        <f>IF(BF$1="","",IF($B48="","",IF(BH48="","",IF(BI$2="ID/Crachá","ID?",IF(BF$3="Função","Função?",(BH48*$F48)*((1+IF($E48&lt;parametros!$S$3,parametros!$S$13,IF($E48&lt;parametros!$T$3,parametros!$T$13,parametros!$U$13)))-'1_geral'!$F48))))))</f>
        <v/>
      </c>
      <c r="BK48" s="43"/>
      <c r="BL48" s="64" t="str">
        <f>IF(BK$1="","",IF($B48="","",IF(BK48="","",IF(BN$2="ID/Crachá","ID?",IF(BK$3="Função","Função?",(BK48*$F48)*(1+IF($E48&lt;parametros!$I$3,parametros!$I$13,IF($E48&lt;parametros!$J$3,parametros!$J$13,parametros!$K$13))))))))</f>
        <v/>
      </c>
      <c r="BM48" s="58"/>
      <c r="BN48" s="66" t="str">
        <f>IF(BK$1="","",IF($B48="","",IF(BM48="","",IF(BN$2="ID/Crachá","ID?",IF(BK$3="Função","Função?",(BM48*$F48)*((1+IF($E48&lt;parametros!$S$3,parametros!$S$13,IF($E48&lt;parametros!$T$3,parametros!$T$13,parametros!$U$13)))-'1_geral'!$F48))))))</f>
        <v/>
      </c>
      <c r="BP48" s="43"/>
      <c r="BQ48" s="64" t="str">
        <f>IF(BP$1="","",IF($B48="","",IF(BP48="","",IF(BS$2="ID/Crachá","ID?",IF(BP$3="Função","Função?",(BP48*$F48)*(1+IF($E48&lt;parametros!$I$3,parametros!$I$13,IF($E48&lt;parametros!$J$3,parametros!$J$13,parametros!$K$13))))))))</f>
        <v/>
      </c>
      <c r="BR48" s="58"/>
      <c r="BS48" s="66" t="str">
        <f>IF(BP$1="","",IF($B48="","",IF(BR48="","",IF(BS$2="ID/Crachá","ID?",IF(BP$3="Função","Função?",(BR48*$F48)*((1+IF($E48&lt;parametros!$S$3,parametros!$S$13,IF($E48&lt;parametros!$T$3,parametros!$T$13,parametros!$U$13)))-'1_geral'!$F48))))))</f>
        <v/>
      </c>
      <c r="BU48" s="43"/>
      <c r="BV48" s="64" t="str">
        <f>IF(BU$1="","",IF($B48="","",IF(BU48="","",IF(BX$2="ID/Crachá","ID?",IF(BU$3="Função","Função?",(BU48*$F48)*(1+IF($E48&lt;parametros!$I$3,parametros!$I$13,IF($E48&lt;parametros!$J$3,parametros!$J$13,parametros!$K$13))))))))</f>
        <v/>
      </c>
      <c r="BW48" s="58"/>
      <c r="BX48" s="66" t="str">
        <f>IF(BU$1="","",IF($B48="","",IF(BW48="","",IF(BX$2="ID/Crachá","ID?",IF(BU$3="Função","Função?",(BW48*$F48)*((1+IF($E48&lt;parametros!$S$3,parametros!$S$13,IF($E48&lt;parametros!$T$3,parametros!$T$13,parametros!$U$13)))-'1_geral'!$F48))))))</f>
        <v/>
      </c>
      <c r="BZ48" s="43"/>
      <c r="CA48" s="64" t="str">
        <f>IF(BZ$1="","",IF($B48="","",IF(BZ48="","",IF(CC$2="ID/Crachá","ID?",IF(BZ$3="Função","Função?",(BZ48*$F48)*(1+IF($E48&lt;parametros!$I$3,parametros!$I$13,IF($E48&lt;parametros!$J$3,parametros!$J$13,parametros!$K$13))))))))</f>
        <v/>
      </c>
      <c r="CB48" s="58"/>
      <c r="CC48" s="66" t="str">
        <f>IF(BZ$1="","",IF($B48="","",IF(CB48="","",IF(CC$2="ID/Crachá","ID?",IF(BZ$3="Função","Função?",(CB48*$F48)*((1+IF($E48&lt;parametros!$S$3,parametros!$S$13,IF($E48&lt;parametros!$T$3,parametros!$T$13,parametros!$U$13)))-'1_geral'!$F48))))))</f>
        <v/>
      </c>
      <c r="CE48" s="43"/>
      <c r="CF48" s="64" t="str">
        <f>IF(CE$1="","",IF($B48="","",IF(CE48="","",IF(CH$2="ID/Crachá","ID?",IF(CE$3="Função","Função?",(CE48*$F48)*(1+IF($E48&lt;parametros!$I$3,parametros!$I$13,IF($E48&lt;parametros!$J$3,parametros!$J$13,parametros!$K$13))))))))</f>
        <v/>
      </c>
      <c r="CG48" s="58"/>
      <c r="CH48" s="66" t="str">
        <f>IF(CE$1="","",IF($B48="","",IF(CG48="","",IF(CH$2="ID/Crachá","ID?",IF(CE$3="Função","Função?",(CG48*$F48)*((1+IF($E48&lt;parametros!$S$3,parametros!$S$13,IF($E48&lt;parametros!$T$3,parametros!$T$13,parametros!$U$13)))-'1_geral'!$F48))))))</f>
        <v/>
      </c>
      <c r="CJ48" s="43"/>
      <c r="CK48" s="64" t="str">
        <f>IF(CJ$1="","",IF($B48="","",IF(CJ48="","",IF(CM$2="ID/Crachá","ID?",IF(CJ$3="Função","Função?",(CJ48*$F48)*(1+IF($E48&lt;parametros!$I$3,parametros!$I$13,IF($E48&lt;parametros!$J$3,parametros!$J$13,parametros!$K$13))))))))</f>
        <v/>
      </c>
      <c r="CL48" s="58"/>
      <c r="CM48" s="66" t="str">
        <f>IF(CJ$1="","",IF($B48="","",IF(CL48="","",IF(CM$2="ID/Crachá","ID?",IF(CJ$3="Função","Função?",(CL48*$F48)*((1+IF($E48&lt;parametros!$S$3,parametros!$S$13,IF($E48&lt;parametros!$T$3,parametros!$T$13,parametros!$U$13)))-'1_geral'!$F48))))))</f>
        <v/>
      </c>
      <c r="CO48" s="43"/>
      <c r="CP48" s="64" t="str">
        <f>IF(CO$1="","",IF($B48="","",IF(CO48="","",IF(CR$2="ID/Crachá","ID?",IF(CO$3="Função","Função?",(CO48*$F48)*(1+IF($E48&lt;parametros!$I$3,parametros!$I$13,IF($E48&lt;parametros!$J$3,parametros!$J$13,parametros!$K$13))))))))</f>
        <v/>
      </c>
      <c r="CQ48" s="58"/>
      <c r="CR48" s="66" t="str">
        <f>IF(CO$1="","",IF($B48="","",IF(CQ48="","",IF(CR$2="ID/Crachá","ID?",IF(CO$3="Função","Função?",(CQ48*$F48)*((1+IF($E48&lt;parametros!$S$3,parametros!$S$13,IF($E48&lt;parametros!$T$3,parametros!$T$13,parametros!$U$13)))-'1_geral'!$F48))))))</f>
        <v/>
      </c>
      <c r="CT48" s="43"/>
      <c r="CU48" s="64" t="str">
        <f>IF(CT$1="","",IF($B48="","",IF(CT48="","",IF(CW$2="ID/Crachá","ID?",IF(CT$3="Função","Função?",(CT48*$F48)*(1+IF($E48&lt;parametros!$I$3,parametros!$I$13,IF($E48&lt;parametros!$J$3,parametros!$J$13,parametros!$K$13))))))))</f>
        <v/>
      </c>
      <c r="CV48" s="58"/>
      <c r="CW48" s="66" t="str">
        <f>IF(CT$1="","",IF($B48="","",IF(CV48="","",IF(CW$2="ID/Crachá","ID?",IF(CT$3="Função","Função?",(CV48*$F48)*((1+IF($E48&lt;parametros!$S$3,parametros!$S$13,IF($E48&lt;parametros!$T$3,parametros!$T$13,parametros!$U$13)))-'1_geral'!$F48))))))</f>
        <v/>
      </c>
      <c r="CY48" s="43"/>
      <c r="CZ48" s="64" t="str">
        <f>IF(CY$1="","",IF($B48="","",IF(CY48="","",IF(DB$2="ID/Crachá","ID?",IF(CY$3="Função","Função?",(CY48*$F48)*(1+IF($E48&lt;parametros!$I$3,parametros!$I$13,IF($E48&lt;parametros!$J$3,parametros!$J$13,parametros!$K$13))))))))</f>
        <v/>
      </c>
      <c r="DA48" s="58"/>
      <c r="DB48" s="66" t="str">
        <f>IF(CY$1="","",IF($B48="","",IF(DA48="","",IF(DB$2="ID/Crachá","ID?",IF(CY$3="Função","Função?",(DA48*$F48)*((1+IF($E48&lt;parametros!$S$3,parametros!$S$13,IF($E48&lt;parametros!$T$3,parametros!$T$13,parametros!$U$13)))-'1_geral'!$F48))))))</f>
        <v/>
      </c>
      <c r="DD48" s="43"/>
      <c r="DE48" s="64" t="str">
        <f>IF(DD$1="","",IF($B48="","",IF(DD48="","",IF(DG$2="ID/Crachá","ID?",IF(DD$3="Função","Função?",(DD48*$F48)*(1+IF($E48&lt;parametros!$I$3,parametros!$I$13,IF($E48&lt;parametros!$J$3,parametros!$J$13,parametros!$K$13))))))))</f>
        <v/>
      </c>
      <c r="DF48" s="58"/>
      <c r="DG48" s="66" t="str">
        <f>IF(DD$1="","",IF($B48="","",IF(DF48="","",IF(DG$2="ID/Crachá","ID?",IF(DD$3="Função","Função?",(DF48*$F48)*((1+IF($E48&lt;parametros!$S$3,parametros!$S$13,IF($E48&lt;parametros!$T$3,parametros!$T$13,parametros!$U$13)))-'1_geral'!$F48))))))</f>
        <v/>
      </c>
      <c r="DI48" s="43"/>
      <c r="DJ48" s="64" t="str">
        <f>IF(DI$1="","",IF($B48="","",IF(DI48="","",IF(DL$2="ID/Crachá","ID?",IF(DI$3="Função","Função?",(DI48*$F48)*(1+IF($E48&lt;parametros!$I$3,parametros!$I$13,IF($E48&lt;parametros!$J$3,parametros!$J$13,parametros!$K$13))))))))</f>
        <v/>
      </c>
      <c r="DK48" s="58"/>
      <c r="DL48" s="66" t="str">
        <f>IF(DI$1="","",IF($B48="","",IF(DK48="","",IF(DL$2="ID/Crachá","ID?",IF(DI$3="Função","Função?",(DK48*$F48)*((1+IF($E48&lt;parametros!$S$3,parametros!$S$13,IF($E48&lt;parametros!$T$3,parametros!$T$13,parametros!$U$13)))-'1_geral'!$F48))))))</f>
        <v/>
      </c>
      <c r="DN48" s="43"/>
      <c r="DO48" s="64" t="str">
        <f>IF(DN$1="","",IF($B48="","",IF(DN48="","",IF(DQ$2="ID/Crachá","ID?",IF(DN$3="Função","Função?",(DN48*$F48)*(1+IF($E48&lt;parametros!$I$3,parametros!$I$13,IF($E48&lt;parametros!$J$3,parametros!$J$13,parametros!$K$13))))))))</f>
        <v/>
      </c>
      <c r="DP48" s="58"/>
      <c r="DQ48" s="66" t="str">
        <f>IF(DN$1="","",IF($B48="","",IF(DP48="","",IF(DQ$2="ID/Crachá","ID?",IF(DN$3="Função","Função?",(DP48*$F48)*((1+IF($E48&lt;parametros!$S$3,parametros!$S$13,IF($E48&lt;parametros!$T$3,parametros!$T$13,parametros!$U$13)))-'1_geral'!$F48))))))</f>
        <v/>
      </c>
      <c r="DS48" s="43"/>
      <c r="DT48" s="64" t="str">
        <f>IF(DS$1="","",IF($B48="","",IF(DS48="","",IF(DV$2="ID/Crachá","ID?",IF(DS$3="Função","Função?",(DS48*$F48)*(1+IF($E48&lt;parametros!$I$3,parametros!$I$13,IF($E48&lt;parametros!$J$3,parametros!$J$13,parametros!$K$13))))))))</f>
        <v/>
      </c>
      <c r="DU48" s="58"/>
      <c r="DV48" s="66" t="str">
        <f>IF(DS$1="","",IF($B48="","",IF(DU48="","",IF(DV$2="ID/Crachá","ID?",IF(DS$3="Função","Função?",(DU48*$F48)*((1+IF($E48&lt;parametros!$S$3,parametros!$S$13,IF($E48&lt;parametros!$T$3,parametros!$T$13,parametros!$U$13)))-'1_geral'!$F48))))))</f>
        <v/>
      </c>
      <c r="DX48" s="43"/>
      <c r="DY48" s="64" t="str">
        <f>IF(DX$1="","",IF($B48="","",IF(DX48="","",IF(EA$2="ID/Crachá","ID?",IF(DX$3="Função","Função?",(DX48*$F48)*(1+IF($E48&lt;parametros!$I$3,parametros!$I$13,IF($E48&lt;parametros!$J$3,parametros!$J$13,parametros!$K$13))))))))</f>
        <v/>
      </c>
      <c r="DZ48" s="58"/>
      <c r="EA48" s="66" t="str">
        <f>IF(DX$1="","",IF($B48="","",IF(DZ48="","",IF(EA$2="ID/Crachá","ID?",IF(DX$3="Função","Função?",(DZ48*$F48)*((1+IF($E48&lt;parametros!$S$3,parametros!$S$13,IF($E48&lt;parametros!$T$3,parametros!$T$13,parametros!$U$13)))-'1_geral'!$F48))))))</f>
        <v/>
      </c>
      <c r="EC48" s="43"/>
      <c r="ED48" s="64" t="str">
        <f>IF(EC$1="","",IF($B48="","",IF(EC48="","",IF(EF$2="ID/Crachá","ID?",IF(EC$3="Função","Função?",(EC48*$F48)*(1+IF($E48&lt;parametros!$I$3,parametros!$I$13,IF($E48&lt;parametros!$J$3,parametros!$J$13,parametros!$K$13))))))))</f>
        <v/>
      </c>
      <c r="EE48" s="58"/>
      <c r="EF48" s="66" t="str">
        <f>IF(EC$1="","",IF($B48="","",IF(EE48="","",IF(EF$2="ID/Crachá","ID?",IF(EC$3="Função","Função?",(EE48*$F48)*((1+IF($E48&lt;parametros!$S$3,parametros!$S$13,IF($E48&lt;parametros!$T$3,parametros!$T$13,parametros!$U$13)))-'1_geral'!$F48))))))</f>
        <v/>
      </c>
      <c r="EH48" s="43"/>
      <c r="EI48" s="64" t="str">
        <f>IF(EH$1="","",IF($B48="","",IF(EH48="","",IF(EK$2="ID/Crachá","ID?",IF(EH$3="Função","Função?",(EH48*$F48)*(1+IF($E48&lt;parametros!$I$3,parametros!$I$13,IF($E48&lt;parametros!$J$3,parametros!$J$13,parametros!$K$13))))))))</f>
        <v/>
      </c>
      <c r="EJ48" s="58"/>
      <c r="EK48" s="66" t="str">
        <f>IF(EH$1="","",IF($B48="","",IF(EJ48="","",IF(EK$2="ID/Crachá","ID?",IF(EH$3="Função","Função?",(EJ48*$F48)*((1+IF($E48&lt;parametros!$S$3,parametros!$S$13,IF($E48&lt;parametros!$T$3,parametros!$T$13,parametros!$U$13)))-'1_geral'!$F48))))))</f>
        <v/>
      </c>
      <c r="EM48" s="43"/>
      <c r="EN48" s="64" t="str">
        <f>IF(EM$1="","",IF($B48="","",IF(EM48="","",IF(EP$2="ID/Crachá","ID?",IF(EM$3="Função","Função?",(EM48*$F48)*(1+IF($E48&lt;parametros!$I$3,parametros!$I$13,IF($E48&lt;parametros!$J$3,parametros!$J$13,parametros!$K$13))))))))</f>
        <v/>
      </c>
      <c r="EO48" s="58"/>
      <c r="EP48" s="66" t="str">
        <f>IF(EM$1="","",IF($B48="","",IF(EO48="","",IF(EP$2="ID/Crachá","ID?",IF(EM$3="Função","Função?",(EO48*$F48)*((1+IF($E48&lt;parametros!$S$3,parametros!$S$13,IF($E48&lt;parametros!$T$3,parametros!$T$13,parametros!$U$13)))-'1_geral'!$F48))))))</f>
        <v/>
      </c>
      <c r="ER48" s="43"/>
      <c r="ES48" s="64" t="str">
        <f>IF(ER$1="","",IF($B48="","",IF(ER48="","",IF(EU$2="ID/Crachá","ID?",IF(ER$3="Função","Função?",(ER48*$F48)*(1+IF($E48&lt;parametros!$I$3,parametros!$I$13,IF($E48&lt;parametros!$J$3,parametros!$J$13,parametros!$K$13))))))))</f>
        <v/>
      </c>
      <c r="ET48" s="58"/>
      <c r="EU48" s="66" t="str">
        <f>IF(ER$1="","",IF($B48="","",IF(ET48="","",IF(EU$2="ID/Crachá","ID?",IF(ER$3="Função","Função?",(ET48*$F48)*((1+IF($E48&lt;parametros!$S$3,parametros!$S$13,IF($E48&lt;parametros!$T$3,parametros!$T$13,parametros!$U$13)))-'1_geral'!$F48))))))</f>
        <v/>
      </c>
      <c r="EW48" s="43"/>
      <c r="EX48" s="64" t="str">
        <f>IF(EW$1="","",IF($B48="","",IF(EW48="","",IF(EZ$2="ID/Crachá","ID?",IF(EW$3="Função","Função?",(EW48*$F48)*(1+IF($E48&lt;parametros!$I$3,parametros!$I$13,IF($E48&lt;parametros!$J$3,parametros!$J$13,parametros!$K$13))))))))</f>
        <v/>
      </c>
      <c r="EY48" s="58"/>
      <c r="EZ48" s="66" t="str">
        <f>IF(EW$1="","",IF($B48="","",IF(EY48="","",IF(EZ$2="ID/Crachá","ID?",IF(EW$3="Função","Função?",(EY48*$F48)*((1+IF($E48&lt;parametros!$S$3,parametros!$S$13,IF($E48&lt;parametros!$T$3,parametros!$T$13,parametros!$U$13)))-'1_geral'!$F48))))))</f>
        <v/>
      </c>
      <c r="FB48" s="43"/>
      <c r="FC48" s="64" t="str">
        <f>IF(FB$1="","",IF($B48="","",IF(FB48="","",IF(FE$2="ID/Crachá","ID?",IF(FB$3="Função","Função?",(FB48*$F48)*(1+IF($E48&lt;parametros!$I$3,parametros!$I$13,IF($E48&lt;parametros!$J$3,parametros!$J$13,parametros!$K$13))))))))</f>
        <v/>
      </c>
      <c r="FD48" s="58"/>
      <c r="FE48" s="66" t="str">
        <f>IF(FB$1="","",IF($B48="","",IF(FD48="","",IF(FE$2="ID/Crachá","ID?",IF(FB$3="Função","Função?",(FD48*$F48)*((1+IF($E48&lt;parametros!$S$3,parametros!$S$13,IF($E48&lt;parametros!$T$3,parametros!$T$13,parametros!$U$13)))-'1_geral'!$F48))))))</f>
        <v/>
      </c>
      <c r="FG48" s="81" t="str">
        <f t="shared" si="8"/>
        <v/>
      </c>
      <c r="FH48" s="103" t="str">
        <f t="shared" si="13"/>
        <v/>
      </c>
      <c r="FI48" s="73" t="str">
        <f t="shared" si="9"/>
        <v/>
      </c>
      <c r="FJ48" s="85" t="str">
        <f t="shared" si="14"/>
        <v/>
      </c>
      <c r="FK48" s="255" t="str">
        <f t="shared" si="10"/>
        <v/>
      </c>
      <c r="FL48" s="1"/>
    </row>
    <row r="49" spans="1:168" ht="15" customHeight="1" x14ac:dyDescent="0.25">
      <c r="A49" s="325" t="str">
        <f>IF('1_geral'!D49="","",'1_geral'!A49)</f>
        <v/>
      </c>
      <c r="B49" s="114" t="str">
        <f>IF('1_geral'!D49="","",'1_geral'!D49)</f>
        <v/>
      </c>
      <c r="C49" s="349" t="str">
        <f>IF(B49="","",1/VLOOKUP('1_geral'!G49,apoio!P:X,9,0))</f>
        <v/>
      </c>
      <c r="D49" s="351" t="str">
        <f>IF(B49="","",'1_geral'!J49)</f>
        <v/>
      </c>
      <c r="E49" s="473" t="str">
        <f>IF(B49="","",'1_geral'!M49*'1_geral'!L49)</f>
        <v/>
      </c>
      <c r="F49" s="351" t="str">
        <f>IF(B49="","",D49*E49*C49*'1_geral'!N49)</f>
        <v/>
      </c>
      <c r="G49" s="351" t="str">
        <f t="shared" si="5"/>
        <v/>
      </c>
      <c r="H49" s="61" t="str">
        <f t="shared" si="6"/>
        <v/>
      </c>
      <c r="I49" s="350" t="str">
        <f t="shared" si="7"/>
        <v/>
      </c>
      <c r="J49" s="67" t="str">
        <f t="shared" si="11"/>
        <v/>
      </c>
      <c r="K49" s="61" t="str">
        <f t="shared" si="12"/>
        <v/>
      </c>
      <c r="M49" s="63"/>
      <c r="N49" s="31" t="str">
        <f>IF(M$1="","",IF($B49="","",IF(M49="","",IF(P$2="ID/Crachá","ID?",IF(M$3="Função","Função?",(M49*$F49)*(1+IF($E49&lt;parametros!$I$3,parametros!$I$13,IF($E49&lt;parametros!$J$3,parametros!$J$13,parametros!$K$13))))))))</f>
        <v/>
      </c>
      <c r="O49" s="57"/>
      <c r="P49" s="31" t="str">
        <f>IF(M$1="","",IF($B49="","",IF(O49="","",IF(P$2="ID/Crachá","ID?",IF(M$3="Função","Função?",(O49*$F49)*((1+IF($E49&lt;parametros!$S$3,parametros!$S$13,IF($E49&lt;parametros!$T$3,parametros!$T$13,parametros!$U$13)))-'1_geral'!$F49))))))</f>
        <v/>
      </c>
      <c r="R49" s="63"/>
      <c r="S49" s="31" t="str">
        <f>IF(R$1="","",IF($B49="","",IF(R49="","",IF(U$2="ID/Crachá","ID?",IF(R$3="Função","Função?",(R49*$F49)*(1+IF($E49&lt;parametros!$I$3,parametros!$I$13,IF($E49&lt;parametros!$J$3,parametros!$J$13,parametros!$K$13))))))))</f>
        <v/>
      </c>
      <c r="T49" s="57"/>
      <c r="U49" s="31" t="str">
        <f>IF(R$1="","",IF($B49="","",IF(T49="","",IF(U$2="ID/Crachá","ID?",IF(R$3="Função","Função?",(T49*$F49)*((1+IF($E49&lt;parametros!$S$3,parametros!$S$13,IF($E49&lt;parametros!$T$3,parametros!$T$13,parametros!$U$13)))-'1_geral'!$F49))))))</f>
        <v/>
      </c>
      <c r="W49" s="63"/>
      <c r="X49" s="31" t="str">
        <f>IF(W$1="","",IF($B49="","",IF(W49="","",IF(Z$2="ID/Crachá","ID?",IF(W$3="Função","Função?",(W49*$F49)*(1+IF($E49&lt;parametros!$I$3,parametros!$I$13,IF($E49&lt;parametros!$J$3,parametros!$J$13,parametros!$K$13))))))))</f>
        <v/>
      </c>
      <c r="Y49" s="57"/>
      <c r="Z49" s="31" t="str">
        <f>IF(W$1="","",IF($B49="","",IF(Y49="","",IF(Z$2="ID/Crachá","ID?",IF(W$3="Função","Função?",(Y49*$F49)*((1+IF($E49&lt;parametros!$S$3,parametros!$S$13,IF($E49&lt;parametros!$T$3,parametros!$T$13,parametros!$U$13)))-'1_geral'!$F49))))))</f>
        <v/>
      </c>
      <c r="AB49" s="63"/>
      <c r="AC49" s="31" t="str">
        <f>IF(AB$1="","",IF($B49="","",IF(AB49="","",IF(AE$2="ID/Crachá","ID?",IF(AB$3="Função","Função?",(AB49*$F49)*(1+IF($E49&lt;parametros!$I$3,parametros!$I$13,IF($E49&lt;parametros!$J$3,parametros!$J$13,parametros!$K$13))))))))</f>
        <v/>
      </c>
      <c r="AD49" s="57"/>
      <c r="AE49" s="31" t="str">
        <f>IF(AB$1="","",IF($B49="","",IF(AD49="","",IF(AE$2="ID/Crachá","ID?",IF(AB$3="Função","Função?",(AD49*$F49)*((1+IF($E49&lt;parametros!$S$3,parametros!$S$13,IF($E49&lt;parametros!$T$3,parametros!$T$13,parametros!$U$13)))-'1_geral'!$F49))))))</f>
        <v/>
      </c>
      <c r="AG49" s="63"/>
      <c r="AH49" s="31" t="str">
        <f>IF(AG$1="","",IF($B49="","",IF(AG49="","",IF(AJ$2="ID/Crachá","ID?",IF(AG$3="Função","Função?",(AG49*$F49)*(1+IF($E49&lt;parametros!$I$3,parametros!$I$13,IF($E49&lt;parametros!$J$3,parametros!$J$13,parametros!$K$13))))))))</f>
        <v/>
      </c>
      <c r="AI49" s="57"/>
      <c r="AJ49" s="31" t="str">
        <f>IF(AG$1="","",IF($B49="","",IF(AI49="","",IF(AJ$2="ID/Crachá","ID?",IF(AG$3="Função","Função?",(AI49*$F49)*((1+IF($E49&lt;parametros!$S$3,parametros!$S$13,IF($E49&lt;parametros!$T$3,parametros!$T$13,parametros!$U$13)))-'1_geral'!$F49))))))</f>
        <v/>
      </c>
      <c r="AL49" s="63"/>
      <c r="AM49" s="31" t="str">
        <f>IF(AL$1="","",IF($B49="","",IF(AL49="","",IF(AO$2="ID/Crachá","ID?",IF(AL$3="Função","Função?",(AL49*$F49)*(1+IF($E49&lt;parametros!$I$3,parametros!$I$13,IF($E49&lt;parametros!$J$3,parametros!$J$13,parametros!$K$13))))))))</f>
        <v/>
      </c>
      <c r="AN49" s="57"/>
      <c r="AO49" s="31" t="str">
        <f>IF(AL$1="","",IF($B49="","",IF(AN49="","",IF(AO$2="ID/Crachá","ID?",IF(AL$3="Função","Função?",(AN49*$F49)*((1+IF($E49&lt;parametros!$S$3,parametros!$S$13,IF($E49&lt;parametros!$T$3,parametros!$T$13,parametros!$U$13)))-'1_geral'!$F49))))))</f>
        <v/>
      </c>
      <c r="AQ49" s="63"/>
      <c r="AR49" s="31" t="str">
        <f>IF(AQ$1="","",IF($B49="","",IF(AQ49="","",IF(AT$2="ID/Crachá","ID?",IF(AQ$3="Função","Função?",(AQ49*$F49)*(1+IF($E49&lt;parametros!$I$3,parametros!$I$13,IF($E49&lt;parametros!$J$3,parametros!$J$13,parametros!$K$13))))))))</f>
        <v/>
      </c>
      <c r="AS49" s="57"/>
      <c r="AT49" s="31" t="str">
        <f>IF(AQ$1="","",IF($B49="","",IF(AS49="","",IF(AT$2="ID/Crachá","ID?",IF(AQ$3="Função","Função?",(AS49*$F49)*((1+IF($E49&lt;parametros!$S$3,parametros!$S$13,IF($E49&lt;parametros!$T$3,parametros!$T$13,parametros!$U$13)))-'1_geral'!$F49))))))</f>
        <v/>
      </c>
      <c r="AV49" s="63"/>
      <c r="AW49" s="31" t="str">
        <f>IF(AV$1="","",IF($B49="","",IF(AV49="","",IF(AY$2="ID/Crachá","ID?",IF(AV$3="Função","Função?",(AV49*$F49)*(1+IF($E49&lt;parametros!$I$3,parametros!$I$13,IF($E49&lt;parametros!$J$3,parametros!$J$13,parametros!$K$13))))))))</f>
        <v/>
      </c>
      <c r="AX49" s="57"/>
      <c r="AY49" s="31" t="str">
        <f>IF(AV$1="","",IF($B49="","",IF(AX49="","",IF(AY$2="ID/Crachá","ID?",IF(AV$3="Função","Função?",(AX49*$F49)*((1+IF($E49&lt;parametros!$S$3,parametros!$S$13,IF($E49&lt;parametros!$T$3,parametros!$T$13,parametros!$U$13)))-'1_geral'!$F49))))))</f>
        <v/>
      </c>
      <c r="BA49" s="63"/>
      <c r="BB49" s="31" t="str">
        <f>IF(BA$1="","",IF($B49="","",IF(BA49="","",IF(BD$2="ID/Crachá","ID?",IF(BA$3="Função","Função?",(BA49*$F49)*(1+IF($E49&lt;parametros!$I$3,parametros!$I$13,IF($E49&lt;parametros!$J$3,parametros!$J$13,parametros!$K$13))))))))</f>
        <v/>
      </c>
      <c r="BC49" s="57"/>
      <c r="BD49" s="31" t="str">
        <f>IF(BA$1="","",IF($B49="","",IF(BC49="","",IF(BD$2="ID/Crachá","ID?",IF(BA$3="Função","Função?",(BC49*$F49)*((1+IF($E49&lt;parametros!$S$3,parametros!$S$13,IF($E49&lt;parametros!$T$3,parametros!$T$13,parametros!$U$13)))-'1_geral'!$F49))))))</f>
        <v/>
      </c>
      <c r="BF49" s="63"/>
      <c r="BG49" s="31" t="str">
        <f>IF(BF$1="","",IF($B49="","",IF(BF49="","",IF(BI$2="ID/Crachá","ID?",IF(BF$3="Função","Função?",(BF49*$F49)*(1+IF($E49&lt;parametros!$I$3,parametros!$I$13,IF($E49&lt;parametros!$J$3,parametros!$J$13,parametros!$K$13))))))))</f>
        <v/>
      </c>
      <c r="BH49" s="57"/>
      <c r="BI49" s="31" t="str">
        <f>IF(BF$1="","",IF($B49="","",IF(BH49="","",IF(BI$2="ID/Crachá","ID?",IF(BF$3="Função","Função?",(BH49*$F49)*((1+IF($E49&lt;parametros!$S$3,parametros!$S$13,IF($E49&lt;parametros!$T$3,parametros!$T$13,parametros!$U$13)))-'1_geral'!$F49))))))</f>
        <v/>
      </c>
      <c r="BK49" s="63"/>
      <c r="BL49" s="31" t="str">
        <f>IF(BK$1="","",IF($B49="","",IF(BK49="","",IF(BN$2="ID/Crachá","ID?",IF(BK$3="Função","Função?",(BK49*$F49)*(1+IF($E49&lt;parametros!$I$3,parametros!$I$13,IF($E49&lt;parametros!$J$3,parametros!$J$13,parametros!$K$13))))))))</f>
        <v/>
      </c>
      <c r="BM49" s="57"/>
      <c r="BN49" s="31" t="str">
        <f>IF(BK$1="","",IF($B49="","",IF(BM49="","",IF(BN$2="ID/Crachá","ID?",IF(BK$3="Função","Função?",(BM49*$F49)*((1+IF($E49&lt;parametros!$S$3,parametros!$S$13,IF($E49&lt;parametros!$T$3,parametros!$T$13,parametros!$U$13)))-'1_geral'!$F49))))))</f>
        <v/>
      </c>
      <c r="BP49" s="63"/>
      <c r="BQ49" s="31" t="str">
        <f>IF(BP$1="","",IF($B49="","",IF(BP49="","",IF(BS$2="ID/Crachá","ID?",IF(BP$3="Função","Função?",(BP49*$F49)*(1+IF($E49&lt;parametros!$I$3,parametros!$I$13,IF($E49&lt;parametros!$J$3,parametros!$J$13,parametros!$K$13))))))))</f>
        <v/>
      </c>
      <c r="BR49" s="57"/>
      <c r="BS49" s="31" t="str">
        <f>IF(BP$1="","",IF($B49="","",IF(BR49="","",IF(BS$2="ID/Crachá","ID?",IF(BP$3="Função","Função?",(BR49*$F49)*((1+IF($E49&lt;parametros!$S$3,parametros!$S$13,IF($E49&lt;parametros!$T$3,parametros!$T$13,parametros!$U$13)))-'1_geral'!$F49))))))</f>
        <v/>
      </c>
      <c r="BU49" s="63"/>
      <c r="BV49" s="31" t="str">
        <f>IF(BU$1="","",IF($B49="","",IF(BU49="","",IF(BX$2="ID/Crachá","ID?",IF(BU$3="Função","Função?",(BU49*$F49)*(1+IF($E49&lt;parametros!$I$3,parametros!$I$13,IF($E49&lt;parametros!$J$3,parametros!$J$13,parametros!$K$13))))))))</f>
        <v/>
      </c>
      <c r="BW49" s="57"/>
      <c r="BX49" s="31" t="str">
        <f>IF(BU$1="","",IF($B49="","",IF(BW49="","",IF(BX$2="ID/Crachá","ID?",IF(BU$3="Função","Função?",(BW49*$F49)*((1+IF($E49&lt;parametros!$S$3,parametros!$S$13,IF($E49&lt;parametros!$T$3,parametros!$T$13,parametros!$U$13)))-'1_geral'!$F49))))))</f>
        <v/>
      </c>
      <c r="BZ49" s="63"/>
      <c r="CA49" s="31" t="str">
        <f>IF(BZ$1="","",IF($B49="","",IF(BZ49="","",IF(CC$2="ID/Crachá","ID?",IF(BZ$3="Função","Função?",(BZ49*$F49)*(1+IF($E49&lt;parametros!$I$3,parametros!$I$13,IF($E49&lt;parametros!$J$3,parametros!$J$13,parametros!$K$13))))))))</f>
        <v/>
      </c>
      <c r="CB49" s="57"/>
      <c r="CC49" s="31" t="str">
        <f>IF(BZ$1="","",IF($B49="","",IF(CB49="","",IF(CC$2="ID/Crachá","ID?",IF(BZ$3="Função","Função?",(CB49*$F49)*((1+IF($E49&lt;parametros!$S$3,parametros!$S$13,IF($E49&lt;parametros!$T$3,parametros!$T$13,parametros!$U$13)))-'1_geral'!$F49))))))</f>
        <v/>
      </c>
      <c r="CE49" s="63"/>
      <c r="CF49" s="31" t="str">
        <f>IF(CE$1="","",IF($B49="","",IF(CE49="","",IF(CH$2="ID/Crachá","ID?",IF(CE$3="Função","Função?",(CE49*$F49)*(1+IF($E49&lt;parametros!$I$3,parametros!$I$13,IF($E49&lt;parametros!$J$3,parametros!$J$13,parametros!$K$13))))))))</f>
        <v/>
      </c>
      <c r="CG49" s="57"/>
      <c r="CH49" s="31" t="str">
        <f>IF(CE$1="","",IF($B49="","",IF(CG49="","",IF(CH$2="ID/Crachá","ID?",IF(CE$3="Função","Função?",(CG49*$F49)*((1+IF($E49&lt;parametros!$S$3,parametros!$S$13,IF($E49&lt;parametros!$T$3,parametros!$T$13,parametros!$U$13)))-'1_geral'!$F49))))))</f>
        <v/>
      </c>
      <c r="CJ49" s="63"/>
      <c r="CK49" s="31" t="str">
        <f>IF(CJ$1="","",IF($B49="","",IF(CJ49="","",IF(CM$2="ID/Crachá","ID?",IF(CJ$3="Função","Função?",(CJ49*$F49)*(1+IF($E49&lt;parametros!$I$3,parametros!$I$13,IF($E49&lt;parametros!$J$3,parametros!$J$13,parametros!$K$13))))))))</f>
        <v/>
      </c>
      <c r="CL49" s="57"/>
      <c r="CM49" s="31" t="str">
        <f>IF(CJ$1="","",IF($B49="","",IF(CL49="","",IF(CM$2="ID/Crachá","ID?",IF(CJ$3="Função","Função?",(CL49*$F49)*((1+IF($E49&lt;parametros!$S$3,parametros!$S$13,IF($E49&lt;parametros!$T$3,parametros!$T$13,parametros!$U$13)))-'1_geral'!$F49))))))</f>
        <v/>
      </c>
      <c r="CO49" s="63"/>
      <c r="CP49" s="31" t="str">
        <f>IF(CO$1="","",IF($B49="","",IF(CO49="","",IF(CR$2="ID/Crachá","ID?",IF(CO$3="Função","Função?",(CO49*$F49)*(1+IF($E49&lt;parametros!$I$3,parametros!$I$13,IF($E49&lt;parametros!$J$3,parametros!$J$13,parametros!$K$13))))))))</f>
        <v/>
      </c>
      <c r="CQ49" s="57"/>
      <c r="CR49" s="31" t="str">
        <f>IF(CO$1="","",IF($B49="","",IF(CQ49="","",IF(CR$2="ID/Crachá","ID?",IF(CO$3="Função","Função?",(CQ49*$F49)*((1+IF($E49&lt;parametros!$S$3,parametros!$S$13,IF($E49&lt;parametros!$T$3,parametros!$T$13,parametros!$U$13)))-'1_geral'!$F49))))))</f>
        <v/>
      </c>
      <c r="CT49" s="63"/>
      <c r="CU49" s="31" t="str">
        <f>IF(CT$1="","",IF($B49="","",IF(CT49="","",IF(CW$2="ID/Crachá","ID?",IF(CT$3="Função","Função?",(CT49*$F49)*(1+IF($E49&lt;parametros!$I$3,parametros!$I$13,IF($E49&lt;parametros!$J$3,parametros!$J$13,parametros!$K$13))))))))</f>
        <v/>
      </c>
      <c r="CV49" s="57"/>
      <c r="CW49" s="31" t="str">
        <f>IF(CT$1="","",IF($B49="","",IF(CV49="","",IF(CW$2="ID/Crachá","ID?",IF(CT$3="Função","Função?",(CV49*$F49)*((1+IF($E49&lt;parametros!$S$3,parametros!$S$13,IF($E49&lt;parametros!$T$3,parametros!$T$13,parametros!$U$13)))-'1_geral'!$F49))))))</f>
        <v/>
      </c>
      <c r="CY49" s="63"/>
      <c r="CZ49" s="31" t="str">
        <f>IF(CY$1="","",IF($B49="","",IF(CY49="","",IF(DB$2="ID/Crachá","ID?",IF(CY$3="Função","Função?",(CY49*$F49)*(1+IF($E49&lt;parametros!$I$3,parametros!$I$13,IF($E49&lt;parametros!$J$3,parametros!$J$13,parametros!$K$13))))))))</f>
        <v/>
      </c>
      <c r="DA49" s="57"/>
      <c r="DB49" s="31" t="str">
        <f>IF(CY$1="","",IF($B49="","",IF(DA49="","",IF(DB$2="ID/Crachá","ID?",IF(CY$3="Função","Função?",(DA49*$F49)*((1+IF($E49&lt;parametros!$S$3,parametros!$S$13,IF($E49&lt;parametros!$T$3,parametros!$T$13,parametros!$U$13)))-'1_geral'!$F49))))))</f>
        <v/>
      </c>
      <c r="DD49" s="63"/>
      <c r="DE49" s="31" t="str">
        <f>IF(DD$1="","",IF($B49="","",IF(DD49="","",IF(DG$2="ID/Crachá","ID?",IF(DD$3="Função","Função?",(DD49*$F49)*(1+IF($E49&lt;parametros!$I$3,parametros!$I$13,IF($E49&lt;parametros!$J$3,parametros!$J$13,parametros!$K$13))))))))</f>
        <v/>
      </c>
      <c r="DF49" s="57"/>
      <c r="DG49" s="31" t="str">
        <f>IF(DD$1="","",IF($B49="","",IF(DF49="","",IF(DG$2="ID/Crachá","ID?",IF(DD$3="Função","Função?",(DF49*$F49)*((1+IF($E49&lt;parametros!$S$3,parametros!$S$13,IF($E49&lt;parametros!$T$3,parametros!$T$13,parametros!$U$13)))-'1_geral'!$F49))))))</f>
        <v/>
      </c>
      <c r="DI49" s="63"/>
      <c r="DJ49" s="31" t="str">
        <f>IF(DI$1="","",IF($B49="","",IF(DI49="","",IF(DL$2="ID/Crachá","ID?",IF(DI$3="Função","Função?",(DI49*$F49)*(1+IF($E49&lt;parametros!$I$3,parametros!$I$13,IF($E49&lt;parametros!$J$3,parametros!$J$13,parametros!$K$13))))))))</f>
        <v/>
      </c>
      <c r="DK49" s="57"/>
      <c r="DL49" s="31" t="str">
        <f>IF(DI$1="","",IF($B49="","",IF(DK49="","",IF(DL$2="ID/Crachá","ID?",IF(DI$3="Função","Função?",(DK49*$F49)*((1+IF($E49&lt;parametros!$S$3,parametros!$S$13,IF($E49&lt;parametros!$T$3,parametros!$T$13,parametros!$U$13)))-'1_geral'!$F49))))))</f>
        <v/>
      </c>
      <c r="DN49" s="63"/>
      <c r="DO49" s="31" t="str">
        <f>IF(DN$1="","",IF($B49="","",IF(DN49="","",IF(DQ$2="ID/Crachá","ID?",IF(DN$3="Função","Função?",(DN49*$F49)*(1+IF($E49&lt;parametros!$I$3,parametros!$I$13,IF($E49&lt;parametros!$J$3,parametros!$J$13,parametros!$K$13))))))))</f>
        <v/>
      </c>
      <c r="DP49" s="57"/>
      <c r="DQ49" s="31" t="str">
        <f>IF(DN$1="","",IF($B49="","",IF(DP49="","",IF(DQ$2="ID/Crachá","ID?",IF(DN$3="Função","Função?",(DP49*$F49)*((1+IF($E49&lt;parametros!$S$3,parametros!$S$13,IF($E49&lt;parametros!$T$3,parametros!$T$13,parametros!$U$13)))-'1_geral'!$F49))))))</f>
        <v/>
      </c>
      <c r="DS49" s="63"/>
      <c r="DT49" s="31" t="str">
        <f>IF(DS$1="","",IF($B49="","",IF(DS49="","",IF(DV$2="ID/Crachá","ID?",IF(DS$3="Função","Função?",(DS49*$F49)*(1+IF($E49&lt;parametros!$I$3,parametros!$I$13,IF($E49&lt;parametros!$J$3,parametros!$J$13,parametros!$K$13))))))))</f>
        <v/>
      </c>
      <c r="DU49" s="57"/>
      <c r="DV49" s="31" t="str">
        <f>IF(DS$1="","",IF($B49="","",IF(DU49="","",IF(DV$2="ID/Crachá","ID?",IF(DS$3="Função","Função?",(DU49*$F49)*((1+IF($E49&lt;parametros!$S$3,parametros!$S$13,IF($E49&lt;parametros!$T$3,parametros!$T$13,parametros!$U$13)))-'1_geral'!$F49))))))</f>
        <v/>
      </c>
      <c r="DX49" s="63"/>
      <c r="DY49" s="31" t="str">
        <f>IF(DX$1="","",IF($B49="","",IF(DX49="","",IF(EA$2="ID/Crachá","ID?",IF(DX$3="Função","Função?",(DX49*$F49)*(1+IF($E49&lt;parametros!$I$3,parametros!$I$13,IF($E49&lt;parametros!$J$3,parametros!$J$13,parametros!$K$13))))))))</f>
        <v/>
      </c>
      <c r="DZ49" s="57"/>
      <c r="EA49" s="31" t="str">
        <f>IF(DX$1="","",IF($B49="","",IF(DZ49="","",IF(EA$2="ID/Crachá","ID?",IF(DX$3="Função","Função?",(DZ49*$F49)*((1+IF($E49&lt;parametros!$S$3,parametros!$S$13,IF($E49&lt;parametros!$T$3,parametros!$T$13,parametros!$U$13)))-'1_geral'!$F49))))))</f>
        <v/>
      </c>
      <c r="EC49" s="63"/>
      <c r="ED49" s="31" t="str">
        <f>IF(EC$1="","",IF($B49="","",IF(EC49="","",IF(EF$2="ID/Crachá","ID?",IF(EC$3="Função","Função?",(EC49*$F49)*(1+IF($E49&lt;parametros!$I$3,parametros!$I$13,IF($E49&lt;parametros!$J$3,parametros!$J$13,parametros!$K$13))))))))</f>
        <v/>
      </c>
      <c r="EE49" s="57"/>
      <c r="EF49" s="31" t="str">
        <f>IF(EC$1="","",IF($B49="","",IF(EE49="","",IF(EF$2="ID/Crachá","ID?",IF(EC$3="Função","Função?",(EE49*$F49)*((1+IF($E49&lt;parametros!$S$3,parametros!$S$13,IF($E49&lt;parametros!$T$3,parametros!$T$13,parametros!$U$13)))-'1_geral'!$F49))))))</f>
        <v/>
      </c>
      <c r="EH49" s="63"/>
      <c r="EI49" s="31" t="str">
        <f>IF(EH$1="","",IF($B49="","",IF(EH49="","",IF(EK$2="ID/Crachá","ID?",IF(EH$3="Função","Função?",(EH49*$F49)*(1+IF($E49&lt;parametros!$I$3,parametros!$I$13,IF($E49&lt;parametros!$J$3,parametros!$J$13,parametros!$K$13))))))))</f>
        <v/>
      </c>
      <c r="EJ49" s="57"/>
      <c r="EK49" s="31" t="str">
        <f>IF(EH$1="","",IF($B49="","",IF(EJ49="","",IF(EK$2="ID/Crachá","ID?",IF(EH$3="Função","Função?",(EJ49*$F49)*((1+IF($E49&lt;parametros!$S$3,parametros!$S$13,IF($E49&lt;parametros!$T$3,parametros!$T$13,parametros!$U$13)))-'1_geral'!$F49))))))</f>
        <v/>
      </c>
      <c r="EM49" s="63"/>
      <c r="EN49" s="31" t="str">
        <f>IF(EM$1="","",IF($B49="","",IF(EM49="","",IF(EP$2="ID/Crachá","ID?",IF(EM$3="Função","Função?",(EM49*$F49)*(1+IF($E49&lt;parametros!$I$3,parametros!$I$13,IF($E49&lt;parametros!$J$3,parametros!$J$13,parametros!$K$13))))))))</f>
        <v/>
      </c>
      <c r="EO49" s="57"/>
      <c r="EP49" s="31" t="str">
        <f>IF(EM$1="","",IF($B49="","",IF(EO49="","",IF(EP$2="ID/Crachá","ID?",IF(EM$3="Função","Função?",(EO49*$F49)*((1+IF($E49&lt;parametros!$S$3,parametros!$S$13,IF($E49&lt;parametros!$T$3,parametros!$T$13,parametros!$U$13)))-'1_geral'!$F49))))))</f>
        <v/>
      </c>
      <c r="ER49" s="63"/>
      <c r="ES49" s="31" t="str">
        <f>IF(ER$1="","",IF($B49="","",IF(ER49="","",IF(EU$2="ID/Crachá","ID?",IF(ER$3="Função","Função?",(ER49*$F49)*(1+IF($E49&lt;parametros!$I$3,parametros!$I$13,IF($E49&lt;parametros!$J$3,parametros!$J$13,parametros!$K$13))))))))</f>
        <v/>
      </c>
      <c r="ET49" s="57"/>
      <c r="EU49" s="31" t="str">
        <f>IF(ER$1="","",IF($B49="","",IF(ET49="","",IF(EU$2="ID/Crachá","ID?",IF(ER$3="Função","Função?",(ET49*$F49)*((1+IF($E49&lt;parametros!$S$3,parametros!$S$13,IF($E49&lt;parametros!$T$3,parametros!$T$13,parametros!$U$13)))-'1_geral'!$F49))))))</f>
        <v/>
      </c>
      <c r="EW49" s="63"/>
      <c r="EX49" s="31" t="str">
        <f>IF(EW$1="","",IF($B49="","",IF(EW49="","",IF(EZ$2="ID/Crachá","ID?",IF(EW$3="Função","Função?",(EW49*$F49)*(1+IF($E49&lt;parametros!$I$3,parametros!$I$13,IF($E49&lt;parametros!$J$3,parametros!$J$13,parametros!$K$13))))))))</f>
        <v/>
      </c>
      <c r="EY49" s="57"/>
      <c r="EZ49" s="31" t="str">
        <f>IF(EW$1="","",IF($B49="","",IF(EY49="","",IF(EZ$2="ID/Crachá","ID?",IF(EW$3="Função","Função?",(EY49*$F49)*((1+IF($E49&lt;parametros!$S$3,parametros!$S$13,IF($E49&lt;parametros!$T$3,parametros!$T$13,parametros!$U$13)))-'1_geral'!$F49))))))</f>
        <v/>
      </c>
      <c r="FB49" s="63"/>
      <c r="FC49" s="31" t="str">
        <f>IF(FB$1="","",IF($B49="","",IF(FB49="","",IF(FE$2="ID/Crachá","ID?",IF(FB$3="Função","Função?",(FB49*$F49)*(1+IF($E49&lt;parametros!$I$3,parametros!$I$13,IF($E49&lt;parametros!$J$3,parametros!$J$13,parametros!$K$13))))))))</f>
        <v/>
      </c>
      <c r="FD49" s="57"/>
      <c r="FE49" s="31" t="str">
        <f>IF(FB$1="","",IF($B49="","",IF(FD49="","",IF(FE$2="ID/Crachá","ID?",IF(FB$3="Função","Função?",(FD49*$F49)*((1+IF($E49&lt;parametros!$S$3,parametros!$S$13,IF($E49&lt;parametros!$T$3,parametros!$T$13,parametros!$U$13)))-'1_geral'!$F49))))))</f>
        <v/>
      </c>
      <c r="FG49" s="80" t="str">
        <f t="shared" si="8"/>
        <v/>
      </c>
      <c r="FH49" s="102" t="str">
        <f t="shared" si="13"/>
        <v/>
      </c>
      <c r="FI49" s="31" t="str">
        <f t="shared" si="9"/>
        <v/>
      </c>
      <c r="FJ49" s="84" t="str">
        <f t="shared" si="14"/>
        <v/>
      </c>
      <c r="FK49" s="239" t="str">
        <f t="shared" si="10"/>
        <v/>
      </c>
      <c r="FL49" s="1"/>
    </row>
    <row r="50" spans="1:168" ht="15" customHeight="1" x14ac:dyDescent="0.25">
      <c r="A50" s="348" t="str">
        <f>IF('1_geral'!D50="","",'1_geral'!A50)</f>
        <v/>
      </c>
      <c r="B50" s="274" t="str">
        <f>IF('1_geral'!D50="","",'1_geral'!D50)</f>
        <v/>
      </c>
      <c r="C50" s="349" t="str">
        <f>IF(B50="","",1/VLOOKUP('1_geral'!G50,apoio!P:X,9,0))</f>
        <v/>
      </c>
      <c r="D50" s="266" t="str">
        <f>IF(B50="","",'1_geral'!J50)</f>
        <v/>
      </c>
      <c r="E50" s="472" t="str">
        <f>IF(B50="","",'1_geral'!M50*'1_geral'!L50)</f>
        <v/>
      </c>
      <c r="F50" s="266" t="str">
        <f>IF(B50="","",D50*E50*C50*'1_geral'!N50)</f>
        <v/>
      </c>
      <c r="G50" s="266" t="str">
        <f t="shared" si="5"/>
        <v/>
      </c>
      <c r="H50" s="60" t="str">
        <f t="shared" si="6"/>
        <v/>
      </c>
      <c r="I50" s="350" t="str">
        <f t="shared" si="7"/>
        <v/>
      </c>
      <c r="J50" s="65" t="str">
        <f t="shared" si="11"/>
        <v/>
      </c>
      <c r="K50" s="60" t="str">
        <f t="shared" si="12"/>
        <v/>
      </c>
      <c r="M50" s="43"/>
      <c r="N50" s="64" t="str">
        <f>IF(M$1="","",IF($B50="","",IF(M50="","",IF(P$2="ID/Crachá","ID?",IF(M$3="Função","Função?",(M50*$F50)*(1+IF($E50&lt;parametros!$I$3,parametros!$I$13,IF($E50&lt;parametros!$J$3,parametros!$J$13,parametros!$K$13))))))))</f>
        <v/>
      </c>
      <c r="O50" s="58"/>
      <c r="P50" s="66" t="str">
        <f>IF(M$1="","",IF($B50="","",IF(O50="","",IF(P$2="ID/Crachá","ID?",IF(M$3="Função","Função?",(O50*$F50)*((1+IF($E50&lt;parametros!$S$3,parametros!$S$13,IF($E50&lt;parametros!$T$3,parametros!$T$13,parametros!$U$13)))-'1_geral'!$F50))))))</f>
        <v/>
      </c>
      <c r="R50" s="43"/>
      <c r="S50" s="64" t="str">
        <f>IF(R$1="","",IF($B50="","",IF(R50="","",IF(U$2="ID/Crachá","ID?",IF(R$3="Função","Função?",(R50*$F50)*(1+IF($E50&lt;parametros!$I$3,parametros!$I$13,IF($E50&lt;parametros!$J$3,parametros!$J$13,parametros!$K$13))))))))</f>
        <v/>
      </c>
      <c r="T50" s="58"/>
      <c r="U50" s="66" t="str">
        <f>IF(R$1="","",IF($B50="","",IF(T50="","",IF(U$2="ID/Crachá","ID?",IF(R$3="Função","Função?",(T50*$F50)*((1+IF($E50&lt;parametros!$S$3,parametros!$S$13,IF($E50&lt;parametros!$T$3,parametros!$T$13,parametros!$U$13)))-'1_geral'!$F50))))))</f>
        <v/>
      </c>
      <c r="W50" s="43"/>
      <c r="X50" s="64" t="str">
        <f>IF(W$1="","",IF($B50="","",IF(W50="","",IF(Z$2="ID/Crachá","ID?",IF(W$3="Função","Função?",(W50*$F50)*(1+IF($E50&lt;parametros!$I$3,parametros!$I$13,IF($E50&lt;parametros!$J$3,parametros!$J$13,parametros!$K$13))))))))</f>
        <v/>
      </c>
      <c r="Y50" s="58"/>
      <c r="Z50" s="66" t="str">
        <f>IF(W$1="","",IF($B50="","",IF(Y50="","",IF(Z$2="ID/Crachá","ID?",IF(W$3="Função","Função?",(Y50*$F50)*((1+IF($E50&lt;parametros!$S$3,parametros!$S$13,IF($E50&lt;parametros!$T$3,parametros!$T$13,parametros!$U$13)))-'1_geral'!$F50))))))</f>
        <v/>
      </c>
      <c r="AB50" s="43"/>
      <c r="AC50" s="64" t="str">
        <f>IF(AB$1="","",IF($B50="","",IF(AB50="","",IF(AE$2="ID/Crachá","ID?",IF(AB$3="Função","Função?",(AB50*$F50)*(1+IF($E50&lt;parametros!$I$3,parametros!$I$13,IF($E50&lt;parametros!$J$3,parametros!$J$13,parametros!$K$13))))))))</f>
        <v/>
      </c>
      <c r="AD50" s="58"/>
      <c r="AE50" s="66" t="str">
        <f>IF(AB$1="","",IF($B50="","",IF(AD50="","",IF(AE$2="ID/Crachá","ID?",IF(AB$3="Função","Função?",(AD50*$F50)*((1+IF($E50&lt;parametros!$S$3,parametros!$S$13,IF($E50&lt;parametros!$T$3,parametros!$T$13,parametros!$U$13)))-'1_geral'!$F50))))))</f>
        <v/>
      </c>
      <c r="AG50" s="43"/>
      <c r="AH50" s="64" t="str">
        <f>IF(AG$1="","",IF($B50="","",IF(AG50="","",IF(AJ$2="ID/Crachá","ID?",IF(AG$3="Função","Função?",(AG50*$F50)*(1+IF($E50&lt;parametros!$I$3,parametros!$I$13,IF($E50&lt;parametros!$J$3,parametros!$J$13,parametros!$K$13))))))))</f>
        <v/>
      </c>
      <c r="AI50" s="58"/>
      <c r="AJ50" s="66" t="str">
        <f>IF(AG$1="","",IF($B50="","",IF(AI50="","",IF(AJ$2="ID/Crachá","ID?",IF(AG$3="Função","Função?",(AI50*$F50)*((1+IF($E50&lt;parametros!$S$3,parametros!$S$13,IF($E50&lt;parametros!$T$3,parametros!$T$13,parametros!$U$13)))-'1_geral'!$F50))))))</f>
        <v/>
      </c>
      <c r="AL50" s="43"/>
      <c r="AM50" s="64" t="str">
        <f>IF(AL$1="","",IF($B50="","",IF(AL50="","",IF(AO$2="ID/Crachá","ID?",IF(AL$3="Função","Função?",(AL50*$F50)*(1+IF($E50&lt;parametros!$I$3,parametros!$I$13,IF($E50&lt;parametros!$J$3,parametros!$J$13,parametros!$K$13))))))))</f>
        <v/>
      </c>
      <c r="AN50" s="58"/>
      <c r="AO50" s="66" t="str">
        <f>IF(AL$1="","",IF($B50="","",IF(AN50="","",IF(AO$2="ID/Crachá","ID?",IF(AL$3="Função","Função?",(AN50*$F50)*((1+IF($E50&lt;parametros!$S$3,parametros!$S$13,IF($E50&lt;parametros!$T$3,parametros!$T$13,parametros!$U$13)))-'1_geral'!$F50))))))</f>
        <v/>
      </c>
      <c r="AQ50" s="43"/>
      <c r="AR50" s="64" t="str">
        <f>IF(AQ$1="","",IF($B50="","",IF(AQ50="","",IF(AT$2="ID/Crachá","ID?",IF(AQ$3="Função","Função?",(AQ50*$F50)*(1+IF($E50&lt;parametros!$I$3,parametros!$I$13,IF($E50&lt;parametros!$J$3,parametros!$J$13,parametros!$K$13))))))))</f>
        <v/>
      </c>
      <c r="AS50" s="58"/>
      <c r="AT50" s="66" t="str">
        <f>IF(AQ$1="","",IF($B50="","",IF(AS50="","",IF(AT$2="ID/Crachá","ID?",IF(AQ$3="Função","Função?",(AS50*$F50)*((1+IF($E50&lt;parametros!$S$3,parametros!$S$13,IF($E50&lt;parametros!$T$3,parametros!$T$13,parametros!$U$13)))-'1_geral'!$F50))))))</f>
        <v/>
      </c>
      <c r="AV50" s="43"/>
      <c r="AW50" s="64" t="str">
        <f>IF(AV$1="","",IF($B50="","",IF(AV50="","",IF(AY$2="ID/Crachá","ID?",IF(AV$3="Função","Função?",(AV50*$F50)*(1+IF($E50&lt;parametros!$I$3,parametros!$I$13,IF($E50&lt;parametros!$J$3,parametros!$J$13,parametros!$K$13))))))))</f>
        <v/>
      </c>
      <c r="AX50" s="58"/>
      <c r="AY50" s="66" t="str">
        <f>IF(AV$1="","",IF($B50="","",IF(AX50="","",IF(AY$2="ID/Crachá","ID?",IF(AV$3="Função","Função?",(AX50*$F50)*((1+IF($E50&lt;parametros!$S$3,parametros!$S$13,IF($E50&lt;parametros!$T$3,parametros!$T$13,parametros!$U$13)))-'1_geral'!$F50))))))</f>
        <v/>
      </c>
      <c r="BA50" s="43"/>
      <c r="BB50" s="64" t="str">
        <f>IF(BA$1="","",IF($B50="","",IF(BA50="","",IF(BD$2="ID/Crachá","ID?",IF(BA$3="Função","Função?",(BA50*$F50)*(1+IF($E50&lt;parametros!$I$3,parametros!$I$13,IF($E50&lt;parametros!$J$3,parametros!$J$13,parametros!$K$13))))))))</f>
        <v/>
      </c>
      <c r="BC50" s="58"/>
      <c r="BD50" s="66" t="str">
        <f>IF(BA$1="","",IF($B50="","",IF(BC50="","",IF(BD$2="ID/Crachá","ID?",IF(BA$3="Função","Função?",(BC50*$F50)*((1+IF($E50&lt;parametros!$S$3,parametros!$S$13,IF($E50&lt;parametros!$T$3,parametros!$T$13,parametros!$U$13)))-'1_geral'!$F50))))))</f>
        <v/>
      </c>
      <c r="BF50" s="43"/>
      <c r="BG50" s="64" t="str">
        <f>IF(BF$1="","",IF($B50="","",IF(BF50="","",IF(BI$2="ID/Crachá","ID?",IF(BF$3="Função","Função?",(BF50*$F50)*(1+IF($E50&lt;parametros!$I$3,parametros!$I$13,IF($E50&lt;parametros!$J$3,parametros!$J$13,parametros!$K$13))))))))</f>
        <v/>
      </c>
      <c r="BH50" s="58"/>
      <c r="BI50" s="66" t="str">
        <f>IF(BF$1="","",IF($B50="","",IF(BH50="","",IF(BI$2="ID/Crachá","ID?",IF(BF$3="Função","Função?",(BH50*$F50)*((1+IF($E50&lt;parametros!$S$3,parametros!$S$13,IF($E50&lt;parametros!$T$3,parametros!$T$13,parametros!$U$13)))-'1_geral'!$F50))))))</f>
        <v/>
      </c>
      <c r="BK50" s="43"/>
      <c r="BL50" s="64" t="str">
        <f>IF(BK$1="","",IF($B50="","",IF(BK50="","",IF(BN$2="ID/Crachá","ID?",IF(BK$3="Função","Função?",(BK50*$F50)*(1+IF($E50&lt;parametros!$I$3,parametros!$I$13,IF($E50&lt;parametros!$J$3,parametros!$J$13,parametros!$K$13))))))))</f>
        <v/>
      </c>
      <c r="BM50" s="58"/>
      <c r="BN50" s="66" t="str">
        <f>IF(BK$1="","",IF($B50="","",IF(BM50="","",IF(BN$2="ID/Crachá","ID?",IF(BK$3="Função","Função?",(BM50*$F50)*((1+IF($E50&lt;parametros!$S$3,parametros!$S$13,IF($E50&lt;parametros!$T$3,parametros!$T$13,parametros!$U$13)))-'1_geral'!$F50))))))</f>
        <v/>
      </c>
      <c r="BP50" s="43"/>
      <c r="BQ50" s="64" t="str">
        <f>IF(BP$1="","",IF($B50="","",IF(BP50="","",IF(BS$2="ID/Crachá","ID?",IF(BP$3="Função","Função?",(BP50*$F50)*(1+IF($E50&lt;parametros!$I$3,parametros!$I$13,IF($E50&lt;parametros!$J$3,parametros!$J$13,parametros!$K$13))))))))</f>
        <v/>
      </c>
      <c r="BR50" s="58"/>
      <c r="BS50" s="66" t="str">
        <f>IF(BP$1="","",IF($B50="","",IF(BR50="","",IF(BS$2="ID/Crachá","ID?",IF(BP$3="Função","Função?",(BR50*$F50)*((1+IF($E50&lt;parametros!$S$3,parametros!$S$13,IF($E50&lt;parametros!$T$3,parametros!$T$13,parametros!$U$13)))-'1_geral'!$F50))))))</f>
        <v/>
      </c>
      <c r="BU50" s="43"/>
      <c r="BV50" s="64" t="str">
        <f>IF(BU$1="","",IF($B50="","",IF(BU50="","",IF(BX$2="ID/Crachá","ID?",IF(BU$3="Função","Função?",(BU50*$F50)*(1+IF($E50&lt;parametros!$I$3,parametros!$I$13,IF($E50&lt;parametros!$J$3,parametros!$J$13,parametros!$K$13))))))))</f>
        <v/>
      </c>
      <c r="BW50" s="58"/>
      <c r="BX50" s="66" t="str">
        <f>IF(BU$1="","",IF($B50="","",IF(BW50="","",IF(BX$2="ID/Crachá","ID?",IF(BU$3="Função","Função?",(BW50*$F50)*((1+IF($E50&lt;parametros!$S$3,parametros!$S$13,IF($E50&lt;parametros!$T$3,parametros!$T$13,parametros!$U$13)))-'1_geral'!$F50))))))</f>
        <v/>
      </c>
      <c r="BZ50" s="43"/>
      <c r="CA50" s="64" t="str">
        <f>IF(BZ$1="","",IF($B50="","",IF(BZ50="","",IF(CC$2="ID/Crachá","ID?",IF(BZ$3="Função","Função?",(BZ50*$F50)*(1+IF($E50&lt;parametros!$I$3,parametros!$I$13,IF($E50&lt;parametros!$J$3,parametros!$J$13,parametros!$K$13))))))))</f>
        <v/>
      </c>
      <c r="CB50" s="58"/>
      <c r="CC50" s="66" t="str">
        <f>IF(BZ$1="","",IF($B50="","",IF(CB50="","",IF(CC$2="ID/Crachá","ID?",IF(BZ$3="Função","Função?",(CB50*$F50)*((1+IF($E50&lt;parametros!$S$3,parametros!$S$13,IF($E50&lt;parametros!$T$3,parametros!$T$13,parametros!$U$13)))-'1_geral'!$F50))))))</f>
        <v/>
      </c>
      <c r="CE50" s="43"/>
      <c r="CF50" s="64" t="str">
        <f>IF(CE$1="","",IF($B50="","",IF(CE50="","",IF(CH$2="ID/Crachá","ID?",IF(CE$3="Função","Função?",(CE50*$F50)*(1+IF($E50&lt;parametros!$I$3,parametros!$I$13,IF($E50&lt;parametros!$J$3,parametros!$J$13,parametros!$K$13))))))))</f>
        <v/>
      </c>
      <c r="CG50" s="58"/>
      <c r="CH50" s="66" t="str">
        <f>IF(CE$1="","",IF($B50="","",IF(CG50="","",IF(CH$2="ID/Crachá","ID?",IF(CE$3="Função","Função?",(CG50*$F50)*((1+IF($E50&lt;parametros!$S$3,parametros!$S$13,IF($E50&lt;parametros!$T$3,parametros!$T$13,parametros!$U$13)))-'1_geral'!$F50))))))</f>
        <v/>
      </c>
      <c r="CJ50" s="43"/>
      <c r="CK50" s="64" t="str">
        <f>IF(CJ$1="","",IF($B50="","",IF(CJ50="","",IF(CM$2="ID/Crachá","ID?",IF(CJ$3="Função","Função?",(CJ50*$F50)*(1+IF($E50&lt;parametros!$I$3,parametros!$I$13,IF($E50&lt;parametros!$J$3,parametros!$J$13,parametros!$K$13))))))))</f>
        <v/>
      </c>
      <c r="CL50" s="58"/>
      <c r="CM50" s="66" t="str">
        <f>IF(CJ$1="","",IF($B50="","",IF(CL50="","",IF(CM$2="ID/Crachá","ID?",IF(CJ$3="Função","Função?",(CL50*$F50)*((1+IF($E50&lt;parametros!$S$3,parametros!$S$13,IF($E50&lt;parametros!$T$3,parametros!$T$13,parametros!$U$13)))-'1_geral'!$F50))))))</f>
        <v/>
      </c>
      <c r="CO50" s="43"/>
      <c r="CP50" s="64" t="str">
        <f>IF(CO$1="","",IF($B50="","",IF(CO50="","",IF(CR$2="ID/Crachá","ID?",IF(CO$3="Função","Função?",(CO50*$F50)*(1+IF($E50&lt;parametros!$I$3,parametros!$I$13,IF($E50&lt;parametros!$J$3,parametros!$J$13,parametros!$K$13))))))))</f>
        <v/>
      </c>
      <c r="CQ50" s="58"/>
      <c r="CR50" s="66" t="str">
        <f>IF(CO$1="","",IF($B50="","",IF(CQ50="","",IF(CR$2="ID/Crachá","ID?",IF(CO$3="Função","Função?",(CQ50*$F50)*((1+IF($E50&lt;parametros!$S$3,parametros!$S$13,IF($E50&lt;parametros!$T$3,parametros!$T$13,parametros!$U$13)))-'1_geral'!$F50))))))</f>
        <v/>
      </c>
      <c r="CT50" s="43"/>
      <c r="CU50" s="64" t="str">
        <f>IF(CT$1="","",IF($B50="","",IF(CT50="","",IF(CW$2="ID/Crachá","ID?",IF(CT$3="Função","Função?",(CT50*$F50)*(1+IF($E50&lt;parametros!$I$3,parametros!$I$13,IF($E50&lt;parametros!$J$3,parametros!$J$13,parametros!$K$13))))))))</f>
        <v/>
      </c>
      <c r="CV50" s="58"/>
      <c r="CW50" s="66" t="str">
        <f>IF(CT$1="","",IF($B50="","",IF(CV50="","",IF(CW$2="ID/Crachá","ID?",IF(CT$3="Função","Função?",(CV50*$F50)*((1+IF($E50&lt;parametros!$S$3,parametros!$S$13,IF($E50&lt;parametros!$T$3,parametros!$T$13,parametros!$U$13)))-'1_geral'!$F50))))))</f>
        <v/>
      </c>
      <c r="CY50" s="43"/>
      <c r="CZ50" s="64" t="str">
        <f>IF(CY$1="","",IF($B50="","",IF(CY50="","",IF(DB$2="ID/Crachá","ID?",IF(CY$3="Função","Função?",(CY50*$F50)*(1+IF($E50&lt;parametros!$I$3,parametros!$I$13,IF($E50&lt;parametros!$J$3,parametros!$J$13,parametros!$K$13))))))))</f>
        <v/>
      </c>
      <c r="DA50" s="58"/>
      <c r="DB50" s="66" t="str">
        <f>IF(CY$1="","",IF($B50="","",IF(DA50="","",IF(DB$2="ID/Crachá","ID?",IF(CY$3="Função","Função?",(DA50*$F50)*((1+IF($E50&lt;parametros!$S$3,parametros!$S$13,IF($E50&lt;parametros!$T$3,parametros!$T$13,parametros!$U$13)))-'1_geral'!$F50))))))</f>
        <v/>
      </c>
      <c r="DD50" s="43"/>
      <c r="DE50" s="64" t="str">
        <f>IF(DD$1="","",IF($B50="","",IF(DD50="","",IF(DG$2="ID/Crachá","ID?",IF(DD$3="Função","Função?",(DD50*$F50)*(1+IF($E50&lt;parametros!$I$3,parametros!$I$13,IF($E50&lt;parametros!$J$3,parametros!$J$13,parametros!$K$13))))))))</f>
        <v/>
      </c>
      <c r="DF50" s="58"/>
      <c r="DG50" s="66" t="str">
        <f>IF(DD$1="","",IF($B50="","",IF(DF50="","",IF(DG$2="ID/Crachá","ID?",IF(DD$3="Função","Função?",(DF50*$F50)*((1+IF($E50&lt;parametros!$S$3,parametros!$S$13,IF($E50&lt;parametros!$T$3,parametros!$T$13,parametros!$U$13)))-'1_geral'!$F50))))))</f>
        <v/>
      </c>
      <c r="DI50" s="43"/>
      <c r="DJ50" s="64" t="str">
        <f>IF(DI$1="","",IF($B50="","",IF(DI50="","",IF(DL$2="ID/Crachá","ID?",IF(DI$3="Função","Função?",(DI50*$F50)*(1+IF($E50&lt;parametros!$I$3,parametros!$I$13,IF($E50&lt;parametros!$J$3,parametros!$J$13,parametros!$K$13))))))))</f>
        <v/>
      </c>
      <c r="DK50" s="58"/>
      <c r="DL50" s="66" t="str">
        <f>IF(DI$1="","",IF($B50="","",IF(DK50="","",IF(DL$2="ID/Crachá","ID?",IF(DI$3="Função","Função?",(DK50*$F50)*((1+IF($E50&lt;parametros!$S$3,parametros!$S$13,IF($E50&lt;parametros!$T$3,parametros!$T$13,parametros!$U$13)))-'1_geral'!$F50))))))</f>
        <v/>
      </c>
      <c r="DN50" s="43"/>
      <c r="DO50" s="64" t="str">
        <f>IF(DN$1="","",IF($B50="","",IF(DN50="","",IF(DQ$2="ID/Crachá","ID?",IF(DN$3="Função","Função?",(DN50*$F50)*(1+IF($E50&lt;parametros!$I$3,parametros!$I$13,IF($E50&lt;parametros!$J$3,parametros!$J$13,parametros!$K$13))))))))</f>
        <v/>
      </c>
      <c r="DP50" s="58"/>
      <c r="DQ50" s="66" t="str">
        <f>IF(DN$1="","",IF($B50="","",IF(DP50="","",IF(DQ$2="ID/Crachá","ID?",IF(DN$3="Função","Função?",(DP50*$F50)*((1+IF($E50&lt;parametros!$S$3,parametros!$S$13,IF($E50&lt;parametros!$T$3,parametros!$T$13,parametros!$U$13)))-'1_geral'!$F50))))))</f>
        <v/>
      </c>
      <c r="DS50" s="43"/>
      <c r="DT50" s="64" t="str">
        <f>IF(DS$1="","",IF($B50="","",IF(DS50="","",IF(DV$2="ID/Crachá","ID?",IF(DS$3="Função","Função?",(DS50*$F50)*(1+IF($E50&lt;parametros!$I$3,parametros!$I$13,IF($E50&lt;parametros!$J$3,parametros!$J$13,parametros!$K$13))))))))</f>
        <v/>
      </c>
      <c r="DU50" s="58"/>
      <c r="DV50" s="66" t="str">
        <f>IF(DS$1="","",IF($B50="","",IF(DU50="","",IF(DV$2="ID/Crachá","ID?",IF(DS$3="Função","Função?",(DU50*$F50)*((1+IF($E50&lt;parametros!$S$3,parametros!$S$13,IF($E50&lt;parametros!$T$3,parametros!$T$13,parametros!$U$13)))-'1_geral'!$F50))))))</f>
        <v/>
      </c>
      <c r="DX50" s="43"/>
      <c r="DY50" s="64" t="str">
        <f>IF(DX$1="","",IF($B50="","",IF(DX50="","",IF(EA$2="ID/Crachá","ID?",IF(DX$3="Função","Função?",(DX50*$F50)*(1+IF($E50&lt;parametros!$I$3,parametros!$I$13,IF($E50&lt;parametros!$J$3,parametros!$J$13,parametros!$K$13))))))))</f>
        <v/>
      </c>
      <c r="DZ50" s="58"/>
      <c r="EA50" s="66" t="str">
        <f>IF(DX$1="","",IF($B50="","",IF(DZ50="","",IF(EA$2="ID/Crachá","ID?",IF(DX$3="Função","Função?",(DZ50*$F50)*((1+IF($E50&lt;parametros!$S$3,parametros!$S$13,IF($E50&lt;parametros!$T$3,parametros!$T$13,parametros!$U$13)))-'1_geral'!$F50))))))</f>
        <v/>
      </c>
      <c r="EC50" s="43"/>
      <c r="ED50" s="64" t="str">
        <f>IF(EC$1="","",IF($B50="","",IF(EC50="","",IF(EF$2="ID/Crachá","ID?",IF(EC$3="Função","Função?",(EC50*$F50)*(1+IF($E50&lt;parametros!$I$3,parametros!$I$13,IF($E50&lt;parametros!$J$3,parametros!$J$13,parametros!$K$13))))))))</f>
        <v/>
      </c>
      <c r="EE50" s="58"/>
      <c r="EF50" s="66" t="str">
        <f>IF(EC$1="","",IF($B50="","",IF(EE50="","",IF(EF$2="ID/Crachá","ID?",IF(EC$3="Função","Função?",(EE50*$F50)*((1+IF($E50&lt;parametros!$S$3,parametros!$S$13,IF($E50&lt;parametros!$T$3,parametros!$T$13,parametros!$U$13)))-'1_geral'!$F50))))))</f>
        <v/>
      </c>
      <c r="EH50" s="43"/>
      <c r="EI50" s="64" t="str">
        <f>IF(EH$1="","",IF($B50="","",IF(EH50="","",IF(EK$2="ID/Crachá","ID?",IF(EH$3="Função","Função?",(EH50*$F50)*(1+IF($E50&lt;parametros!$I$3,parametros!$I$13,IF($E50&lt;parametros!$J$3,parametros!$J$13,parametros!$K$13))))))))</f>
        <v/>
      </c>
      <c r="EJ50" s="58"/>
      <c r="EK50" s="66" t="str">
        <f>IF(EH$1="","",IF($B50="","",IF(EJ50="","",IF(EK$2="ID/Crachá","ID?",IF(EH$3="Função","Função?",(EJ50*$F50)*((1+IF($E50&lt;parametros!$S$3,parametros!$S$13,IF($E50&lt;parametros!$T$3,parametros!$T$13,parametros!$U$13)))-'1_geral'!$F50))))))</f>
        <v/>
      </c>
      <c r="EM50" s="43"/>
      <c r="EN50" s="64" t="str">
        <f>IF(EM$1="","",IF($B50="","",IF(EM50="","",IF(EP$2="ID/Crachá","ID?",IF(EM$3="Função","Função?",(EM50*$F50)*(1+IF($E50&lt;parametros!$I$3,parametros!$I$13,IF($E50&lt;parametros!$J$3,parametros!$J$13,parametros!$K$13))))))))</f>
        <v/>
      </c>
      <c r="EO50" s="58"/>
      <c r="EP50" s="66" t="str">
        <f>IF(EM$1="","",IF($B50="","",IF(EO50="","",IF(EP$2="ID/Crachá","ID?",IF(EM$3="Função","Função?",(EO50*$F50)*((1+IF($E50&lt;parametros!$S$3,parametros!$S$13,IF($E50&lt;parametros!$T$3,parametros!$T$13,parametros!$U$13)))-'1_geral'!$F50))))))</f>
        <v/>
      </c>
      <c r="ER50" s="43"/>
      <c r="ES50" s="64" t="str">
        <f>IF(ER$1="","",IF($B50="","",IF(ER50="","",IF(EU$2="ID/Crachá","ID?",IF(ER$3="Função","Função?",(ER50*$F50)*(1+IF($E50&lt;parametros!$I$3,parametros!$I$13,IF($E50&lt;parametros!$J$3,parametros!$J$13,parametros!$K$13))))))))</f>
        <v/>
      </c>
      <c r="ET50" s="58"/>
      <c r="EU50" s="66" t="str">
        <f>IF(ER$1="","",IF($B50="","",IF(ET50="","",IF(EU$2="ID/Crachá","ID?",IF(ER$3="Função","Função?",(ET50*$F50)*((1+IF($E50&lt;parametros!$S$3,parametros!$S$13,IF($E50&lt;parametros!$T$3,parametros!$T$13,parametros!$U$13)))-'1_geral'!$F50))))))</f>
        <v/>
      </c>
      <c r="EW50" s="43"/>
      <c r="EX50" s="64" t="str">
        <f>IF(EW$1="","",IF($B50="","",IF(EW50="","",IF(EZ$2="ID/Crachá","ID?",IF(EW$3="Função","Função?",(EW50*$F50)*(1+IF($E50&lt;parametros!$I$3,parametros!$I$13,IF($E50&lt;parametros!$J$3,parametros!$J$13,parametros!$K$13))))))))</f>
        <v/>
      </c>
      <c r="EY50" s="58"/>
      <c r="EZ50" s="66" t="str">
        <f>IF(EW$1="","",IF($B50="","",IF(EY50="","",IF(EZ$2="ID/Crachá","ID?",IF(EW$3="Função","Função?",(EY50*$F50)*((1+IF($E50&lt;parametros!$S$3,parametros!$S$13,IF($E50&lt;parametros!$T$3,parametros!$T$13,parametros!$U$13)))-'1_geral'!$F50))))))</f>
        <v/>
      </c>
      <c r="FB50" s="43"/>
      <c r="FC50" s="64" t="str">
        <f>IF(FB$1="","",IF($B50="","",IF(FB50="","",IF(FE$2="ID/Crachá","ID?",IF(FB$3="Função","Função?",(FB50*$F50)*(1+IF($E50&lt;parametros!$I$3,parametros!$I$13,IF($E50&lt;parametros!$J$3,parametros!$J$13,parametros!$K$13))))))))</f>
        <v/>
      </c>
      <c r="FD50" s="58"/>
      <c r="FE50" s="66" t="str">
        <f>IF(FB$1="","",IF($B50="","",IF(FD50="","",IF(FE$2="ID/Crachá","ID?",IF(FB$3="Função","Função?",(FD50*$F50)*((1+IF($E50&lt;parametros!$S$3,parametros!$S$13,IF($E50&lt;parametros!$T$3,parametros!$T$13,parametros!$U$13)))-'1_geral'!$F50))))))</f>
        <v/>
      </c>
      <c r="FG50" s="81" t="str">
        <f t="shared" si="8"/>
        <v/>
      </c>
      <c r="FH50" s="103" t="str">
        <f t="shared" si="13"/>
        <v/>
      </c>
      <c r="FI50" s="73" t="str">
        <f t="shared" si="9"/>
        <v/>
      </c>
      <c r="FJ50" s="85" t="str">
        <f t="shared" si="14"/>
        <v/>
      </c>
      <c r="FK50" s="255" t="str">
        <f t="shared" si="10"/>
        <v/>
      </c>
      <c r="FL50" s="1"/>
    </row>
    <row r="51" spans="1:168" ht="15" customHeight="1" x14ac:dyDescent="0.25">
      <c r="A51" s="325" t="str">
        <f>IF('1_geral'!D51="","",'1_geral'!A51)</f>
        <v/>
      </c>
      <c r="B51" s="114" t="str">
        <f>IF('1_geral'!D51="","",'1_geral'!D51)</f>
        <v/>
      </c>
      <c r="C51" s="349" t="str">
        <f>IF(B51="","",1/VLOOKUP('1_geral'!G51,apoio!P:X,9,0))</f>
        <v/>
      </c>
      <c r="D51" s="351" t="str">
        <f>IF(B51="","",'1_geral'!J51)</f>
        <v/>
      </c>
      <c r="E51" s="473" t="str">
        <f>IF(B51="","",'1_geral'!M51*'1_geral'!L51)</f>
        <v/>
      </c>
      <c r="F51" s="351" t="str">
        <f>IF(B51="","",D51*E51*C51*'1_geral'!N51)</f>
        <v/>
      </c>
      <c r="G51" s="351" t="str">
        <f t="shared" si="5"/>
        <v/>
      </c>
      <c r="H51" s="61" t="str">
        <f t="shared" si="6"/>
        <v/>
      </c>
      <c r="I51" s="350" t="str">
        <f t="shared" si="7"/>
        <v/>
      </c>
      <c r="J51" s="67" t="str">
        <f t="shared" si="11"/>
        <v/>
      </c>
      <c r="K51" s="61" t="str">
        <f t="shared" si="12"/>
        <v/>
      </c>
      <c r="M51" s="63"/>
      <c r="N51" s="31" t="str">
        <f>IF(M$1="","",IF($B51="","",IF(M51="","",IF(P$2="ID/Crachá","ID?",IF(M$3="Função","Função?",(M51*$F51)*(1+IF($E51&lt;parametros!$I$3,parametros!$I$13,IF($E51&lt;parametros!$J$3,parametros!$J$13,parametros!$K$13))))))))</f>
        <v/>
      </c>
      <c r="O51" s="57"/>
      <c r="P51" s="31" t="str">
        <f>IF(M$1="","",IF($B51="","",IF(O51="","",IF(P$2="ID/Crachá","ID?",IF(M$3="Função","Função?",(O51*$F51)*((1+IF($E51&lt;parametros!$S$3,parametros!$S$13,IF($E51&lt;parametros!$T$3,parametros!$T$13,parametros!$U$13)))-'1_geral'!$F51))))))</f>
        <v/>
      </c>
      <c r="R51" s="63"/>
      <c r="S51" s="31" t="str">
        <f>IF(R$1="","",IF($B51="","",IF(R51="","",IF(U$2="ID/Crachá","ID?",IF(R$3="Função","Função?",(R51*$F51)*(1+IF($E51&lt;parametros!$I$3,parametros!$I$13,IF($E51&lt;parametros!$J$3,parametros!$J$13,parametros!$K$13))))))))</f>
        <v/>
      </c>
      <c r="T51" s="57"/>
      <c r="U51" s="31" t="str">
        <f>IF(R$1="","",IF($B51="","",IF(T51="","",IF(U$2="ID/Crachá","ID?",IF(R$3="Função","Função?",(T51*$F51)*((1+IF($E51&lt;parametros!$S$3,parametros!$S$13,IF($E51&lt;parametros!$T$3,parametros!$T$13,parametros!$U$13)))-'1_geral'!$F51))))))</f>
        <v/>
      </c>
      <c r="W51" s="63"/>
      <c r="X51" s="31" t="str">
        <f>IF(W$1="","",IF($B51="","",IF(W51="","",IF(Z$2="ID/Crachá","ID?",IF(W$3="Função","Função?",(W51*$F51)*(1+IF($E51&lt;parametros!$I$3,parametros!$I$13,IF($E51&lt;parametros!$J$3,parametros!$J$13,parametros!$K$13))))))))</f>
        <v/>
      </c>
      <c r="Y51" s="57"/>
      <c r="Z51" s="31" t="str">
        <f>IF(W$1="","",IF($B51="","",IF(Y51="","",IF(Z$2="ID/Crachá","ID?",IF(W$3="Função","Função?",(Y51*$F51)*((1+IF($E51&lt;parametros!$S$3,parametros!$S$13,IF($E51&lt;parametros!$T$3,parametros!$T$13,parametros!$U$13)))-'1_geral'!$F51))))))</f>
        <v/>
      </c>
      <c r="AB51" s="63"/>
      <c r="AC51" s="31" t="str">
        <f>IF(AB$1="","",IF($B51="","",IF(AB51="","",IF(AE$2="ID/Crachá","ID?",IF(AB$3="Função","Função?",(AB51*$F51)*(1+IF($E51&lt;parametros!$I$3,parametros!$I$13,IF($E51&lt;parametros!$J$3,parametros!$J$13,parametros!$K$13))))))))</f>
        <v/>
      </c>
      <c r="AD51" s="57"/>
      <c r="AE51" s="31" t="str">
        <f>IF(AB$1="","",IF($B51="","",IF(AD51="","",IF(AE$2="ID/Crachá","ID?",IF(AB$3="Função","Função?",(AD51*$F51)*((1+IF($E51&lt;parametros!$S$3,parametros!$S$13,IF($E51&lt;parametros!$T$3,parametros!$T$13,parametros!$U$13)))-'1_geral'!$F51))))))</f>
        <v/>
      </c>
      <c r="AG51" s="63"/>
      <c r="AH51" s="31" t="str">
        <f>IF(AG$1="","",IF($B51="","",IF(AG51="","",IF(AJ$2="ID/Crachá","ID?",IF(AG$3="Função","Função?",(AG51*$F51)*(1+IF($E51&lt;parametros!$I$3,parametros!$I$13,IF($E51&lt;parametros!$J$3,parametros!$J$13,parametros!$K$13))))))))</f>
        <v/>
      </c>
      <c r="AI51" s="57"/>
      <c r="AJ51" s="31" t="str">
        <f>IF(AG$1="","",IF($B51="","",IF(AI51="","",IF(AJ$2="ID/Crachá","ID?",IF(AG$3="Função","Função?",(AI51*$F51)*((1+IF($E51&lt;parametros!$S$3,parametros!$S$13,IF($E51&lt;parametros!$T$3,parametros!$T$13,parametros!$U$13)))-'1_geral'!$F51))))))</f>
        <v/>
      </c>
      <c r="AL51" s="63"/>
      <c r="AM51" s="31" t="str">
        <f>IF(AL$1="","",IF($B51="","",IF(AL51="","",IF(AO$2="ID/Crachá","ID?",IF(AL$3="Função","Função?",(AL51*$F51)*(1+IF($E51&lt;parametros!$I$3,parametros!$I$13,IF($E51&lt;parametros!$J$3,parametros!$J$13,parametros!$K$13))))))))</f>
        <v/>
      </c>
      <c r="AN51" s="57"/>
      <c r="AO51" s="31" t="str">
        <f>IF(AL$1="","",IF($B51="","",IF(AN51="","",IF(AO$2="ID/Crachá","ID?",IF(AL$3="Função","Função?",(AN51*$F51)*((1+IF($E51&lt;parametros!$S$3,parametros!$S$13,IF($E51&lt;parametros!$T$3,parametros!$T$13,parametros!$U$13)))-'1_geral'!$F51))))))</f>
        <v/>
      </c>
      <c r="AQ51" s="63"/>
      <c r="AR51" s="31" t="str">
        <f>IF(AQ$1="","",IF($B51="","",IF(AQ51="","",IF(AT$2="ID/Crachá","ID?",IF(AQ$3="Função","Função?",(AQ51*$F51)*(1+IF($E51&lt;parametros!$I$3,parametros!$I$13,IF($E51&lt;parametros!$J$3,parametros!$J$13,parametros!$K$13))))))))</f>
        <v/>
      </c>
      <c r="AS51" s="57"/>
      <c r="AT51" s="31" t="str">
        <f>IF(AQ$1="","",IF($B51="","",IF(AS51="","",IF(AT$2="ID/Crachá","ID?",IF(AQ$3="Função","Função?",(AS51*$F51)*((1+IF($E51&lt;parametros!$S$3,parametros!$S$13,IF($E51&lt;parametros!$T$3,parametros!$T$13,parametros!$U$13)))-'1_geral'!$F51))))))</f>
        <v/>
      </c>
      <c r="AV51" s="63"/>
      <c r="AW51" s="31" t="str">
        <f>IF(AV$1="","",IF($B51="","",IF(AV51="","",IF(AY$2="ID/Crachá","ID?",IF(AV$3="Função","Função?",(AV51*$F51)*(1+IF($E51&lt;parametros!$I$3,parametros!$I$13,IF($E51&lt;parametros!$J$3,parametros!$J$13,parametros!$K$13))))))))</f>
        <v/>
      </c>
      <c r="AX51" s="57"/>
      <c r="AY51" s="31" t="str">
        <f>IF(AV$1="","",IF($B51="","",IF(AX51="","",IF(AY$2="ID/Crachá","ID?",IF(AV$3="Função","Função?",(AX51*$F51)*((1+IF($E51&lt;parametros!$S$3,parametros!$S$13,IF($E51&lt;parametros!$T$3,parametros!$T$13,parametros!$U$13)))-'1_geral'!$F51))))))</f>
        <v/>
      </c>
      <c r="BA51" s="63"/>
      <c r="BB51" s="31" t="str">
        <f>IF(BA$1="","",IF($B51="","",IF(BA51="","",IF(BD$2="ID/Crachá","ID?",IF(BA$3="Função","Função?",(BA51*$F51)*(1+IF($E51&lt;parametros!$I$3,parametros!$I$13,IF($E51&lt;parametros!$J$3,parametros!$J$13,parametros!$K$13))))))))</f>
        <v/>
      </c>
      <c r="BC51" s="57"/>
      <c r="BD51" s="31" t="str">
        <f>IF(BA$1="","",IF($B51="","",IF(BC51="","",IF(BD$2="ID/Crachá","ID?",IF(BA$3="Função","Função?",(BC51*$F51)*((1+IF($E51&lt;parametros!$S$3,parametros!$S$13,IF($E51&lt;parametros!$T$3,parametros!$T$13,parametros!$U$13)))-'1_geral'!$F51))))))</f>
        <v/>
      </c>
      <c r="BF51" s="63"/>
      <c r="BG51" s="31" t="str">
        <f>IF(BF$1="","",IF($B51="","",IF(BF51="","",IF(BI$2="ID/Crachá","ID?",IF(BF$3="Função","Função?",(BF51*$F51)*(1+IF($E51&lt;parametros!$I$3,parametros!$I$13,IF($E51&lt;parametros!$J$3,parametros!$J$13,parametros!$K$13))))))))</f>
        <v/>
      </c>
      <c r="BH51" s="57"/>
      <c r="BI51" s="31" t="str">
        <f>IF(BF$1="","",IF($B51="","",IF(BH51="","",IF(BI$2="ID/Crachá","ID?",IF(BF$3="Função","Função?",(BH51*$F51)*((1+IF($E51&lt;parametros!$S$3,parametros!$S$13,IF($E51&lt;parametros!$T$3,parametros!$T$13,parametros!$U$13)))-'1_geral'!$F51))))))</f>
        <v/>
      </c>
      <c r="BK51" s="63"/>
      <c r="BL51" s="31" t="str">
        <f>IF(BK$1="","",IF($B51="","",IF(BK51="","",IF(BN$2="ID/Crachá","ID?",IF(BK$3="Função","Função?",(BK51*$F51)*(1+IF($E51&lt;parametros!$I$3,parametros!$I$13,IF($E51&lt;parametros!$J$3,parametros!$J$13,parametros!$K$13))))))))</f>
        <v/>
      </c>
      <c r="BM51" s="57"/>
      <c r="BN51" s="31" t="str">
        <f>IF(BK$1="","",IF($B51="","",IF(BM51="","",IF(BN$2="ID/Crachá","ID?",IF(BK$3="Função","Função?",(BM51*$F51)*((1+IF($E51&lt;parametros!$S$3,parametros!$S$13,IF($E51&lt;parametros!$T$3,parametros!$T$13,parametros!$U$13)))-'1_geral'!$F51))))))</f>
        <v/>
      </c>
      <c r="BP51" s="63"/>
      <c r="BQ51" s="31" t="str">
        <f>IF(BP$1="","",IF($B51="","",IF(BP51="","",IF(BS$2="ID/Crachá","ID?",IF(BP$3="Função","Função?",(BP51*$F51)*(1+IF($E51&lt;parametros!$I$3,parametros!$I$13,IF($E51&lt;parametros!$J$3,parametros!$J$13,parametros!$K$13))))))))</f>
        <v/>
      </c>
      <c r="BR51" s="57"/>
      <c r="BS51" s="31" t="str">
        <f>IF(BP$1="","",IF($B51="","",IF(BR51="","",IF(BS$2="ID/Crachá","ID?",IF(BP$3="Função","Função?",(BR51*$F51)*((1+IF($E51&lt;parametros!$S$3,parametros!$S$13,IF($E51&lt;parametros!$T$3,parametros!$T$13,parametros!$U$13)))-'1_geral'!$F51))))))</f>
        <v/>
      </c>
      <c r="BU51" s="63"/>
      <c r="BV51" s="31" t="str">
        <f>IF(BU$1="","",IF($B51="","",IF(BU51="","",IF(BX$2="ID/Crachá","ID?",IF(BU$3="Função","Função?",(BU51*$F51)*(1+IF($E51&lt;parametros!$I$3,parametros!$I$13,IF($E51&lt;parametros!$J$3,parametros!$J$13,parametros!$K$13))))))))</f>
        <v/>
      </c>
      <c r="BW51" s="57"/>
      <c r="BX51" s="31" t="str">
        <f>IF(BU$1="","",IF($B51="","",IF(BW51="","",IF(BX$2="ID/Crachá","ID?",IF(BU$3="Função","Função?",(BW51*$F51)*((1+IF($E51&lt;parametros!$S$3,parametros!$S$13,IF($E51&lt;parametros!$T$3,parametros!$T$13,parametros!$U$13)))-'1_geral'!$F51))))))</f>
        <v/>
      </c>
      <c r="BZ51" s="63"/>
      <c r="CA51" s="31" t="str">
        <f>IF(BZ$1="","",IF($B51="","",IF(BZ51="","",IF(CC$2="ID/Crachá","ID?",IF(BZ$3="Função","Função?",(BZ51*$F51)*(1+IF($E51&lt;parametros!$I$3,parametros!$I$13,IF($E51&lt;parametros!$J$3,parametros!$J$13,parametros!$K$13))))))))</f>
        <v/>
      </c>
      <c r="CB51" s="57"/>
      <c r="CC51" s="31" t="str">
        <f>IF(BZ$1="","",IF($B51="","",IF(CB51="","",IF(CC$2="ID/Crachá","ID?",IF(BZ$3="Função","Função?",(CB51*$F51)*((1+IF($E51&lt;parametros!$S$3,parametros!$S$13,IF($E51&lt;parametros!$T$3,parametros!$T$13,parametros!$U$13)))-'1_geral'!$F51))))))</f>
        <v/>
      </c>
      <c r="CE51" s="63"/>
      <c r="CF51" s="31" t="str">
        <f>IF(CE$1="","",IF($B51="","",IF(CE51="","",IF(CH$2="ID/Crachá","ID?",IF(CE$3="Função","Função?",(CE51*$F51)*(1+IF($E51&lt;parametros!$I$3,parametros!$I$13,IF($E51&lt;parametros!$J$3,parametros!$J$13,parametros!$K$13))))))))</f>
        <v/>
      </c>
      <c r="CG51" s="57"/>
      <c r="CH51" s="31" t="str">
        <f>IF(CE$1="","",IF($B51="","",IF(CG51="","",IF(CH$2="ID/Crachá","ID?",IF(CE$3="Função","Função?",(CG51*$F51)*((1+IF($E51&lt;parametros!$S$3,parametros!$S$13,IF($E51&lt;parametros!$T$3,parametros!$T$13,parametros!$U$13)))-'1_geral'!$F51))))))</f>
        <v/>
      </c>
      <c r="CJ51" s="63"/>
      <c r="CK51" s="31" t="str">
        <f>IF(CJ$1="","",IF($B51="","",IF(CJ51="","",IF(CM$2="ID/Crachá","ID?",IF(CJ$3="Função","Função?",(CJ51*$F51)*(1+IF($E51&lt;parametros!$I$3,parametros!$I$13,IF($E51&lt;parametros!$J$3,parametros!$J$13,parametros!$K$13))))))))</f>
        <v/>
      </c>
      <c r="CL51" s="57"/>
      <c r="CM51" s="31" t="str">
        <f>IF(CJ$1="","",IF($B51="","",IF(CL51="","",IF(CM$2="ID/Crachá","ID?",IF(CJ$3="Função","Função?",(CL51*$F51)*((1+IF($E51&lt;parametros!$S$3,parametros!$S$13,IF($E51&lt;parametros!$T$3,parametros!$T$13,parametros!$U$13)))-'1_geral'!$F51))))))</f>
        <v/>
      </c>
      <c r="CO51" s="63"/>
      <c r="CP51" s="31" t="str">
        <f>IF(CO$1="","",IF($B51="","",IF(CO51="","",IF(CR$2="ID/Crachá","ID?",IF(CO$3="Função","Função?",(CO51*$F51)*(1+IF($E51&lt;parametros!$I$3,parametros!$I$13,IF($E51&lt;parametros!$J$3,parametros!$J$13,parametros!$K$13))))))))</f>
        <v/>
      </c>
      <c r="CQ51" s="57"/>
      <c r="CR51" s="31" t="str">
        <f>IF(CO$1="","",IF($B51="","",IF(CQ51="","",IF(CR$2="ID/Crachá","ID?",IF(CO$3="Função","Função?",(CQ51*$F51)*((1+IF($E51&lt;parametros!$S$3,parametros!$S$13,IF($E51&lt;parametros!$T$3,parametros!$T$13,parametros!$U$13)))-'1_geral'!$F51))))))</f>
        <v/>
      </c>
      <c r="CT51" s="63"/>
      <c r="CU51" s="31" t="str">
        <f>IF(CT$1="","",IF($B51="","",IF(CT51="","",IF(CW$2="ID/Crachá","ID?",IF(CT$3="Função","Função?",(CT51*$F51)*(1+IF($E51&lt;parametros!$I$3,parametros!$I$13,IF($E51&lt;parametros!$J$3,parametros!$J$13,parametros!$K$13))))))))</f>
        <v/>
      </c>
      <c r="CV51" s="57"/>
      <c r="CW51" s="31" t="str">
        <f>IF(CT$1="","",IF($B51="","",IF(CV51="","",IF(CW$2="ID/Crachá","ID?",IF(CT$3="Função","Função?",(CV51*$F51)*((1+IF($E51&lt;parametros!$S$3,parametros!$S$13,IF($E51&lt;parametros!$T$3,parametros!$T$13,parametros!$U$13)))-'1_geral'!$F51))))))</f>
        <v/>
      </c>
      <c r="CY51" s="63"/>
      <c r="CZ51" s="31" t="str">
        <f>IF(CY$1="","",IF($B51="","",IF(CY51="","",IF(DB$2="ID/Crachá","ID?",IF(CY$3="Função","Função?",(CY51*$F51)*(1+IF($E51&lt;parametros!$I$3,parametros!$I$13,IF($E51&lt;parametros!$J$3,parametros!$J$13,parametros!$K$13))))))))</f>
        <v/>
      </c>
      <c r="DA51" s="57"/>
      <c r="DB51" s="31" t="str">
        <f>IF(CY$1="","",IF($B51="","",IF(DA51="","",IF(DB$2="ID/Crachá","ID?",IF(CY$3="Função","Função?",(DA51*$F51)*((1+IF($E51&lt;parametros!$S$3,parametros!$S$13,IF($E51&lt;parametros!$T$3,parametros!$T$13,parametros!$U$13)))-'1_geral'!$F51))))))</f>
        <v/>
      </c>
      <c r="DD51" s="63"/>
      <c r="DE51" s="31" t="str">
        <f>IF(DD$1="","",IF($B51="","",IF(DD51="","",IF(DG$2="ID/Crachá","ID?",IF(DD$3="Função","Função?",(DD51*$F51)*(1+IF($E51&lt;parametros!$I$3,parametros!$I$13,IF($E51&lt;parametros!$J$3,parametros!$J$13,parametros!$K$13))))))))</f>
        <v/>
      </c>
      <c r="DF51" s="57"/>
      <c r="DG51" s="31" t="str">
        <f>IF(DD$1="","",IF($B51="","",IF(DF51="","",IF(DG$2="ID/Crachá","ID?",IF(DD$3="Função","Função?",(DF51*$F51)*((1+IF($E51&lt;parametros!$S$3,parametros!$S$13,IF($E51&lt;parametros!$T$3,parametros!$T$13,parametros!$U$13)))-'1_geral'!$F51))))))</f>
        <v/>
      </c>
      <c r="DI51" s="63"/>
      <c r="DJ51" s="31" t="str">
        <f>IF(DI$1="","",IF($B51="","",IF(DI51="","",IF(DL$2="ID/Crachá","ID?",IF(DI$3="Função","Função?",(DI51*$F51)*(1+IF($E51&lt;parametros!$I$3,parametros!$I$13,IF($E51&lt;parametros!$J$3,parametros!$J$13,parametros!$K$13))))))))</f>
        <v/>
      </c>
      <c r="DK51" s="57"/>
      <c r="DL51" s="31" t="str">
        <f>IF(DI$1="","",IF($B51="","",IF(DK51="","",IF(DL$2="ID/Crachá","ID?",IF(DI$3="Função","Função?",(DK51*$F51)*((1+IF($E51&lt;parametros!$S$3,parametros!$S$13,IF($E51&lt;parametros!$T$3,parametros!$T$13,parametros!$U$13)))-'1_geral'!$F51))))))</f>
        <v/>
      </c>
      <c r="DN51" s="63"/>
      <c r="DO51" s="31" t="str">
        <f>IF(DN$1="","",IF($B51="","",IF(DN51="","",IF(DQ$2="ID/Crachá","ID?",IF(DN$3="Função","Função?",(DN51*$F51)*(1+IF($E51&lt;parametros!$I$3,parametros!$I$13,IF($E51&lt;parametros!$J$3,parametros!$J$13,parametros!$K$13))))))))</f>
        <v/>
      </c>
      <c r="DP51" s="57"/>
      <c r="DQ51" s="31" t="str">
        <f>IF(DN$1="","",IF($B51="","",IF(DP51="","",IF(DQ$2="ID/Crachá","ID?",IF(DN$3="Função","Função?",(DP51*$F51)*((1+IF($E51&lt;parametros!$S$3,parametros!$S$13,IF($E51&lt;parametros!$T$3,parametros!$T$13,parametros!$U$13)))-'1_geral'!$F51))))))</f>
        <v/>
      </c>
      <c r="DS51" s="63"/>
      <c r="DT51" s="31" t="str">
        <f>IF(DS$1="","",IF($B51="","",IF(DS51="","",IF(DV$2="ID/Crachá","ID?",IF(DS$3="Função","Função?",(DS51*$F51)*(1+IF($E51&lt;parametros!$I$3,parametros!$I$13,IF($E51&lt;parametros!$J$3,parametros!$J$13,parametros!$K$13))))))))</f>
        <v/>
      </c>
      <c r="DU51" s="57"/>
      <c r="DV51" s="31" t="str">
        <f>IF(DS$1="","",IF($B51="","",IF(DU51="","",IF(DV$2="ID/Crachá","ID?",IF(DS$3="Função","Função?",(DU51*$F51)*((1+IF($E51&lt;parametros!$S$3,parametros!$S$13,IF($E51&lt;parametros!$T$3,parametros!$T$13,parametros!$U$13)))-'1_geral'!$F51))))))</f>
        <v/>
      </c>
      <c r="DX51" s="63"/>
      <c r="DY51" s="31" t="str">
        <f>IF(DX$1="","",IF($B51="","",IF(DX51="","",IF(EA$2="ID/Crachá","ID?",IF(DX$3="Função","Função?",(DX51*$F51)*(1+IF($E51&lt;parametros!$I$3,parametros!$I$13,IF($E51&lt;parametros!$J$3,parametros!$J$13,parametros!$K$13))))))))</f>
        <v/>
      </c>
      <c r="DZ51" s="57"/>
      <c r="EA51" s="31" t="str">
        <f>IF(DX$1="","",IF($B51="","",IF(DZ51="","",IF(EA$2="ID/Crachá","ID?",IF(DX$3="Função","Função?",(DZ51*$F51)*((1+IF($E51&lt;parametros!$S$3,parametros!$S$13,IF($E51&lt;parametros!$T$3,parametros!$T$13,parametros!$U$13)))-'1_geral'!$F51))))))</f>
        <v/>
      </c>
      <c r="EC51" s="63"/>
      <c r="ED51" s="31" t="str">
        <f>IF(EC$1="","",IF($B51="","",IF(EC51="","",IF(EF$2="ID/Crachá","ID?",IF(EC$3="Função","Função?",(EC51*$F51)*(1+IF($E51&lt;parametros!$I$3,parametros!$I$13,IF($E51&lt;parametros!$J$3,parametros!$J$13,parametros!$K$13))))))))</f>
        <v/>
      </c>
      <c r="EE51" s="57"/>
      <c r="EF51" s="31" t="str">
        <f>IF(EC$1="","",IF($B51="","",IF(EE51="","",IF(EF$2="ID/Crachá","ID?",IF(EC$3="Função","Função?",(EE51*$F51)*((1+IF($E51&lt;parametros!$S$3,parametros!$S$13,IF($E51&lt;parametros!$T$3,parametros!$T$13,parametros!$U$13)))-'1_geral'!$F51))))))</f>
        <v/>
      </c>
      <c r="EH51" s="63"/>
      <c r="EI51" s="31" t="str">
        <f>IF(EH$1="","",IF($B51="","",IF(EH51="","",IF(EK$2="ID/Crachá","ID?",IF(EH$3="Função","Função?",(EH51*$F51)*(1+IF($E51&lt;parametros!$I$3,parametros!$I$13,IF($E51&lt;parametros!$J$3,parametros!$J$13,parametros!$K$13))))))))</f>
        <v/>
      </c>
      <c r="EJ51" s="57"/>
      <c r="EK51" s="31" t="str">
        <f>IF(EH$1="","",IF($B51="","",IF(EJ51="","",IF(EK$2="ID/Crachá","ID?",IF(EH$3="Função","Função?",(EJ51*$F51)*((1+IF($E51&lt;parametros!$S$3,parametros!$S$13,IF($E51&lt;parametros!$T$3,parametros!$T$13,parametros!$U$13)))-'1_geral'!$F51))))))</f>
        <v/>
      </c>
      <c r="EM51" s="63"/>
      <c r="EN51" s="31" t="str">
        <f>IF(EM$1="","",IF($B51="","",IF(EM51="","",IF(EP$2="ID/Crachá","ID?",IF(EM$3="Função","Função?",(EM51*$F51)*(1+IF($E51&lt;parametros!$I$3,parametros!$I$13,IF($E51&lt;parametros!$J$3,parametros!$J$13,parametros!$K$13))))))))</f>
        <v/>
      </c>
      <c r="EO51" s="57"/>
      <c r="EP51" s="31" t="str">
        <f>IF(EM$1="","",IF($B51="","",IF(EO51="","",IF(EP$2="ID/Crachá","ID?",IF(EM$3="Função","Função?",(EO51*$F51)*((1+IF($E51&lt;parametros!$S$3,parametros!$S$13,IF($E51&lt;parametros!$T$3,parametros!$T$13,parametros!$U$13)))-'1_geral'!$F51))))))</f>
        <v/>
      </c>
      <c r="ER51" s="63"/>
      <c r="ES51" s="31" t="str">
        <f>IF(ER$1="","",IF($B51="","",IF(ER51="","",IF(EU$2="ID/Crachá","ID?",IF(ER$3="Função","Função?",(ER51*$F51)*(1+IF($E51&lt;parametros!$I$3,parametros!$I$13,IF($E51&lt;parametros!$J$3,parametros!$J$13,parametros!$K$13))))))))</f>
        <v/>
      </c>
      <c r="ET51" s="57"/>
      <c r="EU51" s="31" t="str">
        <f>IF(ER$1="","",IF($B51="","",IF(ET51="","",IF(EU$2="ID/Crachá","ID?",IF(ER$3="Função","Função?",(ET51*$F51)*((1+IF($E51&lt;parametros!$S$3,parametros!$S$13,IF($E51&lt;parametros!$T$3,parametros!$T$13,parametros!$U$13)))-'1_geral'!$F51))))))</f>
        <v/>
      </c>
      <c r="EW51" s="63"/>
      <c r="EX51" s="31" t="str">
        <f>IF(EW$1="","",IF($B51="","",IF(EW51="","",IF(EZ$2="ID/Crachá","ID?",IF(EW$3="Função","Função?",(EW51*$F51)*(1+IF($E51&lt;parametros!$I$3,parametros!$I$13,IF($E51&lt;parametros!$J$3,parametros!$J$13,parametros!$K$13))))))))</f>
        <v/>
      </c>
      <c r="EY51" s="57"/>
      <c r="EZ51" s="31" t="str">
        <f>IF(EW$1="","",IF($B51="","",IF(EY51="","",IF(EZ$2="ID/Crachá","ID?",IF(EW$3="Função","Função?",(EY51*$F51)*((1+IF($E51&lt;parametros!$S$3,parametros!$S$13,IF($E51&lt;parametros!$T$3,parametros!$T$13,parametros!$U$13)))-'1_geral'!$F51))))))</f>
        <v/>
      </c>
      <c r="FB51" s="63"/>
      <c r="FC51" s="31" t="str">
        <f>IF(FB$1="","",IF($B51="","",IF(FB51="","",IF(FE$2="ID/Crachá","ID?",IF(FB$3="Função","Função?",(FB51*$F51)*(1+IF($E51&lt;parametros!$I$3,parametros!$I$13,IF($E51&lt;parametros!$J$3,parametros!$J$13,parametros!$K$13))))))))</f>
        <v/>
      </c>
      <c r="FD51" s="57"/>
      <c r="FE51" s="31" t="str">
        <f>IF(FB$1="","",IF($B51="","",IF(FD51="","",IF(FE$2="ID/Crachá","ID?",IF(FB$3="Função","Função?",(FD51*$F51)*((1+IF($E51&lt;parametros!$S$3,parametros!$S$13,IF($E51&lt;parametros!$T$3,parametros!$T$13,parametros!$U$13)))-'1_geral'!$F51))))))</f>
        <v/>
      </c>
      <c r="FG51" s="80" t="str">
        <f t="shared" si="8"/>
        <v/>
      </c>
      <c r="FH51" s="102" t="str">
        <f t="shared" si="13"/>
        <v/>
      </c>
      <c r="FI51" s="31" t="str">
        <f t="shared" si="9"/>
        <v/>
      </c>
      <c r="FJ51" s="84" t="str">
        <f t="shared" si="14"/>
        <v/>
      </c>
      <c r="FK51" s="239" t="str">
        <f t="shared" si="10"/>
        <v/>
      </c>
      <c r="FL51" s="1"/>
    </row>
    <row r="52" spans="1:168" ht="15" customHeight="1" x14ac:dyDescent="0.25">
      <c r="A52" s="348" t="str">
        <f>IF('1_geral'!D52="","",'1_geral'!A52)</f>
        <v/>
      </c>
      <c r="B52" s="274" t="str">
        <f>IF('1_geral'!D52="","",'1_geral'!D52)</f>
        <v/>
      </c>
      <c r="C52" s="349" t="str">
        <f>IF(B52="","",1/VLOOKUP('1_geral'!G52,apoio!P:X,9,0))</f>
        <v/>
      </c>
      <c r="D52" s="266" t="str">
        <f>IF(B52="","",'1_geral'!J52)</f>
        <v/>
      </c>
      <c r="E52" s="472" t="str">
        <f>IF(B52="","",'1_geral'!M52*'1_geral'!L52)</f>
        <v/>
      </c>
      <c r="F52" s="266" t="str">
        <f>IF(B52="","",D52*E52*C52*'1_geral'!N52)</f>
        <v/>
      </c>
      <c r="G52" s="266" t="str">
        <f t="shared" si="5"/>
        <v/>
      </c>
      <c r="H52" s="60" t="str">
        <f t="shared" si="6"/>
        <v/>
      </c>
      <c r="I52" s="350" t="str">
        <f t="shared" si="7"/>
        <v/>
      </c>
      <c r="J52" s="65" t="str">
        <f t="shared" si="11"/>
        <v/>
      </c>
      <c r="K52" s="60" t="str">
        <f t="shared" si="12"/>
        <v/>
      </c>
      <c r="M52" s="43"/>
      <c r="N52" s="64" t="str">
        <f>IF(M$1="","",IF($B52="","",IF(M52="","",IF(P$2="ID/Crachá","ID?",IF(M$3="Função","Função?",(M52*$F52)*(1+IF($E52&lt;parametros!$I$3,parametros!$I$13,IF($E52&lt;parametros!$J$3,parametros!$J$13,parametros!$K$13))))))))</f>
        <v/>
      </c>
      <c r="O52" s="58"/>
      <c r="P52" s="66" t="str">
        <f>IF(M$1="","",IF($B52="","",IF(O52="","",IF(P$2="ID/Crachá","ID?",IF(M$3="Função","Função?",(O52*$F52)*((1+IF($E52&lt;parametros!$S$3,parametros!$S$13,IF($E52&lt;parametros!$T$3,parametros!$T$13,parametros!$U$13)))-'1_geral'!$F52))))))</f>
        <v/>
      </c>
      <c r="R52" s="43"/>
      <c r="S52" s="64" t="str">
        <f>IF(R$1="","",IF($B52="","",IF(R52="","",IF(U$2="ID/Crachá","ID?",IF(R$3="Função","Função?",(R52*$F52)*(1+IF($E52&lt;parametros!$I$3,parametros!$I$13,IF($E52&lt;parametros!$J$3,parametros!$J$13,parametros!$K$13))))))))</f>
        <v/>
      </c>
      <c r="T52" s="58"/>
      <c r="U52" s="66" t="str">
        <f>IF(R$1="","",IF($B52="","",IF(T52="","",IF(U$2="ID/Crachá","ID?",IF(R$3="Função","Função?",(T52*$F52)*((1+IF($E52&lt;parametros!$S$3,parametros!$S$13,IF($E52&lt;parametros!$T$3,parametros!$T$13,parametros!$U$13)))-'1_geral'!$F52))))))</f>
        <v/>
      </c>
      <c r="W52" s="43"/>
      <c r="X52" s="64" t="str">
        <f>IF(W$1="","",IF($B52="","",IF(W52="","",IF(Z$2="ID/Crachá","ID?",IF(W$3="Função","Função?",(W52*$F52)*(1+IF($E52&lt;parametros!$I$3,parametros!$I$13,IF($E52&lt;parametros!$J$3,parametros!$J$13,parametros!$K$13))))))))</f>
        <v/>
      </c>
      <c r="Y52" s="58"/>
      <c r="Z52" s="66" t="str">
        <f>IF(W$1="","",IF($B52="","",IF(Y52="","",IF(Z$2="ID/Crachá","ID?",IF(W$3="Função","Função?",(Y52*$F52)*((1+IF($E52&lt;parametros!$S$3,parametros!$S$13,IF($E52&lt;parametros!$T$3,parametros!$T$13,parametros!$U$13)))-'1_geral'!$F52))))))</f>
        <v/>
      </c>
      <c r="AB52" s="43"/>
      <c r="AC52" s="64" t="str">
        <f>IF(AB$1="","",IF($B52="","",IF(AB52="","",IF(AE$2="ID/Crachá","ID?",IF(AB$3="Função","Função?",(AB52*$F52)*(1+IF($E52&lt;parametros!$I$3,parametros!$I$13,IF($E52&lt;parametros!$J$3,parametros!$J$13,parametros!$K$13))))))))</f>
        <v/>
      </c>
      <c r="AD52" s="58"/>
      <c r="AE52" s="66" t="str">
        <f>IF(AB$1="","",IF($B52="","",IF(AD52="","",IF(AE$2="ID/Crachá","ID?",IF(AB$3="Função","Função?",(AD52*$F52)*((1+IF($E52&lt;parametros!$S$3,parametros!$S$13,IF($E52&lt;parametros!$T$3,parametros!$T$13,parametros!$U$13)))-'1_geral'!$F52))))))</f>
        <v/>
      </c>
      <c r="AG52" s="43"/>
      <c r="AH52" s="64" t="str">
        <f>IF(AG$1="","",IF($B52="","",IF(AG52="","",IF(AJ$2="ID/Crachá","ID?",IF(AG$3="Função","Função?",(AG52*$F52)*(1+IF($E52&lt;parametros!$I$3,parametros!$I$13,IF($E52&lt;parametros!$J$3,parametros!$J$13,parametros!$K$13))))))))</f>
        <v/>
      </c>
      <c r="AI52" s="58"/>
      <c r="AJ52" s="66" t="str">
        <f>IF(AG$1="","",IF($B52="","",IF(AI52="","",IF(AJ$2="ID/Crachá","ID?",IF(AG$3="Função","Função?",(AI52*$F52)*((1+IF($E52&lt;parametros!$S$3,parametros!$S$13,IF($E52&lt;parametros!$T$3,parametros!$T$13,parametros!$U$13)))-'1_geral'!$F52))))))</f>
        <v/>
      </c>
      <c r="AL52" s="43"/>
      <c r="AM52" s="64" t="str">
        <f>IF(AL$1="","",IF($B52="","",IF(AL52="","",IF(AO$2="ID/Crachá","ID?",IF(AL$3="Função","Função?",(AL52*$F52)*(1+IF($E52&lt;parametros!$I$3,parametros!$I$13,IF($E52&lt;parametros!$J$3,parametros!$J$13,parametros!$K$13))))))))</f>
        <v/>
      </c>
      <c r="AN52" s="58"/>
      <c r="AO52" s="66" t="str">
        <f>IF(AL$1="","",IF($B52="","",IF(AN52="","",IF(AO$2="ID/Crachá","ID?",IF(AL$3="Função","Função?",(AN52*$F52)*((1+IF($E52&lt;parametros!$S$3,parametros!$S$13,IF($E52&lt;parametros!$T$3,parametros!$T$13,parametros!$U$13)))-'1_geral'!$F52))))))</f>
        <v/>
      </c>
      <c r="AQ52" s="43"/>
      <c r="AR52" s="64" t="str">
        <f>IF(AQ$1="","",IF($B52="","",IF(AQ52="","",IF(AT$2="ID/Crachá","ID?",IF(AQ$3="Função","Função?",(AQ52*$F52)*(1+IF($E52&lt;parametros!$I$3,parametros!$I$13,IF($E52&lt;parametros!$J$3,parametros!$J$13,parametros!$K$13))))))))</f>
        <v/>
      </c>
      <c r="AS52" s="58"/>
      <c r="AT52" s="66" t="str">
        <f>IF(AQ$1="","",IF($B52="","",IF(AS52="","",IF(AT$2="ID/Crachá","ID?",IF(AQ$3="Função","Função?",(AS52*$F52)*((1+IF($E52&lt;parametros!$S$3,parametros!$S$13,IF($E52&lt;parametros!$T$3,parametros!$T$13,parametros!$U$13)))-'1_geral'!$F52))))))</f>
        <v/>
      </c>
      <c r="AV52" s="43"/>
      <c r="AW52" s="64" t="str">
        <f>IF(AV$1="","",IF($B52="","",IF(AV52="","",IF(AY$2="ID/Crachá","ID?",IF(AV$3="Função","Função?",(AV52*$F52)*(1+IF($E52&lt;parametros!$I$3,parametros!$I$13,IF($E52&lt;parametros!$J$3,parametros!$J$13,parametros!$K$13))))))))</f>
        <v/>
      </c>
      <c r="AX52" s="58"/>
      <c r="AY52" s="66" t="str">
        <f>IF(AV$1="","",IF($B52="","",IF(AX52="","",IF(AY$2="ID/Crachá","ID?",IF(AV$3="Função","Função?",(AX52*$F52)*((1+IF($E52&lt;parametros!$S$3,parametros!$S$13,IF($E52&lt;parametros!$T$3,parametros!$T$13,parametros!$U$13)))-'1_geral'!$F52))))))</f>
        <v/>
      </c>
      <c r="BA52" s="43"/>
      <c r="BB52" s="64" t="str">
        <f>IF(BA$1="","",IF($B52="","",IF(BA52="","",IF(BD$2="ID/Crachá","ID?",IF(BA$3="Função","Função?",(BA52*$F52)*(1+IF($E52&lt;parametros!$I$3,parametros!$I$13,IF($E52&lt;parametros!$J$3,parametros!$J$13,parametros!$K$13))))))))</f>
        <v/>
      </c>
      <c r="BC52" s="58"/>
      <c r="BD52" s="66" t="str">
        <f>IF(BA$1="","",IF($B52="","",IF(BC52="","",IF(BD$2="ID/Crachá","ID?",IF(BA$3="Função","Função?",(BC52*$F52)*((1+IF($E52&lt;parametros!$S$3,parametros!$S$13,IF($E52&lt;parametros!$T$3,parametros!$T$13,parametros!$U$13)))-'1_geral'!$F52))))))</f>
        <v/>
      </c>
      <c r="BF52" s="43"/>
      <c r="BG52" s="64" t="str">
        <f>IF(BF$1="","",IF($B52="","",IF(BF52="","",IF(BI$2="ID/Crachá","ID?",IF(BF$3="Função","Função?",(BF52*$F52)*(1+IF($E52&lt;parametros!$I$3,parametros!$I$13,IF($E52&lt;parametros!$J$3,parametros!$J$13,parametros!$K$13))))))))</f>
        <v/>
      </c>
      <c r="BH52" s="58"/>
      <c r="BI52" s="66" t="str">
        <f>IF(BF$1="","",IF($B52="","",IF(BH52="","",IF(BI$2="ID/Crachá","ID?",IF(BF$3="Função","Função?",(BH52*$F52)*((1+IF($E52&lt;parametros!$S$3,parametros!$S$13,IF($E52&lt;parametros!$T$3,parametros!$T$13,parametros!$U$13)))-'1_geral'!$F52))))))</f>
        <v/>
      </c>
      <c r="BK52" s="43"/>
      <c r="BL52" s="64" t="str">
        <f>IF(BK$1="","",IF($B52="","",IF(BK52="","",IF(BN$2="ID/Crachá","ID?",IF(BK$3="Função","Função?",(BK52*$F52)*(1+IF($E52&lt;parametros!$I$3,parametros!$I$13,IF($E52&lt;parametros!$J$3,parametros!$J$13,parametros!$K$13))))))))</f>
        <v/>
      </c>
      <c r="BM52" s="58"/>
      <c r="BN52" s="66" t="str">
        <f>IF(BK$1="","",IF($B52="","",IF(BM52="","",IF(BN$2="ID/Crachá","ID?",IF(BK$3="Função","Função?",(BM52*$F52)*((1+IF($E52&lt;parametros!$S$3,parametros!$S$13,IF($E52&lt;parametros!$T$3,parametros!$T$13,parametros!$U$13)))-'1_geral'!$F52))))))</f>
        <v/>
      </c>
      <c r="BP52" s="43"/>
      <c r="BQ52" s="64" t="str">
        <f>IF(BP$1="","",IF($B52="","",IF(BP52="","",IF(BS$2="ID/Crachá","ID?",IF(BP$3="Função","Função?",(BP52*$F52)*(1+IF($E52&lt;parametros!$I$3,parametros!$I$13,IF($E52&lt;parametros!$J$3,parametros!$J$13,parametros!$K$13))))))))</f>
        <v/>
      </c>
      <c r="BR52" s="58"/>
      <c r="BS52" s="66" t="str">
        <f>IF(BP$1="","",IF($B52="","",IF(BR52="","",IF(BS$2="ID/Crachá","ID?",IF(BP$3="Função","Função?",(BR52*$F52)*((1+IF($E52&lt;parametros!$S$3,parametros!$S$13,IF($E52&lt;parametros!$T$3,parametros!$T$13,parametros!$U$13)))-'1_geral'!$F52))))))</f>
        <v/>
      </c>
      <c r="BU52" s="43"/>
      <c r="BV52" s="64" t="str">
        <f>IF(BU$1="","",IF($B52="","",IF(BU52="","",IF(BX$2="ID/Crachá","ID?",IF(BU$3="Função","Função?",(BU52*$F52)*(1+IF($E52&lt;parametros!$I$3,parametros!$I$13,IF($E52&lt;parametros!$J$3,parametros!$J$13,parametros!$K$13))))))))</f>
        <v/>
      </c>
      <c r="BW52" s="58"/>
      <c r="BX52" s="66" t="str">
        <f>IF(BU$1="","",IF($B52="","",IF(BW52="","",IF(BX$2="ID/Crachá","ID?",IF(BU$3="Função","Função?",(BW52*$F52)*((1+IF($E52&lt;parametros!$S$3,parametros!$S$13,IF($E52&lt;parametros!$T$3,parametros!$T$13,parametros!$U$13)))-'1_geral'!$F52))))))</f>
        <v/>
      </c>
      <c r="BZ52" s="43"/>
      <c r="CA52" s="64" t="str">
        <f>IF(BZ$1="","",IF($B52="","",IF(BZ52="","",IF(CC$2="ID/Crachá","ID?",IF(BZ$3="Função","Função?",(BZ52*$F52)*(1+IF($E52&lt;parametros!$I$3,parametros!$I$13,IF($E52&lt;parametros!$J$3,parametros!$J$13,parametros!$K$13))))))))</f>
        <v/>
      </c>
      <c r="CB52" s="58"/>
      <c r="CC52" s="66" t="str">
        <f>IF(BZ$1="","",IF($B52="","",IF(CB52="","",IF(CC$2="ID/Crachá","ID?",IF(BZ$3="Função","Função?",(CB52*$F52)*((1+IF($E52&lt;parametros!$S$3,parametros!$S$13,IF($E52&lt;parametros!$T$3,parametros!$T$13,parametros!$U$13)))-'1_geral'!$F52))))))</f>
        <v/>
      </c>
      <c r="CE52" s="43"/>
      <c r="CF52" s="64" t="str">
        <f>IF(CE$1="","",IF($B52="","",IF(CE52="","",IF(CH$2="ID/Crachá","ID?",IF(CE$3="Função","Função?",(CE52*$F52)*(1+IF($E52&lt;parametros!$I$3,parametros!$I$13,IF($E52&lt;parametros!$J$3,parametros!$J$13,parametros!$K$13))))))))</f>
        <v/>
      </c>
      <c r="CG52" s="58"/>
      <c r="CH52" s="66" t="str">
        <f>IF(CE$1="","",IF($B52="","",IF(CG52="","",IF(CH$2="ID/Crachá","ID?",IF(CE$3="Função","Função?",(CG52*$F52)*((1+IF($E52&lt;parametros!$S$3,parametros!$S$13,IF($E52&lt;parametros!$T$3,parametros!$T$13,parametros!$U$13)))-'1_geral'!$F52))))))</f>
        <v/>
      </c>
      <c r="CJ52" s="43"/>
      <c r="CK52" s="64" t="str">
        <f>IF(CJ$1="","",IF($B52="","",IF(CJ52="","",IF(CM$2="ID/Crachá","ID?",IF(CJ$3="Função","Função?",(CJ52*$F52)*(1+IF($E52&lt;parametros!$I$3,parametros!$I$13,IF($E52&lt;parametros!$J$3,parametros!$J$13,parametros!$K$13))))))))</f>
        <v/>
      </c>
      <c r="CL52" s="58"/>
      <c r="CM52" s="66" t="str">
        <f>IF(CJ$1="","",IF($B52="","",IF(CL52="","",IF(CM$2="ID/Crachá","ID?",IF(CJ$3="Função","Função?",(CL52*$F52)*((1+IF($E52&lt;parametros!$S$3,parametros!$S$13,IF($E52&lt;parametros!$T$3,parametros!$T$13,parametros!$U$13)))-'1_geral'!$F52))))))</f>
        <v/>
      </c>
      <c r="CO52" s="43"/>
      <c r="CP52" s="64" t="str">
        <f>IF(CO$1="","",IF($B52="","",IF(CO52="","",IF(CR$2="ID/Crachá","ID?",IF(CO$3="Função","Função?",(CO52*$F52)*(1+IF($E52&lt;parametros!$I$3,parametros!$I$13,IF($E52&lt;parametros!$J$3,parametros!$J$13,parametros!$K$13))))))))</f>
        <v/>
      </c>
      <c r="CQ52" s="58"/>
      <c r="CR52" s="66" t="str">
        <f>IF(CO$1="","",IF($B52="","",IF(CQ52="","",IF(CR$2="ID/Crachá","ID?",IF(CO$3="Função","Função?",(CQ52*$F52)*((1+IF($E52&lt;parametros!$S$3,parametros!$S$13,IF($E52&lt;parametros!$T$3,parametros!$T$13,parametros!$U$13)))-'1_geral'!$F52))))))</f>
        <v/>
      </c>
      <c r="CT52" s="43"/>
      <c r="CU52" s="64" t="str">
        <f>IF(CT$1="","",IF($B52="","",IF(CT52="","",IF(CW$2="ID/Crachá","ID?",IF(CT$3="Função","Função?",(CT52*$F52)*(1+IF($E52&lt;parametros!$I$3,parametros!$I$13,IF($E52&lt;parametros!$J$3,parametros!$J$13,parametros!$K$13))))))))</f>
        <v/>
      </c>
      <c r="CV52" s="58"/>
      <c r="CW52" s="66" t="str">
        <f>IF(CT$1="","",IF($B52="","",IF(CV52="","",IF(CW$2="ID/Crachá","ID?",IF(CT$3="Função","Função?",(CV52*$F52)*((1+IF($E52&lt;parametros!$S$3,parametros!$S$13,IF($E52&lt;parametros!$T$3,parametros!$T$13,parametros!$U$13)))-'1_geral'!$F52))))))</f>
        <v/>
      </c>
      <c r="CY52" s="43"/>
      <c r="CZ52" s="64" t="str">
        <f>IF(CY$1="","",IF($B52="","",IF(CY52="","",IF(DB$2="ID/Crachá","ID?",IF(CY$3="Função","Função?",(CY52*$F52)*(1+IF($E52&lt;parametros!$I$3,parametros!$I$13,IF($E52&lt;parametros!$J$3,parametros!$J$13,parametros!$K$13))))))))</f>
        <v/>
      </c>
      <c r="DA52" s="58"/>
      <c r="DB52" s="66" t="str">
        <f>IF(CY$1="","",IF($B52="","",IF(DA52="","",IF(DB$2="ID/Crachá","ID?",IF(CY$3="Função","Função?",(DA52*$F52)*((1+IF($E52&lt;parametros!$S$3,parametros!$S$13,IF($E52&lt;parametros!$T$3,parametros!$T$13,parametros!$U$13)))-'1_geral'!$F52))))))</f>
        <v/>
      </c>
      <c r="DD52" s="43"/>
      <c r="DE52" s="64" t="str">
        <f>IF(DD$1="","",IF($B52="","",IF(DD52="","",IF(DG$2="ID/Crachá","ID?",IF(DD$3="Função","Função?",(DD52*$F52)*(1+IF($E52&lt;parametros!$I$3,parametros!$I$13,IF($E52&lt;parametros!$J$3,parametros!$J$13,parametros!$K$13))))))))</f>
        <v/>
      </c>
      <c r="DF52" s="58"/>
      <c r="DG52" s="66" t="str">
        <f>IF(DD$1="","",IF($B52="","",IF(DF52="","",IF(DG$2="ID/Crachá","ID?",IF(DD$3="Função","Função?",(DF52*$F52)*((1+IF($E52&lt;parametros!$S$3,parametros!$S$13,IF($E52&lt;parametros!$T$3,parametros!$T$13,parametros!$U$13)))-'1_geral'!$F52))))))</f>
        <v/>
      </c>
      <c r="DI52" s="43"/>
      <c r="DJ52" s="64" t="str">
        <f>IF(DI$1="","",IF($B52="","",IF(DI52="","",IF(DL$2="ID/Crachá","ID?",IF(DI$3="Função","Função?",(DI52*$F52)*(1+IF($E52&lt;parametros!$I$3,parametros!$I$13,IF($E52&lt;parametros!$J$3,parametros!$J$13,parametros!$K$13))))))))</f>
        <v/>
      </c>
      <c r="DK52" s="58"/>
      <c r="DL52" s="66" t="str">
        <f>IF(DI$1="","",IF($B52="","",IF(DK52="","",IF(DL$2="ID/Crachá","ID?",IF(DI$3="Função","Função?",(DK52*$F52)*((1+IF($E52&lt;parametros!$S$3,parametros!$S$13,IF($E52&lt;parametros!$T$3,parametros!$T$13,parametros!$U$13)))-'1_geral'!$F52))))))</f>
        <v/>
      </c>
      <c r="DN52" s="43"/>
      <c r="DO52" s="64" t="str">
        <f>IF(DN$1="","",IF($B52="","",IF(DN52="","",IF(DQ$2="ID/Crachá","ID?",IF(DN$3="Função","Função?",(DN52*$F52)*(1+IF($E52&lt;parametros!$I$3,parametros!$I$13,IF($E52&lt;parametros!$J$3,parametros!$J$13,parametros!$K$13))))))))</f>
        <v/>
      </c>
      <c r="DP52" s="58"/>
      <c r="DQ52" s="66" t="str">
        <f>IF(DN$1="","",IF($B52="","",IF(DP52="","",IF(DQ$2="ID/Crachá","ID?",IF(DN$3="Função","Função?",(DP52*$F52)*((1+IF($E52&lt;parametros!$S$3,parametros!$S$13,IF($E52&lt;parametros!$T$3,parametros!$T$13,parametros!$U$13)))-'1_geral'!$F52))))))</f>
        <v/>
      </c>
      <c r="DS52" s="43"/>
      <c r="DT52" s="64" t="str">
        <f>IF(DS$1="","",IF($B52="","",IF(DS52="","",IF(DV$2="ID/Crachá","ID?",IF(DS$3="Função","Função?",(DS52*$F52)*(1+IF($E52&lt;parametros!$I$3,parametros!$I$13,IF($E52&lt;parametros!$J$3,parametros!$J$13,parametros!$K$13))))))))</f>
        <v/>
      </c>
      <c r="DU52" s="58"/>
      <c r="DV52" s="66" t="str">
        <f>IF(DS$1="","",IF($B52="","",IF(DU52="","",IF(DV$2="ID/Crachá","ID?",IF(DS$3="Função","Função?",(DU52*$F52)*((1+IF($E52&lt;parametros!$S$3,parametros!$S$13,IF($E52&lt;parametros!$T$3,parametros!$T$13,parametros!$U$13)))-'1_geral'!$F52))))))</f>
        <v/>
      </c>
      <c r="DX52" s="43"/>
      <c r="DY52" s="64" t="str">
        <f>IF(DX$1="","",IF($B52="","",IF(DX52="","",IF(EA$2="ID/Crachá","ID?",IF(DX$3="Função","Função?",(DX52*$F52)*(1+IF($E52&lt;parametros!$I$3,parametros!$I$13,IF($E52&lt;parametros!$J$3,parametros!$J$13,parametros!$K$13))))))))</f>
        <v/>
      </c>
      <c r="DZ52" s="58"/>
      <c r="EA52" s="66" t="str">
        <f>IF(DX$1="","",IF($B52="","",IF(DZ52="","",IF(EA$2="ID/Crachá","ID?",IF(DX$3="Função","Função?",(DZ52*$F52)*((1+IF($E52&lt;parametros!$S$3,parametros!$S$13,IF($E52&lt;parametros!$T$3,parametros!$T$13,parametros!$U$13)))-'1_geral'!$F52))))))</f>
        <v/>
      </c>
      <c r="EC52" s="43"/>
      <c r="ED52" s="64" t="str">
        <f>IF(EC$1="","",IF($B52="","",IF(EC52="","",IF(EF$2="ID/Crachá","ID?",IF(EC$3="Função","Função?",(EC52*$F52)*(1+IF($E52&lt;parametros!$I$3,parametros!$I$13,IF($E52&lt;parametros!$J$3,parametros!$J$13,parametros!$K$13))))))))</f>
        <v/>
      </c>
      <c r="EE52" s="58"/>
      <c r="EF52" s="66" t="str">
        <f>IF(EC$1="","",IF($B52="","",IF(EE52="","",IF(EF$2="ID/Crachá","ID?",IF(EC$3="Função","Função?",(EE52*$F52)*((1+IF($E52&lt;parametros!$S$3,parametros!$S$13,IF($E52&lt;parametros!$T$3,parametros!$T$13,parametros!$U$13)))-'1_geral'!$F52))))))</f>
        <v/>
      </c>
      <c r="EH52" s="43"/>
      <c r="EI52" s="64" t="str">
        <f>IF(EH$1="","",IF($B52="","",IF(EH52="","",IF(EK$2="ID/Crachá","ID?",IF(EH$3="Função","Função?",(EH52*$F52)*(1+IF($E52&lt;parametros!$I$3,parametros!$I$13,IF($E52&lt;parametros!$J$3,parametros!$J$13,parametros!$K$13))))))))</f>
        <v/>
      </c>
      <c r="EJ52" s="58"/>
      <c r="EK52" s="66" t="str">
        <f>IF(EH$1="","",IF($B52="","",IF(EJ52="","",IF(EK$2="ID/Crachá","ID?",IF(EH$3="Função","Função?",(EJ52*$F52)*((1+IF($E52&lt;parametros!$S$3,parametros!$S$13,IF($E52&lt;parametros!$T$3,parametros!$T$13,parametros!$U$13)))-'1_geral'!$F52))))))</f>
        <v/>
      </c>
      <c r="EM52" s="43"/>
      <c r="EN52" s="64" t="str">
        <f>IF(EM$1="","",IF($B52="","",IF(EM52="","",IF(EP$2="ID/Crachá","ID?",IF(EM$3="Função","Função?",(EM52*$F52)*(1+IF($E52&lt;parametros!$I$3,parametros!$I$13,IF($E52&lt;parametros!$J$3,parametros!$J$13,parametros!$K$13))))))))</f>
        <v/>
      </c>
      <c r="EO52" s="58"/>
      <c r="EP52" s="66" t="str">
        <f>IF(EM$1="","",IF($B52="","",IF(EO52="","",IF(EP$2="ID/Crachá","ID?",IF(EM$3="Função","Função?",(EO52*$F52)*((1+IF($E52&lt;parametros!$S$3,parametros!$S$13,IF($E52&lt;parametros!$T$3,parametros!$T$13,parametros!$U$13)))-'1_geral'!$F52))))))</f>
        <v/>
      </c>
      <c r="ER52" s="43"/>
      <c r="ES52" s="64" t="str">
        <f>IF(ER$1="","",IF($B52="","",IF(ER52="","",IF(EU$2="ID/Crachá","ID?",IF(ER$3="Função","Função?",(ER52*$F52)*(1+IF($E52&lt;parametros!$I$3,parametros!$I$13,IF($E52&lt;parametros!$J$3,parametros!$J$13,parametros!$K$13))))))))</f>
        <v/>
      </c>
      <c r="ET52" s="58"/>
      <c r="EU52" s="66" t="str">
        <f>IF(ER$1="","",IF($B52="","",IF(ET52="","",IF(EU$2="ID/Crachá","ID?",IF(ER$3="Função","Função?",(ET52*$F52)*((1+IF($E52&lt;parametros!$S$3,parametros!$S$13,IF($E52&lt;parametros!$T$3,parametros!$T$13,parametros!$U$13)))-'1_geral'!$F52))))))</f>
        <v/>
      </c>
      <c r="EW52" s="43"/>
      <c r="EX52" s="64" t="str">
        <f>IF(EW$1="","",IF($B52="","",IF(EW52="","",IF(EZ$2="ID/Crachá","ID?",IF(EW$3="Função","Função?",(EW52*$F52)*(1+IF($E52&lt;parametros!$I$3,parametros!$I$13,IF($E52&lt;parametros!$J$3,parametros!$J$13,parametros!$K$13))))))))</f>
        <v/>
      </c>
      <c r="EY52" s="58"/>
      <c r="EZ52" s="66" t="str">
        <f>IF(EW$1="","",IF($B52="","",IF(EY52="","",IF(EZ$2="ID/Crachá","ID?",IF(EW$3="Função","Função?",(EY52*$F52)*((1+IF($E52&lt;parametros!$S$3,parametros!$S$13,IF($E52&lt;parametros!$T$3,parametros!$T$13,parametros!$U$13)))-'1_geral'!$F52))))))</f>
        <v/>
      </c>
      <c r="FB52" s="43"/>
      <c r="FC52" s="64" t="str">
        <f>IF(FB$1="","",IF($B52="","",IF(FB52="","",IF(FE$2="ID/Crachá","ID?",IF(FB$3="Função","Função?",(FB52*$F52)*(1+IF($E52&lt;parametros!$I$3,parametros!$I$13,IF($E52&lt;parametros!$J$3,parametros!$J$13,parametros!$K$13))))))))</f>
        <v/>
      </c>
      <c r="FD52" s="58"/>
      <c r="FE52" s="66" t="str">
        <f>IF(FB$1="","",IF($B52="","",IF(FD52="","",IF(FE$2="ID/Crachá","ID?",IF(FB$3="Função","Função?",(FD52*$F52)*((1+IF($E52&lt;parametros!$S$3,parametros!$S$13,IF($E52&lt;parametros!$T$3,parametros!$T$13,parametros!$U$13)))-'1_geral'!$F52))))))</f>
        <v/>
      </c>
      <c r="FG52" s="81" t="str">
        <f t="shared" si="8"/>
        <v/>
      </c>
      <c r="FH52" s="103" t="str">
        <f t="shared" si="13"/>
        <v/>
      </c>
      <c r="FI52" s="73" t="str">
        <f t="shared" si="9"/>
        <v/>
      </c>
      <c r="FJ52" s="85" t="str">
        <f t="shared" si="14"/>
        <v/>
      </c>
      <c r="FK52" s="255" t="str">
        <f t="shared" si="10"/>
        <v/>
      </c>
      <c r="FL52" s="1"/>
    </row>
    <row r="53" spans="1:168" ht="15" customHeight="1" x14ac:dyDescent="0.25">
      <c r="A53" s="325" t="str">
        <f>IF('1_geral'!D53="","",'1_geral'!A53)</f>
        <v/>
      </c>
      <c r="B53" s="114" t="str">
        <f>IF('1_geral'!D53="","",'1_geral'!D53)</f>
        <v/>
      </c>
      <c r="C53" s="349" t="str">
        <f>IF(B53="","",1/VLOOKUP('1_geral'!G53,apoio!P:X,9,0))</f>
        <v/>
      </c>
      <c r="D53" s="351" t="str">
        <f>IF(B53="","",'1_geral'!J53)</f>
        <v/>
      </c>
      <c r="E53" s="473" t="str">
        <f>IF(B53="","",'1_geral'!M53*'1_geral'!L53)</f>
        <v/>
      </c>
      <c r="F53" s="351" t="str">
        <f>IF(B53="","",D53*E53*C53*'1_geral'!N53)</f>
        <v/>
      </c>
      <c r="G53" s="351" t="str">
        <f t="shared" si="5"/>
        <v/>
      </c>
      <c r="H53" s="61" t="str">
        <f t="shared" si="6"/>
        <v/>
      </c>
      <c r="I53" s="350" t="str">
        <f t="shared" si="7"/>
        <v/>
      </c>
      <c r="J53" s="67" t="str">
        <f t="shared" si="11"/>
        <v/>
      </c>
      <c r="K53" s="61" t="str">
        <f t="shared" si="12"/>
        <v/>
      </c>
      <c r="M53" s="63"/>
      <c r="N53" s="31" t="str">
        <f>IF(M$1="","",IF($B53="","",IF(M53="","",IF(P$2="ID/Crachá","ID?",IF(M$3="Função","Função?",(M53*$F53)*(1+IF($E53&lt;parametros!$I$3,parametros!$I$13,IF($E53&lt;parametros!$J$3,parametros!$J$13,parametros!$K$13))))))))</f>
        <v/>
      </c>
      <c r="O53" s="57"/>
      <c r="P53" s="31" t="str">
        <f>IF(M$1="","",IF($B53="","",IF(O53="","",IF(P$2="ID/Crachá","ID?",IF(M$3="Função","Função?",(O53*$F53)*((1+IF($E53&lt;parametros!$S$3,parametros!$S$13,IF($E53&lt;parametros!$T$3,parametros!$T$13,parametros!$U$13)))-'1_geral'!$F53))))))</f>
        <v/>
      </c>
      <c r="R53" s="63"/>
      <c r="S53" s="31" t="str">
        <f>IF(R$1="","",IF($B53="","",IF(R53="","",IF(U$2="ID/Crachá","ID?",IF(R$3="Função","Função?",(R53*$F53)*(1+IF($E53&lt;parametros!$I$3,parametros!$I$13,IF($E53&lt;parametros!$J$3,parametros!$J$13,parametros!$K$13))))))))</f>
        <v/>
      </c>
      <c r="T53" s="57"/>
      <c r="U53" s="31" t="str">
        <f>IF(R$1="","",IF($B53="","",IF(T53="","",IF(U$2="ID/Crachá","ID?",IF(R$3="Função","Função?",(T53*$F53)*((1+IF($E53&lt;parametros!$S$3,parametros!$S$13,IF($E53&lt;parametros!$T$3,parametros!$T$13,parametros!$U$13)))-'1_geral'!$F53))))))</f>
        <v/>
      </c>
      <c r="W53" s="63"/>
      <c r="X53" s="31" t="str">
        <f>IF(W$1="","",IF($B53="","",IF(W53="","",IF(Z$2="ID/Crachá","ID?",IF(W$3="Função","Função?",(W53*$F53)*(1+IF($E53&lt;parametros!$I$3,parametros!$I$13,IF($E53&lt;parametros!$J$3,parametros!$J$13,parametros!$K$13))))))))</f>
        <v/>
      </c>
      <c r="Y53" s="57"/>
      <c r="Z53" s="31" t="str">
        <f>IF(W$1="","",IF($B53="","",IF(Y53="","",IF(Z$2="ID/Crachá","ID?",IF(W$3="Função","Função?",(Y53*$F53)*((1+IF($E53&lt;parametros!$S$3,parametros!$S$13,IF($E53&lt;parametros!$T$3,parametros!$T$13,parametros!$U$13)))-'1_geral'!$F53))))))</f>
        <v/>
      </c>
      <c r="AB53" s="63"/>
      <c r="AC53" s="31" t="str">
        <f>IF(AB$1="","",IF($B53="","",IF(AB53="","",IF(AE$2="ID/Crachá","ID?",IF(AB$3="Função","Função?",(AB53*$F53)*(1+IF($E53&lt;parametros!$I$3,parametros!$I$13,IF($E53&lt;parametros!$J$3,parametros!$J$13,parametros!$K$13))))))))</f>
        <v/>
      </c>
      <c r="AD53" s="57"/>
      <c r="AE53" s="31" t="str">
        <f>IF(AB$1="","",IF($B53="","",IF(AD53="","",IF(AE$2="ID/Crachá","ID?",IF(AB$3="Função","Função?",(AD53*$F53)*((1+IF($E53&lt;parametros!$S$3,parametros!$S$13,IF($E53&lt;parametros!$T$3,parametros!$T$13,parametros!$U$13)))-'1_geral'!$F53))))))</f>
        <v/>
      </c>
      <c r="AG53" s="63"/>
      <c r="AH53" s="31" t="str">
        <f>IF(AG$1="","",IF($B53="","",IF(AG53="","",IF(AJ$2="ID/Crachá","ID?",IF(AG$3="Função","Função?",(AG53*$F53)*(1+IF($E53&lt;parametros!$I$3,parametros!$I$13,IF($E53&lt;parametros!$J$3,parametros!$J$13,parametros!$K$13))))))))</f>
        <v/>
      </c>
      <c r="AI53" s="57"/>
      <c r="AJ53" s="31" t="str">
        <f>IF(AG$1="","",IF($B53="","",IF(AI53="","",IF(AJ$2="ID/Crachá","ID?",IF(AG$3="Função","Função?",(AI53*$F53)*((1+IF($E53&lt;parametros!$S$3,parametros!$S$13,IF($E53&lt;parametros!$T$3,parametros!$T$13,parametros!$U$13)))-'1_geral'!$F53))))))</f>
        <v/>
      </c>
      <c r="AL53" s="63"/>
      <c r="AM53" s="31" t="str">
        <f>IF(AL$1="","",IF($B53="","",IF(AL53="","",IF(AO$2="ID/Crachá","ID?",IF(AL$3="Função","Função?",(AL53*$F53)*(1+IF($E53&lt;parametros!$I$3,parametros!$I$13,IF($E53&lt;parametros!$J$3,parametros!$J$13,parametros!$K$13))))))))</f>
        <v/>
      </c>
      <c r="AN53" s="57"/>
      <c r="AO53" s="31" t="str">
        <f>IF(AL$1="","",IF($B53="","",IF(AN53="","",IF(AO$2="ID/Crachá","ID?",IF(AL$3="Função","Função?",(AN53*$F53)*((1+IF($E53&lt;parametros!$S$3,parametros!$S$13,IF($E53&lt;parametros!$T$3,parametros!$T$13,parametros!$U$13)))-'1_geral'!$F53))))))</f>
        <v/>
      </c>
      <c r="AQ53" s="63"/>
      <c r="AR53" s="31" t="str">
        <f>IF(AQ$1="","",IF($B53="","",IF(AQ53="","",IF(AT$2="ID/Crachá","ID?",IF(AQ$3="Função","Função?",(AQ53*$F53)*(1+IF($E53&lt;parametros!$I$3,parametros!$I$13,IF($E53&lt;parametros!$J$3,parametros!$J$13,parametros!$K$13))))))))</f>
        <v/>
      </c>
      <c r="AS53" s="57"/>
      <c r="AT53" s="31" t="str">
        <f>IF(AQ$1="","",IF($B53="","",IF(AS53="","",IF(AT$2="ID/Crachá","ID?",IF(AQ$3="Função","Função?",(AS53*$F53)*((1+IF($E53&lt;parametros!$S$3,parametros!$S$13,IF($E53&lt;parametros!$T$3,parametros!$T$13,parametros!$U$13)))-'1_geral'!$F53))))))</f>
        <v/>
      </c>
      <c r="AV53" s="63"/>
      <c r="AW53" s="31" t="str">
        <f>IF(AV$1="","",IF($B53="","",IF(AV53="","",IF(AY$2="ID/Crachá","ID?",IF(AV$3="Função","Função?",(AV53*$F53)*(1+IF($E53&lt;parametros!$I$3,parametros!$I$13,IF($E53&lt;parametros!$J$3,parametros!$J$13,parametros!$K$13))))))))</f>
        <v/>
      </c>
      <c r="AX53" s="57"/>
      <c r="AY53" s="31" t="str">
        <f>IF(AV$1="","",IF($B53="","",IF(AX53="","",IF(AY$2="ID/Crachá","ID?",IF(AV$3="Função","Função?",(AX53*$F53)*((1+IF($E53&lt;parametros!$S$3,parametros!$S$13,IF($E53&lt;parametros!$T$3,parametros!$T$13,parametros!$U$13)))-'1_geral'!$F53))))))</f>
        <v/>
      </c>
      <c r="BA53" s="63"/>
      <c r="BB53" s="31" t="str">
        <f>IF(BA$1="","",IF($B53="","",IF(BA53="","",IF(BD$2="ID/Crachá","ID?",IF(BA$3="Função","Função?",(BA53*$F53)*(1+IF($E53&lt;parametros!$I$3,parametros!$I$13,IF($E53&lt;parametros!$J$3,parametros!$J$13,parametros!$K$13))))))))</f>
        <v/>
      </c>
      <c r="BC53" s="57"/>
      <c r="BD53" s="31" t="str">
        <f>IF(BA$1="","",IF($B53="","",IF(BC53="","",IF(BD$2="ID/Crachá","ID?",IF(BA$3="Função","Função?",(BC53*$F53)*((1+IF($E53&lt;parametros!$S$3,parametros!$S$13,IF($E53&lt;parametros!$T$3,parametros!$T$13,parametros!$U$13)))-'1_geral'!$F53))))))</f>
        <v/>
      </c>
      <c r="BF53" s="63"/>
      <c r="BG53" s="31" t="str">
        <f>IF(BF$1="","",IF($B53="","",IF(BF53="","",IF(BI$2="ID/Crachá","ID?",IF(BF$3="Função","Função?",(BF53*$F53)*(1+IF($E53&lt;parametros!$I$3,parametros!$I$13,IF($E53&lt;parametros!$J$3,parametros!$J$13,parametros!$K$13))))))))</f>
        <v/>
      </c>
      <c r="BH53" s="57"/>
      <c r="BI53" s="31" t="str">
        <f>IF(BF$1="","",IF($B53="","",IF(BH53="","",IF(BI$2="ID/Crachá","ID?",IF(BF$3="Função","Função?",(BH53*$F53)*((1+IF($E53&lt;parametros!$S$3,parametros!$S$13,IF($E53&lt;parametros!$T$3,parametros!$T$13,parametros!$U$13)))-'1_geral'!$F53))))))</f>
        <v/>
      </c>
      <c r="BK53" s="63"/>
      <c r="BL53" s="31" t="str">
        <f>IF(BK$1="","",IF($B53="","",IF(BK53="","",IF(BN$2="ID/Crachá","ID?",IF(BK$3="Função","Função?",(BK53*$F53)*(1+IF($E53&lt;parametros!$I$3,parametros!$I$13,IF($E53&lt;parametros!$J$3,parametros!$J$13,parametros!$K$13))))))))</f>
        <v/>
      </c>
      <c r="BM53" s="57"/>
      <c r="BN53" s="31" t="str">
        <f>IF(BK$1="","",IF($B53="","",IF(BM53="","",IF(BN$2="ID/Crachá","ID?",IF(BK$3="Função","Função?",(BM53*$F53)*((1+IF($E53&lt;parametros!$S$3,parametros!$S$13,IF($E53&lt;parametros!$T$3,parametros!$T$13,parametros!$U$13)))-'1_geral'!$F53))))))</f>
        <v/>
      </c>
      <c r="BP53" s="63"/>
      <c r="BQ53" s="31" t="str">
        <f>IF(BP$1="","",IF($B53="","",IF(BP53="","",IF(BS$2="ID/Crachá","ID?",IF(BP$3="Função","Função?",(BP53*$F53)*(1+IF($E53&lt;parametros!$I$3,parametros!$I$13,IF($E53&lt;parametros!$J$3,parametros!$J$13,parametros!$K$13))))))))</f>
        <v/>
      </c>
      <c r="BR53" s="57"/>
      <c r="BS53" s="31" t="str">
        <f>IF(BP$1="","",IF($B53="","",IF(BR53="","",IF(BS$2="ID/Crachá","ID?",IF(BP$3="Função","Função?",(BR53*$F53)*((1+IF($E53&lt;parametros!$S$3,parametros!$S$13,IF($E53&lt;parametros!$T$3,parametros!$T$13,parametros!$U$13)))-'1_geral'!$F53))))))</f>
        <v/>
      </c>
      <c r="BU53" s="63"/>
      <c r="BV53" s="31" t="str">
        <f>IF(BU$1="","",IF($B53="","",IF(BU53="","",IF(BX$2="ID/Crachá","ID?",IF(BU$3="Função","Função?",(BU53*$F53)*(1+IF($E53&lt;parametros!$I$3,parametros!$I$13,IF($E53&lt;parametros!$J$3,parametros!$J$13,parametros!$K$13))))))))</f>
        <v/>
      </c>
      <c r="BW53" s="57"/>
      <c r="BX53" s="31" t="str">
        <f>IF(BU$1="","",IF($B53="","",IF(BW53="","",IF(BX$2="ID/Crachá","ID?",IF(BU$3="Função","Função?",(BW53*$F53)*((1+IF($E53&lt;parametros!$S$3,parametros!$S$13,IF($E53&lt;parametros!$T$3,parametros!$T$13,parametros!$U$13)))-'1_geral'!$F53))))))</f>
        <v/>
      </c>
      <c r="BZ53" s="63"/>
      <c r="CA53" s="31" t="str">
        <f>IF(BZ$1="","",IF($B53="","",IF(BZ53="","",IF(CC$2="ID/Crachá","ID?",IF(BZ$3="Função","Função?",(BZ53*$F53)*(1+IF($E53&lt;parametros!$I$3,parametros!$I$13,IF($E53&lt;parametros!$J$3,parametros!$J$13,parametros!$K$13))))))))</f>
        <v/>
      </c>
      <c r="CB53" s="57"/>
      <c r="CC53" s="31" t="str">
        <f>IF(BZ$1="","",IF($B53="","",IF(CB53="","",IF(CC$2="ID/Crachá","ID?",IF(BZ$3="Função","Função?",(CB53*$F53)*((1+IF($E53&lt;parametros!$S$3,parametros!$S$13,IF($E53&lt;parametros!$T$3,parametros!$T$13,parametros!$U$13)))-'1_geral'!$F53))))))</f>
        <v/>
      </c>
      <c r="CE53" s="63"/>
      <c r="CF53" s="31" t="str">
        <f>IF(CE$1="","",IF($B53="","",IF(CE53="","",IF(CH$2="ID/Crachá","ID?",IF(CE$3="Função","Função?",(CE53*$F53)*(1+IF($E53&lt;parametros!$I$3,parametros!$I$13,IF($E53&lt;parametros!$J$3,parametros!$J$13,parametros!$K$13))))))))</f>
        <v/>
      </c>
      <c r="CG53" s="57"/>
      <c r="CH53" s="31" t="str">
        <f>IF(CE$1="","",IF($B53="","",IF(CG53="","",IF(CH$2="ID/Crachá","ID?",IF(CE$3="Função","Função?",(CG53*$F53)*((1+IF($E53&lt;parametros!$S$3,parametros!$S$13,IF($E53&lt;parametros!$T$3,parametros!$T$13,parametros!$U$13)))-'1_geral'!$F53))))))</f>
        <v/>
      </c>
      <c r="CJ53" s="63"/>
      <c r="CK53" s="31" t="str">
        <f>IF(CJ$1="","",IF($B53="","",IF(CJ53="","",IF(CM$2="ID/Crachá","ID?",IF(CJ$3="Função","Função?",(CJ53*$F53)*(1+IF($E53&lt;parametros!$I$3,parametros!$I$13,IF($E53&lt;parametros!$J$3,parametros!$J$13,parametros!$K$13))))))))</f>
        <v/>
      </c>
      <c r="CL53" s="57"/>
      <c r="CM53" s="31" t="str">
        <f>IF(CJ$1="","",IF($B53="","",IF(CL53="","",IF(CM$2="ID/Crachá","ID?",IF(CJ$3="Função","Função?",(CL53*$F53)*((1+IF($E53&lt;parametros!$S$3,parametros!$S$13,IF($E53&lt;parametros!$T$3,parametros!$T$13,parametros!$U$13)))-'1_geral'!$F53))))))</f>
        <v/>
      </c>
      <c r="CO53" s="63"/>
      <c r="CP53" s="31" t="str">
        <f>IF(CO$1="","",IF($B53="","",IF(CO53="","",IF(CR$2="ID/Crachá","ID?",IF(CO$3="Função","Função?",(CO53*$F53)*(1+IF($E53&lt;parametros!$I$3,parametros!$I$13,IF($E53&lt;parametros!$J$3,parametros!$J$13,parametros!$K$13))))))))</f>
        <v/>
      </c>
      <c r="CQ53" s="57"/>
      <c r="CR53" s="31" t="str">
        <f>IF(CO$1="","",IF($B53="","",IF(CQ53="","",IF(CR$2="ID/Crachá","ID?",IF(CO$3="Função","Função?",(CQ53*$F53)*((1+IF($E53&lt;parametros!$S$3,parametros!$S$13,IF($E53&lt;parametros!$T$3,parametros!$T$13,parametros!$U$13)))-'1_geral'!$F53))))))</f>
        <v/>
      </c>
      <c r="CT53" s="63"/>
      <c r="CU53" s="31" t="str">
        <f>IF(CT$1="","",IF($B53="","",IF(CT53="","",IF(CW$2="ID/Crachá","ID?",IF(CT$3="Função","Função?",(CT53*$F53)*(1+IF($E53&lt;parametros!$I$3,parametros!$I$13,IF($E53&lt;parametros!$J$3,parametros!$J$13,parametros!$K$13))))))))</f>
        <v/>
      </c>
      <c r="CV53" s="57"/>
      <c r="CW53" s="31" t="str">
        <f>IF(CT$1="","",IF($B53="","",IF(CV53="","",IF(CW$2="ID/Crachá","ID?",IF(CT$3="Função","Função?",(CV53*$F53)*((1+IF($E53&lt;parametros!$S$3,parametros!$S$13,IF($E53&lt;parametros!$T$3,parametros!$T$13,parametros!$U$13)))-'1_geral'!$F53))))))</f>
        <v/>
      </c>
      <c r="CY53" s="63"/>
      <c r="CZ53" s="31" t="str">
        <f>IF(CY$1="","",IF($B53="","",IF(CY53="","",IF(DB$2="ID/Crachá","ID?",IF(CY$3="Função","Função?",(CY53*$F53)*(1+IF($E53&lt;parametros!$I$3,parametros!$I$13,IF($E53&lt;parametros!$J$3,parametros!$J$13,parametros!$K$13))))))))</f>
        <v/>
      </c>
      <c r="DA53" s="57"/>
      <c r="DB53" s="31" t="str">
        <f>IF(CY$1="","",IF($B53="","",IF(DA53="","",IF(DB$2="ID/Crachá","ID?",IF(CY$3="Função","Função?",(DA53*$F53)*((1+IF($E53&lt;parametros!$S$3,parametros!$S$13,IF($E53&lt;parametros!$T$3,parametros!$T$13,parametros!$U$13)))-'1_geral'!$F53))))))</f>
        <v/>
      </c>
      <c r="DD53" s="63"/>
      <c r="DE53" s="31" t="str">
        <f>IF(DD$1="","",IF($B53="","",IF(DD53="","",IF(DG$2="ID/Crachá","ID?",IF(DD$3="Função","Função?",(DD53*$F53)*(1+IF($E53&lt;parametros!$I$3,parametros!$I$13,IF($E53&lt;parametros!$J$3,parametros!$J$13,parametros!$K$13))))))))</f>
        <v/>
      </c>
      <c r="DF53" s="57"/>
      <c r="DG53" s="31" t="str">
        <f>IF(DD$1="","",IF($B53="","",IF(DF53="","",IF(DG$2="ID/Crachá","ID?",IF(DD$3="Função","Função?",(DF53*$F53)*((1+IF($E53&lt;parametros!$S$3,parametros!$S$13,IF($E53&lt;parametros!$T$3,parametros!$T$13,parametros!$U$13)))-'1_geral'!$F53))))))</f>
        <v/>
      </c>
      <c r="DI53" s="63"/>
      <c r="DJ53" s="31" t="str">
        <f>IF(DI$1="","",IF($B53="","",IF(DI53="","",IF(DL$2="ID/Crachá","ID?",IF(DI$3="Função","Função?",(DI53*$F53)*(1+IF($E53&lt;parametros!$I$3,parametros!$I$13,IF($E53&lt;parametros!$J$3,parametros!$J$13,parametros!$K$13))))))))</f>
        <v/>
      </c>
      <c r="DK53" s="57"/>
      <c r="DL53" s="31" t="str">
        <f>IF(DI$1="","",IF($B53="","",IF(DK53="","",IF(DL$2="ID/Crachá","ID?",IF(DI$3="Função","Função?",(DK53*$F53)*((1+IF($E53&lt;parametros!$S$3,parametros!$S$13,IF($E53&lt;parametros!$T$3,parametros!$T$13,parametros!$U$13)))-'1_geral'!$F53))))))</f>
        <v/>
      </c>
      <c r="DN53" s="63"/>
      <c r="DO53" s="31" t="str">
        <f>IF(DN$1="","",IF($B53="","",IF(DN53="","",IF(DQ$2="ID/Crachá","ID?",IF(DN$3="Função","Função?",(DN53*$F53)*(1+IF($E53&lt;parametros!$I$3,parametros!$I$13,IF($E53&lt;parametros!$J$3,parametros!$J$13,parametros!$K$13))))))))</f>
        <v/>
      </c>
      <c r="DP53" s="57"/>
      <c r="DQ53" s="31" t="str">
        <f>IF(DN$1="","",IF($B53="","",IF(DP53="","",IF(DQ$2="ID/Crachá","ID?",IF(DN$3="Função","Função?",(DP53*$F53)*((1+IF($E53&lt;parametros!$S$3,parametros!$S$13,IF($E53&lt;parametros!$T$3,parametros!$T$13,parametros!$U$13)))-'1_geral'!$F53))))))</f>
        <v/>
      </c>
      <c r="DS53" s="63"/>
      <c r="DT53" s="31" t="str">
        <f>IF(DS$1="","",IF($B53="","",IF(DS53="","",IF(DV$2="ID/Crachá","ID?",IF(DS$3="Função","Função?",(DS53*$F53)*(1+IF($E53&lt;parametros!$I$3,parametros!$I$13,IF($E53&lt;parametros!$J$3,parametros!$J$13,parametros!$K$13))))))))</f>
        <v/>
      </c>
      <c r="DU53" s="57"/>
      <c r="DV53" s="31" t="str">
        <f>IF(DS$1="","",IF($B53="","",IF(DU53="","",IF(DV$2="ID/Crachá","ID?",IF(DS$3="Função","Função?",(DU53*$F53)*((1+IF($E53&lt;parametros!$S$3,parametros!$S$13,IF($E53&lt;parametros!$T$3,parametros!$T$13,parametros!$U$13)))-'1_geral'!$F53))))))</f>
        <v/>
      </c>
      <c r="DX53" s="63"/>
      <c r="DY53" s="31" t="str">
        <f>IF(DX$1="","",IF($B53="","",IF(DX53="","",IF(EA$2="ID/Crachá","ID?",IF(DX$3="Função","Função?",(DX53*$F53)*(1+IF($E53&lt;parametros!$I$3,parametros!$I$13,IF($E53&lt;parametros!$J$3,parametros!$J$13,parametros!$K$13))))))))</f>
        <v/>
      </c>
      <c r="DZ53" s="57"/>
      <c r="EA53" s="31" t="str">
        <f>IF(DX$1="","",IF($B53="","",IF(DZ53="","",IF(EA$2="ID/Crachá","ID?",IF(DX$3="Função","Função?",(DZ53*$F53)*((1+IF($E53&lt;parametros!$S$3,parametros!$S$13,IF($E53&lt;parametros!$T$3,parametros!$T$13,parametros!$U$13)))-'1_geral'!$F53))))))</f>
        <v/>
      </c>
      <c r="EC53" s="63"/>
      <c r="ED53" s="31" t="str">
        <f>IF(EC$1="","",IF($B53="","",IF(EC53="","",IF(EF$2="ID/Crachá","ID?",IF(EC$3="Função","Função?",(EC53*$F53)*(1+IF($E53&lt;parametros!$I$3,parametros!$I$13,IF($E53&lt;parametros!$J$3,parametros!$J$13,parametros!$K$13))))))))</f>
        <v/>
      </c>
      <c r="EE53" s="57"/>
      <c r="EF53" s="31" t="str">
        <f>IF(EC$1="","",IF($B53="","",IF(EE53="","",IF(EF$2="ID/Crachá","ID?",IF(EC$3="Função","Função?",(EE53*$F53)*((1+IF($E53&lt;parametros!$S$3,parametros!$S$13,IF($E53&lt;parametros!$T$3,parametros!$T$13,parametros!$U$13)))-'1_geral'!$F53))))))</f>
        <v/>
      </c>
      <c r="EH53" s="63"/>
      <c r="EI53" s="31" t="str">
        <f>IF(EH$1="","",IF($B53="","",IF(EH53="","",IF(EK$2="ID/Crachá","ID?",IF(EH$3="Função","Função?",(EH53*$F53)*(1+IF($E53&lt;parametros!$I$3,parametros!$I$13,IF($E53&lt;parametros!$J$3,parametros!$J$13,parametros!$K$13))))))))</f>
        <v/>
      </c>
      <c r="EJ53" s="57"/>
      <c r="EK53" s="31" t="str">
        <f>IF(EH$1="","",IF($B53="","",IF(EJ53="","",IF(EK$2="ID/Crachá","ID?",IF(EH$3="Função","Função?",(EJ53*$F53)*((1+IF($E53&lt;parametros!$S$3,parametros!$S$13,IF($E53&lt;parametros!$T$3,parametros!$T$13,parametros!$U$13)))-'1_geral'!$F53))))))</f>
        <v/>
      </c>
      <c r="EM53" s="63"/>
      <c r="EN53" s="31" t="str">
        <f>IF(EM$1="","",IF($B53="","",IF(EM53="","",IF(EP$2="ID/Crachá","ID?",IF(EM$3="Função","Função?",(EM53*$F53)*(1+IF($E53&lt;parametros!$I$3,parametros!$I$13,IF($E53&lt;parametros!$J$3,parametros!$J$13,parametros!$K$13))))))))</f>
        <v/>
      </c>
      <c r="EO53" s="57"/>
      <c r="EP53" s="31" t="str">
        <f>IF(EM$1="","",IF($B53="","",IF(EO53="","",IF(EP$2="ID/Crachá","ID?",IF(EM$3="Função","Função?",(EO53*$F53)*((1+IF($E53&lt;parametros!$S$3,parametros!$S$13,IF($E53&lt;parametros!$T$3,parametros!$T$13,parametros!$U$13)))-'1_geral'!$F53))))))</f>
        <v/>
      </c>
      <c r="ER53" s="63"/>
      <c r="ES53" s="31" t="str">
        <f>IF(ER$1="","",IF($B53="","",IF(ER53="","",IF(EU$2="ID/Crachá","ID?",IF(ER$3="Função","Função?",(ER53*$F53)*(1+IF($E53&lt;parametros!$I$3,parametros!$I$13,IF($E53&lt;parametros!$J$3,parametros!$J$13,parametros!$K$13))))))))</f>
        <v/>
      </c>
      <c r="ET53" s="57"/>
      <c r="EU53" s="31" t="str">
        <f>IF(ER$1="","",IF($B53="","",IF(ET53="","",IF(EU$2="ID/Crachá","ID?",IF(ER$3="Função","Função?",(ET53*$F53)*((1+IF($E53&lt;parametros!$S$3,parametros!$S$13,IF($E53&lt;parametros!$T$3,parametros!$T$13,parametros!$U$13)))-'1_geral'!$F53))))))</f>
        <v/>
      </c>
      <c r="EW53" s="63"/>
      <c r="EX53" s="31" t="str">
        <f>IF(EW$1="","",IF($B53="","",IF(EW53="","",IF(EZ$2="ID/Crachá","ID?",IF(EW$3="Função","Função?",(EW53*$F53)*(1+IF($E53&lt;parametros!$I$3,parametros!$I$13,IF($E53&lt;parametros!$J$3,parametros!$J$13,parametros!$K$13))))))))</f>
        <v/>
      </c>
      <c r="EY53" s="57"/>
      <c r="EZ53" s="31" t="str">
        <f>IF(EW$1="","",IF($B53="","",IF(EY53="","",IF(EZ$2="ID/Crachá","ID?",IF(EW$3="Função","Função?",(EY53*$F53)*((1+IF($E53&lt;parametros!$S$3,parametros!$S$13,IF($E53&lt;parametros!$T$3,parametros!$T$13,parametros!$U$13)))-'1_geral'!$F53))))))</f>
        <v/>
      </c>
      <c r="FB53" s="63"/>
      <c r="FC53" s="31" t="str">
        <f>IF(FB$1="","",IF($B53="","",IF(FB53="","",IF(FE$2="ID/Crachá","ID?",IF(FB$3="Função","Função?",(FB53*$F53)*(1+IF($E53&lt;parametros!$I$3,parametros!$I$13,IF($E53&lt;parametros!$J$3,parametros!$J$13,parametros!$K$13))))))))</f>
        <v/>
      </c>
      <c r="FD53" s="57"/>
      <c r="FE53" s="31" t="str">
        <f>IF(FB$1="","",IF($B53="","",IF(FD53="","",IF(FE$2="ID/Crachá","ID?",IF(FB$3="Função","Função?",(FD53*$F53)*((1+IF($E53&lt;parametros!$S$3,parametros!$S$13,IF($E53&lt;parametros!$T$3,parametros!$T$13,parametros!$U$13)))-'1_geral'!$F53))))))</f>
        <v/>
      </c>
      <c r="FG53" s="80" t="str">
        <f t="shared" si="8"/>
        <v/>
      </c>
      <c r="FH53" s="102" t="str">
        <f t="shared" si="13"/>
        <v/>
      </c>
      <c r="FI53" s="31" t="str">
        <f t="shared" si="9"/>
        <v/>
      </c>
      <c r="FJ53" s="84" t="str">
        <f t="shared" si="14"/>
        <v/>
      </c>
      <c r="FK53" s="239" t="str">
        <f t="shared" si="10"/>
        <v/>
      </c>
      <c r="FL53" s="1"/>
    </row>
    <row r="54" spans="1:168" ht="15" customHeight="1" x14ac:dyDescent="0.25">
      <c r="A54" s="348" t="str">
        <f>IF('1_geral'!D54="","",'1_geral'!A54)</f>
        <v/>
      </c>
      <c r="B54" s="274" t="str">
        <f>IF('1_geral'!D54="","",'1_geral'!D54)</f>
        <v/>
      </c>
      <c r="C54" s="349" t="str">
        <f>IF(B54="","",1/VLOOKUP('1_geral'!G54,apoio!P:X,9,0))</f>
        <v/>
      </c>
      <c r="D54" s="266" t="str">
        <f>IF(B54="","",'1_geral'!J54)</f>
        <v/>
      </c>
      <c r="E54" s="472" t="str">
        <f>IF(B54="","",'1_geral'!M54*'1_geral'!L54)</f>
        <v/>
      </c>
      <c r="F54" s="266" t="str">
        <f>IF(B54="","",D54*E54*C54*'1_geral'!N54)</f>
        <v/>
      </c>
      <c r="G54" s="266" t="str">
        <f t="shared" si="5"/>
        <v/>
      </c>
      <c r="H54" s="60" t="str">
        <f t="shared" si="6"/>
        <v/>
      </c>
      <c r="I54" s="350" t="str">
        <f t="shared" si="7"/>
        <v/>
      </c>
      <c r="J54" s="65" t="str">
        <f t="shared" si="11"/>
        <v/>
      </c>
      <c r="K54" s="60" t="str">
        <f t="shared" si="12"/>
        <v/>
      </c>
      <c r="M54" s="43"/>
      <c r="N54" s="64" t="str">
        <f>IF(M$1="","",IF($B54="","",IF(M54="","",IF(P$2="ID/Crachá","ID?",IF(M$3="Função","Função?",(M54*$F54)*(1+IF($E54&lt;parametros!$I$3,parametros!$I$13,IF($E54&lt;parametros!$J$3,parametros!$J$13,parametros!$K$13))))))))</f>
        <v/>
      </c>
      <c r="O54" s="58"/>
      <c r="P54" s="66" t="str">
        <f>IF(M$1="","",IF($B54="","",IF(O54="","",IF(P$2="ID/Crachá","ID?",IF(M$3="Função","Função?",(O54*$F54)*((1+IF($E54&lt;parametros!$S$3,parametros!$S$13,IF($E54&lt;parametros!$T$3,parametros!$T$13,parametros!$U$13)))-'1_geral'!$F54))))))</f>
        <v/>
      </c>
      <c r="R54" s="43"/>
      <c r="S54" s="64" t="str">
        <f>IF(R$1="","",IF($B54="","",IF(R54="","",IF(U$2="ID/Crachá","ID?",IF(R$3="Função","Função?",(R54*$F54)*(1+IF($E54&lt;parametros!$I$3,parametros!$I$13,IF($E54&lt;parametros!$J$3,parametros!$J$13,parametros!$K$13))))))))</f>
        <v/>
      </c>
      <c r="T54" s="58"/>
      <c r="U54" s="66" t="str">
        <f>IF(R$1="","",IF($B54="","",IF(T54="","",IF(U$2="ID/Crachá","ID?",IF(R$3="Função","Função?",(T54*$F54)*((1+IF($E54&lt;parametros!$S$3,parametros!$S$13,IF($E54&lt;parametros!$T$3,parametros!$T$13,parametros!$U$13)))-'1_geral'!$F54))))))</f>
        <v/>
      </c>
      <c r="W54" s="43"/>
      <c r="X54" s="64" t="str">
        <f>IF(W$1="","",IF($B54="","",IF(W54="","",IF(Z$2="ID/Crachá","ID?",IF(W$3="Função","Função?",(W54*$F54)*(1+IF($E54&lt;parametros!$I$3,parametros!$I$13,IF($E54&lt;parametros!$J$3,parametros!$J$13,parametros!$K$13))))))))</f>
        <v/>
      </c>
      <c r="Y54" s="58"/>
      <c r="Z54" s="66" t="str">
        <f>IF(W$1="","",IF($B54="","",IF(Y54="","",IF(Z$2="ID/Crachá","ID?",IF(W$3="Função","Função?",(Y54*$F54)*((1+IF($E54&lt;parametros!$S$3,parametros!$S$13,IF($E54&lt;parametros!$T$3,parametros!$T$13,parametros!$U$13)))-'1_geral'!$F54))))))</f>
        <v/>
      </c>
      <c r="AB54" s="43"/>
      <c r="AC54" s="64" t="str">
        <f>IF(AB$1="","",IF($B54="","",IF(AB54="","",IF(AE$2="ID/Crachá","ID?",IF(AB$3="Função","Função?",(AB54*$F54)*(1+IF($E54&lt;parametros!$I$3,parametros!$I$13,IF($E54&lt;parametros!$J$3,parametros!$J$13,parametros!$K$13))))))))</f>
        <v/>
      </c>
      <c r="AD54" s="58"/>
      <c r="AE54" s="66" t="str">
        <f>IF(AB$1="","",IF($B54="","",IF(AD54="","",IF(AE$2="ID/Crachá","ID?",IF(AB$3="Função","Função?",(AD54*$F54)*((1+IF($E54&lt;parametros!$S$3,parametros!$S$13,IF($E54&lt;parametros!$T$3,parametros!$T$13,parametros!$U$13)))-'1_geral'!$F54))))))</f>
        <v/>
      </c>
      <c r="AG54" s="43"/>
      <c r="AH54" s="64" t="str">
        <f>IF(AG$1="","",IF($B54="","",IF(AG54="","",IF(AJ$2="ID/Crachá","ID?",IF(AG$3="Função","Função?",(AG54*$F54)*(1+IF($E54&lt;parametros!$I$3,parametros!$I$13,IF($E54&lt;parametros!$J$3,parametros!$J$13,parametros!$K$13))))))))</f>
        <v/>
      </c>
      <c r="AI54" s="58"/>
      <c r="AJ54" s="66" t="str">
        <f>IF(AG$1="","",IF($B54="","",IF(AI54="","",IF(AJ$2="ID/Crachá","ID?",IF(AG$3="Função","Função?",(AI54*$F54)*((1+IF($E54&lt;parametros!$S$3,parametros!$S$13,IF($E54&lt;parametros!$T$3,parametros!$T$13,parametros!$U$13)))-'1_geral'!$F54))))))</f>
        <v/>
      </c>
      <c r="AL54" s="43"/>
      <c r="AM54" s="64" t="str">
        <f>IF(AL$1="","",IF($B54="","",IF(AL54="","",IF(AO$2="ID/Crachá","ID?",IF(AL$3="Função","Função?",(AL54*$F54)*(1+IF($E54&lt;parametros!$I$3,parametros!$I$13,IF($E54&lt;parametros!$J$3,parametros!$J$13,parametros!$K$13))))))))</f>
        <v/>
      </c>
      <c r="AN54" s="58"/>
      <c r="AO54" s="66" t="str">
        <f>IF(AL$1="","",IF($B54="","",IF(AN54="","",IF(AO$2="ID/Crachá","ID?",IF(AL$3="Função","Função?",(AN54*$F54)*((1+IF($E54&lt;parametros!$S$3,parametros!$S$13,IF($E54&lt;parametros!$T$3,parametros!$T$13,parametros!$U$13)))-'1_geral'!$F54))))))</f>
        <v/>
      </c>
      <c r="AQ54" s="43"/>
      <c r="AR54" s="64" t="str">
        <f>IF(AQ$1="","",IF($B54="","",IF(AQ54="","",IF(AT$2="ID/Crachá","ID?",IF(AQ$3="Função","Função?",(AQ54*$F54)*(1+IF($E54&lt;parametros!$I$3,parametros!$I$13,IF($E54&lt;parametros!$J$3,parametros!$J$13,parametros!$K$13))))))))</f>
        <v/>
      </c>
      <c r="AS54" s="58"/>
      <c r="AT54" s="66" t="str">
        <f>IF(AQ$1="","",IF($B54="","",IF(AS54="","",IF(AT$2="ID/Crachá","ID?",IF(AQ$3="Função","Função?",(AS54*$F54)*((1+IF($E54&lt;parametros!$S$3,parametros!$S$13,IF($E54&lt;parametros!$T$3,parametros!$T$13,parametros!$U$13)))-'1_geral'!$F54))))))</f>
        <v/>
      </c>
      <c r="AV54" s="43"/>
      <c r="AW54" s="64" t="str">
        <f>IF(AV$1="","",IF($B54="","",IF(AV54="","",IF(AY$2="ID/Crachá","ID?",IF(AV$3="Função","Função?",(AV54*$F54)*(1+IF($E54&lt;parametros!$I$3,parametros!$I$13,IF($E54&lt;parametros!$J$3,parametros!$J$13,parametros!$K$13))))))))</f>
        <v/>
      </c>
      <c r="AX54" s="58"/>
      <c r="AY54" s="66" t="str">
        <f>IF(AV$1="","",IF($B54="","",IF(AX54="","",IF(AY$2="ID/Crachá","ID?",IF(AV$3="Função","Função?",(AX54*$F54)*((1+IF($E54&lt;parametros!$S$3,parametros!$S$13,IF($E54&lt;parametros!$T$3,parametros!$T$13,parametros!$U$13)))-'1_geral'!$F54))))))</f>
        <v/>
      </c>
      <c r="BA54" s="43"/>
      <c r="BB54" s="64" t="str">
        <f>IF(BA$1="","",IF($B54="","",IF(BA54="","",IF(BD$2="ID/Crachá","ID?",IF(BA$3="Função","Função?",(BA54*$F54)*(1+IF($E54&lt;parametros!$I$3,parametros!$I$13,IF($E54&lt;parametros!$J$3,parametros!$J$13,parametros!$K$13))))))))</f>
        <v/>
      </c>
      <c r="BC54" s="58"/>
      <c r="BD54" s="66" t="str">
        <f>IF(BA$1="","",IF($B54="","",IF(BC54="","",IF(BD$2="ID/Crachá","ID?",IF(BA$3="Função","Função?",(BC54*$F54)*((1+IF($E54&lt;parametros!$S$3,parametros!$S$13,IF($E54&lt;parametros!$T$3,parametros!$T$13,parametros!$U$13)))-'1_geral'!$F54))))))</f>
        <v/>
      </c>
      <c r="BF54" s="43"/>
      <c r="BG54" s="64" t="str">
        <f>IF(BF$1="","",IF($B54="","",IF(BF54="","",IF(BI$2="ID/Crachá","ID?",IF(BF$3="Função","Função?",(BF54*$F54)*(1+IF($E54&lt;parametros!$I$3,parametros!$I$13,IF($E54&lt;parametros!$J$3,parametros!$J$13,parametros!$K$13))))))))</f>
        <v/>
      </c>
      <c r="BH54" s="58"/>
      <c r="BI54" s="66" t="str">
        <f>IF(BF$1="","",IF($B54="","",IF(BH54="","",IF(BI$2="ID/Crachá","ID?",IF(BF$3="Função","Função?",(BH54*$F54)*((1+IF($E54&lt;parametros!$S$3,parametros!$S$13,IF($E54&lt;parametros!$T$3,parametros!$T$13,parametros!$U$13)))-'1_geral'!$F54))))))</f>
        <v/>
      </c>
      <c r="BK54" s="43"/>
      <c r="BL54" s="64" t="str">
        <f>IF(BK$1="","",IF($B54="","",IF(BK54="","",IF(BN$2="ID/Crachá","ID?",IF(BK$3="Função","Função?",(BK54*$F54)*(1+IF($E54&lt;parametros!$I$3,parametros!$I$13,IF($E54&lt;parametros!$J$3,parametros!$J$13,parametros!$K$13))))))))</f>
        <v/>
      </c>
      <c r="BM54" s="58"/>
      <c r="BN54" s="66" t="str">
        <f>IF(BK$1="","",IF($B54="","",IF(BM54="","",IF(BN$2="ID/Crachá","ID?",IF(BK$3="Função","Função?",(BM54*$F54)*((1+IF($E54&lt;parametros!$S$3,parametros!$S$13,IF($E54&lt;parametros!$T$3,parametros!$T$13,parametros!$U$13)))-'1_geral'!$F54))))))</f>
        <v/>
      </c>
      <c r="BP54" s="43"/>
      <c r="BQ54" s="64" t="str">
        <f>IF(BP$1="","",IF($B54="","",IF(BP54="","",IF(BS$2="ID/Crachá","ID?",IF(BP$3="Função","Função?",(BP54*$F54)*(1+IF($E54&lt;parametros!$I$3,parametros!$I$13,IF($E54&lt;parametros!$J$3,parametros!$J$13,parametros!$K$13))))))))</f>
        <v/>
      </c>
      <c r="BR54" s="58"/>
      <c r="BS54" s="66" t="str">
        <f>IF(BP$1="","",IF($B54="","",IF(BR54="","",IF(BS$2="ID/Crachá","ID?",IF(BP$3="Função","Função?",(BR54*$F54)*((1+IF($E54&lt;parametros!$S$3,parametros!$S$13,IF($E54&lt;parametros!$T$3,parametros!$T$13,parametros!$U$13)))-'1_geral'!$F54))))))</f>
        <v/>
      </c>
      <c r="BU54" s="43"/>
      <c r="BV54" s="64" t="str">
        <f>IF(BU$1="","",IF($B54="","",IF(BU54="","",IF(BX$2="ID/Crachá","ID?",IF(BU$3="Função","Função?",(BU54*$F54)*(1+IF($E54&lt;parametros!$I$3,parametros!$I$13,IF($E54&lt;parametros!$J$3,parametros!$J$13,parametros!$K$13))))))))</f>
        <v/>
      </c>
      <c r="BW54" s="58"/>
      <c r="BX54" s="66" t="str">
        <f>IF(BU$1="","",IF($B54="","",IF(BW54="","",IF(BX$2="ID/Crachá","ID?",IF(BU$3="Função","Função?",(BW54*$F54)*((1+IF($E54&lt;parametros!$S$3,parametros!$S$13,IF($E54&lt;parametros!$T$3,parametros!$T$13,parametros!$U$13)))-'1_geral'!$F54))))))</f>
        <v/>
      </c>
      <c r="BZ54" s="43"/>
      <c r="CA54" s="64" t="str">
        <f>IF(BZ$1="","",IF($B54="","",IF(BZ54="","",IF(CC$2="ID/Crachá","ID?",IF(BZ$3="Função","Função?",(BZ54*$F54)*(1+IF($E54&lt;parametros!$I$3,parametros!$I$13,IF($E54&lt;parametros!$J$3,parametros!$J$13,parametros!$K$13))))))))</f>
        <v/>
      </c>
      <c r="CB54" s="58"/>
      <c r="CC54" s="66" t="str">
        <f>IF(BZ$1="","",IF($B54="","",IF(CB54="","",IF(CC$2="ID/Crachá","ID?",IF(BZ$3="Função","Função?",(CB54*$F54)*((1+IF($E54&lt;parametros!$S$3,parametros!$S$13,IF($E54&lt;parametros!$T$3,parametros!$T$13,parametros!$U$13)))-'1_geral'!$F54))))))</f>
        <v/>
      </c>
      <c r="CE54" s="43"/>
      <c r="CF54" s="64" t="str">
        <f>IF(CE$1="","",IF($B54="","",IF(CE54="","",IF(CH$2="ID/Crachá","ID?",IF(CE$3="Função","Função?",(CE54*$F54)*(1+IF($E54&lt;parametros!$I$3,parametros!$I$13,IF($E54&lt;parametros!$J$3,parametros!$J$13,parametros!$K$13))))))))</f>
        <v/>
      </c>
      <c r="CG54" s="58"/>
      <c r="CH54" s="66" t="str">
        <f>IF(CE$1="","",IF($B54="","",IF(CG54="","",IF(CH$2="ID/Crachá","ID?",IF(CE$3="Função","Função?",(CG54*$F54)*((1+IF($E54&lt;parametros!$S$3,parametros!$S$13,IF($E54&lt;parametros!$T$3,parametros!$T$13,parametros!$U$13)))-'1_geral'!$F54))))))</f>
        <v/>
      </c>
      <c r="CJ54" s="43"/>
      <c r="CK54" s="64" t="str">
        <f>IF(CJ$1="","",IF($B54="","",IF(CJ54="","",IF(CM$2="ID/Crachá","ID?",IF(CJ$3="Função","Função?",(CJ54*$F54)*(1+IF($E54&lt;parametros!$I$3,parametros!$I$13,IF($E54&lt;parametros!$J$3,parametros!$J$13,parametros!$K$13))))))))</f>
        <v/>
      </c>
      <c r="CL54" s="58"/>
      <c r="CM54" s="66" t="str">
        <f>IF(CJ$1="","",IF($B54="","",IF(CL54="","",IF(CM$2="ID/Crachá","ID?",IF(CJ$3="Função","Função?",(CL54*$F54)*((1+IF($E54&lt;parametros!$S$3,parametros!$S$13,IF($E54&lt;parametros!$T$3,parametros!$T$13,parametros!$U$13)))-'1_geral'!$F54))))))</f>
        <v/>
      </c>
      <c r="CO54" s="43"/>
      <c r="CP54" s="64" t="str">
        <f>IF(CO$1="","",IF($B54="","",IF(CO54="","",IF(CR$2="ID/Crachá","ID?",IF(CO$3="Função","Função?",(CO54*$F54)*(1+IF($E54&lt;parametros!$I$3,parametros!$I$13,IF($E54&lt;parametros!$J$3,parametros!$J$13,parametros!$K$13))))))))</f>
        <v/>
      </c>
      <c r="CQ54" s="58"/>
      <c r="CR54" s="66" t="str">
        <f>IF(CO$1="","",IF($B54="","",IF(CQ54="","",IF(CR$2="ID/Crachá","ID?",IF(CO$3="Função","Função?",(CQ54*$F54)*((1+IF($E54&lt;parametros!$S$3,parametros!$S$13,IF($E54&lt;parametros!$T$3,parametros!$T$13,parametros!$U$13)))-'1_geral'!$F54))))))</f>
        <v/>
      </c>
      <c r="CT54" s="43"/>
      <c r="CU54" s="64" t="str">
        <f>IF(CT$1="","",IF($B54="","",IF(CT54="","",IF(CW$2="ID/Crachá","ID?",IF(CT$3="Função","Função?",(CT54*$F54)*(1+IF($E54&lt;parametros!$I$3,parametros!$I$13,IF($E54&lt;parametros!$J$3,parametros!$J$13,parametros!$K$13))))))))</f>
        <v/>
      </c>
      <c r="CV54" s="58"/>
      <c r="CW54" s="66" t="str">
        <f>IF(CT$1="","",IF($B54="","",IF(CV54="","",IF(CW$2="ID/Crachá","ID?",IF(CT$3="Função","Função?",(CV54*$F54)*((1+IF($E54&lt;parametros!$S$3,parametros!$S$13,IF($E54&lt;parametros!$T$3,parametros!$T$13,parametros!$U$13)))-'1_geral'!$F54))))))</f>
        <v/>
      </c>
      <c r="CY54" s="43"/>
      <c r="CZ54" s="64" t="str">
        <f>IF(CY$1="","",IF($B54="","",IF(CY54="","",IF(DB$2="ID/Crachá","ID?",IF(CY$3="Função","Função?",(CY54*$F54)*(1+IF($E54&lt;parametros!$I$3,parametros!$I$13,IF($E54&lt;parametros!$J$3,parametros!$J$13,parametros!$K$13))))))))</f>
        <v/>
      </c>
      <c r="DA54" s="58"/>
      <c r="DB54" s="66" t="str">
        <f>IF(CY$1="","",IF($B54="","",IF(DA54="","",IF(DB$2="ID/Crachá","ID?",IF(CY$3="Função","Função?",(DA54*$F54)*((1+IF($E54&lt;parametros!$S$3,parametros!$S$13,IF($E54&lt;parametros!$T$3,parametros!$T$13,parametros!$U$13)))-'1_geral'!$F54))))))</f>
        <v/>
      </c>
      <c r="DD54" s="43"/>
      <c r="DE54" s="64" t="str">
        <f>IF(DD$1="","",IF($B54="","",IF(DD54="","",IF(DG$2="ID/Crachá","ID?",IF(DD$3="Função","Função?",(DD54*$F54)*(1+IF($E54&lt;parametros!$I$3,parametros!$I$13,IF($E54&lt;parametros!$J$3,parametros!$J$13,parametros!$K$13))))))))</f>
        <v/>
      </c>
      <c r="DF54" s="58"/>
      <c r="DG54" s="66" t="str">
        <f>IF(DD$1="","",IF($B54="","",IF(DF54="","",IF(DG$2="ID/Crachá","ID?",IF(DD$3="Função","Função?",(DF54*$F54)*((1+IF($E54&lt;parametros!$S$3,parametros!$S$13,IF($E54&lt;parametros!$T$3,parametros!$T$13,parametros!$U$13)))-'1_geral'!$F54))))))</f>
        <v/>
      </c>
      <c r="DI54" s="43"/>
      <c r="DJ54" s="64" t="str">
        <f>IF(DI$1="","",IF($B54="","",IF(DI54="","",IF(DL$2="ID/Crachá","ID?",IF(DI$3="Função","Função?",(DI54*$F54)*(1+IF($E54&lt;parametros!$I$3,parametros!$I$13,IF($E54&lt;parametros!$J$3,parametros!$J$13,parametros!$K$13))))))))</f>
        <v/>
      </c>
      <c r="DK54" s="58"/>
      <c r="DL54" s="66" t="str">
        <f>IF(DI$1="","",IF($B54="","",IF(DK54="","",IF(DL$2="ID/Crachá","ID?",IF(DI$3="Função","Função?",(DK54*$F54)*((1+IF($E54&lt;parametros!$S$3,parametros!$S$13,IF($E54&lt;parametros!$T$3,parametros!$T$13,parametros!$U$13)))-'1_geral'!$F54))))))</f>
        <v/>
      </c>
      <c r="DN54" s="43"/>
      <c r="DO54" s="64" t="str">
        <f>IF(DN$1="","",IF($B54="","",IF(DN54="","",IF(DQ$2="ID/Crachá","ID?",IF(DN$3="Função","Função?",(DN54*$F54)*(1+IF($E54&lt;parametros!$I$3,parametros!$I$13,IF($E54&lt;parametros!$J$3,parametros!$J$13,parametros!$K$13))))))))</f>
        <v/>
      </c>
      <c r="DP54" s="58"/>
      <c r="DQ54" s="66" t="str">
        <f>IF(DN$1="","",IF($B54="","",IF(DP54="","",IF(DQ$2="ID/Crachá","ID?",IF(DN$3="Função","Função?",(DP54*$F54)*((1+IF($E54&lt;parametros!$S$3,parametros!$S$13,IF($E54&lt;parametros!$T$3,parametros!$T$13,parametros!$U$13)))-'1_geral'!$F54))))))</f>
        <v/>
      </c>
      <c r="DS54" s="43"/>
      <c r="DT54" s="64" t="str">
        <f>IF(DS$1="","",IF($B54="","",IF(DS54="","",IF(DV$2="ID/Crachá","ID?",IF(DS$3="Função","Função?",(DS54*$F54)*(1+IF($E54&lt;parametros!$I$3,parametros!$I$13,IF($E54&lt;parametros!$J$3,parametros!$J$13,parametros!$K$13))))))))</f>
        <v/>
      </c>
      <c r="DU54" s="58"/>
      <c r="DV54" s="66" t="str">
        <f>IF(DS$1="","",IF($B54="","",IF(DU54="","",IF(DV$2="ID/Crachá","ID?",IF(DS$3="Função","Função?",(DU54*$F54)*((1+IF($E54&lt;parametros!$S$3,parametros!$S$13,IF($E54&lt;parametros!$T$3,parametros!$T$13,parametros!$U$13)))-'1_geral'!$F54))))))</f>
        <v/>
      </c>
      <c r="DX54" s="43"/>
      <c r="DY54" s="64" t="str">
        <f>IF(DX$1="","",IF($B54="","",IF(DX54="","",IF(EA$2="ID/Crachá","ID?",IF(DX$3="Função","Função?",(DX54*$F54)*(1+IF($E54&lt;parametros!$I$3,parametros!$I$13,IF($E54&lt;parametros!$J$3,parametros!$J$13,parametros!$K$13))))))))</f>
        <v/>
      </c>
      <c r="DZ54" s="58"/>
      <c r="EA54" s="66" t="str">
        <f>IF(DX$1="","",IF($B54="","",IF(DZ54="","",IF(EA$2="ID/Crachá","ID?",IF(DX$3="Função","Função?",(DZ54*$F54)*((1+IF($E54&lt;parametros!$S$3,parametros!$S$13,IF($E54&lt;parametros!$T$3,parametros!$T$13,parametros!$U$13)))-'1_geral'!$F54))))))</f>
        <v/>
      </c>
      <c r="EC54" s="43"/>
      <c r="ED54" s="64" t="str">
        <f>IF(EC$1="","",IF($B54="","",IF(EC54="","",IF(EF$2="ID/Crachá","ID?",IF(EC$3="Função","Função?",(EC54*$F54)*(1+IF($E54&lt;parametros!$I$3,parametros!$I$13,IF($E54&lt;parametros!$J$3,parametros!$J$13,parametros!$K$13))))))))</f>
        <v/>
      </c>
      <c r="EE54" s="58"/>
      <c r="EF54" s="66" t="str">
        <f>IF(EC$1="","",IF($B54="","",IF(EE54="","",IF(EF$2="ID/Crachá","ID?",IF(EC$3="Função","Função?",(EE54*$F54)*((1+IF($E54&lt;parametros!$S$3,parametros!$S$13,IF($E54&lt;parametros!$T$3,parametros!$T$13,parametros!$U$13)))-'1_geral'!$F54))))))</f>
        <v/>
      </c>
      <c r="EH54" s="43"/>
      <c r="EI54" s="64" t="str">
        <f>IF(EH$1="","",IF($B54="","",IF(EH54="","",IF(EK$2="ID/Crachá","ID?",IF(EH$3="Função","Função?",(EH54*$F54)*(1+IF($E54&lt;parametros!$I$3,parametros!$I$13,IF($E54&lt;parametros!$J$3,parametros!$J$13,parametros!$K$13))))))))</f>
        <v/>
      </c>
      <c r="EJ54" s="58"/>
      <c r="EK54" s="66" t="str">
        <f>IF(EH$1="","",IF($B54="","",IF(EJ54="","",IF(EK$2="ID/Crachá","ID?",IF(EH$3="Função","Função?",(EJ54*$F54)*((1+IF($E54&lt;parametros!$S$3,parametros!$S$13,IF($E54&lt;parametros!$T$3,parametros!$T$13,parametros!$U$13)))-'1_geral'!$F54))))))</f>
        <v/>
      </c>
      <c r="EM54" s="43"/>
      <c r="EN54" s="64" t="str">
        <f>IF(EM$1="","",IF($B54="","",IF(EM54="","",IF(EP$2="ID/Crachá","ID?",IF(EM$3="Função","Função?",(EM54*$F54)*(1+IF($E54&lt;parametros!$I$3,parametros!$I$13,IF($E54&lt;parametros!$J$3,parametros!$J$13,parametros!$K$13))))))))</f>
        <v/>
      </c>
      <c r="EO54" s="58"/>
      <c r="EP54" s="66" t="str">
        <f>IF(EM$1="","",IF($B54="","",IF(EO54="","",IF(EP$2="ID/Crachá","ID?",IF(EM$3="Função","Função?",(EO54*$F54)*((1+IF($E54&lt;parametros!$S$3,parametros!$S$13,IF($E54&lt;parametros!$T$3,parametros!$T$13,parametros!$U$13)))-'1_geral'!$F54))))))</f>
        <v/>
      </c>
      <c r="ER54" s="43"/>
      <c r="ES54" s="64" t="str">
        <f>IF(ER$1="","",IF($B54="","",IF(ER54="","",IF(EU$2="ID/Crachá","ID?",IF(ER$3="Função","Função?",(ER54*$F54)*(1+IF($E54&lt;parametros!$I$3,parametros!$I$13,IF($E54&lt;parametros!$J$3,parametros!$J$13,parametros!$K$13))))))))</f>
        <v/>
      </c>
      <c r="ET54" s="58"/>
      <c r="EU54" s="66" t="str">
        <f>IF(ER$1="","",IF($B54="","",IF(ET54="","",IF(EU$2="ID/Crachá","ID?",IF(ER$3="Função","Função?",(ET54*$F54)*((1+IF($E54&lt;parametros!$S$3,parametros!$S$13,IF($E54&lt;parametros!$T$3,parametros!$T$13,parametros!$U$13)))-'1_geral'!$F54))))))</f>
        <v/>
      </c>
      <c r="EW54" s="43"/>
      <c r="EX54" s="64" t="str">
        <f>IF(EW$1="","",IF($B54="","",IF(EW54="","",IF(EZ$2="ID/Crachá","ID?",IF(EW$3="Função","Função?",(EW54*$F54)*(1+IF($E54&lt;parametros!$I$3,parametros!$I$13,IF($E54&lt;parametros!$J$3,parametros!$J$13,parametros!$K$13))))))))</f>
        <v/>
      </c>
      <c r="EY54" s="58"/>
      <c r="EZ54" s="66" t="str">
        <f>IF(EW$1="","",IF($B54="","",IF(EY54="","",IF(EZ$2="ID/Crachá","ID?",IF(EW$3="Função","Função?",(EY54*$F54)*((1+IF($E54&lt;parametros!$S$3,parametros!$S$13,IF($E54&lt;parametros!$T$3,parametros!$T$13,parametros!$U$13)))-'1_geral'!$F54))))))</f>
        <v/>
      </c>
      <c r="FB54" s="43"/>
      <c r="FC54" s="64" t="str">
        <f>IF(FB$1="","",IF($B54="","",IF(FB54="","",IF(FE$2="ID/Crachá","ID?",IF(FB$3="Função","Função?",(FB54*$F54)*(1+IF($E54&lt;parametros!$I$3,parametros!$I$13,IF($E54&lt;parametros!$J$3,parametros!$J$13,parametros!$K$13))))))))</f>
        <v/>
      </c>
      <c r="FD54" s="58"/>
      <c r="FE54" s="66" t="str">
        <f>IF(FB$1="","",IF($B54="","",IF(FD54="","",IF(FE$2="ID/Crachá","ID?",IF(FB$3="Função","Função?",(FD54*$F54)*((1+IF($E54&lt;parametros!$S$3,parametros!$S$13,IF($E54&lt;parametros!$T$3,parametros!$T$13,parametros!$U$13)))-'1_geral'!$F54))))))</f>
        <v/>
      </c>
      <c r="FG54" s="81" t="str">
        <f t="shared" si="8"/>
        <v/>
      </c>
      <c r="FH54" s="103" t="str">
        <f t="shared" si="13"/>
        <v/>
      </c>
      <c r="FI54" s="73" t="str">
        <f t="shared" si="9"/>
        <v/>
      </c>
      <c r="FJ54" s="85" t="str">
        <f t="shared" si="14"/>
        <v/>
      </c>
      <c r="FK54" s="255" t="str">
        <f t="shared" si="10"/>
        <v/>
      </c>
      <c r="FL54" s="1"/>
    </row>
    <row r="55" spans="1:168" ht="15" customHeight="1" x14ac:dyDescent="0.25">
      <c r="A55" s="325" t="str">
        <f>IF('1_geral'!D55="","",'1_geral'!A55)</f>
        <v/>
      </c>
      <c r="B55" s="114" t="str">
        <f>IF('1_geral'!D55="","",'1_geral'!D55)</f>
        <v/>
      </c>
      <c r="C55" s="349" t="str">
        <f>IF(B55="","",1/VLOOKUP('1_geral'!G55,apoio!P:X,9,0))</f>
        <v/>
      </c>
      <c r="D55" s="351" t="str">
        <f>IF(B55="","",'1_geral'!J55)</f>
        <v/>
      </c>
      <c r="E55" s="473" t="str">
        <f>IF(B55="","",'1_geral'!M55*'1_geral'!L55)</f>
        <v/>
      </c>
      <c r="F55" s="351" t="str">
        <f>IF(B55="","",D55*E55*C55*'1_geral'!N55)</f>
        <v/>
      </c>
      <c r="G55" s="351" t="str">
        <f t="shared" si="5"/>
        <v/>
      </c>
      <c r="H55" s="61" t="str">
        <f t="shared" si="6"/>
        <v/>
      </c>
      <c r="I55" s="350" t="str">
        <f t="shared" si="7"/>
        <v/>
      </c>
      <c r="J55" s="67" t="str">
        <f t="shared" si="11"/>
        <v/>
      </c>
      <c r="K55" s="61" t="str">
        <f t="shared" si="12"/>
        <v/>
      </c>
      <c r="M55" s="63"/>
      <c r="N55" s="31" t="str">
        <f>IF(M$1="","",IF($B55="","",IF(M55="","",IF(P$2="ID/Crachá","ID?",IF(M$3="Função","Função?",(M55*$F55)*(1+IF($E55&lt;parametros!$I$3,parametros!$I$13,IF($E55&lt;parametros!$J$3,parametros!$J$13,parametros!$K$13))))))))</f>
        <v/>
      </c>
      <c r="O55" s="57"/>
      <c r="P55" s="31" t="str">
        <f>IF(M$1="","",IF($B55="","",IF(O55="","",IF(P$2="ID/Crachá","ID?",IF(M$3="Função","Função?",(O55*$F55)*((1+IF($E55&lt;parametros!$S$3,parametros!$S$13,IF($E55&lt;parametros!$T$3,parametros!$T$13,parametros!$U$13)))-'1_geral'!$F55))))))</f>
        <v/>
      </c>
      <c r="R55" s="63"/>
      <c r="S55" s="31" t="str">
        <f>IF(R$1="","",IF($B55="","",IF(R55="","",IF(U$2="ID/Crachá","ID?",IF(R$3="Função","Função?",(R55*$F55)*(1+IF($E55&lt;parametros!$I$3,parametros!$I$13,IF($E55&lt;parametros!$J$3,parametros!$J$13,parametros!$K$13))))))))</f>
        <v/>
      </c>
      <c r="T55" s="57"/>
      <c r="U55" s="31" t="str">
        <f>IF(R$1="","",IF($B55="","",IF(T55="","",IF(U$2="ID/Crachá","ID?",IF(R$3="Função","Função?",(T55*$F55)*((1+IF($E55&lt;parametros!$S$3,parametros!$S$13,IF($E55&lt;parametros!$T$3,parametros!$T$13,parametros!$U$13)))-'1_geral'!$F55))))))</f>
        <v/>
      </c>
      <c r="W55" s="63"/>
      <c r="X55" s="31" t="str">
        <f>IF(W$1="","",IF($B55="","",IF(W55="","",IF(Z$2="ID/Crachá","ID?",IF(W$3="Função","Função?",(W55*$F55)*(1+IF($E55&lt;parametros!$I$3,parametros!$I$13,IF($E55&lt;parametros!$J$3,parametros!$J$13,parametros!$K$13))))))))</f>
        <v/>
      </c>
      <c r="Y55" s="57"/>
      <c r="Z55" s="31" t="str">
        <f>IF(W$1="","",IF($B55="","",IF(Y55="","",IF(Z$2="ID/Crachá","ID?",IF(W$3="Função","Função?",(Y55*$F55)*((1+IF($E55&lt;parametros!$S$3,parametros!$S$13,IF($E55&lt;parametros!$T$3,parametros!$T$13,parametros!$U$13)))-'1_geral'!$F55))))))</f>
        <v/>
      </c>
      <c r="AB55" s="63"/>
      <c r="AC55" s="31" t="str">
        <f>IF(AB$1="","",IF($B55="","",IF(AB55="","",IF(AE$2="ID/Crachá","ID?",IF(AB$3="Função","Função?",(AB55*$F55)*(1+IF($E55&lt;parametros!$I$3,parametros!$I$13,IF($E55&lt;parametros!$J$3,parametros!$J$13,parametros!$K$13))))))))</f>
        <v/>
      </c>
      <c r="AD55" s="57"/>
      <c r="AE55" s="31" t="str">
        <f>IF(AB$1="","",IF($B55="","",IF(AD55="","",IF(AE$2="ID/Crachá","ID?",IF(AB$3="Função","Função?",(AD55*$F55)*((1+IF($E55&lt;parametros!$S$3,parametros!$S$13,IF($E55&lt;parametros!$T$3,parametros!$T$13,parametros!$U$13)))-'1_geral'!$F55))))))</f>
        <v/>
      </c>
      <c r="AG55" s="63"/>
      <c r="AH55" s="31" t="str">
        <f>IF(AG$1="","",IF($B55="","",IF(AG55="","",IF(AJ$2="ID/Crachá","ID?",IF(AG$3="Função","Função?",(AG55*$F55)*(1+IF($E55&lt;parametros!$I$3,parametros!$I$13,IF($E55&lt;parametros!$J$3,parametros!$J$13,parametros!$K$13))))))))</f>
        <v/>
      </c>
      <c r="AI55" s="57"/>
      <c r="AJ55" s="31" t="str">
        <f>IF(AG$1="","",IF($B55="","",IF(AI55="","",IF(AJ$2="ID/Crachá","ID?",IF(AG$3="Função","Função?",(AI55*$F55)*((1+IF($E55&lt;parametros!$S$3,parametros!$S$13,IF($E55&lt;parametros!$T$3,parametros!$T$13,parametros!$U$13)))-'1_geral'!$F55))))))</f>
        <v/>
      </c>
      <c r="AL55" s="63"/>
      <c r="AM55" s="31" t="str">
        <f>IF(AL$1="","",IF($B55="","",IF(AL55="","",IF(AO$2="ID/Crachá","ID?",IF(AL$3="Função","Função?",(AL55*$F55)*(1+IF($E55&lt;parametros!$I$3,parametros!$I$13,IF($E55&lt;parametros!$J$3,parametros!$J$13,parametros!$K$13))))))))</f>
        <v/>
      </c>
      <c r="AN55" s="57"/>
      <c r="AO55" s="31" t="str">
        <f>IF(AL$1="","",IF($B55="","",IF(AN55="","",IF(AO$2="ID/Crachá","ID?",IF(AL$3="Função","Função?",(AN55*$F55)*((1+IF($E55&lt;parametros!$S$3,parametros!$S$13,IF($E55&lt;parametros!$T$3,parametros!$T$13,parametros!$U$13)))-'1_geral'!$F55))))))</f>
        <v/>
      </c>
      <c r="AQ55" s="63"/>
      <c r="AR55" s="31" t="str">
        <f>IF(AQ$1="","",IF($B55="","",IF(AQ55="","",IF(AT$2="ID/Crachá","ID?",IF(AQ$3="Função","Função?",(AQ55*$F55)*(1+IF($E55&lt;parametros!$I$3,parametros!$I$13,IF($E55&lt;parametros!$J$3,parametros!$J$13,parametros!$K$13))))))))</f>
        <v/>
      </c>
      <c r="AS55" s="57"/>
      <c r="AT55" s="31" t="str">
        <f>IF(AQ$1="","",IF($B55="","",IF(AS55="","",IF(AT$2="ID/Crachá","ID?",IF(AQ$3="Função","Função?",(AS55*$F55)*((1+IF($E55&lt;parametros!$S$3,parametros!$S$13,IF($E55&lt;parametros!$T$3,parametros!$T$13,parametros!$U$13)))-'1_geral'!$F55))))))</f>
        <v/>
      </c>
      <c r="AV55" s="63"/>
      <c r="AW55" s="31" t="str">
        <f>IF(AV$1="","",IF($B55="","",IF(AV55="","",IF(AY$2="ID/Crachá","ID?",IF(AV$3="Função","Função?",(AV55*$F55)*(1+IF($E55&lt;parametros!$I$3,parametros!$I$13,IF($E55&lt;parametros!$J$3,parametros!$J$13,parametros!$K$13))))))))</f>
        <v/>
      </c>
      <c r="AX55" s="57"/>
      <c r="AY55" s="31" t="str">
        <f>IF(AV$1="","",IF($B55="","",IF(AX55="","",IF(AY$2="ID/Crachá","ID?",IF(AV$3="Função","Função?",(AX55*$F55)*((1+IF($E55&lt;parametros!$S$3,parametros!$S$13,IF($E55&lt;parametros!$T$3,parametros!$T$13,parametros!$U$13)))-'1_geral'!$F55))))))</f>
        <v/>
      </c>
      <c r="BA55" s="63"/>
      <c r="BB55" s="31" t="str">
        <f>IF(BA$1="","",IF($B55="","",IF(BA55="","",IF(BD$2="ID/Crachá","ID?",IF(BA$3="Função","Função?",(BA55*$F55)*(1+IF($E55&lt;parametros!$I$3,parametros!$I$13,IF($E55&lt;parametros!$J$3,parametros!$J$13,parametros!$K$13))))))))</f>
        <v/>
      </c>
      <c r="BC55" s="57"/>
      <c r="BD55" s="31" t="str">
        <f>IF(BA$1="","",IF($B55="","",IF(BC55="","",IF(BD$2="ID/Crachá","ID?",IF(BA$3="Função","Função?",(BC55*$F55)*((1+IF($E55&lt;parametros!$S$3,parametros!$S$13,IF($E55&lt;parametros!$T$3,parametros!$T$13,parametros!$U$13)))-'1_geral'!$F55))))))</f>
        <v/>
      </c>
      <c r="BF55" s="63"/>
      <c r="BG55" s="31" t="str">
        <f>IF(BF$1="","",IF($B55="","",IF(BF55="","",IF(BI$2="ID/Crachá","ID?",IF(BF$3="Função","Função?",(BF55*$F55)*(1+IF($E55&lt;parametros!$I$3,parametros!$I$13,IF($E55&lt;parametros!$J$3,parametros!$J$13,parametros!$K$13))))))))</f>
        <v/>
      </c>
      <c r="BH55" s="57"/>
      <c r="BI55" s="31" t="str">
        <f>IF(BF$1="","",IF($B55="","",IF(BH55="","",IF(BI$2="ID/Crachá","ID?",IF(BF$3="Função","Função?",(BH55*$F55)*((1+IF($E55&lt;parametros!$S$3,parametros!$S$13,IF($E55&lt;parametros!$T$3,parametros!$T$13,parametros!$U$13)))-'1_geral'!$F55))))))</f>
        <v/>
      </c>
      <c r="BK55" s="63"/>
      <c r="BL55" s="31" t="str">
        <f>IF(BK$1="","",IF($B55="","",IF(BK55="","",IF(BN$2="ID/Crachá","ID?",IF(BK$3="Função","Função?",(BK55*$F55)*(1+IF($E55&lt;parametros!$I$3,parametros!$I$13,IF($E55&lt;parametros!$J$3,parametros!$J$13,parametros!$K$13))))))))</f>
        <v/>
      </c>
      <c r="BM55" s="57"/>
      <c r="BN55" s="31" t="str">
        <f>IF(BK$1="","",IF($B55="","",IF(BM55="","",IF(BN$2="ID/Crachá","ID?",IF(BK$3="Função","Função?",(BM55*$F55)*((1+IF($E55&lt;parametros!$S$3,parametros!$S$13,IF($E55&lt;parametros!$T$3,parametros!$T$13,parametros!$U$13)))-'1_geral'!$F55))))))</f>
        <v/>
      </c>
      <c r="BP55" s="63"/>
      <c r="BQ55" s="31" t="str">
        <f>IF(BP$1="","",IF($B55="","",IF(BP55="","",IF(BS$2="ID/Crachá","ID?",IF(BP$3="Função","Função?",(BP55*$F55)*(1+IF($E55&lt;parametros!$I$3,parametros!$I$13,IF($E55&lt;parametros!$J$3,parametros!$J$13,parametros!$K$13))))))))</f>
        <v/>
      </c>
      <c r="BR55" s="57"/>
      <c r="BS55" s="31" t="str">
        <f>IF(BP$1="","",IF($B55="","",IF(BR55="","",IF(BS$2="ID/Crachá","ID?",IF(BP$3="Função","Função?",(BR55*$F55)*((1+IF($E55&lt;parametros!$S$3,parametros!$S$13,IF($E55&lt;parametros!$T$3,parametros!$T$13,parametros!$U$13)))-'1_geral'!$F55))))))</f>
        <v/>
      </c>
      <c r="BU55" s="63"/>
      <c r="BV55" s="31" t="str">
        <f>IF(BU$1="","",IF($B55="","",IF(BU55="","",IF(BX$2="ID/Crachá","ID?",IF(BU$3="Função","Função?",(BU55*$F55)*(1+IF($E55&lt;parametros!$I$3,parametros!$I$13,IF($E55&lt;parametros!$J$3,parametros!$J$13,parametros!$K$13))))))))</f>
        <v/>
      </c>
      <c r="BW55" s="57"/>
      <c r="BX55" s="31" t="str">
        <f>IF(BU$1="","",IF($B55="","",IF(BW55="","",IF(BX$2="ID/Crachá","ID?",IF(BU$3="Função","Função?",(BW55*$F55)*((1+IF($E55&lt;parametros!$S$3,parametros!$S$13,IF($E55&lt;parametros!$T$3,parametros!$T$13,parametros!$U$13)))-'1_geral'!$F55))))))</f>
        <v/>
      </c>
      <c r="BZ55" s="63"/>
      <c r="CA55" s="31" t="str">
        <f>IF(BZ$1="","",IF($B55="","",IF(BZ55="","",IF(CC$2="ID/Crachá","ID?",IF(BZ$3="Função","Função?",(BZ55*$F55)*(1+IF($E55&lt;parametros!$I$3,parametros!$I$13,IF($E55&lt;parametros!$J$3,parametros!$J$13,parametros!$K$13))))))))</f>
        <v/>
      </c>
      <c r="CB55" s="57"/>
      <c r="CC55" s="31" t="str">
        <f>IF(BZ$1="","",IF($B55="","",IF(CB55="","",IF(CC$2="ID/Crachá","ID?",IF(BZ$3="Função","Função?",(CB55*$F55)*((1+IF($E55&lt;parametros!$S$3,parametros!$S$13,IF($E55&lt;parametros!$T$3,parametros!$T$13,parametros!$U$13)))-'1_geral'!$F55))))))</f>
        <v/>
      </c>
      <c r="CE55" s="63"/>
      <c r="CF55" s="31" t="str">
        <f>IF(CE$1="","",IF($B55="","",IF(CE55="","",IF(CH$2="ID/Crachá","ID?",IF(CE$3="Função","Função?",(CE55*$F55)*(1+IF($E55&lt;parametros!$I$3,parametros!$I$13,IF($E55&lt;parametros!$J$3,parametros!$J$13,parametros!$K$13))))))))</f>
        <v/>
      </c>
      <c r="CG55" s="57"/>
      <c r="CH55" s="31" t="str">
        <f>IF(CE$1="","",IF($B55="","",IF(CG55="","",IF(CH$2="ID/Crachá","ID?",IF(CE$3="Função","Função?",(CG55*$F55)*((1+IF($E55&lt;parametros!$S$3,parametros!$S$13,IF($E55&lt;parametros!$T$3,parametros!$T$13,parametros!$U$13)))-'1_geral'!$F55))))))</f>
        <v/>
      </c>
      <c r="CJ55" s="63"/>
      <c r="CK55" s="31" t="str">
        <f>IF(CJ$1="","",IF($B55="","",IF(CJ55="","",IF(CM$2="ID/Crachá","ID?",IF(CJ$3="Função","Função?",(CJ55*$F55)*(1+IF($E55&lt;parametros!$I$3,parametros!$I$13,IF($E55&lt;parametros!$J$3,parametros!$J$13,parametros!$K$13))))))))</f>
        <v/>
      </c>
      <c r="CL55" s="57"/>
      <c r="CM55" s="31" t="str">
        <f>IF(CJ$1="","",IF($B55="","",IF(CL55="","",IF(CM$2="ID/Crachá","ID?",IF(CJ$3="Função","Função?",(CL55*$F55)*((1+IF($E55&lt;parametros!$S$3,parametros!$S$13,IF($E55&lt;parametros!$T$3,parametros!$T$13,parametros!$U$13)))-'1_geral'!$F55))))))</f>
        <v/>
      </c>
      <c r="CO55" s="63"/>
      <c r="CP55" s="31" t="str">
        <f>IF(CO$1="","",IF($B55="","",IF(CO55="","",IF(CR$2="ID/Crachá","ID?",IF(CO$3="Função","Função?",(CO55*$F55)*(1+IF($E55&lt;parametros!$I$3,parametros!$I$13,IF($E55&lt;parametros!$J$3,parametros!$J$13,parametros!$K$13))))))))</f>
        <v/>
      </c>
      <c r="CQ55" s="57"/>
      <c r="CR55" s="31" t="str">
        <f>IF(CO$1="","",IF($B55="","",IF(CQ55="","",IF(CR$2="ID/Crachá","ID?",IF(CO$3="Função","Função?",(CQ55*$F55)*((1+IF($E55&lt;parametros!$S$3,parametros!$S$13,IF($E55&lt;parametros!$T$3,parametros!$T$13,parametros!$U$13)))-'1_geral'!$F55))))))</f>
        <v/>
      </c>
      <c r="CT55" s="63"/>
      <c r="CU55" s="31" t="str">
        <f>IF(CT$1="","",IF($B55="","",IF(CT55="","",IF(CW$2="ID/Crachá","ID?",IF(CT$3="Função","Função?",(CT55*$F55)*(1+IF($E55&lt;parametros!$I$3,parametros!$I$13,IF($E55&lt;parametros!$J$3,parametros!$J$13,parametros!$K$13))))))))</f>
        <v/>
      </c>
      <c r="CV55" s="57"/>
      <c r="CW55" s="31" t="str">
        <f>IF(CT$1="","",IF($B55="","",IF(CV55="","",IF(CW$2="ID/Crachá","ID?",IF(CT$3="Função","Função?",(CV55*$F55)*((1+IF($E55&lt;parametros!$S$3,parametros!$S$13,IF($E55&lt;parametros!$T$3,parametros!$T$13,parametros!$U$13)))-'1_geral'!$F55))))))</f>
        <v/>
      </c>
      <c r="CY55" s="63"/>
      <c r="CZ55" s="31" t="str">
        <f>IF(CY$1="","",IF($B55="","",IF(CY55="","",IF(DB$2="ID/Crachá","ID?",IF(CY$3="Função","Função?",(CY55*$F55)*(1+IF($E55&lt;parametros!$I$3,parametros!$I$13,IF($E55&lt;parametros!$J$3,parametros!$J$13,parametros!$K$13))))))))</f>
        <v/>
      </c>
      <c r="DA55" s="57"/>
      <c r="DB55" s="31" t="str">
        <f>IF(CY$1="","",IF($B55="","",IF(DA55="","",IF(DB$2="ID/Crachá","ID?",IF(CY$3="Função","Função?",(DA55*$F55)*((1+IF($E55&lt;parametros!$S$3,parametros!$S$13,IF($E55&lt;parametros!$T$3,parametros!$T$13,parametros!$U$13)))-'1_geral'!$F55))))))</f>
        <v/>
      </c>
      <c r="DD55" s="63"/>
      <c r="DE55" s="31" t="str">
        <f>IF(DD$1="","",IF($B55="","",IF(DD55="","",IF(DG$2="ID/Crachá","ID?",IF(DD$3="Função","Função?",(DD55*$F55)*(1+IF($E55&lt;parametros!$I$3,parametros!$I$13,IF($E55&lt;parametros!$J$3,parametros!$J$13,parametros!$K$13))))))))</f>
        <v/>
      </c>
      <c r="DF55" s="57"/>
      <c r="DG55" s="31" t="str">
        <f>IF(DD$1="","",IF($B55="","",IF(DF55="","",IF(DG$2="ID/Crachá","ID?",IF(DD$3="Função","Função?",(DF55*$F55)*((1+IF($E55&lt;parametros!$S$3,parametros!$S$13,IF($E55&lt;parametros!$T$3,parametros!$T$13,parametros!$U$13)))-'1_geral'!$F55))))))</f>
        <v/>
      </c>
      <c r="DI55" s="63"/>
      <c r="DJ55" s="31" t="str">
        <f>IF(DI$1="","",IF($B55="","",IF(DI55="","",IF(DL$2="ID/Crachá","ID?",IF(DI$3="Função","Função?",(DI55*$F55)*(1+IF($E55&lt;parametros!$I$3,parametros!$I$13,IF($E55&lt;parametros!$J$3,parametros!$J$13,parametros!$K$13))))))))</f>
        <v/>
      </c>
      <c r="DK55" s="57"/>
      <c r="DL55" s="31" t="str">
        <f>IF(DI$1="","",IF($B55="","",IF(DK55="","",IF(DL$2="ID/Crachá","ID?",IF(DI$3="Função","Função?",(DK55*$F55)*((1+IF($E55&lt;parametros!$S$3,parametros!$S$13,IF($E55&lt;parametros!$T$3,parametros!$T$13,parametros!$U$13)))-'1_geral'!$F55))))))</f>
        <v/>
      </c>
      <c r="DN55" s="63"/>
      <c r="DO55" s="31" t="str">
        <f>IF(DN$1="","",IF($B55="","",IF(DN55="","",IF(DQ$2="ID/Crachá","ID?",IF(DN$3="Função","Função?",(DN55*$F55)*(1+IF($E55&lt;parametros!$I$3,parametros!$I$13,IF($E55&lt;parametros!$J$3,parametros!$J$13,parametros!$K$13))))))))</f>
        <v/>
      </c>
      <c r="DP55" s="57"/>
      <c r="DQ55" s="31" t="str">
        <f>IF(DN$1="","",IF($B55="","",IF(DP55="","",IF(DQ$2="ID/Crachá","ID?",IF(DN$3="Função","Função?",(DP55*$F55)*((1+IF($E55&lt;parametros!$S$3,parametros!$S$13,IF($E55&lt;parametros!$T$3,parametros!$T$13,parametros!$U$13)))-'1_geral'!$F55))))))</f>
        <v/>
      </c>
      <c r="DS55" s="63"/>
      <c r="DT55" s="31" t="str">
        <f>IF(DS$1="","",IF($B55="","",IF(DS55="","",IF(DV$2="ID/Crachá","ID?",IF(DS$3="Função","Função?",(DS55*$F55)*(1+IF($E55&lt;parametros!$I$3,parametros!$I$13,IF($E55&lt;parametros!$J$3,parametros!$J$13,parametros!$K$13))))))))</f>
        <v/>
      </c>
      <c r="DU55" s="57"/>
      <c r="DV55" s="31" t="str">
        <f>IF(DS$1="","",IF($B55="","",IF(DU55="","",IF(DV$2="ID/Crachá","ID?",IF(DS$3="Função","Função?",(DU55*$F55)*((1+IF($E55&lt;parametros!$S$3,parametros!$S$13,IF($E55&lt;parametros!$T$3,parametros!$T$13,parametros!$U$13)))-'1_geral'!$F55))))))</f>
        <v/>
      </c>
      <c r="DX55" s="63"/>
      <c r="DY55" s="31" t="str">
        <f>IF(DX$1="","",IF($B55="","",IF(DX55="","",IF(EA$2="ID/Crachá","ID?",IF(DX$3="Função","Função?",(DX55*$F55)*(1+IF($E55&lt;parametros!$I$3,parametros!$I$13,IF($E55&lt;parametros!$J$3,parametros!$J$13,parametros!$K$13))))))))</f>
        <v/>
      </c>
      <c r="DZ55" s="57"/>
      <c r="EA55" s="31" t="str">
        <f>IF(DX$1="","",IF($B55="","",IF(DZ55="","",IF(EA$2="ID/Crachá","ID?",IF(DX$3="Função","Função?",(DZ55*$F55)*((1+IF($E55&lt;parametros!$S$3,parametros!$S$13,IF($E55&lt;parametros!$T$3,parametros!$T$13,parametros!$U$13)))-'1_geral'!$F55))))))</f>
        <v/>
      </c>
      <c r="EC55" s="63"/>
      <c r="ED55" s="31" t="str">
        <f>IF(EC$1="","",IF($B55="","",IF(EC55="","",IF(EF$2="ID/Crachá","ID?",IF(EC$3="Função","Função?",(EC55*$F55)*(1+IF($E55&lt;parametros!$I$3,parametros!$I$13,IF($E55&lt;parametros!$J$3,parametros!$J$13,parametros!$K$13))))))))</f>
        <v/>
      </c>
      <c r="EE55" s="57"/>
      <c r="EF55" s="31" t="str">
        <f>IF(EC$1="","",IF($B55="","",IF(EE55="","",IF(EF$2="ID/Crachá","ID?",IF(EC$3="Função","Função?",(EE55*$F55)*((1+IF($E55&lt;parametros!$S$3,parametros!$S$13,IF($E55&lt;parametros!$T$3,parametros!$T$13,parametros!$U$13)))-'1_geral'!$F55))))))</f>
        <v/>
      </c>
      <c r="EH55" s="63"/>
      <c r="EI55" s="31" t="str">
        <f>IF(EH$1="","",IF($B55="","",IF(EH55="","",IF(EK$2="ID/Crachá","ID?",IF(EH$3="Função","Função?",(EH55*$F55)*(1+IF($E55&lt;parametros!$I$3,parametros!$I$13,IF($E55&lt;parametros!$J$3,parametros!$J$13,parametros!$K$13))))))))</f>
        <v/>
      </c>
      <c r="EJ55" s="57"/>
      <c r="EK55" s="31" t="str">
        <f>IF(EH$1="","",IF($B55="","",IF(EJ55="","",IF(EK$2="ID/Crachá","ID?",IF(EH$3="Função","Função?",(EJ55*$F55)*((1+IF($E55&lt;parametros!$S$3,parametros!$S$13,IF($E55&lt;parametros!$T$3,parametros!$T$13,parametros!$U$13)))-'1_geral'!$F55))))))</f>
        <v/>
      </c>
      <c r="EM55" s="63"/>
      <c r="EN55" s="31" t="str">
        <f>IF(EM$1="","",IF($B55="","",IF(EM55="","",IF(EP$2="ID/Crachá","ID?",IF(EM$3="Função","Função?",(EM55*$F55)*(1+IF($E55&lt;parametros!$I$3,parametros!$I$13,IF($E55&lt;parametros!$J$3,parametros!$J$13,parametros!$K$13))))))))</f>
        <v/>
      </c>
      <c r="EO55" s="57"/>
      <c r="EP55" s="31" t="str">
        <f>IF(EM$1="","",IF($B55="","",IF(EO55="","",IF(EP$2="ID/Crachá","ID?",IF(EM$3="Função","Função?",(EO55*$F55)*((1+IF($E55&lt;parametros!$S$3,parametros!$S$13,IF($E55&lt;parametros!$T$3,parametros!$T$13,parametros!$U$13)))-'1_geral'!$F55))))))</f>
        <v/>
      </c>
      <c r="ER55" s="63"/>
      <c r="ES55" s="31" t="str">
        <f>IF(ER$1="","",IF($B55="","",IF(ER55="","",IF(EU$2="ID/Crachá","ID?",IF(ER$3="Função","Função?",(ER55*$F55)*(1+IF($E55&lt;parametros!$I$3,parametros!$I$13,IF($E55&lt;parametros!$J$3,parametros!$J$13,parametros!$K$13))))))))</f>
        <v/>
      </c>
      <c r="ET55" s="57"/>
      <c r="EU55" s="31" t="str">
        <f>IF(ER$1="","",IF($B55="","",IF(ET55="","",IF(EU$2="ID/Crachá","ID?",IF(ER$3="Função","Função?",(ET55*$F55)*((1+IF($E55&lt;parametros!$S$3,parametros!$S$13,IF($E55&lt;parametros!$T$3,parametros!$T$13,parametros!$U$13)))-'1_geral'!$F55))))))</f>
        <v/>
      </c>
      <c r="EW55" s="63"/>
      <c r="EX55" s="31" t="str">
        <f>IF(EW$1="","",IF($B55="","",IF(EW55="","",IF(EZ$2="ID/Crachá","ID?",IF(EW$3="Função","Função?",(EW55*$F55)*(1+IF($E55&lt;parametros!$I$3,parametros!$I$13,IF($E55&lt;parametros!$J$3,parametros!$J$13,parametros!$K$13))))))))</f>
        <v/>
      </c>
      <c r="EY55" s="57"/>
      <c r="EZ55" s="31" t="str">
        <f>IF(EW$1="","",IF($B55="","",IF(EY55="","",IF(EZ$2="ID/Crachá","ID?",IF(EW$3="Função","Função?",(EY55*$F55)*((1+IF($E55&lt;parametros!$S$3,parametros!$S$13,IF($E55&lt;parametros!$T$3,parametros!$T$13,parametros!$U$13)))-'1_geral'!$F55))))))</f>
        <v/>
      </c>
      <c r="FB55" s="63"/>
      <c r="FC55" s="31" t="str">
        <f>IF(FB$1="","",IF($B55="","",IF(FB55="","",IF(FE$2="ID/Crachá","ID?",IF(FB$3="Função","Função?",(FB55*$F55)*(1+IF($E55&lt;parametros!$I$3,parametros!$I$13,IF($E55&lt;parametros!$J$3,parametros!$J$13,parametros!$K$13))))))))</f>
        <v/>
      </c>
      <c r="FD55" s="57"/>
      <c r="FE55" s="31" t="str">
        <f>IF(FB$1="","",IF($B55="","",IF(FD55="","",IF(FE$2="ID/Crachá","ID?",IF(FB$3="Função","Função?",(FD55*$F55)*((1+IF($E55&lt;parametros!$S$3,parametros!$S$13,IF($E55&lt;parametros!$T$3,parametros!$T$13,parametros!$U$13)))-'1_geral'!$F55))))))</f>
        <v/>
      </c>
      <c r="FG55" s="80" t="str">
        <f t="shared" si="8"/>
        <v/>
      </c>
      <c r="FH55" s="102" t="str">
        <f t="shared" si="13"/>
        <v/>
      </c>
      <c r="FI55" s="31" t="str">
        <f t="shared" si="9"/>
        <v/>
      </c>
      <c r="FJ55" s="84" t="str">
        <f t="shared" si="14"/>
        <v/>
      </c>
      <c r="FK55" s="239" t="str">
        <f t="shared" si="10"/>
        <v/>
      </c>
      <c r="FL55" s="1"/>
    </row>
    <row r="56" spans="1:168" ht="15" customHeight="1" x14ac:dyDescent="0.25">
      <c r="A56" s="348" t="str">
        <f>IF('1_geral'!D56="","",'1_geral'!A56)</f>
        <v/>
      </c>
      <c r="B56" s="274" t="str">
        <f>IF('1_geral'!D56="","",'1_geral'!D56)</f>
        <v/>
      </c>
      <c r="C56" s="349" t="str">
        <f>IF(B56="","",1/VLOOKUP('1_geral'!G56,apoio!P:X,9,0))</f>
        <v/>
      </c>
      <c r="D56" s="266" t="str">
        <f>IF(B56="","",'1_geral'!J56)</f>
        <v/>
      </c>
      <c r="E56" s="472" t="str">
        <f>IF(B56="","",'1_geral'!M56*'1_geral'!L56)</f>
        <v/>
      </c>
      <c r="F56" s="266" t="str">
        <f>IF(B56="","",D56*E56*C56*'1_geral'!N56)</f>
        <v/>
      </c>
      <c r="G56" s="266" t="str">
        <f t="shared" si="5"/>
        <v/>
      </c>
      <c r="H56" s="60" t="str">
        <f t="shared" si="6"/>
        <v/>
      </c>
      <c r="I56" s="350" t="str">
        <f t="shared" si="7"/>
        <v/>
      </c>
      <c r="J56" s="65" t="str">
        <f t="shared" si="11"/>
        <v/>
      </c>
      <c r="K56" s="60" t="str">
        <f t="shared" si="12"/>
        <v/>
      </c>
      <c r="M56" s="43"/>
      <c r="N56" s="64" t="str">
        <f>IF(M$1="","",IF($B56="","",IF(M56="","",IF(P$2="ID/Crachá","ID?",IF(M$3="Função","Função?",(M56*$F56)*(1+IF($E56&lt;parametros!$I$3,parametros!$I$13,IF($E56&lt;parametros!$J$3,parametros!$J$13,parametros!$K$13))))))))</f>
        <v/>
      </c>
      <c r="O56" s="58"/>
      <c r="P56" s="66" t="str">
        <f>IF(M$1="","",IF($B56="","",IF(O56="","",IF(P$2="ID/Crachá","ID?",IF(M$3="Função","Função?",(O56*$F56)*((1+IF($E56&lt;parametros!$S$3,parametros!$S$13,IF($E56&lt;parametros!$T$3,parametros!$T$13,parametros!$U$13)))-'1_geral'!$F56))))))</f>
        <v/>
      </c>
      <c r="R56" s="43"/>
      <c r="S56" s="64" t="str">
        <f>IF(R$1="","",IF($B56="","",IF(R56="","",IF(U$2="ID/Crachá","ID?",IF(R$3="Função","Função?",(R56*$F56)*(1+IF($E56&lt;parametros!$I$3,parametros!$I$13,IF($E56&lt;parametros!$J$3,parametros!$J$13,parametros!$K$13))))))))</f>
        <v/>
      </c>
      <c r="T56" s="58"/>
      <c r="U56" s="66" t="str">
        <f>IF(R$1="","",IF($B56="","",IF(T56="","",IF(U$2="ID/Crachá","ID?",IF(R$3="Função","Função?",(T56*$F56)*((1+IF($E56&lt;parametros!$S$3,parametros!$S$13,IF($E56&lt;parametros!$T$3,parametros!$T$13,parametros!$U$13)))-'1_geral'!$F56))))))</f>
        <v/>
      </c>
      <c r="W56" s="43"/>
      <c r="X56" s="64" t="str">
        <f>IF(W$1="","",IF($B56="","",IF(W56="","",IF(Z$2="ID/Crachá","ID?",IF(W$3="Função","Função?",(W56*$F56)*(1+IF($E56&lt;parametros!$I$3,parametros!$I$13,IF($E56&lt;parametros!$J$3,parametros!$J$13,parametros!$K$13))))))))</f>
        <v/>
      </c>
      <c r="Y56" s="58"/>
      <c r="Z56" s="66" t="str">
        <f>IF(W$1="","",IF($B56="","",IF(Y56="","",IF(Z$2="ID/Crachá","ID?",IF(W$3="Função","Função?",(Y56*$F56)*((1+IF($E56&lt;parametros!$S$3,parametros!$S$13,IF($E56&lt;parametros!$T$3,parametros!$T$13,parametros!$U$13)))-'1_geral'!$F56))))))</f>
        <v/>
      </c>
      <c r="AB56" s="43"/>
      <c r="AC56" s="64" t="str">
        <f>IF(AB$1="","",IF($B56="","",IF(AB56="","",IF(AE$2="ID/Crachá","ID?",IF(AB$3="Função","Função?",(AB56*$F56)*(1+IF($E56&lt;parametros!$I$3,parametros!$I$13,IF($E56&lt;parametros!$J$3,parametros!$J$13,parametros!$K$13))))))))</f>
        <v/>
      </c>
      <c r="AD56" s="58"/>
      <c r="AE56" s="66" t="str">
        <f>IF(AB$1="","",IF($B56="","",IF(AD56="","",IF(AE$2="ID/Crachá","ID?",IF(AB$3="Função","Função?",(AD56*$F56)*((1+IF($E56&lt;parametros!$S$3,parametros!$S$13,IF($E56&lt;parametros!$T$3,parametros!$T$13,parametros!$U$13)))-'1_geral'!$F56))))))</f>
        <v/>
      </c>
      <c r="AG56" s="43"/>
      <c r="AH56" s="64" t="str">
        <f>IF(AG$1="","",IF($B56="","",IF(AG56="","",IF(AJ$2="ID/Crachá","ID?",IF(AG$3="Função","Função?",(AG56*$F56)*(1+IF($E56&lt;parametros!$I$3,parametros!$I$13,IF($E56&lt;parametros!$J$3,parametros!$J$13,parametros!$K$13))))))))</f>
        <v/>
      </c>
      <c r="AI56" s="58"/>
      <c r="AJ56" s="66" t="str">
        <f>IF(AG$1="","",IF($B56="","",IF(AI56="","",IF(AJ$2="ID/Crachá","ID?",IF(AG$3="Função","Função?",(AI56*$F56)*((1+IF($E56&lt;parametros!$S$3,parametros!$S$13,IF($E56&lt;parametros!$T$3,parametros!$T$13,parametros!$U$13)))-'1_geral'!$F56))))))</f>
        <v/>
      </c>
      <c r="AL56" s="43"/>
      <c r="AM56" s="64" t="str">
        <f>IF(AL$1="","",IF($B56="","",IF(AL56="","",IF(AO$2="ID/Crachá","ID?",IF(AL$3="Função","Função?",(AL56*$F56)*(1+IF($E56&lt;parametros!$I$3,parametros!$I$13,IF($E56&lt;parametros!$J$3,parametros!$J$13,parametros!$K$13))))))))</f>
        <v/>
      </c>
      <c r="AN56" s="58"/>
      <c r="AO56" s="66" t="str">
        <f>IF(AL$1="","",IF($B56="","",IF(AN56="","",IF(AO$2="ID/Crachá","ID?",IF(AL$3="Função","Função?",(AN56*$F56)*((1+IF($E56&lt;parametros!$S$3,parametros!$S$13,IF($E56&lt;parametros!$T$3,parametros!$T$13,parametros!$U$13)))-'1_geral'!$F56))))))</f>
        <v/>
      </c>
      <c r="AQ56" s="43"/>
      <c r="AR56" s="64" t="str">
        <f>IF(AQ$1="","",IF($B56="","",IF(AQ56="","",IF(AT$2="ID/Crachá","ID?",IF(AQ$3="Função","Função?",(AQ56*$F56)*(1+IF($E56&lt;parametros!$I$3,parametros!$I$13,IF($E56&lt;parametros!$J$3,parametros!$J$13,parametros!$K$13))))))))</f>
        <v/>
      </c>
      <c r="AS56" s="58"/>
      <c r="AT56" s="66" t="str">
        <f>IF(AQ$1="","",IF($B56="","",IF(AS56="","",IF(AT$2="ID/Crachá","ID?",IF(AQ$3="Função","Função?",(AS56*$F56)*((1+IF($E56&lt;parametros!$S$3,parametros!$S$13,IF($E56&lt;parametros!$T$3,parametros!$T$13,parametros!$U$13)))-'1_geral'!$F56))))))</f>
        <v/>
      </c>
      <c r="AV56" s="43"/>
      <c r="AW56" s="64" t="str">
        <f>IF(AV$1="","",IF($B56="","",IF(AV56="","",IF(AY$2="ID/Crachá","ID?",IF(AV$3="Função","Função?",(AV56*$F56)*(1+IF($E56&lt;parametros!$I$3,parametros!$I$13,IF($E56&lt;parametros!$J$3,parametros!$J$13,parametros!$K$13))))))))</f>
        <v/>
      </c>
      <c r="AX56" s="58"/>
      <c r="AY56" s="66" t="str">
        <f>IF(AV$1="","",IF($B56="","",IF(AX56="","",IF(AY$2="ID/Crachá","ID?",IF(AV$3="Função","Função?",(AX56*$F56)*((1+IF($E56&lt;parametros!$S$3,parametros!$S$13,IF($E56&lt;parametros!$T$3,parametros!$T$13,parametros!$U$13)))-'1_geral'!$F56))))))</f>
        <v/>
      </c>
      <c r="BA56" s="43"/>
      <c r="BB56" s="64" t="str">
        <f>IF(BA$1="","",IF($B56="","",IF(BA56="","",IF(BD$2="ID/Crachá","ID?",IF(BA$3="Função","Função?",(BA56*$F56)*(1+IF($E56&lt;parametros!$I$3,parametros!$I$13,IF($E56&lt;parametros!$J$3,parametros!$J$13,parametros!$K$13))))))))</f>
        <v/>
      </c>
      <c r="BC56" s="58"/>
      <c r="BD56" s="66" t="str">
        <f>IF(BA$1="","",IF($B56="","",IF(BC56="","",IF(BD$2="ID/Crachá","ID?",IF(BA$3="Função","Função?",(BC56*$F56)*((1+IF($E56&lt;parametros!$S$3,parametros!$S$13,IF($E56&lt;parametros!$T$3,parametros!$T$13,parametros!$U$13)))-'1_geral'!$F56))))))</f>
        <v/>
      </c>
      <c r="BF56" s="43"/>
      <c r="BG56" s="64" t="str">
        <f>IF(BF$1="","",IF($B56="","",IF(BF56="","",IF(BI$2="ID/Crachá","ID?",IF(BF$3="Função","Função?",(BF56*$F56)*(1+IF($E56&lt;parametros!$I$3,parametros!$I$13,IF($E56&lt;parametros!$J$3,parametros!$J$13,parametros!$K$13))))))))</f>
        <v/>
      </c>
      <c r="BH56" s="58"/>
      <c r="BI56" s="66" t="str">
        <f>IF(BF$1="","",IF($B56="","",IF(BH56="","",IF(BI$2="ID/Crachá","ID?",IF(BF$3="Função","Função?",(BH56*$F56)*((1+IF($E56&lt;parametros!$S$3,parametros!$S$13,IF($E56&lt;parametros!$T$3,parametros!$T$13,parametros!$U$13)))-'1_geral'!$F56))))))</f>
        <v/>
      </c>
      <c r="BK56" s="43"/>
      <c r="BL56" s="64" t="str">
        <f>IF(BK$1="","",IF($B56="","",IF(BK56="","",IF(BN$2="ID/Crachá","ID?",IF(BK$3="Função","Função?",(BK56*$F56)*(1+IF($E56&lt;parametros!$I$3,parametros!$I$13,IF($E56&lt;parametros!$J$3,parametros!$J$13,parametros!$K$13))))))))</f>
        <v/>
      </c>
      <c r="BM56" s="58"/>
      <c r="BN56" s="66" t="str">
        <f>IF(BK$1="","",IF($B56="","",IF(BM56="","",IF(BN$2="ID/Crachá","ID?",IF(BK$3="Função","Função?",(BM56*$F56)*((1+IF($E56&lt;parametros!$S$3,parametros!$S$13,IF($E56&lt;parametros!$T$3,parametros!$T$13,parametros!$U$13)))-'1_geral'!$F56))))))</f>
        <v/>
      </c>
      <c r="BP56" s="43"/>
      <c r="BQ56" s="64" t="str">
        <f>IF(BP$1="","",IF($B56="","",IF(BP56="","",IF(BS$2="ID/Crachá","ID?",IF(BP$3="Função","Função?",(BP56*$F56)*(1+IF($E56&lt;parametros!$I$3,parametros!$I$13,IF($E56&lt;parametros!$J$3,parametros!$J$13,parametros!$K$13))))))))</f>
        <v/>
      </c>
      <c r="BR56" s="58"/>
      <c r="BS56" s="66" t="str">
        <f>IF(BP$1="","",IF($B56="","",IF(BR56="","",IF(BS$2="ID/Crachá","ID?",IF(BP$3="Função","Função?",(BR56*$F56)*((1+IF($E56&lt;parametros!$S$3,parametros!$S$13,IF($E56&lt;parametros!$T$3,parametros!$T$13,parametros!$U$13)))-'1_geral'!$F56))))))</f>
        <v/>
      </c>
      <c r="BU56" s="43"/>
      <c r="BV56" s="64" t="str">
        <f>IF(BU$1="","",IF($B56="","",IF(BU56="","",IF(BX$2="ID/Crachá","ID?",IF(BU$3="Função","Função?",(BU56*$F56)*(1+IF($E56&lt;parametros!$I$3,parametros!$I$13,IF($E56&lt;parametros!$J$3,parametros!$J$13,parametros!$K$13))))))))</f>
        <v/>
      </c>
      <c r="BW56" s="58"/>
      <c r="BX56" s="66" t="str">
        <f>IF(BU$1="","",IF($B56="","",IF(BW56="","",IF(BX$2="ID/Crachá","ID?",IF(BU$3="Função","Função?",(BW56*$F56)*((1+IF($E56&lt;parametros!$S$3,parametros!$S$13,IF($E56&lt;parametros!$T$3,parametros!$T$13,parametros!$U$13)))-'1_geral'!$F56))))))</f>
        <v/>
      </c>
      <c r="BZ56" s="43"/>
      <c r="CA56" s="64" t="str">
        <f>IF(BZ$1="","",IF($B56="","",IF(BZ56="","",IF(CC$2="ID/Crachá","ID?",IF(BZ$3="Função","Função?",(BZ56*$F56)*(1+IF($E56&lt;parametros!$I$3,parametros!$I$13,IF($E56&lt;parametros!$J$3,parametros!$J$13,parametros!$K$13))))))))</f>
        <v/>
      </c>
      <c r="CB56" s="58"/>
      <c r="CC56" s="66" t="str">
        <f>IF(BZ$1="","",IF($B56="","",IF(CB56="","",IF(CC$2="ID/Crachá","ID?",IF(BZ$3="Função","Função?",(CB56*$F56)*((1+IF($E56&lt;parametros!$S$3,parametros!$S$13,IF($E56&lt;parametros!$T$3,parametros!$T$13,parametros!$U$13)))-'1_geral'!$F56))))))</f>
        <v/>
      </c>
      <c r="CE56" s="43"/>
      <c r="CF56" s="64" t="str">
        <f>IF(CE$1="","",IF($B56="","",IF(CE56="","",IF(CH$2="ID/Crachá","ID?",IF(CE$3="Função","Função?",(CE56*$F56)*(1+IF($E56&lt;parametros!$I$3,parametros!$I$13,IF($E56&lt;parametros!$J$3,parametros!$J$13,parametros!$K$13))))))))</f>
        <v/>
      </c>
      <c r="CG56" s="58"/>
      <c r="CH56" s="66" t="str">
        <f>IF(CE$1="","",IF($B56="","",IF(CG56="","",IF(CH$2="ID/Crachá","ID?",IF(CE$3="Função","Função?",(CG56*$F56)*((1+IF($E56&lt;parametros!$S$3,parametros!$S$13,IF($E56&lt;parametros!$T$3,parametros!$T$13,parametros!$U$13)))-'1_geral'!$F56))))))</f>
        <v/>
      </c>
      <c r="CJ56" s="43"/>
      <c r="CK56" s="64" t="str">
        <f>IF(CJ$1="","",IF($B56="","",IF(CJ56="","",IF(CM$2="ID/Crachá","ID?",IF(CJ$3="Função","Função?",(CJ56*$F56)*(1+IF($E56&lt;parametros!$I$3,parametros!$I$13,IF($E56&lt;parametros!$J$3,parametros!$J$13,parametros!$K$13))))))))</f>
        <v/>
      </c>
      <c r="CL56" s="58"/>
      <c r="CM56" s="66" t="str">
        <f>IF(CJ$1="","",IF($B56="","",IF(CL56="","",IF(CM$2="ID/Crachá","ID?",IF(CJ$3="Função","Função?",(CL56*$F56)*((1+IF($E56&lt;parametros!$S$3,parametros!$S$13,IF($E56&lt;parametros!$T$3,parametros!$T$13,parametros!$U$13)))-'1_geral'!$F56))))))</f>
        <v/>
      </c>
      <c r="CO56" s="43"/>
      <c r="CP56" s="64" t="str">
        <f>IF(CO$1="","",IF($B56="","",IF(CO56="","",IF(CR$2="ID/Crachá","ID?",IF(CO$3="Função","Função?",(CO56*$F56)*(1+IF($E56&lt;parametros!$I$3,parametros!$I$13,IF($E56&lt;parametros!$J$3,parametros!$J$13,parametros!$K$13))))))))</f>
        <v/>
      </c>
      <c r="CQ56" s="58"/>
      <c r="CR56" s="66" t="str">
        <f>IF(CO$1="","",IF($B56="","",IF(CQ56="","",IF(CR$2="ID/Crachá","ID?",IF(CO$3="Função","Função?",(CQ56*$F56)*((1+IF($E56&lt;parametros!$S$3,parametros!$S$13,IF($E56&lt;parametros!$T$3,parametros!$T$13,parametros!$U$13)))-'1_geral'!$F56))))))</f>
        <v/>
      </c>
      <c r="CT56" s="43"/>
      <c r="CU56" s="64" t="str">
        <f>IF(CT$1="","",IF($B56="","",IF(CT56="","",IF(CW$2="ID/Crachá","ID?",IF(CT$3="Função","Função?",(CT56*$F56)*(1+IF($E56&lt;parametros!$I$3,parametros!$I$13,IF($E56&lt;parametros!$J$3,parametros!$J$13,parametros!$K$13))))))))</f>
        <v/>
      </c>
      <c r="CV56" s="58"/>
      <c r="CW56" s="66" t="str">
        <f>IF(CT$1="","",IF($B56="","",IF(CV56="","",IF(CW$2="ID/Crachá","ID?",IF(CT$3="Função","Função?",(CV56*$F56)*((1+IF($E56&lt;parametros!$S$3,parametros!$S$13,IF($E56&lt;parametros!$T$3,parametros!$T$13,parametros!$U$13)))-'1_geral'!$F56))))))</f>
        <v/>
      </c>
      <c r="CY56" s="43"/>
      <c r="CZ56" s="64" t="str">
        <f>IF(CY$1="","",IF($B56="","",IF(CY56="","",IF(DB$2="ID/Crachá","ID?",IF(CY$3="Função","Função?",(CY56*$F56)*(1+IF($E56&lt;parametros!$I$3,parametros!$I$13,IF($E56&lt;parametros!$J$3,parametros!$J$13,parametros!$K$13))))))))</f>
        <v/>
      </c>
      <c r="DA56" s="58"/>
      <c r="DB56" s="66" t="str">
        <f>IF(CY$1="","",IF($B56="","",IF(DA56="","",IF(DB$2="ID/Crachá","ID?",IF(CY$3="Função","Função?",(DA56*$F56)*((1+IF($E56&lt;parametros!$S$3,parametros!$S$13,IF($E56&lt;parametros!$T$3,parametros!$T$13,parametros!$U$13)))-'1_geral'!$F56))))))</f>
        <v/>
      </c>
      <c r="DD56" s="43"/>
      <c r="DE56" s="64" t="str">
        <f>IF(DD$1="","",IF($B56="","",IF(DD56="","",IF(DG$2="ID/Crachá","ID?",IF(DD$3="Função","Função?",(DD56*$F56)*(1+IF($E56&lt;parametros!$I$3,parametros!$I$13,IF($E56&lt;parametros!$J$3,parametros!$J$13,parametros!$K$13))))))))</f>
        <v/>
      </c>
      <c r="DF56" s="58"/>
      <c r="DG56" s="66" t="str">
        <f>IF(DD$1="","",IF($B56="","",IF(DF56="","",IF(DG$2="ID/Crachá","ID?",IF(DD$3="Função","Função?",(DF56*$F56)*((1+IF($E56&lt;parametros!$S$3,parametros!$S$13,IF($E56&lt;parametros!$T$3,parametros!$T$13,parametros!$U$13)))-'1_geral'!$F56))))))</f>
        <v/>
      </c>
      <c r="DI56" s="43"/>
      <c r="DJ56" s="64" t="str">
        <f>IF(DI$1="","",IF($B56="","",IF(DI56="","",IF(DL$2="ID/Crachá","ID?",IF(DI$3="Função","Função?",(DI56*$F56)*(1+IF($E56&lt;parametros!$I$3,parametros!$I$13,IF($E56&lt;parametros!$J$3,parametros!$J$13,parametros!$K$13))))))))</f>
        <v/>
      </c>
      <c r="DK56" s="58"/>
      <c r="DL56" s="66" t="str">
        <f>IF(DI$1="","",IF($B56="","",IF(DK56="","",IF(DL$2="ID/Crachá","ID?",IF(DI$3="Função","Função?",(DK56*$F56)*((1+IF($E56&lt;parametros!$S$3,parametros!$S$13,IF($E56&lt;parametros!$T$3,parametros!$T$13,parametros!$U$13)))-'1_geral'!$F56))))))</f>
        <v/>
      </c>
      <c r="DN56" s="43"/>
      <c r="DO56" s="64" t="str">
        <f>IF(DN$1="","",IF($B56="","",IF(DN56="","",IF(DQ$2="ID/Crachá","ID?",IF(DN$3="Função","Função?",(DN56*$F56)*(1+IF($E56&lt;parametros!$I$3,parametros!$I$13,IF($E56&lt;parametros!$J$3,parametros!$J$13,parametros!$K$13))))))))</f>
        <v/>
      </c>
      <c r="DP56" s="58"/>
      <c r="DQ56" s="66" t="str">
        <f>IF(DN$1="","",IF($B56="","",IF(DP56="","",IF(DQ$2="ID/Crachá","ID?",IF(DN$3="Função","Função?",(DP56*$F56)*((1+IF($E56&lt;parametros!$S$3,parametros!$S$13,IF($E56&lt;parametros!$T$3,parametros!$T$13,parametros!$U$13)))-'1_geral'!$F56))))))</f>
        <v/>
      </c>
      <c r="DS56" s="43"/>
      <c r="DT56" s="64" t="str">
        <f>IF(DS$1="","",IF($B56="","",IF(DS56="","",IF(DV$2="ID/Crachá","ID?",IF(DS$3="Função","Função?",(DS56*$F56)*(1+IF($E56&lt;parametros!$I$3,parametros!$I$13,IF($E56&lt;parametros!$J$3,parametros!$J$13,parametros!$K$13))))))))</f>
        <v/>
      </c>
      <c r="DU56" s="58"/>
      <c r="DV56" s="66" t="str">
        <f>IF(DS$1="","",IF($B56="","",IF(DU56="","",IF(DV$2="ID/Crachá","ID?",IF(DS$3="Função","Função?",(DU56*$F56)*((1+IF($E56&lt;parametros!$S$3,parametros!$S$13,IF($E56&lt;parametros!$T$3,parametros!$T$13,parametros!$U$13)))-'1_geral'!$F56))))))</f>
        <v/>
      </c>
      <c r="DX56" s="43"/>
      <c r="DY56" s="64" t="str">
        <f>IF(DX$1="","",IF($B56="","",IF(DX56="","",IF(EA$2="ID/Crachá","ID?",IF(DX$3="Função","Função?",(DX56*$F56)*(1+IF($E56&lt;parametros!$I$3,parametros!$I$13,IF($E56&lt;parametros!$J$3,parametros!$J$13,parametros!$K$13))))))))</f>
        <v/>
      </c>
      <c r="DZ56" s="58"/>
      <c r="EA56" s="66" t="str">
        <f>IF(DX$1="","",IF($B56="","",IF(DZ56="","",IF(EA$2="ID/Crachá","ID?",IF(DX$3="Função","Função?",(DZ56*$F56)*((1+IF($E56&lt;parametros!$S$3,parametros!$S$13,IF($E56&lt;parametros!$T$3,parametros!$T$13,parametros!$U$13)))-'1_geral'!$F56))))))</f>
        <v/>
      </c>
      <c r="EC56" s="43"/>
      <c r="ED56" s="64" t="str">
        <f>IF(EC$1="","",IF($B56="","",IF(EC56="","",IF(EF$2="ID/Crachá","ID?",IF(EC$3="Função","Função?",(EC56*$F56)*(1+IF($E56&lt;parametros!$I$3,parametros!$I$13,IF($E56&lt;parametros!$J$3,parametros!$J$13,parametros!$K$13))))))))</f>
        <v/>
      </c>
      <c r="EE56" s="58"/>
      <c r="EF56" s="66" t="str">
        <f>IF(EC$1="","",IF($B56="","",IF(EE56="","",IF(EF$2="ID/Crachá","ID?",IF(EC$3="Função","Função?",(EE56*$F56)*((1+IF($E56&lt;parametros!$S$3,parametros!$S$13,IF($E56&lt;parametros!$T$3,parametros!$T$13,parametros!$U$13)))-'1_geral'!$F56))))))</f>
        <v/>
      </c>
      <c r="EH56" s="43"/>
      <c r="EI56" s="64" t="str">
        <f>IF(EH$1="","",IF($B56="","",IF(EH56="","",IF(EK$2="ID/Crachá","ID?",IF(EH$3="Função","Função?",(EH56*$F56)*(1+IF($E56&lt;parametros!$I$3,parametros!$I$13,IF($E56&lt;parametros!$J$3,parametros!$J$13,parametros!$K$13))))))))</f>
        <v/>
      </c>
      <c r="EJ56" s="58"/>
      <c r="EK56" s="66" t="str">
        <f>IF(EH$1="","",IF($B56="","",IF(EJ56="","",IF(EK$2="ID/Crachá","ID?",IF(EH$3="Função","Função?",(EJ56*$F56)*((1+IF($E56&lt;parametros!$S$3,parametros!$S$13,IF($E56&lt;parametros!$T$3,parametros!$T$13,parametros!$U$13)))-'1_geral'!$F56))))))</f>
        <v/>
      </c>
      <c r="EM56" s="43"/>
      <c r="EN56" s="64" t="str">
        <f>IF(EM$1="","",IF($B56="","",IF(EM56="","",IF(EP$2="ID/Crachá","ID?",IF(EM$3="Função","Função?",(EM56*$F56)*(1+IF($E56&lt;parametros!$I$3,parametros!$I$13,IF($E56&lt;parametros!$J$3,parametros!$J$13,parametros!$K$13))))))))</f>
        <v/>
      </c>
      <c r="EO56" s="58"/>
      <c r="EP56" s="66" t="str">
        <f>IF(EM$1="","",IF($B56="","",IF(EO56="","",IF(EP$2="ID/Crachá","ID?",IF(EM$3="Função","Função?",(EO56*$F56)*((1+IF($E56&lt;parametros!$S$3,parametros!$S$13,IF($E56&lt;parametros!$T$3,parametros!$T$13,parametros!$U$13)))-'1_geral'!$F56))))))</f>
        <v/>
      </c>
      <c r="ER56" s="43"/>
      <c r="ES56" s="64" t="str">
        <f>IF(ER$1="","",IF($B56="","",IF(ER56="","",IF(EU$2="ID/Crachá","ID?",IF(ER$3="Função","Função?",(ER56*$F56)*(1+IF($E56&lt;parametros!$I$3,parametros!$I$13,IF($E56&lt;parametros!$J$3,parametros!$J$13,parametros!$K$13))))))))</f>
        <v/>
      </c>
      <c r="ET56" s="58"/>
      <c r="EU56" s="66" t="str">
        <f>IF(ER$1="","",IF($B56="","",IF(ET56="","",IF(EU$2="ID/Crachá","ID?",IF(ER$3="Função","Função?",(ET56*$F56)*((1+IF($E56&lt;parametros!$S$3,parametros!$S$13,IF($E56&lt;parametros!$T$3,parametros!$T$13,parametros!$U$13)))-'1_geral'!$F56))))))</f>
        <v/>
      </c>
      <c r="EW56" s="43"/>
      <c r="EX56" s="64" t="str">
        <f>IF(EW$1="","",IF($B56="","",IF(EW56="","",IF(EZ$2="ID/Crachá","ID?",IF(EW$3="Função","Função?",(EW56*$F56)*(1+IF($E56&lt;parametros!$I$3,parametros!$I$13,IF($E56&lt;parametros!$J$3,parametros!$J$13,parametros!$K$13))))))))</f>
        <v/>
      </c>
      <c r="EY56" s="58"/>
      <c r="EZ56" s="66" t="str">
        <f>IF(EW$1="","",IF($B56="","",IF(EY56="","",IF(EZ$2="ID/Crachá","ID?",IF(EW$3="Função","Função?",(EY56*$F56)*((1+IF($E56&lt;parametros!$S$3,parametros!$S$13,IF($E56&lt;parametros!$T$3,parametros!$T$13,parametros!$U$13)))-'1_geral'!$F56))))))</f>
        <v/>
      </c>
      <c r="FB56" s="43"/>
      <c r="FC56" s="64" t="str">
        <f>IF(FB$1="","",IF($B56="","",IF(FB56="","",IF(FE$2="ID/Crachá","ID?",IF(FB$3="Função","Função?",(FB56*$F56)*(1+IF($E56&lt;parametros!$I$3,parametros!$I$13,IF($E56&lt;parametros!$J$3,parametros!$J$13,parametros!$K$13))))))))</f>
        <v/>
      </c>
      <c r="FD56" s="58"/>
      <c r="FE56" s="66" t="str">
        <f>IF(FB$1="","",IF($B56="","",IF(FD56="","",IF(FE$2="ID/Crachá","ID?",IF(FB$3="Função","Função?",(FD56*$F56)*((1+IF($E56&lt;parametros!$S$3,parametros!$S$13,IF($E56&lt;parametros!$T$3,parametros!$T$13,parametros!$U$13)))-'1_geral'!$F56))))))</f>
        <v/>
      </c>
      <c r="FG56" s="81" t="str">
        <f t="shared" si="8"/>
        <v/>
      </c>
      <c r="FH56" s="103" t="str">
        <f t="shared" si="13"/>
        <v/>
      </c>
      <c r="FI56" s="73" t="str">
        <f t="shared" si="9"/>
        <v/>
      </c>
      <c r="FJ56" s="85" t="str">
        <f t="shared" si="14"/>
        <v/>
      </c>
      <c r="FK56" s="255" t="str">
        <f t="shared" si="10"/>
        <v/>
      </c>
      <c r="FL56" s="1"/>
    </row>
    <row r="57" spans="1:168" ht="15" customHeight="1" x14ac:dyDescent="0.25">
      <c r="A57" s="325" t="str">
        <f>IF('1_geral'!D57="","",'1_geral'!A57)</f>
        <v/>
      </c>
      <c r="B57" s="114" t="str">
        <f>IF('1_geral'!D57="","",'1_geral'!D57)</f>
        <v/>
      </c>
      <c r="C57" s="349" t="str">
        <f>IF(B57="","",1/VLOOKUP('1_geral'!G57,apoio!P:X,9,0))</f>
        <v/>
      </c>
      <c r="D57" s="351" t="str">
        <f>IF(B57="","",'1_geral'!J57)</f>
        <v/>
      </c>
      <c r="E57" s="473" t="str">
        <f>IF(B57="","",'1_geral'!M57*'1_geral'!L57)</f>
        <v/>
      </c>
      <c r="F57" s="351" t="str">
        <f>IF(B57="","",D57*E57*C57*'1_geral'!N57)</f>
        <v/>
      </c>
      <c r="G57" s="351" t="str">
        <f t="shared" si="5"/>
        <v/>
      </c>
      <c r="H57" s="61" t="str">
        <f t="shared" si="6"/>
        <v/>
      </c>
      <c r="I57" s="350" t="str">
        <f t="shared" si="7"/>
        <v/>
      </c>
      <c r="J57" s="67" t="str">
        <f t="shared" si="11"/>
        <v/>
      </c>
      <c r="K57" s="61" t="str">
        <f t="shared" si="12"/>
        <v/>
      </c>
      <c r="M57" s="63"/>
      <c r="N57" s="31" t="str">
        <f>IF(M$1="","",IF($B57="","",IF(M57="","",IF(P$2="ID/Crachá","ID?",IF(M$3="Função","Função?",(M57*$F57)*(1+IF($E57&lt;parametros!$I$3,parametros!$I$13,IF($E57&lt;parametros!$J$3,parametros!$J$13,parametros!$K$13))))))))</f>
        <v/>
      </c>
      <c r="O57" s="57"/>
      <c r="P57" s="31" t="str">
        <f>IF(M$1="","",IF($B57="","",IF(O57="","",IF(P$2="ID/Crachá","ID?",IF(M$3="Função","Função?",(O57*$F57)*((1+IF($E57&lt;parametros!$S$3,parametros!$S$13,IF($E57&lt;parametros!$T$3,parametros!$T$13,parametros!$U$13)))-'1_geral'!$F57))))))</f>
        <v/>
      </c>
      <c r="R57" s="63"/>
      <c r="S57" s="31" t="str">
        <f>IF(R$1="","",IF($B57="","",IF(R57="","",IF(U$2="ID/Crachá","ID?",IF(R$3="Função","Função?",(R57*$F57)*(1+IF($E57&lt;parametros!$I$3,parametros!$I$13,IF($E57&lt;parametros!$J$3,parametros!$J$13,parametros!$K$13))))))))</f>
        <v/>
      </c>
      <c r="T57" s="57"/>
      <c r="U57" s="31" t="str">
        <f>IF(R$1="","",IF($B57="","",IF(T57="","",IF(U$2="ID/Crachá","ID?",IF(R$3="Função","Função?",(T57*$F57)*((1+IF($E57&lt;parametros!$S$3,parametros!$S$13,IF($E57&lt;parametros!$T$3,parametros!$T$13,parametros!$U$13)))-'1_geral'!$F57))))))</f>
        <v/>
      </c>
      <c r="W57" s="63"/>
      <c r="X57" s="31" t="str">
        <f>IF(W$1="","",IF($B57="","",IF(W57="","",IF(Z$2="ID/Crachá","ID?",IF(W$3="Função","Função?",(W57*$F57)*(1+IF($E57&lt;parametros!$I$3,parametros!$I$13,IF($E57&lt;parametros!$J$3,parametros!$J$13,parametros!$K$13))))))))</f>
        <v/>
      </c>
      <c r="Y57" s="57"/>
      <c r="Z57" s="31" t="str">
        <f>IF(W$1="","",IF($B57="","",IF(Y57="","",IF(Z$2="ID/Crachá","ID?",IF(W$3="Função","Função?",(Y57*$F57)*((1+IF($E57&lt;parametros!$S$3,parametros!$S$13,IF($E57&lt;parametros!$T$3,parametros!$T$13,parametros!$U$13)))-'1_geral'!$F57))))))</f>
        <v/>
      </c>
      <c r="AB57" s="63"/>
      <c r="AC57" s="31" t="str">
        <f>IF(AB$1="","",IF($B57="","",IF(AB57="","",IF(AE$2="ID/Crachá","ID?",IF(AB$3="Função","Função?",(AB57*$F57)*(1+IF($E57&lt;parametros!$I$3,parametros!$I$13,IF($E57&lt;parametros!$J$3,parametros!$J$13,parametros!$K$13))))))))</f>
        <v/>
      </c>
      <c r="AD57" s="57"/>
      <c r="AE57" s="31" t="str">
        <f>IF(AB$1="","",IF($B57="","",IF(AD57="","",IF(AE$2="ID/Crachá","ID?",IF(AB$3="Função","Função?",(AD57*$F57)*((1+IF($E57&lt;parametros!$S$3,parametros!$S$13,IF($E57&lt;parametros!$T$3,parametros!$T$13,parametros!$U$13)))-'1_geral'!$F57))))))</f>
        <v/>
      </c>
      <c r="AG57" s="63"/>
      <c r="AH57" s="31" t="str">
        <f>IF(AG$1="","",IF($B57="","",IF(AG57="","",IF(AJ$2="ID/Crachá","ID?",IF(AG$3="Função","Função?",(AG57*$F57)*(1+IF($E57&lt;parametros!$I$3,parametros!$I$13,IF($E57&lt;parametros!$J$3,parametros!$J$13,parametros!$K$13))))))))</f>
        <v/>
      </c>
      <c r="AI57" s="57"/>
      <c r="AJ57" s="31" t="str">
        <f>IF(AG$1="","",IF($B57="","",IF(AI57="","",IF(AJ$2="ID/Crachá","ID?",IF(AG$3="Função","Função?",(AI57*$F57)*((1+IF($E57&lt;parametros!$S$3,parametros!$S$13,IF($E57&lt;parametros!$T$3,parametros!$T$13,parametros!$U$13)))-'1_geral'!$F57))))))</f>
        <v/>
      </c>
      <c r="AL57" s="63"/>
      <c r="AM57" s="31" t="str">
        <f>IF(AL$1="","",IF($B57="","",IF(AL57="","",IF(AO$2="ID/Crachá","ID?",IF(AL$3="Função","Função?",(AL57*$F57)*(1+IF($E57&lt;parametros!$I$3,parametros!$I$13,IF($E57&lt;parametros!$J$3,parametros!$J$13,parametros!$K$13))))))))</f>
        <v/>
      </c>
      <c r="AN57" s="57"/>
      <c r="AO57" s="31" t="str">
        <f>IF(AL$1="","",IF($B57="","",IF(AN57="","",IF(AO$2="ID/Crachá","ID?",IF(AL$3="Função","Função?",(AN57*$F57)*((1+IF($E57&lt;parametros!$S$3,parametros!$S$13,IF($E57&lt;parametros!$T$3,parametros!$T$13,parametros!$U$13)))-'1_geral'!$F57))))))</f>
        <v/>
      </c>
      <c r="AQ57" s="63"/>
      <c r="AR57" s="31" t="str">
        <f>IF(AQ$1="","",IF($B57="","",IF(AQ57="","",IF(AT$2="ID/Crachá","ID?",IF(AQ$3="Função","Função?",(AQ57*$F57)*(1+IF($E57&lt;parametros!$I$3,parametros!$I$13,IF($E57&lt;parametros!$J$3,parametros!$J$13,parametros!$K$13))))))))</f>
        <v/>
      </c>
      <c r="AS57" s="57"/>
      <c r="AT57" s="31" t="str">
        <f>IF(AQ$1="","",IF($B57="","",IF(AS57="","",IF(AT$2="ID/Crachá","ID?",IF(AQ$3="Função","Função?",(AS57*$F57)*((1+IF($E57&lt;parametros!$S$3,parametros!$S$13,IF($E57&lt;parametros!$T$3,parametros!$T$13,parametros!$U$13)))-'1_geral'!$F57))))))</f>
        <v/>
      </c>
      <c r="AV57" s="63"/>
      <c r="AW57" s="31" t="str">
        <f>IF(AV$1="","",IF($B57="","",IF(AV57="","",IF(AY$2="ID/Crachá","ID?",IF(AV$3="Função","Função?",(AV57*$F57)*(1+IF($E57&lt;parametros!$I$3,parametros!$I$13,IF($E57&lt;parametros!$J$3,parametros!$J$13,parametros!$K$13))))))))</f>
        <v/>
      </c>
      <c r="AX57" s="57"/>
      <c r="AY57" s="31" t="str">
        <f>IF(AV$1="","",IF($B57="","",IF(AX57="","",IF(AY$2="ID/Crachá","ID?",IF(AV$3="Função","Função?",(AX57*$F57)*((1+IF($E57&lt;parametros!$S$3,parametros!$S$13,IF($E57&lt;parametros!$T$3,parametros!$T$13,parametros!$U$13)))-'1_geral'!$F57))))))</f>
        <v/>
      </c>
      <c r="BA57" s="63"/>
      <c r="BB57" s="31" t="str">
        <f>IF(BA$1="","",IF($B57="","",IF(BA57="","",IF(BD$2="ID/Crachá","ID?",IF(BA$3="Função","Função?",(BA57*$F57)*(1+IF($E57&lt;parametros!$I$3,parametros!$I$13,IF($E57&lt;parametros!$J$3,parametros!$J$13,parametros!$K$13))))))))</f>
        <v/>
      </c>
      <c r="BC57" s="57"/>
      <c r="BD57" s="31" t="str">
        <f>IF(BA$1="","",IF($B57="","",IF(BC57="","",IF(BD$2="ID/Crachá","ID?",IF(BA$3="Função","Função?",(BC57*$F57)*((1+IF($E57&lt;parametros!$S$3,parametros!$S$13,IF($E57&lt;parametros!$T$3,parametros!$T$13,parametros!$U$13)))-'1_geral'!$F57))))))</f>
        <v/>
      </c>
      <c r="BF57" s="63"/>
      <c r="BG57" s="31" t="str">
        <f>IF(BF$1="","",IF($B57="","",IF(BF57="","",IF(BI$2="ID/Crachá","ID?",IF(BF$3="Função","Função?",(BF57*$F57)*(1+IF($E57&lt;parametros!$I$3,parametros!$I$13,IF($E57&lt;parametros!$J$3,parametros!$J$13,parametros!$K$13))))))))</f>
        <v/>
      </c>
      <c r="BH57" s="57"/>
      <c r="BI57" s="31" t="str">
        <f>IF(BF$1="","",IF($B57="","",IF(BH57="","",IF(BI$2="ID/Crachá","ID?",IF(BF$3="Função","Função?",(BH57*$F57)*((1+IF($E57&lt;parametros!$S$3,parametros!$S$13,IF($E57&lt;parametros!$T$3,parametros!$T$13,parametros!$U$13)))-'1_geral'!$F57))))))</f>
        <v/>
      </c>
      <c r="BK57" s="63"/>
      <c r="BL57" s="31" t="str">
        <f>IF(BK$1="","",IF($B57="","",IF(BK57="","",IF(BN$2="ID/Crachá","ID?",IF(BK$3="Função","Função?",(BK57*$F57)*(1+IF($E57&lt;parametros!$I$3,parametros!$I$13,IF($E57&lt;parametros!$J$3,parametros!$J$13,parametros!$K$13))))))))</f>
        <v/>
      </c>
      <c r="BM57" s="57"/>
      <c r="BN57" s="31" t="str">
        <f>IF(BK$1="","",IF($B57="","",IF(BM57="","",IF(BN$2="ID/Crachá","ID?",IF(BK$3="Função","Função?",(BM57*$F57)*((1+IF($E57&lt;parametros!$S$3,parametros!$S$13,IF($E57&lt;parametros!$T$3,parametros!$T$13,parametros!$U$13)))-'1_geral'!$F57))))))</f>
        <v/>
      </c>
      <c r="BP57" s="63"/>
      <c r="BQ57" s="31" t="str">
        <f>IF(BP$1="","",IF($B57="","",IF(BP57="","",IF(BS$2="ID/Crachá","ID?",IF(BP$3="Função","Função?",(BP57*$F57)*(1+IF($E57&lt;parametros!$I$3,parametros!$I$13,IF($E57&lt;parametros!$J$3,parametros!$J$13,parametros!$K$13))))))))</f>
        <v/>
      </c>
      <c r="BR57" s="57"/>
      <c r="BS57" s="31" t="str">
        <f>IF(BP$1="","",IF($B57="","",IF(BR57="","",IF(BS$2="ID/Crachá","ID?",IF(BP$3="Função","Função?",(BR57*$F57)*((1+IF($E57&lt;parametros!$S$3,parametros!$S$13,IF($E57&lt;parametros!$T$3,parametros!$T$13,parametros!$U$13)))-'1_geral'!$F57))))))</f>
        <v/>
      </c>
      <c r="BU57" s="63"/>
      <c r="BV57" s="31" t="str">
        <f>IF(BU$1="","",IF($B57="","",IF(BU57="","",IF(BX$2="ID/Crachá","ID?",IF(BU$3="Função","Função?",(BU57*$F57)*(1+IF($E57&lt;parametros!$I$3,parametros!$I$13,IF($E57&lt;parametros!$J$3,parametros!$J$13,parametros!$K$13))))))))</f>
        <v/>
      </c>
      <c r="BW57" s="57"/>
      <c r="BX57" s="31" t="str">
        <f>IF(BU$1="","",IF($B57="","",IF(BW57="","",IF(BX$2="ID/Crachá","ID?",IF(BU$3="Função","Função?",(BW57*$F57)*((1+IF($E57&lt;parametros!$S$3,parametros!$S$13,IF($E57&lt;parametros!$T$3,parametros!$T$13,parametros!$U$13)))-'1_geral'!$F57))))))</f>
        <v/>
      </c>
      <c r="BZ57" s="63"/>
      <c r="CA57" s="31" t="str">
        <f>IF(BZ$1="","",IF($B57="","",IF(BZ57="","",IF(CC$2="ID/Crachá","ID?",IF(BZ$3="Função","Função?",(BZ57*$F57)*(1+IF($E57&lt;parametros!$I$3,parametros!$I$13,IF($E57&lt;parametros!$J$3,parametros!$J$13,parametros!$K$13))))))))</f>
        <v/>
      </c>
      <c r="CB57" s="57"/>
      <c r="CC57" s="31" t="str">
        <f>IF(BZ$1="","",IF($B57="","",IF(CB57="","",IF(CC$2="ID/Crachá","ID?",IF(BZ$3="Função","Função?",(CB57*$F57)*((1+IF($E57&lt;parametros!$S$3,parametros!$S$13,IF($E57&lt;parametros!$T$3,parametros!$T$13,parametros!$U$13)))-'1_geral'!$F57))))))</f>
        <v/>
      </c>
      <c r="CE57" s="63"/>
      <c r="CF57" s="31" t="str">
        <f>IF(CE$1="","",IF($B57="","",IF(CE57="","",IF(CH$2="ID/Crachá","ID?",IF(CE$3="Função","Função?",(CE57*$F57)*(1+IF($E57&lt;parametros!$I$3,parametros!$I$13,IF($E57&lt;parametros!$J$3,parametros!$J$13,parametros!$K$13))))))))</f>
        <v/>
      </c>
      <c r="CG57" s="57"/>
      <c r="CH57" s="31" t="str">
        <f>IF(CE$1="","",IF($B57="","",IF(CG57="","",IF(CH$2="ID/Crachá","ID?",IF(CE$3="Função","Função?",(CG57*$F57)*((1+IF($E57&lt;parametros!$S$3,parametros!$S$13,IF($E57&lt;parametros!$T$3,parametros!$T$13,parametros!$U$13)))-'1_geral'!$F57))))))</f>
        <v/>
      </c>
      <c r="CJ57" s="63"/>
      <c r="CK57" s="31" t="str">
        <f>IF(CJ$1="","",IF($B57="","",IF(CJ57="","",IF(CM$2="ID/Crachá","ID?",IF(CJ$3="Função","Função?",(CJ57*$F57)*(1+IF($E57&lt;parametros!$I$3,parametros!$I$13,IF($E57&lt;parametros!$J$3,parametros!$J$13,parametros!$K$13))))))))</f>
        <v/>
      </c>
      <c r="CL57" s="57"/>
      <c r="CM57" s="31" t="str">
        <f>IF(CJ$1="","",IF($B57="","",IF(CL57="","",IF(CM$2="ID/Crachá","ID?",IF(CJ$3="Função","Função?",(CL57*$F57)*((1+IF($E57&lt;parametros!$S$3,parametros!$S$13,IF($E57&lt;parametros!$T$3,parametros!$T$13,parametros!$U$13)))-'1_geral'!$F57))))))</f>
        <v/>
      </c>
      <c r="CO57" s="63"/>
      <c r="CP57" s="31" t="str">
        <f>IF(CO$1="","",IF($B57="","",IF(CO57="","",IF(CR$2="ID/Crachá","ID?",IF(CO$3="Função","Função?",(CO57*$F57)*(1+IF($E57&lt;parametros!$I$3,parametros!$I$13,IF($E57&lt;parametros!$J$3,parametros!$J$13,parametros!$K$13))))))))</f>
        <v/>
      </c>
      <c r="CQ57" s="57"/>
      <c r="CR57" s="31" t="str">
        <f>IF(CO$1="","",IF($B57="","",IF(CQ57="","",IF(CR$2="ID/Crachá","ID?",IF(CO$3="Função","Função?",(CQ57*$F57)*((1+IF($E57&lt;parametros!$S$3,parametros!$S$13,IF($E57&lt;parametros!$T$3,parametros!$T$13,parametros!$U$13)))-'1_geral'!$F57))))))</f>
        <v/>
      </c>
      <c r="CT57" s="63"/>
      <c r="CU57" s="31" t="str">
        <f>IF(CT$1="","",IF($B57="","",IF(CT57="","",IF(CW$2="ID/Crachá","ID?",IF(CT$3="Função","Função?",(CT57*$F57)*(1+IF($E57&lt;parametros!$I$3,parametros!$I$13,IF($E57&lt;parametros!$J$3,parametros!$J$13,parametros!$K$13))))))))</f>
        <v/>
      </c>
      <c r="CV57" s="57"/>
      <c r="CW57" s="31" t="str">
        <f>IF(CT$1="","",IF($B57="","",IF(CV57="","",IF(CW$2="ID/Crachá","ID?",IF(CT$3="Função","Função?",(CV57*$F57)*((1+IF($E57&lt;parametros!$S$3,parametros!$S$13,IF($E57&lt;parametros!$T$3,parametros!$T$13,parametros!$U$13)))-'1_geral'!$F57))))))</f>
        <v/>
      </c>
      <c r="CY57" s="63"/>
      <c r="CZ57" s="31" t="str">
        <f>IF(CY$1="","",IF($B57="","",IF(CY57="","",IF(DB$2="ID/Crachá","ID?",IF(CY$3="Função","Função?",(CY57*$F57)*(1+IF($E57&lt;parametros!$I$3,parametros!$I$13,IF($E57&lt;parametros!$J$3,parametros!$J$13,parametros!$K$13))))))))</f>
        <v/>
      </c>
      <c r="DA57" s="57"/>
      <c r="DB57" s="31" t="str">
        <f>IF(CY$1="","",IF($B57="","",IF(DA57="","",IF(DB$2="ID/Crachá","ID?",IF(CY$3="Função","Função?",(DA57*$F57)*((1+IF($E57&lt;parametros!$S$3,parametros!$S$13,IF($E57&lt;parametros!$T$3,parametros!$T$13,parametros!$U$13)))-'1_geral'!$F57))))))</f>
        <v/>
      </c>
      <c r="DD57" s="63"/>
      <c r="DE57" s="31" t="str">
        <f>IF(DD$1="","",IF($B57="","",IF(DD57="","",IF(DG$2="ID/Crachá","ID?",IF(DD$3="Função","Função?",(DD57*$F57)*(1+IF($E57&lt;parametros!$I$3,parametros!$I$13,IF($E57&lt;parametros!$J$3,parametros!$J$13,parametros!$K$13))))))))</f>
        <v/>
      </c>
      <c r="DF57" s="57"/>
      <c r="DG57" s="31" t="str">
        <f>IF(DD$1="","",IF($B57="","",IF(DF57="","",IF(DG$2="ID/Crachá","ID?",IF(DD$3="Função","Função?",(DF57*$F57)*((1+IF($E57&lt;parametros!$S$3,parametros!$S$13,IF($E57&lt;parametros!$T$3,parametros!$T$13,parametros!$U$13)))-'1_geral'!$F57))))))</f>
        <v/>
      </c>
      <c r="DI57" s="63"/>
      <c r="DJ57" s="31" t="str">
        <f>IF(DI$1="","",IF($B57="","",IF(DI57="","",IF(DL$2="ID/Crachá","ID?",IF(DI$3="Função","Função?",(DI57*$F57)*(1+IF($E57&lt;parametros!$I$3,parametros!$I$13,IF($E57&lt;parametros!$J$3,parametros!$J$13,parametros!$K$13))))))))</f>
        <v/>
      </c>
      <c r="DK57" s="57"/>
      <c r="DL57" s="31" t="str">
        <f>IF(DI$1="","",IF($B57="","",IF(DK57="","",IF(DL$2="ID/Crachá","ID?",IF(DI$3="Função","Função?",(DK57*$F57)*((1+IF($E57&lt;parametros!$S$3,parametros!$S$13,IF($E57&lt;parametros!$T$3,parametros!$T$13,parametros!$U$13)))-'1_geral'!$F57))))))</f>
        <v/>
      </c>
      <c r="DN57" s="63"/>
      <c r="DO57" s="31" t="str">
        <f>IF(DN$1="","",IF($B57="","",IF(DN57="","",IF(DQ$2="ID/Crachá","ID?",IF(DN$3="Função","Função?",(DN57*$F57)*(1+IF($E57&lt;parametros!$I$3,parametros!$I$13,IF($E57&lt;parametros!$J$3,parametros!$J$13,parametros!$K$13))))))))</f>
        <v/>
      </c>
      <c r="DP57" s="57"/>
      <c r="DQ57" s="31" t="str">
        <f>IF(DN$1="","",IF($B57="","",IF(DP57="","",IF(DQ$2="ID/Crachá","ID?",IF(DN$3="Função","Função?",(DP57*$F57)*((1+IF($E57&lt;parametros!$S$3,parametros!$S$13,IF($E57&lt;parametros!$T$3,parametros!$T$13,parametros!$U$13)))-'1_geral'!$F57))))))</f>
        <v/>
      </c>
      <c r="DS57" s="63"/>
      <c r="DT57" s="31" t="str">
        <f>IF(DS$1="","",IF($B57="","",IF(DS57="","",IF(DV$2="ID/Crachá","ID?",IF(DS$3="Função","Função?",(DS57*$F57)*(1+IF($E57&lt;parametros!$I$3,parametros!$I$13,IF($E57&lt;parametros!$J$3,parametros!$J$13,parametros!$K$13))))))))</f>
        <v/>
      </c>
      <c r="DU57" s="57"/>
      <c r="DV57" s="31" t="str">
        <f>IF(DS$1="","",IF($B57="","",IF(DU57="","",IF(DV$2="ID/Crachá","ID?",IF(DS$3="Função","Função?",(DU57*$F57)*((1+IF($E57&lt;parametros!$S$3,parametros!$S$13,IF($E57&lt;parametros!$T$3,parametros!$T$13,parametros!$U$13)))-'1_geral'!$F57))))))</f>
        <v/>
      </c>
      <c r="DX57" s="63"/>
      <c r="DY57" s="31" t="str">
        <f>IF(DX$1="","",IF($B57="","",IF(DX57="","",IF(EA$2="ID/Crachá","ID?",IF(DX$3="Função","Função?",(DX57*$F57)*(1+IF($E57&lt;parametros!$I$3,parametros!$I$13,IF($E57&lt;parametros!$J$3,parametros!$J$13,parametros!$K$13))))))))</f>
        <v/>
      </c>
      <c r="DZ57" s="57"/>
      <c r="EA57" s="31" t="str">
        <f>IF(DX$1="","",IF($B57="","",IF(DZ57="","",IF(EA$2="ID/Crachá","ID?",IF(DX$3="Função","Função?",(DZ57*$F57)*((1+IF($E57&lt;parametros!$S$3,parametros!$S$13,IF($E57&lt;parametros!$T$3,parametros!$T$13,parametros!$U$13)))-'1_geral'!$F57))))))</f>
        <v/>
      </c>
      <c r="EC57" s="63"/>
      <c r="ED57" s="31" t="str">
        <f>IF(EC$1="","",IF($B57="","",IF(EC57="","",IF(EF$2="ID/Crachá","ID?",IF(EC$3="Função","Função?",(EC57*$F57)*(1+IF($E57&lt;parametros!$I$3,parametros!$I$13,IF($E57&lt;parametros!$J$3,parametros!$J$13,parametros!$K$13))))))))</f>
        <v/>
      </c>
      <c r="EE57" s="57"/>
      <c r="EF57" s="31" t="str">
        <f>IF(EC$1="","",IF($B57="","",IF(EE57="","",IF(EF$2="ID/Crachá","ID?",IF(EC$3="Função","Função?",(EE57*$F57)*((1+IF($E57&lt;parametros!$S$3,parametros!$S$13,IF($E57&lt;parametros!$T$3,parametros!$T$13,parametros!$U$13)))-'1_geral'!$F57))))))</f>
        <v/>
      </c>
      <c r="EH57" s="63"/>
      <c r="EI57" s="31" t="str">
        <f>IF(EH$1="","",IF($B57="","",IF(EH57="","",IF(EK$2="ID/Crachá","ID?",IF(EH$3="Função","Função?",(EH57*$F57)*(1+IF($E57&lt;parametros!$I$3,parametros!$I$13,IF($E57&lt;parametros!$J$3,parametros!$J$13,parametros!$K$13))))))))</f>
        <v/>
      </c>
      <c r="EJ57" s="57"/>
      <c r="EK57" s="31" t="str">
        <f>IF(EH$1="","",IF($B57="","",IF(EJ57="","",IF(EK$2="ID/Crachá","ID?",IF(EH$3="Função","Função?",(EJ57*$F57)*((1+IF($E57&lt;parametros!$S$3,parametros!$S$13,IF($E57&lt;parametros!$T$3,parametros!$T$13,parametros!$U$13)))-'1_geral'!$F57))))))</f>
        <v/>
      </c>
      <c r="EM57" s="63"/>
      <c r="EN57" s="31" t="str">
        <f>IF(EM$1="","",IF($B57="","",IF(EM57="","",IF(EP$2="ID/Crachá","ID?",IF(EM$3="Função","Função?",(EM57*$F57)*(1+IF($E57&lt;parametros!$I$3,parametros!$I$13,IF($E57&lt;parametros!$J$3,parametros!$J$13,parametros!$K$13))))))))</f>
        <v/>
      </c>
      <c r="EO57" s="57"/>
      <c r="EP57" s="31" t="str">
        <f>IF(EM$1="","",IF($B57="","",IF(EO57="","",IF(EP$2="ID/Crachá","ID?",IF(EM$3="Função","Função?",(EO57*$F57)*((1+IF($E57&lt;parametros!$S$3,parametros!$S$13,IF($E57&lt;parametros!$T$3,parametros!$T$13,parametros!$U$13)))-'1_geral'!$F57))))))</f>
        <v/>
      </c>
      <c r="ER57" s="63"/>
      <c r="ES57" s="31" t="str">
        <f>IF(ER$1="","",IF($B57="","",IF(ER57="","",IF(EU$2="ID/Crachá","ID?",IF(ER$3="Função","Função?",(ER57*$F57)*(1+IF($E57&lt;parametros!$I$3,parametros!$I$13,IF($E57&lt;parametros!$J$3,parametros!$J$13,parametros!$K$13))))))))</f>
        <v/>
      </c>
      <c r="ET57" s="57"/>
      <c r="EU57" s="31" t="str">
        <f>IF(ER$1="","",IF($B57="","",IF(ET57="","",IF(EU$2="ID/Crachá","ID?",IF(ER$3="Função","Função?",(ET57*$F57)*((1+IF($E57&lt;parametros!$S$3,parametros!$S$13,IF($E57&lt;parametros!$T$3,parametros!$T$13,parametros!$U$13)))-'1_geral'!$F57))))))</f>
        <v/>
      </c>
      <c r="EW57" s="63"/>
      <c r="EX57" s="31" t="str">
        <f>IF(EW$1="","",IF($B57="","",IF(EW57="","",IF(EZ$2="ID/Crachá","ID?",IF(EW$3="Função","Função?",(EW57*$F57)*(1+IF($E57&lt;parametros!$I$3,parametros!$I$13,IF($E57&lt;parametros!$J$3,parametros!$J$13,parametros!$K$13))))))))</f>
        <v/>
      </c>
      <c r="EY57" s="57"/>
      <c r="EZ57" s="31" t="str">
        <f>IF(EW$1="","",IF($B57="","",IF(EY57="","",IF(EZ$2="ID/Crachá","ID?",IF(EW$3="Função","Função?",(EY57*$F57)*((1+IF($E57&lt;parametros!$S$3,parametros!$S$13,IF($E57&lt;parametros!$T$3,parametros!$T$13,parametros!$U$13)))-'1_geral'!$F57))))))</f>
        <v/>
      </c>
      <c r="FB57" s="63"/>
      <c r="FC57" s="31" t="str">
        <f>IF(FB$1="","",IF($B57="","",IF(FB57="","",IF(FE$2="ID/Crachá","ID?",IF(FB$3="Função","Função?",(FB57*$F57)*(1+IF($E57&lt;parametros!$I$3,parametros!$I$13,IF($E57&lt;parametros!$J$3,parametros!$J$13,parametros!$K$13))))))))</f>
        <v/>
      </c>
      <c r="FD57" s="57"/>
      <c r="FE57" s="31" t="str">
        <f>IF(FB$1="","",IF($B57="","",IF(FD57="","",IF(FE$2="ID/Crachá","ID?",IF(FB$3="Função","Função?",(FD57*$F57)*((1+IF($E57&lt;parametros!$S$3,parametros!$S$13,IF($E57&lt;parametros!$T$3,parametros!$T$13,parametros!$U$13)))-'1_geral'!$F57))))))</f>
        <v/>
      </c>
      <c r="FG57" s="80" t="str">
        <f t="shared" si="8"/>
        <v/>
      </c>
      <c r="FH57" s="102" t="str">
        <f t="shared" si="13"/>
        <v/>
      </c>
      <c r="FI57" s="31" t="str">
        <f t="shared" si="9"/>
        <v/>
      </c>
      <c r="FJ57" s="84" t="str">
        <f t="shared" si="14"/>
        <v/>
      </c>
      <c r="FK57" s="239" t="str">
        <f t="shared" si="10"/>
        <v/>
      </c>
      <c r="FL57" s="1"/>
    </row>
    <row r="58" spans="1:168" ht="15" customHeight="1" x14ac:dyDescent="0.25">
      <c r="A58" s="348" t="str">
        <f>IF('1_geral'!D58="","",'1_geral'!A58)</f>
        <v/>
      </c>
      <c r="B58" s="274" t="str">
        <f>IF('1_geral'!D58="","",'1_geral'!D58)</f>
        <v/>
      </c>
      <c r="C58" s="349" t="str">
        <f>IF(B58="","",1/VLOOKUP('1_geral'!G58,apoio!P:X,9,0))</f>
        <v/>
      </c>
      <c r="D58" s="266" t="str">
        <f>IF(B58="","",'1_geral'!J58)</f>
        <v/>
      </c>
      <c r="E58" s="472" t="str">
        <f>IF(B58="","",'1_geral'!M58*'1_geral'!L58)</f>
        <v/>
      </c>
      <c r="F58" s="266" t="str">
        <f>IF(B58="","",D58*E58*C58*'1_geral'!N58)</f>
        <v/>
      </c>
      <c r="G58" s="266" t="str">
        <f t="shared" si="5"/>
        <v/>
      </c>
      <c r="H58" s="60" t="str">
        <f t="shared" si="6"/>
        <v/>
      </c>
      <c r="I58" s="350" t="str">
        <f t="shared" si="7"/>
        <v/>
      </c>
      <c r="J58" s="65" t="str">
        <f t="shared" si="11"/>
        <v/>
      </c>
      <c r="K58" s="60" t="str">
        <f t="shared" si="12"/>
        <v/>
      </c>
      <c r="M58" s="43"/>
      <c r="N58" s="64" t="str">
        <f>IF(M$1="","",IF($B58="","",IF(M58="","",IF(P$2="ID/Crachá","ID?",IF(M$3="Função","Função?",(M58*$F58)*(1+IF($E58&lt;parametros!$I$3,parametros!$I$13,IF($E58&lt;parametros!$J$3,parametros!$J$13,parametros!$K$13))))))))</f>
        <v/>
      </c>
      <c r="O58" s="58"/>
      <c r="P58" s="66" t="str">
        <f>IF(M$1="","",IF($B58="","",IF(O58="","",IF(P$2="ID/Crachá","ID?",IF(M$3="Função","Função?",(O58*$F58)*((1+IF($E58&lt;parametros!$S$3,parametros!$S$13,IF($E58&lt;parametros!$T$3,parametros!$T$13,parametros!$U$13)))-'1_geral'!$F58))))))</f>
        <v/>
      </c>
      <c r="R58" s="43"/>
      <c r="S58" s="64" t="str">
        <f>IF(R$1="","",IF($B58="","",IF(R58="","",IF(U$2="ID/Crachá","ID?",IF(R$3="Função","Função?",(R58*$F58)*(1+IF($E58&lt;parametros!$I$3,parametros!$I$13,IF($E58&lt;parametros!$J$3,parametros!$J$13,parametros!$K$13))))))))</f>
        <v/>
      </c>
      <c r="T58" s="58"/>
      <c r="U58" s="66" t="str">
        <f>IF(R$1="","",IF($B58="","",IF(T58="","",IF(U$2="ID/Crachá","ID?",IF(R$3="Função","Função?",(T58*$F58)*((1+IF($E58&lt;parametros!$S$3,parametros!$S$13,IF($E58&lt;parametros!$T$3,parametros!$T$13,parametros!$U$13)))-'1_geral'!$F58))))))</f>
        <v/>
      </c>
      <c r="W58" s="43"/>
      <c r="X58" s="64" t="str">
        <f>IF(W$1="","",IF($B58="","",IF(W58="","",IF(Z$2="ID/Crachá","ID?",IF(W$3="Função","Função?",(W58*$F58)*(1+IF($E58&lt;parametros!$I$3,parametros!$I$13,IF($E58&lt;parametros!$J$3,parametros!$J$13,parametros!$K$13))))))))</f>
        <v/>
      </c>
      <c r="Y58" s="58"/>
      <c r="Z58" s="66" t="str">
        <f>IF(W$1="","",IF($B58="","",IF(Y58="","",IF(Z$2="ID/Crachá","ID?",IF(W$3="Função","Função?",(Y58*$F58)*((1+IF($E58&lt;parametros!$S$3,parametros!$S$13,IF($E58&lt;parametros!$T$3,parametros!$T$13,parametros!$U$13)))-'1_geral'!$F58))))))</f>
        <v/>
      </c>
      <c r="AB58" s="43"/>
      <c r="AC58" s="64" t="str">
        <f>IF(AB$1="","",IF($B58="","",IF(AB58="","",IF(AE$2="ID/Crachá","ID?",IF(AB$3="Função","Função?",(AB58*$F58)*(1+IF($E58&lt;parametros!$I$3,parametros!$I$13,IF($E58&lt;parametros!$J$3,parametros!$J$13,parametros!$K$13))))))))</f>
        <v/>
      </c>
      <c r="AD58" s="58"/>
      <c r="AE58" s="66" t="str">
        <f>IF(AB$1="","",IF($B58="","",IF(AD58="","",IF(AE$2="ID/Crachá","ID?",IF(AB$3="Função","Função?",(AD58*$F58)*((1+IF($E58&lt;parametros!$S$3,parametros!$S$13,IF($E58&lt;parametros!$T$3,parametros!$T$13,parametros!$U$13)))-'1_geral'!$F58))))))</f>
        <v/>
      </c>
      <c r="AG58" s="43"/>
      <c r="AH58" s="64" t="str">
        <f>IF(AG$1="","",IF($B58="","",IF(AG58="","",IF(AJ$2="ID/Crachá","ID?",IF(AG$3="Função","Função?",(AG58*$F58)*(1+IF($E58&lt;parametros!$I$3,parametros!$I$13,IF($E58&lt;parametros!$J$3,parametros!$J$13,parametros!$K$13))))))))</f>
        <v/>
      </c>
      <c r="AI58" s="58"/>
      <c r="AJ58" s="66" t="str">
        <f>IF(AG$1="","",IF($B58="","",IF(AI58="","",IF(AJ$2="ID/Crachá","ID?",IF(AG$3="Função","Função?",(AI58*$F58)*((1+IF($E58&lt;parametros!$S$3,parametros!$S$13,IF($E58&lt;parametros!$T$3,parametros!$T$13,parametros!$U$13)))-'1_geral'!$F58))))))</f>
        <v/>
      </c>
      <c r="AL58" s="43"/>
      <c r="AM58" s="64" t="str">
        <f>IF(AL$1="","",IF($B58="","",IF(AL58="","",IF(AO$2="ID/Crachá","ID?",IF(AL$3="Função","Função?",(AL58*$F58)*(1+IF($E58&lt;parametros!$I$3,parametros!$I$13,IF($E58&lt;parametros!$J$3,parametros!$J$13,parametros!$K$13))))))))</f>
        <v/>
      </c>
      <c r="AN58" s="58"/>
      <c r="AO58" s="66" t="str">
        <f>IF(AL$1="","",IF($B58="","",IF(AN58="","",IF(AO$2="ID/Crachá","ID?",IF(AL$3="Função","Função?",(AN58*$F58)*((1+IF($E58&lt;parametros!$S$3,parametros!$S$13,IF($E58&lt;parametros!$T$3,parametros!$T$13,parametros!$U$13)))-'1_geral'!$F58))))))</f>
        <v/>
      </c>
      <c r="AQ58" s="43"/>
      <c r="AR58" s="64" t="str">
        <f>IF(AQ$1="","",IF($B58="","",IF(AQ58="","",IF(AT$2="ID/Crachá","ID?",IF(AQ$3="Função","Função?",(AQ58*$F58)*(1+IF($E58&lt;parametros!$I$3,parametros!$I$13,IF($E58&lt;parametros!$J$3,parametros!$J$13,parametros!$K$13))))))))</f>
        <v/>
      </c>
      <c r="AS58" s="58"/>
      <c r="AT58" s="66" t="str">
        <f>IF(AQ$1="","",IF($B58="","",IF(AS58="","",IF(AT$2="ID/Crachá","ID?",IF(AQ$3="Função","Função?",(AS58*$F58)*((1+IF($E58&lt;parametros!$S$3,parametros!$S$13,IF($E58&lt;parametros!$T$3,parametros!$T$13,parametros!$U$13)))-'1_geral'!$F58))))))</f>
        <v/>
      </c>
      <c r="AV58" s="43"/>
      <c r="AW58" s="64" t="str">
        <f>IF(AV$1="","",IF($B58="","",IF(AV58="","",IF(AY$2="ID/Crachá","ID?",IF(AV$3="Função","Função?",(AV58*$F58)*(1+IF($E58&lt;parametros!$I$3,parametros!$I$13,IF($E58&lt;parametros!$J$3,parametros!$J$13,parametros!$K$13))))))))</f>
        <v/>
      </c>
      <c r="AX58" s="58"/>
      <c r="AY58" s="66" t="str">
        <f>IF(AV$1="","",IF($B58="","",IF(AX58="","",IF(AY$2="ID/Crachá","ID?",IF(AV$3="Função","Função?",(AX58*$F58)*((1+IF($E58&lt;parametros!$S$3,parametros!$S$13,IF($E58&lt;parametros!$T$3,parametros!$T$13,parametros!$U$13)))-'1_geral'!$F58))))))</f>
        <v/>
      </c>
      <c r="BA58" s="43"/>
      <c r="BB58" s="64" t="str">
        <f>IF(BA$1="","",IF($B58="","",IF(BA58="","",IF(BD$2="ID/Crachá","ID?",IF(BA$3="Função","Função?",(BA58*$F58)*(1+IF($E58&lt;parametros!$I$3,parametros!$I$13,IF($E58&lt;parametros!$J$3,parametros!$J$13,parametros!$K$13))))))))</f>
        <v/>
      </c>
      <c r="BC58" s="58"/>
      <c r="BD58" s="66" t="str">
        <f>IF(BA$1="","",IF($B58="","",IF(BC58="","",IF(BD$2="ID/Crachá","ID?",IF(BA$3="Função","Função?",(BC58*$F58)*((1+IF($E58&lt;parametros!$S$3,parametros!$S$13,IF($E58&lt;parametros!$T$3,parametros!$T$13,parametros!$U$13)))-'1_geral'!$F58))))))</f>
        <v/>
      </c>
      <c r="BF58" s="43"/>
      <c r="BG58" s="64" t="str">
        <f>IF(BF$1="","",IF($B58="","",IF(BF58="","",IF(BI$2="ID/Crachá","ID?",IF(BF$3="Função","Função?",(BF58*$F58)*(1+IF($E58&lt;parametros!$I$3,parametros!$I$13,IF($E58&lt;parametros!$J$3,parametros!$J$13,parametros!$K$13))))))))</f>
        <v/>
      </c>
      <c r="BH58" s="58"/>
      <c r="BI58" s="66" t="str">
        <f>IF(BF$1="","",IF($B58="","",IF(BH58="","",IF(BI$2="ID/Crachá","ID?",IF(BF$3="Função","Função?",(BH58*$F58)*((1+IF($E58&lt;parametros!$S$3,parametros!$S$13,IF($E58&lt;parametros!$T$3,parametros!$T$13,parametros!$U$13)))-'1_geral'!$F58))))))</f>
        <v/>
      </c>
      <c r="BK58" s="43"/>
      <c r="BL58" s="64" t="str">
        <f>IF(BK$1="","",IF($B58="","",IF(BK58="","",IF(BN$2="ID/Crachá","ID?",IF(BK$3="Função","Função?",(BK58*$F58)*(1+IF($E58&lt;parametros!$I$3,parametros!$I$13,IF($E58&lt;parametros!$J$3,parametros!$J$13,parametros!$K$13))))))))</f>
        <v/>
      </c>
      <c r="BM58" s="58"/>
      <c r="BN58" s="66" t="str">
        <f>IF(BK$1="","",IF($B58="","",IF(BM58="","",IF(BN$2="ID/Crachá","ID?",IF(BK$3="Função","Função?",(BM58*$F58)*((1+IF($E58&lt;parametros!$S$3,parametros!$S$13,IF($E58&lt;parametros!$T$3,parametros!$T$13,parametros!$U$13)))-'1_geral'!$F58))))))</f>
        <v/>
      </c>
      <c r="BP58" s="43"/>
      <c r="BQ58" s="64" t="str">
        <f>IF(BP$1="","",IF($B58="","",IF(BP58="","",IF(BS$2="ID/Crachá","ID?",IF(BP$3="Função","Função?",(BP58*$F58)*(1+IF($E58&lt;parametros!$I$3,parametros!$I$13,IF($E58&lt;parametros!$J$3,parametros!$J$13,parametros!$K$13))))))))</f>
        <v/>
      </c>
      <c r="BR58" s="58"/>
      <c r="BS58" s="66" t="str">
        <f>IF(BP$1="","",IF($B58="","",IF(BR58="","",IF(BS$2="ID/Crachá","ID?",IF(BP$3="Função","Função?",(BR58*$F58)*((1+IF($E58&lt;parametros!$S$3,parametros!$S$13,IF($E58&lt;parametros!$T$3,parametros!$T$13,parametros!$U$13)))-'1_geral'!$F58))))))</f>
        <v/>
      </c>
      <c r="BU58" s="43"/>
      <c r="BV58" s="64" t="str">
        <f>IF(BU$1="","",IF($B58="","",IF(BU58="","",IF(BX$2="ID/Crachá","ID?",IF(BU$3="Função","Função?",(BU58*$F58)*(1+IF($E58&lt;parametros!$I$3,parametros!$I$13,IF($E58&lt;parametros!$J$3,parametros!$J$13,parametros!$K$13))))))))</f>
        <v/>
      </c>
      <c r="BW58" s="58"/>
      <c r="BX58" s="66" t="str">
        <f>IF(BU$1="","",IF($B58="","",IF(BW58="","",IF(BX$2="ID/Crachá","ID?",IF(BU$3="Função","Função?",(BW58*$F58)*((1+IF($E58&lt;parametros!$S$3,parametros!$S$13,IF($E58&lt;parametros!$T$3,parametros!$T$13,parametros!$U$13)))-'1_geral'!$F58))))))</f>
        <v/>
      </c>
      <c r="BZ58" s="43"/>
      <c r="CA58" s="64" t="str">
        <f>IF(BZ$1="","",IF($B58="","",IF(BZ58="","",IF(CC$2="ID/Crachá","ID?",IF(BZ$3="Função","Função?",(BZ58*$F58)*(1+IF($E58&lt;parametros!$I$3,parametros!$I$13,IF($E58&lt;parametros!$J$3,parametros!$J$13,parametros!$K$13))))))))</f>
        <v/>
      </c>
      <c r="CB58" s="58"/>
      <c r="CC58" s="66" t="str">
        <f>IF(BZ$1="","",IF($B58="","",IF(CB58="","",IF(CC$2="ID/Crachá","ID?",IF(BZ$3="Função","Função?",(CB58*$F58)*((1+IF($E58&lt;parametros!$S$3,parametros!$S$13,IF($E58&lt;parametros!$T$3,parametros!$T$13,parametros!$U$13)))-'1_geral'!$F58))))))</f>
        <v/>
      </c>
      <c r="CE58" s="43"/>
      <c r="CF58" s="64" t="str">
        <f>IF(CE$1="","",IF($B58="","",IF(CE58="","",IF(CH$2="ID/Crachá","ID?",IF(CE$3="Função","Função?",(CE58*$F58)*(1+IF($E58&lt;parametros!$I$3,parametros!$I$13,IF($E58&lt;parametros!$J$3,parametros!$J$13,parametros!$K$13))))))))</f>
        <v/>
      </c>
      <c r="CG58" s="58"/>
      <c r="CH58" s="66" t="str">
        <f>IF(CE$1="","",IF($B58="","",IF(CG58="","",IF(CH$2="ID/Crachá","ID?",IF(CE$3="Função","Função?",(CG58*$F58)*((1+IF($E58&lt;parametros!$S$3,parametros!$S$13,IF($E58&lt;parametros!$T$3,parametros!$T$13,parametros!$U$13)))-'1_geral'!$F58))))))</f>
        <v/>
      </c>
      <c r="CJ58" s="43"/>
      <c r="CK58" s="64" t="str">
        <f>IF(CJ$1="","",IF($B58="","",IF(CJ58="","",IF(CM$2="ID/Crachá","ID?",IF(CJ$3="Função","Função?",(CJ58*$F58)*(1+IF($E58&lt;parametros!$I$3,parametros!$I$13,IF($E58&lt;parametros!$J$3,parametros!$J$13,parametros!$K$13))))))))</f>
        <v/>
      </c>
      <c r="CL58" s="58"/>
      <c r="CM58" s="66" t="str">
        <f>IF(CJ$1="","",IF($B58="","",IF(CL58="","",IF(CM$2="ID/Crachá","ID?",IF(CJ$3="Função","Função?",(CL58*$F58)*((1+IF($E58&lt;parametros!$S$3,parametros!$S$13,IF($E58&lt;parametros!$T$3,parametros!$T$13,parametros!$U$13)))-'1_geral'!$F58))))))</f>
        <v/>
      </c>
      <c r="CO58" s="43"/>
      <c r="CP58" s="64" t="str">
        <f>IF(CO$1="","",IF($B58="","",IF(CO58="","",IF(CR$2="ID/Crachá","ID?",IF(CO$3="Função","Função?",(CO58*$F58)*(1+IF($E58&lt;parametros!$I$3,parametros!$I$13,IF($E58&lt;parametros!$J$3,parametros!$J$13,parametros!$K$13))))))))</f>
        <v/>
      </c>
      <c r="CQ58" s="58"/>
      <c r="CR58" s="66" t="str">
        <f>IF(CO$1="","",IF($B58="","",IF(CQ58="","",IF(CR$2="ID/Crachá","ID?",IF(CO$3="Função","Função?",(CQ58*$F58)*((1+IF($E58&lt;parametros!$S$3,parametros!$S$13,IF($E58&lt;parametros!$T$3,parametros!$T$13,parametros!$U$13)))-'1_geral'!$F58))))))</f>
        <v/>
      </c>
      <c r="CT58" s="43"/>
      <c r="CU58" s="64" t="str">
        <f>IF(CT$1="","",IF($B58="","",IF(CT58="","",IF(CW$2="ID/Crachá","ID?",IF(CT$3="Função","Função?",(CT58*$F58)*(1+IF($E58&lt;parametros!$I$3,parametros!$I$13,IF($E58&lt;parametros!$J$3,parametros!$J$13,parametros!$K$13))))))))</f>
        <v/>
      </c>
      <c r="CV58" s="58"/>
      <c r="CW58" s="66" t="str">
        <f>IF(CT$1="","",IF($B58="","",IF(CV58="","",IF(CW$2="ID/Crachá","ID?",IF(CT$3="Função","Função?",(CV58*$F58)*((1+IF($E58&lt;parametros!$S$3,parametros!$S$13,IF($E58&lt;parametros!$T$3,parametros!$T$13,parametros!$U$13)))-'1_geral'!$F58))))))</f>
        <v/>
      </c>
      <c r="CY58" s="43"/>
      <c r="CZ58" s="64" t="str">
        <f>IF(CY$1="","",IF($B58="","",IF(CY58="","",IF(DB$2="ID/Crachá","ID?",IF(CY$3="Função","Função?",(CY58*$F58)*(1+IF($E58&lt;parametros!$I$3,parametros!$I$13,IF($E58&lt;parametros!$J$3,parametros!$J$13,parametros!$K$13))))))))</f>
        <v/>
      </c>
      <c r="DA58" s="58"/>
      <c r="DB58" s="66" t="str">
        <f>IF(CY$1="","",IF($B58="","",IF(DA58="","",IF(DB$2="ID/Crachá","ID?",IF(CY$3="Função","Função?",(DA58*$F58)*((1+IF($E58&lt;parametros!$S$3,parametros!$S$13,IF($E58&lt;parametros!$T$3,parametros!$T$13,parametros!$U$13)))-'1_geral'!$F58))))))</f>
        <v/>
      </c>
      <c r="DD58" s="43"/>
      <c r="DE58" s="64" t="str">
        <f>IF(DD$1="","",IF($B58="","",IF(DD58="","",IF(DG$2="ID/Crachá","ID?",IF(DD$3="Função","Função?",(DD58*$F58)*(1+IF($E58&lt;parametros!$I$3,parametros!$I$13,IF($E58&lt;parametros!$J$3,parametros!$J$13,parametros!$K$13))))))))</f>
        <v/>
      </c>
      <c r="DF58" s="58"/>
      <c r="DG58" s="66" t="str">
        <f>IF(DD$1="","",IF($B58="","",IF(DF58="","",IF(DG$2="ID/Crachá","ID?",IF(DD$3="Função","Função?",(DF58*$F58)*((1+IF($E58&lt;parametros!$S$3,parametros!$S$13,IF($E58&lt;parametros!$T$3,parametros!$T$13,parametros!$U$13)))-'1_geral'!$F58))))))</f>
        <v/>
      </c>
      <c r="DI58" s="43"/>
      <c r="DJ58" s="64" t="str">
        <f>IF(DI$1="","",IF($B58="","",IF(DI58="","",IF(DL$2="ID/Crachá","ID?",IF(DI$3="Função","Função?",(DI58*$F58)*(1+IF($E58&lt;parametros!$I$3,parametros!$I$13,IF($E58&lt;parametros!$J$3,parametros!$J$13,parametros!$K$13))))))))</f>
        <v/>
      </c>
      <c r="DK58" s="58"/>
      <c r="DL58" s="66" t="str">
        <f>IF(DI$1="","",IF($B58="","",IF(DK58="","",IF(DL$2="ID/Crachá","ID?",IF(DI$3="Função","Função?",(DK58*$F58)*((1+IF($E58&lt;parametros!$S$3,parametros!$S$13,IF($E58&lt;parametros!$T$3,parametros!$T$13,parametros!$U$13)))-'1_geral'!$F58))))))</f>
        <v/>
      </c>
      <c r="DN58" s="43"/>
      <c r="DO58" s="64" t="str">
        <f>IF(DN$1="","",IF($B58="","",IF(DN58="","",IF(DQ$2="ID/Crachá","ID?",IF(DN$3="Função","Função?",(DN58*$F58)*(1+IF($E58&lt;parametros!$I$3,parametros!$I$13,IF($E58&lt;parametros!$J$3,parametros!$J$13,parametros!$K$13))))))))</f>
        <v/>
      </c>
      <c r="DP58" s="58"/>
      <c r="DQ58" s="66" t="str">
        <f>IF(DN$1="","",IF($B58="","",IF(DP58="","",IF(DQ$2="ID/Crachá","ID?",IF(DN$3="Função","Função?",(DP58*$F58)*((1+IF($E58&lt;parametros!$S$3,parametros!$S$13,IF($E58&lt;parametros!$T$3,parametros!$T$13,parametros!$U$13)))-'1_geral'!$F58))))))</f>
        <v/>
      </c>
      <c r="DS58" s="43"/>
      <c r="DT58" s="64" t="str">
        <f>IF(DS$1="","",IF($B58="","",IF(DS58="","",IF(DV$2="ID/Crachá","ID?",IF(DS$3="Função","Função?",(DS58*$F58)*(1+IF($E58&lt;parametros!$I$3,parametros!$I$13,IF($E58&lt;parametros!$J$3,parametros!$J$13,parametros!$K$13))))))))</f>
        <v/>
      </c>
      <c r="DU58" s="58"/>
      <c r="DV58" s="66" t="str">
        <f>IF(DS$1="","",IF($B58="","",IF(DU58="","",IF(DV$2="ID/Crachá","ID?",IF(DS$3="Função","Função?",(DU58*$F58)*((1+IF($E58&lt;parametros!$S$3,parametros!$S$13,IF($E58&lt;parametros!$T$3,parametros!$T$13,parametros!$U$13)))-'1_geral'!$F58))))))</f>
        <v/>
      </c>
      <c r="DX58" s="43"/>
      <c r="DY58" s="64" t="str">
        <f>IF(DX$1="","",IF($B58="","",IF(DX58="","",IF(EA$2="ID/Crachá","ID?",IF(DX$3="Função","Função?",(DX58*$F58)*(1+IF($E58&lt;parametros!$I$3,parametros!$I$13,IF($E58&lt;parametros!$J$3,parametros!$J$13,parametros!$K$13))))))))</f>
        <v/>
      </c>
      <c r="DZ58" s="58"/>
      <c r="EA58" s="66" t="str">
        <f>IF(DX$1="","",IF($B58="","",IF(DZ58="","",IF(EA$2="ID/Crachá","ID?",IF(DX$3="Função","Função?",(DZ58*$F58)*((1+IF($E58&lt;parametros!$S$3,parametros!$S$13,IF($E58&lt;parametros!$T$3,parametros!$T$13,parametros!$U$13)))-'1_geral'!$F58))))))</f>
        <v/>
      </c>
      <c r="EC58" s="43"/>
      <c r="ED58" s="64" t="str">
        <f>IF(EC$1="","",IF($B58="","",IF(EC58="","",IF(EF$2="ID/Crachá","ID?",IF(EC$3="Função","Função?",(EC58*$F58)*(1+IF($E58&lt;parametros!$I$3,parametros!$I$13,IF($E58&lt;parametros!$J$3,parametros!$J$13,parametros!$K$13))))))))</f>
        <v/>
      </c>
      <c r="EE58" s="58"/>
      <c r="EF58" s="66" t="str">
        <f>IF(EC$1="","",IF($B58="","",IF(EE58="","",IF(EF$2="ID/Crachá","ID?",IF(EC$3="Função","Função?",(EE58*$F58)*((1+IF($E58&lt;parametros!$S$3,parametros!$S$13,IF($E58&lt;parametros!$T$3,parametros!$T$13,parametros!$U$13)))-'1_geral'!$F58))))))</f>
        <v/>
      </c>
      <c r="EH58" s="43"/>
      <c r="EI58" s="64" t="str">
        <f>IF(EH$1="","",IF($B58="","",IF(EH58="","",IF(EK$2="ID/Crachá","ID?",IF(EH$3="Função","Função?",(EH58*$F58)*(1+IF($E58&lt;parametros!$I$3,parametros!$I$13,IF($E58&lt;parametros!$J$3,parametros!$J$13,parametros!$K$13))))))))</f>
        <v/>
      </c>
      <c r="EJ58" s="58"/>
      <c r="EK58" s="66" t="str">
        <f>IF(EH$1="","",IF($B58="","",IF(EJ58="","",IF(EK$2="ID/Crachá","ID?",IF(EH$3="Função","Função?",(EJ58*$F58)*((1+IF($E58&lt;parametros!$S$3,parametros!$S$13,IF($E58&lt;parametros!$T$3,parametros!$T$13,parametros!$U$13)))-'1_geral'!$F58))))))</f>
        <v/>
      </c>
      <c r="EM58" s="43"/>
      <c r="EN58" s="64" t="str">
        <f>IF(EM$1="","",IF($B58="","",IF(EM58="","",IF(EP$2="ID/Crachá","ID?",IF(EM$3="Função","Função?",(EM58*$F58)*(1+IF($E58&lt;parametros!$I$3,parametros!$I$13,IF($E58&lt;parametros!$J$3,parametros!$J$13,parametros!$K$13))))))))</f>
        <v/>
      </c>
      <c r="EO58" s="58"/>
      <c r="EP58" s="66" t="str">
        <f>IF(EM$1="","",IF($B58="","",IF(EO58="","",IF(EP$2="ID/Crachá","ID?",IF(EM$3="Função","Função?",(EO58*$F58)*((1+IF($E58&lt;parametros!$S$3,parametros!$S$13,IF($E58&lt;parametros!$T$3,parametros!$T$13,parametros!$U$13)))-'1_geral'!$F58))))))</f>
        <v/>
      </c>
      <c r="ER58" s="43"/>
      <c r="ES58" s="64" t="str">
        <f>IF(ER$1="","",IF($B58="","",IF(ER58="","",IF(EU$2="ID/Crachá","ID?",IF(ER$3="Função","Função?",(ER58*$F58)*(1+IF($E58&lt;parametros!$I$3,parametros!$I$13,IF($E58&lt;parametros!$J$3,parametros!$J$13,parametros!$K$13))))))))</f>
        <v/>
      </c>
      <c r="ET58" s="58"/>
      <c r="EU58" s="66" t="str">
        <f>IF(ER$1="","",IF($B58="","",IF(ET58="","",IF(EU$2="ID/Crachá","ID?",IF(ER$3="Função","Função?",(ET58*$F58)*((1+IF($E58&lt;parametros!$S$3,parametros!$S$13,IF($E58&lt;parametros!$T$3,parametros!$T$13,parametros!$U$13)))-'1_geral'!$F58))))))</f>
        <v/>
      </c>
      <c r="EW58" s="43"/>
      <c r="EX58" s="64" t="str">
        <f>IF(EW$1="","",IF($B58="","",IF(EW58="","",IF(EZ$2="ID/Crachá","ID?",IF(EW$3="Função","Função?",(EW58*$F58)*(1+IF($E58&lt;parametros!$I$3,parametros!$I$13,IF($E58&lt;parametros!$J$3,parametros!$J$13,parametros!$K$13))))))))</f>
        <v/>
      </c>
      <c r="EY58" s="58"/>
      <c r="EZ58" s="66" t="str">
        <f>IF(EW$1="","",IF($B58="","",IF(EY58="","",IF(EZ$2="ID/Crachá","ID?",IF(EW$3="Função","Função?",(EY58*$F58)*((1+IF($E58&lt;parametros!$S$3,parametros!$S$13,IF($E58&lt;parametros!$T$3,parametros!$T$13,parametros!$U$13)))-'1_geral'!$F58))))))</f>
        <v/>
      </c>
      <c r="FB58" s="43"/>
      <c r="FC58" s="64" t="str">
        <f>IF(FB$1="","",IF($B58="","",IF(FB58="","",IF(FE$2="ID/Crachá","ID?",IF(FB$3="Função","Função?",(FB58*$F58)*(1+IF($E58&lt;parametros!$I$3,parametros!$I$13,IF($E58&lt;parametros!$J$3,parametros!$J$13,parametros!$K$13))))))))</f>
        <v/>
      </c>
      <c r="FD58" s="58"/>
      <c r="FE58" s="66" t="str">
        <f>IF(FB$1="","",IF($B58="","",IF(FD58="","",IF(FE$2="ID/Crachá","ID?",IF(FB$3="Função","Função?",(FD58*$F58)*((1+IF($E58&lt;parametros!$S$3,parametros!$S$13,IF($E58&lt;parametros!$T$3,parametros!$T$13,parametros!$U$13)))-'1_geral'!$F58))))))</f>
        <v/>
      </c>
      <c r="FG58" s="81" t="str">
        <f t="shared" si="8"/>
        <v/>
      </c>
      <c r="FH58" s="103" t="str">
        <f t="shared" si="13"/>
        <v/>
      </c>
      <c r="FI58" s="73" t="str">
        <f t="shared" si="9"/>
        <v/>
      </c>
      <c r="FJ58" s="85" t="str">
        <f t="shared" si="14"/>
        <v/>
      </c>
      <c r="FK58" s="255" t="str">
        <f t="shared" si="10"/>
        <v/>
      </c>
      <c r="FL58" s="1"/>
    </row>
    <row r="59" spans="1:168" ht="15" customHeight="1" x14ac:dyDescent="0.25">
      <c r="A59" s="352" t="str">
        <f>IF('1_geral'!D59="","",'1_geral'!A59)</f>
        <v/>
      </c>
      <c r="B59" s="353" t="str">
        <f>IF('1_geral'!D59="","",'1_geral'!D59)</f>
        <v/>
      </c>
      <c r="C59" s="354" t="str">
        <f>IF(B59="","",1/VLOOKUP('1_geral'!G59,apoio!P:X,9,0))</f>
        <v/>
      </c>
      <c r="D59" s="355" t="str">
        <f>IF(B59="","",'1_geral'!J59)</f>
        <v/>
      </c>
      <c r="E59" s="474" t="str">
        <f>IF(B59="","",'1_geral'!M59*'1_geral'!L59)</f>
        <v/>
      </c>
      <c r="F59" s="355" t="str">
        <f>IF(B59="","",D59*E59*C59*'1_geral'!N59)</f>
        <v/>
      </c>
      <c r="G59" s="355" t="str">
        <f t="shared" si="5"/>
        <v/>
      </c>
      <c r="H59" s="62" t="str">
        <f t="shared" si="6"/>
        <v/>
      </c>
      <c r="I59" s="350" t="str">
        <f t="shared" si="7"/>
        <v/>
      </c>
      <c r="J59" s="68" t="str">
        <f t="shared" si="11"/>
        <v/>
      </c>
      <c r="K59" s="62" t="str">
        <f t="shared" si="12"/>
        <v/>
      </c>
      <c r="L59" s="352"/>
      <c r="M59" s="44"/>
      <c r="N59" s="69" t="str">
        <f>IF(M$1="","",IF($B59="","",IF(M59="","",IF(P$2="ID/Crachá","ID?",IF(M$3="Função","Função?",(M59*$F59)*(1+IF($E59&lt;parametros!$I$3,parametros!$I$13,IF($E59&lt;parametros!$J$3,parametros!$J$13,parametros!$K$13))))))))</f>
        <v/>
      </c>
      <c r="O59" s="59"/>
      <c r="P59" s="69" t="str">
        <f>IF(M$1="","",IF($B59="","",IF(O59="","",IF(P$2="ID/Crachá","ID?",IF(M$3="Função","Função?",(O59*$F59)*((1+IF($E59&lt;parametros!$S$3,parametros!$S$13,IF($E59&lt;parametros!$T$3,parametros!$T$13,parametros!$U$13)))-'1_geral'!$F59))))))</f>
        <v/>
      </c>
      <c r="Q59" s="4"/>
      <c r="R59" s="44"/>
      <c r="S59" s="69" t="str">
        <f>IF(R$1="","",IF($B59="","",IF(R59="","",IF(U$2="ID/Crachá","ID?",IF(R$3="Função","Função?",(R59*$F59)*(1+IF($E59&lt;parametros!$I$3,parametros!$I$13,IF($E59&lt;parametros!$J$3,parametros!$J$13,parametros!$K$13))))))))</f>
        <v/>
      </c>
      <c r="T59" s="59"/>
      <c r="U59" s="69" t="str">
        <f>IF(R$1="","",IF($B59="","",IF(T59="","",IF(U$2="ID/Crachá","ID?",IF(R$3="Função","Função?",(T59*$F59)*((1+IF($E59&lt;parametros!$S$3,parametros!$S$13,IF($E59&lt;parametros!$T$3,parametros!$T$13,parametros!$U$13)))-'1_geral'!$F59))))))</f>
        <v/>
      </c>
      <c r="V59" s="4"/>
      <c r="W59" s="44"/>
      <c r="X59" s="69" t="str">
        <f>IF(W$1="","",IF($B59="","",IF(W59="","",IF(Z$2="ID/Crachá","ID?",IF(W$3="Função","Função?",(W59*$F59)*(1+IF($E59&lt;parametros!$I$3,parametros!$I$13,IF($E59&lt;parametros!$J$3,parametros!$J$13,parametros!$K$13))))))))</f>
        <v/>
      </c>
      <c r="Y59" s="59"/>
      <c r="Z59" s="69" t="str">
        <f>IF(W$1="","",IF($B59="","",IF(Y59="","",IF(Z$2="ID/Crachá","ID?",IF(W$3="Função","Função?",(Y59*$F59)*((1+IF($E59&lt;parametros!$S$3,parametros!$S$13,IF($E59&lt;parametros!$T$3,parametros!$T$13,parametros!$U$13)))-'1_geral'!$F59))))))</f>
        <v/>
      </c>
      <c r="AA59" s="4"/>
      <c r="AB59" s="44"/>
      <c r="AC59" s="69" t="str">
        <f>IF(AB$1="","",IF($B59="","",IF(AB59="","",IF(AE$2="ID/Crachá","ID?",IF(AB$3="Função","Função?",(AB59*$F59)*(1+IF($E59&lt;parametros!$I$3,parametros!$I$13,IF($E59&lt;parametros!$J$3,parametros!$J$13,parametros!$K$13))))))))</f>
        <v/>
      </c>
      <c r="AD59" s="59"/>
      <c r="AE59" s="69" t="str">
        <f>IF(AB$1="","",IF($B59="","",IF(AD59="","",IF(AE$2="ID/Crachá","ID?",IF(AB$3="Função","Função?",(AD59*$F59)*((1+IF($E59&lt;parametros!$S$3,parametros!$S$13,IF($E59&lt;parametros!$T$3,parametros!$T$13,parametros!$U$13)))-'1_geral'!$F59))))))</f>
        <v/>
      </c>
      <c r="AF59" s="4"/>
      <c r="AG59" s="44"/>
      <c r="AH59" s="69" t="str">
        <f>IF(AG$1="","",IF($B59="","",IF(AG59="","",IF(AJ$2="ID/Crachá","ID?",IF(AG$3="Função","Função?",(AG59*$F59)*(1+IF($E59&lt;parametros!$I$3,parametros!$I$13,IF($E59&lt;parametros!$J$3,parametros!$J$13,parametros!$K$13))))))))</f>
        <v/>
      </c>
      <c r="AI59" s="59"/>
      <c r="AJ59" s="69" t="str">
        <f>IF(AG$1="","",IF($B59="","",IF(AI59="","",IF(AJ$2="ID/Crachá","ID?",IF(AG$3="Função","Função?",(AI59*$F59)*((1+IF($E59&lt;parametros!$S$3,parametros!$S$13,IF($E59&lt;parametros!$T$3,parametros!$T$13,parametros!$U$13)))-'1_geral'!$F59))))))</f>
        <v/>
      </c>
      <c r="AK59" s="4"/>
      <c r="AL59" s="44"/>
      <c r="AM59" s="69" t="str">
        <f>IF(AL$1="","",IF($B59="","",IF(AL59="","",IF(AO$2="ID/Crachá","ID?",IF(AL$3="Função","Função?",(AL59*$F59)*(1+IF($E59&lt;parametros!$I$3,parametros!$I$13,IF($E59&lt;parametros!$J$3,parametros!$J$13,parametros!$K$13))))))))</f>
        <v/>
      </c>
      <c r="AN59" s="59"/>
      <c r="AO59" s="69" t="str">
        <f>IF(AL$1="","",IF($B59="","",IF(AN59="","",IF(AO$2="ID/Crachá","ID?",IF(AL$3="Função","Função?",(AN59*$F59)*((1+IF($E59&lt;parametros!$S$3,parametros!$S$13,IF($E59&lt;parametros!$T$3,parametros!$T$13,parametros!$U$13)))-'1_geral'!$F59))))))</f>
        <v/>
      </c>
      <c r="AP59" s="4"/>
      <c r="AQ59" s="44"/>
      <c r="AR59" s="69" t="str">
        <f>IF(AQ$1="","",IF($B59="","",IF(AQ59="","",IF(AT$2="ID/Crachá","ID?",IF(AQ$3="Função","Função?",(AQ59*$F59)*(1+IF($E59&lt;parametros!$I$3,parametros!$I$13,IF($E59&lt;parametros!$J$3,parametros!$J$13,parametros!$K$13))))))))</f>
        <v/>
      </c>
      <c r="AS59" s="59"/>
      <c r="AT59" s="69" t="str">
        <f>IF(AQ$1="","",IF($B59="","",IF(AS59="","",IF(AT$2="ID/Crachá","ID?",IF(AQ$3="Função","Função?",(AS59*$F59)*((1+IF($E59&lt;parametros!$S$3,parametros!$S$13,IF($E59&lt;parametros!$T$3,parametros!$T$13,parametros!$U$13)))-'1_geral'!$F59))))))</f>
        <v/>
      </c>
      <c r="AU59" s="4"/>
      <c r="AV59" s="44"/>
      <c r="AW59" s="69" t="str">
        <f>IF(AV$1="","",IF($B59="","",IF(AV59="","",IF(AY$2="ID/Crachá","ID?",IF(AV$3="Função","Função?",(AV59*$F59)*(1+IF($E59&lt;parametros!$I$3,parametros!$I$13,IF($E59&lt;parametros!$J$3,parametros!$J$13,parametros!$K$13))))))))</f>
        <v/>
      </c>
      <c r="AX59" s="59"/>
      <c r="AY59" s="69" t="str">
        <f>IF(AV$1="","",IF($B59="","",IF(AX59="","",IF(AY$2="ID/Crachá","ID?",IF(AV$3="Função","Função?",(AX59*$F59)*((1+IF($E59&lt;parametros!$S$3,parametros!$S$13,IF($E59&lt;parametros!$T$3,parametros!$T$13,parametros!$U$13)))-'1_geral'!$F59))))))</f>
        <v/>
      </c>
      <c r="AZ59" s="4"/>
      <c r="BA59" s="44"/>
      <c r="BB59" s="69" t="str">
        <f>IF(BA$1="","",IF($B59="","",IF(BA59="","",IF(BD$2="ID/Crachá","ID?",IF(BA$3="Função","Função?",(BA59*$F59)*(1+IF($E59&lt;parametros!$I$3,parametros!$I$13,IF($E59&lt;parametros!$J$3,parametros!$J$13,parametros!$K$13))))))))</f>
        <v/>
      </c>
      <c r="BC59" s="59"/>
      <c r="BD59" s="69" t="str">
        <f>IF(BA$1="","",IF($B59="","",IF(BC59="","",IF(BD$2="ID/Crachá","ID?",IF(BA$3="Função","Função?",(BC59*$F59)*((1+IF($E59&lt;parametros!$S$3,parametros!$S$13,IF($E59&lt;parametros!$T$3,parametros!$T$13,parametros!$U$13)))-'1_geral'!$F59))))))</f>
        <v/>
      </c>
      <c r="BE59" s="4"/>
      <c r="BF59" s="44"/>
      <c r="BG59" s="69" t="str">
        <f>IF(BF$1="","",IF($B59="","",IF(BF59="","",IF(BI$2="ID/Crachá","ID?",IF(BF$3="Função","Função?",(BF59*$F59)*(1+IF($E59&lt;parametros!$I$3,parametros!$I$13,IF($E59&lt;parametros!$J$3,parametros!$J$13,parametros!$K$13))))))))</f>
        <v/>
      </c>
      <c r="BH59" s="59"/>
      <c r="BI59" s="69" t="str">
        <f>IF(BF$1="","",IF($B59="","",IF(BH59="","",IF(BI$2="ID/Crachá","ID?",IF(BF$3="Função","Função?",(BH59*$F59)*((1+IF($E59&lt;parametros!$S$3,parametros!$S$13,IF($E59&lt;parametros!$T$3,parametros!$T$13,parametros!$U$13)))-'1_geral'!$F59))))))</f>
        <v/>
      </c>
      <c r="BJ59" s="4"/>
      <c r="BK59" s="44"/>
      <c r="BL59" s="69" t="str">
        <f>IF(BK$1="","",IF($B59="","",IF(BK59="","",IF(BN$2="ID/Crachá","ID?",IF(BK$3="Função","Função?",(BK59*$F59)*(1+IF($E59&lt;parametros!$I$3,parametros!$I$13,IF($E59&lt;parametros!$J$3,parametros!$J$13,parametros!$K$13))))))))</f>
        <v/>
      </c>
      <c r="BM59" s="59"/>
      <c r="BN59" s="69" t="str">
        <f>IF(BK$1="","",IF($B59="","",IF(BM59="","",IF(BN$2="ID/Crachá","ID?",IF(BK$3="Função","Função?",(BM59*$F59)*((1+IF($E59&lt;parametros!$S$3,parametros!$S$13,IF($E59&lt;parametros!$T$3,parametros!$T$13,parametros!$U$13)))-'1_geral'!$F59))))))</f>
        <v/>
      </c>
      <c r="BO59" s="4"/>
      <c r="BP59" s="44"/>
      <c r="BQ59" s="69" t="str">
        <f>IF(BP$1="","",IF($B59="","",IF(BP59="","",IF(BS$2="ID/Crachá","ID?",IF(BP$3="Função","Função?",(BP59*$F59)*(1+IF($E59&lt;parametros!$I$3,parametros!$I$13,IF($E59&lt;parametros!$J$3,parametros!$J$13,parametros!$K$13))))))))</f>
        <v/>
      </c>
      <c r="BR59" s="59"/>
      <c r="BS59" s="69" t="str">
        <f>IF(BP$1="","",IF($B59="","",IF(BR59="","",IF(BS$2="ID/Crachá","ID?",IF(BP$3="Função","Função?",(BR59*$F59)*((1+IF($E59&lt;parametros!$S$3,parametros!$S$13,IF($E59&lt;parametros!$T$3,parametros!$T$13,parametros!$U$13)))-'1_geral'!$F59))))))</f>
        <v/>
      </c>
      <c r="BT59" s="4"/>
      <c r="BU59" s="44"/>
      <c r="BV59" s="69" t="str">
        <f>IF(BU$1="","",IF($B59="","",IF(BU59="","",IF(BX$2="ID/Crachá","ID?",IF(BU$3="Função","Função?",(BU59*$F59)*(1+IF($E59&lt;parametros!$I$3,parametros!$I$13,IF($E59&lt;parametros!$J$3,parametros!$J$13,parametros!$K$13))))))))</f>
        <v/>
      </c>
      <c r="BW59" s="59"/>
      <c r="BX59" s="69" t="str">
        <f>IF(BU$1="","",IF($B59="","",IF(BW59="","",IF(BX$2="ID/Crachá","ID?",IF(BU$3="Função","Função?",(BW59*$F59)*((1+IF($E59&lt;parametros!$S$3,parametros!$S$13,IF($E59&lt;parametros!$T$3,parametros!$T$13,parametros!$U$13)))-'1_geral'!$F59))))))</f>
        <v/>
      </c>
      <c r="BY59" s="4"/>
      <c r="BZ59" s="44"/>
      <c r="CA59" s="69" t="str">
        <f>IF(BZ$1="","",IF($B59="","",IF(BZ59="","",IF(CC$2="ID/Crachá","ID?",IF(BZ$3="Função","Função?",(BZ59*$F59)*(1+IF($E59&lt;parametros!$I$3,parametros!$I$13,IF($E59&lt;parametros!$J$3,parametros!$J$13,parametros!$K$13))))))))</f>
        <v/>
      </c>
      <c r="CB59" s="59"/>
      <c r="CC59" s="69" t="str">
        <f>IF(BZ$1="","",IF($B59="","",IF(CB59="","",IF(CC$2="ID/Crachá","ID?",IF(BZ$3="Função","Função?",(CB59*$F59)*((1+IF($E59&lt;parametros!$S$3,parametros!$S$13,IF($E59&lt;parametros!$T$3,parametros!$T$13,parametros!$U$13)))-'1_geral'!$F59))))))</f>
        <v/>
      </c>
      <c r="CD59" s="4"/>
      <c r="CE59" s="44"/>
      <c r="CF59" s="69" t="str">
        <f>IF(CE$1="","",IF($B59="","",IF(CE59="","",IF(CH$2="ID/Crachá","ID?",IF(CE$3="Função","Função?",(CE59*$F59)*(1+IF($E59&lt;parametros!$I$3,parametros!$I$13,IF($E59&lt;parametros!$J$3,parametros!$J$13,parametros!$K$13))))))))</f>
        <v/>
      </c>
      <c r="CG59" s="59"/>
      <c r="CH59" s="69" t="str">
        <f>IF(CE$1="","",IF($B59="","",IF(CG59="","",IF(CH$2="ID/Crachá","ID?",IF(CE$3="Função","Função?",(CG59*$F59)*((1+IF($E59&lt;parametros!$S$3,parametros!$S$13,IF($E59&lt;parametros!$T$3,parametros!$T$13,parametros!$U$13)))-'1_geral'!$F59))))))</f>
        <v/>
      </c>
      <c r="CI59" s="4"/>
      <c r="CJ59" s="44"/>
      <c r="CK59" s="69" t="str">
        <f>IF(CJ$1="","",IF($B59="","",IF(CJ59="","",IF(CM$2="ID/Crachá","ID?",IF(CJ$3="Função","Função?",(CJ59*$F59)*(1+IF($E59&lt;parametros!$I$3,parametros!$I$13,IF($E59&lt;parametros!$J$3,parametros!$J$13,parametros!$K$13))))))))</f>
        <v/>
      </c>
      <c r="CL59" s="59"/>
      <c r="CM59" s="69" t="str">
        <f>IF(CJ$1="","",IF($B59="","",IF(CL59="","",IF(CM$2="ID/Crachá","ID?",IF(CJ$3="Função","Função?",(CL59*$F59)*((1+IF($E59&lt;parametros!$S$3,parametros!$S$13,IF($E59&lt;parametros!$T$3,parametros!$T$13,parametros!$U$13)))-'1_geral'!$F59))))))</f>
        <v/>
      </c>
      <c r="CN59" s="4"/>
      <c r="CO59" s="44"/>
      <c r="CP59" s="69" t="str">
        <f>IF(CO$1="","",IF($B59="","",IF(CO59="","",IF(CR$2="ID/Crachá","ID?",IF(CO$3="Função","Função?",(CO59*$F59)*(1+IF($E59&lt;parametros!$I$3,parametros!$I$13,IF($E59&lt;parametros!$J$3,parametros!$J$13,parametros!$K$13))))))))</f>
        <v/>
      </c>
      <c r="CQ59" s="59"/>
      <c r="CR59" s="69" t="str">
        <f>IF(CO$1="","",IF($B59="","",IF(CQ59="","",IF(CR$2="ID/Crachá","ID?",IF(CO$3="Função","Função?",(CQ59*$F59)*((1+IF($E59&lt;parametros!$S$3,parametros!$S$13,IF($E59&lt;parametros!$T$3,parametros!$T$13,parametros!$U$13)))-'1_geral'!$F59))))))</f>
        <v/>
      </c>
      <c r="CS59" s="4"/>
      <c r="CT59" s="44"/>
      <c r="CU59" s="69" t="str">
        <f>IF(CT$1="","",IF($B59="","",IF(CT59="","",IF(CW$2="ID/Crachá","ID?",IF(CT$3="Função","Função?",(CT59*$F59)*(1+IF($E59&lt;parametros!$I$3,parametros!$I$13,IF($E59&lt;parametros!$J$3,parametros!$J$13,parametros!$K$13))))))))</f>
        <v/>
      </c>
      <c r="CV59" s="59"/>
      <c r="CW59" s="69" t="str">
        <f>IF(CT$1="","",IF($B59="","",IF(CV59="","",IF(CW$2="ID/Crachá","ID?",IF(CT$3="Função","Função?",(CV59*$F59)*((1+IF($E59&lt;parametros!$S$3,parametros!$S$13,IF($E59&lt;parametros!$T$3,parametros!$T$13,parametros!$U$13)))-'1_geral'!$F59))))))</f>
        <v/>
      </c>
      <c r="CX59" s="4"/>
      <c r="CY59" s="44"/>
      <c r="CZ59" s="69" t="str">
        <f>IF(CY$1="","",IF($B59="","",IF(CY59="","",IF(DB$2="ID/Crachá","ID?",IF(CY$3="Função","Função?",(CY59*$F59)*(1+IF($E59&lt;parametros!$I$3,parametros!$I$13,IF($E59&lt;parametros!$J$3,parametros!$J$13,parametros!$K$13))))))))</f>
        <v/>
      </c>
      <c r="DA59" s="59"/>
      <c r="DB59" s="69" t="str">
        <f>IF(CY$1="","",IF($B59="","",IF(DA59="","",IF(DB$2="ID/Crachá","ID?",IF(CY$3="Função","Função?",(DA59*$F59)*((1+IF($E59&lt;parametros!$S$3,parametros!$S$13,IF($E59&lt;parametros!$T$3,parametros!$T$13,parametros!$U$13)))-'1_geral'!$F59))))))</f>
        <v/>
      </c>
      <c r="DC59" s="4"/>
      <c r="DD59" s="44"/>
      <c r="DE59" s="69" t="str">
        <f>IF(DD$1="","",IF($B59="","",IF(DD59="","",IF(DG$2="ID/Crachá","ID?",IF(DD$3="Função","Função?",(DD59*$F59)*(1+IF($E59&lt;parametros!$I$3,parametros!$I$13,IF($E59&lt;parametros!$J$3,parametros!$J$13,parametros!$K$13))))))))</f>
        <v/>
      </c>
      <c r="DF59" s="59"/>
      <c r="DG59" s="69" t="str">
        <f>IF(DD$1="","",IF($B59="","",IF(DF59="","",IF(DG$2="ID/Crachá","ID?",IF(DD$3="Função","Função?",(DF59*$F59)*((1+IF($E59&lt;parametros!$S$3,parametros!$S$13,IF($E59&lt;parametros!$T$3,parametros!$T$13,parametros!$U$13)))-'1_geral'!$F59))))))</f>
        <v/>
      </c>
      <c r="DH59" s="4"/>
      <c r="DI59" s="44"/>
      <c r="DJ59" s="69" t="str">
        <f>IF(DI$1="","",IF($B59="","",IF(DI59="","",IF(DL$2="ID/Crachá","ID?",IF(DI$3="Função","Função?",(DI59*$F59)*(1+IF($E59&lt;parametros!$I$3,parametros!$I$13,IF($E59&lt;parametros!$J$3,parametros!$J$13,parametros!$K$13))))))))</f>
        <v/>
      </c>
      <c r="DK59" s="59"/>
      <c r="DL59" s="69" t="str">
        <f>IF(DI$1="","",IF($B59="","",IF(DK59="","",IF(DL$2="ID/Crachá","ID?",IF(DI$3="Função","Função?",(DK59*$F59)*((1+IF($E59&lt;parametros!$S$3,parametros!$S$13,IF($E59&lt;parametros!$T$3,parametros!$T$13,parametros!$U$13)))-'1_geral'!$F59))))))</f>
        <v/>
      </c>
      <c r="DM59" s="4"/>
      <c r="DN59" s="44"/>
      <c r="DO59" s="69" t="str">
        <f>IF(DN$1="","",IF($B59="","",IF(DN59="","",IF(DQ$2="ID/Crachá","ID?",IF(DN$3="Função","Função?",(DN59*$F59)*(1+IF($E59&lt;parametros!$I$3,parametros!$I$13,IF($E59&lt;parametros!$J$3,parametros!$J$13,parametros!$K$13))))))))</f>
        <v/>
      </c>
      <c r="DP59" s="59"/>
      <c r="DQ59" s="69" t="str">
        <f>IF(DN$1="","",IF($B59="","",IF(DP59="","",IF(DQ$2="ID/Crachá","ID?",IF(DN$3="Função","Função?",(DP59*$F59)*((1+IF($E59&lt;parametros!$S$3,parametros!$S$13,IF($E59&lt;parametros!$T$3,parametros!$T$13,parametros!$U$13)))-'1_geral'!$F59))))))</f>
        <v/>
      </c>
      <c r="DR59" s="4"/>
      <c r="DS59" s="44"/>
      <c r="DT59" s="69" t="str">
        <f>IF(DS$1="","",IF($B59="","",IF(DS59="","",IF(DV$2="ID/Crachá","ID?",IF(DS$3="Função","Função?",(DS59*$F59)*(1+IF($E59&lt;parametros!$I$3,parametros!$I$13,IF($E59&lt;parametros!$J$3,parametros!$J$13,parametros!$K$13))))))))</f>
        <v/>
      </c>
      <c r="DU59" s="59"/>
      <c r="DV59" s="69" t="str">
        <f>IF(DS$1="","",IF($B59="","",IF(DU59="","",IF(DV$2="ID/Crachá","ID?",IF(DS$3="Função","Função?",(DU59*$F59)*((1+IF($E59&lt;parametros!$S$3,parametros!$S$13,IF($E59&lt;parametros!$T$3,parametros!$T$13,parametros!$U$13)))-'1_geral'!$F59))))))</f>
        <v/>
      </c>
      <c r="DW59" s="4"/>
      <c r="DX59" s="44"/>
      <c r="DY59" s="69" t="str">
        <f>IF(DX$1="","",IF($B59="","",IF(DX59="","",IF(EA$2="ID/Crachá","ID?",IF(DX$3="Função","Função?",(DX59*$F59)*(1+IF($E59&lt;parametros!$I$3,parametros!$I$13,IF($E59&lt;parametros!$J$3,parametros!$J$13,parametros!$K$13))))))))</f>
        <v/>
      </c>
      <c r="DZ59" s="59"/>
      <c r="EA59" s="69" t="str">
        <f>IF(DX$1="","",IF($B59="","",IF(DZ59="","",IF(EA$2="ID/Crachá","ID?",IF(DX$3="Função","Função?",(DZ59*$F59)*((1+IF($E59&lt;parametros!$S$3,parametros!$S$13,IF($E59&lt;parametros!$T$3,parametros!$T$13,parametros!$U$13)))-'1_geral'!$F59))))))</f>
        <v/>
      </c>
      <c r="EB59" s="4"/>
      <c r="EC59" s="44"/>
      <c r="ED59" s="69" t="str">
        <f>IF(EC$1="","",IF($B59="","",IF(EC59="","",IF(EF$2="ID/Crachá","ID?",IF(EC$3="Função","Função?",(EC59*$F59)*(1+IF($E59&lt;parametros!$I$3,parametros!$I$13,IF($E59&lt;parametros!$J$3,parametros!$J$13,parametros!$K$13))))))))</f>
        <v/>
      </c>
      <c r="EE59" s="59"/>
      <c r="EF59" s="69" t="str">
        <f>IF(EC$1="","",IF($B59="","",IF(EE59="","",IF(EF$2="ID/Crachá","ID?",IF(EC$3="Função","Função?",(EE59*$F59)*((1+IF($E59&lt;parametros!$S$3,parametros!$S$13,IF($E59&lt;parametros!$T$3,parametros!$T$13,parametros!$U$13)))-'1_geral'!$F59))))))</f>
        <v/>
      </c>
      <c r="EG59" s="4"/>
      <c r="EH59" s="44"/>
      <c r="EI59" s="69" t="str">
        <f>IF(EH$1="","",IF($B59="","",IF(EH59="","",IF(EK$2="ID/Crachá","ID?",IF(EH$3="Função","Função?",(EH59*$F59)*(1+IF($E59&lt;parametros!$I$3,parametros!$I$13,IF($E59&lt;parametros!$J$3,parametros!$J$13,parametros!$K$13))))))))</f>
        <v/>
      </c>
      <c r="EJ59" s="59"/>
      <c r="EK59" s="69" t="str">
        <f>IF(EH$1="","",IF($B59="","",IF(EJ59="","",IF(EK$2="ID/Crachá","ID?",IF(EH$3="Função","Função?",(EJ59*$F59)*((1+IF($E59&lt;parametros!$S$3,parametros!$S$13,IF($E59&lt;parametros!$T$3,parametros!$T$13,parametros!$U$13)))-'1_geral'!$F59))))))</f>
        <v/>
      </c>
      <c r="EL59" s="4"/>
      <c r="EM59" s="44"/>
      <c r="EN59" s="69" t="str">
        <f>IF(EM$1="","",IF($B59="","",IF(EM59="","",IF(EP$2="ID/Crachá","ID?",IF(EM$3="Função","Função?",(EM59*$F59)*(1+IF($E59&lt;parametros!$I$3,parametros!$I$13,IF($E59&lt;parametros!$J$3,parametros!$J$13,parametros!$K$13))))))))</f>
        <v/>
      </c>
      <c r="EO59" s="59"/>
      <c r="EP59" s="69" t="str">
        <f>IF(EM$1="","",IF($B59="","",IF(EO59="","",IF(EP$2="ID/Crachá","ID?",IF(EM$3="Função","Função?",(EO59*$F59)*((1+IF($E59&lt;parametros!$S$3,parametros!$S$13,IF($E59&lt;parametros!$T$3,parametros!$T$13,parametros!$U$13)))-'1_geral'!$F59))))))</f>
        <v/>
      </c>
      <c r="EQ59" s="4"/>
      <c r="ER59" s="44"/>
      <c r="ES59" s="69" t="str">
        <f>IF(ER$1="","",IF($B59="","",IF(ER59="","",IF(EU$2="ID/Crachá","ID?",IF(ER$3="Função","Função?",(ER59*$F59)*(1+IF($E59&lt;parametros!$I$3,parametros!$I$13,IF($E59&lt;parametros!$J$3,parametros!$J$13,parametros!$K$13))))))))</f>
        <v/>
      </c>
      <c r="ET59" s="59"/>
      <c r="EU59" s="69" t="str">
        <f>IF(ER$1="","",IF($B59="","",IF(ET59="","",IF(EU$2="ID/Crachá","ID?",IF(ER$3="Função","Função?",(ET59*$F59)*((1+IF($E59&lt;parametros!$S$3,parametros!$S$13,IF($E59&lt;parametros!$T$3,parametros!$T$13,parametros!$U$13)))-'1_geral'!$F59))))))</f>
        <v/>
      </c>
      <c r="EV59" s="4"/>
      <c r="EW59" s="44"/>
      <c r="EX59" s="69" t="str">
        <f>IF(EW$1="","",IF($B59="","",IF(EW59="","",IF(EZ$2="ID/Crachá","ID?",IF(EW$3="Função","Função?",(EW59*$F59)*(1+IF($E59&lt;parametros!$I$3,parametros!$I$13,IF($E59&lt;parametros!$J$3,parametros!$J$13,parametros!$K$13))))))))</f>
        <v/>
      </c>
      <c r="EY59" s="59"/>
      <c r="EZ59" s="69" t="str">
        <f>IF(EW$1="","",IF($B59="","",IF(EY59="","",IF(EZ$2="ID/Crachá","ID?",IF(EW$3="Função","Função?",(EY59*$F59)*((1+IF($E59&lt;parametros!$S$3,parametros!$S$13,IF($E59&lt;parametros!$T$3,parametros!$T$13,parametros!$U$13)))-'1_geral'!$F59))))))</f>
        <v/>
      </c>
      <c r="FA59" s="4"/>
      <c r="FB59" s="44"/>
      <c r="FC59" s="69" t="str">
        <f>IF(FB$1="","",IF($B59="","",IF(FB59="","",IF(FE$2="ID/Crachá","ID?",IF(FB$3="Função","Função?",(FB59*$F59)*(1+IF($E59&lt;parametros!$I$3,parametros!$I$13,IF($E59&lt;parametros!$J$3,parametros!$J$13,parametros!$K$13))))))))</f>
        <v/>
      </c>
      <c r="FD59" s="59"/>
      <c r="FE59" s="69" t="str">
        <f>IF(FB$1="","",IF($B59="","",IF(FD59="","",IF(FE$2="ID/Crachá","ID?",IF(FB$3="Função","Função?",(FD59*$F59)*((1+IF($E59&lt;parametros!$S$3,parametros!$S$13,IF($E59&lt;parametros!$T$3,parametros!$T$13,parametros!$U$13)))-'1_geral'!$F59))))))</f>
        <v/>
      </c>
      <c r="FF59" s="4"/>
      <c r="FG59" s="68" t="str">
        <f t="shared" si="8"/>
        <v/>
      </c>
      <c r="FH59" s="104" t="str">
        <f t="shared" si="13"/>
        <v/>
      </c>
      <c r="FI59" s="69" t="str">
        <f t="shared" si="9"/>
        <v/>
      </c>
      <c r="FJ59" s="86" t="str">
        <f t="shared" si="14"/>
        <v/>
      </c>
      <c r="FK59" s="240" t="str">
        <f t="shared" si="10"/>
        <v/>
      </c>
      <c r="FL59" s="1"/>
    </row>
  </sheetData>
  <sheetProtection password="CF88" sheet="1" selectLockedCells="1"/>
  <mergeCells count="224">
    <mergeCell ref="EW9:EX9"/>
    <mergeCell ref="EY9:EZ9"/>
    <mergeCell ref="FB9:FC9"/>
    <mergeCell ref="FD9:FE9"/>
    <mergeCell ref="EW4:EX4"/>
    <mergeCell ref="EY4:EZ4"/>
    <mergeCell ref="FB4:FC4"/>
    <mergeCell ref="FD4:FE4"/>
    <mergeCell ref="M9:N9"/>
    <mergeCell ref="O9:P9"/>
    <mergeCell ref="R9:S9"/>
    <mergeCell ref="T9:U9"/>
    <mergeCell ref="W9:X9"/>
    <mergeCell ref="Y9:Z9"/>
    <mergeCell ref="AB9:AC9"/>
    <mergeCell ref="AD9:AE9"/>
    <mergeCell ref="AG9:AH9"/>
    <mergeCell ref="AI9:AJ9"/>
    <mergeCell ref="AL9:AM9"/>
    <mergeCell ref="AN9:AO9"/>
    <mergeCell ref="AQ9:AR9"/>
    <mergeCell ref="AS9:AT9"/>
    <mergeCell ref="AV9:AW9"/>
    <mergeCell ref="AX9:AY9"/>
    <mergeCell ref="BA9:BB9"/>
    <mergeCell ref="BC9:BD9"/>
    <mergeCell ref="EH4:EI4"/>
    <mergeCell ref="EJ4:EK4"/>
    <mergeCell ref="EM4:EN4"/>
    <mergeCell ref="EO4:EP4"/>
    <mergeCell ref="ER4:ES4"/>
    <mergeCell ref="ET4:EU4"/>
    <mergeCell ref="EC9:ED9"/>
    <mergeCell ref="EE9:EF9"/>
    <mergeCell ref="EH9:EI9"/>
    <mergeCell ref="EJ9:EK9"/>
    <mergeCell ref="EM9:EN9"/>
    <mergeCell ref="EO9:EP9"/>
    <mergeCell ref="ER9:ES9"/>
    <mergeCell ref="ET9:EU9"/>
    <mergeCell ref="DN4:DO4"/>
    <mergeCell ref="DP4:DQ4"/>
    <mergeCell ref="DS4:DT4"/>
    <mergeCell ref="DU4:DV4"/>
    <mergeCell ref="DX4:DY4"/>
    <mergeCell ref="DZ4:EA4"/>
    <mergeCell ref="DI9:DJ9"/>
    <mergeCell ref="DK9:DL9"/>
    <mergeCell ref="DN9:DO9"/>
    <mergeCell ref="DP9:DQ9"/>
    <mergeCell ref="DS9:DT9"/>
    <mergeCell ref="DU9:DV9"/>
    <mergeCell ref="DX9:DY9"/>
    <mergeCell ref="DZ9:EA9"/>
    <mergeCell ref="CT4:CU4"/>
    <mergeCell ref="CV4:CW4"/>
    <mergeCell ref="CY4:CZ4"/>
    <mergeCell ref="DA4:DB4"/>
    <mergeCell ref="DD4:DE4"/>
    <mergeCell ref="DF4:DG4"/>
    <mergeCell ref="DK5:DL5"/>
    <mergeCell ref="DN5:DO5"/>
    <mergeCell ref="DP5:DQ5"/>
    <mergeCell ref="DS5:DT5"/>
    <mergeCell ref="DU5:DV5"/>
    <mergeCell ref="DX5:DY5"/>
    <mergeCell ref="DI4:DJ4"/>
    <mergeCell ref="DK4:DL4"/>
    <mergeCell ref="CO9:CP9"/>
    <mergeCell ref="CQ9:CR9"/>
    <mergeCell ref="CT9:CU9"/>
    <mergeCell ref="CV9:CW9"/>
    <mergeCell ref="CY9:CZ9"/>
    <mergeCell ref="DA9:DB9"/>
    <mergeCell ref="DD9:DE9"/>
    <mergeCell ref="DF9:DG9"/>
    <mergeCell ref="BZ4:CA4"/>
    <mergeCell ref="CB4:CC4"/>
    <mergeCell ref="CE4:CF4"/>
    <mergeCell ref="CG4:CH4"/>
    <mergeCell ref="CJ4:CK4"/>
    <mergeCell ref="CL4:CM4"/>
    <mergeCell ref="CY5:CZ5"/>
    <mergeCell ref="DA5:DB5"/>
    <mergeCell ref="CB5:CC5"/>
    <mergeCell ref="CT5:CU5"/>
    <mergeCell ref="CV5:CW5"/>
    <mergeCell ref="CO5:CP5"/>
    <mergeCell ref="CQ5:CR5"/>
    <mergeCell ref="CJ5:CK5"/>
    <mergeCell ref="CL5:CM5"/>
    <mergeCell ref="CO4:CP4"/>
    <mergeCell ref="BU9:BV9"/>
    <mergeCell ref="BW9:BX9"/>
    <mergeCell ref="BZ9:CA9"/>
    <mergeCell ref="CB9:CC9"/>
    <mergeCell ref="CE9:CF9"/>
    <mergeCell ref="CG9:CH9"/>
    <mergeCell ref="CJ9:CK9"/>
    <mergeCell ref="CL9:CM9"/>
    <mergeCell ref="BF4:BG4"/>
    <mergeCell ref="BH4:BI4"/>
    <mergeCell ref="BK4:BL4"/>
    <mergeCell ref="BM4:BN4"/>
    <mergeCell ref="BP4:BQ4"/>
    <mergeCell ref="BR4:BS4"/>
    <mergeCell ref="BF9:BG9"/>
    <mergeCell ref="BH9:BI9"/>
    <mergeCell ref="BK9:BL9"/>
    <mergeCell ref="BM9:BN9"/>
    <mergeCell ref="BP9:BQ9"/>
    <mergeCell ref="BR9:BS9"/>
    <mergeCell ref="CG5:CH5"/>
    <mergeCell ref="BU5:BV5"/>
    <mergeCell ref="BW5:BX5"/>
    <mergeCell ref="BZ5:CA5"/>
    <mergeCell ref="FG7:FJ7"/>
    <mergeCell ref="D2:F2"/>
    <mergeCell ref="R4:S4"/>
    <mergeCell ref="T4:U4"/>
    <mergeCell ref="AL4:AM4"/>
    <mergeCell ref="AN4:AO4"/>
    <mergeCell ref="AQ4:AR4"/>
    <mergeCell ref="AS4:AT4"/>
    <mergeCell ref="AV4:AW4"/>
    <mergeCell ref="AX4:AY4"/>
    <mergeCell ref="W4:X4"/>
    <mergeCell ref="Y4:Z4"/>
    <mergeCell ref="AB4:AC4"/>
    <mergeCell ref="AD4:AE4"/>
    <mergeCell ref="AG4:AH4"/>
    <mergeCell ref="AI4:AJ4"/>
    <mergeCell ref="EC5:ED5"/>
    <mergeCell ref="EE5:EF5"/>
    <mergeCell ref="EC4:ED4"/>
    <mergeCell ref="EE4:EF4"/>
    <mergeCell ref="DZ5:EA5"/>
    <mergeCell ref="DD5:DE5"/>
    <mergeCell ref="DF5:DG5"/>
    <mergeCell ref="DI5:DJ5"/>
    <mergeCell ref="EW5:EX5"/>
    <mergeCell ref="EY5:EZ5"/>
    <mergeCell ref="FB5:FC5"/>
    <mergeCell ref="FD5:FE5"/>
    <mergeCell ref="EH5:EI5"/>
    <mergeCell ref="EJ5:EK5"/>
    <mergeCell ref="EM5:EN5"/>
    <mergeCell ref="EO5:EP5"/>
    <mergeCell ref="ER5:ES5"/>
    <mergeCell ref="M2:O2"/>
    <mergeCell ref="R2:T2"/>
    <mergeCell ref="CQ4:CR4"/>
    <mergeCell ref="ET5:EU5"/>
    <mergeCell ref="AS5:AT5"/>
    <mergeCell ref="BM5:BN5"/>
    <mergeCell ref="BP5:BQ5"/>
    <mergeCell ref="BR5:BS5"/>
    <mergeCell ref="BA5:BB5"/>
    <mergeCell ref="BC5:BD5"/>
    <mergeCell ref="BA4:BB4"/>
    <mergeCell ref="BC4:BD4"/>
    <mergeCell ref="CE5:CF5"/>
    <mergeCell ref="BU4:BV4"/>
    <mergeCell ref="BW4:BX4"/>
    <mergeCell ref="T5:U5"/>
    <mergeCell ref="M5:N5"/>
    <mergeCell ref="O5:P5"/>
    <mergeCell ref="W5:X5"/>
    <mergeCell ref="Y5:Z5"/>
    <mergeCell ref="AL5:AM5"/>
    <mergeCell ref="AL2:AN2"/>
    <mergeCell ref="AQ2:AS2"/>
    <mergeCell ref="DX2:DZ2"/>
    <mergeCell ref="D3:F3"/>
    <mergeCell ref="D4:F4"/>
    <mergeCell ref="BH5:BI5"/>
    <mergeCell ref="BK5:BL5"/>
    <mergeCell ref="AB5:AC5"/>
    <mergeCell ref="AD5:AE5"/>
    <mergeCell ref="BF5:BG5"/>
    <mergeCell ref="AV5:AW5"/>
    <mergeCell ref="AX5:AY5"/>
    <mergeCell ref="AQ5:AR5"/>
    <mergeCell ref="R5:S5"/>
    <mergeCell ref="A6:A9"/>
    <mergeCell ref="D6:D9"/>
    <mergeCell ref="E6:E9"/>
    <mergeCell ref="B6:B9"/>
    <mergeCell ref="F6:F9"/>
    <mergeCell ref="J8:J9"/>
    <mergeCell ref="K8:K9"/>
    <mergeCell ref="M4:N4"/>
    <mergeCell ref="O4:P4"/>
    <mergeCell ref="G6:G9"/>
    <mergeCell ref="H6:H9"/>
    <mergeCell ref="J7:K7"/>
    <mergeCell ref="W2:Y2"/>
    <mergeCell ref="AB2:AD2"/>
    <mergeCell ref="AG2:AI2"/>
    <mergeCell ref="EM2:EO2"/>
    <mergeCell ref="AN5:AO5"/>
    <mergeCell ref="AG5:AH5"/>
    <mergeCell ref="AI5:AJ5"/>
    <mergeCell ref="DN2:DP2"/>
    <mergeCell ref="DS2:DU2"/>
    <mergeCell ref="ER2:ET2"/>
    <mergeCell ref="EW2:EY2"/>
    <mergeCell ref="FB2:FD2"/>
    <mergeCell ref="AV2:AX2"/>
    <mergeCell ref="BA2:BC2"/>
    <mergeCell ref="BF2:BH2"/>
    <mergeCell ref="BK2:BM2"/>
    <mergeCell ref="BP2:BR2"/>
    <mergeCell ref="BU2:BW2"/>
    <mergeCell ref="BZ2:CB2"/>
    <mergeCell ref="CE2:CG2"/>
    <mergeCell ref="CJ2:CL2"/>
    <mergeCell ref="CO2:CQ2"/>
    <mergeCell ref="CT2:CV2"/>
    <mergeCell ref="CY2:DA2"/>
    <mergeCell ref="DD2:DF2"/>
    <mergeCell ref="EH2:EJ2"/>
    <mergeCell ref="DI2:DK2"/>
    <mergeCell ref="EC2:EE2"/>
  </mergeCells>
  <conditionalFormatting sqref="D1:K4 J5:K5">
    <cfRule type="expression" dxfId="15" priority="37">
      <formula>ISTEXT($N$3)</formula>
    </cfRule>
  </conditionalFormatting>
  <conditionalFormatting sqref="K10:K59">
    <cfRule type="cellIs" dxfId="14" priority="1" operator="between">
      <formula>1.001</formula>
      <formula>1000</formula>
    </cfRule>
    <cfRule type="cellIs" dxfId="13" priority="32" operator="between">
      <formula>0.5</formula>
      <formula>1</formula>
    </cfRule>
    <cfRule type="cellIs" dxfId="12" priority="36" operator="lessThan">
      <formula>0.5</formula>
    </cfRule>
  </conditionalFormatting>
  <dataValidations count="4">
    <dataValidation type="list" allowBlank="1" showInputMessage="1" showErrorMessage="1" sqref="EC3 R3 AL3 AB3 BA3 W3 AQ3 AV3 ER3 M3 EM3 BU3 DS3 AG3 EH3 BF3 EW3 BK3 BP3 BZ3 CY3 CE3 CJ3 CO3 CT3 DD3 DX3 DI3 DN3 FB3">
      <formula1>funcao</formula1>
    </dataValidation>
    <dataValidation type="list" allowBlank="1" showInputMessage="1" showErrorMessage="1" sqref="P2 EP2 U2 EZ2 Z2 AE2 AJ2 EF2 EK2 EU2 AO2 AT2 AY2 BD2 BI2 BS2 BN2 BX2 CC2 CH2 CM2 CR2 CW2 DB2 DG2 DL2 DQ2 DV2 EA2 FE2">
      <formula1>lid0</formula1>
    </dataValidation>
    <dataValidation type="list" allowBlank="1" showInputMessage="1" showErrorMessage="1" sqref="P3 U3 Z3 AE3 AJ3 AO3 AT3 AY3 BD3 BI3 EZ3 BN3 BS3 BX3 CC3 CH3 CM3 CR3 CW3 DB3 DG3 DL3 DQ3 DV3 EA3 EF3 EK3 EP3 EU3 FE3">
      <formula1>compartilhado</formula1>
    </dataValidation>
    <dataValidation type="list" allowBlank="1" showInputMessage="1" showErrorMessage="1" sqref="O1 T1 Y1 AD1 EY1 AI1 AN1 AS1 AX1 BC1 BH1 BM1 BR1 BW1 CB1 CG1 CL1 CQ1 CV1 DA1 DF1 DK1 DP1 DU1 DZ1 EE1 EJ1 EO1 ET1 FD1">
      <formula1>ufs</formula1>
    </dataValidation>
  </dataValidations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U59"/>
  <sheetViews>
    <sheetView topLeftCell="C1" zoomScaleNormal="100" workbookViewId="0">
      <selection activeCell="L10" sqref="L10"/>
    </sheetView>
  </sheetViews>
  <sheetFormatPr defaultRowHeight="15" customHeight="1" x14ac:dyDescent="0.25"/>
  <cols>
    <col min="1" max="1" width="3.7109375" style="325" customWidth="1"/>
    <col min="2" max="2" width="18.140625" style="325" customWidth="1"/>
    <col min="3" max="3" width="40.7109375" style="325" customWidth="1"/>
    <col min="4" max="4" width="2.7109375" style="325" customWidth="1"/>
    <col min="5" max="7" width="14.7109375" style="325" customWidth="1"/>
    <col min="8" max="8" width="2.7109375" style="325" customWidth="1"/>
    <col min="9" max="10" width="14.7109375" style="325" customWidth="1"/>
    <col min="11" max="11" width="2.7109375" style="325" customWidth="1"/>
    <col min="12" max="13" width="14.7109375" style="325" customWidth="1"/>
    <col min="14" max="14" width="2.7109375" style="325" customWidth="1"/>
    <col min="15" max="16" width="14.7109375" style="325" customWidth="1"/>
    <col min="17" max="17" width="2.7109375" style="325" customWidth="1"/>
    <col min="18" max="19" width="14.7109375" style="325" customWidth="1"/>
    <col min="20" max="20" width="2.7109375" style="325" customWidth="1"/>
    <col min="21" max="22" width="14.7109375" style="325" customWidth="1"/>
    <col min="23" max="23" width="2.7109375" style="325" customWidth="1"/>
    <col min="24" max="25" width="14.7109375" style="325" customWidth="1"/>
    <col min="26" max="26" width="2.7109375" style="325" customWidth="1"/>
    <col min="27" max="28" width="14.7109375" style="325" customWidth="1"/>
    <col min="29" max="29" width="2.7109375" style="325" customWidth="1"/>
    <col min="30" max="31" width="14.7109375" style="325" customWidth="1"/>
    <col min="32" max="32" width="2.7109375" style="325" customWidth="1"/>
    <col min="33" max="34" width="14.7109375" style="325" customWidth="1"/>
    <col min="35" max="35" width="2.7109375" style="325" customWidth="1"/>
    <col min="36" max="37" width="14.7109375" style="325" customWidth="1"/>
    <col min="38" max="38" width="2.7109375" style="325" customWidth="1"/>
    <col min="39" max="40" width="14.7109375" style="325" customWidth="1"/>
    <col min="41" max="41" width="2.7109375" style="325" customWidth="1"/>
    <col min="42" max="43" width="14.7109375" style="325" customWidth="1"/>
    <col min="44" max="44" width="2.7109375" style="325" customWidth="1"/>
    <col min="45" max="46" width="14.7109375" style="325" customWidth="1"/>
    <col min="47" max="47" width="2.7109375" style="349" customWidth="1"/>
    <col min="48" max="16384" width="9.140625" style="325"/>
  </cols>
  <sheetData>
    <row r="1" spans="1:47" ht="15" customHeight="1" x14ac:dyDescent="0.25">
      <c r="E1" s="382"/>
      <c r="F1" s="382"/>
      <c r="G1" s="382"/>
    </row>
    <row r="2" spans="1:47" ht="15" customHeight="1" x14ac:dyDescent="0.25">
      <c r="C2" s="326"/>
      <c r="D2" s="6"/>
      <c r="E2" s="382"/>
      <c r="F2" s="382"/>
      <c r="G2" s="382"/>
      <c r="I2" s="356" t="str">
        <f>I7</f>
        <v>Disponível</v>
      </c>
      <c r="J2" s="357">
        <f>IFERROR(ABS(('3_pessoal'!G2*11-SUM(L10:AT59))/('3_pessoal'!G2*11)),0)</f>
        <v>0</v>
      </c>
      <c r="L2" s="358" t="str">
        <f>L7</f>
        <v>Disponível</v>
      </c>
      <c r="M2" s="359">
        <f>IFERROR(ABS(('3_pessoal'!$G$2*11/12-SUM(L10:M59))/'3_pessoal'!$G$2*11/12),0)</f>
        <v>0</v>
      </c>
      <c r="O2" s="358" t="str">
        <f>O7</f>
        <v>Disponível</v>
      </c>
      <c r="P2" s="359">
        <f>IFERROR(ABS(('3_pessoal'!$G$2*11/12-SUM(O10:P59))/'3_pessoal'!$G$2*11/12),0)</f>
        <v>0</v>
      </c>
      <c r="R2" s="358" t="str">
        <f>R7</f>
        <v>Disponível</v>
      </c>
      <c r="S2" s="359">
        <f>IFERROR(ABS(('3_pessoal'!$G$2*11/12-SUM(R10:S59))/'3_pessoal'!$G$2*11/12),0)</f>
        <v>0</v>
      </c>
      <c r="U2" s="358" t="str">
        <f>U7</f>
        <v>Disponível</v>
      </c>
      <c r="V2" s="359">
        <f>IFERROR(ABS(('3_pessoal'!$G$2*11/12-SUM(U10:V59))/'3_pessoal'!$G$2*11/12),0)</f>
        <v>0</v>
      </c>
      <c r="X2" s="358" t="str">
        <f>X7</f>
        <v>Disponível</v>
      </c>
      <c r="Y2" s="359">
        <f>IFERROR(ABS(('3_pessoal'!$G$2*11/12-SUM(X10:Y59))/'3_pessoal'!$G$2*11/12),0)</f>
        <v>0</v>
      </c>
      <c r="AA2" s="358" t="str">
        <f>AA7</f>
        <v>Disponível</v>
      </c>
      <c r="AB2" s="359">
        <f>IFERROR(ABS(('3_pessoal'!$G$2*11/12-SUM(AA10:AB59))/'3_pessoal'!$G$2*11/12),0)</f>
        <v>0</v>
      </c>
      <c r="AD2" s="358" t="str">
        <f>AD7</f>
        <v>Disponível</v>
      </c>
      <c r="AE2" s="359">
        <f>IFERROR(ABS(('3_pessoal'!$G$2*11/12-SUM(AD10:AE59))/'3_pessoal'!$G$2*11/12),0)</f>
        <v>0</v>
      </c>
      <c r="AG2" s="358" t="str">
        <f>AG7</f>
        <v>Disponível</v>
      </c>
      <c r="AH2" s="359">
        <f>IFERROR(ABS(('3_pessoal'!$G$2*11/12-SUM(AG10:AH59))/'3_pessoal'!$G$2*11/12),0)</f>
        <v>0</v>
      </c>
      <c r="AJ2" s="358" t="str">
        <f>AJ7</f>
        <v>Disponível</v>
      </c>
      <c r="AK2" s="359">
        <f>IFERROR(ABS(('3_pessoal'!$G$2*11/12-SUM(AJ10:AK59))/'3_pessoal'!$G$2*11/12),0)</f>
        <v>0</v>
      </c>
      <c r="AM2" s="358" t="str">
        <f>AM7</f>
        <v>Disponível</v>
      </c>
      <c r="AN2" s="359">
        <f>IFERROR(ABS(('3_pessoal'!$G$2*11/12-SUM(AM10:AN59))/'3_pessoal'!$G$2*11/12),0)</f>
        <v>0</v>
      </c>
      <c r="AP2" s="358" t="str">
        <f>AP7</f>
        <v>Disponível</v>
      </c>
      <c r="AQ2" s="359">
        <f>IFERROR(ABS(('3_pessoal'!$G$2*11/12-SUM(AP10:AQ59))/'3_pessoal'!$G$2*11/12),0)</f>
        <v>0</v>
      </c>
      <c r="AS2" s="358" t="str">
        <f>AS7</f>
        <v>Disponível</v>
      </c>
      <c r="AT2" s="359">
        <f>IFERROR(ABS(('3_pessoal'!$G$2*11/12-SUM(AS10:AT59))/'3_pessoal'!$G$2*11/12),0)</f>
        <v>0</v>
      </c>
    </row>
    <row r="3" spans="1:47" ht="15" customHeight="1" x14ac:dyDescent="0.25">
      <c r="C3" s="326"/>
      <c r="E3" s="571"/>
      <c r="F3" s="571"/>
      <c r="G3" s="571"/>
    </row>
    <row r="4" spans="1:47" ht="15" customHeight="1" x14ac:dyDescent="0.25">
      <c r="C4" s="6"/>
      <c r="D4" s="6"/>
      <c r="E4" s="31"/>
      <c r="F4" s="31"/>
      <c r="G4" s="31"/>
      <c r="I4" s="567" t="s">
        <v>228</v>
      </c>
      <c r="J4" s="567"/>
      <c r="L4" s="543" t="s">
        <v>125</v>
      </c>
      <c r="M4" s="543"/>
      <c r="O4" s="543" t="s">
        <v>143</v>
      </c>
      <c r="P4" s="543"/>
      <c r="R4" s="543" t="s">
        <v>126</v>
      </c>
      <c r="S4" s="543"/>
      <c r="U4" s="543" t="s">
        <v>144</v>
      </c>
      <c r="V4" s="543"/>
      <c r="X4" s="543" t="s">
        <v>145</v>
      </c>
      <c r="Y4" s="543"/>
      <c r="AA4" s="543" t="s">
        <v>127</v>
      </c>
      <c r="AB4" s="543"/>
      <c r="AD4" s="543" t="s">
        <v>128</v>
      </c>
      <c r="AE4" s="543"/>
      <c r="AG4" s="543" t="s">
        <v>146</v>
      </c>
      <c r="AH4" s="543"/>
      <c r="AJ4" s="543" t="s">
        <v>147</v>
      </c>
      <c r="AK4" s="543"/>
      <c r="AM4" s="543" t="s">
        <v>148</v>
      </c>
      <c r="AN4" s="543"/>
      <c r="AP4" s="543" t="s">
        <v>129</v>
      </c>
      <c r="AQ4" s="543"/>
      <c r="AS4" s="543" t="s">
        <v>149</v>
      </c>
      <c r="AT4" s="543"/>
    </row>
    <row r="5" spans="1:47" ht="15" customHeight="1" x14ac:dyDescent="0.25">
      <c r="A5" s="402"/>
      <c r="E5" s="360"/>
      <c r="F5" s="360"/>
      <c r="G5" s="360"/>
      <c r="I5" s="358" t="s">
        <v>77</v>
      </c>
      <c r="J5" s="361" t="str">
        <f>CONCATENATE(TEXT('3_pessoal'!G2*11,"0.0"),"min")</f>
        <v>00min</v>
      </c>
      <c r="L5" s="358" t="s">
        <v>77</v>
      </c>
      <c r="M5" s="361" t="str">
        <f>CONCATENATE(TEXT('3_pessoal'!$G$2*11/12,"0.0"),"min")</f>
        <v>00min</v>
      </c>
      <c r="O5" s="358" t="s">
        <v>77</v>
      </c>
      <c r="P5" s="361" t="str">
        <f>CONCATENATE(TEXT('3_pessoal'!$G$2*11/12,"0.0"),"min")</f>
        <v>00min</v>
      </c>
      <c r="R5" s="358" t="s">
        <v>77</v>
      </c>
      <c r="S5" s="361" t="str">
        <f>CONCATENATE(TEXT('3_pessoal'!$G$2*11/12,"0.0"),"min")</f>
        <v>00min</v>
      </c>
      <c r="U5" s="358" t="s">
        <v>77</v>
      </c>
      <c r="V5" s="361" t="str">
        <f>CONCATENATE(TEXT('3_pessoal'!$G$2*11/12,"0.0"),"min")</f>
        <v>00min</v>
      </c>
      <c r="X5" s="358" t="s">
        <v>77</v>
      </c>
      <c r="Y5" s="361" t="str">
        <f>CONCATENATE(TEXT('3_pessoal'!$G$2*11/12,"0.0"),"min")</f>
        <v>00min</v>
      </c>
      <c r="AA5" s="358" t="s">
        <v>77</v>
      </c>
      <c r="AB5" s="361" t="str">
        <f>CONCATENATE(TEXT('3_pessoal'!$G$2*11/12,"0.0"),"min")</f>
        <v>00min</v>
      </c>
      <c r="AD5" s="358" t="s">
        <v>77</v>
      </c>
      <c r="AE5" s="361" t="str">
        <f>CONCATENATE(TEXT('3_pessoal'!$G$2*11/12,"0.0"),"min")</f>
        <v>00min</v>
      </c>
      <c r="AG5" s="358" t="s">
        <v>77</v>
      </c>
      <c r="AH5" s="361" t="str">
        <f>CONCATENATE(TEXT('3_pessoal'!$G$2*11/12,"0.0"),"min")</f>
        <v>00min</v>
      </c>
      <c r="AJ5" s="358" t="s">
        <v>77</v>
      </c>
      <c r="AK5" s="361" t="str">
        <f>CONCATENATE(TEXT('3_pessoal'!$G$2*11/12,"0.0"),"min")</f>
        <v>00min</v>
      </c>
      <c r="AM5" s="358" t="s">
        <v>77</v>
      </c>
      <c r="AN5" s="361" t="str">
        <f>CONCATENATE(TEXT('3_pessoal'!$G$2*11/12,"0.0"),"min")</f>
        <v>00min</v>
      </c>
      <c r="AP5" s="358" t="s">
        <v>77</v>
      </c>
      <c r="AQ5" s="361" t="str">
        <f>CONCATENATE(TEXT('3_pessoal'!$G$2*11/12,"0.0"),"min")</f>
        <v>00min</v>
      </c>
      <c r="AS5" s="358" t="s">
        <v>77</v>
      </c>
      <c r="AT5" s="361" t="str">
        <f>CONCATENATE(TEXT('3_pessoal'!$G$2*11/12,"0.0"),"min")</f>
        <v>00min</v>
      </c>
    </row>
    <row r="6" spans="1:47" ht="15" customHeight="1" x14ac:dyDescent="0.25">
      <c r="A6" s="533" t="s">
        <v>68</v>
      </c>
      <c r="B6" s="543" t="s">
        <v>120</v>
      </c>
      <c r="C6" s="543" t="s">
        <v>3</v>
      </c>
      <c r="E6" s="543" t="s">
        <v>241</v>
      </c>
      <c r="F6" s="543"/>
      <c r="G6" s="543"/>
      <c r="I6" s="358" t="s">
        <v>245</v>
      </c>
      <c r="J6" s="361" t="str">
        <f>CONCATENATE(TEXT(SUM(L10:AT59),"0.0"),"min")</f>
        <v>00min</v>
      </c>
      <c r="L6" s="358" t="s">
        <v>245</v>
      </c>
      <c r="M6" s="361" t="str">
        <f>CONCATENATE(TEXT(SUM(L10:M59),"0.0"),"min")</f>
        <v>00min</v>
      </c>
      <c r="O6" s="358" t="s">
        <v>245</v>
      </c>
      <c r="P6" s="361" t="str">
        <f>CONCATENATE(TEXT(SUM(O10:P59),"0.0"),"min")</f>
        <v>00min</v>
      </c>
      <c r="R6" s="358" t="s">
        <v>245</v>
      </c>
      <c r="S6" s="361" t="str">
        <f>CONCATENATE(TEXT(SUM(R10:S59),"0.0"),"min")</f>
        <v>00min</v>
      </c>
      <c r="U6" s="358" t="s">
        <v>245</v>
      </c>
      <c r="V6" s="361" t="str">
        <f>CONCATENATE(TEXT(SUM(U10:V59),"0.0"),"min")</f>
        <v>00min</v>
      </c>
      <c r="X6" s="358" t="s">
        <v>245</v>
      </c>
      <c r="Y6" s="361" t="str">
        <f>CONCATENATE(TEXT(SUM(X10:Y59),"0.0"),"min")</f>
        <v>00min</v>
      </c>
      <c r="AA6" s="358" t="s">
        <v>245</v>
      </c>
      <c r="AB6" s="361" t="str">
        <f>CONCATENATE(TEXT(SUM(AA10:AB59),"0.0"),"min")</f>
        <v>00min</v>
      </c>
      <c r="AD6" s="358" t="s">
        <v>245</v>
      </c>
      <c r="AE6" s="361" t="str">
        <f>CONCATENATE(TEXT(SUM(AD10:AE59),"0.0"),"min")</f>
        <v>00min</v>
      </c>
      <c r="AG6" s="358" t="s">
        <v>245</v>
      </c>
      <c r="AH6" s="361" t="str">
        <f>CONCATENATE(TEXT(SUM(AG10:AH59),"0.0"),"min")</f>
        <v>00min</v>
      </c>
      <c r="AJ6" s="358" t="s">
        <v>245</v>
      </c>
      <c r="AK6" s="361" t="str">
        <f>CONCATENATE(TEXT(SUM(AJ10:AK59),"0.0"),"min")</f>
        <v>00min</v>
      </c>
      <c r="AM6" s="358" t="s">
        <v>245</v>
      </c>
      <c r="AN6" s="361" t="str">
        <f>CONCATENATE(TEXT(SUM(AM10:AN59),"0.0"),"min")</f>
        <v>00min</v>
      </c>
      <c r="AP6" s="358" t="s">
        <v>245</v>
      </c>
      <c r="AQ6" s="361" t="str">
        <f>CONCATENATE(TEXT(SUM(AP10:AQ59),"0.0"),"min")</f>
        <v>00min</v>
      </c>
      <c r="AS6" s="358" t="s">
        <v>245</v>
      </c>
      <c r="AT6" s="361" t="str">
        <f>CONCATENATE(TEXT(SUM(AS10:AT59),"0.0"),"min")</f>
        <v>00min</v>
      </c>
    </row>
    <row r="7" spans="1:47" ht="15" customHeight="1" x14ac:dyDescent="0.25">
      <c r="A7" s="534"/>
      <c r="B7" s="543"/>
      <c r="C7" s="543"/>
      <c r="E7" s="568" t="str">
        <f>CONCATENATE(parametros!C3," (min)")</f>
        <v>Presencial (min)</v>
      </c>
      <c r="F7" s="569" t="str">
        <f>CONCATENATE(parametros!M3," (min)")</f>
        <v>Teletrabalho (min)</v>
      </c>
      <c r="G7" s="570" t="s">
        <v>242</v>
      </c>
      <c r="I7" s="358" t="str">
        <f>IF(SUM(L10:AT59)&gt;'3_pessoal'!G2*11,"Excesso","Disponível")</f>
        <v>Disponível</v>
      </c>
      <c r="J7" s="361" t="str">
        <f>CONCATENATE(TEXT(ABS('3_pessoal'!G2*11-SUM(L10:AT59)),"0.0"),"min")</f>
        <v>00min</v>
      </c>
      <c r="L7" s="358" t="str">
        <f>IF(SUM(L10:M59)&gt;'3_pessoal'!$G$2*11/12,"Excesso","Disponível")</f>
        <v>Disponível</v>
      </c>
      <c r="M7" s="361" t="str">
        <f>CONCATENATE(TEXT(ABS('3_pessoal'!$G$2*11/12-SUM(L10:M59)),"0.0"),"min")</f>
        <v>00min</v>
      </c>
      <c r="O7" s="358" t="str">
        <f>IF(SUM(O10:P59)&gt;'3_pessoal'!$G$2*11/12,"Excesso","Disponível")</f>
        <v>Disponível</v>
      </c>
      <c r="P7" s="361" t="str">
        <f>CONCATENATE(TEXT(ABS('3_pessoal'!$G$2*11/12-SUM(O10:P59)),"0.0"),"min")</f>
        <v>00min</v>
      </c>
      <c r="R7" s="358" t="str">
        <f>IF(SUM(R10:S59)&gt;'3_pessoal'!$G$2*11/12,"Excesso","Disponível")</f>
        <v>Disponível</v>
      </c>
      <c r="S7" s="361" t="str">
        <f>CONCATENATE(TEXT(ABS('3_pessoal'!$G$2*11/12-SUM(R10:S59)),"0.0"),"min")</f>
        <v>00min</v>
      </c>
      <c r="U7" s="358" t="str">
        <f>IF(SUM(U10:V59)&gt;'3_pessoal'!$G$2*11/12,"Excesso","Disponível")</f>
        <v>Disponível</v>
      </c>
      <c r="V7" s="361" t="str">
        <f>CONCATENATE(TEXT(ABS('3_pessoal'!$G$2*11/12-SUM(U10:V59)),"0.0"),"min")</f>
        <v>00min</v>
      </c>
      <c r="X7" s="358" t="str">
        <f>IF(SUM(X10:Y59)&gt;'3_pessoal'!$G$2*11/12,"Excesso","Disponível")</f>
        <v>Disponível</v>
      </c>
      <c r="Y7" s="361" t="str">
        <f>CONCATENATE(TEXT(ABS('3_pessoal'!$G$2*11/12-SUM(X10:Y59)),"0.0"),"min")</f>
        <v>00min</v>
      </c>
      <c r="AA7" s="358" t="str">
        <f>IF(SUM(AA10:AB59)&gt;'3_pessoal'!$G$2*11/12,"Excesso","Disponível")</f>
        <v>Disponível</v>
      </c>
      <c r="AB7" s="361" t="str">
        <f>CONCATENATE(TEXT(ABS('3_pessoal'!$G$2*11/12-SUM(AA10:AB59)),"0.0"),"min")</f>
        <v>00min</v>
      </c>
      <c r="AD7" s="358" t="str">
        <f>IF(SUM(AD10:AE59)&gt;'3_pessoal'!$G$2*11/12,"Excesso","Disponível")</f>
        <v>Disponível</v>
      </c>
      <c r="AE7" s="361" t="str">
        <f>CONCATENATE(TEXT(ABS('3_pessoal'!$G$2*11/12-SUM(AD10:AE59)),"0.0"),"min")</f>
        <v>00min</v>
      </c>
      <c r="AG7" s="358" t="str">
        <f>IF(SUM(AG10:AH59)&gt;'3_pessoal'!$G$2*11/12,"Excesso","Disponível")</f>
        <v>Disponível</v>
      </c>
      <c r="AH7" s="361" t="str">
        <f>CONCATENATE(TEXT(ABS('3_pessoal'!$G$2*11/12-SUM(AG10:AH59)),"0.0"),"min")</f>
        <v>00min</v>
      </c>
      <c r="AJ7" s="358" t="str">
        <f>IF(SUM(AJ10:AK59)&gt;'3_pessoal'!$G$2*11/12,"Excesso","Disponível")</f>
        <v>Disponível</v>
      </c>
      <c r="AK7" s="361" t="str">
        <f>CONCATENATE(TEXT(ABS('3_pessoal'!$G$2*11/12-SUM(AJ10:AK59)),"0.0"),"min")</f>
        <v>00min</v>
      </c>
      <c r="AM7" s="358" t="str">
        <f>IF(SUM(AM10:AN59)&gt;'3_pessoal'!$G$2*11/12,"Excesso","Disponível")</f>
        <v>Disponível</v>
      </c>
      <c r="AN7" s="361" t="str">
        <f>CONCATENATE(TEXT(ABS('3_pessoal'!$G$2*11/12-SUM(AM10:AN59)),"0.0"),"min")</f>
        <v>00min</v>
      </c>
      <c r="AP7" s="358" t="str">
        <f>IF(SUM(AP10:AQ59)&gt;'3_pessoal'!$G$2*11/12,"Excesso","Disponível")</f>
        <v>Disponível</v>
      </c>
      <c r="AQ7" s="361" t="str">
        <f>CONCATENATE(TEXT(ABS('3_pessoal'!$G$2*11/12-SUM(AP10:AQ59)),"0.0"),"min")</f>
        <v>00min</v>
      </c>
      <c r="AS7" s="358" t="str">
        <f>IF(SUM(AS10:AT59)&gt;'3_pessoal'!$G$2*11/12,"Excesso","Disponível")</f>
        <v>Disponível</v>
      </c>
      <c r="AT7" s="361" t="str">
        <f>CONCATENATE(TEXT(ABS('3_pessoal'!$G$2*11/12-SUM(AS10:AT59)),"0.0"),"min")</f>
        <v>00min</v>
      </c>
    </row>
    <row r="8" spans="1:47" ht="15" customHeight="1" x14ac:dyDescent="0.25">
      <c r="A8" s="534"/>
      <c r="B8" s="543"/>
      <c r="C8" s="543"/>
      <c r="E8" s="568"/>
      <c r="F8" s="569"/>
      <c r="G8" s="552"/>
      <c r="I8" s="362">
        <f>IF(SUM(I10:I59)=0,0,SUM(I10:I59)/(SUM(I10:I59)+SUM(J10:J59)))</f>
        <v>0</v>
      </c>
      <c r="J8" s="363">
        <f>IF(SUM(J10:J59)=0,0,SUM(J10:J59)/(SUM(I10:I59)+SUM(J10:J59)))</f>
        <v>0</v>
      </c>
      <c r="L8" s="362">
        <f>IF(SUM(L10:L59)=0,0,SUM(L10:L59)/(SUM(L10:L59)+SUM(M10:M59)))</f>
        <v>0</v>
      </c>
      <c r="M8" s="363">
        <f>IF(SUM(M10:M59)=0,0,SUM(M10:M59)/(SUM(L10:L59)+SUM(M10:M59)))</f>
        <v>0</v>
      </c>
      <c r="O8" s="362">
        <f>IF(SUM(O10:O59)=0,0,SUM(O10:O59)/(SUM(O10:O59)+SUM(P10:P59)))</f>
        <v>0</v>
      </c>
      <c r="P8" s="363">
        <f>IF(SUM(P10:P59)=0,0,SUM(P10:P59)/(SUM(O10:O59)+SUM(P10:P59)))</f>
        <v>0</v>
      </c>
      <c r="R8" s="362">
        <f>IF(SUM(R10:R59)=0,0,SUM(R10:R59)/(SUM(R10:R59)+SUM(S10:S59)))</f>
        <v>0</v>
      </c>
      <c r="S8" s="363">
        <f>IF(SUM(S10:S59)=0,0,SUM(S10:S59)/(SUM(R10:R59)+SUM(S10:S59)))</f>
        <v>0</v>
      </c>
      <c r="U8" s="362">
        <f>IF(SUM(U10:U59)=0,0,SUM(U10:U59)/(SUM(U10:U59)+SUM(V10:V59)))</f>
        <v>0</v>
      </c>
      <c r="V8" s="363">
        <f>IF(SUM(V10:V59)=0,0,SUM(V10:V59)/(SUM(U10:U59)+SUM(V10:V59)))</f>
        <v>0</v>
      </c>
      <c r="X8" s="362">
        <f>IF(SUM(X10:X59)=0,0,SUM(X10:X59)/(SUM(X10:X59)+SUM(Y10:Y59)))</f>
        <v>0</v>
      </c>
      <c r="Y8" s="363">
        <f>IF(SUM(Y10:Y59)=0,0,SUM(Y10:Y59)/(SUM(X10:X59)+SUM(Y10:Y59)))</f>
        <v>0</v>
      </c>
      <c r="AA8" s="362">
        <f>IF(SUM(AA10:AA59)=0,0,SUM(AA10:AA59)/(SUM(AA10:AA59)+SUM(AB10:AB59)))</f>
        <v>0</v>
      </c>
      <c r="AB8" s="363">
        <f>IF(SUM(AB10:AB59)=0,0,SUM(AB10:AB59)/(SUM(AA10:AA59)+SUM(AB10:AB59)))</f>
        <v>0</v>
      </c>
      <c r="AD8" s="362">
        <f>IF(SUM(AD10:AD59)=0,0,SUM(AD10:AD59)/(SUM(AD10:AD59)+SUM(AE10:AE59)))</f>
        <v>0</v>
      </c>
      <c r="AE8" s="363">
        <f>IF(SUM(AE10:AE59)=0,0,SUM(AE10:AE59)/(SUM(AD10:AD59)+SUM(AE10:AE59)))</f>
        <v>0</v>
      </c>
      <c r="AG8" s="362">
        <f>IF(SUM(AG10:AG59)=0,0,SUM(AG10:AG59)/(SUM(AG10:AG59)+SUM(AH10:AH59)))</f>
        <v>0</v>
      </c>
      <c r="AH8" s="363">
        <f>IF(SUM(AH10:AH59)=0,0,SUM(AH10:AH59)/(SUM(AG10:AG59)+SUM(AH10:AH59)))</f>
        <v>0</v>
      </c>
      <c r="AJ8" s="362">
        <f>IF(SUM(AJ10:AJ59)=0,0,SUM(AJ10:AJ59)/(SUM(AJ10:AJ59)+SUM(AK10:AK59)))</f>
        <v>0</v>
      </c>
      <c r="AK8" s="363">
        <f>IF(SUM(AK10:AK59)=0,0,SUM(AK10:AK59)/(SUM(AJ10:AJ59)+SUM(AK10:AK59)))</f>
        <v>0</v>
      </c>
      <c r="AM8" s="362">
        <f>IF(SUM(AM10:AM59)=0,0,SUM(AM10:AM59)/(SUM(AM10:AM59)+SUM(AN10:AN59)))</f>
        <v>0</v>
      </c>
      <c r="AN8" s="363">
        <f>IF(SUM(AN10:AN59)=0,0,SUM(AN10:AN59)/(SUM(AM10:AM59)+SUM(AN10:AN59)))</f>
        <v>0</v>
      </c>
      <c r="AP8" s="362">
        <f>IF(SUM(AP10:AP59)=0,0,SUM(AP10:AP59)/(SUM(AP10:AP59)+SUM(AQ10:AQ59)))</f>
        <v>0</v>
      </c>
      <c r="AQ8" s="363">
        <f>IF(SUM(AQ10:AQ59)=0,0,SUM(AQ10:AQ59)/(SUM(AP10:AP59)+SUM(AQ10:AQ59)))</f>
        <v>0</v>
      </c>
      <c r="AS8" s="362">
        <f>IF(SUM(AS10:AS59)=0,0,SUM(AS10:AS59)/(SUM(AS10:AS59)+SUM(AT10:AT59)))</f>
        <v>0</v>
      </c>
      <c r="AT8" s="363">
        <f>IF(SUM(AT10:AT59)=0,0,SUM(AT10:AT59)/(SUM(AS10:AS59)+SUM(AT10:AT59)))</f>
        <v>0</v>
      </c>
    </row>
    <row r="9" spans="1:47" ht="15" customHeight="1" x14ac:dyDescent="0.25">
      <c r="A9" s="535"/>
      <c r="B9" s="543"/>
      <c r="C9" s="543"/>
      <c r="E9" s="568"/>
      <c r="F9" s="569"/>
      <c r="G9" s="552"/>
      <c r="I9" s="385" t="str">
        <f>parametros!C3</f>
        <v>Presencial</v>
      </c>
      <c r="J9" s="384" t="str">
        <f>parametros!M3</f>
        <v>Teletrabalho</v>
      </c>
      <c r="K9" s="114"/>
      <c r="L9" s="383" t="str">
        <f>parametros!$C$3</f>
        <v>Presencial</v>
      </c>
      <c r="M9" s="384" t="str">
        <f>parametros!$M$3</f>
        <v>Teletrabalho</v>
      </c>
      <c r="N9" s="114"/>
      <c r="O9" s="383" t="str">
        <f>parametros!$C$3</f>
        <v>Presencial</v>
      </c>
      <c r="P9" s="384" t="str">
        <f>parametros!$M$3</f>
        <v>Teletrabalho</v>
      </c>
      <c r="Q9" s="114"/>
      <c r="R9" s="383" t="str">
        <f>parametros!$C$3</f>
        <v>Presencial</v>
      </c>
      <c r="S9" s="384" t="str">
        <f>parametros!$M$3</f>
        <v>Teletrabalho</v>
      </c>
      <c r="T9" s="114"/>
      <c r="U9" s="383" t="str">
        <f>parametros!$C$3</f>
        <v>Presencial</v>
      </c>
      <c r="V9" s="384" t="str">
        <f>parametros!$M$3</f>
        <v>Teletrabalho</v>
      </c>
      <c r="W9" s="114"/>
      <c r="X9" s="383" t="str">
        <f>parametros!$C$3</f>
        <v>Presencial</v>
      </c>
      <c r="Y9" s="384" t="str">
        <f>parametros!$M$3</f>
        <v>Teletrabalho</v>
      </c>
      <c r="Z9" s="114"/>
      <c r="AA9" s="383" t="str">
        <f>parametros!$C$3</f>
        <v>Presencial</v>
      </c>
      <c r="AB9" s="384" t="str">
        <f>parametros!$M$3</f>
        <v>Teletrabalho</v>
      </c>
      <c r="AC9" s="114"/>
      <c r="AD9" s="383" t="str">
        <f>parametros!$C$3</f>
        <v>Presencial</v>
      </c>
      <c r="AE9" s="384" t="str">
        <f>parametros!$M$3</f>
        <v>Teletrabalho</v>
      </c>
      <c r="AF9" s="114"/>
      <c r="AG9" s="383" t="str">
        <f>parametros!$C$3</f>
        <v>Presencial</v>
      </c>
      <c r="AH9" s="384" t="str">
        <f>parametros!$M$3</f>
        <v>Teletrabalho</v>
      </c>
      <c r="AI9" s="114"/>
      <c r="AJ9" s="383" t="str">
        <f>parametros!$C$3</f>
        <v>Presencial</v>
      </c>
      <c r="AK9" s="384" t="str">
        <f>parametros!$M$3</f>
        <v>Teletrabalho</v>
      </c>
      <c r="AL9" s="114"/>
      <c r="AM9" s="383" t="str">
        <f>parametros!$C$3</f>
        <v>Presencial</v>
      </c>
      <c r="AN9" s="384" t="str">
        <f>parametros!$M$3</f>
        <v>Teletrabalho</v>
      </c>
      <c r="AO9" s="114"/>
      <c r="AP9" s="383" t="str">
        <f>parametros!$C$3</f>
        <v>Presencial</v>
      </c>
      <c r="AQ9" s="384" t="str">
        <f>parametros!$M$3</f>
        <v>Teletrabalho</v>
      </c>
      <c r="AR9" s="114"/>
      <c r="AS9" s="383" t="str">
        <f>parametros!$C$3</f>
        <v>Presencial</v>
      </c>
      <c r="AT9" s="384" t="str">
        <f>parametros!$M$3</f>
        <v>Teletrabalho</v>
      </c>
    </row>
    <row r="10" spans="1:47" ht="15" customHeight="1" x14ac:dyDescent="0.25">
      <c r="A10" s="364" t="str">
        <f>IF('1_geral'!D10="","",'1_geral'!A10)</f>
        <v/>
      </c>
      <c r="B10" s="365" t="str">
        <f>IF('1_geral'!G10="","",'1_geral'!G10)</f>
        <v/>
      </c>
      <c r="C10" s="365" t="str">
        <f>IF('1_geral'!D10="","",'1_geral'!D10)</f>
        <v/>
      </c>
      <c r="D10" s="349" t="str">
        <f>IF(C10="","",1/'3_pessoal'!C10)</f>
        <v/>
      </c>
      <c r="E10" s="266">
        <f>IF(C10="",0,'3_pessoal'!FG10)</f>
        <v>0</v>
      </c>
      <c r="F10" s="366">
        <f>IF(C10="",0,'3_pessoal'!FI10)</f>
        <v>0</v>
      </c>
      <c r="G10" s="266">
        <f>IF(C10=0,"",E10+F10)</f>
        <v>0</v>
      </c>
      <c r="I10" s="266">
        <f>IF(C10="",0,SUM(L10,O10,R10,U10,X10,AA10,AD10,AG10,AJ10,AM10,AP10,AS10))</f>
        <v>0</v>
      </c>
      <c r="J10" s="296">
        <f>IF(C10="",0,SUM(M10,P10,S10,V10,Y10,AB10,AE10,AH10,AK10,AN10,AQ10,AT10))</f>
        <v>0</v>
      </c>
      <c r="L10" s="516">
        <f>IFERROR(IF($E10="",0,$D10*IF($AU10="22d",$E10,IF($AU10="4w",$E10,IF($AU10="2w",$E10,IF($AU10="1m",$E10,IF($AU10="1b",$E10/6,IF($AU10="1t",$E10/4,IF($AU10="1q",$E10/3,IF($AU10="1s",$E10/2,IF($AU10="1a",$E10,IF($AU10="b1",$E10/2,IF($AU10="q1",$E10/3,IF($AU10="t1",$E10/4,IF($AU10="s1",$E10/6,IF($AU10="1b1",$E10/2,0))))))))))))))),0)</f>
        <v>0</v>
      </c>
      <c r="M10" s="366">
        <f>IFERROR(IF($F10="",0,$D10*IF($AU10="22d",$F10,IF($AU10="4w",$F10,IF($AU10="2w",$F10,IF($AU10="1m",$F10,IF($AU10="1b",VF10/6,IF($AU10="1t",$F10/4,IF($AU10="1q",$F10/3,IF($AU10="1s",$F10/2,IF($AU10="1a",$F10,IF($AU10="b1",$F10/2,IF($AU10="q1",$F10/3,IF($AU10="t1",$F10/4,IF($AU10="s1",$F10/6,IF($AU10="1b1",$F10/2,0))))))))))))))),0)</f>
        <v>0</v>
      </c>
      <c r="O10" s="266">
        <f>IFERROR(IF($E10="",0,$D10*IF($AU10="22d",$E10,IF($AU10="4w",$E10,IF($AU10="2w",$E10,IF($AU10="1m",$E10,IF($AU10="2b",$E10/6,IF($AU10="2t",$E10/4,IF($AU10="2q",$E10/3,IF($AU10="2s",$E10/2,IF($AU10="2a",$E10,IF($AU10="b1",$E10/2,IF($AU10="q1",$E10/3,IF($AU10="t1",$E10/4,IF($AU10="s1",$E10/6,IF($AU10="2b2",$E10/2,0))))))))))))))),0)</f>
        <v>0</v>
      </c>
      <c r="P10" s="366">
        <f>IFERROR(IF($F10="",0,$D10*IF($AU10="22d",$F10,IF($AU10="4w",$F10,IF($AU10="2w",$F10,IF($AU10="1m",$F10,IF($AU10="2b",$F10/6,IF($AU10="2t",$F10/4,IF($AU10="2q",$F10/3,IF($AU10="2s",$F10/2,IF($AU10="2a",$F10,IF($AU10="b1",$F10/2,IF($AU10="q1",$F10/3,IF($AU10="t1",$F10/4,IF($AU10="s1",$F10/6,IF($AU10="2b2",$F10/2,0))))))))))))))),0)</f>
        <v>0</v>
      </c>
      <c r="R10" s="266">
        <f>IFERROR(IF($E10="",0,$D10*IF($AU10="22d",$E10,IF($AU10="4w",$E10,IF($AU10="2w",$E10,IF($AU10="1m",$E10,IF($AU10="1b",$E10/6,IF($AU10="3t",$E10/4,IF($AU10="3q",$E10/3,IF($AU10="3s",$E10/2,IF($AU10="3a",$E10,IF($AU10="b2",$E10/2,IF($AU10="q1",$E10/3,IF($AU10="t1",$E10/4,IF($AU10="s1",$E10/6,IF($AU10="2b2",$E10/2,0))))))))))))))),0)</f>
        <v>0</v>
      </c>
      <c r="S10" s="366">
        <f>IFERROR(IF($F10="",0,$D10*IF($AU10="22d",$F10,IF($AU10="4w",$F10,IF($AU10="2w",$F10,IF($AU10="1m",$F10,IF($AU10="1b",$F10/6,IF($AU10="3t",$F10/4,IF($AU10="3q",$F10/3,IF($AU10="3s",$F10/2,IF($AU10="3a",$F10,IF($AU10="b2",$F10/2,IF($AU10="q1",$F10/3,IF($AU10="t1",$F10/4,IF($AU10="s1",$F10/6,IF($AU10="2b2",$F10/2,0))))))))))))))),0)</f>
        <v>0</v>
      </c>
      <c r="U10" s="266">
        <f>IFERROR(IF($E10="",0,$D10*IF($AU10="22d",$E10,IF($AU10="4w",$E10,IF($AU10="2w",$E10,IF($AU10="1m",$E10,IF($AU10="2b",$E10/6,IF($AU10="1t",$E10/4,IF($AU10="4q",$E10/3,IF($AU10="4s",$E10/2,IF($AU10="4a",$E10,IF($AU10="b2",$E10/2,IF($AU10="q1",$E10/3,IF($AU10="t2",$E10/4,IF($AU10="s1",$E10/6,IF($AU10="3b3",$E10/2,0))))))))))))))),0)</f>
        <v>0</v>
      </c>
      <c r="V10" s="366">
        <f>IFERROR(IF($F10="",0,$D10*IF($AU10="22d",$F10,IF($AU10="4w",$F10,IF($AU10="2w",$F10,IF($AU10="1m",$F10,IF($AU10="2b",$F10/6,IF($AU10="1t",$F10/4,IF($AU10="4q",$F10/3,IF($AU10="4s",$F10/2,IF($AU10="4a",$F10,IF($AU10="b2",$F10/2,IF($AU10="q1",$F10/3,IF($AU10="t2",$F10/4,IF($AU10="s1",$F10/6,IF($AU10="3b3",$F10/2,0))))))))))))))),0)</f>
        <v>0</v>
      </c>
      <c r="X10" s="266">
        <f>IFERROR(IF($E10="",0,$D10*IF($AU10="22d",$E10,IF($AU10="4w",$E10,IF($AU10="2w",$E10,IF($AU10="1m",$E10,IF($AU10="1b",$E10/6,IF($AU10="2t",$E10/4,IF($AU10="1q",$E10/3,IF($AU10="5s",$E10/2,IF($AU10="5a",$E10,IF($AU10="b3",$E10/2,IF($AU10="q2",$E10/3,IF($AU10="t2",$E10/4,IF($AU10="s1",$E10/6,IF($AU10="3b3",$E10/2,0))))))))))))))),0)</f>
        <v>0</v>
      </c>
      <c r="Y10" s="366">
        <f>IFERROR(IF($F10="",0,$D10*IF($AU10="22d",$F10,IF($AU10="4w",$F10,IF($AU10="2w",$F10,IF($AU10="1m",$F10,IF($AU10="1b",$F10/6,IF($AU10="2t",$F10/4,IF($AU10="1q",$F10/3,IF($AU10="5s",$F10/2,IF($AU10="5a",$F10,IF($AU10="b3",$F10/2,IF($AU10="q2",$F10/3,IF($AU10="t2",$F10/4,IF($AU10="s1",$F10/6,IF($AU10="3b3",$F10/2,0))))))))))))))),0)</f>
        <v>0</v>
      </c>
      <c r="AA10" s="266">
        <f>IFERROR(IF($E10="",0,$D10*IF($AU10="22d",$E10,IF($AU10="4w",$E10,IF($AU10="2w",$E10,IF($AU10="1m",$E10,IF($AU10="2b",$E10/6,IF($AU10="3t",$E10/4,IF($AU10="2q",$E10/3,IF($AU10="6s",$E10/2,IF($AU10="6a",$E10,IF($AU10="b3",$E10/2,IF($AU10="q2",$E10/3,IF($AU10="t2",$E10/4,IF($AU10="s1",$E10/6,IF($AU10="4b4",$E10/2,0))))))))))))))),0)</f>
        <v>0</v>
      </c>
      <c r="AB10" s="366">
        <f>IFERROR(IF($F10="",0,$D10*IF($AU10="22d",$F10,IF($AU10="4w",$F10,IF($AU10="2w",$F10,IF($AU10="1m",$F10,IF($AU10="2b",$F10/6,IF($AU10="3t",$F10/4,IF($AU10="2q",$F10/3,IF($AU10="6s",$F10/2,IF($AU10="6a",$F10,IF($AU10="b3",$F10/2,IF($AU10="q2",$F10/3,IF($AU10="t2",$F10/4,IF($AU10="s1",$F10/6,IF($AU10="4b4",$F10/2,0))))))))))))))),0)</f>
        <v>0</v>
      </c>
      <c r="AD10" s="266">
        <f>IFERROR(IF($E10="",0,$D10*IF($AU10="22d",$E10,IF($AU10="4w",$E10,IF($AU10="2w",$E10,IF($AU10="1m",$E10,IF($AU10="1b",$E10/6,IF($AU10="1t",$E10/4,IF($AU10="3q",$E10/3,IF($AU10="1s",$E10/2,IF($AU10="7a",$E10,IF($AU10="b3",$E10/2,IF($AU10="q2",$E10/3,IF($AU10="t3",$E10/4,IF($AU10="s2",$E10/6,IF($AU10="4b4",$E10/2,0))))))))))))))),0)</f>
        <v>0</v>
      </c>
      <c r="AE10" s="366">
        <f>IFERROR(IF($F10="",0,$D10*IF($AU10="22d",$F10,IF($AU10="4w",$F10,IF($AU10="2w",$F10,IF($AU10="1m",$F10,IF($AU10="1b",$F10/6,IF($AU10="1t",$F10/4,IF($AU10="3q",$F10/3,IF($AU10="1s",$F10/2,IF($AU10="7a",$F10,IF($AU10="b3",$F10/2,IF($AU10="q2",$F10/3,IF($AU10="t3",$F10/4,IF($AU10="s2",$F10/6,IF($AU10="4b4",$F10/2,0))))))))))))))),0)</f>
        <v>0</v>
      </c>
      <c r="AG10" s="266">
        <f>IFERROR(IF($E10="",0,$D10*IF($AU10="22d",$E10,IF($AU10="4w",$E10,IF($AU10="2w",$E10,IF($AU10="1m",$E10,IF($AU10="2b",$E10/6,IF($AU10="2t",$E10/4,IF($AU10="4q",$E10/3,IF($AU10="2s",$E10/2,IF($AU10="8a",$E10,IF($AU10="b4",$E10/2,IF($AU10="q2",$E10/3,IF($AU10="t3",$E10/4,IF($AU10="s2",$E10/6,IF($AU10="5b5",$E10/2,0))))))))))))))),0)</f>
        <v>0</v>
      </c>
      <c r="AH10" s="366">
        <f>IFERROR(IF($F10="",0,$D10*IF($AU10="22d",$F10,IF($AU10="4w",$F10,IF($AU10="2w",$F10,IF($AU10="1m",$F10,IF($AU10="2b",$F10/6,IF($AU10="2t",$F10/4,IF($AU10="4q",$F10/3,IF($AU10="2s",$F10/2,IF($AU10="8a",$F10,IF($AU10="b4",$F10/2,IF($AU10="q2",$F10/3,IF($AU10="t3",$F10/4,IF($AU10="s2",$F10/6,IF($AU10="5b5",$F10/2,0))))))))))))))),0)</f>
        <v>0</v>
      </c>
      <c r="AJ10" s="266">
        <f>IFERROR(IF($E10="",0,$D10*IF($AU10="22d",$E10,IF($AU10="4w",$E10,IF($AU10="2w",$E10,IF($AU10="1m",$E10,IF($AU10="1b",$E10/6,IF($AU10="3t",$E10/4,IF($AU10="1q",$E10/3,IF($AU10="3s",$E10/2,IF($AU10="9a",$E10,IF($AU10="b5",$E10/2,IF($AU10="q3",$E10/3,IF($AU10="t3",$E10/4,IF($AU10="s2",$E10/6,IF($AU10="5b5",$E10/2,0))))))))))))))),0)</f>
        <v>0</v>
      </c>
      <c r="AK10" s="366">
        <f>IFERROR(IF($F10="",0,$D10*IF($AU10="22d",$F10,IF($AU10="4w",$F10,IF($AU10="2w",$F10,IF($AU10="1m",$F10,IF($AU10="1b",$F10/6,IF($AU10="3t",$F10/4,IF($AU10="1q",$F10/3,IF($AU10="3s",$F10/2,IF($AU10="9a",$F10,IF($AU10="b5",$F10/2,IF($AU10="q3",$F10/3,IF($AU10="t3",$F10/4,IF($AU10="s2",$F10/6,IF($AU10="5b5",$F10/2,0))))))))))))))),0)</f>
        <v>0</v>
      </c>
      <c r="AM10" s="266">
        <f>IFERROR(IF($E10="",0,$D10*IF($AU10="22d",$E10,IF($AU10="4w",$E10,IF($AU10="2w",$E10,IF($AU10="1m",$E10,IF($AU10="2b",$E10/6,IF($AU10="1t",$E10/4,IF($AU10="2q",$E10/3,IF($AU10="4s",$E10/2,IF($AU10="10a",$E10,IF($AU10="b5",$E10/2,IF($AU10="q3",$E10/3,IF($AU10="t4",$E10/4,IF($AU10="s2",$E10/6,IF($AU10="6b6",$E10/2,0))))))))))))))),0)</f>
        <v>0</v>
      </c>
      <c r="AN10" s="366">
        <f>IFERROR(IF($F10="",0,$D10*IF($AU10="22d",$F10,IF($AU10="4w",$F10,IF($AU10="2w",$F10,IF($AU10="1m",$F10,IF($AU10="2b",$F10/6,IF($AU10="1t",$F10/4,IF($AU10="2q",$F10/3,IF($AU10="4s",$F10/2,IF($AU10="10a",$F10,IF($AU10="b5",$F10/2,IF($AU10="q3",$F10/3,IF($AU10="t4",$F10/4,IF($AU10="s2",$F10/6,IF($AU10="6b6",$F10/2,0))))))))))))))),0)</f>
        <v>0</v>
      </c>
      <c r="AP10" s="266">
        <f>IFERROR(IF($E10="",0,$D10*IF($AU10="22d",$E10,IF($AU10="4w",$E10,IF($AU10="2w",$E10,IF($AU10="1m",$E10,IF($AU10="1b",$E10/6,IF($AU10="2t",$E10/4,IF($AU10="3q",$E10/3,IF($AU10="5s",$E10/2,IF($AU10="11a",$E10,IF($AU10="b6",$E10/2,IF($AU10="q3",$E10/3,IF($AU10="t4",$E10/4,IF($AU10="s2",$E10/6,IF($AU10="6b6",$E10/2,0))))))))))))))),0)</f>
        <v>0</v>
      </c>
      <c r="AQ10" s="366">
        <f>IFERROR(IF($F10="",0,$D10*IF($AU10="22d",$F10,IF($AU10="4w",$F10,IF($AU10="2w",$F10,IF($AU10="1m",$F10,IF($AU10="1b",$F10/6,IF($AU10="2t",$F10/4,IF($AU10="3q",$F10/3,IF($AU10="5s",$F10/2,IF($AU10="11a",$F10,IF($AU10="b6",$F10/2,IF($AU10="q3",$F10/3,IF($AU10="t4",$F10/4,IF($AU10="s2",$F10/6,IF($AU10="6b6",$F10/2,0))))))))))))))),0)</f>
        <v>0</v>
      </c>
      <c r="AS10" s="266">
        <f>IFERROR(IF($E10="",0,$D10*IF($AU10="22d",$E10,IF($AU10="4w",$E10,IF($AU10="2w",$E10,IF($AU10="1m",$E10,IF($AU10="2b",$E10/6,IF($AU10="3t",$E10/4,IF($AU10="4q",$E10/3,IF($AU10="6s",$E10/2,IF($AU10="12a",$E10,IF($AU10="b6",$E10/2,IF($AU10="q3",$E10/3,IF($AU10="t4",$E10/4,IF($AU10="s2",$E10/6,IF($AU10="1b1",$E10/2,0))))))))))))))),0)</f>
        <v>0</v>
      </c>
      <c r="AT10" s="366">
        <f>IFERROR(IF($F10="",0,$D10*IF($AU10="22d",$F10,IF($AU10="4w",$F10,IF($AU10="2w",$F10,IF($AU10="1m",$F10,IF($AU10="2b",$F10/6,IF($AU10="3t",$F10/4,IF($AU10="4q",$F10/3,IF($AU10="6s",$F10/2,IF($AU10="12a",$F10,IF($AU10="b6",$F10/2,IF($AU10="q3",$F10/3,IF($AU10="t4",$F10/4,IF($AU10="s2",$F10/6,IF($AU10="1b1",$F10/2,0))))))))))))))),0)</f>
        <v>0</v>
      </c>
      <c r="AU10" s="349" t="str">
        <f>IF(C10="","",VLOOKUP(B10,apoio!P:S,4,0))</f>
        <v/>
      </c>
    </row>
    <row r="11" spans="1:47" ht="15" customHeight="1" x14ac:dyDescent="0.25">
      <c r="A11" s="367" t="str">
        <f>IF('1_geral'!D11="","",'1_geral'!A11)</f>
        <v/>
      </c>
      <c r="B11" s="368" t="str">
        <f>IF('1_geral'!G11="","",'1_geral'!G11)</f>
        <v/>
      </c>
      <c r="C11" s="368" t="str">
        <f>IF('1_geral'!D11="","",'1_geral'!D11)</f>
        <v/>
      </c>
      <c r="D11" s="349" t="str">
        <f>IF(C11="","",1/'3_pessoal'!C11)</f>
        <v/>
      </c>
      <c r="E11" s="351">
        <f>IF(C11="",0,'3_pessoal'!FG11)</f>
        <v>0</v>
      </c>
      <c r="F11" s="369">
        <f>IF(C11="",0,'3_pessoal'!FI11)</f>
        <v>0</v>
      </c>
      <c r="G11" s="351">
        <f t="shared" ref="G11:G59" si="0">IF(C11=0,"",E11+F11)</f>
        <v>0</v>
      </c>
      <c r="I11" s="351">
        <f t="shared" ref="I11:I59" si="1">IF(C11="",0,SUM(L11,O11,R11,U11,X11,AA11,AD11,AG11,AJ11,AM11,AP11,AS11))</f>
        <v>0</v>
      </c>
      <c r="J11" s="351">
        <f t="shared" ref="J11:J59" si="2">IF(C11="",0,SUM(M11,P11,S11,V11,Y11,AB11,AE11,AH11,AK11,AN11,AQ11,AT11))</f>
        <v>0</v>
      </c>
      <c r="L11" s="351">
        <f t="shared" ref="L11:L59" si="3">IFERROR(IF($E11="",0,$D11*IF($AU11="22d",$E11,IF($AU11="4w",$E11,IF($AU11="2w",$E11,IF($AU11="1m",$E11,IF($AU11="1b",$E11/6,IF($AU11="1t",$E11/4,IF($AU11="1q",$E11/3,IF($AU11="1s",$E11/2,IF($AU11="1a",$E11,IF($AU11="b1",$E11/2,IF($AU11="q1",$E11/3,IF($AU11="t1",$E11/4,IF($AU11="s1",$E11/6,IF($AU11="1b1",$E11/2,0))))))))))))))),0)</f>
        <v>0</v>
      </c>
      <c r="M11" s="369">
        <f t="shared" ref="M11:M59" si="4">IFERROR(IF($F11="",0,$D11*IF($AU11="22d",$F11,IF($AU11="4w",$F11,IF($AU11="2w",$F11,IF($AU11="1m",$F11,IF($AU11="1b",VF11/6,IF($AU11="1t",$F11/4,IF($AU11="1q",$F11/3,IF($AU11="1s",$F11/2,IF($AU11="1a",$F11,IF($AU11="b1",$F11/2,IF($AU11="q1",$F11/3,IF($AU11="t1",$F11/4,IF($AU11="s1",$F11/6,IF($AU11="1b1",$F11/2,0))))))))))))))),0)</f>
        <v>0</v>
      </c>
      <c r="O11" s="351">
        <f t="shared" ref="O11:O59" si="5">IFERROR(IF($E11="",0,$D11*IF($AU11="22d",$E11,IF($AU11="4w",$E11,IF($AU11="2w",$E11,IF($AU11="1m",$E11,IF($AU11="2b",$E11/6,IF($AU11="2t",$E11/4,IF($AU11="2q",$E11/3,IF($AU11="2s",$E11/2,IF($AU11="2a",$E11,IF($AU11="b1",$E11/2,IF($AU11="q1",$E11/3,IF($AU11="t1",$E11/4,IF($AU11="s1",$E11/6,IF($AU11="2b2",$E11/2,0))))))))))))))),0)</f>
        <v>0</v>
      </c>
      <c r="P11" s="369">
        <f t="shared" ref="P11:P59" si="6">IFERROR(IF($F11="",0,$D11*IF($AU11="22d",$F11,IF($AU11="4w",$F11,IF($AU11="2w",$F11,IF($AU11="1m",$F11,IF($AU11="2b",$F11/6,IF($AU11="2t",$F11/4,IF($AU11="2q",$F11/3,IF($AU11="2s",$F11/2,IF($AU11="2a",$F11,IF($AU11="b1",$F11/2,IF($AU11="q1",$F11/3,IF($AU11="t1",$F11/4,IF($AU11="s1",$F11/6,IF($AU11="2b2",$F11/2,0))))))))))))))),0)</f>
        <v>0</v>
      </c>
      <c r="R11" s="351">
        <f t="shared" ref="R11:R59" si="7">IFERROR(IF($E11="",0,$D11*IF($AU11="22d",$E11,IF($AU11="4w",$E11,IF($AU11="2w",$E11,IF($AU11="1m",$E11,IF($AU11="1b",$E11/6,IF($AU11="3t",$E11/4,IF($AU11="3q",$E11/3,IF($AU11="3s",$E11/2,IF($AU11="3a",$E11,IF($AU11="b2",$E11/2,IF($AU11="q1",$E11/3,IF($AU11="t1",$E11/4,IF($AU11="s1",$E11/6,IF($AU11="2b2",$E11/2,0))))))))))))))),0)</f>
        <v>0</v>
      </c>
      <c r="S11" s="369">
        <f t="shared" ref="S11:S59" si="8">IFERROR(IF($F11="",0,$D11*IF($AU11="22d",$F11,IF($AU11="4w",$F11,IF($AU11="2w",$F11,IF($AU11="1m",$F11,IF($AU11="1b",$F11/6,IF($AU11="3t",$F11/4,IF($AU11="3q",$F11/3,IF($AU11="3s",$F11/2,IF($AU11="3a",$F11,IF($AU11="b2",$F11/2,IF($AU11="q1",$F11/3,IF($AU11="t1",$F11/4,IF($AU11="s1",$F11/6,IF($AU11="2b2",$F11/2,0))))))))))))))),0)</f>
        <v>0</v>
      </c>
      <c r="U11" s="351">
        <f t="shared" ref="U11:U59" si="9">IFERROR(IF($E11="",0,$D11*IF($AU11="22d",$E11,IF($AU11="4w",$E11,IF($AU11="2w",$E11,IF($AU11="1m",$E11,IF($AU11="2b",$E11/6,IF($AU11="1t",$E11/4,IF($AU11="4q",$E11/3,IF($AU11="4s",$E11/2,IF($AU11="4a",$E11,IF($AU11="b2",$E11/2,IF($AU11="q1",$E11/3,IF($AU11="t2",$E11/4,IF($AU11="s1",$E11/6,IF($AU11="3b3",$E11/2,0))))))))))))))),0)</f>
        <v>0</v>
      </c>
      <c r="V11" s="369">
        <f t="shared" ref="V11:V59" si="10">IFERROR(IF($F11="",0,$D11*IF($AU11="22d",$F11,IF($AU11="4w",$F11,IF($AU11="2w",$F11,IF($AU11="1m",$F11,IF($AU11="2b",$F11/6,IF($AU11="1t",$F11/4,IF($AU11="4q",$F11/3,IF($AU11="4s",$F11/2,IF($AU11="4a",$F11,IF($AU11="b2",$F11/2,IF($AU11="q1",$F11/3,IF($AU11="t2",$F11/4,IF($AU11="s1",$F11/6,IF($AU11="3b3",$F11/2,0))))))))))))))),0)</f>
        <v>0</v>
      </c>
      <c r="X11" s="351">
        <f t="shared" ref="X11:X59" si="11">IFERROR(IF($E11="",0,$D11*IF($AU11="22d",$E11,IF($AU11="4w",$E11,IF($AU11="2w",$E11,IF($AU11="1m",$E11,IF($AU11="1b",$E11/6,IF($AU11="2t",$E11/4,IF($AU11="1q",$E11/3,IF($AU11="5s",$E11/2,IF($AU11="5a",$E11,IF($AU11="b3",$E11/2,IF($AU11="q2",$E11/3,IF($AU11="t2",$E11/4,IF($AU11="s1",$E11/6,IF($AU11="3b3",$E11/2,0))))))))))))))),0)</f>
        <v>0</v>
      </c>
      <c r="Y11" s="369">
        <f t="shared" ref="Y11:Y59" si="12">IFERROR(IF($F11="",0,$D11*IF($AU11="22d",$F11,IF($AU11="4w",$F11,IF($AU11="2w",$F11,IF($AU11="1m",$F11,IF($AU11="1b",$F11/6,IF($AU11="2t",$F11/4,IF($AU11="1q",$F11/3,IF($AU11="5s",$F11/2,IF($AU11="5a",$F11,IF($AU11="b3",$F11/2,IF($AU11="q2",$F11/3,IF($AU11="t2",$F11/4,IF($AU11="s1",$F11/6,IF($AU11="3b3",$F11/2,0))))))))))))))),0)</f>
        <v>0</v>
      </c>
      <c r="AA11" s="351">
        <f t="shared" ref="AA11:AA59" si="13">IFERROR(IF($E11="",0,$D11*IF($AU11="22d",$E11,IF($AU11="4w",$E11,IF($AU11="2w",$E11,IF($AU11="1m",$E11,IF($AU11="2b",$E11/6,IF($AU11="3t",$E11/4,IF($AU11="2q",$E11/3,IF($AU11="6s",$E11/2,IF($AU11="6a",$E11,IF($AU11="b3",$E11/2,IF($AU11="q2",$E11/3,IF($AU11="t2",$E11/4,IF($AU11="s1",$E11/6,IF($AU11="4b4",$E11/2,0))))))))))))))),0)</f>
        <v>0</v>
      </c>
      <c r="AB11" s="369">
        <f t="shared" ref="AB11:AB59" si="14">IFERROR(IF($F11="",0,$D11*IF($AU11="22d",$F11,IF($AU11="4w",$F11,IF($AU11="2w",$F11,IF($AU11="1m",$F11,IF($AU11="2b",$F11/6,IF($AU11="3t",$F11/4,IF($AU11="2q",$F11/3,IF($AU11="6s",$F11/2,IF($AU11="6a",$F11,IF($AU11="b3",$F11/2,IF($AU11="q2",$F11/3,IF($AU11="t2",$F11/4,IF($AU11="s1",$F11/6,IF($AU11="4b4",$F11/2,0))))))))))))))),0)</f>
        <v>0</v>
      </c>
      <c r="AD11" s="351">
        <f t="shared" ref="AD11:AD59" si="15">IFERROR(IF($E11="",0,$D11*IF($AU11="22d",$E11,IF($AU11="4w",$E11,IF($AU11="2w",$E11,IF($AU11="1m",$E11,IF($AU11="1b",$E11/6,IF($AU11="1t",$E11/4,IF($AU11="3q",$E11/3,IF($AU11="1s",$E11/2,IF($AU11="7a",$E11,IF($AU11="b3",$E11/2,IF($AU11="q2",$E11/3,IF($AU11="t3",$E11/4,IF($AU11="s2",$E11/6,IF($AU11="4b4",$E11/2,0))))))))))))))),0)</f>
        <v>0</v>
      </c>
      <c r="AE11" s="369">
        <f t="shared" ref="AE11:AE59" si="16">IFERROR(IF($F11="",0,$D11*IF($AU11="22d",$F11,IF($AU11="4w",$F11,IF($AU11="2w",$F11,IF($AU11="1m",$F11,IF($AU11="1b",$F11/6,IF($AU11="1t",$F11/4,IF($AU11="3q",$F11/3,IF($AU11="1s",$F11/2,IF($AU11="7a",$F11,IF($AU11="b3",$F11/2,IF($AU11="q2",$F11/3,IF($AU11="t3",$F11/4,IF($AU11="s2",$F11/6,IF($AU11="4b4",$F11/2,0))))))))))))))),0)</f>
        <v>0</v>
      </c>
      <c r="AG11" s="351">
        <f t="shared" ref="AG11:AG59" si="17">IFERROR(IF($E11="",0,$D11*IF($AU11="22d",$E11,IF($AU11="4w",$E11,IF($AU11="2w",$E11,IF($AU11="1m",$E11,IF($AU11="2b",$E11/6,IF($AU11="2t",$E11/4,IF($AU11="4q",$E11/3,IF($AU11="2s",$E11/2,IF($AU11="8a",$E11,IF($AU11="b4",$E11/2,IF($AU11="q2",$E11/3,IF($AU11="t3",$E11/4,IF($AU11="s2",$E11/6,IF($AU11="5b5",$E11/2,0))))))))))))))),0)</f>
        <v>0</v>
      </c>
      <c r="AH11" s="369">
        <f t="shared" ref="AH11:AH59" si="18">IFERROR(IF($F11="",0,$D11*IF($AU11="22d",$F11,IF($AU11="4w",$F11,IF($AU11="2w",$F11,IF($AU11="1m",$F11,IF($AU11="2b",$F11/6,IF($AU11="2t",$F11/4,IF($AU11="4q",$F11/3,IF($AU11="2s",$F11/2,IF($AU11="8a",$F11,IF($AU11="b4",$F11/2,IF($AU11="q2",$F11/3,IF($AU11="t3",$F11/4,IF($AU11="s2",$F11/6,IF($AU11="5b5",$F11/2,0))))))))))))))),0)</f>
        <v>0</v>
      </c>
      <c r="AJ11" s="351">
        <f t="shared" ref="AJ11:AJ59" si="19">IFERROR(IF($E11="",0,$D11*IF($AU11="22d",$E11,IF($AU11="4w",$E11,IF($AU11="2w",$E11,IF($AU11="1m",$E11,IF($AU11="1b",$E11/6,IF($AU11="3t",$E11/4,IF($AU11="1q",$E11/3,IF($AU11="3s",$E11/2,IF($AU11="9a",$E11,IF($AU11="b5",$E11/2,IF($AU11="q3",$E11/3,IF($AU11="t3",$E11/4,IF($AU11="s2",$E11/6,IF($AU11="5b5",$E11/2,0))))))))))))))),0)</f>
        <v>0</v>
      </c>
      <c r="AK11" s="369">
        <f t="shared" ref="AK11:AK59" si="20">IFERROR(IF($F11="",0,$D11*IF($AU11="22d",$F11,IF($AU11="4w",$F11,IF($AU11="2w",$F11,IF($AU11="1m",$F11,IF($AU11="1b",$F11/6,IF($AU11="3t",$F11/4,IF($AU11="1q",$F11/3,IF($AU11="3s",$F11/2,IF($AU11="9a",$F11,IF($AU11="b5",$F11/2,IF($AU11="q3",$F11/3,IF($AU11="t3",$F11/4,IF($AU11="s2",$F11/6,IF($AU11="5b5",$F11/2,0))))))))))))))),0)</f>
        <v>0</v>
      </c>
      <c r="AM11" s="351">
        <f t="shared" ref="AM11:AM59" si="21">IFERROR(IF($E11="",0,$D11*IF($AU11="22d",$E11,IF($AU11="4w",$E11,IF($AU11="2w",$E11,IF($AU11="1m",$E11,IF($AU11="2b",$E11/6,IF($AU11="1t",$E11/4,IF($AU11="2q",$E11/3,IF($AU11="4s",$E11/2,IF($AU11="10a",$E11,IF($AU11="b5",$E11/2,IF($AU11="q3",$E11/3,IF($AU11="t4",$E11/4,IF($AU11="s2",$E11/6,IF($AU11="6b6",$E11/2,0))))))))))))))),0)</f>
        <v>0</v>
      </c>
      <c r="AN11" s="369">
        <f t="shared" ref="AN11:AN59" si="22">IFERROR(IF($F11="",0,$D11*IF($AU11="22d",$F11,IF($AU11="4w",$F11,IF($AU11="2w",$F11,IF($AU11="1m",$F11,IF($AU11="2b",$F11/6,IF($AU11="1t",$F11/4,IF($AU11="2q",$F11/3,IF($AU11="4s",$F11/2,IF($AU11="10a",$F11,IF($AU11="b5",$F11/2,IF($AU11="q3",$F11/3,IF($AU11="t4",$F11/4,IF($AU11="s2",$F11/6,IF($AU11="6b6",$F11/2,0))))))))))))))),0)</f>
        <v>0</v>
      </c>
      <c r="AP11" s="351">
        <f t="shared" ref="AP11:AP59" si="23">IFERROR(IF($E11="",0,$D11*IF($AU11="22d",$E11,IF($AU11="4w",$E11,IF($AU11="2w",$E11,IF($AU11="1m",$E11,IF($AU11="1b",$E11/6,IF($AU11="2t",$E11/4,IF($AU11="3q",$E11/3,IF($AU11="5s",$E11/2,IF($AU11="11a",$E11,IF($AU11="b6",$E11/2,IF($AU11="q3",$E11/3,IF($AU11="t4",$E11/4,IF($AU11="s2",$E11/6,IF($AU11="6b6",$E11/2,0))))))))))))))),0)</f>
        <v>0</v>
      </c>
      <c r="AQ11" s="369">
        <f t="shared" ref="AQ11:AQ59" si="24">IFERROR(IF($F11="",0,$D11*IF($AU11="22d",$F11,IF($AU11="4w",$F11,IF($AU11="2w",$F11,IF($AU11="1m",$F11,IF($AU11="1b",$F11/6,IF($AU11="2t",$F11/4,IF($AU11="3q",$F11/3,IF($AU11="5s",$F11/2,IF($AU11="11a",$F11,IF($AU11="b6",$F11/2,IF($AU11="q3",$F11/3,IF($AU11="t4",$F11/4,IF($AU11="s2",$F11/6,IF($AU11="6b6",$F11/2,0))))))))))))))),0)</f>
        <v>0</v>
      </c>
      <c r="AS11" s="351">
        <f t="shared" ref="AS11:AS59" si="25">IFERROR(IF($E11="",0,$D11*IF($AU11="22d",$E11,IF($AU11="4w",$E11,IF($AU11="2w",$E11,IF($AU11="1m",$E11,IF($AU11="2b",$E11/6,IF($AU11="3t",$E11/4,IF($AU11="4q",$E11/3,IF($AU11="6s",$E11/2,IF($AU11="12a",$E11,IF($AU11="b6",$E11/2,IF($AU11="q3",$E11/3,IF($AU11="t4",$E11/4,IF($AU11="s2",$E11/6,IF($AU11="1b1",$E11/2,0))))))))))))))),0)</f>
        <v>0</v>
      </c>
      <c r="AT11" s="369">
        <f t="shared" ref="AT11:AT59" si="26">IFERROR(IF($F11="",0,$D11*IF($AU11="22d",$F11,IF($AU11="4w",$F11,IF($AU11="2w",$F11,IF($AU11="1m",$F11,IF($AU11="2b",$F11/6,IF($AU11="3t",$F11/4,IF($AU11="4q",$F11/3,IF($AU11="6s",$F11/2,IF($AU11="12a",$F11,IF($AU11="b6",$F11/2,IF($AU11="q3",$F11/3,IF($AU11="t4",$F11/4,IF($AU11="s2",$F11/6,IF($AU11="1b1",$F11/2,0))))))))))))))),0)</f>
        <v>0</v>
      </c>
      <c r="AU11" s="349" t="str">
        <f>IF(C11="","",VLOOKUP(B11,apoio!P:S,4,0))</f>
        <v/>
      </c>
    </row>
    <row r="12" spans="1:47" ht="15" customHeight="1" x14ac:dyDescent="0.25">
      <c r="A12" s="364" t="str">
        <f>IF('1_geral'!D12="","",'1_geral'!A12)</f>
        <v/>
      </c>
      <c r="B12" s="365" t="str">
        <f>IF('1_geral'!G12="","",'1_geral'!G12)</f>
        <v/>
      </c>
      <c r="C12" s="365" t="str">
        <f>IF('1_geral'!D12="","",'1_geral'!D12)</f>
        <v/>
      </c>
      <c r="D12" s="349" t="str">
        <f>IF(C12="","",1/'3_pessoal'!C12)</f>
        <v/>
      </c>
      <c r="E12" s="266">
        <f>IF(C12="",0,'3_pessoal'!FG12)</f>
        <v>0</v>
      </c>
      <c r="F12" s="370">
        <f>IF(C12="",0,'3_pessoal'!FI12)</f>
        <v>0</v>
      </c>
      <c r="G12" s="266">
        <f t="shared" si="0"/>
        <v>0</v>
      </c>
      <c r="I12" s="266">
        <f t="shared" si="1"/>
        <v>0</v>
      </c>
      <c r="J12" s="296">
        <f t="shared" si="2"/>
        <v>0</v>
      </c>
      <c r="L12" s="266">
        <f t="shared" si="3"/>
        <v>0</v>
      </c>
      <c r="M12" s="370">
        <f t="shared" si="4"/>
        <v>0</v>
      </c>
      <c r="O12" s="266">
        <f t="shared" si="5"/>
        <v>0</v>
      </c>
      <c r="P12" s="370">
        <f t="shared" si="6"/>
        <v>0</v>
      </c>
      <c r="R12" s="266">
        <f t="shared" si="7"/>
        <v>0</v>
      </c>
      <c r="S12" s="370">
        <f t="shared" si="8"/>
        <v>0</v>
      </c>
      <c r="U12" s="266">
        <f t="shared" si="9"/>
        <v>0</v>
      </c>
      <c r="V12" s="370">
        <f t="shared" si="10"/>
        <v>0</v>
      </c>
      <c r="X12" s="266">
        <f t="shared" si="11"/>
        <v>0</v>
      </c>
      <c r="Y12" s="370">
        <f t="shared" si="12"/>
        <v>0</v>
      </c>
      <c r="AA12" s="266">
        <f t="shared" si="13"/>
        <v>0</v>
      </c>
      <c r="AB12" s="370">
        <f t="shared" si="14"/>
        <v>0</v>
      </c>
      <c r="AD12" s="266">
        <f t="shared" si="15"/>
        <v>0</v>
      </c>
      <c r="AE12" s="370">
        <f t="shared" si="16"/>
        <v>0</v>
      </c>
      <c r="AG12" s="266">
        <f t="shared" si="17"/>
        <v>0</v>
      </c>
      <c r="AH12" s="370">
        <f t="shared" si="18"/>
        <v>0</v>
      </c>
      <c r="AJ12" s="266">
        <f t="shared" si="19"/>
        <v>0</v>
      </c>
      <c r="AK12" s="370">
        <f t="shared" si="20"/>
        <v>0</v>
      </c>
      <c r="AM12" s="266">
        <f t="shared" si="21"/>
        <v>0</v>
      </c>
      <c r="AN12" s="370">
        <f t="shared" si="22"/>
        <v>0</v>
      </c>
      <c r="AP12" s="266">
        <f t="shared" si="23"/>
        <v>0</v>
      </c>
      <c r="AQ12" s="370">
        <f t="shared" si="24"/>
        <v>0</v>
      </c>
      <c r="AS12" s="266">
        <f t="shared" si="25"/>
        <v>0</v>
      </c>
      <c r="AT12" s="370">
        <f t="shared" si="26"/>
        <v>0</v>
      </c>
      <c r="AU12" s="349" t="str">
        <f>IF(C12="","",VLOOKUP(B12,apoio!P:S,4,0))</f>
        <v/>
      </c>
    </row>
    <row r="13" spans="1:47" ht="15" customHeight="1" x14ac:dyDescent="0.25">
      <c r="A13" s="367" t="str">
        <f>IF('1_geral'!D13="","",'1_geral'!A13)</f>
        <v/>
      </c>
      <c r="B13" s="368" t="str">
        <f>IF('1_geral'!G13="","",'1_geral'!G13)</f>
        <v/>
      </c>
      <c r="C13" s="368" t="str">
        <f>IF('1_geral'!D13="","",'1_geral'!D13)</f>
        <v/>
      </c>
      <c r="D13" s="349" t="str">
        <f>IF(C13="","",1/'3_pessoal'!C13)</f>
        <v/>
      </c>
      <c r="E13" s="351">
        <f>IF(C13="",0,'3_pessoal'!FG13)</f>
        <v>0</v>
      </c>
      <c r="F13" s="369">
        <f>IF(C13="",0,'3_pessoal'!FI13)</f>
        <v>0</v>
      </c>
      <c r="G13" s="351">
        <f t="shared" si="0"/>
        <v>0</v>
      </c>
      <c r="I13" s="351">
        <f t="shared" si="1"/>
        <v>0</v>
      </c>
      <c r="J13" s="351">
        <f t="shared" si="2"/>
        <v>0</v>
      </c>
      <c r="L13" s="351">
        <f t="shared" si="3"/>
        <v>0</v>
      </c>
      <c r="M13" s="369">
        <f t="shared" si="4"/>
        <v>0</v>
      </c>
      <c r="O13" s="351">
        <f t="shared" si="5"/>
        <v>0</v>
      </c>
      <c r="P13" s="369">
        <f t="shared" si="6"/>
        <v>0</v>
      </c>
      <c r="R13" s="351">
        <f t="shared" si="7"/>
        <v>0</v>
      </c>
      <c r="S13" s="369">
        <f t="shared" si="8"/>
        <v>0</v>
      </c>
      <c r="U13" s="351">
        <f t="shared" si="9"/>
        <v>0</v>
      </c>
      <c r="V13" s="369">
        <f t="shared" si="10"/>
        <v>0</v>
      </c>
      <c r="X13" s="351">
        <f t="shared" si="11"/>
        <v>0</v>
      </c>
      <c r="Y13" s="369">
        <f t="shared" si="12"/>
        <v>0</v>
      </c>
      <c r="AA13" s="351">
        <f t="shared" si="13"/>
        <v>0</v>
      </c>
      <c r="AB13" s="369">
        <f t="shared" si="14"/>
        <v>0</v>
      </c>
      <c r="AD13" s="351">
        <f t="shared" si="15"/>
        <v>0</v>
      </c>
      <c r="AE13" s="369">
        <f t="shared" si="16"/>
        <v>0</v>
      </c>
      <c r="AG13" s="351">
        <f t="shared" si="17"/>
        <v>0</v>
      </c>
      <c r="AH13" s="369">
        <f t="shared" si="18"/>
        <v>0</v>
      </c>
      <c r="AJ13" s="351">
        <f t="shared" si="19"/>
        <v>0</v>
      </c>
      <c r="AK13" s="369">
        <f t="shared" si="20"/>
        <v>0</v>
      </c>
      <c r="AM13" s="351">
        <f t="shared" si="21"/>
        <v>0</v>
      </c>
      <c r="AN13" s="369">
        <f t="shared" si="22"/>
        <v>0</v>
      </c>
      <c r="AP13" s="351">
        <f t="shared" si="23"/>
        <v>0</v>
      </c>
      <c r="AQ13" s="369">
        <f t="shared" si="24"/>
        <v>0</v>
      </c>
      <c r="AS13" s="351">
        <f t="shared" si="25"/>
        <v>0</v>
      </c>
      <c r="AT13" s="369">
        <f t="shared" si="26"/>
        <v>0</v>
      </c>
      <c r="AU13" s="349" t="str">
        <f>IF(C13="","",VLOOKUP(B13,apoio!P:S,4,0))</f>
        <v/>
      </c>
    </row>
    <row r="14" spans="1:47" ht="15" customHeight="1" x14ac:dyDescent="0.25">
      <c r="A14" s="364" t="str">
        <f>IF('1_geral'!D14="","",'1_geral'!A14)</f>
        <v/>
      </c>
      <c r="B14" s="365" t="str">
        <f>IF('1_geral'!G14="","",'1_geral'!G14)</f>
        <v/>
      </c>
      <c r="C14" s="365" t="str">
        <f>IF('1_geral'!D14="","",'1_geral'!D14)</f>
        <v/>
      </c>
      <c r="D14" s="349" t="str">
        <f>IF(C14="","",1/'3_pessoal'!C14)</f>
        <v/>
      </c>
      <c r="E14" s="266">
        <f>IF(C14="",0,'3_pessoal'!FG14)</f>
        <v>0</v>
      </c>
      <c r="F14" s="370">
        <f>IF(C14="",0,'3_pessoal'!FI14)</f>
        <v>0</v>
      </c>
      <c r="G14" s="266">
        <f t="shared" si="0"/>
        <v>0</v>
      </c>
      <c r="I14" s="266">
        <f t="shared" si="1"/>
        <v>0</v>
      </c>
      <c r="J14" s="296">
        <f t="shared" si="2"/>
        <v>0</v>
      </c>
      <c r="L14" s="266">
        <f t="shared" si="3"/>
        <v>0</v>
      </c>
      <c r="M14" s="370">
        <f t="shared" si="4"/>
        <v>0</v>
      </c>
      <c r="O14" s="266">
        <f t="shared" si="5"/>
        <v>0</v>
      </c>
      <c r="P14" s="370">
        <f t="shared" si="6"/>
        <v>0</v>
      </c>
      <c r="R14" s="266">
        <f t="shared" si="7"/>
        <v>0</v>
      </c>
      <c r="S14" s="370">
        <f t="shared" si="8"/>
        <v>0</v>
      </c>
      <c r="U14" s="266">
        <f t="shared" si="9"/>
        <v>0</v>
      </c>
      <c r="V14" s="370">
        <f t="shared" si="10"/>
        <v>0</v>
      </c>
      <c r="X14" s="266">
        <f t="shared" si="11"/>
        <v>0</v>
      </c>
      <c r="Y14" s="370">
        <f t="shared" si="12"/>
        <v>0</v>
      </c>
      <c r="AA14" s="266">
        <f t="shared" si="13"/>
        <v>0</v>
      </c>
      <c r="AB14" s="370">
        <f t="shared" si="14"/>
        <v>0</v>
      </c>
      <c r="AD14" s="266">
        <f t="shared" si="15"/>
        <v>0</v>
      </c>
      <c r="AE14" s="370">
        <f t="shared" si="16"/>
        <v>0</v>
      </c>
      <c r="AG14" s="266">
        <f t="shared" si="17"/>
        <v>0</v>
      </c>
      <c r="AH14" s="370">
        <f t="shared" si="18"/>
        <v>0</v>
      </c>
      <c r="AJ14" s="266">
        <f t="shared" si="19"/>
        <v>0</v>
      </c>
      <c r="AK14" s="370">
        <f t="shared" si="20"/>
        <v>0</v>
      </c>
      <c r="AM14" s="266">
        <f t="shared" si="21"/>
        <v>0</v>
      </c>
      <c r="AN14" s="370">
        <f t="shared" si="22"/>
        <v>0</v>
      </c>
      <c r="AP14" s="266">
        <f t="shared" si="23"/>
        <v>0</v>
      </c>
      <c r="AQ14" s="370">
        <f t="shared" si="24"/>
        <v>0</v>
      </c>
      <c r="AS14" s="266">
        <f t="shared" si="25"/>
        <v>0</v>
      </c>
      <c r="AT14" s="370">
        <f t="shared" si="26"/>
        <v>0</v>
      </c>
      <c r="AU14" s="349" t="str">
        <f>IF(C14="","",VLOOKUP(B14,apoio!P:S,4,0))</f>
        <v/>
      </c>
    </row>
    <row r="15" spans="1:47" ht="15" customHeight="1" x14ac:dyDescent="0.25">
      <c r="A15" s="367" t="str">
        <f>IF('1_geral'!D15="","",'1_geral'!A15)</f>
        <v/>
      </c>
      <c r="B15" s="368" t="str">
        <f>IF('1_geral'!G15="","",'1_geral'!G15)</f>
        <v/>
      </c>
      <c r="C15" s="368" t="str">
        <f>IF('1_geral'!D15="","",'1_geral'!D15)</f>
        <v/>
      </c>
      <c r="D15" s="349" t="str">
        <f>IF(C15="","",1/'3_pessoal'!C15)</f>
        <v/>
      </c>
      <c r="E15" s="351">
        <f>IF(C15="",0,'3_pessoal'!FG15)</f>
        <v>0</v>
      </c>
      <c r="F15" s="369">
        <f>IF(C15="",0,'3_pessoal'!FI15)</f>
        <v>0</v>
      </c>
      <c r="G15" s="351">
        <f t="shared" si="0"/>
        <v>0</v>
      </c>
      <c r="I15" s="351">
        <f t="shared" si="1"/>
        <v>0</v>
      </c>
      <c r="J15" s="351">
        <f t="shared" si="2"/>
        <v>0</v>
      </c>
      <c r="L15" s="351">
        <f t="shared" si="3"/>
        <v>0</v>
      </c>
      <c r="M15" s="369">
        <f t="shared" si="4"/>
        <v>0</v>
      </c>
      <c r="O15" s="351">
        <f t="shared" si="5"/>
        <v>0</v>
      </c>
      <c r="P15" s="369">
        <f t="shared" si="6"/>
        <v>0</v>
      </c>
      <c r="R15" s="351">
        <f t="shared" si="7"/>
        <v>0</v>
      </c>
      <c r="S15" s="369">
        <f t="shared" si="8"/>
        <v>0</v>
      </c>
      <c r="U15" s="351">
        <f t="shared" si="9"/>
        <v>0</v>
      </c>
      <c r="V15" s="369">
        <f t="shared" si="10"/>
        <v>0</v>
      </c>
      <c r="X15" s="351">
        <f t="shared" si="11"/>
        <v>0</v>
      </c>
      <c r="Y15" s="369">
        <f t="shared" si="12"/>
        <v>0</v>
      </c>
      <c r="AA15" s="351">
        <f t="shared" si="13"/>
        <v>0</v>
      </c>
      <c r="AB15" s="369">
        <f t="shared" si="14"/>
        <v>0</v>
      </c>
      <c r="AD15" s="351">
        <f t="shared" si="15"/>
        <v>0</v>
      </c>
      <c r="AE15" s="369">
        <f t="shared" si="16"/>
        <v>0</v>
      </c>
      <c r="AG15" s="351">
        <f t="shared" si="17"/>
        <v>0</v>
      </c>
      <c r="AH15" s="369">
        <f t="shared" si="18"/>
        <v>0</v>
      </c>
      <c r="AJ15" s="351">
        <f t="shared" si="19"/>
        <v>0</v>
      </c>
      <c r="AK15" s="369">
        <f t="shared" si="20"/>
        <v>0</v>
      </c>
      <c r="AM15" s="351">
        <f t="shared" si="21"/>
        <v>0</v>
      </c>
      <c r="AN15" s="369">
        <f t="shared" si="22"/>
        <v>0</v>
      </c>
      <c r="AP15" s="351">
        <f t="shared" si="23"/>
        <v>0</v>
      </c>
      <c r="AQ15" s="369">
        <f t="shared" si="24"/>
        <v>0</v>
      </c>
      <c r="AS15" s="351">
        <f t="shared" si="25"/>
        <v>0</v>
      </c>
      <c r="AT15" s="369">
        <f t="shared" si="26"/>
        <v>0</v>
      </c>
      <c r="AU15" s="349" t="str">
        <f>IF(C15="","",VLOOKUP(B15,apoio!P:S,4,0))</f>
        <v/>
      </c>
    </row>
    <row r="16" spans="1:47" ht="15" customHeight="1" x14ac:dyDescent="0.25">
      <c r="A16" s="364" t="str">
        <f>IF('1_geral'!D16="","",'1_geral'!A16)</f>
        <v/>
      </c>
      <c r="B16" s="365" t="str">
        <f>IF('1_geral'!G16="","",'1_geral'!G16)</f>
        <v/>
      </c>
      <c r="C16" s="365" t="str">
        <f>IF('1_geral'!D16="","",'1_geral'!D16)</f>
        <v/>
      </c>
      <c r="D16" s="349" t="str">
        <f>IF(C16="","",1/'3_pessoal'!C16)</f>
        <v/>
      </c>
      <c r="E16" s="266">
        <f>IF(C16="",0,'3_pessoal'!FG16)</f>
        <v>0</v>
      </c>
      <c r="F16" s="370">
        <f>IF(C16="",0,'3_pessoal'!FI16)</f>
        <v>0</v>
      </c>
      <c r="G16" s="266">
        <f t="shared" si="0"/>
        <v>0</v>
      </c>
      <c r="I16" s="266">
        <f t="shared" si="1"/>
        <v>0</v>
      </c>
      <c r="J16" s="296">
        <f t="shared" si="2"/>
        <v>0</v>
      </c>
      <c r="L16" s="266">
        <f t="shared" si="3"/>
        <v>0</v>
      </c>
      <c r="M16" s="370">
        <f t="shared" si="4"/>
        <v>0</v>
      </c>
      <c r="O16" s="266">
        <f t="shared" si="5"/>
        <v>0</v>
      </c>
      <c r="P16" s="370">
        <f t="shared" si="6"/>
        <v>0</v>
      </c>
      <c r="R16" s="266">
        <f t="shared" si="7"/>
        <v>0</v>
      </c>
      <c r="S16" s="370">
        <f t="shared" si="8"/>
        <v>0</v>
      </c>
      <c r="U16" s="266">
        <f t="shared" si="9"/>
        <v>0</v>
      </c>
      <c r="V16" s="370">
        <f t="shared" si="10"/>
        <v>0</v>
      </c>
      <c r="X16" s="266">
        <f t="shared" si="11"/>
        <v>0</v>
      </c>
      <c r="Y16" s="370">
        <f t="shared" si="12"/>
        <v>0</v>
      </c>
      <c r="AA16" s="266">
        <f t="shared" si="13"/>
        <v>0</v>
      </c>
      <c r="AB16" s="370">
        <f t="shared" si="14"/>
        <v>0</v>
      </c>
      <c r="AD16" s="266">
        <f t="shared" si="15"/>
        <v>0</v>
      </c>
      <c r="AE16" s="370">
        <f t="shared" si="16"/>
        <v>0</v>
      </c>
      <c r="AG16" s="266">
        <f t="shared" si="17"/>
        <v>0</v>
      </c>
      <c r="AH16" s="370">
        <f t="shared" si="18"/>
        <v>0</v>
      </c>
      <c r="AJ16" s="266">
        <f t="shared" si="19"/>
        <v>0</v>
      </c>
      <c r="AK16" s="370">
        <f t="shared" si="20"/>
        <v>0</v>
      </c>
      <c r="AM16" s="266">
        <f t="shared" si="21"/>
        <v>0</v>
      </c>
      <c r="AN16" s="370">
        <f t="shared" si="22"/>
        <v>0</v>
      </c>
      <c r="AP16" s="266">
        <f t="shared" si="23"/>
        <v>0</v>
      </c>
      <c r="AQ16" s="370">
        <f t="shared" si="24"/>
        <v>0</v>
      </c>
      <c r="AS16" s="266">
        <f t="shared" si="25"/>
        <v>0</v>
      </c>
      <c r="AT16" s="370">
        <f t="shared" si="26"/>
        <v>0</v>
      </c>
      <c r="AU16" s="349" t="str">
        <f>IF(C16="","",VLOOKUP(B16,apoio!P:S,4,0))</f>
        <v/>
      </c>
    </row>
    <row r="17" spans="1:47" ht="15" customHeight="1" x14ac:dyDescent="0.25">
      <c r="A17" s="367" t="str">
        <f>IF('1_geral'!D17="","",'1_geral'!A17)</f>
        <v/>
      </c>
      <c r="B17" s="368" t="str">
        <f>IF('1_geral'!G17="","",'1_geral'!G17)</f>
        <v/>
      </c>
      <c r="C17" s="368" t="str">
        <f>IF('1_geral'!D17="","",'1_geral'!D17)</f>
        <v/>
      </c>
      <c r="D17" s="349" t="str">
        <f>IF(C17="","",1/'3_pessoal'!C17)</f>
        <v/>
      </c>
      <c r="E17" s="351">
        <f>IF(C17="",0,'3_pessoal'!FG17)</f>
        <v>0</v>
      </c>
      <c r="F17" s="369">
        <f>IF(C17="",0,'3_pessoal'!FI17)</f>
        <v>0</v>
      </c>
      <c r="G17" s="351">
        <f t="shared" si="0"/>
        <v>0</v>
      </c>
      <c r="I17" s="351">
        <f t="shared" si="1"/>
        <v>0</v>
      </c>
      <c r="J17" s="351">
        <f t="shared" si="2"/>
        <v>0</v>
      </c>
      <c r="L17" s="351">
        <f t="shared" si="3"/>
        <v>0</v>
      </c>
      <c r="M17" s="369">
        <f t="shared" si="4"/>
        <v>0</v>
      </c>
      <c r="O17" s="351">
        <f t="shared" si="5"/>
        <v>0</v>
      </c>
      <c r="P17" s="369">
        <f t="shared" si="6"/>
        <v>0</v>
      </c>
      <c r="R17" s="351">
        <f t="shared" si="7"/>
        <v>0</v>
      </c>
      <c r="S17" s="369">
        <f t="shared" si="8"/>
        <v>0</v>
      </c>
      <c r="U17" s="351">
        <f t="shared" si="9"/>
        <v>0</v>
      </c>
      <c r="V17" s="369">
        <f t="shared" si="10"/>
        <v>0</v>
      </c>
      <c r="X17" s="351">
        <f t="shared" si="11"/>
        <v>0</v>
      </c>
      <c r="Y17" s="369">
        <f t="shared" si="12"/>
        <v>0</v>
      </c>
      <c r="AA17" s="351">
        <f t="shared" si="13"/>
        <v>0</v>
      </c>
      <c r="AB17" s="369">
        <f t="shared" si="14"/>
        <v>0</v>
      </c>
      <c r="AD17" s="351">
        <f t="shared" si="15"/>
        <v>0</v>
      </c>
      <c r="AE17" s="369">
        <f t="shared" si="16"/>
        <v>0</v>
      </c>
      <c r="AG17" s="351">
        <f t="shared" si="17"/>
        <v>0</v>
      </c>
      <c r="AH17" s="369">
        <f t="shared" si="18"/>
        <v>0</v>
      </c>
      <c r="AJ17" s="351">
        <f t="shared" si="19"/>
        <v>0</v>
      </c>
      <c r="AK17" s="369">
        <f t="shared" si="20"/>
        <v>0</v>
      </c>
      <c r="AM17" s="351">
        <f t="shared" si="21"/>
        <v>0</v>
      </c>
      <c r="AN17" s="369">
        <f t="shared" si="22"/>
        <v>0</v>
      </c>
      <c r="AP17" s="351">
        <f t="shared" si="23"/>
        <v>0</v>
      </c>
      <c r="AQ17" s="369">
        <f t="shared" si="24"/>
        <v>0</v>
      </c>
      <c r="AS17" s="351">
        <f t="shared" si="25"/>
        <v>0</v>
      </c>
      <c r="AT17" s="369">
        <f t="shared" si="26"/>
        <v>0</v>
      </c>
      <c r="AU17" s="349" t="str">
        <f>IF(C17="","",VLOOKUP(B17,apoio!P:S,4,0))</f>
        <v/>
      </c>
    </row>
    <row r="18" spans="1:47" ht="15" customHeight="1" x14ac:dyDescent="0.25">
      <c r="A18" s="364" t="str">
        <f>IF('1_geral'!D18="","",'1_geral'!A18)</f>
        <v/>
      </c>
      <c r="B18" s="365" t="str">
        <f>IF('1_geral'!G18="","",'1_geral'!G18)</f>
        <v/>
      </c>
      <c r="C18" s="365" t="str">
        <f>IF('1_geral'!D18="","",'1_geral'!D18)</f>
        <v/>
      </c>
      <c r="D18" s="349" t="str">
        <f>IF(C18="","",1/'3_pessoal'!C18)</f>
        <v/>
      </c>
      <c r="E18" s="266">
        <f>IF(C18="",0,'3_pessoal'!FG18)</f>
        <v>0</v>
      </c>
      <c r="F18" s="370">
        <f>IF(C18="",0,'3_pessoal'!FI18)</f>
        <v>0</v>
      </c>
      <c r="G18" s="266">
        <f t="shared" si="0"/>
        <v>0</v>
      </c>
      <c r="I18" s="266">
        <f t="shared" si="1"/>
        <v>0</v>
      </c>
      <c r="J18" s="296">
        <f t="shared" si="2"/>
        <v>0</v>
      </c>
      <c r="L18" s="266">
        <f t="shared" si="3"/>
        <v>0</v>
      </c>
      <c r="M18" s="370">
        <f t="shared" si="4"/>
        <v>0</v>
      </c>
      <c r="O18" s="266">
        <f t="shared" si="5"/>
        <v>0</v>
      </c>
      <c r="P18" s="370">
        <f t="shared" si="6"/>
        <v>0</v>
      </c>
      <c r="R18" s="266">
        <f t="shared" si="7"/>
        <v>0</v>
      </c>
      <c r="S18" s="370">
        <f t="shared" si="8"/>
        <v>0</v>
      </c>
      <c r="U18" s="266">
        <f t="shared" si="9"/>
        <v>0</v>
      </c>
      <c r="V18" s="370">
        <f t="shared" si="10"/>
        <v>0</v>
      </c>
      <c r="X18" s="266">
        <f t="shared" si="11"/>
        <v>0</v>
      </c>
      <c r="Y18" s="370">
        <f t="shared" si="12"/>
        <v>0</v>
      </c>
      <c r="AA18" s="266">
        <f t="shared" si="13"/>
        <v>0</v>
      </c>
      <c r="AB18" s="370">
        <f t="shared" si="14"/>
        <v>0</v>
      </c>
      <c r="AD18" s="266">
        <f t="shared" si="15"/>
        <v>0</v>
      </c>
      <c r="AE18" s="370">
        <f t="shared" si="16"/>
        <v>0</v>
      </c>
      <c r="AG18" s="266">
        <f t="shared" si="17"/>
        <v>0</v>
      </c>
      <c r="AH18" s="370">
        <f t="shared" si="18"/>
        <v>0</v>
      </c>
      <c r="AJ18" s="266">
        <f t="shared" si="19"/>
        <v>0</v>
      </c>
      <c r="AK18" s="370">
        <f t="shared" si="20"/>
        <v>0</v>
      </c>
      <c r="AM18" s="266">
        <f t="shared" si="21"/>
        <v>0</v>
      </c>
      <c r="AN18" s="370">
        <f t="shared" si="22"/>
        <v>0</v>
      </c>
      <c r="AP18" s="266">
        <f t="shared" si="23"/>
        <v>0</v>
      </c>
      <c r="AQ18" s="370">
        <f t="shared" si="24"/>
        <v>0</v>
      </c>
      <c r="AS18" s="266">
        <f t="shared" si="25"/>
        <v>0</v>
      </c>
      <c r="AT18" s="370">
        <f t="shared" si="26"/>
        <v>0</v>
      </c>
      <c r="AU18" s="349" t="str">
        <f>IF(C18="","",VLOOKUP(B18,apoio!P:S,4,0))</f>
        <v/>
      </c>
    </row>
    <row r="19" spans="1:47" ht="15" customHeight="1" x14ac:dyDescent="0.25">
      <c r="A19" s="367" t="str">
        <f>IF('1_geral'!D19="","",'1_geral'!A19)</f>
        <v/>
      </c>
      <c r="B19" s="368" t="str">
        <f>IF('1_geral'!G19="","",'1_geral'!G19)</f>
        <v/>
      </c>
      <c r="C19" s="368" t="str">
        <f>IF('1_geral'!D19="","",'1_geral'!D19)</f>
        <v/>
      </c>
      <c r="D19" s="349" t="str">
        <f>IF(C19="","",1/'3_pessoal'!C19)</f>
        <v/>
      </c>
      <c r="E19" s="351">
        <f>IF(C19="",0,'3_pessoal'!FG19)</f>
        <v>0</v>
      </c>
      <c r="F19" s="369">
        <f>IF(C19="",0,'3_pessoal'!FI19)</f>
        <v>0</v>
      </c>
      <c r="G19" s="351">
        <f t="shared" si="0"/>
        <v>0</v>
      </c>
      <c r="I19" s="351">
        <f t="shared" si="1"/>
        <v>0</v>
      </c>
      <c r="J19" s="351">
        <f t="shared" si="2"/>
        <v>0</v>
      </c>
      <c r="L19" s="351">
        <f t="shared" si="3"/>
        <v>0</v>
      </c>
      <c r="M19" s="369">
        <f t="shared" si="4"/>
        <v>0</v>
      </c>
      <c r="O19" s="351">
        <f t="shared" si="5"/>
        <v>0</v>
      </c>
      <c r="P19" s="369">
        <f t="shared" si="6"/>
        <v>0</v>
      </c>
      <c r="R19" s="351">
        <f t="shared" si="7"/>
        <v>0</v>
      </c>
      <c r="S19" s="369">
        <f t="shared" si="8"/>
        <v>0</v>
      </c>
      <c r="U19" s="351">
        <f t="shared" si="9"/>
        <v>0</v>
      </c>
      <c r="V19" s="369">
        <f t="shared" si="10"/>
        <v>0</v>
      </c>
      <c r="X19" s="351">
        <f t="shared" si="11"/>
        <v>0</v>
      </c>
      <c r="Y19" s="369">
        <f t="shared" si="12"/>
        <v>0</v>
      </c>
      <c r="AA19" s="351">
        <f t="shared" si="13"/>
        <v>0</v>
      </c>
      <c r="AB19" s="369">
        <f t="shared" si="14"/>
        <v>0</v>
      </c>
      <c r="AD19" s="351">
        <f t="shared" si="15"/>
        <v>0</v>
      </c>
      <c r="AE19" s="369">
        <f t="shared" si="16"/>
        <v>0</v>
      </c>
      <c r="AG19" s="351">
        <f t="shared" si="17"/>
        <v>0</v>
      </c>
      <c r="AH19" s="369">
        <f t="shared" si="18"/>
        <v>0</v>
      </c>
      <c r="AJ19" s="351">
        <f t="shared" si="19"/>
        <v>0</v>
      </c>
      <c r="AK19" s="369">
        <f t="shared" si="20"/>
        <v>0</v>
      </c>
      <c r="AM19" s="351">
        <f t="shared" si="21"/>
        <v>0</v>
      </c>
      <c r="AN19" s="369">
        <f t="shared" si="22"/>
        <v>0</v>
      </c>
      <c r="AP19" s="351">
        <f t="shared" si="23"/>
        <v>0</v>
      </c>
      <c r="AQ19" s="369">
        <f t="shared" si="24"/>
        <v>0</v>
      </c>
      <c r="AS19" s="351">
        <f t="shared" si="25"/>
        <v>0</v>
      </c>
      <c r="AT19" s="369">
        <f t="shared" si="26"/>
        <v>0</v>
      </c>
      <c r="AU19" s="349" t="str">
        <f>IF(C19="","",VLOOKUP(B19,apoio!P:S,4,0))</f>
        <v/>
      </c>
    </row>
    <row r="20" spans="1:47" ht="15" customHeight="1" x14ac:dyDescent="0.25">
      <c r="A20" s="364" t="str">
        <f>IF('1_geral'!D20="","",'1_geral'!A20)</f>
        <v/>
      </c>
      <c r="B20" s="365" t="str">
        <f>IF('1_geral'!G20="","",'1_geral'!G20)</f>
        <v/>
      </c>
      <c r="C20" s="365" t="str">
        <f>IF('1_geral'!D20="","",'1_geral'!D20)</f>
        <v/>
      </c>
      <c r="D20" s="349" t="str">
        <f>IF(C20="","",1/'3_pessoal'!C20)</f>
        <v/>
      </c>
      <c r="E20" s="266">
        <f>IF(C20="",0,'3_pessoal'!FG20)</f>
        <v>0</v>
      </c>
      <c r="F20" s="370">
        <f>IF(C20="",0,'3_pessoal'!FI20)</f>
        <v>0</v>
      </c>
      <c r="G20" s="266">
        <f t="shared" si="0"/>
        <v>0</v>
      </c>
      <c r="I20" s="266">
        <f t="shared" si="1"/>
        <v>0</v>
      </c>
      <c r="J20" s="296">
        <f t="shared" si="2"/>
        <v>0</v>
      </c>
      <c r="L20" s="266">
        <f t="shared" si="3"/>
        <v>0</v>
      </c>
      <c r="M20" s="370">
        <f t="shared" si="4"/>
        <v>0</v>
      </c>
      <c r="O20" s="266">
        <f t="shared" si="5"/>
        <v>0</v>
      </c>
      <c r="P20" s="370">
        <f t="shared" si="6"/>
        <v>0</v>
      </c>
      <c r="R20" s="266">
        <f t="shared" si="7"/>
        <v>0</v>
      </c>
      <c r="S20" s="370">
        <f t="shared" si="8"/>
        <v>0</v>
      </c>
      <c r="U20" s="266">
        <f t="shared" si="9"/>
        <v>0</v>
      </c>
      <c r="V20" s="370">
        <f t="shared" si="10"/>
        <v>0</v>
      </c>
      <c r="X20" s="266">
        <f t="shared" si="11"/>
        <v>0</v>
      </c>
      <c r="Y20" s="370">
        <f t="shared" si="12"/>
        <v>0</v>
      </c>
      <c r="AA20" s="266">
        <f t="shared" si="13"/>
        <v>0</v>
      </c>
      <c r="AB20" s="370">
        <f t="shared" si="14"/>
        <v>0</v>
      </c>
      <c r="AD20" s="266">
        <f t="shared" si="15"/>
        <v>0</v>
      </c>
      <c r="AE20" s="370">
        <f t="shared" si="16"/>
        <v>0</v>
      </c>
      <c r="AG20" s="266">
        <f t="shared" si="17"/>
        <v>0</v>
      </c>
      <c r="AH20" s="370">
        <f t="shared" si="18"/>
        <v>0</v>
      </c>
      <c r="AJ20" s="266">
        <f t="shared" si="19"/>
        <v>0</v>
      </c>
      <c r="AK20" s="370">
        <f t="shared" si="20"/>
        <v>0</v>
      </c>
      <c r="AM20" s="266">
        <f t="shared" si="21"/>
        <v>0</v>
      </c>
      <c r="AN20" s="370">
        <f t="shared" si="22"/>
        <v>0</v>
      </c>
      <c r="AP20" s="266">
        <f t="shared" si="23"/>
        <v>0</v>
      </c>
      <c r="AQ20" s="370">
        <f t="shared" si="24"/>
        <v>0</v>
      </c>
      <c r="AS20" s="266">
        <f t="shared" si="25"/>
        <v>0</v>
      </c>
      <c r="AT20" s="370">
        <f t="shared" si="26"/>
        <v>0</v>
      </c>
      <c r="AU20" s="349" t="str">
        <f>IF(C20="","",VLOOKUP(B20,apoio!P:S,4,0))</f>
        <v/>
      </c>
    </row>
    <row r="21" spans="1:47" ht="15" customHeight="1" x14ac:dyDescent="0.25">
      <c r="A21" s="367" t="str">
        <f>IF('1_geral'!D21="","",'1_geral'!A21)</f>
        <v/>
      </c>
      <c r="B21" s="368" t="str">
        <f>IF('1_geral'!G21="","",'1_geral'!G21)</f>
        <v/>
      </c>
      <c r="C21" s="368" t="str">
        <f>IF('1_geral'!D21="","",'1_geral'!D21)</f>
        <v/>
      </c>
      <c r="D21" s="349" t="str">
        <f>IF(C21="","",1/'3_pessoal'!C21)</f>
        <v/>
      </c>
      <c r="E21" s="351">
        <f>IF(C21="",0,'3_pessoal'!FG21)</f>
        <v>0</v>
      </c>
      <c r="F21" s="369">
        <f>IF(C21="",0,'3_pessoal'!FI21)</f>
        <v>0</v>
      </c>
      <c r="G21" s="351">
        <f t="shared" si="0"/>
        <v>0</v>
      </c>
      <c r="I21" s="351">
        <f t="shared" si="1"/>
        <v>0</v>
      </c>
      <c r="J21" s="351">
        <f t="shared" si="2"/>
        <v>0</v>
      </c>
      <c r="L21" s="351">
        <f t="shared" si="3"/>
        <v>0</v>
      </c>
      <c r="M21" s="369">
        <f t="shared" si="4"/>
        <v>0</v>
      </c>
      <c r="O21" s="351">
        <f t="shared" si="5"/>
        <v>0</v>
      </c>
      <c r="P21" s="369">
        <f t="shared" si="6"/>
        <v>0</v>
      </c>
      <c r="R21" s="351">
        <f t="shared" si="7"/>
        <v>0</v>
      </c>
      <c r="S21" s="369">
        <f t="shared" si="8"/>
        <v>0</v>
      </c>
      <c r="U21" s="351">
        <f t="shared" si="9"/>
        <v>0</v>
      </c>
      <c r="V21" s="369">
        <f t="shared" si="10"/>
        <v>0</v>
      </c>
      <c r="X21" s="351">
        <f t="shared" si="11"/>
        <v>0</v>
      </c>
      <c r="Y21" s="369">
        <f t="shared" si="12"/>
        <v>0</v>
      </c>
      <c r="AA21" s="351">
        <f t="shared" si="13"/>
        <v>0</v>
      </c>
      <c r="AB21" s="369">
        <f t="shared" si="14"/>
        <v>0</v>
      </c>
      <c r="AD21" s="351">
        <f t="shared" si="15"/>
        <v>0</v>
      </c>
      <c r="AE21" s="369">
        <f t="shared" si="16"/>
        <v>0</v>
      </c>
      <c r="AG21" s="351">
        <f t="shared" si="17"/>
        <v>0</v>
      </c>
      <c r="AH21" s="369">
        <f t="shared" si="18"/>
        <v>0</v>
      </c>
      <c r="AJ21" s="351">
        <f t="shared" si="19"/>
        <v>0</v>
      </c>
      <c r="AK21" s="369">
        <f t="shared" si="20"/>
        <v>0</v>
      </c>
      <c r="AM21" s="351">
        <f t="shared" si="21"/>
        <v>0</v>
      </c>
      <c r="AN21" s="369">
        <f t="shared" si="22"/>
        <v>0</v>
      </c>
      <c r="AP21" s="351">
        <f t="shared" si="23"/>
        <v>0</v>
      </c>
      <c r="AQ21" s="369">
        <f t="shared" si="24"/>
        <v>0</v>
      </c>
      <c r="AS21" s="351">
        <f t="shared" si="25"/>
        <v>0</v>
      </c>
      <c r="AT21" s="369">
        <f t="shared" si="26"/>
        <v>0</v>
      </c>
      <c r="AU21" s="349" t="str">
        <f>IF(C21="","",VLOOKUP(B21,apoio!P:S,4,0))</f>
        <v/>
      </c>
    </row>
    <row r="22" spans="1:47" ht="15" customHeight="1" x14ac:dyDescent="0.25">
      <c r="A22" s="364" t="str">
        <f>IF('1_geral'!D22="","",'1_geral'!A22)</f>
        <v/>
      </c>
      <c r="B22" s="365" t="str">
        <f>IF('1_geral'!G22="","",'1_geral'!G22)</f>
        <v/>
      </c>
      <c r="C22" s="365" t="str">
        <f>IF('1_geral'!D22="","",'1_geral'!D22)</f>
        <v/>
      </c>
      <c r="D22" s="349" t="str">
        <f>IF(C22="","",1/'3_pessoal'!C22)</f>
        <v/>
      </c>
      <c r="E22" s="266">
        <f>IF(C22="",0,'3_pessoal'!FG22)</f>
        <v>0</v>
      </c>
      <c r="F22" s="370">
        <f>IF(C22="",0,'3_pessoal'!FI22)</f>
        <v>0</v>
      </c>
      <c r="G22" s="266">
        <f t="shared" si="0"/>
        <v>0</v>
      </c>
      <c r="I22" s="266">
        <f t="shared" si="1"/>
        <v>0</v>
      </c>
      <c r="J22" s="296">
        <f t="shared" si="2"/>
        <v>0</v>
      </c>
      <c r="L22" s="266">
        <f t="shared" si="3"/>
        <v>0</v>
      </c>
      <c r="M22" s="370">
        <f t="shared" si="4"/>
        <v>0</v>
      </c>
      <c r="O22" s="266">
        <f t="shared" si="5"/>
        <v>0</v>
      </c>
      <c r="P22" s="370">
        <f t="shared" si="6"/>
        <v>0</v>
      </c>
      <c r="R22" s="266">
        <f t="shared" si="7"/>
        <v>0</v>
      </c>
      <c r="S22" s="370">
        <f t="shared" si="8"/>
        <v>0</v>
      </c>
      <c r="U22" s="266">
        <f t="shared" si="9"/>
        <v>0</v>
      </c>
      <c r="V22" s="370">
        <f t="shared" si="10"/>
        <v>0</v>
      </c>
      <c r="X22" s="266">
        <f t="shared" si="11"/>
        <v>0</v>
      </c>
      <c r="Y22" s="370">
        <f t="shared" si="12"/>
        <v>0</v>
      </c>
      <c r="AA22" s="266">
        <f t="shared" si="13"/>
        <v>0</v>
      </c>
      <c r="AB22" s="370">
        <f t="shared" si="14"/>
        <v>0</v>
      </c>
      <c r="AD22" s="266">
        <f t="shared" si="15"/>
        <v>0</v>
      </c>
      <c r="AE22" s="370">
        <f t="shared" si="16"/>
        <v>0</v>
      </c>
      <c r="AG22" s="266">
        <f t="shared" si="17"/>
        <v>0</v>
      </c>
      <c r="AH22" s="370">
        <f t="shared" si="18"/>
        <v>0</v>
      </c>
      <c r="AJ22" s="266">
        <f t="shared" si="19"/>
        <v>0</v>
      </c>
      <c r="AK22" s="370">
        <f t="shared" si="20"/>
        <v>0</v>
      </c>
      <c r="AM22" s="266">
        <f t="shared" si="21"/>
        <v>0</v>
      </c>
      <c r="AN22" s="370">
        <f t="shared" si="22"/>
        <v>0</v>
      </c>
      <c r="AP22" s="266">
        <f t="shared" si="23"/>
        <v>0</v>
      </c>
      <c r="AQ22" s="370">
        <f t="shared" si="24"/>
        <v>0</v>
      </c>
      <c r="AS22" s="266">
        <f t="shared" si="25"/>
        <v>0</v>
      </c>
      <c r="AT22" s="370">
        <f t="shared" si="26"/>
        <v>0</v>
      </c>
      <c r="AU22" s="349" t="str">
        <f>IF(C22="","",VLOOKUP(B22,apoio!P:S,4,0))</f>
        <v/>
      </c>
    </row>
    <row r="23" spans="1:47" ht="15" customHeight="1" x14ac:dyDescent="0.25">
      <c r="A23" s="367" t="str">
        <f>IF('1_geral'!D23="","",'1_geral'!A23)</f>
        <v/>
      </c>
      <c r="B23" s="368" t="str">
        <f>IF('1_geral'!G23="","",'1_geral'!G23)</f>
        <v/>
      </c>
      <c r="C23" s="368" t="str">
        <f>IF('1_geral'!D23="","",'1_geral'!D23)</f>
        <v/>
      </c>
      <c r="D23" s="349" t="str">
        <f>IF(C23="","",1/'3_pessoal'!C23)</f>
        <v/>
      </c>
      <c r="E23" s="351">
        <f>IF(C23="",0,'3_pessoal'!FG23)</f>
        <v>0</v>
      </c>
      <c r="F23" s="369">
        <f>IF(C23="",0,'3_pessoal'!FI23)</f>
        <v>0</v>
      </c>
      <c r="G23" s="351">
        <f t="shared" si="0"/>
        <v>0</v>
      </c>
      <c r="I23" s="351">
        <f t="shared" si="1"/>
        <v>0</v>
      </c>
      <c r="J23" s="351">
        <f t="shared" si="2"/>
        <v>0</v>
      </c>
      <c r="L23" s="351">
        <f t="shared" si="3"/>
        <v>0</v>
      </c>
      <c r="M23" s="369">
        <f t="shared" si="4"/>
        <v>0</v>
      </c>
      <c r="O23" s="351">
        <f t="shared" si="5"/>
        <v>0</v>
      </c>
      <c r="P23" s="369">
        <f t="shared" si="6"/>
        <v>0</v>
      </c>
      <c r="R23" s="351">
        <f t="shared" si="7"/>
        <v>0</v>
      </c>
      <c r="S23" s="369">
        <f t="shared" si="8"/>
        <v>0</v>
      </c>
      <c r="U23" s="351">
        <f t="shared" si="9"/>
        <v>0</v>
      </c>
      <c r="V23" s="369">
        <f t="shared" si="10"/>
        <v>0</v>
      </c>
      <c r="X23" s="351">
        <f t="shared" si="11"/>
        <v>0</v>
      </c>
      <c r="Y23" s="369">
        <f t="shared" si="12"/>
        <v>0</v>
      </c>
      <c r="AA23" s="351">
        <f t="shared" si="13"/>
        <v>0</v>
      </c>
      <c r="AB23" s="369">
        <f t="shared" si="14"/>
        <v>0</v>
      </c>
      <c r="AD23" s="351">
        <f t="shared" si="15"/>
        <v>0</v>
      </c>
      <c r="AE23" s="369">
        <f t="shared" si="16"/>
        <v>0</v>
      </c>
      <c r="AG23" s="351">
        <f t="shared" si="17"/>
        <v>0</v>
      </c>
      <c r="AH23" s="369">
        <f t="shared" si="18"/>
        <v>0</v>
      </c>
      <c r="AJ23" s="351">
        <f t="shared" si="19"/>
        <v>0</v>
      </c>
      <c r="AK23" s="369">
        <f t="shared" si="20"/>
        <v>0</v>
      </c>
      <c r="AM23" s="351">
        <f t="shared" si="21"/>
        <v>0</v>
      </c>
      <c r="AN23" s="369">
        <f t="shared" si="22"/>
        <v>0</v>
      </c>
      <c r="AP23" s="351">
        <f t="shared" si="23"/>
        <v>0</v>
      </c>
      <c r="AQ23" s="369">
        <f t="shared" si="24"/>
        <v>0</v>
      </c>
      <c r="AS23" s="351">
        <f t="shared" si="25"/>
        <v>0</v>
      </c>
      <c r="AT23" s="369">
        <f t="shared" si="26"/>
        <v>0</v>
      </c>
      <c r="AU23" s="349" t="str">
        <f>IF(C23="","",VLOOKUP(B23,apoio!P:S,4,0))</f>
        <v/>
      </c>
    </row>
    <row r="24" spans="1:47" ht="15" customHeight="1" x14ac:dyDescent="0.25">
      <c r="A24" s="364" t="str">
        <f>IF('1_geral'!D24="","",'1_geral'!A24)</f>
        <v/>
      </c>
      <c r="B24" s="365" t="str">
        <f>IF('1_geral'!G24="","",'1_geral'!G24)</f>
        <v/>
      </c>
      <c r="C24" s="365" t="str">
        <f>IF('1_geral'!D24="","",'1_geral'!D24)</f>
        <v/>
      </c>
      <c r="D24" s="349" t="str">
        <f>IF(C24="","",1/'3_pessoal'!C24)</f>
        <v/>
      </c>
      <c r="E24" s="266">
        <f>IF(C24="",0,'3_pessoal'!FG24)</f>
        <v>0</v>
      </c>
      <c r="F24" s="370">
        <f>IF(C24="",0,'3_pessoal'!FI24)</f>
        <v>0</v>
      </c>
      <c r="G24" s="266">
        <f t="shared" si="0"/>
        <v>0</v>
      </c>
      <c r="I24" s="266">
        <f t="shared" si="1"/>
        <v>0</v>
      </c>
      <c r="J24" s="296">
        <f t="shared" si="2"/>
        <v>0</v>
      </c>
      <c r="L24" s="266">
        <f t="shared" si="3"/>
        <v>0</v>
      </c>
      <c r="M24" s="370">
        <f t="shared" si="4"/>
        <v>0</v>
      </c>
      <c r="O24" s="266">
        <f t="shared" si="5"/>
        <v>0</v>
      </c>
      <c r="P24" s="370">
        <f t="shared" si="6"/>
        <v>0</v>
      </c>
      <c r="R24" s="266">
        <f t="shared" si="7"/>
        <v>0</v>
      </c>
      <c r="S24" s="370">
        <f t="shared" si="8"/>
        <v>0</v>
      </c>
      <c r="U24" s="266">
        <f t="shared" si="9"/>
        <v>0</v>
      </c>
      <c r="V24" s="370">
        <f t="shared" si="10"/>
        <v>0</v>
      </c>
      <c r="X24" s="266">
        <f t="shared" si="11"/>
        <v>0</v>
      </c>
      <c r="Y24" s="370">
        <f t="shared" si="12"/>
        <v>0</v>
      </c>
      <c r="AA24" s="266">
        <f t="shared" si="13"/>
        <v>0</v>
      </c>
      <c r="AB24" s="370">
        <f t="shared" si="14"/>
        <v>0</v>
      </c>
      <c r="AD24" s="266">
        <f t="shared" si="15"/>
        <v>0</v>
      </c>
      <c r="AE24" s="370">
        <f t="shared" si="16"/>
        <v>0</v>
      </c>
      <c r="AG24" s="266">
        <f t="shared" si="17"/>
        <v>0</v>
      </c>
      <c r="AH24" s="370">
        <f t="shared" si="18"/>
        <v>0</v>
      </c>
      <c r="AJ24" s="266">
        <f t="shared" si="19"/>
        <v>0</v>
      </c>
      <c r="AK24" s="370">
        <f t="shared" si="20"/>
        <v>0</v>
      </c>
      <c r="AM24" s="266">
        <f t="shared" si="21"/>
        <v>0</v>
      </c>
      <c r="AN24" s="370">
        <f t="shared" si="22"/>
        <v>0</v>
      </c>
      <c r="AP24" s="266">
        <f t="shared" si="23"/>
        <v>0</v>
      </c>
      <c r="AQ24" s="370">
        <f t="shared" si="24"/>
        <v>0</v>
      </c>
      <c r="AS24" s="266">
        <f t="shared" si="25"/>
        <v>0</v>
      </c>
      <c r="AT24" s="370">
        <f t="shared" si="26"/>
        <v>0</v>
      </c>
      <c r="AU24" s="349" t="str">
        <f>IF(C24="","",VLOOKUP(B24,apoio!P:S,4,0))</f>
        <v/>
      </c>
    </row>
    <row r="25" spans="1:47" ht="15" customHeight="1" x14ac:dyDescent="0.25">
      <c r="A25" s="367" t="str">
        <f>IF('1_geral'!D25="","",'1_geral'!A25)</f>
        <v/>
      </c>
      <c r="B25" s="368" t="str">
        <f>IF('1_geral'!G25="","",'1_geral'!G25)</f>
        <v/>
      </c>
      <c r="C25" s="368" t="str">
        <f>IF('1_geral'!D25="","",'1_geral'!D25)</f>
        <v/>
      </c>
      <c r="D25" s="349" t="str">
        <f>IF(C25="","",1/'3_pessoal'!C25)</f>
        <v/>
      </c>
      <c r="E25" s="351">
        <f>IF(C25="",0,'3_pessoal'!FG25)</f>
        <v>0</v>
      </c>
      <c r="F25" s="369">
        <f>IF(C25="",0,'3_pessoal'!FI25)</f>
        <v>0</v>
      </c>
      <c r="G25" s="351">
        <f t="shared" si="0"/>
        <v>0</v>
      </c>
      <c r="I25" s="351">
        <f t="shared" si="1"/>
        <v>0</v>
      </c>
      <c r="J25" s="351">
        <f t="shared" si="2"/>
        <v>0</v>
      </c>
      <c r="L25" s="351">
        <f t="shared" si="3"/>
        <v>0</v>
      </c>
      <c r="M25" s="369">
        <f t="shared" si="4"/>
        <v>0</v>
      </c>
      <c r="O25" s="351">
        <f t="shared" si="5"/>
        <v>0</v>
      </c>
      <c r="P25" s="369">
        <f t="shared" si="6"/>
        <v>0</v>
      </c>
      <c r="R25" s="351">
        <f t="shared" si="7"/>
        <v>0</v>
      </c>
      <c r="S25" s="369">
        <f t="shared" si="8"/>
        <v>0</v>
      </c>
      <c r="U25" s="351">
        <f t="shared" si="9"/>
        <v>0</v>
      </c>
      <c r="V25" s="369">
        <f t="shared" si="10"/>
        <v>0</v>
      </c>
      <c r="X25" s="351">
        <f t="shared" si="11"/>
        <v>0</v>
      </c>
      <c r="Y25" s="369">
        <f t="shared" si="12"/>
        <v>0</v>
      </c>
      <c r="AA25" s="351">
        <f t="shared" si="13"/>
        <v>0</v>
      </c>
      <c r="AB25" s="369">
        <f t="shared" si="14"/>
        <v>0</v>
      </c>
      <c r="AD25" s="351">
        <f t="shared" si="15"/>
        <v>0</v>
      </c>
      <c r="AE25" s="369">
        <f t="shared" si="16"/>
        <v>0</v>
      </c>
      <c r="AG25" s="351">
        <f t="shared" si="17"/>
        <v>0</v>
      </c>
      <c r="AH25" s="369">
        <f t="shared" si="18"/>
        <v>0</v>
      </c>
      <c r="AJ25" s="351">
        <f t="shared" si="19"/>
        <v>0</v>
      </c>
      <c r="AK25" s="369">
        <f t="shared" si="20"/>
        <v>0</v>
      </c>
      <c r="AM25" s="351">
        <f t="shared" si="21"/>
        <v>0</v>
      </c>
      <c r="AN25" s="369">
        <f t="shared" si="22"/>
        <v>0</v>
      </c>
      <c r="AP25" s="351">
        <f t="shared" si="23"/>
        <v>0</v>
      </c>
      <c r="AQ25" s="369">
        <f t="shared" si="24"/>
        <v>0</v>
      </c>
      <c r="AS25" s="351">
        <f t="shared" si="25"/>
        <v>0</v>
      </c>
      <c r="AT25" s="369">
        <f t="shared" si="26"/>
        <v>0</v>
      </c>
      <c r="AU25" s="349" t="str">
        <f>IF(C25="","",VLOOKUP(B25,apoio!P:S,4,0))</f>
        <v/>
      </c>
    </row>
    <row r="26" spans="1:47" ht="15" customHeight="1" x14ac:dyDescent="0.25">
      <c r="A26" s="364" t="str">
        <f>IF('1_geral'!D26="","",'1_geral'!A26)</f>
        <v/>
      </c>
      <c r="B26" s="365" t="str">
        <f>IF('1_geral'!G26="","",'1_geral'!G26)</f>
        <v/>
      </c>
      <c r="C26" s="365" t="str">
        <f>IF('1_geral'!D26="","",'1_geral'!D26)</f>
        <v/>
      </c>
      <c r="D26" s="349" t="str">
        <f>IF(C26="","",1/'3_pessoal'!C26)</f>
        <v/>
      </c>
      <c r="E26" s="266">
        <f>IF(C26="",0,'3_pessoal'!FG26)</f>
        <v>0</v>
      </c>
      <c r="F26" s="370">
        <f>IF(C26="",0,'3_pessoal'!FI26)</f>
        <v>0</v>
      </c>
      <c r="G26" s="266">
        <f t="shared" si="0"/>
        <v>0</v>
      </c>
      <c r="I26" s="266">
        <f t="shared" si="1"/>
        <v>0</v>
      </c>
      <c r="J26" s="296">
        <f t="shared" si="2"/>
        <v>0</v>
      </c>
      <c r="L26" s="266">
        <f t="shared" si="3"/>
        <v>0</v>
      </c>
      <c r="M26" s="370">
        <f t="shared" si="4"/>
        <v>0</v>
      </c>
      <c r="O26" s="266">
        <f t="shared" si="5"/>
        <v>0</v>
      </c>
      <c r="P26" s="370">
        <f t="shared" si="6"/>
        <v>0</v>
      </c>
      <c r="R26" s="266">
        <f t="shared" si="7"/>
        <v>0</v>
      </c>
      <c r="S26" s="370">
        <f t="shared" si="8"/>
        <v>0</v>
      </c>
      <c r="U26" s="266">
        <f t="shared" si="9"/>
        <v>0</v>
      </c>
      <c r="V26" s="370">
        <f t="shared" si="10"/>
        <v>0</v>
      </c>
      <c r="X26" s="266">
        <f t="shared" si="11"/>
        <v>0</v>
      </c>
      <c r="Y26" s="370">
        <f t="shared" si="12"/>
        <v>0</v>
      </c>
      <c r="AA26" s="266">
        <f t="shared" si="13"/>
        <v>0</v>
      </c>
      <c r="AB26" s="370">
        <f t="shared" si="14"/>
        <v>0</v>
      </c>
      <c r="AD26" s="266">
        <f t="shared" si="15"/>
        <v>0</v>
      </c>
      <c r="AE26" s="370">
        <f t="shared" si="16"/>
        <v>0</v>
      </c>
      <c r="AG26" s="266">
        <f t="shared" si="17"/>
        <v>0</v>
      </c>
      <c r="AH26" s="370">
        <f t="shared" si="18"/>
        <v>0</v>
      </c>
      <c r="AJ26" s="266">
        <f t="shared" si="19"/>
        <v>0</v>
      </c>
      <c r="AK26" s="370">
        <f t="shared" si="20"/>
        <v>0</v>
      </c>
      <c r="AM26" s="266">
        <f t="shared" si="21"/>
        <v>0</v>
      </c>
      <c r="AN26" s="370">
        <f t="shared" si="22"/>
        <v>0</v>
      </c>
      <c r="AP26" s="266">
        <f t="shared" si="23"/>
        <v>0</v>
      </c>
      <c r="AQ26" s="370">
        <f t="shared" si="24"/>
        <v>0</v>
      </c>
      <c r="AS26" s="266">
        <f t="shared" si="25"/>
        <v>0</v>
      </c>
      <c r="AT26" s="370">
        <f t="shared" si="26"/>
        <v>0</v>
      </c>
      <c r="AU26" s="349" t="str">
        <f>IF(C26="","",VLOOKUP(B26,apoio!P:S,4,0))</f>
        <v/>
      </c>
    </row>
    <row r="27" spans="1:47" ht="15" customHeight="1" x14ac:dyDescent="0.25">
      <c r="A27" s="367" t="str">
        <f>IF('1_geral'!D27="","",'1_geral'!A27)</f>
        <v/>
      </c>
      <c r="B27" s="368" t="str">
        <f>IF('1_geral'!G27="","",'1_geral'!G27)</f>
        <v/>
      </c>
      <c r="C27" s="368" t="str">
        <f>IF('1_geral'!D27="","",'1_geral'!D27)</f>
        <v/>
      </c>
      <c r="D27" s="349" t="str">
        <f>IF(C27="","",1/'3_pessoal'!C27)</f>
        <v/>
      </c>
      <c r="E27" s="351">
        <f>IF(C27="",0,'3_pessoal'!FG27)</f>
        <v>0</v>
      </c>
      <c r="F27" s="369">
        <f>IF(C27="",0,'3_pessoal'!FI27)</f>
        <v>0</v>
      </c>
      <c r="G27" s="351">
        <f t="shared" si="0"/>
        <v>0</v>
      </c>
      <c r="I27" s="351">
        <f t="shared" si="1"/>
        <v>0</v>
      </c>
      <c r="J27" s="351">
        <f t="shared" si="2"/>
        <v>0</v>
      </c>
      <c r="L27" s="351">
        <f t="shared" si="3"/>
        <v>0</v>
      </c>
      <c r="M27" s="369">
        <f t="shared" si="4"/>
        <v>0</v>
      </c>
      <c r="O27" s="351">
        <f t="shared" si="5"/>
        <v>0</v>
      </c>
      <c r="P27" s="369">
        <f t="shared" si="6"/>
        <v>0</v>
      </c>
      <c r="R27" s="351">
        <f t="shared" si="7"/>
        <v>0</v>
      </c>
      <c r="S27" s="369">
        <f t="shared" si="8"/>
        <v>0</v>
      </c>
      <c r="U27" s="351">
        <f t="shared" si="9"/>
        <v>0</v>
      </c>
      <c r="V27" s="369">
        <f t="shared" si="10"/>
        <v>0</v>
      </c>
      <c r="X27" s="351">
        <f t="shared" si="11"/>
        <v>0</v>
      </c>
      <c r="Y27" s="369">
        <f t="shared" si="12"/>
        <v>0</v>
      </c>
      <c r="AA27" s="351">
        <f t="shared" si="13"/>
        <v>0</v>
      </c>
      <c r="AB27" s="369">
        <f t="shared" si="14"/>
        <v>0</v>
      </c>
      <c r="AD27" s="351">
        <f t="shared" si="15"/>
        <v>0</v>
      </c>
      <c r="AE27" s="369">
        <f t="shared" si="16"/>
        <v>0</v>
      </c>
      <c r="AG27" s="351">
        <f t="shared" si="17"/>
        <v>0</v>
      </c>
      <c r="AH27" s="369">
        <f t="shared" si="18"/>
        <v>0</v>
      </c>
      <c r="AJ27" s="351">
        <f t="shared" si="19"/>
        <v>0</v>
      </c>
      <c r="AK27" s="369">
        <f t="shared" si="20"/>
        <v>0</v>
      </c>
      <c r="AM27" s="351">
        <f t="shared" si="21"/>
        <v>0</v>
      </c>
      <c r="AN27" s="369">
        <f t="shared" si="22"/>
        <v>0</v>
      </c>
      <c r="AP27" s="351">
        <f t="shared" si="23"/>
        <v>0</v>
      </c>
      <c r="AQ27" s="369">
        <f t="shared" si="24"/>
        <v>0</v>
      </c>
      <c r="AS27" s="351">
        <f t="shared" si="25"/>
        <v>0</v>
      </c>
      <c r="AT27" s="369">
        <f t="shared" si="26"/>
        <v>0</v>
      </c>
      <c r="AU27" s="349" t="str">
        <f>IF(C27="","",VLOOKUP(B27,apoio!P:S,4,0))</f>
        <v/>
      </c>
    </row>
    <row r="28" spans="1:47" ht="15" customHeight="1" x14ac:dyDescent="0.25">
      <c r="A28" s="364" t="str">
        <f>IF('1_geral'!D28="","",'1_geral'!A28)</f>
        <v/>
      </c>
      <c r="B28" s="365" t="str">
        <f>IF('1_geral'!G28="","",'1_geral'!G28)</f>
        <v/>
      </c>
      <c r="C28" s="365" t="str">
        <f>IF('1_geral'!D28="","",'1_geral'!D28)</f>
        <v/>
      </c>
      <c r="D28" s="349" t="str">
        <f>IF(C28="","",1/'3_pessoal'!C28)</f>
        <v/>
      </c>
      <c r="E28" s="266">
        <f>IF(C28="",0,'3_pessoal'!FG28)</f>
        <v>0</v>
      </c>
      <c r="F28" s="370">
        <f>IF(C28="",0,'3_pessoal'!FI28)</f>
        <v>0</v>
      </c>
      <c r="G28" s="266">
        <f t="shared" si="0"/>
        <v>0</v>
      </c>
      <c r="I28" s="266">
        <f t="shared" si="1"/>
        <v>0</v>
      </c>
      <c r="J28" s="296">
        <f t="shared" si="2"/>
        <v>0</v>
      </c>
      <c r="L28" s="266">
        <f t="shared" si="3"/>
        <v>0</v>
      </c>
      <c r="M28" s="370">
        <f t="shared" si="4"/>
        <v>0</v>
      </c>
      <c r="O28" s="266">
        <f t="shared" si="5"/>
        <v>0</v>
      </c>
      <c r="P28" s="370">
        <f t="shared" si="6"/>
        <v>0</v>
      </c>
      <c r="R28" s="266">
        <f t="shared" si="7"/>
        <v>0</v>
      </c>
      <c r="S28" s="370">
        <f t="shared" si="8"/>
        <v>0</v>
      </c>
      <c r="U28" s="266">
        <f t="shared" si="9"/>
        <v>0</v>
      </c>
      <c r="V28" s="370">
        <f t="shared" si="10"/>
        <v>0</v>
      </c>
      <c r="X28" s="266">
        <f t="shared" si="11"/>
        <v>0</v>
      </c>
      <c r="Y28" s="370">
        <f t="shared" si="12"/>
        <v>0</v>
      </c>
      <c r="AA28" s="266">
        <f t="shared" si="13"/>
        <v>0</v>
      </c>
      <c r="AB28" s="370">
        <f t="shared" si="14"/>
        <v>0</v>
      </c>
      <c r="AD28" s="266">
        <f t="shared" si="15"/>
        <v>0</v>
      </c>
      <c r="AE28" s="370">
        <f t="shared" si="16"/>
        <v>0</v>
      </c>
      <c r="AG28" s="266">
        <f t="shared" si="17"/>
        <v>0</v>
      </c>
      <c r="AH28" s="370">
        <f t="shared" si="18"/>
        <v>0</v>
      </c>
      <c r="AJ28" s="266">
        <f t="shared" si="19"/>
        <v>0</v>
      </c>
      <c r="AK28" s="370">
        <f t="shared" si="20"/>
        <v>0</v>
      </c>
      <c r="AM28" s="266">
        <f t="shared" si="21"/>
        <v>0</v>
      </c>
      <c r="AN28" s="370">
        <f t="shared" si="22"/>
        <v>0</v>
      </c>
      <c r="AP28" s="266">
        <f t="shared" si="23"/>
        <v>0</v>
      </c>
      <c r="AQ28" s="370">
        <f t="shared" si="24"/>
        <v>0</v>
      </c>
      <c r="AS28" s="266">
        <f t="shared" si="25"/>
        <v>0</v>
      </c>
      <c r="AT28" s="370">
        <f t="shared" si="26"/>
        <v>0</v>
      </c>
      <c r="AU28" s="349" t="str">
        <f>IF(C28="","",VLOOKUP(B28,apoio!P:S,4,0))</f>
        <v/>
      </c>
    </row>
    <row r="29" spans="1:47" ht="15" customHeight="1" x14ac:dyDescent="0.25">
      <c r="A29" s="367" t="str">
        <f>IF('1_geral'!D29="","",'1_geral'!A29)</f>
        <v/>
      </c>
      <c r="B29" s="368" t="str">
        <f>IF('1_geral'!G29="","",'1_geral'!G29)</f>
        <v/>
      </c>
      <c r="C29" s="368" t="str">
        <f>IF('1_geral'!D29="","",'1_geral'!D29)</f>
        <v/>
      </c>
      <c r="D29" s="349" t="str">
        <f>IF(C29="","",1/'3_pessoal'!C29)</f>
        <v/>
      </c>
      <c r="E29" s="351">
        <f>IF(C29="",0,'3_pessoal'!FG29)</f>
        <v>0</v>
      </c>
      <c r="F29" s="369">
        <f>IF(C29="",0,'3_pessoal'!FI29)</f>
        <v>0</v>
      </c>
      <c r="G29" s="351">
        <f t="shared" si="0"/>
        <v>0</v>
      </c>
      <c r="I29" s="351">
        <f t="shared" si="1"/>
        <v>0</v>
      </c>
      <c r="J29" s="351">
        <f t="shared" si="2"/>
        <v>0</v>
      </c>
      <c r="L29" s="351">
        <f t="shared" si="3"/>
        <v>0</v>
      </c>
      <c r="M29" s="369">
        <f t="shared" si="4"/>
        <v>0</v>
      </c>
      <c r="O29" s="351">
        <f t="shared" si="5"/>
        <v>0</v>
      </c>
      <c r="P29" s="369">
        <f t="shared" si="6"/>
        <v>0</v>
      </c>
      <c r="R29" s="351">
        <f t="shared" si="7"/>
        <v>0</v>
      </c>
      <c r="S29" s="369">
        <f t="shared" si="8"/>
        <v>0</v>
      </c>
      <c r="U29" s="351">
        <f t="shared" si="9"/>
        <v>0</v>
      </c>
      <c r="V29" s="369">
        <f t="shared" si="10"/>
        <v>0</v>
      </c>
      <c r="X29" s="351">
        <f t="shared" si="11"/>
        <v>0</v>
      </c>
      <c r="Y29" s="369">
        <f t="shared" si="12"/>
        <v>0</v>
      </c>
      <c r="AA29" s="351">
        <f t="shared" si="13"/>
        <v>0</v>
      </c>
      <c r="AB29" s="369">
        <f t="shared" si="14"/>
        <v>0</v>
      </c>
      <c r="AD29" s="351">
        <f t="shared" si="15"/>
        <v>0</v>
      </c>
      <c r="AE29" s="369">
        <f t="shared" si="16"/>
        <v>0</v>
      </c>
      <c r="AG29" s="351">
        <f t="shared" si="17"/>
        <v>0</v>
      </c>
      <c r="AH29" s="369">
        <f t="shared" si="18"/>
        <v>0</v>
      </c>
      <c r="AJ29" s="351">
        <f t="shared" si="19"/>
        <v>0</v>
      </c>
      <c r="AK29" s="369">
        <f t="shared" si="20"/>
        <v>0</v>
      </c>
      <c r="AM29" s="351">
        <f t="shared" si="21"/>
        <v>0</v>
      </c>
      <c r="AN29" s="369">
        <f t="shared" si="22"/>
        <v>0</v>
      </c>
      <c r="AP29" s="351">
        <f t="shared" si="23"/>
        <v>0</v>
      </c>
      <c r="AQ29" s="369">
        <f t="shared" si="24"/>
        <v>0</v>
      </c>
      <c r="AS29" s="351">
        <f t="shared" si="25"/>
        <v>0</v>
      </c>
      <c r="AT29" s="369">
        <f t="shared" si="26"/>
        <v>0</v>
      </c>
      <c r="AU29" s="349" t="str">
        <f>IF(C29="","",VLOOKUP(B29,apoio!P:S,4,0))</f>
        <v/>
      </c>
    </row>
    <row r="30" spans="1:47" ht="15" customHeight="1" x14ac:dyDescent="0.25">
      <c r="A30" s="364" t="str">
        <f>IF('1_geral'!D30="","",'1_geral'!A30)</f>
        <v/>
      </c>
      <c r="B30" s="365" t="str">
        <f>IF('1_geral'!G30="","",'1_geral'!G30)</f>
        <v/>
      </c>
      <c r="C30" s="365" t="str">
        <f>IF('1_geral'!D30="","",'1_geral'!D30)</f>
        <v/>
      </c>
      <c r="D30" s="349" t="str">
        <f>IF(C30="","",1/'3_pessoal'!C30)</f>
        <v/>
      </c>
      <c r="E30" s="266">
        <f>IF(C30="",0,'3_pessoal'!FG30)</f>
        <v>0</v>
      </c>
      <c r="F30" s="370">
        <f>IF(C30="",0,'3_pessoal'!FI30)</f>
        <v>0</v>
      </c>
      <c r="G30" s="266">
        <f t="shared" si="0"/>
        <v>0</v>
      </c>
      <c r="I30" s="266">
        <f t="shared" si="1"/>
        <v>0</v>
      </c>
      <c r="J30" s="296">
        <f t="shared" si="2"/>
        <v>0</v>
      </c>
      <c r="L30" s="266">
        <f t="shared" si="3"/>
        <v>0</v>
      </c>
      <c r="M30" s="370">
        <f t="shared" si="4"/>
        <v>0</v>
      </c>
      <c r="O30" s="266">
        <f t="shared" si="5"/>
        <v>0</v>
      </c>
      <c r="P30" s="370">
        <f t="shared" si="6"/>
        <v>0</v>
      </c>
      <c r="R30" s="266">
        <f t="shared" si="7"/>
        <v>0</v>
      </c>
      <c r="S30" s="370">
        <f t="shared" si="8"/>
        <v>0</v>
      </c>
      <c r="U30" s="266">
        <f t="shared" si="9"/>
        <v>0</v>
      </c>
      <c r="V30" s="370">
        <f t="shared" si="10"/>
        <v>0</v>
      </c>
      <c r="X30" s="266">
        <f t="shared" si="11"/>
        <v>0</v>
      </c>
      <c r="Y30" s="370">
        <f t="shared" si="12"/>
        <v>0</v>
      </c>
      <c r="AA30" s="266">
        <f t="shared" si="13"/>
        <v>0</v>
      </c>
      <c r="AB30" s="370">
        <f t="shared" si="14"/>
        <v>0</v>
      </c>
      <c r="AD30" s="266">
        <f t="shared" si="15"/>
        <v>0</v>
      </c>
      <c r="AE30" s="370">
        <f t="shared" si="16"/>
        <v>0</v>
      </c>
      <c r="AG30" s="266">
        <f t="shared" si="17"/>
        <v>0</v>
      </c>
      <c r="AH30" s="370">
        <f t="shared" si="18"/>
        <v>0</v>
      </c>
      <c r="AJ30" s="266">
        <f t="shared" si="19"/>
        <v>0</v>
      </c>
      <c r="AK30" s="370">
        <f t="shared" si="20"/>
        <v>0</v>
      </c>
      <c r="AM30" s="266">
        <f t="shared" si="21"/>
        <v>0</v>
      </c>
      <c r="AN30" s="370">
        <f t="shared" si="22"/>
        <v>0</v>
      </c>
      <c r="AP30" s="266">
        <f t="shared" si="23"/>
        <v>0</v>
      </c>
      <c r="AQ30" s="370">
        <f t="shared" si="24"/>
        <v>0</v>
      </c>
      <c r="AS30" s="266">
        <f t="shared" si="25"/>
        <v>0</v>
      </c>
      <c r="AT30" s="370">
        <f t="shared" si="26"/>
        <v>0</v>
      </c>
      <c r="AU30" s="349" t="str">
        <f>IF(C30="","",VLOOKUP(B30,apoio!P:S,4,0))</f>
        <v/>
      </c>
    </row>
    <row r="31" spans="1:47" ht="15" customHeight="1" x14ac:dyDescent="0.25">
      <c r="A31" s="367" t="str">
        <f>IF('1_geral'!D31="","",'1_geral'!A31)</f>
        <v/>
      </c>
      <c r="B31" s="368" t="str">
        <f>IF('1_geral'!G31="","",'1_geral'!G31)</f>
        <v/>
      </c>
      <c r="C31" s="368" t="str">
        <f>IF('1_geral'!D31="","",'1_geral'!D31)</f>
        <v/>
      </c>
      <c r="D31" s="349" t="str">
        <f>IF(C31="","",1/'3_pessoal'!C31)</f>
        <v/>
      </c>
      <c r="E31" s="351">
        <f>IF(C31="",0,'3_pessoal'!FG31)</f>
        <v>0</v>
      </c>
      <c r="F31" s="369">
        <f>IF(C31="",0,'3_pessoal'!FI31)</f>
        <v>0</v>
      </c>
      <c r="G31" s="351">
        <f t="shared" si="0"/>
        <v>0</v>
      </c>
      <c r="I31" s="351">
        <f t="shared" si="1"/>
        <v>0</v>
      </c>
      <c r="J31" s="351">
        <f t="shared" si="2"/>
        <v>0</v>
      </c>
      <c r="L31" s="351">
        <f t="shared" si="3"/>
        <v>0</v>
      </c>
      <c r="M31" s="369">
        <f t="shared" si="4"/>
        <v>0</v>
      </c>
      <c r="O31" s="351">
        <f t="shared" si="5"/>
        <v>0</v>
      </c>
      <c r="P31" s="369">
        <f t="shared" si="6"/>
        <v>0</v>
      </c>
      <c r="R31" s="351">
        <f t="shared" si="7"/>
        <v>0</v>
      </c>
      <c r="S31" s="369">
        <f t="shared" si="8"/>
        <v>0</v>
      </c>
      <c r="U31" s="351">
        <f t="shared" si="9"/>
        <v>0</v>
      </c>
      <c r="V31" s="369">
        <f t="shared" si="10"/>
        <v>0</v>
      </c>
      <c r="X31" s="351">
        <f t="shared" si="11"/>
        <v>0</v>
      </c>
      <c r="Y31" s="369">
        <f t="shared" si="12"/>
        <v>0</v>
      </c>
      <c r="AA31" s="351">
        <f t="shared" si="13"/>
        <v>0</v>
      </c>
      <c r="AB31" s="369">
        <f t="shared" si="14"/>
        <v>0</v>
      </c>
      <c r="AD31" s="351">
        <f t="shared" si="15"/>
        <v>0</v>
      </c>
      <c r="AE31" s="369">
        <f t="shared" si="16"/>
        <v>0</v>
      </c>
      <c r="AG31" s="351">
        <f t="shared" si="17"/>
        <v>0</v>
      </c>
      <c r="AH31" s="369">
        <f t="shared" si="18"/>
        <v>0</v>
      </c>
      <c r="AJ31" s="351">
        <f t="shared" si="19"/>
        <v>0</v>
      </c>
      <c r="AK31" s="369">
        <f t="shared" si="20"/>
        <v>0</v>
      </c>
      <c r="AM31" s="351">
        <f t="shared" si="21"/>
        <v>0</v>
      </c>
      <c r="AN31" s="369">
        <f t="shared" si="22"/>
        <v>0</v>
      </c>
      <c r="AP31" s="351">
        <f t="shared" si="23"/>
        <v>0</v>
      </c>
      <c r="AQ31" s="369">
        <f t="shared" si="24"/>
        <v>0</v>
      </c>
      <c r="AS31" s="351">
        <f t="shared" si="25"/>
        <v>0</v>
      </c>
      <c r="AT31" s="369">
        <f t="shared" si="26"/>
        <v>0</v>
      </c>
      <c r="AU31" s="349" t="str">
        <f>IF(C31="","",VLOOKUP(B31,apoio!P:S,4,0))</f>
        <v/>
      </c>
    </row>
    <row r="32" spans="1:47" ht="15" customHeight="1" x14ac:dyDescent="0.25">
      <c r="A32" s="364" t="str">
        <f>IF('1_geral'!D32="","",'1_geral'!A32)</f>
        <v/>
      </c>
      <c r="B32" s="365" t="str">
        <f>IF('1_geral'!G32="","",'1_geral'!G32)</f>
        <v/>
      </c>
      <c r="C32" s="365" t="str">
        <f>IF('1_geral'!D32="","",'1_geral'!D32)</f>
        <v/>
      </c>
      <c r="D32" s="349" t="str">
        <f>IF(C32="","",1/'3_pessoal'!C32)</f>
        <v/>
      </c>
      <c r="E32" s="266">
        <f>IF(C32="",0,'3_pessoal'!FG32)</f>
        <v>0</v>
      </c>
      <c r="F32" s="370">
        <f>IF(C32="",0,'3_pessoal'!FI32)</f>
        <v>0</v>
      </c>
      <c r="G32" s="266">
        <f t="shared" si="0"/>
        <v>0</v>
      </c>
      <c r="I32" s="266">
        <f t="shared" si="1"/>
        <v>0</v>
      </c>
      <c r="J32" s="296">
        <f t="shared" si="2"/>
        <v>0</v>
      </c>
      <c r="L32" s="266">
        <f t="shared" si="3"/>
        <v>0</v>
      </c>
      <c r="M32" s="370">
        <f t="shared" si="4"/>
        <v>0</v>
      </c>
      <c r="O32" s="266">
        <f t="shared" si="5"/>
        <v>0</v>
      </c>
      <c r="P32" s="370">
        <f t="shared" si="6"/>
        <v>0</v>
      </c>
      <c r="R32" s="266">
        <f t="shared" si="7"/>
        <v>0</v>
      </c>
      <c r="S32" s="370">
        <f t="shared" si="8"/>
        <v>0</v>
      </c>
      <c r="U32" s="266">
        <f t="shared" si="9"/>
        <v>0</v>
      </c>
      <c r="V32" s="370">
        <f t="shared" si="10"/>
        <v>0</v>
      </c>
      <c r="X32" s="266">
        <f t="shared" si="11"/>
        <v>0</v>
      </c>
      <c r="Y32" s="370">
        <f t="shared" si="12"/>
        <v>0</v>
      </c>
      <c r="AA32" s="266">
        <f t="shared" si="13"/>
        <v>0</v>
      </c>
      <c r="AB32" s="370">
        <f t="shared" si="14"/>
        <v>0</v>
      </c>
      <c r="AD32" s="266">
        <f t="shared" si="15"/>
        <v>0</v>
      </c>
      <c r="AE32" s="370">
        <f t="shared" si="16"/>
        <v>0</v>
      </c>
      <c r="AG32" s="266">
        <f t="shared" si="17"/>
        <v>0</v>
      </c>
      <c r="AH32" s="370">
        <f t="shared" si="18"/>
        <v>0</v>
      </c>
      <c r="AJ32" s="266">
        <f t="shared" si="19"/>
        <v>0</v>
      </c>
      <c r="AK32" s="370">
        <f t="shared" si="20"/>
        <v>0</v>
      </c>
      <c r="AM32" s="266">
        <f t="shared" si="21"/>
        <v>0</v>
      </c>
      <c r="AN32" s="370">
        <f t="shared" si="22"/>
        <v>0</v>
      </c>
      <c r="AP32" s="266">
        <f t="shared" si="23"/>
        <v>0</v>
      </c>
      <c r="AQ32" s="370">
        <f t="shared" si="24"/>
        <v>0</v>
      </c>
      <c r="AS32" s="266">
        <f t="shared" si="25"/>
        <v>0</v>
      </c>
      <c r="AT32" s="370">
        <f t="shared" si="26"/>
        <v>0</v>
      </c>
      <c r="AU32" s="349" t="str">
        <f>IF(C32="","",VLOOKUP(B32,apoio!P:S,4,0))</f>
        <v/>
      </c>
    </row>
    <row r="33" spans="1:47" ht="15" customHeight="1" x14ac:dyDescent="0.25">
      <c r="A33" s="367" t="str">
        <f>IF('1_geral'!D33="","",'1_geral'!A33)</f>
        <v/>
      </c>
      <c r="B33" s="368" t="str">
        <f>IF('1_geral'!G33="","",'1_geral'!G33)</f>
        <v/>
      </c>
      <c r="C33" s="368" t="str">
        <f>IF('1_geral'!D33="","",'1_geral'!D33)</f>
        <v/>
      </c>
      <c r="D33" s="349" t="str">
        <f>IF(C33="","",1/'3_pessoal'!C33)</f>
        <v/>
      </c>
      <c r="E33" s="351">
        <f>IF(C33="",0,'3_pessoal'!FG33)</f>
        <v>0</v>
      </c>
      <c r="F33" s="369">
        <f>IF(C33="",0,'3_pessoal'!FI33)</f>
        <v>0</v>
      </c>
      <c r="G33" s="351">
        <f t="shared" si="0"/>
        <v>0</v>
      </c>
      <c r="I33" s="351">
        <f t="shared" si="1"/>
        <v>0</v>
      </c>
      <c r="J33" s="351">
        <f t="shared" si="2"/>
        <v>0</v>
      </c>
      <c r="L33" s="351">
        <f t="shared" si="3"/>
        <v>0</v>
      </c>
      <c r="M33" s="369">
        <f t="shared" si="4"/>
        <v>0</v>
      </c>
      <c r="O33" s="351">
        <f t="shared" si="5"/>
        <v>0</v>
      </c>
      <c r="P33" s="369">
        <f t="shared" si="6"/>
        <v>0</v>
      </c>
      <c r="R33" s="351">
        <f t="shared" si="7"/>
        <v>0</v>
      </c>
      <c r="S33" s="369">
        <f t="shared" si="8"/>
        <v>0</v>
      </c>
      <c r="U33" s="351">
        <f t="shared" si="9"/>
        <v>0</v>
      </c>
      <c r="V33" s="369">
        <f t="shared" si="10"/>
        <v>0</v>
      </c>
      <c r="X33" s="351">
        <f t="shared" si="11"/>
        <v>0</v>
      </c>
      <c r="Y33" s="369">
        <f t="shared" si="12"/>
        <v>0</v>
      </c>
      <c r="AA33" s="351">
        <f t="shared" si="13"/>
        <v>0</v>
      </c>
      <c r="AB33" s="369">
        <f t="shared" si="14"/>
        <v>0</v>
      </c>
      <c r="AD33" s="351">
        <f t="shared" si="15"/>
        <v>0</v>
      </c>
      <c r="AE33" s="369">
        <f t="shared" si="16"/>
        <v>0</v>
      </c>
      <c r="AG33" s="351">
        <f t="shared" si="17"/>
        <v>0</v>
      </c>
      <c r="AH33" s="369">
        <f t="shared" si="18"/>
        <v>0</v>
      </c>
      <c r="AJ33" s="351">
        <f t="shared" si="19"/>
        <v>0</v>
      </c>
      <c r="AK33" s="369">
        <f t="shared" si="20"/>
        <v>0</v>
      </c>
      <c r="AM33" s="351">
        <f t="shared" si="21"/>
        <v>0</v>
      </c>
      <c r="AN33" s="369">
        <f t="shared" si="22"/>
        <v>0</v>
      </c>
      <c r="AP33" s="351">
        <f t="shared" si="23"/>
        <v>0</v>
      </c>
      <c r="AQ33" s="369">
        <f t="shared" si="24"/>
        <v>0</v>
      </c>
      <c r="AS33" s="351">
        <f t="shared" si="25"/>
        <v>0</v>
      </c>
      <c r="AT33" s="369">
        <f t="shared" si="26"/>
        <v>0</v>
      </c>
      <c r="AU33" s="349" t="str">
        <f>IF(C33="","",VLOOKUP(B33,apoio!P:S,4,0))</f>
        <v/>
      </c>
    </row>
    <row r="34" spans="1:47" ht="15" customHeight="1" x14ac:dyDescent="0.25">
      <c r="A34" s="364" t="str">
        <f>IF('1_geral'!D34="","",'1_geral'!A34)</f>
        <v/>
      </c>
      <c r="B34" s="365" t="str">
        <f>IF('1_geral'!G34="","",'1_geral'!G34)</f>
        <v/>
      </c>
      <c r="C34" s="365" t="str">
        <f>IF('1_geral'!D34="","",'1_geral'!D34)</f>
        <v/>
      </c>
      <c r="D34" s="349" t="str">
        <f>IF(C34="","",1/'3_pessoal'!C34)</f>
        <v/>
      </c>
      <c r="E34" s="266">
        <f>IF(C34="",0,'3_pessoal'!FG34)</f>
        <v>0</v>
      </c>
      <c r="F34" s="370">
        <f>IF(C34="",0,'3_pessoal'!FI34)</f>
        <v>0</v>
      </c>
      <c r="G34" s="266">
        <f t="shared" si="0"/>
        <v>0</v>
      </c>
      <c r="I34" s="266">
        <f t="shared" si="1"/>
        <v>0</v>
      </c>
      <c r="J34" s="296">
        <f t="shared" si="2"/>
        <v>0</v>
      </c>
      <c r="L34" s="266">
        <f t="shared" si="3"/>
        <v>0</v>
      </c>
      <c r="M34" s="370">
        <f t="shared" si="4"/>
        <v>0</v>
      </c>
      <c r="O34" s="266">
        <f t="shared" si="5"/>
        <v>0</v>
      </c>
      <c r="P34" s="370">
        <f t="shared" si="6"/>
        <v>0</v>
      </c>
      <c r="R34" s="266">
        <f t="shared" si="7"/>
        <v>0</v>
      </c>
      <c r="S34" s="370">
        <f t="shared" si="8"/>
        <v>0</v>
      </c>
      <c r="U34" s="266">
        <f t="shared" si="9"/>
        <v>0</v>
      </c>
      <c r="V34" s="370">
        <f t="shared" si="10"/>
        <v>0</v>
      </c>
      <c r="X34" s="266">
        <f t="shared" si="11"/>
        <v>0</v>
      </c>
      <c r="Y34" s="370">
        <f t="shared" si="12"/>
        <v>0</v>
      </c>
      <c r="AA34" s="266">
        <f t="shared" si="13"/>
        <v>0</v>
      </c>
      <c r="AB34" s="370">
        <f t="shared" si="14"/>
        <v>0</v>
      </c>
      <c r="AD34" s="266">
        <f t="shared" si="15"/>
        <v>0</v>
      </c>
      <c r="AE34" s="370">
        <f t="shared" si="16"/>
        <v>0</v>
      </c>
      <c r="AG34" s="266">
        <f t="shared" si="17"/>
        <v>0</v>
      </c>
      <c r="AH34" s="370">
        <f t="shared" si="18"/>
        <v>0</v>
      </c>
      <c r="AJ34" s="266">
        <f t="shared" si="19"/>
        <v>0</v>
      </c>
      <c r="AK34" s="370">
        <f t="shared" si="20"/>
        <v>0</v>
      </c>
      <c r="AM34" s="266">
        <f t="shared" si="21"/>
        <v>0</v>
      </c>
      <c r="AN34" s="370">
        <f t="shared" si="22"/>
        <v>0</v>
      </c>
      <c r="AP34" s="266">
        <f t="shared" si="23"/>
        <v>0</v>
      </c>
      <c r="AQ34" s="370">
        <f t="shared" si="24"/>
        <v>0</v>
      </c>
      <c r="AS34" s="266">
        <f t="shared" si="25"/>
        <v>0</v>
      </c>
      <c r="AT34" s="370">
        <f t="shared" si="26"/>
        <v>0</v>
      </c>
      <c r="AU34" s="349" t="str">
        <f>IF(C34="","",VLOOKUP(B34,apoio!P:S,4,0))</f>
        <v/>
      </c>
    </row>
    <row r="35" spans="1:47" ht="15" customHeight="1" x14ac:dyDescent="0.25">
      <c r="A35" s="367" t="str">
        <f>IF('1_geral'!D35="","",'1_geral'!A35)</f>
        <v/>
      </c>
      <c r="B35" s="368" t="str">
        <f>IF('1_geral'!G35="","",'1_geral'!G35)</f>
        <v/>
      </c>
      <c r="C35" s="368" t="str">
        <f>IF('1_geral'!D35="","",'1_geral'!D35)</f>
        <v/>
      </c>
      <c r="D35" s="349" t="str">
        <f>IF(C35="","",1/'3_pessoal'!C35)</f>
        <v/>
      </c>
      <c r="E35" s="351">
        <f>IF(C35="",0,'3_pessoal'!FG35)</f>
        <v>0</v>
      </c>
      <c r="F35" s="369">
        <f>IF(C35="",0,'3_pessoal'!FI35)</f>
        <v>0</v>
      </c>
      <c r="G35" s="351">
        <f t="shared" si="0"/>
        <v>0</v>
      </c>
      <c r="I35" s="351">
        <f t="shared" si="1"/>
        <v>0</v>
      </c>
      <c r="J35" s="351">
        <f t="shared" si="2"/>
        <v>0</v>
      </c>
      <c r="L35" s="351">
        <f t="shared" si="3"/>
        <v>0</v>
      </c>
      <c r="M35" s="369">
        <f t="shared" si="4"/>
        <v>0</v>
      </c>
      <c r="O35" s="351">
        <f t="shared" si="5"/>
        <v>0</v>
      </c>
      <c r="P35" s="369">
        <f t="shared" si="6"/>
        <v>0</v>
      </c>
      <c r="R35" s="351">
        <f t="shared" si="7"/>
        <v>0</v>
      </c>
      <c r="S35" s="369">
        <f t="shared" si="8"/>
        <v>0</v>
      </c>
      <c r="U35" s="351">
        <f t="shared" si="9"/>
        <v>0</v>
      </c>
      <c r="V35" s="369">
        <f t="shared" si="10"/>
        <v>0</v>
      </c>
      <c r="X35" s="351">
        <f t="shared" si="11"/>
        <v>0</v>
      </c>
      <c r="Y35" s="369">
        <f t="shared" si="12"/>
        <v>0</v>
      </c>
      <c r="AA35" s="351">
        <f t="shared" si="13"/>
        <v>0</v>
      </c>
      <c r="AB35" s="369">
        <f t="shared" si="14"/>
        <v>0</v>
      </c>
      <c r="AD35" s="351">
        <f t="shared" si="15"/>
        <v>0</v>
      </c>
      <c r="AE35" s="369">
        <f t="shared" si="16"/>
        <v>0</v>
      </c>
      <c r="AG35" s="351">
        <f t="shared" si="17"/>
        <v>0</v>
      </c>
      <c r="AH35" s="369">
        <f t="shared" si="18"/>
        <v>0</v>
      </c>
      <c r="AJ35" s="351">
        <f t="shared" si="19"/>
        <v>0</v>
      </c>
      <c r="AK35" s="369">
        <f t="shared" si="20"/>
        <v>0</v>
      </c>
      <c r="AM35" s="351">
        <f t="shared" si="21"/>
        <v>0</v>
      </c>
      <c r="AN35" s="369">
        <f t="shared" si="22"/>
        <v>0</v>
      </c>
      <c r="AP35" s="351">
        <f t="shared" si="23"/>
        <v>0</v>
      </c>
      <c r="AQ35" s="369">
        <f t="shared" si="24"/>
        <v>0</v>
      </c>
      <c r="AS35" s="351">
        <f t="shared" si="25"/>
        <v>0</v>
      </c>
      <c r="AT35" s="369">
        <f t="shared" si="26"/>
        <v>0</v>
      </c>
      <c r="AU35" s="349" t="str">
        <f>IF(C35="","",VLOOKUP(B35,apoio!P:S,4,0))</f>
        <v/>
      </c>
    </row>
    <row r="36" spans="1:47" ht="15" customHeight="1" x14ac:dyDescent="0.25">
      <c r="A36" s="364" t="str">
        <f>IF('1_geral'!D36="","",'1_geral'!A36)</f>
        <v/>
      </c>
      <c r="B36" s="365" t="str">
        <f>IF('1_geral'!G36="","",'1_geral'!G36)</f>
        <v/>
      </c>
      <c r="C36" s="365" t="str">
        <f>IF('1_geral'!D36="","",'1_geral'!D36)</f>
        <v/>
      </c>
      <c r="D36" s="349" t="str">
        <f>IF(C36="","",1/'3_pessoal'!C36)</f>
        <v/>
      </c>
      <c r="E36" s="266">
        <f>IF(C36="",0,'3_pessoal'!FG36)</f>
        <v>0</v>
      </c>
      <c r="F36" s="370">
        <f>IF(C36="",0,'3_pessoal'!FI36)</f>
        <v>0</v>
      </c>
      <c r="G36" s="266">
        <f t="shared" si="0"/>
        <v>0</v>
      </c>
      <c r="I36" s="266">
        <f t="shared" si="1"/>
        <v>0</v>
      </c>
      <c r="J36" s="296">
        <f t="shared" si="2"/>
        <v>0</v>
      </c>
      <c r="L36" s="266">
        <f t="shared" si="3"/>
        <v>0</v>
      </c>
      <c r="M36" s="370">
        <f t="shared" si="4"/>
        <v>0</v>
      </c>
      <c r="O36" s="266">
        <f t="shared" si="5"/>
        <v>0</v>
      </c>
      <c r="P36" s="370">
        <f t="shared" si="6"/>
        <v>0</v>
      </c>
      <c r="R36" s="266">
        <f t="shared" si="7"/>
        <v>0</v>
      </c>
      <c r="S36" s="370">
        <f t="shared" si="8"/>
        <v>0</v>
      </c>
      <c r="U36" s="266">
        <f t="shared" si="9"/>
        <v>0</v>
      </c>
      <c r="V36" s="370">
        <f t="shared" si="10"/>
        <v>0</v>
      </c>
      <c r="X36" s="266">
        <f t="shared" si="11"/>
        <v>0</v>
      </c>
      <c r="Y36" s="370">
        <f t="shared" si="12"/>
        <v>0</v>
      </c>
      <c r="AA36" s="266">
        <f t="shared" si="13"/>
        <v>0</v>
      </c>
      <c r="AB36" s="370">
        <f t="shared" si="14"/>
        <v>0</v>
      </c>
      <c r="AD36" s="266">
        <f t="shared" si="15"/>
        <v>0</v>
      </c>
      <c r="AE36" s="370">
        <f t="shared" si="16"/>
        <v>0</v>
      </c>
      <c r="AG36" s="266">
        <f t="shared" si="17"/>
        <v>0</v>
      </c>
      <c r="AH36" s="370">
        <f t="shared" si="18"/>
        <v>0</v>
      </c>
      <c r="AJ36" s="266">
        <f t="shared" si="19"/>
        <v>0</v>
      </c>
      <c r="AK36" s="370">
        <f t="shared" si="20"/>
        <v>0</v>
      </c>
      <c r="AM36" s="266">
        <f t="shared" si="21"/>
        <v>0</v>
      </c>
      <c r="AN36" s="370">
        <f t="shared" si="22"/>
        <v>0</v>
      </c>
      <c r="AP36" s="266">
        <f t="shared" si="23"/>
        <v>0</v>
      </c>
      <c r="AQ36" s="370">
        <f t="shared" si="24"/>
        <v>0</v>
      </c>
      <c r="AS36" s="266">
        <f t="shared" si="25"/>
        <v>0</v>
      </c>
      <c r="AT36" s="370">
        <f t="shared" si="26"/>
        <v>0</v>
      </c>
      <c r="AU36" s="349" t="str">
        <f>IF(C36="","",VLOOKUP(B36,apoio!P:S,4,0))</f>
        <v/>
      </c>
    </row>
    <row r="37" spans="1:47" ht="15" customHeight="1" x14ac:dyDescent="0.25">
      <c r="A37" s="367" t="str">
        <f>IF('1_geral'!D37="","",'1_geral'!A37)</f>
        <v/>
      </c>
      <c r="B37" s="368" t="str">
        <f>IF('1_geral'!G37="","",'1_geral'!G37)</f>
        <v/>
      </c>
      <c r="C37" s="368" t="str">
        <f>IF('1_geral'!D37="","",'1_geral'!D37)</f>
        <v/>
      </c>
      <c r="D37" s="349" t="str">
        <f>IF(C37="","",1/'3_pessoal'!C37)</f>
        <v/>
      </c>
      <c r="E37" s="351">
        <f>IF(C37="",0,'3_pessoal'!FG37)</f>
        <v>0</v>
      </c>
      <c r="F37" s="369">
        <f>IF(C37="",0,'3_pessoal'!FI37)</f>
        <v>0</v>
      </c>
      <c r="G37" s="351">
        <f t="shared" si="0"/>
        <v>0</v>
      </c>
      <c r="I37" s="351">
        <f t="shared" si="1"/>
        <v>0</v>
      </c>
      <c r="J37" s="351">
        <f t="shared" si="2"/>
        <v>0</v>
      </c>
      <c r="L37" s="351">
        <f t="shared" si="3"/>
        <v>0</v>
      </c>
      <c r="M37" s="369">
        <f t="shared" si="4"/>
        <v>0</v>
      </c>
      <c r="O37" s="351">
        <f t="shared" si="5"/>
        <v>0</v>
      </c>
      <c r="P37" s="369">
        <f t="shared" si="6"/>
        <v>0</v>
      </c>
      <c r="R37" s="351">
        <f t="shared" si="7"/>
        <v>0</v>
      </c>
      <c r="S37" s="369">
        <f t="shared" si="8"/>
        <v>0</v>
      </c>
      <c r="U37" s="351">
        <f t="shared" si="9"/>
        <v>0</v>
      </c>
      <c r="V37" s="369">
        <f t="shared" si="10"/>
        <v>0</v>
      </c>
      <c r="X37" s="351">
        <f t="shared" si="11"/>
        <v>0</v>
      </c>
      <c r="Y37" s="369">
        <f t="shared" si="12"/>
        <v>0</v>
      </c>
      <c r="AA37" s="351">
        <f t="shared" si="13"/>
        <v>0</v>
      </c>
      <c r="AB37" s="369">
        <f t="shared" si="14"/>
        <v>0</v>
      </c>
      <c r="AD37" s="351">
        <f t="shared" si="15"/>
        <v>0</v>
      </c>
      <c r="AE37" s="369">
        <f t="shared" si="16"/>
        <v>0</v>
      </c>
      <c r="AG37" s="351">
        <f t="shared" si="17"/>
        <v>0</v>
      </c>
      <c r="AH37" s="369">
        <f t="shared" si="18"/>
        <v>0</v>
      </c>
      <c r="AJ37" s="351">
        <f t="shared" si="19"/>
        <v>0</v>
      </c>
      <c r="AK37" s="369">
        <f t="shared" si="20"/>
        <v>0</v>
      </c>
      <c r="AM37" s="351">
        <f t="shared" si="21"/>
        <v>0</v>
      </c>
      <c r="AN37" s="369">
        <f t="shared" si="22"/>
        <v>0</v>
      </c>
      <c r="AP37" s="351">
        <f t="shared" si="23"/>
        <v>0</v>
      </c>
      <c r="AQ37" s="369">
        <f t="shared" si="24"/>
        <v>0</v>
      </c>
      <c r="AS37" s="351">
        <f t="shared" si="25"/>
        <v>0</v>
      </c>
      <c r="AT37" s="369">
        <f t="shared" si="26"/>
        <v>0</v>
      </c>
      <c r="AU37" s="349" t="str">
        <f>IF(C37="","",VLOOKUP(B37,apoio!P:S,4,0))</f>
        <v/>
      </c>
    </row>
    <row r="38" spans="1:47" ht="15" customHeight="1" x14ac:dyDescent="0.25">
      <c r="A38" s="364" t="str">
        <f>IF('1_geral'!D38="","",'1_geral'!A38)</f>
        <v/>
      </c>
      <c r="B38" s="365" t="str">
        <f>IF('1_geral'!G38="","",'1_geral'!G38)</f>
        <v/>
      </c>
      <c r="C38" s="365" t="str">
        <f>IF('1_geral'!D38="","",'1_geral'!D38)</f>
        <v/>
      </c>
      <c r="D38" s="349" t="str">
        <f>IF(C38="","",1/'3_pessoal'!C38)</f>
        <v/>
      </c>
      <c r="E38" s="266">
        <f>IF(C38="",0,'3_pessoal'!FG38)</f>
        <v>0</v>
      </c>
      <c r="F38" s="370">
        <f>IF(C38="",0,'3_pessoal'!FI38)</f>
        <v>0</v>
      </c>
      <c r="G38" s="266">
        <f t="shared" si="0"/>
        <v>0</v>
      </c>
      <c r="I38" s="266">
        <f t="shared" si="1"/>
        <v>0</v>
      </c>
      <c r="J38" s="296">
        <f t="shared" si="2"/>
        <v>0</v>
      </c>
      <c r="L38" s="266">
        <f t="shared" si="3"/>
        <v>0</v>
      </c>
      <c r="M38" s="370">
        <f t="shared" si="4"/>
        <v>0</v>
      </c>
      <c r="O38" s="266">
        <f t="shared" si="5"/>
        <v>0</v>
      </c>
      <c r="P38" s="370">
        <f t="shared" si="6"/>
        <v>0</v>
      </c>
      <c r="R38" s="266">
        <f t="shared" si="7"/>
        <v>0</v>
      </c>
      <c r="S38" s="370">
        <f t="shared" si="8"/>
        <v>0</v>
      </c>
      <c r="U38" s="266">
        <f t="shared" si="9"/>
        <v>0</v>
      </c>
      <c r="V38" s="370">
        <f t="shared" si="10"/>
        <v>0</v>
      </c>
      <c r="X38" s="266">
        <f t="shared" si="11"/>
        <v>0</v>
      </c>
      <c r="Y38" s="370">
        <f t="shared" si="12"/>
        <v>0</v>
      </c>
      <c r="AA38" s="266">
        <f t="shared" si="13"/>
        <v>0</v>
      </c>
      <c r="AB38" s="370">
        <f t="shared" si="14"/>
        <v>0</v>
      </c>
      <c r="AD38" s="266">
        <f t="shared" si="15"/>
        <v>0</v>
      </c>
      <c r="AE38" s="370">
        <f t="shared" si="16"/>
        <v>0</v>
      </c>
      <c r="AG38" s="266">
        <f t="shared" si="17"/>
        <v>0</v>
      </c>
      <c r="AH38" s="370">
        <f t="shared" si="18"/>
        <v>0</v>
      </c>
      <c r="AJ38" s="266">
        <f t="shared" si="19"/>
        <v>0</v>
      </c>
      <c r="AK38" s="370">
        <f t="shared" si="20"/>
        <v>0</v>
      </c>
      <c r="AM38" s="266">
        <f t="shared" si="21"/>
        <v>0</v>
      </c>
      <c r="AN38" s="370">
        <f t="shared" si="22"/>
        <v>0</v>
      </c>
      <c r="AP38" s="266">
        <f t="shared" si="23"/>
        <v>0</v>
      </c>
      <c r="AQ38" s="370">
        <f t="shared" si="24"/>
        <v>0</v>
      </c>
      <c r="AS38" s="266">
        <f t="shared" si="25"/>
        <v>0</v>
      </c>
      <c r="AT38" s="370">
        <f t="shared" si="26"/>
        <v>0</v>
      </c>
      <c r="AU38" s="349" t="str">
        <f>IF(C38="","",VLOOKUP(B38,apoio!P:S,4,0))</f>
        <v/>
      </c>
    </row>
    <row r="39" spans="1:47" ht="15" customHeight="1" x14ac:dyDescent="0.25">
      <c r="A39" s="367" t="str">
        <f>IF('1_geral'!D39="","",'1_geral'!A39)</f>
        <v/>
      </c>
      <c r="B39" s="368" t="str">
        <f>IF('1_geral'!G39="","",'1_geral'!G39)</f>
        <v/>
      </c>
      <c r="C39" s="368" t="str">
        <f>IF('1_geral'!D39="","",'1_geral'!D39)</f>
        <v/>
      </c>
      <c r="D39" s="349" t="str">
        <f>IF(C39="","",1/'3_pessoal'!C39)</f>
        <v/>
      </c>
      <c r="E39" s="351">
        <f>IF(C39="",0,'3_pessoal'!FG39)</f>
        <v>0</v>
      </c>
      <c r="F39" s="369">
        <f>IF(C39="",0,'3_pessoal'!FI39)</f>
        <v>0</v>
      </c>
      <c r="G39" s="351">
        <f t="shared" si="0"/>
        <v>0</v>
      </c>
      <c r="I39" s="351">
        <f t="shared" si="1"/>
        <v>0</v>
      </c>
      <c r="J39" s="351">
        <f t="shared" si="2"/>
        <v>0</v>
      </c>
      <c r="L39" s="351">
        <f t="shared" si="3"/>
        <v>0</v>
      </c>
      <c r="M39" s="369">
        <f t="shared" si="4"/>
        <v>0</v>
      </c>
      <c r="O39" s="351">
        <f t="shared" si="5"/>
        <v>0</v>
      </c>
      <c r="P39" s="369">
        <f t="shared" si="6"/>
        <v>0</v>
      </c>
      <c r="R39" s="351">
        <f t="shared" si="7"/>
        <v>0</v>
      </c>
      <c r="S39" s="369">
        <f t="shared" si="8"/>
        <v>0</v>
      </c>
      <c r="U39" s="351">
        <f t="shared" si="9"/>
        <v>0</v>
      </c>
      <c r="V39" s="369">
        <f t="shared" si="10"/>
        <v>0</v>
      </c>
      <c r="X39" s="351">
        <f t="shared" si="11"/>
        <v>0</v>
      </c>
      <c r="Y39" s="369">
        <f t="shared" si="12"/>
        <v>0</v>
      </c>
      <c r="AA39" s="351">
        <f t="shared" si="13"/>
        <v>0</v>
      </c>
      <c r="AB39" s="369">
        <f t="shared" si="14"/>
        <v>0</v>
      </c>
      <c r="AD39" s="351">
        <f t="shared" si="15"/>
        <v>0</v>
      </c>
      <c r="AE39" s="369">
        <f t="shared" si="16"/>
        <v>0</v>
      </c>
      <c r="AG39" s="351">
        <f t="shared" si="17"/>
        <v>0</v>
      </c>
      <c r="AH39" s="369">
        <f t="shared" si="18"/>
        <v>0</v>
      </c>
      <c r="AJ39" s="351">
        <f t="shared" si="19"/>
        <v>0</v>
      </c>
      <c r="AK39" s="369">
        <f t="shared" si="20"/>
        <v>0</v>
      </c>
      <c r="AM39" s="351">
        <f t="shared" si="21"/>
        <v>0</v>
      </c>
      <c r="AN39" s="369">
        <f t="shared" si="22"/>
        <v>0</v>
      </c>
      <c r="AP39" s="351">
        <f t="shared" si="23"/>
        <v>0</v>
      </c>
      <c r="AQ39" s="369">
        <f t="shared" si="24"/>
        <v>0</v>
      </c>
      <c r="AS39" s="351">
        <f t="shared" si="25"/>
        <v>0</v>
      </c>
      <c r="AT39" s="369">
        <f t="shared" si="26"/>
        <v>0</v>
      </c>
      <c r="AU39" s="349" t="str">
        <f>IF(C39="","",VLOOKUP(B39,apoio!P:S,4,0))</f>
        <v/>
      </c>
    </row>
    <row r="40" spans="1:47" ht="15" customHeight="1" x14ac:dyDescent="0.25">
      <c r="A40" s="364" t="str">
        <f>IF('1_geral'!D40="","",'1_geral'!A40)</f>
        <v/>
      </c>
      <c r="B40" s="365" t="str">
        <f>IF('1_geral'!G40="","",'1_geral'!G40)</f>
        <v/>
      </c>
      <c r="C40" s="365" t="str">
        <f>IF('1_geral'!D40="","",'1_geral'!D40)</f>
        <v/>
      </c>
      <c r="D40" s="349" t="str">
        <f>IF(C40="","",1/'3_pessoal'!C40)</f>
        <v/>
      </c>
      <c r="E40" s="266">
        <f>IF(C40="",0,'3_pessoal'!FG40)</f>
        <v>0</v>
      </c>
      <c r="F40" s="370">
        <f>IF(C40="",0,'3_pessoal'!FI40)</f>
        <v>0</v>
      </c>
      <c r="G40" s="266">
        <f t="shared" si="0"/>
        <v>0</v>
      </c>
      <c r="I40" s="266">
        <f t="shared" si="1"/>
        <v>0</v>
      </c>
      <c r="J40" s="296">
        <f t="shared" si="2"/>
        <v>0</v>
      </c>
      <c r="L40" s="266">
        <f t="shared" si="3"/>
        <v>0</v>
      </c>
      <c r="M40" s="370">
        <f t="shared" si="4"/>
        <v>0</v>
      </c>
      <c r="O40" s="266">
        <f t="shared" si="5"/>
        <v>0</v>
      </c>
      <c r="P40" s="370">
        <f t="shared" si="6"/>
        <v>0</v>
      </c>
      <c r="R40" s="266">
        <f t="shared" si="7"/>
        <v>0</v>
      </c>
      <c r="S40" s="370">
        <f t="shared" si="8"/>
        <v>0</v>
      </c>
      <c r="U40" s="266">
        <f t="shared" si="9"/>
        <v>0</v>
      </c>
      <c r="V40" s="370">
        <f t="shared" si="10"/>
        <v>0</v>
      </c>
      <c r="X40" s="266">
        <f t="shared" si="11"/>
        <v>0</v>
      </c>
      <c r="Y40" s="370">
        <f t="shared" si="12"/>
        <v>0</v>
      </c>
      <c r="AA40" s="266">
        <f t="shared" si="13"/>
        <v>0</v>
      </c>
      <c r="AB40" s="370">
        <f t="shared" si="14"/>
        <v>0</v>
      </c>
      <c r="AD40" s="266">
        <f t="shared" si="15"/>
        <v>0</v>
      </c>
      <c r="AE40" s="370">
        <f t="shared" si="16"/>
        <v>0</v>
      </c>
      <c r="AG40" s="266">
        <f t="shared" si="17"/>
        <v>0</v>
      </c>
      <c r="AH40" s="370">
        <f t="shared" si="18"/>
        <v>0</v>
      </c>
      <c r="AJ40" s="266">
        <f t="shared" si="19"/>
        <v>0</v>
      </c>
      <c r="AK40" s="370">
        <f t="shared" si="20"/>
        <v>0</v>
      </c>
      <c r="AM40" s="266">
        <f t="shared" si="21"/>
        <v>0</v>
      </c>
      <c r="AN40" s="370">
        <f t="shared" si="22"/>
        <v>0</v>
      </c>
      <c r="AP40" s="266">
        <f t="shared" si="23"/>
        <v>0</v>
      </c>
      <c r="AQ40" s="370">
        <f t="shared" si="24"/>
        <v>0</v>
      </c>
      <c r="AS40" s="266">
        <f t="shared" si="25"/>
        <v>0</v>
      </c>
      <c r="AT40" s="370">
        <f t="shared" si="26"/>
        <v>0</v>
      </c>
      <c r="AU40" s="349" t="str">
        <f>IF(C40="","",VLOOKUP(B40,apoio!P:S,4,0))</f>
        <v/>
      </c>
    </row>
    <row r="41" spans="1:47" ht="15" customHeight="1" x14ac:dyDescent="0.25">
      <c r="A41" s="367" t="str">
        <f>IF('1_geral'!D41="","",'1_geral'!A41)</f>
        <v/>
      </c>
      <c r="B41" s="368" t="str">
        <f>IF('1_geral'!G41="","",'1_geral'!G41)</f>
        <v/>
      </c>
      <c r="C41" s="368" t="str">
        <f>IF('1_geral'!D41="","",'1_geral'!D41)</f>
        <v/>
      </c>
      <c r="D41" s="349" t="str">
        <f>IF(C41="","",1/'3_pessoal'!C41)</f>
        <v/>
      </c>
      <c r="E41" s="351">
        <f>IF(C41="",0,'3_pessoal'!FG41)</f>
        <v>0</v>
      </c>
      <c r="F41" s="369">
        <f>IF(C41="",0,'3_pessoal'!FI41)</f>
        <v>0</v>
      </c>
      <c r="G41" s="351">
        <f t="shared" si="0"/>
        <v>0</v>
      </c>
      <c r="I41" s="351">
        <f t="shared" si="1"/>
        <v>0</v>
      </c>
      <c r="J41" s="351">
        <f t="shared" si="2"/>
        <v>0</v>
      </c>
      <c r="L41" s="351">
        <f t="shared" si="3"/>
        <v>0</v>
      </c>
      <c r="M41" s="369">
        <f t="shared" si="4"/>
        <v>0</v>
      </c>
      <c r="O41" s="351">
        <f t="shared" si="5"/>
        <v>0</v>
      </c>
      <c r="P41" s="369">
        <f t="shared" si="6"/>
        <v>0</v>
      </c>
      <c r="R41" s="351">
        <f t="shared" si="7"/>
        <v>0</v>
      </c>
      <c r="S41" s="369">
        <f t="shared" si="8"/>
        <v>0</v>
      </c>
      <c r="U41" s="351">
        <f t="shared" si="9"/>
        <v>0</v>
      </c>
      <c r="V41" s="369">
        <f t="shared" si="10"/>
        <v>0</v>
      </c>
      <c r="X41" s="351">
        <f t="shared" si="11"/>
        <v>0</v>
      </c>
      <c r="Y41" s="369">
        <f t="shared" si="12"/>
        <v>0</v>
      </c>
      <c r="AA41" s="351">
        <f t="shared" si="13"/>
        <v>0</v>
      </c>
      <c r="AB41" s="369">
        <f t="shared" si="14"/>
        <v>0</v>
      </c>
      <c r="AD41" s="351">
        <f t="shared" si="15"/>
        <v>0</v>
      </c>
      <c r="AE41" s="369">
        <f t="shared" si="16"/>
        <v>0</v>
      </c>
      <c r="AG41" s="351">
        <f t="shared" si="17"/>
        <v>0</v>
      </c>
      <c r="AH41" s="369">
        <f t="shared" si="18"/>
        <v>0</v>
      </c>
      <c r="AJ41" s="351">
        <f t="shared" si="19"/>
        <v>0</v>
      </c>
      <c r="AK41" s="369">
        <f t="shared" si="20"/>
        <v>0</v>
      </c>
      <c r="AM41" s="351">
        <f t="shared" si="21"/>
        <v>0</v>
      </c>
      <c r="AN41" s="369">
        <f t="shared" si="22"/>
        <v>0</v>
      </c>
      <c r="AP41" s="351">
        <f t="shared" si="23"/>
        <v>0</v>
      </c>
      <c r="AQ41" s="369">
        <f t="shared" si="24"/>
        <v>0</v>
      </c>
      <c r="AS41" s="351">
        <f t="shared" si="25"/>
        <v>0</v>
      </c>
      <c r="AT41" s="369">
        <f t="shared" si="26"/>
        <v>0</v>
      </c>
      <c r="AU41" s="349" t="str">
        <f>IF(C41="","",VLOOKUP(B41,apoio!P:S,4,0))</f>
        <v/>
      </c>
    </row>
    <row r="42" spans="1:47" ht="15" customHeight="1" x14ac:dyDescent="0.25">
      <c r="A42" s="364" t="str">
        <f>IF('1_geral'!D42="","",'1_geral'!A42)</f>
        <v/>
      </c>
      <c r="B42" s="365" t="str">
        <f>IF('1_geral'!G42="","",'1_geral'!G42)</f>
        <v/>
      </c>
      <c r="C42" s="365" t="str">
        <f>IF('1_geral'!D42="","",'1_geral'!D42)</f>
        <v/>
      </c>
      <c r="D42" s="349" t="str">
        <f>IF(C42="","",1/'3_pessoal'!C42)</f>
        <v/>
      </c>
      <c r="E42" s="266">
        <f>IF(C42="",0,'3_pessoal'!FG42)</f>
        <v>0</v>
      </c>
      <c r="F42" s="370">
        <f>IF(C42="",0,'3_pessoal'!FI42)</f>
        <v>0</v>
      </c>
      <c r="G42" s="266">
        <f t="shared" si="0"/>
        <v>0</v>
      </c>
      <c r="I42" s="266">
        <f t="shared" si="1"/>
        <v>0</v>
      </c>
      <c r="J42" s="296">
        <f t="shared" si="2"/>
        <v>0</v>
      </c>
      <c r="L42" s="266">
        <f t="shared" si="3"/>
        <v>0</v>
      </c>
      <c r="M42" s="370">
        <f t="shared" si="4"/>
        <v>0</v>
      </c>
      <c r="O42" s="266">
        <f t="shared" si="5"/>
        <v>0</v>
      </c>
      <c r="P42" s="370">
        <f t="shared" si="6"/>
        <v>0</v>
      </c>
      <c r="R42" s="266">
        <f t="shared" si="7"/>
        <v>0</v>
      </c>
      <c r="S42" s="370">
        <f t="shared" si="8"/>
        <v>0</v>
      </c>
      <c r="U42" s="266">
        <f t="shared" si="9"/>
        <v>0</v>
      </c>
      <c r="V42" s="370">
        <f t="shared" si="10"/>
        <v>0</v>
      </c>
      <c r="X42" s="266">
        <f t="shared" si="11"/>
        <v>0</v>
      </c>
      <c r="Y42" s="370">
        <f t="shared" si="12"/>
        <v>0</v>
      </c>
      <c r="AA42" s="266">
        <f t="shared" si="13"/>
        <v>0</v>
      </c>
      <c r="AB42" s="370">
        <f t="shared" si="14"/>
        <v>0</v>
      </c>
      <c r="AD42" s="266">
        <f t="shared" si="15"/>
        <v>0</v>
      </c>
      <c r="AE42" s="370">
        <f t="shared" si="16"/>
        <v>0</v>
      </c>
      <c r="AG42" s="266">
        <f t="shared" si="17"/>
        <v>0</v>
      </c>
      <c r="AH42" s="370">
        <f t="shared" si="18"/>
        <v>0</v>
      </c>
      <c r="AJ42" s="266">
        <f t="shared" si="19"/>
        <v>0</v>
      </c>
      <c r="AK42" s="370">
        <f t="shared" si="20"/>
        <v>0</v>
      </c>
      <c r="AM42" s="266">
        <f t="shared" si="21"/>
        <v>0</v>
      </c>
      <c r="AN42" s="370">
        <f t="shared" si="22"/>
        <v>0</v>
      </c>
      <c r="AP42" s="266">
        <f t="shared" si="23"/>
        <v>0</v>
      </c>
      <c r="AQ42" s="370">
        <f t="shared" si="24"/>
        <v>0</v>
      </c>
      <c r="AS42" s="266">
        <f t="shared" si="25"/>
        <v>0</v>
      </c>
      <c r="AT42" s="370">
        <f t="shared" si="26"/>
        <v>0</v>
      </c>
      <c r="AU42" s="349" t="str">
        <f>IF(C42="","",VLOOKUP(B42,apoio!P:S,4,0))</f>
        <v/>
      </c>
    </row>
    <row r="43" spans="1:47" ht="15" customHeight="1" x14ac:dyDescent="0.25">
      <c r="A43" s="367" t="str">
        <f>IF('1_geral'!D43="","",'1_geral'!A43)</f>
        <v/>
      </c>
      <c r="B43" s="368" t="str">
        <f>IF('1_geral'!G43="","",'1_geral'!G43)</f>
        <v/>
      </c>
      <c r="C43" s="368" t="str">
        <f>IF('1_geral'!D43="","",'1_geral'!D43)</f>
        <v/>
      </c>
      <c r="D43" s="349" t="str">
        <f>IF(C43="","",1/'3_pessoal'!C43)</f>
        <v/>
      </c>
      <c r="E43" s="351">
        <f>IF(C43="",0,'3_pessoal'!FG43)</f>
        <v>0</v>
      </c>
      <c r="F43" s="369">
        <f>IF(C43="",0,'3_pessoal'!FI43)</f>
        <v>0</v>
      </c>
      <c r="G43" s="351">
        <f t="shared" si="0"/>
        <v>0</v>
      </c>
      <c r="I43" s="351">
        <f t="shared" si="1"/>
        <v>0</v>
      </c>
      <c r="J43" s="351">
        <f t="shared" si="2"/>
        <v>0</v>
      </c>
      <c r="L43" s="351">
        <f t="shared" si="3"/>
        <v>0</v>
      </c>
      <c r="M43" s="369">
        <f t="shared" si="4"/>
        <v>0</v>
      </c>
      <c r="O43" s="351">
        <f t="shared" si="5"/>
        <v>0</v>
      </c>
      <c r="P43" s="369">
        <f t="shared" si="6"/>
        <v>0</v>
      </c>
      <c r="R43" s="351">
        <f t="shared" si="7"/>
        <v>0</v>
      </c>
      <c r="S43" s="369">
        <f t="shared" si="8"/>
        <v>0</v>
      </c>
      <c r="U43" s="351">
        <f t="shared" si="9"/>
        <v>0</v>
      </c>
      <c r="V43" s="369">
        <f t="shared" si="10"/>
        <v>0</v>
      </c>
      <c r="X43" s="351">
        <f t="shared" si="11"/>
        <v>0</v>
      </c>
      <c r="Y43" s="369">
        <f t="shared" si="12"/>
        <v>0</v>
      </c>
      <c r="AA43" s="351">
        <f t="shared" si="13"/>
        <v>0</v>
      </c>
      <c r="AB43" s="369">
        <f t="shared" si="14"/>
        <v>0</v>
      </c>
      <c r="AD43" s="351">
        <f t="shared" si="15"/>
        <v>0</v>
      </c>
      <c r="AE43" s="369">
        <f t="shared" si="16"/>
        <v>0</v>
      </c>
      <c r="AG43" s="351">
        <f t="shared" si="17"/>
        <v>0</v>
      </c>
      <c r="AH43" s="369">
        <f t="shared" si="18"/>
        <v>0</v>
      </c>
      <c r="AJ43" s="351">
        <f t="shared" si="19"/>
        <v>0</v>
      </c>
      <c r="AK43" s="369">
        <f t="shared" si="20"/>
        <v>0</v>
      </c>
      <c r="AM43" s="351">
        <f t="shared" si="21"/>
        <v>0</v>
      </c>
      <c r="AN43" s="369">
        <f t="shared" si="22"/>
        <v>0</v>
      </c>
      <c r="AP43" s="351">
        <f t="shared" si="23"/>
        <v>0</v>
      </c>
      <c r="AQ43" s="369">
        <f t="shared" si="24"/>
        <v>0</v>
      </c>
      <c r="AS43" s="351">
        <f t="shared" si="25"/>
        <v>0</v>
      </c>
      <c r="AT43" s="369">
        <f t="shared" si="26"/>
        <v>0</v>
      </c>
      <c r="AU43" s="349" t="str">
        <f>IF(C43="","",VLOOKUP(B43,apoio!P:S,4,0))</f>
        <v/>
      </c>
    </row>
    <row r="44" spans="1:47" ht="15" customHeight="1" x14ac:dyDescent="0.25">
      <c r="A44" s="364" t="str">
        <f>IF('1_geral'!D44="","",'1_geral'!A44)</f>
        <v/>
      </c>
      <c r="B44" s="365" t="str">
        <f>IF('1_geral'!G44="","",'1_geral'!G44)</f>
        <v/>
      </c>
      <c r="C44" s="365" t="str">
        <f>IF('1_geral'!D44="","",'1_geral'!D44)</f>
        <v/>
      </c>
      <c r="D44" s="349" t="str">
        <f>IF(C44="","",1/'3_pessoal'!C44)</f>
        <v/>
      </c>
      <c r="E44" s="266">
        <f>IF(C44="",0,'3_pessoal'!FG44)</f>
        <v>0</v>
      </c>
      <c r="F44" s="370">
        <f>IF(C44="",0,'3_pessoal'!FI44)</f>
        <v>0</v>
      </c>
      <c r="G44" s="266">
        <f t="shared" si="0"/>
        <v>0</v>
      </c>
      <c r="I44" s="266">
        <f t="shared" si="1"/>
        <v>0</v>
      </c>
      <c r="J44" s="296">
        <f t="shared" si="2"/>
        <v>0</v>
      </c>
      <c r="L44" s="266">
        <f t="shared" si="3"/>
        <v>0</v>
      </c>
      <c r="M44" s="370">
        <f t="shared" si="4"/>
        <v>0</v>
      </c>
      <c r="O44" s="266">
        <f t="shared" si="5"/>
        <v>0</v>
      </c>
      <c r="P44" s="370">
        <f t="shared" si="6"/>
        <v>0</v>
      </c>
      <c r="R44" s="266">
        <f t="shared" si="7"/>
        <v>0</v>
      </c>
      <c r="S44" s="370">
        <f t="shared" si="8"/>
        <v>0</v>
      </c>
      <c r="U44" s="266">
        <f t="shared" si="9"/>
        <v>0</v>
      </c>
      <c r="V44" s="370">
        <f t="shared" si="10"/>
        <v>0</v>
      </c>
      <c r="X44" s="266">
        <f t="shared" si="11"/>
        <v>0</v>
      </c>
      <c r="Y44" s="370">
        <f t="shared" si="12"/>
        <v>0</v>
      </c>
      <c r="AA44" s="266">
        <f t="shared" si="13"/>
        <v>0</v>
      </c>
      <c r="AB44" s="370">
        <f t="shared" si="14"/>
        <v>0</v>
      </c>
      <c r="AD44" s="266">
        <f t="shared" si="15"/>
        <v>0</v>
      </c>
      <c r="AE44" s="370">
        <f t="shared" si="16"/>
        <v>0</v>
      </c>
      <c r="AG44" s="266">
        <f t="shared" si="17"/>
        <v>0</v>
      </c>
      <c r="AH44" s="370">
        <f t="shared" si="18"/>
        <v>0</v>
      </c>
      <c r="AJ44" s="266">
        <f t="shared" si="19"/>
        <v>0</v>
      </c>
      <c r="AK44" s="370">
        <f t="shared" si="20"/>
        <v>0</v>
      </c>
      <c r="AM44" s="266">
        <f t="shared" si="21"/>
        <v>0</v>
      </c>
      <c r="AN44" s="370">
        <f t="shared" si="22"/>
        <v>0</v>
      </c>
      <c r="AP44" s="266">
        <f t="shared" si="23"/>
        <v>0</v>
      </c>
      <c r="AQ44" s="370">
        <f t="shared" si="24"/>
        <v>0</v>
      </c>
      <c r="AS44" s="266">
        <f t="shared" si="25"/>
        <v>0</v>
      </c>
      <c r="AT44" s="370">
        <f t="shared" si="26"/>
        <v>0</v>
      </c>
      <c r="AU44" s="349" t="str">
        <f>IF(C44="","",VLOOKUP(B44,apoio!P:S,4,0))</f>
        <v/>
      </c>
    </row>
    <row r="45" spans="1:47" ht="15" customHeight="1" x14ac:dyDescent="0.25">
      <c r="A45" s="367" t="str">
        <f>IF('1_geral'!D45="","",'1_geral'!A45)</f>
        <v/>
      </c>
      <c r="B45" s="368" t="str">
        <f>IF('1_geral'!G45="","",'1_geral'!G45)</f>
        <v/>
      </c>
      <c r="C45" s="368" t="str">
        <f>IF('1_geral'!D45="","",'1_geral'!D45)</f>
        <v/>
      </c>
      <c r="D45" s="349" t="str">
        <f>IF(C45="","",1/'3_pessoal'!C45)</f>
        <v/>
      </c>
      <c r="E45" s="351">
        <f>IF(C45="",0,'3_pessoal'!FG45)</f>
        <v>0</v>
      </c>
      <c r="F45" s="369">
        <f>IF(C45="",0,'3_pessoal'!FI45)</f>
        <v>0</v>
      </c>
      <c r="G45" s="351">
        <f t="shared" si="0"/>
        <v>0</v>
      </c>
      <c r="I45" s="351">
        <f t="shared" si="1"/>
        <v>0</v>
      </c>
      <c r="J45" s="351">
        <f t="shared" si="2"/>
        <v>0</v>
      </c>
      <c r="L45" s="351">
        <f t="shared" si="3"/>
        <v>0</v>
      </c>
      <c r="M45" s="369">
        <f t="shared" si="4"/>
        <v>0</v>
      </c>
      <c r="O45" s="351">
        <f t="shared" si="5"/>
        <v>0</v>
      </c>
      <c r="P45" s="369">
        <f t="shared" si="6"/>
        <v>0</v>
      </c>
      <c r="R45" s="351">
        <f t="shared" si="7"/>
        <v>0</v>
      </c>
      <c r="S45" s="369">
        <f t="shared" si="8"/>
        <v>0</v>
      </c>
      <c r="U45" s="351">
        <f t="shared" si="9"/>
        <v>0</v>
      </c>
      <c r="V45" s="369">
        <f t="shared" si="10"/>
        <v>0</v>
      </c>
      <c r="X45" s="351">
        <f t="shared" si="11"/>
        <v>0</v>
      </c>
      <c r="Y45" s="369">
        <f t="shared" si="12"/>
        <v>0</v>
      </c>
      <c r="AA45" s="351">
        <f t="shared" si="13"/>
        <v>0</v>
      </c>
      <c r="AB45" s="369">
        <f t="shared" si="14"/>
        <v>0</v>
      </c>
      <c r="AD45" s="351">
        <f t="shared" si="15"/>
        <v>0</v>
      </c>
      <c r="AE45" s="369">
        <f t="shared" si="16"/>
        <v>0</v>
      </c>
      <c r="AG45" s="351">
        <f t="shared" si="17"/>
        <v>0</v>
      </c>
      <c r="AH45" s="369">
        <f t="shared" si="18"/>
        <v>0</v>
      </c>
      <c r="AJ45" s="351">
        <f t="shared" si="19"/>
        <v>0</v>
      </c>
      <c r="AK45" s="369">
        <f t="shared" si="20"/>
        <v>0</v>
      </c>
      <c r="AM45" s="351">
        <f t="shared" si="21"/>
        <v>0</v>
      </c>
      <c r="AN45" s="369">
        <f t="shared" si="22"/>
        <v>0</v>
      </c>
      <c r="AP45" s="351">
        <f t="shared" si="23"/>
        <v>0</v>
      </c>
      <c r="AQ45" s="369">
        <f t="shared" si="24"/>
        <v>0</v>
      </c>
      <c r="AS45" s="351">
        <f t="shared" si="25"/>
        <v>0</v>
      </c>
      <c r="AT45" s="369">
        <f t="shared" si="26"/>
        <v>0</v>
      </c>
      <c r="AU45" s="349" t="str">
        <f>IF(C45="","",VLOOKUP(B45,apoio!P:S,4,0))</f>
        <v/>
      </c>
    </row>
    <row r="46" spans="1:47" ht="15" customHeight="1" x14ac:dyDescent="0.25">
      <c r="A46" s="364" t="str">
        <f>IF('1_geral'!D46="","",'1_geral'!A46)</f>
        <v/>
      </c>
      <c r="B46" s="365" t="str">
        <f>IF('1_geral'!G46="","",'1_geral'!G46)</f>
        <v/>
      </c>
      <c r="C46" s="365" t="str">
        <f>IF('1_geral'!D46="","",'1_geral'!D46)</f>
        <v/>
      </c>
      <c r="D46" s="349" t="str">
        <f>IF(C46="","",1/'3_pessoal'!C46)</f>
        <v/>
      </c>
      <c r="E46" s="266">
        <f>IF(C46="",0,'3_pessoal'!FG46)</f>
        <v>0</v>
      </c>
      <c r="F46" s="370">
        <f>IF(C46="",0,'3_pessoal'!FI46)</f>
        <v>0</v>
      </c>
      <c r="G46" s="266">
        <f t="shared" si="0"/>
        <v>0</v>
      </c>
      <c r="I46" s="266">
        <f t="shared" si="1"/>
        <v>0</v>
      </c>
      <c r="J46" s="296">
        <f t="shared" si="2"/>
        <v>0</v>
      </c>
      <c r="L46" s="266">
        <f t="shared" si="3"/>
        <v>0</v>
      </c>
      <c r="M46" s="370">
        <f t="shared" si="4"/>
        <v>0</v>
      </c>
      <c r="O46" s="266">
        <f t="shared" si="5"/>
        <v>0</v>
      </c>
      <c r="P46" s="370">
        <f t="shared" si="6"/>
        <v>0</v>
      </c>
      <c r="R46" s="266">
        <f t="shared" si="7"/>
        <v>0</v>
      </c>
      <c r="S46" s="370">
        <f t="shared" si="8"/>
        <v>0</v>
      </c>
      <c r="U46" s="266">
        <f t="shared" si="9"/>
        <v>0</v>
      </c>
      <c r="V46" s="370">
        <f t="shared" si="10"/>
        <v>0</v>
      </c>
      <c r="X46" s="266">
        <f t="shared" si="11"/>
        <v>0</v>
      </c>
      <c r="Y46" s="370">
        <f t="shared" si="12"/>
        <v>0</v>
      </c>
      <c r="AA46" s="266">
        <f t="shared" si="13"/>
        <v>0</v>
      </c>
      <c r="AB46" s="370">
        <f t="shared" si="14"/>
        <v>0</v>
      </c>
      <c r="AD46" s="266">
        <f t="shared" si="15"/>
        <v>0</v>
      </c>
      <c r="AE46" s="370">
        <f t="shared" si="16"/>
        <v>0</v>
      </c>
      <c r="AG46" s="266">
        <f t="shared" si="17"/>
        <v>0</v>
      </c>
      <c r="AH46" s="370">
        <f t="shared" si="18"/>
        <v>0</v>
      </c>
      <c r="AJ46" s="266">
        <f t="shared" si="19"/>
        <v>0</v>
      </c>
      <c r="AK46" s="370">
        <f t="shared" si="20"/>
        <v>0</v>
      </c>
      <c r="AM46" s="266">
        <f t="shared" si="21"/>
        <v>0</v>
      </c>
      <c r="AN46" s="370">
        <f t="shared" si="22"/>
        <v>0</v>
      </c>
      <c r="AP46" s="266">
        <f t="shared" si="23"/>
        <v>0</v>
      </c>
      <c r="AQ46" s="370">
        <f t="shared" si="24"/>
        <v>0</v>
      </c>
      <c r="AS46" s="266">
        <f t="shared" si="25"/>
        <v>0</v>
      </c>
      <c r="AT46" s="370">
        <f t="shared" si="26"/>
        <v>0</v>
      </c>
      <c r="AU46" s="349" t="str">
        <f>IF(C46="","",VLOOKUP(B46,apoio!P:S,4,0))</f>
        <v/>
      </c>
    </row>
    <row r="47" spans="1:47" ht="15" customHeight="1" x14ac:dyDescent="0.25">
      <c r="A47" s="367" t="str">
        <f>IF('1_geral'!D47="","",'1_geral'!A47)</f>
        <v/>
      </c>
      <c r="B47" s="368" t="str">
        <f>IF('1_geral'!G47="","",'1_geral'!G47)</f>
        <v/>
      </c>
      <c r="C47" s="368" t="str">
        <f>IF('1_geral'!D47="","",'1_geral'!D47)</f>
        <v/>
      </c>
      <c r="D47" s="349" t="str">
        <f>IF(C47="","",1/'3_pessoal'!C47)</f>
        <v/>
      </c>
      <c r="E47" s="351">
        <f>IF(C47="",0,'3_pessoal'!FG47)</f>
        <v>0</v>
      </c>
      <c r="F47" s="369">
        <f>IF(C47="",0,'3_pessoal'!FI47)</f>
        <v>0</v>
      </c>
      <c r="G47" s="351">
        <f t="shared" si="0"/>
        <v>0</v>
      </c>
      <c r="I47" s="351">
        <f t="shared" si="1"/>
        <v>0</v>
      </c>
      <c r="J47" s="351">
        <f t="shared" si="2"/>
        <v>0</v>
      </c>
      <c r="L47" s="351">
        <f t="shared" si="3"/>
        <v>0</v>
      </c>
      <c r="M47" s="369">
        <f t="shared" si="4"/>
        <v>0</v>
      </c>
      <c r="O47" s="351">
        <f t="shared" si="5"/>
        <v>0</v>
      </c>
      <c r="P47" s="369">
        <f t="shared" si="6"/>
        <v>0</v>
      </c>
      <c r="R47" s="351">
        <f t="shared" si="7"/>
        <v>0</v>
      </c>
      <c r="S47" s="369">
        <f t="shared" si="8"/>
        <v>0</v>
      </c>
      <c r="U47" s="351">
        <f t="shared" si="9"/>
        <v>0</v>
      </c>
      <c r="V47" s="369">
        <f t="shared" si="10"/>
        <v>0</v>
      </c>
      <c r="X47" s="351">
        <f t="shared" si="11"/>
        <v>0</v>
      </c>
      <c r="Y47" s="369">
        <f t="shared" si="12"/>
        <v>0</v>
      </c>
      <c r="AA47" s="351">
        <f t="shared" si="13"/>
        <v>0</v>
      </c>
      <c r="AB47" s="369">
        <f t="shared" si="14"/>
        <v>0</v>
      </c>
      <c r="AD47" s="351">
        <f t="shared" si="15"/>
        <v>0</v>
      </c>
      <c r="AE47" s="369">
        <f t="shared" si="16"/>
        <v>0</v>
      </c>
      <c r="AG47" s="351">
        <f t="shared" si="17"/>
        <v>0</v>
      </c>
      <c r="AH47" s="369">
        <f t="shared" si="18"/>
        <v>0</v>
      </c>
      <c r="AJ47" s="351">
        <f t="shared" si="19"/>
        <v>0</v>
      </c>
      <c r="AK47" s="369">
        <f t="shared" si="20"/>
        <v>0</v>
      </c>
      <c r="AM47" s="351">
        <f t="shared" si="21"/>
        <v>0</v>
      </c>
      <c r="AN47" s="369">
        <f t="shared" si="22"/>
        <v>0</v>
      </c>
      <c r="AP47" s="351">
        <f t="shared" si="23"/>
        <v>0</v>
      </c>
      <c r="AQ47" s="369">
        <f t="shared" si="24"/>
        <v>0</v>
      </c>
      <c r="AS47" s="351">
        <f t="shared" si="25"/>
        <v>0</v>
      </c>
      <c r="AT47" s="369">
        <f t="shared" si="26"/>
        <v>0</v>
      </c>
      <c r="AU47" s="349" t="str">
        <f>IF(C47="","",VLOOKUP(B47,apoio!P:S,4,0))</f>
        <v/>
      </c>
    </row>
    <row r="48" spans="1:47" ht="15" customHeight="1" x14ac:dyDescent="0.25">
      <c r="A48" s="364" t="str">
        <f>IF('1_geral'!D48="","",'1_geral'!A48)</f>
        <v/>
      </c>
      <c r="B48" s="365" t="str">
        <f>IF('1_geral'!G48="","",'1_geral'!G48)</f>
        <v/>
      </c>
      <c r="C48" s="365" t="str">
        <f>IF('1_geral'!D48="","",'1_geral'!D48)</f>
        <v/>
      </c>
      <c r="D48" s="349" t="str">
        <f>IF(C48="","",1/'3_pessoal'!C48)</f>
        <v/>
      </c>
      <c r="E48" s="266">
        <f>IF(C48="",0,'3_pessoal'!FG48)</f>
        <v>0</v>
      </c>
      <c r="F48" s="370">
        <f>IF(C48="",0,'3_pessoal'!FI48)</f>
        <v>0</v>
      </c>
      <c r="G48" s="266">
        <f t="shared" si="0"/>
        <v>0</v>
      </c>
      <c r="I48" s="266">
        <f t="shared" si="1"/>
        <v>0</v>
      </c>
      <c r="J48" s="296">
        <f t="shared" si="2"/>
        <v>0</v>
      </c>
      <c r="L48" s="266">
        <f t="shared" si="3"/>
        <v>0</v>
      </c>
      <c r="M48" s="370">
        <f t="shared" si="4"/>
        <v>0</v>
      </c>
      <c r="O48" s="266">
        <f t="shared" si="5"/>
        <v>0</v>
      </c>
      <c r="P48" s="370">
        <f t="shared" si="6"/>
        <v>0</v>
      </c>
      <c r="R48" s="266">
        <f t="shared" si="7"/>
        <v>0</v>
      </c>
      <c r="S48" s="370">
        <f t="shared" si="8"/>
        <v>0</v>
      </c>
      <c r="U48" s="266">
        <f t="shared" si="9"/>
        <v>0</v>
      </c>
      <c r="V48" s="370">
        <f t="shared" si="10"/>
        <v>0</v>
      </c>
      <c r="X48" s="266">
        <f t="shared" si="11"/>
        <v>0</v>
      </c>
      <c r="Y48" s="370">
        <f t="shared" si="12"/>
        <v>0</v>
      </c>
      <c r="AA48" s="266">
        <f t="shared" si="13"/>
        <v>0</v>
      </c>
      <c r="AB48" s="370">
        <f t="shared" si="14"/>
        <v>0</v>
      </c>
      <c r="AD48" s="266">
        <f t="shared" si="15"/>
        <v>0</v>
      </c>
      <c r="AE48" s="370">
        <f t="shared" si="16"/>
        <v>0</v>
      </c>
      <c r="AG48" s="266">
        <f t="shared" si="17"/>
        <v>0</v>
      </c>
      <c r="AH48" s="370">
        <f t="shared" si="18"/>
        <v>0</v>
      </c>
      <c r="AJ48" s="266">
        <f t="shared" si="19"/>
        <v>0</v>
      </c>
      <c r="AK48" s="370">
        <f t="shared" si="20"/>
        <v>0</v>
      </c>
      <c r="AM48" s="266">
        <f t="shared" si="21"/>
        <v>0</v>
      </c>
      <c r="AN48" s="370">
        <f t="shared" si="22"/>
        <v>0</v>
      </c>
      <c r="AP48" s="266">
        <f t="shared" si="23"/>
        <v>0</v>
      </c>
      <c r="AQ48" s="370">
        <f t="shared" si="24"/>
        <v>0</v>
      </c>
      <c r="AS48" s="266">
        <f t="shared" si="25"/>
        <v>0</v>
      </c>
      <c r="AT48" s="370">
        <f t="shared" si="26"/>
        <v>0</v>
      </c>
      <c r="AU48" s="349" t="str">
        <f>IF(C48="","",VLOOKUP(B48,apoio!P:S,4,0))</f>
        <v/>
      </c>
    </row>
    <row r="49" spans="1:47" ht="15" customHeight="1" x14ac:dyDescent="0.25">
      <c r="A49" s="367" t="str">
        <f>IF('1_geral'!D49="","",'1_geral'!A49)</f>
        <v/>
      </c>
      <c r="B49" s="368" t="str">
        <f>IF('1_geral'!G49="","",'1_geral'!G49)</f>
        <v/>
      </c>
      <c r="C49" s="368" t="str">
        <f>IF('1_geral'!D49="","",'1_geral'!D49)</f>
        <v/>
      </c>
      <c r="D49" s="349" t="str">
        <f>IF(C49="","",1/'3_pessoal'!C49)</f>
        <v/>
      </c>
      <c r="E49" s="351">
        <f>IF(C49="",0,'3_pessoal'!FG49)</f>
        <v>0</v>
      </c>
      <c r="F49" s="369">
        <f>IF(C49="",0,'3_pessoal'!FI49)</f>
        <v>0</v>
      </c>
      <c r="G49" s="351">
        <f t="shared" si="0"/>
        <v>0</v>
      </c>
      <c r="I49" s="351">
        <f t="shared" si="1"/>
        <v>0</v>
      </c>
      <c r="J49" s="351">
        <f t="shared" si="2"/>
        <v>0</v>
      </c>
      <c r="L49" s="351">
        <f t="shared" si="3"/>
        <v>0</v>
      </c>
      <c r="M49" s="369">
        <f t="shared" si="4"/>
        <v>0</v>
      </c>
      <c r="O49" s="351">
        <f t="shared" si="5"/>
        <v>0</v>
      </c>
      <c r="P49" s="369">
        <f t="shared" si="6"/>
        <v>0</v>
      </c>
      <c r="R49" s="351">
        <f t="shared" si="7"/>
        <v>0</v>
      </c>
      <c r="S49" s="369">
        <f t="shared" si="8"/>
        <v>0</v>
      </c>
      <c r="U49" s="351">
        <f t="shared" si="9"/>
        <v>0</v>
      </c>
      <c r="V49" s="369">
        <f t="shared" si="10"/>
        <v>0</v>
      </c>
      <c r="X49" s="351">
        <f t="shared" si="11"/>
        <v>0</v>
      </c>
      <c r="Y49" s="369">
        <f t="shared" si="12"/>
        <v>0</v>
      </c>
      <c r="AA49" s="351">
        <f t="shared" si="13"/>
        <v>0</v>
      </c>
      <c r="AB49" s="369">
        <f t="shared" si="14"/>
        <v>0</v>
      </c>
      <c r="AD49" s="351">
        <f t="shared" si="15"/>
        <v>0</v>
      </c>
      <c r="AE49" s="369">
        <f t="shared" si="16"/>
        <v>0</v>
      </c>
      <c r="AG49" s="351">
        <f t="shared" si="17"/>
        <v>0</v>
      </c>
      <c r="AH49" s="369">
        <f t="shared" si="18"/>
        <v>0</v>
      </c>
      <c r="AJ49" s="351">
        <f t="shared" si="19"/>
        <v>0</v>
      </c>
      <c r="AK49" s="369">
        <f t="shared" si="20"/>
        <v>0</v>
      </c>
      <c r="AM49" s="351">
        <f t="shared" si="21"/>
        <v>0</v>
      </c>
      <c r="AN49" s="369">
        <f t="shared" si="22"/>
        <v>0</v>
      </c>
      <c r="AP49" s="351">
        <f t="shared" si="23"/>
        <v>0</v>
      </c>
      <c r="AQ49" s="369">
        <f t="shared" si="24"/>
        <v>0</v>
      </c>
      <c r="AS49" s="351">
        <f t="shared" si="25"/>
        <v>0</v>
      </c>
      <c r="AT49" s="369">
        <f t="shared" si="26"/>
        <v>0</v>
      </c>
      <c r="AU49" s="349" t="str">
        <f>IF(C49="","",VLOOKUP(B49,apoio!P:S,4,0))</f>
        <v/>
      </c>
    </row>
    <row r="50" spans="1:47" ht="15" customHeight="1" x14ac:dyDescent="0.25">
      <c r="A50" s="364" t="str">
        <f>IF('1_geral'!D50="","",'1_geral'!A50)</f>
        <v/>
      </c>
      <c r="B50" s="365" t="str">
        <f>IF('1_geral'!G50="","",'1_geral'!G50)</f>
        <v/>
      </c>
      <c r="C50" s="365" t="str">
        <f>IF('1_geral'!D50="","",'1_geral'!D50)</f>
        <v/>
      </c>
      <c r="D50" s="349" t="str">
        <f>IF(C50="","",1/'3_pessoal'!C50)</f>
        <v/>
      </c>
      <c r="E50" s="266">
        <f>IF(C50="",0,'3_pessoal'!FG50)</f>
        <v>0</v>
      </c>
      <c r="F50" s="370">
        <f>IF(C50="",0,'3_pessoal'!FI50)</f>
        <v>0</v>
      </c>
      <c r="G50" s="266">
        <f t="shared" si="0"/>
        <v>0</v>
      </c>
      <c r="I50" s="266">
        <f t="shared" si="1"/>
        <v>0</v>
      </c>
      <c r="J50" s="296">
        <f t="shared" si="2"/>
        <v>0</v>
      </c>
      <c r="L50" s="266">
        <f t="shared" si="3"/>
        <v>0</v>
      </c>
      <c r="M50" s="370">
        <f t="shared" si="4"/>
        <v>0</v>
      </c>
      <c r="O50" s="266">
        <f t="shared" si="5"/>
        <v>0</v>
      </c>
      <c r="P50" s="370">
        <f t="shared" si="6"/>
        <v>0</v>
      </c>
      <c r="R50" s="266">
        <f t="shared" si="7"/>
        <v>0</v>
      </c>
      <c r="S50" s="370">
        <f t="shared" si="8"/>
        <v>0</v>
      </c>
      <c r="U50" s="266">
        <f t="shared" si="9"/>
        <v>0</v>
      </c>
      <c r="V50" s="370">
        <f t="shared" si="10"/>
        <v>0</v>
      </c>
      <c r="X50" s="266">
        <f t="shared" si="11"/>
        <v>0</v>
      </c>
      <c r="Y50" s="370">
        <f t="shared" si="12"/>
        <v>0</v>
      </c>
      <c r="AA50" s="266">
        <f t="shared" si="13"/>
        <v>0</v>
      </c>
      <c r="AB50" s="370">
        <f t="shared" si="14"/>
        <v>0</v>
      </c>
      <c r="AD50" s="266">
        <f t="shared" si="15"/>
        <v>0</v>
      </c>
      <c r="AE50" s="370">
        <f t="shared" si="16"/>
        <v>0</v>
      </c>
      <c r="AG50" s="266">
        <f t="shared" si="17"/>
        <v>0</v>
      </c>
      <c r="AH50" s="370">
        <f t="shared" si="18"/>
        <v>0</v>
      </c>
      <c r="AJ50" s="266">
        <f t="shared" si="19"/>
        <v>0</v>
      </c>
      <c r="AK50" s="370">
        <f t="shared" si="20"/>
        <v>0</v>
      </c>
      <c r="AM50" s="266">
        <f t="shared" si="21"/>
        <v>0</v>
      </c>
      <c r="AN50" s="370">
        <f t="shared" si="22"/>
        <v>0</v>
      </c>
      <c r="AP50" s="266">
        <f t="shared" si="23"/>
        <v>0</v>
      </c>
      <c r="AQ50" s="370">
        <f t="shared" si="24"/>
        <v>0</v>
      </c>
      <c r="AS50" s="266">
        <f t="shared" si="25"/>
        <v>0</v>
      </c>
      <c r="AT50" s="370">
        <f t="shared" si="26"/>
        <v>0</v>
      </c>
      <c r="AU50" s="349" t="str">
        <f>IF(C50="","",VLOOKUP(B50,apoio!P:S,4,0))</f>
        <v/>
      </c>
    </row>
    <row r="51" spans="1:47" ht="15" customHeight="1" x14ac:dyDescent="0.25">
      <c r="A51" s="367" t="str">
        <f>IF('1_geral'!D51="","",'1_geral'!A51)</f>
        <v/>
      </c>
      <c r="B51" s="368" t="str">
        <f>IF('1_geral'!G51="","",'1_geral'!G51)</f>
        <v/>
      </c>
      <c r="C51" s="368" t="str">
        <f>IF('1_geral'!D51="","",'1_geral'!D51)</f>
        <v/>
      </c>
      <c r="D51" s="349" t="str">
        <f>IF(C51="","",1/'3_pessoal'!C51)</f>
        <v/>
      </c>
      <c r="E51" s="351">
        <f>IF(C51="",0,'3_pessoal'!FG51)</f>
        <v>0</v>
      </c>
      <c r="F51" s="369">
        <f>IF(C51="",0,'3_pessoal'!FI51)</f>
        <v>0</v>
      </c>
      <c r="G51" s="351">
        <f t="shared" si="0"/>
        <v>0</v>
      </c>
      <c r="I51" s="351">
        <f t="shared" si="1"/>
        <v>0</v>
      </c>
      <c r="J51" s="351">
        <f t="shared" si="2"/>
        <v>0</v>
      </c>
      <c r="L51" s="351">
        <f t="shared" si="3"/>
        <v>0</v>
      </c>
      <c r="M51" s="369">
        <f t="shared" si="4"/>
        <v>0</v>
      </c>
      <c r="O51" s="351">
        <f t="shared" si="5"/>
        <v>0</v>
      </c>
      <c r="P51" s="369">
        <f t="shared" si="6"/>
        <v>0</v>
      </c>
      <c r="R51" s="351">
        <f t="shared" si="7"/>
        <v>0</v>
      </c>
      <c r="S51" s="369">
        <f t="shared" si="8"/>
        <v>0</v>
      </c>
      <c r="U51" s="351">
        <f t="shared" si="9"/>
        <v>0</v>
      </c>
      <c r="V51" s="369">
        <f t="shared" si="10"/>
        <v>0</v>
      </c>
      <c r="X51" s="351">
        <f t="shared" si="11"/>
        <v>0</v>
      </c>
      <c r="Y51" s="369">
        <f t="shared" si="12"/>
        <v>0</v>
      </c>
      <c r="AA51" s="351">
        <f t="shared" si="13"/>
        <v>0</v>
      </c>
      <c r="AB51" s="369">
        <f t="shared" si="14"/>
        <v>0</v>
      </c>
      <c r="AD51" s="351">
        <f t="shared" si="15"/>
        <v>0</v>
      </c>
      <c r="AE51" s="369">
        <f t="shared" si="16"/>
        <v>0</v>
      </c>
      <c r="AG51" s="351">
        <f t="shared" si="17"/>
        <v>0</v>
      </c>
      <c r="AH51" s="369">
        <f t="shared" si="18"/>
        <v>0</v>
      </c>
      <c r="AJ51" s="351">
        <f t="shared" si="19"/>
        <v>0</v>
      </c>
      <c r="AK51" s="369">
        <f t="shared" si="20"/>
        <v>0</v>
      </c>
      <c r="AM51" s="351">
        <f t="shared" si="21"/>
        <v>0</v>
      </c>
      <c r="AN51" s="369">
        <f t="shared" si="22"/>
        <v>0</v>
      </c>
      <c r="AP51" s="351">
        <f t="shared" si="23"/>
        <v>0</v>
      </c>
      <c r="AQ51" s="369">
        <f t="shared" si="24"/>
        <v>0</v>
      </c>
      <c r="AS51" s="351">
        <f t="shared" si="25"/>
        <v>0</v>
      </c>
      <c r="AT51" s="369">
        <f t="shared" si="26"/>
        <v>0</v>
      </c>
      <c r="AU51" s="349" t="str">
        <f>IF(C51="","",VLOOKUP(B51,apoio!P:S,4,0))</f>
        <v/>
      </c>
    </row>
    <row r="52" spans="1:47" ht="15" customHeight="1" x14ac:dyDescent="0.25">
      <c r="A52" s="364" t="str">
        <f>IF('1_geral'!D52="","",'1_geral'!A52)</f>
        <v/>
      </c>
      <c r="B52" s="365" t="str">
        <f>IF('1_geral'!G52="","",'1_geral'!G52)</f>
        <v/>
      </c>
      <c r="C52" s="365" t="str">
        <f>IF('1_geral'!D52="","",'1_geral'!D52)</f>
        <v/>
      </c>
      <c r="D52" s="349" t="str">
        <f>IF(C52="","",1/'3_pessoal'!C52)</f>
        <v/>
      </c>
      <c r="E52" s="266">
        <f>IF(C52="",0,'3_pessoal'!FG52)</f>
        <v>0</v>
      </c>
      <c r="F52" s="370">
        <f>IF(C52="",0,'3_pessoal'!FI52)</f>
        <v>0</v>
      </c>
      <c r="G52" s="266">
        <f t="shared" si="0"/>
        <v>0</v>
      </c>
      <c r="I52" s="266">
        <f t="shared" si="1"/>
        <v>0</v>
      </c>
      <c r="J52" s="296">
        <f t="shared" si="2"/>
        <v>0</v>
      </c>
      <c r="L52" s="266">
        <f t="shared" si="3"/>
        <v>0</v>
      </c>
      <c r="M52" s="370">
        <f t="shared" si="4"/>
        <v>0</v>
      </c>
      <c r="O52" s="266">
        <f t="shared" si="5"/>
        <v>0</v>
      </c>
      <c r="P52" s="370">
        <f t="shared" si="6"/>
        <v>0</v>
      </c>
      <c r="R52" s="266">
        <f t="shared" si="7"/>
        <v>0</v>
      </c>
      <c r="S52" s="370">
        <f t="shared" si="8"/>
        <v>0</v>
      </c>
      <c r="U52" s="266">
        <f t="shared" si="9"/>
        <v>0</v>
      </c>
      <c r="V52" s="370">
        <f t="shared" si="10"/>
        <v>0</v>
      </c>
      <c r="X52" s="266">
        <f t="shared" si="11"/>
        <v>0</v>
      </c>
      <c r="Y52" s="370">
        <f t="shared" si="12"/>
        <v>0</v>
      </c>
      <c r="AA52" s="266">
        <f t="shared" si="13"/>
        <v>0</v>
      </c>
      <c r="AB52" s="370">
        <f t="shared" si="14"/>
        <v>0</v>
      </c>
      <c r="AD52" s="266">
        <f t="shared" si="15"/>
        <v>0</v>
      </c>
      <c r="AE52" s="370">
        <f t="shared" si="16"/>
        <v>0</v>
      </c>
      <c r="AG52" s="266">
        <f t="shared" si="17"/>
        <v>0</v>
      </c>
      <c r="AH52" s="370">
        <f t="shared" si="18"/>
        <v>0</v>
      </c>
      <c r="AJ52" s="266">
        <f t="shared" si="19"/>
        <v>0</v>
      </c>
      <c r="AK52" s="370">
        <f t="shared" si="20"/>
        <v>0</v>
      </c>
      <c r="AM52" s="266">
        <f t="shared" si="21"/>
        <v>0</v>
      </c>
      <c r="AN52" s="370">
        <f t="shared" si="22"/>
        <v>0</v>
      </c>
      <c r="AP52" s="266">
        <f t="shared" si="23"/>
        <v>0</v>
      </c>
      <c r="AQ52" s="370">
        <f t="shared" si="24"/>
        <v>0</v>
      </c>
      <c r="AS52" s="266">
        <f t="shared" si="25"/>
        <v>0</v>
      </c>
      <c r="AT52" s="370">
        <f t="shared" si="26"/>
        <v>0</v>
      </c>
      <c r="AU52" s="349" t="str">
        <f>IF(C52="","",VLOOKUP(B52,apoio!P:S,4,0))</f>
        <v/>
      </c>
    </row>
    <row r="53" spans="1:47" ht="15" customHeight="1" x14ac:dyDescent="0.25">
      <c r="A53" s="367" t="str">
        <f>IF('1_geral'!D53="","",'1_geral'!A53)</f>
        <v/>
      </c>
      <c r="B53" s="368" t="str">
        <f>IF('1_geral'!G53="","",'1_geral'!G53)</f>
        <v/>
      </c>
      <c r="C53" s="368" t="str">
        <f>IF('1_geral'!D53="","",'1_geral'!D53)</f>
        <v/>
      </c>
      <c r="D53" s="349" t="str">
        <f>IF(C53="","",1/'3_pessoal'!C53)</f>
        <v/>
      </c>
      <c r="E53" s="351">
        <f>IF(C53="",0,'3_pessoal'!FG53)</f>
        <v>0</v>
      </c>
      <c r="F53" s="369">
        <f>IF(C53="",0,'3_pessoal'!FI53)</f>
        <v>0</v>
      </c>
      <c r="G53" s="351">
        <f t="shared" si="0"/>
        <v>0</v>
      </c>
      <c r="I53" s="351">
        <f t="shared" si="1"/>
        <v>0</v>
      </c>
      <c r="J53" s="351">
        <f t="shared" si="2"/>
        <v>0</v>
      </c>
      <c r="L53" s="351">
        <f t="shared" si="3"/>
        <v>0</v>
      </c>
      <c r="M53" s="369">
        <f t="shared" si="4"/>
        <v>0</v>
      </c>
      <c r="O53" s="351">
        <f t="shared" si="5"/>
        <v>0</v>
      </c>
      <c r="P53" s="369">
        <f t="shared" si="6"/>
        <v>0</v>
      </c>
      <c r="R53" s="351">
        <f t="shared" si="7"/>
        <v>0</v>
      </c>
      <c r="S53" s="369">
        <f t="shared" si="8"/>
        <v>0</v>
      </c>
      <c r="U53" s="351">
        <f t="shared" si="9"/>
        <v>0</v>
      </c>
      <c r="V53" s="369">
        <f t="shared" si="10"/>
        <v>0</v>
      </c>
      <c r="X53" s="351">
        <f t="shared" si="11"/>
        <v>0</v>
      </c>
      <c r="Y53" s="369">
        <f t="shared" si="12"/>
        <v>0</v>
      </c>
      <c r="AA53" s="351">
        <f t="shared" si="13"/>
        <v>0</v>
      </c>
      <c r="AB53" s="369">
        <f t="shared" si="14"/>
        <v>0</v>
      </c>
      <c r="AD53" s="351">
        <f t="shared" si="15"/>
        <v>0</v>
      </c>
      <c r="AE53" s="369">
        <f t="shared" si="16"/>
        <v>0</v>
      </c>
      <c r="AG53" s="351">
        <f t="shared" si="17"/>
        <v>0</v>
      </c>
      <c r="AH53" s="369">
        <f t="shared" si="18"/>
        <v>0</v>
      </c>
      <c r="AJ53" s="351">
        <f t="shared" si="19"/>
        <v>0</v>
      </c>
      <c r="AK53" s="369">
        <f t="shared" si="20"/>
        <v>0</v>
      </c>
      <c r="AM53" s="351">
        <f t="shared" si="21"/>
        <v>0</v>
      </c>
      <c r="AN53" s="369">
        <f t="shared" si="22"/>
        <v>0</v>
      </c>
      <c r="AP53" s="351">
        <f t="shared" si="23"/>
        <v>0</v>
      </c>
      <c r="AQ53" s="369">
        <f t="shared" si="24"/>
        <v>0</v>
      </c>
      <c r="AS53" s="351">
        <f t="shared" si="25"/>
        <v>0</v>
      </c>
      <c r="AT53" s="369">
        <f t="shared" si="26"/>
        <v>0</v>
      </c>
      <c r="AU53" s="349" t="str">
        <f>IF(C53="","",VLOOKUP(B53,apoio!P:S,4,0))</f>
        <v/>
      </c>
    </row>
    <row r="54" spans="1:47" ht="15" customHeight="1" x14ac:dyDescent="0.25">
      <c r="A54" s="364" t="str">
        <f>IF('1_geral'!D54="","",'1_geral'!A54)</f>
        <v/>
      </c>
      <c r="B54" s="365" t="str">
        <f>IF('1_geral'!G54="","",'1_geral'!G54)</f>
        <v/>
      </c>
      <c r="C54" s="365" t="str">
        <f>IF('1_geral'!D54="","",'1_geral'!D54)</f>
        <v/>
      </c>
      <c r="D54" s="349" t="str">
        <f>IF(C54="","",1/'3_pessoal'!C54)</f>
        <v/>
      </c>
      <c r="E54" s="266">
        <f>IF(C54="",0,'3_pessoal'!FG54)</f>
        <v>0</v>
      </c>
      <c r="F54" s="370">
        <f>IF(C54="",0,'3_pessoal'!FI54)</f>
        <v>0</v>
      </c>
      <c r="G54" s="266">
        <f t="shared" si="0"/>
        <v>0</v>
      </c>
      <c r="I54" s="266">
        <f t="shared" si="1"/>
        <v>0</v>
      </c>
      <c r="J54" s="296">
        <f t="shared" si="2"/>
        <v>0</v>
      </c>
      <c r="L54" s="266">
        <f t="shared" si="3"/>
        <v>0</v>
      </c>
      <c r="M54" s="370">
        <f t="shared" si="4"/>
        <v>0</v>
      </c>
      <c r="O54" s="266">
        <f t="shared" si="5"/>
        <v>0</v>
      </c>
      <c r="P54" s="370">
        <f t="shared" si="6"/>
        <v>0</v>
      </c>
      <c r="R54" s="266">
        <f t="shared" si="7"/>
        <v>0</v>
      </c>
      <c r="S54" s="370">
        <f t="shared" si="8"/>
        <v>0</v>
      </c>
      <c r="U54" s="266">
        <f t="shared" si="9"/>
        <v>0</v>
      </c>
      <c r="V54" s="370">
        <f t="shared" si="10"/>
        <v>0</v>
      </c>
      <c r="X54" s="266">
        <f t="shared" si="11"/>
        <v>0</v>
      </c>
      <c r="Y54" s="370">
        <f t="shared" si="12"/>
        <v>0</v>
      </c>
      <c r="AA54" s="266">
        <f t="shared" si="13"/>
        <v>0</v>
      </c>
      <c r="AB54" s="370">
        <f t="shared" si="14"/>
        <v>0</v>
      </c>
      <c r="AD54" s="266">
        <f t="shared" si="15"/>
        <v>0</v>
      </c>
      <c r="AE54" s="370">
        <f t="shared" si="16"/>
        <v>0</v>
      </c>
      <c r="AG54" s="266">
        <f t="shared" si="17"/>
        <v>0</v>
      </c>
      <c r="AH54" s="370">
        <f t="shared" si="18"/>
        <v>0</v>
      </c>
      <c r="AJ54" s="266">
        <f t="shared" si="19"/>
        <v>0</v>
      </c>
      <c r="AK54" s="370">
        <f t="shared" si="20"/>
        <v>0</v>
      </c>
      <c r="AM54" s="266">
        <f t="shared" si="21"/>
        <v>0</v>
      </c>
      <c r="AN54" s="370">
        <f t="shared" si="22"/>
        <v>0</v>
      </c>
      <c r="AP54" s="266">
        <f t="shared" si="23"/>
        <v>0</v>
      </c>
      <c r="AQ54" s="370">
        <f t="shared" si="24"/>
        <v>0</v>
      </c>
      <c r="AS54" s="266">
        <f t="shared" si="25"/>
        <v>0</v>
      </c>
      <c r="AT54" s="370">
        <f t="shared" si="26"/>
        <v>0</v>
      </c>
      <c r="AU54" s="349" t="str">
        <f>IF(C54="","",VLOOKUP(B54,apoio!P:S,4,0))</f>
        <v/>
      </c>
    </row>
    <row r="55" spans="1:47" ht="15" customHeight="1" x14ac:dyDescent="0.25">
      <c r="A55" s="367" t="str">
        <f>IF('1_geral'!D55="","",'1_geral'!A55)</f>
        <v/>
      </c>
      <c r="B55" s="368" t="str">
        <f>IF('1_geral'!G55="","",'1_geral'!G55)</f>
        <v/>
      </c>
      <c r="C55" s="368" t="str">
        <f>IF('1_geral'!D55="","",'1_geral'!D55)</f>
        <v/>
      </c>
      <c r="D55" s="349" t="str">
        <f>IF(C55="","",1/'3_pessoal'!C55)</f>
        <v/>
      </c>
      <c r="E55" s="351">
        <f>IF(C55="",0,'3_pessoal'!FG55)</f>
        <v>0</v>
      </c>
      <c r="F55" s="369">
        <f>IF(C55="",0,'3_pessoal'!FI55)</f>
        <v>0</v>
      </c>
      <c r="G55" s="351">
        <f t="shared" si="0"/>
        <v>0</v>
      </c>
      <c r="I55" s="351">
        <f t="shared" si="1"/>
        <v>0</v>
      </c>
      <c r="J55" s="351">
        <f t="shared" si="2"/>
        <v>0</v>
      </c>
      <c r="L55" s="351">
        <f t="shared" si="3"/>
        <v>0</v>
      </c>
      <c r="M55" s="369">
        <f t="shared" si="4"/>
        <v>0</v>
      </c>
      <c r="O55" s="351">
        <f t="shared" si="5"/>
        <v>0</v>
      </c>
      <c r="P55" s="369">
        <f t="shared" si="6"/>
        <v>0</v>
      </c>
      <c r="R55" s="351">
        <f t="shared" si="7"/>
        <v>0</v>
      </c>
      <c r="S55" s="369">
        <f t="shared" si="8"/>
        <v>0</v>
      </c>
      <c r="U55" s="351">
        <f t="shared" si="9"/>
        <v>0</v>
      </c>
      <c r="V55" s="369">
        <f t="shared" si="10"/>
        <v>0</v>
      </c>
      <c r="X55" s="351">
        <f t="shared" si="11"/>
        <v>0</v>
      </c>
      <c r="Y55" s="369">
        <f t="shared" si="12"/>
        <v>0</v>
      </c>
      <c r="AA55" s="351">
        <f t="shared" si="13"/>
        <v>0</v>
      </c>
      <c r="AB55" s="369">
        <f t="shared" si="14"/>
        <v>0</v>
      </c>
      <c r="AD55" s="351">
        <f t="shared" si="15"/>
        <v>0</v>
      </c>
      <c r="AE55" s="369">
        <f t="shared" si="16"/>
        <v>0</v>
      </c>
      <c r="AG55" s="351">
        <f t="shared" si="17"/>
        <v>0</v>
      </c>
      <c r="AH55" s="369">
        <f t="shared" si="18"/>
        <v>0</v>
      </c>
      <c r="AJ55" s="351">
        <f t="shared" si="19"/>
        <v>0</v>
      </c>
      <c r="AK55" s="369">
        <f t="shared" si="20"/>
        <v>0</v>
      </c>
      <c r="AM55" s="351">
        <f t="shared" si="21"/>
        <v>0</v>
      </c>
      <c r="AN55" s="369">
        <f t="shared" si="22"/>
        <v>0</v>
      </c>
      <c r="AP55" s="351">
        <f t="shared" si="23"/>
        <v>0</v>
      </c>
      <c r="AQ55" s="369">
        <f t="shared" si="24"/>
        <v>0</v>
      </c>
      <c r="AS55" s="351">
        <f t="shared" si="25"/>
        <v>0</v>
      </c>
      <c r="AT55" s="369">
        <f t="shared" si="26"/>
        <v>0</v>
      </c>
      <c r="AU55" s="349" t="str">
        <f>IF(C55="","",VLOOKUP(B55,apoio!P:S,4,0))</f>
        <v/>
      </c>
    </row>
    <row r="56" spans="1:47" ht="15" customHeight="1" x14ac:dyDescent="0.25">
      <c r="A56" s="364" t="str">
        <f>IF('1_geral'!D56="","",'1_geral'!A56)</f>
        <v/>
      </c>
      <c r="B56" s="365" t="str">
        <f>IF('1_geral'!G56="","",'1_geral'!G56)</f>
        <v/>
      </c>
      <c r="C56" s="365" t="str">
        <f>IF('1_geral'!D56="","",'1_geral'!D56)</f>
        <v/>
      </c>
      <c r="D56" s="349" t="str">
        <f>IF(C56="","",1/'3_pessoal'!C56)</f>
        <v/>
      </c>
      <c r="E56" s="266">
        <f>IF(C56="",0,'3_pessoal'!FG56)</f>
        <v>0</v>
      </c>
      <c r="F56" s="370">
        <f>IF(C56="",0,'3_pessoal'!FI56)</f>
        <v>0</v>
      </c>
      <c r="G56" s="266">
        <f t="shared" si="0"/>
        <v>0</v>
      </c>
      <c r="I56" s="266">
        <f t="shared" si="1"/>
        <v>0</v>
      </c>
      <c r="J56" s="296">
        <f t="shared" si="2"/>
        <v>0</v>
      </c>
      <c r="L56" s="266">
        <f t="shared" si="3"/>
        <v>0</v>
      </c>
      <c r="M56" s="370">
        <f t="shared" si="4"/>
        <v>0</v>
      </c>
      <c r="O56" s="266">
        <f t="shared" si="5"/>
        <v>0</v>
      </c>
      <c r="P56" s="370">
        <f t="shared" si="6"/>
        <v>0</v>
      </c>
      <c r="R56" s="266">
        <f t="shared" si="7"/>
        <v>0</v>
      </c>
      <c r="S56" s="370">
        <f t="shared" si="8"/>
        <v>0</v>
      </c>
      <c r="U56" s="266">
        <f t="shared" si="9"/>
        <v>0</v>
      </c>
      <c r="V56" s="370">
        <f t="shared" si="10"/>
        <v>0</v>
      </c>
      <c r="X56" s="266">
        <f t="shared" si="11"/>
        <v>0</v>
      </c>
      <c r="Y56" s="370">
        <f t="shared" si="12"/>
        <v>0</v>
      </c>
      <c r="AA56" s="266">
        <f t="shared" si="13"/>
        <v>0</v>
      </c>
      <c r="AB56" s="370">
        <f t="shared" si="14"/>
        <v>0</v>
      </c>
      <c r="AD56" s="266">
        <f t="shared" si="15"/>
        <v>0</v>
      </c>
      <c r="AE56" s="370">
        <f t="shared" si="16"/>
        <v>0</v>
      </c>
      <c r="AG56" s="266">
        <f t="shared" si="17"/>
        <v>0</v>
      </c>
      <c r="AH56" s="370">
        <f t="shared" si="18"/>
        <v>0</v>
      </c>
      <c r="AJ56" s="266">
        <f t="shared" si="19"/>
        <v>0</v>
      </c>
      <c r="AK56" s="370">
        <f t="shared" si="20"/>
        <v>0</v>
      </c>
      <c r="AM56" s="266">
        <f t="shared" si="21"/>
        <v>0</v>
      </c>
      <c r="AN56" s="370">
        <f t="shared" si="22"/>
        <v>0</v>
      </c>
      <c r="AP56" s="266">
        <f t="shared" si="23"/>
        <v>0</v>
      </c>
      <c r="AQ56" s="370">
        <f t="shared" si="24"/>
        <v>0</v>
      </c>
      <c r="AS56" s="266">
        <f t="shared" si="25"/>
        <v>0</v>
      </c>
      <c r="AT56" s="370">
        <f t="shared" si="26"/>
        <v>0</v>
      </c>
      <c r="AU56" s="349" t="str">
        <f>IF(C56="","",VLOOKUP(B56,apoio!P:S,4,0))</f>
        <v/>
      </c>
    </row>
    <row r="57" spans="1:47" ht="15" customHeight="1" x14ac:dyDescent="0.25">
      <c r="A57" s="367" t="str">
        <f>IF('1_geral'!D57="","",'1_geral'!A57)</f>
        <v/>
      </c>
      <c r="B57" s="368" t="str">
        <f>IF('1_geral'!G57="","",'1_geral'!G57)</f>
        <v/>
      </c>
      <c r="C57" s="368" t="str">
        <f>IF('1_geral'!D57="","",'1_geral'!D57)</f>
        <v/>
      </c>
      <c r="D57" s="349" t="str">
        <f>IF(C57="","",1/'3_pessoal'!C57)</f>
        <v/>
      </c>
      <c r="E57" s="351">
        <f>IF(C57="",0,'3_pessoal'!FG57)</f>
        <v>0</v>
      </c>
      <c r="F57" s="369">
        <f>IF(C57="",0,'3_pessoal'!FI57)</f>
        <v>0</v>
      </c>
      <c r="G57" s="351">
        <f t="shared" si="0"/>
        <v>0</v>
      </c>
      <c r="I57" s="351">
        <f t="shared" si="1"/>
        <v>0</v>
      </c>
      <c r="J57" s="351">
        <f t="shared" si="2"/>
        <v>0</v>
      </c>
      <c r="L57" s="351">
        <f t="shared" si="3"/>
        <v>0</v>
      </c>
      <c r="M57" s="369">
        <f t="shared" si="4"/>
        <v>0</v>
      </c>
      <c r="O57" s="351">
        <f t="shared" si="5"/>
        <v>0</v>
      </c>
      <c r="P57" s="369">
        <f t="shared" si="6"/>
        <v>0</v>
      </c>
      <c r="R57" s="351">
        <f t="shared" si="7"/>
        <v>0</v>
      </c>
      <c r="S57" s="369">
        <f t="shared" si="8"/>
        <v>0</v>
      </c>
      <c r="U57" s="351">
        <f t="shared" si="9"/>
        <v>0</v>
      </c>
      <c r="V57" s="369">
        <f t="shared" si="10"/>
        <v>0</v>
      </c>
      <c r="X57" s="351">
        <f t="shared" si="11"/>
        <v>0</v>
      </c>
      <c r="Y57" s="369">
        <f t="shared" si="12"/>
        <v>0</v>
      </c>
      <c r="AA57" s="351">
        <f t="shared" si="13"/>
        <v>0</v>
      </c>
      <c r="AB57" s="369">
        <f t="shared" si="14"/>
        <v>0</v>
      </c>
      <c r="AD57" s="351">
        <f t="shared" si="15"/>
        <v>0</v>
      </c>
      <c r="AE57" s="369">
        <f t="shared" si="16"/>
        <v>0</v>
      </c>
      <c r="AG57" s="351">
        <f t="shared" si="17"/>
        <v>0</v>
      </c>
      <c r="AH57" s="369">
        <f t="shared" si="18"/>
        <v>0</v>
      </c>
      <c r="AJ57" s="351">
        <f t="shared" si="19"/>
        <v>0</v>
      </c>
      <c r="AK57" s="369">
        <f t="shared" si="20"/>
        <v>0</v>
      </c>
      <c r="AM57" s="351">
        <f t="shared" si="21"/>
        <v>0</v>
      </c>
      <c r="AN57" s="369">
        <f t="shared" si="22"/>
        <v>0</v>
      </c>
      <c r="AP57" s="351">
        <f t="shared" si="23"/>
        <v>0</v>
      </c>
      <c r="AQ57" s="369">
        <f t="shared" si="24"/>
        <v>0</v>
      </c>
      <c r="AS57" s="351">
        <f t="shared" si="25"/>
        <v>0</v>
      </c>
      <c r="AT57" s="369">
        <f t="shared" si="26"/>
        <v>0</v>
      </c>
      <c r="AU57" s="349" t="str">
        <f>IF(C57="","",VLOOKUP(B57,apoio!P:S,4,0))</f>
        <v/>
      </c>
    </row>
    <row r="58" spans="1:47" ht="15" customHeight="1" x14ac:dyDescent="0.25">
      <c r="A58" s="364" t="str">
        <f>IF('1_geral'!D58="","",'1_geral'!A58)</f>
        <v/>
      </c>
      <c r="B58" s="365" t="str">
        <f>IF('1_geral'!G58="","",'1_geral'!G58)</f>
        <v/>
      </c>
      <c r="C58" s="365" t="str">
        <f>IF('1_geral'!D58="","",'1_geral'!D58)</f>
        <v/>
      </c>
      <c r="D58" s="349" t="str">
        <f>IF(C58="","",1/'3_pessoal'!C58)</f>
        <v/>
      </c>
      <c r="E58" s="266">
        <f>IF(C58="",0,'3_pessoal'!FG58)</f>
        <v>0</v>
      </c>
      <c r="F58" s="370">
        <f>IF(C58="",0,'3_pessoal'!FI58)</f>
        <v>0</v>
      </c>
      <c r="G58" s="266">
        <f t="shared" si="0"/>
        <v>0</v>
      </c>
      <c r="I58" s="266">
        <f t="shared" si="1"/>
        <v>0</v>
      </c>
      <c r="J58" s="296">
        <f t="shared" si="2"/>
        <v>0</v>
      </c>
      <c r="L58" s="266">
        <f t="shared" si="3"/>
        <v>0</v>
      </c>
      <c r="M58" s="370">
        <f t="shared" si="4"/>
        <v>0</v>
      </c>
      <c r="O58" s="266">
        <f t="shared" si="5"/>
        <v>0</v>
      </c>
      <c r="P58" s="370">
        <f t="shared" si="6"/>
        <v>0</v>
      </c>
      <c r="R58" s="266">
        <f t="shared" si="7"/>
        <v>0</v>
      </c>
      <c r="S58" s="370">
        <f t="shared" si="8"/>
        <v>0</v>
      </c>
      <c r="U58" s="266">
        <f t="shared" si="9"/>
        <v>0</v>
      </c>
      <c r="V58" s="370">
        <f t="shared" si="10"/>
        <v>0</v>
      </c>
      <c r="X58" s="266">
        <f t="shared" si="11"/>
        <v>0</v>
      </c>
      <c r="Y58" s="370">
        <f t="shared" si="12"/>
        <v>0</v>
      </c>
      <c r="AA58" s="266">
        <f t="shared" si="13"/>
        <v>0</v>
      </c>
      <c r="AB58" s="370">
        <f t="shared" si="14"/>
        <v>0</v>
      </c>
      <c r="AD58" s="266">
        <f t="shared" si="15"/>
        <v>0</v>
      </c>
      <c r="AE58" s="370">
        <f t="shared" si="16"/>
        <v>0</v>
      </c>
      <c r="AG58" s="266">
        <f t="shared" si="17"/>
        <v>0</v>
      </c>
      <c r="AH58" s="370">
        <f t="shared" si="18"/>
        <v>0</v>
      </c>
      <c r="AJ58" s="266">
        <f t="shared" si="19"/>
        <v>0</v>
      </c>
      <c r="AK58" s="370">
        <f t="shared" si="20"/>
        <v>0</v>
      </c>
      <c r="AM58" s="266">
        <f t="shared" si="21"/>
        <v>0</v>
      </c>
      <c r="AN58" s="370">
        <f t="shared" si="22"/>
        <v>0</v>
      </c>
      <c r="AP58" s="266">
        <f t="shared" si="23"/>
        <v>0</v>
      </c>
      <c r="AQ58" s="370">
        <f t="shared" si="24"/>
        <v>0</v>
      </c>
      <c r="AS58" s="266">
        <f t="shared" si="25"/>
        <v>0</v>
      </c>
      <c r="AT58" s="370">
        <f t="shared" si="26"/>
        <v>0</v>
      </c>
      <c r="AU58" s="349" t="str">
        <f>IF(C58="","",VLOOKUP(B58,apoio!P:S,4,0))</f>
        <v/>
      </c>
    </row>
    <row r="59" spans="1:47" ht="15" customHeight="1" x14ac:dyDescent="0.25">
      <c r="A59" s="371" t="str">
        <f>IF('1_geral'!D59="","",'1_geral'!A59)</f>
        <v/>
      </c>
      <c r="B59" s="372" t="str">
        <f>IF('1_geral'!G59="","",'1_geral'!G59)</f>
        <v/>
      </c>
      <c r="C59" s="372" t="str">
        <f>IF('1_geral'!D59="","",'1_geral'!D59)</f>
        <v/>
      </c>
      <c r="D59" s="354" t="str">
        <f>IF(C59="","",1/'3_pessoal'!C59)</f>
        <v/>
      </c>
      <c r="E59" s="355">
        <f>IF(C59="",0,'3_pessoal'!FG59)</f>
        <v>0</v>
      </c>
      <c r="F59" s="373">
        <f>IF(C59="",0,'3_pessoal'!FI59)</f>
        <v>0</v>
      </c>
      <c r="G59" s="355">
        <f t="shared" si="0"/>
        <v>0</v>
      </c>
      <c r="H59" s="352"/>
      <c r="I59" s="355">
        <f t="shared" si="1"/>
        <v>0</v>
      </c>
      <c r="J59" s="355">
        <f t="shared" si="2"/>
        <v>0</v>
      </c>
      <c r="K59" s="352"/>
      <c r="L59" s="355">
        <f t="shared" si="3"/>
        <v>0</v>
      </c>
      <c r="M59" s="373">
        <f t="shared" si="4"/>
        <v>0</v>
      </c>
      <c r="N59" s="352"/>
      <c r="O59" s="355">
        <f t="shared" si="5"/>
        <v>0</v>
      </c>
      <c r="P59" s="373">
        <f t="shared" si="6"/>
        <v>0</v>
      </c>
      <c r="Q59" s="352"/>
      <c r="R59" s="355">
        <f t="shared" si="7"/>
        <v>0</v>
      </c>
      <c r="S59" s="373">
        <f t="shared" si="8"/>
        <v>0</v>
      </c>
      <c r="T59" s="352"/>
      <c r="U59" s="355">
        <f t="shared" si="9"/>
        <v>0</v>
      </c>
      <c r="V59" s="373">
        <f t="shared" si="10"/>
        <v>0</v>
      </c>
      <c r="W59" s="352"/>
      <c r="X59" s="355">
        <f t="shared" si="11"/>
        <v>0</v>
      </c>
      <c r="Y59" s="373">
        <f t="shared" si="12"/>
        <v>0</v>
      </c>
      <c r="Z59" s="352"/>
      <c r="AA59" s="355">
        <f t="shared" si="13"/>
        <v>0</v>
      </c>
      <c r="AB59" s="373">
        <f t="shared" si="14"/>
        <v>0</v>
      </c>
      <c r="AC59" s="352"/>
      <c r="AD59" s="355">
        <f t="shared" si="15"/>
        <v>0</v>
      </c>
      <c r="AE59" s="373">
        <f t="shared" si="16"/>
        <v>0</v>
      </c>
      <c r="AF59" s="352"/>
      <c r="AG59" s="355">
        <f t="shared" si="17"/>
        <v>0</v>
      </c>
      <c r="AH59" s="373">
        <f t="shared" si="18"/>
        <v>0</v>
      </c>
      <c r="AI59" s="352"/>
      <c r="AJ59" s="355">
        <f t="shared" si="19"/>
        <v>0</v>
      </c>
      <c r="AK59" s="373">
        <f t="shared" si="20"/>
        <v>0</v>
      </c>
      <c r="AL59" s="352"/>
      <c r="AM59" s="355">
        <f t="shared" si="21"/>
        <v>0</v>
      </c>
      <c r="AN59" s="373">
        <f t="shared" si="22"/>
        <v>0</v>
      </c>
      <c r="AO59" s="352"/>
      <c r="AP59" s="355">
        <f t="shared" si="23"/>
        <v>0</v>
      </c>
      <c r="AQ59" s="373">
        <f t="shared" si="24"/>
        <v>0</v>
      </c>
      <c r="AR59" s="352"/>
      <c r="AS59" s="355">
        <f t="shared" si="25"/>
        <v>0</v>
      </c>
      <c r="AT59" s="373">
        <f t="shared" si="26"/>
        <v>0</v>
      </c>
      <c r="AU59" s="349" t="str">
        <f>IF(C59="","",VLOOKUP(B59,apoio!P:S,4,0))</f>
        <v/>
      </c>
    </row>
  </sheetData>
  <sheetProtection selectLockedCells="1"/>
  <mergeCells count="21">
    <mergeCell ref="E3:G3"/>
    <mergeCell ref="AP4:AQ4"/>
    <mergeCell ref="AS4:AT4"/>
    <mergeCell ref="AD4:AE4"/>
    <mergeCell ref="AG4:AH4"/>
    <mergeCell ref="AJ4:AK4"/>
    <mergeCell ref="AM4:AN4"/>
    <mergeCell ref="AA4:AB4"/>
    <mergeCell ref="X4:Y4"/>
    <mergeCell ref="U4:V4"/>
    <mergeCell ref="O4:P4"/>
    <mergeCell ref="R4:S4"/>
    <mergeCell ref="L4:M4"/>
    <mergeCell ref="A6:A9"/>
    <mergeCell ref="C6:C9"/>
    <mergeCell ref="B6:B9"/>
    <mergeCell ref="I4:J4"/>
    <mergeCell ref="E6:G6"/>
    <mergeCell ref="E7:E9"/>
    <mergeCell ref="F7:F9"/>
    <mergeCell ref="G7:G9"/>
  </mergeCells>
  <pageMargins left="0.7" right="0.7" top="0.75" bottom="0.75" header="0.3" footer="0.3"/>
  <pageSetup paperSize="0" orientation="portrait" horizontalDpi="0" verticalDpi="0" copies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AM112"/>
  <sheetViews>
    <sheetView topLeftCell="AA2" zoomScale="80" zoomScaleNormal="80" workbookViewId="0">
      <selection sqref="A1:Z1048576"/>
    </sheetView>
  </sheetViews>
  <sheetFormatPr defaultColWidth="10.7109375" defaultRowHeight="15" customHeight="1" x14ac:dyDescent="0.25"/>
  <cols>
    <col min="1" max="1" width="10.7109375" style="1" hidden="1" customWidth="1"/>
    <col min="2" max="2" width="4.7109375" style="1" hidden="1" customWidth="1"/>
    <col min="3" max="26" width="10.7109375" style="1" hidden="1" customWidth="1"/>
    <col min="27" max="27" width="10.7109375" style="1"/>
    <col min="28" max="28" width="40.7109375" style="1" customWidth="1"/>
    <col min="29" max="29" width="5.7109375" style="1" customWidth="1"/>
    <col min="30" max="30" width="10.7109375" style="1"/>
    <col min="31" max="31" width="40.7109375" style="1" customWidth="1"/>
    <col min="32" max="32" width="5.7109375" style="1" customWidth="1"/>
    <col min="33" max="33" width="10.7109375" style="1"/>
    <col min="34" max="34" width="40.7109375" style="1" customWidth="1"/>
    <col min="35" max="35" width="5.7109375" style="1" customWidth="1"/>
    <col min="36" max="36" width="10.7109375" style="1"/>
    <col min="37" max="37" width="40.7109375" style="1" customWidth="1"/>
    <col min="38" max="38" width="5.7109375" style="1" customWidth="1"/>
    <col min="39" max="16384" width="10.7109375" style="1"/>
  </cols>
  <sheetData>
    <row r="1" spans="2:39" ht="15" customHeight="1" x14ac:dyDescent="0.25">
      <c r="AA1" s="536" t="str">
        <f>"Localizador de Pessoal para "&amp;'1_geral'!D1</f>
        <v xml:space="preserve">Localizador de Pessoal para </v>
      </c>
      <c r="AB1" s="537"/>
      <c r="AC1" s="537"/>
      <c r="AD1" s="144"/>
      <c r="AE1" s="144"/>
      <c r="AF1" s="144"/>
      <c r="AG1" s="144"/>
      <c r="AH1" s="144"/>
      <c r="AI1" s="144"/>
      <c r="AJ1" s="144"/>
      <c r="AK1" s="144"/>
      <c r="AL1" s="280"/>
    </row>
    <row r="2" spans="2:39" ht="15" customHeight="1" x14ac:dyDescent="0.25">
      <c r="B2" s="27" t="s">
        <v>68</v>
      </c>
      <c r="C2" s="276" t="s">
        <v>1642</v>
      </c>
      <c r="D2" s="1" t="s">
        <v>1847</v>
      </c>
      <c r="K2" s="27" t="s">
        <v>68</v>
      </c>
      <c r="L2" s="276" t="s">
        <v>1642</v>
      </c>
      <c r="M2" s="276" t="s">
        <v>1642</v>
      </c>
      <c r="AA2" s="286" t="s">
        <v>1642</v>
      </c>
      <c r="AB2" s="144" t="s">
        <v>1847</v>
      </c>
      <c r="AC2" s="280"/>
      <c r="AD2" s="286" t="s">
        <v>1642</v>
      </c>
      <c r="AE2" s="144" t="s">
        <v>1847</v>
      </c>
      <c r="AF2" s="280"/>
      <c r="AG2" s="286" t="s">
        <v>1642</v>
      </c>
      <c r="AH2" s="144" t="s">
        <v>1847</v>
      </c>
      <c r="AI2" s="280"/>
      <c r="AJ2" s="286" t="s">
        <v>1642</v>
      </c>
      <c r="AK2" s="144" t="s">
        <v>1847</v>
      </c>
      <c r="AL2" s="280"/>
      <c r="AM2" s="147"/>
    </row>
    <row r="3" spans="2:39" ht="15" customHeight="1" x14ac:dyDescent="0.25">
      <c r="B3" s="1">
        <v>1</v>
      </c>
      <c r="C3" s="277">
        <f t="shared" ref="C3:C34" si="0">IFERROR(VLOOKUP(B3,localizador,2,0),"")</f>
        <v>999999</v>
      </c>
      <c r="D3" s="1" t="str">
        <f t="shared" ref="D3:D34" si="1">IFERROR(VLOOKUP(B3,localizador,3,0),"")</f>
        <v>Estágiário(a) 1</v>
      </c>
      <c r="K3" s="1">
        <f>B3</f>
        <v>1</v>
      </c>
      <c r="L3" s="277">
        <f>C3</f>
        <v>999999</v>
      </c>
      <c r="M3" s="1" t="str">
        <f>TEXT(N3,"000000")</f>
        <v>888886</v>
      </c>
      <c r="N3" s="1">
        <f t="shared" ref="N3:N34" si="2">IFERROR(SMALL($O$3:$O$112,K3),"")</f>
        <v>888886</v>
      </c>
      <c r="O3" s="1">
        <f>IFERROR(VALUE(C3),"")</f>
        <v>999999</v>
      </c>
      <c r="AA3" s="149">
        <f>IF(C3=0,"",C3)</f>
        <v>999999</v>
      </c>
      <c r="AB3" s="147" t="str">
        <f>IF(D3=0,"",D3)</f>
        <v>Estágiário(a) 1</v>
      </c>
      <c r="AC3" s="278"/>
      <c r="AD3" s="149" t="str">
        <f t="shared" ref="AD3:AD30" si="3">C31</f>
        <v/>
      </c>
      <c r="AE3" s="147" t="str">
        <f t="shared" ref="AE3:AE30" si="4">D31</f>
        <v/>
      </c>
      <c r="AF3" s="278"/>
      <c r="AG3" s="149" t="str">
        <f t="shared" ref="AG3:AG30" si="5">C59</f>
        <v/>
      </c>
      <c r="AH3" s="147" t="str">
        <f t="shared" ref="AH3:AH30" si="6">D59</f>
        <v/>
      </c>
      <c r="AI3" s="278"/>
      <c r="AJ3" s="149" t="str">
        <f t="shared" ref="AJ3:AJ17" si="7">C87</f>
        <v/>
      </c>
      <c r="AK3" s="147" t="str">
        <f t="shared" ref="AK3:AK17" si="8">D87</f>
        <v/>
      </c>
      <c r="AL3" s="278"/>
      <c r="AM3" s="147"/>
    </row>
    <row r="4" spans="2:39" ht="15" customHeight="1" x14ac:dyDescent="0.25">
      <c r="B4" s="1">
        <v>2</v>
      </c>
      <c r="C4" s="277">
        <f t="shared" si="0"/>
        <v>999998</v>
      </c>
      <c r="D4" s="1" t="str">
        <f t="shared" si="1"/>
        <v>Estágiário(a) 2</v>
      </c>
      <c r="K4" s="1">
        <f t="shared" ref="K4:K67" si="9">B4</f>
        <v>2</v>
      </c>
      <c r="L4" s="277">
        <f t="shared" ref="L4:L35" si="10">C4</f>
        <v>999998</v>
      </c>
      <c r="M4" s="1" t="str">
        <f t="shared" ref="M4:M67" si="11">TEXT(N4,"000000")</f>
        <v>888887</v>
      </c>
      <c r="N4" s="1">
        <f t="shared" si="2"/>
        <v>888887</v>
      </c>
      <c r="O4" s="1">
        <f t="shared" ref="O4:O67" si="12">IFERROR(VALUE(C4),"")</f>
        <v>999998</v>
      </c>
      <c r="AA4" s="149">
        <f t="shared" ref="AA4:AA29" si="13">IF(C4=0,"",C4)</f>
        <v>999998</v>
      </c>
      <c r="AB4" s="147" t="str">
        <f t="shared" ref="AB4:AB29" si="14">IF(D4=0,"",D4)</f>
        <v>Estágiário(a) 2</v>
      </c>
      <c r="AC4" s="278"/>
      <c r="AD4" s="149" t="str">
        <f t="shared" si="3"/>
        <v/>
      </c>
      <c r="AE4" s="147" t="str">
        <f t="shared" si="4"/>
        <v/>
      </c>
      <c r="AF4" s="278"/>
      <c r="AG4" s="149" t="str">
        <f t="shared" si="5"/>
        <v/>
      </c>
      <c r="AH4" s="147" t="str">
        <f t="shared" si="6"/>
        <v/>
      </c>
      <c r="AI4" s="278"/>
      <c r="AJ4" s="149" t="str">
        <f t="shared" si="7"/>
        <v/>
      </c>
      <c r="AK4" s="147" t="str">
        <f t="shared" si="8"/>
        <v/>
      </c>
      <c r="AL4" s="278"/>
      <c r="AM4" s="147"/>
    </row>
    <row r="5" spans="2:39" ht="15" customHeight="1" x14ac:dyDescent="0.25">
      <c r="B5" s="1">
        <v>3</v>
      </c>
      <c r="C5" s="277">
        <f t="shared" si="0"/>
        <v>999997</v>
      </c>
      <c r="D5" s="1" t="str">
        <f t="shared" si="1"/>
        <v>Estágiário(a) 3</v>
      </c>
      <c r="K5" s="1">
        <f t="shared" si="9"/>
        <v>3</v>
      </c>
      <c r="L5" s="277">
        <f t="shared" si="10"/>
        <v>999997</v>
      </c>
      <c r="M5" s="1" t="str">
        <f t="shared" si="11"/>
        <v>888888</v>
      </c>
      <c r="N5" s="1">
        <f t="shared" si="2"/>
        <v>888888</v>
      </c>
      <c r="O5" s="1">
        <f t="shared" si="12"/>
        <v>999997</v>
      </c>
      <c r="AA5" s="149">
        <f t="shared" si="13"/>
        <v>999997</v>
      </c>
      <c r="AB5" s="147" t="str">
        <f t="shared" si="14"/>
        <v>Estágiário(a) 3</v>
      </c>
      <c r="AC5" s="278"/>
      <c r="AD5" s="149" t="str">
        <f t="shared" si="3"/>
        <v/>
      </c>
      <c r="AE5" s="147" t="str">
        <f t="shared" si="4"/>
        <v/>
      </c>
      <c r="AF5" s="278"/>
      <c r="AG5" s="149" t="str">
        <f t="shared" si="5"/>
        <v/>
      </c>
      <c r="AH5" s="147" t="str">
        <f t="shared" si="6"/>
        <v/>
      </c>
      <c r="AI5" s="278"/>
      <c r="AJ5" s="149" t="str">
        <f t="shared" si="7"/>
        <v/>
      </c>
      <c r="AK5" s="147" t="str">
        <f t="shared" si="8"/>
        <v/>
      </c>
      <c r="AL5" s="278"/>
      <c r="AM5" s="147"/>
    </row>
    <row r="6" spans="2:39" ht="15" customHeight="1" x14ac:dyDescent="0.25">
      <c r="B6" s="1">
        <v>4</v>
      </c>
      <c r="C6" s="277">
        <f t="shared" si="0"/>
        <v>888888</v>
      </c>
      <c r="D6" s="1" t="str">
        <f t="shared" si="1"/>
        <v>Terceirizado(a) 1</v>
      </c>
      <c r="K6" s="1">
        <f t="shared" si="9"/>
        <v>4</v>
      </c>
      <c r="L6" s="277">
        <f t="shared" si="10"/>
        <v>888888</v>
      </c>
      <c r="M6" s="1" t="str">
        <f t="shared" si="11"/>
        <v>999997</v>
      </c>
      <c r="N6" s="1">
        <f t="shared" si="2"/>
        <v>999997</v>
      </c>
      <c r="O6" s="1">
        <f t="shared" si="12"/>
        <v>888888</v>
      </c>
      <c r="AA6" s="149">
        <f t="shared" si="13"/>
        <v>888888</v>
      </c>
      <c r="AB6" s="147" t="str">
        <f t="shared" si="14"/>
        <v>Terceirizado(a) 1</v>
      </c>
      <c r="AC6" s="278"/>
      <c r="AD6" s="149" t="str">
        <f t="shared" si="3"/>
        <v/>
      </c>
      <c r="AE6" s="147" t="str">
        <f t="shared" si="4"/>
        <v/>
      </c>
      <c r="AF6" s="278"/>
      <c r="AG6" s="149" t="str">
        <f t="shared" si="5"/>
        <v/>
      </c>
      <c r="AH6" s="147" t="str">
        <f t="shared" si="6"/>
        <v/>
      </c>
      <c r="AI6" s="278"/>
      <c r="AJ6" s="149" t="str">
        <f t="shared" si="7"/>
        <v/>
      </c>
      <c r="AK6" s="147" t="str">
        <f t="shared" si="8"/>
        <v/>
      </c>
      <c r="AL6" s="278"/>
      <c r="AM6" s="147"/>
    </row>
    <row r="7" spans="2:39" ht="15" customHeight="1" x14ac:dyDescent="0.25">
      <c r="B7" s="1">
        <v>5</v>
      </c>
      <c r="C7" s="277">
        <f t="shared" si="0"/>
        <v>888887</v>
      </c>
      <c r="D7" s="1" t="str">
        <f t="shared" si="1"/>
        <v>Terceirizado(a) 2</v>
      </c>
      <c r="K7" s="1">
        <f t="shared" si="9"/>
        <v>5</v>
      </c>
      <c r="L7" s="277">
        <f t="shared" si="10"/>
        <v>888887</v>
      </c>
      <c r="M7" s="1" t="str">
        <f t="shared" si="11"/>
        <v>999998</v>
      </c>
      <c r="N7" s="1">
        <f t="shared" si="2"/>
        <v>999998</v>
      </c>
      <c r="O7" s="1">
        <f t="shared" si="12"/>
        <v>888887</v>
      </c>
      <c r="AA7" s="149">
        <f t="shared" si="13"/>
        <v>888887</v>
      </c>
      <c r="AB7" s="147" t="str">
        <f t="shared" si="14"/>
        <v>Terceirizado(a) 2</v>
      </c>
      <c r="AC7" s="278"/>
      <c r="AD7" s="149" t="str">
        <f t="shared" si="3"/>
        <v/>
      </c>
      <c r="AE7" s="147" t="str">
        <f t="shared" si="4"/>
        <v/>
      </c>
      <c r="AF7" s="278"/>
      <c r="AG7" s="149" t="str">
        <f t="shared" si="5"/>
        <v/>
      </c>
      <c r="AH7" s="147" t="str">
        <f t="shared" si="6"/>
        <v/>
      </c>
      <c r="AI7" s="278"/>
      <c r="AJ7" s="149" t="str">
        <f t="shared" si="7"/>
        <v/>
      </c>
      <c r="AK7" s="147" t="str">
        <f t="shared" si="8"/>
        <v/>
      </c>
      <c r="AL7" s="278"/>
      <c r="AM7" s="147"/>
    </row>
    <row r="8" spans="2:39" ht="15" customHeight="1" x14ac:dyDescent="0.25">
      <c r="B8" s="1">
        <v>6</v>
      </c>
      <c r="C8" s="277">
        <f t="shared" si="0"/>
        <v>888886</v>
      </c>
      <c r="D8" s="1" t="str">
        <f t="shared" si="1"/>
        <v>Terceirizado(a) 3</v>
      </c>
      <c r="K8" s="1">
        <f t="shared" si="9"/>
        <v>6</v>
      </c>
      <c r="L8" s="277">
        <f t="shared" si="10"/>
        <v>888886</v>
      </c>
      <c r="M8" s="1" t="str">
        <f t="shared" si="11"/>
        <v>999999</v>
      </c>
      <c r="N8" s="1">
        <f t="shared" si="2"/>
        <v>999999</v>
      </c>
      <c r="O8" s="1">
        <f t="shared" si="12"/>
        <v>888886</v>
      </c>
      <c r="AA8" s="149">
        <f t="shared" si="13"/>
        <v>888886</v>
      </c>
      <c r="AB8" s="147" t="str">
        <f t="shared" si="14"/>
        <v>Terceirizado(a) 3</v>
      </c>
      <c r="AC8" s="278"/>
      <c r="AD8" s="149" t="str">
        <f t="shared" si="3"/>
        <v/>
      </c>
      <c r="AE8" s="147" t="str">
        <f t="shared" si="4"/>
        <v/>
      </c>
      <c r="AF8" s="278"/>
      <c r="AG8" s="149" t="str">
        <f t="shared" si="5"/>
        <v/>
      </c>
      <c r="AH8" s="147" t="str">
        <f t="shared" si="6"/>
        <v/>
      </c>
      <c r="AI8" s="278"/>
      <c r="AJ8" s="149" t="str">
        <f t="shared" si="7"/>
        <v/>
      </c>
      <c r="AK8" s="147" t="str">
        <f t="shared" si="8"/>
        <v/>
      </c>
      <c r="AL8" s="278"/>
      <c r="AM8" s="147"/>
    </row>
    <row r="9" spans="2:39" ht="15" customHeight="1" x14ac:dyDescent="0.25">
      <c r="B9" s="1">
        <v>7</v>
      </c>
      <c r="C9" s="277" t="str">
        <f t="shared" si="0"/>
        <v/>
      </c>
      <c r="D9" s="1" t="str">
        <f t="shared" si="1"/>
        <v/>
      </c>
      <c r="K9" s="1">
        <f t="shared" si="9"/>
        <v>7</v>
      </c>
      <c r="L9" s="277" t="str">
        <f t="shared" si="10"/>
        <v/>
      </c>
      <c r="M9" s="1" t="str">
        <f t="shared" si="11"/>
        <v/>
      </c>
      <c r="N9" s="1" t="str">
        <f t="shared" si="2"/>
        <v/>
      </c>
      <c r="O9" s="1" t="str">
        <f t="shared" si="12"/>
        <v/>
      </c>
      <c r="AA9" s="149" t="str">
        <f t="shared" si="13"/>
        <v/>
      </c>
      <c r="AB9" s="147" t="str">
        <f t="shared" si="14"/>
        <v/>
      </c>
      <c r="AC9" s="278"/>
      <c r="AD9" s="149" t="str">
        <f t="shared" si="3"/>
        <v/>
      </c>
      <c r="AE9" s="147" t="str">
        <f t="shared" si="4"/>
        <v/>
      </c>
      <c r="AF9" s="278"/>
      <c r="AG9" s="149" t="str">
        <f t="shared" si="5"/>
        <v/>
      </c>
      <c r="AH9" s="147" t="str">
        <f t="shared" si="6"/>
        <v/>
      </c>
      <c r="AI9" s="278"/>
      <c r="AJ9" s="149" t="str">
        <f t="shared" si="7"/>
        <v/>
      </c>
      <c r="AK9" s="147" t="str">
        <f t="shared" si="8"/>
        <v/>
      </c>
      <c r="AL9" s="278"/>
      <c r="AM9" s="147"/>
    </row>
    <row r="10" spans="2:39" ht="15" customHeight="1" x14ac:dyDescent="0.25">
      <c r="B10" s="1">
        <v>8</v>
      </c>
      <c r="C10" s="277" t="str">
        <f t="shared" si="0"/>
        <v/>
      </c>
      <c r="D10" s="1" t="str">
        <f t="shared" si="1"/>
        <v/>
      </c>
      <c r="K10" s="1">
        <f t="shared" si="9"/>
        <v>8</v>
      </c>
      <c r="L10" s="277" t="str">
        <f t="shared" si="10"/>
        <v/>
      </c>
      <c r="M10" s="1" t="str">
        <f t="shared" si="11"/>
        <v/>
      </c>
      <c r="N10" s="1" t="str">
        <f t="shared" si="2"/>
        <v/>
      </c>
      <c r="O10" s="1" t="str">
        <f t="shared" si="12"/>
        <v/>
      </c>
      <c r="AA10" s="149" t="str">
        <f t="shared" si="13"/>
        <v/>
      </c>
      <c r="AB10" s="147" t="str">
        <f t="shared" si="14"/>
        <v/>
      </c>
      <c r="AC10" s="278"/>
      <c r="AD10" s="149" t="str">
        <f t="shared" si="3"/>
        <v/>
      </c>
      <c r="AE10" s="147" t="str">
        <f t="shared" si="4"/>
        <v/>
      </c>
      <c r="AF10" s="278"/>
      <c r="AG10" s="149" t="str">
        <f t="shared" si="5"/>
        <v/>
      </c>
      <c r="AH10" s="147" t="str">
        <f t="shared" si="6"/>
        <v/>
      </c>
      <c r="AI10" s="278"/>
      <c r="AJ10" s="149" t="str">
        <f t="shared" si="7"/>
        <v/>
      </c>
      <c r="AK10" s="147" t="str">
        <f t="shared" si="8"/>
        <v/>
      </c>
      <c r="AL10" s="278"/>
      <c r="AM10" s="147"/>
    </row>
    <row r="11" spans="2:39" ht="15" customHeight="1" x14ac:dyDescent="0.25">
      <c r="B11" s="1">
        <v>9</v>
      </c>
      <c r="C11" s="277" t="str">
        <f t="shared" si="0"/>
        <v/>
      </c>
      <c r="D11" s="1" t="str">
        <f t="shared" si="1"/>
        <v/>
      </c>
      <c r="K11" s="1">
        <f t="shared" si="9"/>
        <v>9</v>
      </c>
      <c r="L11" s="277" t="str">
        <f t="shared" si="10"/>
        <v/>
      </c>
      <c r="M11" s="1" t="str">
        <f t="shared" si="11"/>
        <v/>
      </c>
      <c r="N11" s="1" t="str">
        <f t="shared" si="2"/>
        <v/>
      </c>
      <c r="O11" s="1" t="str">
        <f t="shared" si="12"/>
        <v/>
      </c>
      <c r="AA11" s="149" t="str">
        <f t="shared" si="13"/>
        <v/>
      </c>
      <c r="AB11" s="147" t="str">
        <f t="shared" si="14"/>
        <v/>
      </c>
      <c r="AC11" s="278"/>
      <c r="AD11" s="149" t="str">
        <f t="shared" si="3"/>
        <v/>
      </c>
      <c r="AE11" s="147" t="str">
        <f t="shared" si="4"/>
        <v/>
      </c>
      <c r="AF11" s="278"/>
      <c r="AG11" s="149" t="str">
        <f t="shared" si="5"/>
        <v/>
      </c>
      <c r="AH11" s="147" t="str">
        <f t="shared" si="6"/>
        <v/>
      </c>
      <c r="AI11" s="278"/>
      <c r="AJ11" s="149" t="str">
        <f t="shared" si="7"/>
        <v/>
      </c>
      <c r="AK11" s="147" t="str">
        <f t="shared" si="8"/>
        <v/>
      </c>
      <c r="AL11" s="278"/>
      <c r="AM11" s="147"/>
    </row>
    <row r="12" spans="2:39" ht="15" customHeight="1" x14ac:dyDescent="0.25">
      <c r="B12" s="1">
        <v>10</v>
      </c>
      <c r="C12" s="277" t="str">
        <f t="shared" si="0"/>
        <v/>
      </c>
      <c r="D12" s="1" t="str">
        <f t="shared" si="1"/>
        <v/>
      </c>
      <c r="K12" s="1">
        <f t="shared" si="9"/>
        <v>10</v>
      </c>
      <c r="L12" s="277" t="str">
        <f t="shared" si="10"/>
        <v/>
      </c>
      <c r="M12" s="1" t="str">
        <f t="shared" si="11"/>
        <v/>
      </c>
      <c r="N12" s="1" t="str">
        <f t="shared" si="2"/>
        <v/>
      </c>
      <c r="O12" s="1" t="str">
        <f t="shared" si="12"/>
        <v/>
      </c>
      <c r="AA12" s="149" t="str">
        <f t="shared" si="13"/>
        <v/>
      </c>
      <c r="AB12" s="147" t="str">
        <f t="shared" si="14"/>
        <v/>
      </c>
      <c r="AC12" s="278"/>
      <c r="AD12" s="149" t="str">
        <f t="shared" si="3"/>
        <v/>
      </c>
      <c r="AE12" s="147" t="str">
        <f t="shared" si="4"/>
        <v/>
      </c>
      <c r="AF12" s="278"/>
      <c r="AG12" s="149" t="str">
        <f t="shared" si="5"/>
        <v/>
      </c>
      <c r="AH12" s="147" t="str">
        <f t="shared" si="6"/>
        <v/>
      </c>
      <c r="AI12" s="278"/>
      <c r="AJ12" s="149" t="str">
        <f t="shared" si="7"/>
        <v/>
      </c>
      <c r="AK12" s="147" t="str">
        <f t="shared" si="8"/>
        <v/>
      </c>
      <c r="AL12" s="278"/>
      <c r="AM12" s="147"/>
    </row>
    <row r="13" spans="2:39" ht="15" customHeight="1" x14ac:dyDescent="0.25">
      <c r="B13" s="1">
        <v>11</v>
      </c>
      <c r="C13" s="277" t="str">
        <f t="shared" si="0"/>
        <v/>
      </c>
      <c r="D13" s="1" t="str">
        <f t="shared" si="1"/>
        <v/>
      </c>
      <c r="K13" s="1">
        <f t="shared" si="9"/>
        <v>11</v>
      </c>
      <c r="L13" s="277" t="str">
        <f t="shared" si="10"/>
        <v/>
      </c>
      <c r="M13" s="1" t="str">
        <f t="shared" si="11"/>
        <v/>
      </c>
      <c r="N13" s="1" t="str">
        <f t="shared" si="2"/>
        <v/>
      </c>
      <c r="O13" s="1" t="str">
        <f t="shared" si="12"/>
        <v/>
      </c>
      <c r="AA13" s="149" t="str">
        <f t="shared" si="13"/>
        <v/>
      </c>
      <c r="AB13" s="147" t="str">
        <f t="shared" si="14"/>
        <v/>
      </c>
      <c r="AC13" s="278"/>
      <c r="AD13" s="149" t="str">
        <f t="shared" si="3"/>
        <v/>
      </c>
      <c r="AE13" s="147" t="str">
        <f t="shared" si="4"/>
        <v/>
      </c>
      <c r="AF13" s="278"/>
      <c r="AG13" s="149" t="str">
        <f t="shared" si="5"/>
        <v/>
      </c>
      <c r="AH13" s="147" t="str">
        <f t="shared" si="6"/>
        <v/>
      </c>
      <c r="AI13" s="278"/>
      <c r="AJ13" s="149" t="str">
        <f t="shared" si="7"/>
        <v/>
      </c>
      <c r="AK13" s="147" t="str">
        <f t="shared" si="8"/>
        <v/>
      </c>
      <c r="AL13" s="278"/>
      <c r="AM13" s="147"/>
    </row>
    <row r="14" spans="2:39" ht="15" customHeight="1" x14ac:dyDescent="0.25">
      <c r="B14" s="1">
        <v>12</v>
      </c>
      <c r="C14" s="277" t="str">
        <f t="shared" si="0"/>
        <v/>
      </c>
      <c r="D14" s="1" t="str">
        <f t="shared" si="1"/>
        <v/>
      </c>
      <c r="K14" s="1">
        <f t="shared" si="9"/>
        <v>12</v>
      </c>
      <c r="L14" s="277" t="str">
        <f t="shared" si="10"/>
        <v/>
      </c>
      <c r="M14" s="1" t="str">
        <f t="shared" si="11"/>
        <v/>
      </c>
      <c r="N14" s="1" t="str">
        <f t="shared" si="2"/>
        <v/>
      </c>
      <c r="O14" s="1" t="str">
        <f t="shared" si="12"/>
        <v/>
      </c>
      <c r="AA14" s="149" t="str">
        <f t="shared" si="13"/>
        <v/>
      </c>
      <c r="AB14" s="147" t="str">
        <f t="shared" si="14"/>
        <v/>
      </c>
      <c r="AC14" s="278"/>
      <c r="AD14" s="149" t="str">
        <f t="shared" si="3"/>
        <v/>
      </c>
      <c r="AE14" s="147" t="str">
        <f t="shared" si="4"/>
        <v/>
      </c>
      <c r="AF14" s="278"/>
      <c r="AG14" s="149" t="str">
        <f t="shared" si="5"/>
        <v/>
      </c>
      <c r="AH14" s="147" t="str">
        <f t="shared" si="6"/>
        <v/>
      </c>
      <c r="AI14" s="278"/>
      <c r="AJ14" s="149" t="str">
        <f t="shared" si="7"/>
        <v/>
      </c>
      <c r="AK14" s="147" t="str">
        <f t="shared" si="8"/>
        <v/>
      </c>
      <c r="AL14" s="278"/>
      <c r="AM14" s="147"/>
    </row>
    <row r="15" spans="2:39" ht="15" customHeight="1" x14ac:dyDescent="0.25">
      <c r="B15" s="1">
        <v>13</v>
      </c>
      <c r="C15" s="277" t="str">
        <f t="shared" si="0"/>
        <v/>
      </c>
      <c r="D15" s="1" t="str">
        <f t="shared" si="1"/>
        <v/>
      </c>
      <c r="K15" s="1">
        <f t="shared" si="9"/>
        <v>13</v>
      </c>
      <c r="L15" s="277" t="str">
        <f t="shared" si="10"/>
        <v/>
      </c>
      <c r="M15" s="1" t="str">
        <f t="shared" si="11"/>
        <v/>
      </c>
      <c r="N15" s="1" t="str">
        <f t="shared" si="2"/>
        <v/>
      </c>
      <c r="O15" s="1" t="str">
        <f t="shared" si="12"/>
        <v/>
      </c>
      <c r="AA15" s="149" t="str">
        <f t="shared" si="13"/>
        <v/>
      </c>
      <c r="AB15" s="147" t="str">
        <f t="shared" si="14"/>
        <v/>
      </c>
      <c r="AC15" s="278"/>
      <c r="AD15" s="149" t="str">
        <f t="shared" si="3"/>
        <v/>
      </c>
      <c r="AE15" s="147" t="str">
        <f t="shared" si="4"/>
        <v/>
      </c>
      <c r="AF15" s="278"/>
      <c r="AG15" s="149" t="str">
        <f t="shared" si="5"/>
        <v/>
      </c>
      <c r="AH15" s="147" t="str">
        <f t="shared" si="6"/>
        <v/>
      </c>
      <c r="AI15" s="278"/>
      <c r="AJ15" s="149" t="str">
        <f t="shared" si="7"/>
        <v/>
      </c>
      <c r="AK15" s="147" t="str">
        <f t="shared" si="8"/>
        <v/>
      </c>
      <c r="AL15" s="278"/>
      <c r="AM15" s="147"/>
    </row>
    <row r="16" spans="2:39" ht="15" customHeight="1" x14ac:dyDescent="0.25">
      <c r="B16" s="1">
        <v>14</v>
      </c>
      <c r="C16" s="277" t="str">
        <f t="shared" si="0"/>
        <v/>
      </c>
      <c r="D16" s="1" t="str">
        <f t="shared" si="1"/>
        <v/>
      </c>
      <c r="K16" s="1">
        <f t="shared" si="9"/>
        <v>14</v>
      </c>
      <c r="L16" s="277" t="str">
        <f t="shared" si="10"/>
        <v/>
      </c>
      <c r="M16" s="1" t="str">
        <f t="shared" si="11"/>
        <v/>
      </c>
      <c r="N16" s="1" t="str">
        <f t="shared" si="2"/>
        <v/>
      </c>
      <c r="O16" s="1" t="str">
        <f t="shared" si="12"/>
        <v/>
      </c>
      <c r="AA16" s="149" t="str">
        <f t="shared" si="13"/>
        <v/>
      </c>
      <c r="AB16" s="147" t="str">
        <f t="shared" si="14"/>
        <v/>
      </c>
      <c r="AC16" s="278"/>
      <c r="AD16" s="149" t="str">
        <f t="shared" si="3"/>
        <v/>
      </c>
      <c r="AE16" s="147" t="str">
        <f t="shared" si="4"/>
        <v/>
      </c>
      <c r="AF16" s="278"/>
      <c r="AG16" s="149" t="str">
        <f t="shared" si="5"/>
        <v/>
      </c>
      <c r="AH16" s="147" t="str">
        <f t="shared" si="6"/>
        <v/>
      </c>
      <c r="AI16" s="278"/>
      <c r="AJ16" s="149" t="str">
        <f t="shared" si="7"/>
        <v/>
      </c>
      <c r="AK16" s="147" t="str">
        <f t="shared" si="8"/>
        <v/>
      </c>
      <c r="AL16" s="278"/>
      <c r="AM16" s="147"/>
    </row>
    <row r="17" spans="2:39" ht="15" customHeight="1" x14ac:dyDescent="0.25">
      <c r="B17" s="1">
        <v>15</v>
      </c>
      <c r="C17" s="277" t="str">
        <f t="shared" si="0"/>
        <v/>
      </c>
      <c r="D17" s="1" t="str">
        <f t="shared" si="1"/>
        <v/>
      </c>
      <c r="K17" s="1">
        <f t="shared" si="9"/>
        <v>15</v>
      </c>
      <c r="L17" s="277" t="str">
        <f t="shared" si="10"/>
        <v/>
      </c>
      <c r="M17" s="1" t="str">
        <f t="shared" si="11"/>
        <v/>
      </c>
      <c r="N17" s="1" t="str">
        <f t="shared" si="2"/>
        <v/>
      </c>
      <c r="O17" s="1" t="str">
        <f t="shared" si="12"/>
        <v/>
      </c>
      <c r="AA17" s="149" t="str">
        <f t="shared" si="13"/>
        <v/>
      </c>
      <c r="AB17" s="147" t="str">
        <f t="shared" si="14"/>
        <v/>
      </c>
      <c r="AC17" s="278"/>
      <c r="AD17" s="149" t="str">
        <f t="shared" si="3"/>
        <v/>
      </c>
      <c r="AE17" s="147" t="str">
        <f t="shared" si="4"/>
        <v/>
      </c>
      <c r="AF17" s="278"/>
      <c r="AG17" s="149" t="str">
        <f t="shared" si="5"/>
        <v/>
      </c>
      <c r="AH17" s="147" t="str">
        <f t="shared" si="6"/>
        <v/>
      </c>
      <c r="AI17" s="278"/>
      <c r="AJ17" s="149" t="str">
        <f t="shared" si="7"/>
        <v/>
      </c>
      <c r="AK17" s="147" t="str">
        <f t="shared" si="8"/>
        <v/>
      </c>
      <c r="AL17" s="278"/>
      <c r="AM17" s="147"/>
    </row>
    <row r="18" spans="2:39" ht="15" customHeight="1" x14ac:dyDescent="0.25">
      <c r="B18" s="1">
        <v>16</v>
      </c>
      <c r="C18" s="277" t="str">
        <f t="shared" si="0"/>
        <v/>
      </c>
      <c r="D18" s="1" t="str">
        <f t="shared" si="1"/>
        <v/>
      </c>
      <c r="K18" s="1">
        <f t="shared" si="9"/>
        <v>16</v>
      </c>
      <c r="L18" s="277" t="str">
        <f t="shared" si="10"/>
        <v/>
      </c>
      <c r="M18" s="1" t="str">
        <f t="shared" si="11"/>
        <v/>
      </c>
      <c r="N18" s="1" t="str">
        <f t="shared" si="2"/>
        <v/>
      </c>
      <c r="O18" s="1" t="str">
        <f t="shared" si="12"/>
        <v/>
      </c>
      <c r="AA18" s="149" t="str">
        <f t="shared" si="13"/>
        <v/>
      </c>
      <c r="AB18" s="147" t="str">
        <f t="shared" si="14"/>
        <v/>
      </c>
      <c r="AC18" s="278"/>
      <c r="AD18" s="149" t="str">
        <f t="shared" si="3"/>
        <v/>
      </c>
      <c r="AE18" s="147" t="str">
        <f t="shared" si="4"/>
        <v/>
      </c>
      <c r="AF18" s="278"/>
      <c r="AG18" s="149" t="str">
        <f t="shared" si="5"/>
        <v/>
      </c>
      <c r="AH18" s="147" t="str">
        <f t="shared" si="6"/>
        <v/>
      </c>
      <c r="AI18" s="278"/>
      <c r="AJ18" s="149" t="str">
        <f t="shared" ref="AJ18:AK18" si="15">C102</f>
        <v/>
      </c>
      <c r="AK18" s="147" t="str">
        <f t="shared" si="15"/>
        <v/>
      </c>
      <c r="AL18" s="278"/>
      <c r="AM18" s="147"/>
    </row>
    <row r="19" spans="2:39" ht="15" customHeight="1" x14ac:dyDescent="0.25">
      <c r="B19" s="1">
        <v>17</v>
      </c>
      <c r="C19" s="277" t="str">
        <f t="shared" si="0"/>
        <v/>
      </c>
      <c r="D19" s="1" t="str">
        <f t="shared" si="1"/>
        <v/>
      </c>
      <c r="K19" s="1">
        <f t="shared" si="9"/>
        <v>17</v>
      </c>
      <c r="L19" s="277" t="str">
        <f t="shared" si="10"/>
        <v/>
      </c>
      <c r="M19" s="1" t="str">
        <f t="shared" si="11"/>
        <v/>
      </c>
      <c r="N19" s="1" t="str">
        <f t="shared" si="2"/>
        <v/>
      </c>
      <c r="O19" s="1" t="str">
        <f t="shared" si="12"/>
        <v/>
      </c>
      <c r="AA19" s="149" t="str">
        <f t="shared" si="13"/>
        <v/>
      </c>
      <c r="AB19" s="147" t="str">
        <f t="shared" si="14"/>
        <v/>
      </c>
      <c r="AC19" s="278"/>
      <c r="AD19" s="149" t="str">
        <f t="shared" si="3"/>
        <v/>
      </c>
      <c r="AE19" s="147" t="str">
        <f t="shared" si="4"/>
        <v/>
      </c>
      <c r="AF19" s="278"/>
      <c r="AG19" s="149" t="str">
        <f t="shared" si="5"/>
        <v/>
      </c>
      <c r="AH19" s="147" t="str">
        <f t="shared" si="6"/>
        <v/>
      </c>
      <c r="AI19" s="278"/>
      <c r="AJ19" s="149" t="str">
        <f t="shared" ref="AJ19:AK19" si="16">C103</f>
        <v/>
      </c>
      <c r="AK19" s="147" t="str">
        <f t="shared" si="16"/>
        <v/>
      </c>
      <c r="AL19" s="278"/>
      <c r="AM19" s="147"/>
    </row>
    <row r="20" spans="2:39" ht="15" customHeight="1" x14ac:dyDescent="0.25">
      <c r="B20" s="1">
        <v>18</v>
      </c>
      <c r="C20" s="277" t="str">
        <f t="shared" si="0"/>
        <v/>
      </c>
      <c r="D20" s="1" t="str">
        <f t="shared" si="1"/>
        <v/>
      </c>
      <c r="K20" s="1">
        <f t="shared" si="9"/>
        <v>18</v>
      </c>
      <c r="L20" s="277" t="str">
        <f t="shared" si="10"/>
        <v/>
      </c>
      <c r="M20" s="1" t="str">
        <f t="shared" si="11"/>
        <v/>
      </c>
      <c r="N20" s="1" t="str">
        <f t="shared" si="2"/>
        <v/>
      </c>
      <c r="O20" s="1" t="str">
        <f t="shared" si="12"/>
        <v/>
      </c>
      <c r="AA20" s="149" t="str">
        <f t="shared" si="13"/>
        <v/>
      </c>
      <c r="AB20" s="147" t="str">
        <f t="shared" si="14"/>
        <v/>
      </c>
      <c r="AC20" s="278"/>
      <c r="AD20" s="149" t="str">
        <f t="shared" si="3"/>
        <v/>
      </c>
      <c r="AE20" s="147" t="str">
        <f t="shared" si="4"/>
        <v/>
      </c>
      <c r="AF20" s="278"/>
      <c r="AG20" s="149" t="str">
        <f t="shared" si="5"/>
        <v/>
      </c>
      <c r="AH20" s="147" t="str">
        <f t="shared" si="6"/>
        <v/>
      </c>
      <c r="AI20" s="278"/>
      <c r="AJ20" s="149" t="str">
        <f t="shared" ref="AJ20:AK20" si="17">C104</f>
        <v/>
      </c>
      <c r="AK20" s="147" t="str">
        <f t="shared" si="17"/>
        <v/>
      </c>
      <c r="AL20" s="278"/>
      <c r="AM20" s="147"/>
    </row>
    <row r="21" spans="2:39" ht="15" customHeight="1" x14ac:dyDescent="0.25">
      <c r="B21" s="1">
        <v>19</v>
      </c>
      <c r="C21" s="277" t="str">
        <f t="shared" si="0"/>
        <v/>
      </c>
      <c r="D21" s="1" t="str">
        <f t="shared" si="1"/>
        <v/>
      </c>
      <c r="K21" s="1">
        <f t="shared" si="9"/>
        <v>19</v>
      </c>
      <c r="L21" s="277" t="str">
        <f t="shared" si="10"/>
        <v/>
      </c>
      <c r="M21" s="1" t="str">
        <f t="shared" si="11"/>
        <v/>
      </c>
      <c r="N21" s="1" t="str">
        <f t="shared" si="2"/>
        <v/>
      </c>
      <c r="O21" s="1" t="str">
        <f t="shared" si="12"/>
        <v/>
      </c>
      <c r="AA21" s="149" t="str">
        <f t="shared" si="13"/>
        <v/>
      </c>
      <c r="AB21" s="147" t="str">
        <f t="shared" si="14"/>
        <v/>
      </c>
      <c r="AC21" s="278"/>
      <c r="AD21" s="149" t="str">
        <f t="shared" si="3"/>
        <v/>
      </c>
      <c r="AE21" s="147" t="str">
        <f t="shared" si="4"/>
        <v/>
      </c>
      <c r="AF21" s="278"/>
      <c r="AG21" s="149" t="str">
        <f t="shared" si="5"/>
        <v/>
      </c>
      <c r="AH21" s="147" t="str">
        <f t="shared" si="6"/>
        <v/>
      </c>
      <c r="AI21" s="278"/>
      <c r="AJ21" s="149" t="str">
        <f t="shared" ref="AJ21:AK21" si="18">C105</f>
        <v/>
      </c>
      <c r="AK21" s="147" t="str">
        <f t="shared" si="18"/>
        <v/>
      </c>
      <c r="AL21" s="278"/>
      <c r="AM21" s="147"/>
    </row>
    <row r="22" spans="2:39" ht="15" customHeight="1" x14ac:dyDescent="0.25">
      <c r="B22" s="1">
        <v>20</v>
      </c>
      <c r="C22" s="277" t="str">
        <f t="shared" si="0"/>
        <v/>
      </c>
      <c r="D22" s="1" t="str">
        <f t="shared" si="1"/>
        <v/>
      </c>
      <c r="K22" s="1">
        <f t="shared" si="9"/>
        <v>20</v>
      </c>
      <c r="L22" s="277" t="str">
        <f t="shared" si="10"/>
        <v/>
      </c>
      <c r="M22" s="1" t="str">
        <f t="shared" si="11"/>
        <v/>
      </c>
      <c r="N22" s="1" t="str">
        <f t="shared" si="2"/>
        <v/>
      </c>
      <c r="O22" s="1" t="str">
        <f t="shared" si="12"/>
        <v/>
      </c>
      <c r="AA22" s="149" t="str">
        <f t="shared" si="13"/>
        <v/>
      </c>
      <c r="AB22" s="147" t="str">
        <f t="shared" si="14"/>
        <v/>
      </c>
      <c r="AC22" s="278"/>
      <c r="AD22" s="149" t="str">
        <f t="shared" si="3"/>
        <v/>
      </c>
      <c r="AE22" s="147" t="str">
        <f t="shared" si="4"/>
        <v/>
      </c>
      <c r="AF22" s="278"/>
      <c r="AG22" s="149" t="str">
        <f t="shared" si="5"/>
        <v/>
      </c>
      <c r="AH22" s="147" t="str">
        <f t="shared" si="6"/>
        <v/>
      </c>
      <c r="AI22" s="278"/>
      <c r="AJ22" s="149" t="str">
        <f t="shared" ref="AJ22:AK22" si="19">C106</f>
        <v/>
      </c>
      <c r="AK22" s="147" t="str">
        <f t="shared" si="19"/>
        <v/>
      </c>
      <c r="AL22" s="278"/>
      <c r="AM22" s="147"/>
    </row>
    <row r="23" spans="2:39" ht="15" customHeight="1" x14ac:dyDescent="0.25">
      <c r="B23" s="1">
        <v>21</v>
      </c>
      <c r="C23" s="277" t="str">
        <f t="shared" si="0"/>
        <v/>
      </c>
      <c r="D23" s="1" t="str">
        <f t="shared" si="1"/>
        <v/>
      </c>
      <c r="K23" s="1">
        <f t="shared" si="9"/>
        <v>21</v>
      </c>
      <c r="L23" s="277" t="str">
        <f t="shared" si="10"/>
        <v/>
      </c>
      <c r="M23" s="1" t="str">
        <f t="shared" si="11"/>
        <v/>
      </c>
      <c r="N23" s="1" t="str">
        <f t="shared" si="2"/>
        <v/>
      </c>
      <c r="O23" s="1" t="str">
        <f t="shared" si="12"/>
        <v/>
      </c>
      <c r="AA23" s="149" t="str">
        <f t="shared" si="13"/>
        <v/>
      </c>
      <c r="AB23" s="147" t="str">
        <f t="shared" si="14"/>
        <v/>
      </c>
      <c r="AC23" s="278"/>
      <c r="AD23" s="149" t="str">
        <f t="shared" si="3"/>
        <v/>
      </c>
      <c r="AE23" s="147" t="str">
        <f t="shared" si="4"/>
        <v/>
      </c>
      <c r="AF23" s="278"/>
      <c r="AG23" s="149" t="str">
        <f t="shared" si="5"/>
        <v/>
      </c>
      <c r="AH23" s="147" t="str">
        <f t="shared" si="6"/>
        <v/>
      </c>
      <c r="AI23" s="278"/>
      <c r="AJ23" s="149" t="str">
        <f t="shared" ref="AJ23:AK23" si="20">C107</f>
        <v/>
      </c>
      <c r="AK23" s="147" t="str">
        <f t="shared" si="20"/>
        <v/>
      </c>
      <c r="AL23" s="278"/>
      <c r="AM23" s="147"/>
    </row>
    <row r="24" spans="2:39" ht="15" customHeight="1" x14ac:dyDescent="0.25">
      <c r="B24" s="1">
        <v>22</v>
      </c>
      <c r="C24" s="277" t="str">
        <f t="shared" si="0"/>
        <v/>
      </c>
      <c r="D24" s="1" t="str">
        <f t="shared" si="1"/>
        <v/>
      </c>
      <c r="K24" s="1">
        <f t="shared" si="9"/>
        <v>22</v>
      </c>
      <c r="L24" s="277" t="str">
        <f t="shared" si="10"/>
        <v/>
      </c>
      <c r="M24" s="1" t="str">
        <f t="shared" si="11"/>
        <v/>
      </c>
      <c r="N24" s="1" t="str">
        <f t="shared" si="2"/>
        <v/>
      </c>
      <c r="O24" s="1" t="str">
        <f t="shared" si="12"/>
        <v/>
      </c>
      <c r="AA24" s="149" t="str">
        <f t="shared" si="13"/>
        <v/>
      </c>
      <c r="AB24" s="147" t="str">
        <f t="shared" si="14"/>
        <v/>
      </c>
      <c r="AC24" s="278"/>
      <c r="AD24" s="149" t="str">
        <f t="shared" si="3"/>
        <v/>
      </c>
      <c r="AE24" s="147" t="str">
        <f t="shared" si="4"/>
        <v/>
      </c>
      <c r="AF24" s="278"/>
      <c r="AG24" s="149" t="str">
        <f t="shared" si="5"/>
        <v/>
      </c>
      <c r="AH24" s="147" t="str">
        <f t="shared" si="6"/>
        <v/>
      </c>
      <c r="AI24" s="278"/>
      <c r="AJ24" s="149" t="str">
        <f t="shared" ref="AJ24:AK24" si="21">C108</f>
        <v/>
      </c>
      <c r="AK24" s="147" t="str">
        <f t="shared" si="21"/>
        <v/>
      </c>
      <c r="AL24" s="278"/>
      <c r="AM24" s="147"/>
    </row>
    <row r="25" spans="2:39" ht="15" customHeight="1" x14ac:dyDescent="0.25">
      <c r="B25" s="1">
        <v>23</v>
      </c>
      <c r="C25" s="277" t="str">
        <f t="shared" si="0"/>
        <v/>
      </c>
      <c r="D25" s="1" t="str">
        <f t="shared" si="1"/>
        <v/>
      </c>
      <c r="K25" s="1">
        <f t="shared" si="9"/>
        <v>23</v>
      </c>
      <c r="L25" s="277" t="str">
        <f t="shared" si="10"/>
        <v/>
      </c>
      <c r="M25" s="1" t="str">
        <f t="shared" si="11"/>
        <v/>
      </c>
      <c r="N25" s="1" t="str">
        <f t="shared" si="2"/>
        <v/>
      </c>
      <c r="O25" s="1" t="str">
        <f t="shared" si="12"/>
        <v/>
      </c>
      <c r="AA25" s="149" t="str">
        <f t="shared" si="13"/>
        <v/>
      </c>
      <c r="AB25" s="147" t="str">
        <f t="shared" si="14"/>
        <v/>
      </c>
      <c r="AC25" s="278"/>
      <c r="AD25" s="149" t="str">
        <f t="shared" si="3"/>
        <v/>
      </c>
      <c r="AE25" s="147" t="str">
        <f t="shared" si="4"/>
        <v/>
      </c>
      <c r="AF25" s="278"/>
      <c r="AG25" s="149" t="str">
        <f t="shared" si="5"/>
        <v/>
      </c>
      <c r="AH25" s="147" t="str">
        <f t="shared" si="6"/>
        <v/>
      </c>
      <c r="AI25" s="278"/>
      <c r="AJ25" s="149" t="str">
        <f t="shared" ref="AJ25:AK25" si="22">C109</f>
        <v/>
      </c>
      <c r="AK25" s="147" t="str">
        <f t="shared" si="22"/>
        <v/>
      </c>
      <c r="AL25" s="278"/>
      <c r="AM25" s="147"/>
    </row>
    <row r="26" spans="2:39" ht="15" customHeight="1" x14ac:dyDescent="0.25">
      <c r="B26" s="1">
        <v>24</v>
      </c>
      <c r="C26" s="277" t="str">
        <f t="shared" si="0"/>
        <v/>
      </c>
      <c r="D26" s="1" t="str">
        <f t="shared" si="1"/>
        <v/>
      </c>
      <c r="K26" s="1">
        <f t="shared" si="9"/>
        <v>24</v>
      </c>
      <c r="L26" s="277" t="str">
        <f t="shared" si="10"/>
        <v/>
      </c>
      <c r="M26" s="1" t="str">
        <f t="shared" si="11"/>
        <v/>
      </c>
      <c r="N26" s="1" t="str">
        <f t="shared" si="2"/>
        <v/>
      </c>
      <c r="O26" s="1" t="str">
        <f t="shared" si="12"/>
        <v/>
      </c>
      <c r="AA26" s="149" t="str">
        <f t="shared" si="13"/>
        <v/>
      </c>
      <c r="AB26" s="147" t="str">
        <f t="shared" si="14"/>
        <v/>
      </c>
      <c r="AC26" s="278"/>
      <c r="AD26" s="149" t="str">
        <f t="shared" si="3"/>
        <v/>
      </c>
      <c r="AE26" s="147" t="str">
        <f t="shared" si="4"/>
        <v/>
      </c>
      <c r="AF26" s="278"/>
      <c r="AG26" s="149" t="str">
        <f t="shared" si="5"/>
        <v/>
      </c>
      <c r="AH26" s="147" t="str">
        <f t="shared" si="6"/>
        <v/>
      </c>
      <c r="AI26" s="278"/>
      <c r="AJ26" s="149" t="str">
        <f t="shared" ref="AJ26:AK26" si="23">C110</f>
        <v/>
      </c>
      <c r="AK26" s="147" t="str">
        <f t="shared" si="23"/>
        <v/>
      </c>
      <c r="AL26" s="278"/>
      <c r="AM26" s="147"/>
    </row>
    <row r="27" spans="2:39" ht="15" customHeight="1" x14ac:dyDescent="0.25">
      <c r="B27" s="1">
        <v>25</v>
      </c>
      <c r="C27" s="277" t="str">
        <f t="shared" si="0"/>
        <v/>
      </c>
      <c r="D27" s="1" t="str">
        <f t="shared" si="1"/>
        <v/>
      </c>
      <c r="K27" s="1">
        <f t="shared" si="9"/>
        <v>25</v>
      </c>
      <c r="L27" s="277" t="str">
        <f t="shared" si="10"/>
        <v/>
      </c>
      <c r="M27" s="1" t="str">
        <f t="shared" si="11"/>
        <v/>
      </c>
      <c r="N27" s="1" t="str">
        <f t="shared" si="2"/>
        <v/>
      </c>
      <c r="O27" s="1" t="str">
        <f t="shared" si="12"/>
        <v/>
      </c>
      <c r="AA27" s="149" t="str">
        <f t="shared" si="13"/>
        <v/>
      </c>
      <c r="AB27" s="147" t="str">
        <f t="shared" si="14"/>
        <v/>
      </c>
      <c r="AC27" s="278"/>
      <c r="AD27" s="149" t="str">
        <f t="shared" si="3"/>
        <v/>
      </c>
      <c r="AE27" s="147" t="str">
        <f t="shared" si="4"/>
        <v/>
      </c>
      <c r="AF27" s="278"/>
      <c r="AG27" s="149" t="str">
        <f t="shared" si="5"/>
        <v/>
      </c>
      <c r="AH27" s="147" t="str">
        <f t="shared" si="6"/>
        <v/>
      </c>
      <c r="AI27" s="278"/>
      <c r="AJ27" s="149" t="str">
        <f t="shared" ref="AJ27:AK27" si="24">C111</f>
        <v/>
      </c>
      <c r="AK27" s="147" t="str">
        <f t="shared" si="24"/>
        <v/>
      </c>
      <c r="AL27" s="278"/>
      <c r="AM27" s="147"/>
    </row>
    <row r="28" spans="2:39" ht="15" customHeight="1" x14ac:dyDescent="0.25">
      <c r="B28" s="1">
        <v>26</v>
      </c>
      <c r="C28" s="277" t="str">
        <f t="shared" si="0"/>
        <v/>
      </c>
      <c r="D28" s="1" t="str">
        <f t="shared" si="1"/>
        <v/>
      </c>
      <c r="K28" s="1">
        <f t="shared" si="9"/>
        <v>26</v>
      </c>
      <c r="L28" s="277" t="str">
        <f t="shared" si="10"/>
        <v/>
      </c>
      <c r="M28" s="1" t="str">
        <f t="shared" si="11"/>
        <v/>
      </c>
      <c r="N28" s="1" t="str">
        <f t="shared" si="2"/>
        <v/>
      </c>
      <c r="O28" s="1" t="str">
        <f t="shared" si="12"/>
        <v/>
      </c>
      <c r="AA28" s="149" t="str">
        <f t="shared" si="13"/>
        <v/>
      </c>
      <c r="AB28" s="147" t="str">
        <f t="shared" si="14"/>
        <v/>
      </c>
      <c r="AC28" s="278"/>
      <c r="AD28" s="149" t="str">
        <f t="shared" si="3"/>
        <v/>
      </c>
      <c r="AE28" s="147" t="str">
        <f t="shared" si="4"/>
        <v/>
      </c>
      <c r="AF28" s="278"/>
      <c r="AG28" s="149" t="str">
        <f t="shared" si="5"/>
        <v/>
      </c>
      <c r="AH28" s="147" t="str">
        <f t="shared" si="6"/>
        <v/>
      </c>
      <c r="AI28" s="278"/>
      <c r="AJ28" s="149" t="str">
        <f t="shared" ref="AJ28:AK28" si="25">C112</f>
        <v/>
      </c>
      <c r="AK28" s="147" t="str">
        <f t="shared" si="25"/>
        <v/>
      </c>
      <c r="AL28" s="278"/>
      <c r="AM28" s="147"/>
    </row>
    <row r="29" spans="2:39" ht="15" customHeight="1" x14ac:dyDescent="0.25">
      <c r="B29" s="1">
        <v>27</v>
      </c>
      <c r="C29" s="277" t="str">
        <f t="shared" si="0"/>
        <v/>
      </c>
      <c r="D29" s="1" t="str">
        <f t="shared" si="1"/>
        <v/>
      </c>
      <c r="K29" s="1">
        <f t="shared" si="9"/>
        <v>27</v>
      </c>
      <c r="L29" s="277" t="str">
        <f t="shared" si="10"/>
        <v/>
      </c>
      <c r="M29" s="1" t="str">
        <f t="shared" si="11"/>
        <v/>
      </c>
      <c r="N29" s="1" t="str">
        <f t="shared" si="2"/>
        <v/>
      </c>
      <c r="O29" s="1" t="str">
        <f t="shared" si="12"/>
        <v/>
      </c>
      <c r="AA29" s="149" t="str">
        <f t="shared" si="13"/>
        <v/>
      </c>
      <c r="AB29" s="147" t="str">
        <f t="shared" si="14"/>
        <v/>
      </c>
      <c r="AC29" s="278"/>
      <c r="AD29" s="149" t="str">
        <f t="shared" si="3"/>
        <v/>
      </c>
      <c r="AE29" s="147" t="str">
        <f t="shared" si="4"/>
        <v/>
      </c>
      <c r="AF29" s="278"/>
      <c r="AG29" s="149" t="str">
        <f t="shared" si="5"/>
        <v/>
      </c>
      <c r="AH29" s="147" t="str">
        <f t="shared" si="6"/>
        <v/>
      </c>
      <c r="AI29" s="278"/>
      <c r="AJ29" s="279"/>
      <c r="AK29" s="281"/>
      <c r="AL29" s="282"/>
      <c r="AM29" s="147"/>
    </row>
    <row r="30" spans="2:39" ht="15" customHeight="1" x14ac:dyDescent="0.25">
      <c r="B30" s="1">
        <v>28</v>
      </c>
      <c r="C30" s="277" t="str">
        <f t="shared" si="0"/>
        <v/>
      </c>
      <c r="D30" s="1" t="str">
        <f t="shared" si="1"/>
        <v/>
      </c>
      <c r="K30" s="1">
        <f t="shared" si="9"/>
        <v>28</v>
      </c>
      <c r="L30" s="277" t="str">
        <f t="shared" si="10"/>
        <v/>
      </c>
      <c r="M30" s="1" t="str">
        <f t="shared" si="11"/>
        <v/>
      </c>
      <c r="N30" s="1" t="str">
        <f t="shared" si="2"/>
        <v/>
      </c>
      <c r="O30" s="1" t="str">
        <f t="shared" si="12"/>
        <v/>
      </c>
      <c r="AA30" s="150" t="str">
        <f>C30</f>
        <v/>
      </c>
      <c r="AB30" s="46" t="str">
        <f>D30</f>
        <v/>
      </c>
      <c r="AC30" s="287"/>
      <c r="AD30" s="150" t="str">
        <f t="shared" si="3"/>
        <v/>
      </c>
      <c r="AE30" s="46" t="str">
        <f t="shared" si="4"/>
        <v/>
      </c>
      <c r="AF30" s="287"/>
      <c r="AG30" s="150" t="str">
        <f t="shared" si="5"/>
        <v/>
      </c>
      <c r="AH30" s="46" t="str">
        <f t="shared" si="6"/>
        <v/>
      </c>
      <c r="AI30" s="287"/>
      <c r="AJ30" s="283"/>
      <c r="AK30" s="284"/>
      <c r="AL30" s="285"/>
      <c r="AM30" s="147"/>
    </row>
    <row r="31" spans="2:39" ht="15" customHeight="1" x14ac:dyDescent="0.25">
      <c r="B31" s="1">
        <v>29</v>
      </c>
      <c r="C31" s="277" t="str">
        <f t="shared" si="0"/>
        <v/>
      </c>
      <c r="D31" s="1" t="str">
        <f t="shared" si="1"/>
        <v/>
      </c>
      <c r="K31" s="1">
        <f t="shared" si="9"/>
        <v>29</v>
      </c>
      <c r="L31" s="277" t="str">
        <f t="shared" si="10"/>
        <v/>
      </c>
      <c r="M31" s="1" t="str">
        <f t="shared" si="11"/>
        <v/>
      </c>
      <c r="N31" s="1" t="str">
        <f t="shared" si="2"/>
        <v/>
      </c>
      <c r="O31" s="1" t="str">
        <f t="shared" si="12"/>
        <v/>
      </c>
    </row>
    <row r="32" spans="2:39" ht="15" customHeight="1" x14ac:dyDescent="0.25">
      <c r="B32" s="1">
        <v>30</v>
      </c>
      <c r="C32" s="277" t="str">
        <f t="shared" si="0"/>
        <v/>
      </c>
      <c r="D32" s="1" t="str">
        <f t="shared" si="1"/>
        <v/>
      </c>
      <c r="K32" s="1">
        <f t="shared" si="9"/>
        <v>30</v>
      </c>
      <c r="L32" s="277" t="str">
        <f t="shared" si="10"/>
        <v/>
      </c>
      <c r="M32" s="1" t="str">
        <f t="shared" si="11"/>
        <v/>
      </c>
      <c r="N32" s="1" t="str">
        <f t="shared" si="2"/>
        <v/>
      </c>
      <c r="O32" s="1" t="str">
        <f t="shared" si="12"/>
        <v/>
      </c>
    </row>
    <row r="33" spans="2:15" ht="15" customHeight="1" x14ac:dyDescent="0.25">
      <c r="B33" s="1">
        <v>31</v>
      </c>
      <c r="C33" s="277" t="str">
        <f t="shared" si="0"/>
        <v/>
      </c>
      <c r="D33" s="1" t="str">
        <f t="shared" si="1"/>
        <v/>
      </c>
      <c r="K33" s="1">
        <f t="shared" si="9"/>
        <v>31</v>
      </c>
      <c r="L33" s="277" t="str">
        <f t="shared" si="10"/>
        <v/>
      </c>
      <c r="M33" s="1" t="str">
        <f t="shared" si="11"/>
        <v/>
      </c>
      <c r="N33" s="1" t="str">
        <f t="shared" si="2"/>
        <v/>
      </c>
      <c r="O33" s="1" t="str">
        <f t="shared" si="12"/>
        <v/>
      </c>
    </row>
    <row r="34" spans="2:15" ht="15" customHeight="1" x14ac:dyDescent="0.25">
      <c r="B34" s="1">
        <v>32</v>
      </c>
      <c r="C34" s="277" t="str">
        <f t="shared" si="0"/>
        <v/>
      </c>
      <c r="D34" s="1" t="str">
        <f t="shared" si="1"/>
        <v/>
      </c>
      <c r="K34" s="1">
        <f t="shared" si="9"/>
        <v>32</v>
      </c>
      <c r="L34" s="277" t="str">
        <f t="shared" si="10"/>
        <v/>
      </c>
      <c r="M34" s="1" t="str">
        <f t="shared" si="11"/>
        <v/>
      </c>
      <c r="N34" s="1" t="str">
        <f t="shared" si="2"/>
        <v/>
      </c>
      <c r="O34" s="1" t="str">
        <f t="shared" si="12"/>
        <v/>
      </c>
    </row>
    <row r="35" spans="2:15" ht="15" customHeight="1" x14ac:dyDescent="0.25">
      <c r="B35" s="1">
        <v>33</v>
      </c>
      <c r="C35" s="277" t="str">
        <f t="shared" ref="C35:C66" si="26">IFERROR(VLOOKUP(B35,localizador,2,0),"")</f>
        <v/>
      </c>
      <c r="D35" s="1" t="str">
        <f t="shared" ref="D35:D66" si="27">IFERROR(VLOOKUP(B35,localizador,3,0),"")</f>
        <v/>
      </c>
      <c r="K35" s="1">
        <f t="shared" si="9"/>
        <v>33</v>
      </c>
      <c r="L35" s="277" t="str">
        <f t="shared" si="10"/>
        <v/>
      </c>
      <c r="M35" s="1" t="str">
        <f t="shared" si="11"/>
        <v/>
      </c>
      <c r="N35" s="1" t="str">
        <f t="shared" ref="N35:N66" si="28">IFERROR(SMALL($O$3:$O$112,K35),"")</f>
        <v/>
      </c>
      <c r="O35" s="1" t="str">
        <f t="shared" si="12"/>
        <v/>
      </c>
    </row>
    <row r="36" spans="2:15" ht="15" customHeight="1" x14ac:dyDescent="0.25">
      <c r="B36" s="1">
        <v>34</v>
      </c>
      <c r="C36" s="277" t="str">
        <f t="shared" si="26"/>
        <v/>
      </c>
      <c r="D36" s="1" t="str">
        <f t="shared" si="27"/>
        <v/>
      </c>
      <c r="K36" s="1">
        <f t="shared" si="9"/>
        <v>34</v>
      </c>
      <c r="L36" s="277" t="str">
        <f t="shared" ref="L36:L67" si="29">C36</f>
        <v/>
      </c>
      <c r="M36" s="1" t="str">
        <f t="shared" si="11"/>
        <v/>
      </c>
      <c r="N36" s="1" t="str">
        <f t="shared" si="28"/>
        <v/>
      </c>
      <c r="O36" s="1" t="str">
        <f t="shared" si="12"/>
        <v/>
      </c>
    </row>
    <row r="37" spans="2:15" ht="15" customHeight="1" x14ac:dyDescent="0.25">
      <c r="B37" s="1">
        <v>35</v>
      </c>
      <c r="C37" s="277" t="str">
        <f t="shared" si="26"/>
        <v/>
      </c>
      <c r="D37" s="1" t="str">
        <f t="shared" si="27"/>
        <v/>
      </c>
      <c r="K37" s="1">
        <f t="shared" si="9"/>
        <v>35</v>
      </c>
      <c r="L37" s="277" t="str">
        <f t="shared" si="29"/>
        <v/>
      </c>
      <c r="M37" s="1" t="str">
        <f t="shared" si="11"/>
        <v/>
      </c>
      <c r="N37" s="1" t="str">
        <f t="shared" si="28"/>
        <v/>
      </c>
      <c r="O37" s="1" t="str">
        <f t="shared" si="12"/>
        <v/>
      </c>
    </row>
    <row r="38" spans="2:15" ht="15" customHeight="1" x14ac:dyDescent="0.25">
      <c r="B38" s="1">
        <v>36</v>
      </c>
      <c r="C38" s="277" t="str">
        <f t="shared" si="26"/>
        <v/>
      </c>
      <c r="D38" s="1" t="str">
        <f t="shared" si="27"/>
        <v/>
      </c>
      <c r="K38" s="1">
        <f t="shared" si="9"/>
        <v>36</v>
      </c>
      <c r="L38" s="277" t="str">
        <f t="shared" si="29"/>
        <v/>
      </c>
      <c r="M38" s="1" t="str">
        <f t="shared" si="11"/>
        <v/>
      </c>
      <c r="N38" s="1" t="str">
        <f t="shared" si="28"/>
        <v/>
      </c>
      <c r="O38" s="1" t="str">
        <f t="shared" si="12"/>
        <v/>
      </c>
    </row>
    <row r="39" spans="2:15" ht="15" customHeight="1" x14ac:dyDescent="0.25">
      <c r="B39" s="1">
        <v>37</v>
      </c>
      <c r="C39" s="277" t="str">
        <f t="shared" si="26"/>
        <v/>
      </c>
      <c r="D39" s="1" t="str">
        <f t="shared" si="27"/>
        <v/>
      </c>
      <c r="K39" s="1">
        <f t="shared" si="9"/>
        <v>37</v>
      </c>
      <c r="L39" s="277" t="str">
        <f t="shared" si="29"/>
        <v/>
      </c>
      <c r="M39" s="1" t="str">
        <f t="shared" si="11"/>
        <v/>
      </c>
      <c r="N39" s="1" t="str">
        <f t="shared" si="28"/>
        <v/>
      </c>
      <c r="O39" s="1" t="str">
        <f t="shared" si="12"/>
        <v/>
      </c>
    </row>
    <row r="40" spans="2:15" ht="15" customHeight="1" x14ac:dyDescent="0.25">
      <c r="B40" s="1">
        <v>38</v>
      </c>
      <c r="C40" s="277" t="str">
        <f t="shared" si="26"/>
        <v/>
      </c>
      <c r="D40" s="1" t="str">
        <f t="shared" si="27"/>
        <v/>
      </c>
      <c r="K40" s="1">
        <f t="shared" si="9"/>
        <v>38</v>
      </c>
      <c r="L40" s="277" t="str">
        <f t="shared" si="29"/>
        <v/>
      </c>
      <c r="M40" s="1" t="str">
        <f t="shared" si="11"/>
        <v/>
      </c>
      <c r="N40" s="1" t="str">
        <f t="shared" si="28"/>
        <v/>
      </c>
      <c r="O40" s="1" t="str">
        <f t="shared" si="12"/>
        <v/>
      </c>
    </row>
    <row r="41" spans="2:15" ht="15" customHeight="1" x14ac:dyDescent="0.25">
      <c r="B41" s="1">
        <v>39</v>
      </c>
      <c r="C41" s="277" t="str">
        <f t="shared" si="26"/>
        <v/>
      </c>
      <c r="D41" s="1" t="str">
        <f t="shared" si="27"/>
        <v/>
      </c>
      <c r="K41" s="1">
        <f t="shared" si="9"/>
        <v>39</v>
      </c>
      <c r="L41" s="277" t="str">
        <f t="shared" si="29"/>
        <v/>
      </c>
      <c r="M41" s="1" t="str">
        <f t="shared" si="11"/>
        <v/>
      </c>
      <c r="N41" s="1" t="str">
        <f t="shared" si="28"/>
        <v/>
      </c>
      <c r="O41" s="1" t="str">
        <f t="shared" si="12"/>
        <v/>
      </c>
    </row>
    <row r="42" spans="2:15" ht="15" customHeight="1" x14ac:dyDescent="0.25">
      <c r="B42" s="1">
        <v>40</v>
      </c>
      <c r="C42" s="277" t="str">
        <f t="shared" si="26"/>
        <v/>
      </c>
      <c r="D42" s="1" t="str">
        <f t="shared" si="27"/>
        <v/>
      </c>
      <c r="K42" s="1">
        <f t="shared" si="9"/>
        <v>40</v>
      </c>
      <c r="L42" s="277" t="str">
        <f t="shared" si="29"/>
        <v/>
      </c>
      <c r="M42" s="1" t="str">
        <f t="shared" si="11"/>
        <v/>
      </c>
      <c r="N42" s="1" t="str">
        <f t="shared" si="28"/>
        <v/>
      </c>
      <c r="O42" s="1" t="str">
        <f t="shared" si="12"/>
        <v/>
      </c>
    </row>
    <row r="43" spans="2:15" ht="15" customHeight="1" x14ac:dyDescent="0.25">
      <c r="B43" s="1">
        <v>41</v>
      </c>
      <c r="C43" s="277" t="str">
        <f t="shared" si="26"/>
        <v/>
      </c>
      <c r="D43" s="1" t="str">
        <f t="shared" si="27"/>
        <v/>
      </c>
      <c r="K43" s="1">
        <f t="shared" si="9"/>
        <v>41</v>
      </c>
      <c r="L43" s="277" t="str">
        <f t="shared" si="29"/>
        <v/>
      </c>
      <c r="M43" s="1" t="str">
        <f t="shared" si="11"/>
        <v/>
      </c>
      <c r="N43" s="1" t="str">
        <f t="shared" si="28"/>
        <v/>
      </c>
      <c r="O43" s="1" t="str">
        <f t="shared" si="12"/>
        <v/>
      </c>
    </row>
    <row r="44" spans="2:15" ht="15" customHeight="1" x14ac:dyDescent="0.25">
      <c r="B44" s="1">
        <v>42</v>
      </c>
      <c r="C44" s="277" t="str">
        <f t="shared" si="26"/>
        <v/>
      </c>
      <c r="D44" s="1" t="str">
        <f t="shared" si="27"/>
        <v/>
      </c>
      <c r="K44" s="1">
        <f t="shared" si="9"/>
        <v>42</v>
      </c>
      <c r="L44" s="277" t="str">
        <f t="shared" si="29"/>
        <v/>
      </c>
      <c r="M44" s="1" t="str">
        <f t="shared" si="11"/>
        <v/>
      </c>
      <c r="N44" s="1" t="str">
        <f t="shared" si="28"/>
        <v/>
      </c>
      <c r="O44" s="1" t="str">
        <f t="shared" si="12"/>
        <v/>
      </c>
    </row>
    <row r="45" spans="2:15" ht="15" customHeight="1" x14ac:dyDescent="0.25">
      <c r="B45" s="1">
        <v>43</v>
      </c>
      <c r="C45" s="277" t="str">
        <f t="shared" si="26"/>
        <v/>
      </c>
      <c r="D45" s="1" t="str">
        <f t="shared" si="27"/>
        <v/>
      </c>
      <c r="K45" s="1">
        <f t="shared" si="9"/>
        <v>43</v>
      </c>
      <c r="L45" s="277" t="str">
        <f t="shared" si="29"/>
        <v/>
      </c>
      <c r="M45" s="1" t="str">
        <f t="shared" si="11"/>
        <v/>
      </c>
      <c r="N45" s="1" t="str">
        <f t="shared" si="28"/>
        <v/>
      </c>
      <c r="O45" s="1" t="str">
        <f t="shared" si="12"/>
        <v/>
      </c>
    </row>
    <row r="46" spans="2:15" ht="15" customHeight="1" x14ac:dyDescent="0.25">
      <c r="B46" s="1">
        <v>44</v>
      </c>
      <c r="C46" s="277" t="str">
        <f t="shared" si="26"/>
        <v/>
      </c>
      <c r="D46" s="1" t="str">
        <f t="shared" si="27"/>
        <v/>
      </c>
      <c r="K46" s="1">
        <f t="shared" si="9"/>
        <v>44</v>
      </c>
      <c r="L46" s="277" t="str">
        <f t="shared" si="29"/>
        <v/>
      </c>
      <c r="M46" s="1" t="str">
        <f t="shared" si="11"/>
        <v/>
      </c>
      <c r="N46" s="1" t="str">
        <f t="shared" si="28"/>
        <v/>
      </c>
      <c r="O46" s="1" t="str">
        <f t="shared" si="12"/>
        <v/>
      </c>
    </row>
    <row r="47" spans="2:15" ht="15" customHeight="1" x14ac:dyDescent="0.25">
      <c r="B47" s="1">
        <v>45</v>
      </c>
      <c r="C47" s="277" t="str">
        <f t="shared" si="26"/>
        <v/>
      </c>
      <c r="D47" s="1" t="str">
        <f t="shared" si="27"/>
        <v/>
      </c>
      <c r="K47" s="1">
        <f t="shared" si="9"/>
        <v>45</v>
      </c>
      <c r="L47" s="277" t="str">
        <f t="shared" si="29"/>
        <v/>
      </c>
      <c r="M47" s="1" t="str">
        <f t="shared" si="11"/>
        <v/>
      </c>
      <c r="N47" s="1" t="str">
        <f t="shared" si="28"/>
        <v/>
      </c>
      <c r="O47" s="1" t="str">
        <f t="shared" si="12"/>
        <v/>
      </c>
    </row>
    <row r="48" spans="2:15" ht="15" customHeight="1" x14ac:dyDescent="0.25">
      <c r="B48" s="1">
        <v>46</v>
      </c>
      <c r="C48" s="277" t="str">
        <f t="shared" si="26"/>
        <v/>
      </c>
      <c r="D48" s="1" t="str">
        <f t="shared" si="27"/>
        <v/>
      </c>
      <c r="K48" s="1">
        <f t="shared" si="9"/>
        <v>46</v>
      </c>
      <c r="L48" s="277" t="str">
        <f t="shared" si="29"/>
        <v/>
      </c>
      <c r="M48" s="1" t="str">
        <f t="shared" si="11"/>
        <v/>
      </c>
      <c r="N48" s="1" t="str">
        <f t="shared" si="28"/>
        <v/>
      </c>
      <c r="O48" s="1" t="str">
        <f t="shared" si="12"/>
        <v/>
      </c>
    </row>
    <row r="49" spans="2:15" ht="15" customHeight="1" x14ac:dyDescent="0.25">
      <c r="B49" s="1">
        <v>47</v>
      </c>
      <c r="C49" s="277" t="str">
        <f t="shared" si="26"/>
        <v/>
      </c>
      <c r="D49" s="1" t="str">
        <f t="shared" si="27"/>
        <v/>
      </c>
      <c r="K49" s="1">
        <f t="shared" si="9"/>
        <v>47</v>
      </c>
      <c r="L49" s="277" t="str">
        <f t="shared" si="29"/>
        <v/>
      </c>
      <c r="M49" s="1" t="str">
        <f t="shared" si="11"/>
        <v/>
      </c>
      <c r="N49" s="1" t="str">
        <f t="shared" si="28"/>
        <v/>
      </c>
      <c r="O49" s="1" t="str">
        <f t="shared" si="12"/>
        <v/>
      </c>
    </row>
    <row r="50" spans="2:15" ht="15" customHeight="1" x14ac:dyDescent="0.25">
      <c r="B50" s="1">
        <v>48</v>
      </c>
      <c r="C50" s="277" t="str">
        <f t="shared" si="26"/>
        <v/>
      </c>
      <c r="D50" s="1" t="str">
        <f t="shared" si="27"/>
        <v/>
      </c>
      <c r="K50" s="1">
        <f t="shared" si="9"/>
        <v>48</v>
      </c>
      <c r="L50" s="277" t="str">
        <f t="shared" si="29"/>
        <v/>
      </c>
      <c r="M50" s="1" t="str">
        <f t="shared" si="11"/>
        <v/>
      </c>
      <c r="N50" s="1" t="str">
        <f t="shared" si="28"/>
        <v/>
      </c>
      <c r="O50" s="1" t="str">
        <f t="shared" si="12"/>
        <v/>
      </c>
    </row>
    <row r="51" spans="2:15" ht="15" customHeight="1" x14ac:dyDescent="0.25">
      <c r="B51" s="1">
        <v>49</v>
      </c>
      <c r="C51" s="277" t="str">
        <f t="shared" si="26"/>
        <v/>
      </c>
      <c r="D51" s="1" t="str">
        <f t="shared" si="27"/>
        <v/>
      </c>
      <c r="K51" s="1">
        <f t="shared" si="9"/>
        <v>49</v>
      </c>
      <c r="L51" s="277" t="str">
        <f t="shared" si="29"/>
        <v/>
      </c>
      <c r="M51" s="1" t="str">
        <f t="shared" si="11"/>
        <v/>
      </c>
      <c r="N51" s="1" t="str">
        <f t="shared" si="28"/>
        <v/>
      </c>
      <c r="O51" s="1" t="str">
        <f t="shared" si="12"/>
        <v/>
      </c>
    </row>
    <row r="52" spans="2:15" ht="15" customHeight="1" x14ac:dyDescent="0.25">
      <c r="B52" s="1">
        <v>50</v>
      </c>
      <c r="C52" s="277" t="str">
        <f t="shared" si="26"/>
        <v/>
      </c>
      <c r="D52" s="1" t="str">
        <f t="shared" si="27"/>
        <v/>
      </c>
      <c r="K52" s="1">
        <f t="shared" si="9"/>
        <v>50</v>
      </c>
      <c r="L52" s="277" t="str">
        <f t="shared" si="29"/>
        <v/>
      </c>
      <c r="M52" s="1" t="str">
        <f t="shared" si="11"/>
        <v/>
      </c>
      <c r="N52" s="1" t="str">
        <f t="shared" si="28"/>
        <v/>
      </c>
      <c r="O52" s="1" t="str">
        <f t="shared" si="12"/>
        <v/>
      </c>
    </row>
    <row r="53" spans="2:15" ht="15" customHeight="1" x14ac:dyDescent="0.25">
      <c r="B53" s="1">
        <v>51</v>
      </c>
      <c r="C53" s="277" t="str">
        <f t="shared" si="26"/>
        <v/>
      </c>
      <c r="D53" s="1" t="str">
        <f t="shared" si="27"/>
        <v/>
      </c>
      <c r="K53" s="1">
        <f t="shared" si="9"/>
        <v>51</v>
      </c>
      <c r="L53" s="277" t="str">
        <f t="shared" si="29"/>
        <v/>
      </c>
      <c r="M53" s="1" t="str">
        <f t="shared" si="11"/>
        <v/>
      </c>
      <c r="N53" s="1" t="str">
        <f t="shared" si="28"/>
        <v/>
      </c>
      <c r="O53" s="1" t="str">
        <f t="shared" si="12"/>
        <v/>
      </c>
    </row>
    <row r="54" spans="2:15" ht="15" customHeight="1" x14ac:dyDescent="0.25">
      <c r="B54" s="1">
        <v>52</v>
      </c>
      <c r="C54" s="277" t="str">
        <f t="shared" si="26"/>
        <v/>
      </c>
      <c r="D54" s="1" t="str">
        <f t="shared" si="27"/>
        <v/>
      </c>
      <c r="K54" s="1">
        <f t="shared" si="9"/>
        <v>52</v>
      </c>
      <c r="L54" s="277" t="str">
        <f t="shared" si="29"/>
        <v/>
      </c>
      <c r="M54" s="1" t="str">
        <f t="shared" si="11"/>
        <v/>
      </c>
      <c r="N54" s="1" t="str">
        <f t="shared" si="28"/>
        <v/>
      </c>
      <c r="O54" s="1" t="str">
        <f t="shared" si="12"/>
        <v/>
      </c>
    </row>
    <row r="55" spans="2:15" ht="15" customHeight="1" x14ac:dyDescent="0.25">
      <c r="B55" s="1">
        <v>53</v>
      </c>
      <c r="C55" s="277" t="str">
        <f t="shared" si="26"/>
        <v/>
      </c>
      <c r="D55" s="1" t="str">
        <f t="shared" si="27"/>
        <v/>
      </c>
      <c r="K55" s="1">
        <f t="shared" si="9"/>
        <v>53</v>
      </c>
      <c r="L55" s="277" t="str">
        <f t="shared" si="29"/>
        <v/>
      </c>
      <c r="M55" s="1" t="str">
        <f t="shared" si="11"/>
        <v/>
      </c>
      <c r="N55" s="1" t="str">
        <f t="shared" si="28"/>
        <v/>
      </c>
      <c r="O55" s="1" t="str">
        <f t="shared" si="12"/>
        <v/>
      </c>
    </row>
    <row r="56" spans="2:15" ht="15" customHeight="1" x14ac:dyDescent="0.25">
      <c r="B56" s="1">
        <v>54</v>
      </c>
      <c r="C56" s="277" t="str">
        <f t="shared" si="26"/>
        <v/>
      </c>
      <c r="D56" s="1" t="str">
        <f t="shared" si="27"/>
        <v/>
      </c>
      <c r="K56" s="1">
        <f t="shared" si="9"/>
        <v>54</v>
      </c>
      <c r="L56" s="277" t="str">
        <f t="shared" si="29"/>
        <v/>
      </c>
      <c r="M56" s="1" t="str">
        <f t="shared" si="11"/>
        <v/>
      </c>
      <c r="N56" s="1" t="str">
        <f t="shared" si="28"/>
        <v/>
      </c>
      <c r="O56" s="1" t="str">
        <f t="shared" si="12"/>
        <v/>
      </c>
    </row>
    <row r="57" spans="2:15" ht="15" customHeight="1" x14ac:dyDescent="0.25">
      <c r="B57" s="1">
        <v>55</v>
      </c>
      <c r="C57" s="277" t="str">
        <f t="shared" si="26"/>
        <v/>
      </c>
      <c r="D57" s="1" t="str">
        <f t="shared" si="27"/>
        <v/>
      </c>
      <c r="K57" s="1">
        <f t="shared" si="9"/>
        <v>55</v>
      </c>
      <c r="L57" s="277" t="str">
        <f t="shared" si="29"/>
        <v/>
      </c>
      <c r="M57" s="1" t="str">
        <f t="shared" si="11"/>
        <v/>
      </c>
      <c r="N57" s="1" t="str">
        <f t="shared" si="28"/>
        <v/>
      </c>
      <c r="O57" s="1" t="str">
        <f t="shared" si="12"/>
        <v/>
      </c>
    </row>
    <row r="58" spans="2:15" ht="15" customHeight="1" x14ac:dyDescent="0.25">
      <c r="B58" s="1">
        <v>56</v>
      </c>
      <c r="C58" s="277" t="str">
        <f t="shared" si="26"/>
        <v/>
      </c>
      <c r="D58" s="1" t="str">
        <f t="shared" si="27"/>
        <v/>
      </c>
      <c r="K58" s="1">
        <f t="shared" si="9"/>
        <v>56</v>
      </c>
      <c r="L58" s="277" t="str">
        <f t="shared" si="29"/>
        <v/>
      </c>
      <c r="M58" s="1" t="str">
        <f t="shared" si="11"/>
        <v/>
      </c>
      <c r="N58" s="1" t="str">
        <f t="shared" si="28"/>
        <v/>
      </c>
      <c r="O58" s="1" t="str">
        <f t="shared" si="12"/>
        <v/>
      </c>
    </row>
    <row r="59" spans="2:15" ht="15" customHeight="1" x14ac:dyDescent="0.25">
      <c r="B59" s="1">
        <v>57</v>
      </c>
      <c r="C59" s="277" t="str">
        <f t="shared" si="26"/>
        <v/>
      </c>
      <c r="D59" s="1" t="str">
        <f t="shared" si="27"/>
        <v/>
      </c>
      <c r="K59" s="1">
        <f t="shared" si="9"/>
        <v>57</v>
      </c>
      <c r="L59" s="277" t="str">
        <f t="shared" si="29"/>
        <v/>
      </c>
      <c r="M59" s="1" t="str">
        <f t="shared" si="11"/>
        <v/>
      </c>
      <c r="N59" s="1" t="str">
        <f t="shared" si="28"/>
        <v/>
      </c>
      <c r="O59" s="1" t="str">
        <f t="shared" si="12"/>
        <v/>
      </c>
    </row>
    <row r="60" spans="2:15" ht="15" customHeight="1" x14ac:dyDescent="0.25">
      <c r="B60" s="1">
        <v>58</v>
      </c>
      <c r="C60" s="277" t="str">
        <f t="shared" si="26"/>
        <v/>
      </c>
      <c r="D60" s="1" t="str">
        <f t="shared" si="27"/>
        <v/>
      </c>
      <c r="K60" s="1">
        <f t="shared" si="9"/>
        <v>58</v>
      </c>
      <c r="L60" s="277" t="str">
        <f t="shared" si="29"/>
        <v/>
      </c>
      <c r="M60" s="1" t="str">
        <f t="shared" si="11"/>
        <v/>
      </c>
      <c r="N60" s="1" t="str">
        <f t="shared" si="28"/>
        <v/>
      </c>
      <c r="O60" s="1" t="str">
        <f t="shared" si="12"/>
        <v/>
      </c>
    </row>
    <row r="61" spans="2:15" ht="15" customHeight="1" x14ac:dyDescent="0.25">
      <c r="B61" s="1">
        <v>59</v>
      </c>
      <c r="C61" s="277" t="str">
        <f t="shared" si="26"/>
        <v/>
      </c>
      <c r="D61" s="1" t="str">
        <f t="shared" si="27"/>
        <v/>
      </c>
      <c r="K61" s="1">
        <f t="shared" si="9"/>
        <v>59</v>
      </c>
      <c r="L61" s="277" t="str">
        <f t="shared" si="29"/>
        <v/>
      </c>
      <c r="M61" s="1" t="str">
        <f t="shared" si="11"/>
        <v/>
      </c>
      <c r="N61" s="1" t="str">
        <f t="shared" si="28"/>
        <v/>
      </c>
      <c r="O61" s="1" t="str">
        <f t="shared" si="12"/>
        <v/>
      </c>
    </row>
    <row r="62" spans="2:15" ht="15" customHeight="1" x14ac:dyDescent="0.25">
      <c r="B62" s="1">
        <v>60</v>
      </c>
      <c r="C62" s="277" t="str">
        <f t="shared" si="26"/>
        <v/>
      </c>
      <c r="D62" s="1" t="str">
        <f t="shared" si="27"/>
        <v/>
      </c>
      <c r="K62" s="1">
        <f t="shared" si="9"/>
        <v>60</v>
      </c>
      <c r="L62" s="277" t="str">
        <f t="shared" si="29"/>
        <v/>
      </c>
      <c r="M62" s="1" t="str">
        <f t="shared" si="11"/>
        <v/>
      </c>
      <c r="N62" s="1" t="str">
        <f t="shared" si="28"/>
        <v/>
      </c>
      <c r="O62" s="1" t="str">
        <f t="shared" si="12"/>
        <v/>
      </c>
    </row>
    <row r="63" spans="2:15" ht="15" customHeight="1" x14ac:dyDescent="0.25">
      <c r="B63" s="1">
        <v>61</v>
      </c>
      <c r="C63" s="277" t="str">
        <f t="shared" si="26"/>
        <v/>
      </c>
      <c r="D63" s="1" t="str">
        <f t="shared" si="27"/>
        <v/>
      </c>
      <c r="K63" s="1">
        <f t="shared" si="9"/>
        <v>61</v>
      </c>
      <c r="L63" s="277" t="str">
        <f t="shared" si="29"/>
        <v/>
      </c>
      <c r="M63" s="1" t="str">
        <f t="shared" si="11"/>
        <v/>
      </c>
      <c r="N63" s="1" t="str">
        <f t="shared" si="28"/>
        <v/>
      </c>
      <c r="O63" s="1" t="str">
        <f t="shared" si="12"/>
        <v/>
      </c>
    </row>
    <row r="64" spans="2:15" ht="15" customHeight="1" x14ac:dyDescent="0.25">
      <c r="B64" s="1">
        <v>62</v>
      </c>
      <c r="C64" s="277" t="str">
        <f t="shared" si="26"/>
        <v/>
      </c>
      <c r="D64" s="1" t="str">
        <f t="shared" si="27"/>
        <v/>
      </c>
      <c r="K64" s="1">
        <f t="shared" si="9"/>
        <v>62</v>
      </c>
      <c r="L64" s="277" t="str">
        <f t="shared" si="29"/>
        <v/>
      </c>
      <c r="M64" s="1" t="str">
        <f t="shared" si="11"/>
        <v/>
      </c>
      <c r="N64" s="1" t="str">
        <f t="shared" si="28"/>
        <v/>
      </c>
      <c r="O64" s="1" t="str">
        <f t="shared" si="12"/>
        <v/>
      </c>
    </row>
    <row r="65" spans="2:15" ht="15" customHeight="1" x14ac:dyDescent="0.25">
      <c r="B65" s="1">
        <v>63</v>
      </c>
      <c r="C65" s="277" t="str">
        <f t="shared" si="26"/>
        <v/>
      </c>
      <c r="D65" s="1" t="str">
        <f t="shared" si="27"/>
        <v/>
      </c>
      <c r="K65" s="1">
        <f t="shared" si="9"/>
        <v>63</v>
      </c>
      <c r="L65" s="277" t="str">
        <f t="shared" si="29"/>
        <v/>
      </c>
      <c r="M65" s="1" t="str">
        <f t="shared" si="11"/>
        <v/>
      </c>
      <c r="N65" s="1" t="str">
        <f t="shared" si="28"/>
        <v/>
      </c>
      <c r="O65" s="1" t="str">
        <f t="shared" si="12"/>
        <v/>
      </c>
    </row>
    <row r="66" spans="2:15" ht="15" customHeight="1" x14ac:dyDescent="0.25">
      <c r="B66" s="1">
        <v>64</v>
      </c>
      <c r="C66" s="277" t="str">
        <f t="shared" si="26"/>
        <v/>
      </c>
      <c r="D66" s="1" t="str">
        <f t="shared" si="27"/>
        <v/>
      </c>
      <c r="K66" s="1">
        <f t="shared" si="9"/>
        <v>64</v>
      </c>
      <c r="L66" s="277" t="str">
        <f t="shared" si="29"/>
        <v/>
      </c>
      <c r="M66" s="1" t="str">
        <f t="shared" si="11"/>
        <v/>
      </c>
      <c r="N66" s="1" t="str">
        <f t="shared" si="28"/>
        <v/>
      </c>
      <c r="O66" s="1" t="str">
        <f t="shared" si="12"/>
        <v/>
      </c>
    </row>
    <row r="67" spans="2:15" ht="15" customHeight="1" x14ac:dyDescent="0.25">
      <c r="B67" s="1">
        <v>65</v>
      </c>
      <c r="C67" s="277" t="str">
        <f t="shared" ref="C67:C98" si="30">IFERROR(VLOOKUP(B67,localizador,2,0),"")</f>
        <v/>
      </c>
      <c r="D67" s="1" t="str">
        <f t="shared" ref="D67:D98" si="31">IFERROR(VLOOKUP(B67,localizador,3,0),"")</f>
        <v/>
      </c>
      <c r="K67" s="1">
        <f t="shared" si="9"/>
        <v>65</v>
      </c>
      <c r="L67" s="277" t="str">
        <f t="shared" si="29"/>
        <v/>
      </c>
      <c r="M67" s="1" t="str">
        <f t="shared" si="11"/>
        <v/>
      </c>
      <c r="N67" s="1" t="str">
        <f t="shared" ref="N67:N98" si="32">IFERROR(SMALL($O$3:$O$112,K67),"")</f>
        <v/>
      </c>
      <c r="O67" s="1" t="str">
        <f t="shared" si="12"/>
        <v/>
      </c>
    </row>
    <row r="68" spans="2:15" ht="15" customHeight="1" x14ac:dyDescent="0.25">
      <c r="B68" s="1">
        <v>66</v>
      </c>
      <c r="C68" s="277" t="str">
        <f t="shared" si="30"/>
        <v/>
      </c>
      <c r="D68" s="1" t="str">
        <f t="shared" si="31"/>
        <v/>
      </c>
      <c r="K68" s="1">
        <f t="shared" ref="K68:K112" si="33">B68</f>
        <v>66</v>
      </c>
      <c r="L68" s="277" t="str">
        <f t="shared" ref="L68:L99" si="34">C68</f>
        <v/>
      </c>
      <c r="M68" s="1" t="str">
        <f t="shared" ref="M68:M112" si="35">TEXT(N68,"000000")</f>
        <v/>
      </c>
      <c r="N68" s="1" t="str">
        <f t="shared" si="32"/>
        <v/>
      </c>
      <c r="O68" s="1" t="str">
        <f t="shared" ref="O68:O112" si="36">IFERROR(VALUE(C68),"")</f>
        <v/>
      </c>
    </row>
    <row r="69" spans="2:15" ht="15" customHeight="1" x14ac:dyDescent="0.25">
      <c r="B69" s="1">
        <v>67</v>
      </c>
      <c r="C69" s="277" t="str">
        <f t="shared" si="30"/>
        <v/>
      </c>
      <c r="D69" s="1" t="str">
        <f t="shared" si="31"/>
        <v/>
      </c>
      <c r="K69" s="1">
        <f t="shared" si="33"/>
        <v>67</v>
      </c>
      <c r="L69" s="277" t="str">
        <f t="shared" si="34"/>
        <v/>
      </c>
      <c r="M69" s="1" t="str">
        <f t="shared" si="35"/>
        <v/>
      </c>
      <c r="N69" s="1" t="str">
        <f t="shared" si="32"/>
        <v/>
      </c>
      <c r="O69" s="1" t="str">
        <f t="shared" si="36"/>
        <v/>
      </c>
    </row>
    <row r="70" spans="2:15" ht="15" customHeight="1" x14ac:dyDescent="0.25">
      <c r="B70" s="1">
        <v>68</v>
      </c>
      <c r="C70" s="277" t="str">
        <f t="shared" si="30"/>
        <v/>
      </c>
      <c r="D70" s="1" t="str">
        <f t="shared" si="31"/>
        <v/>
      </c>
      <c r="K70" s="1">
        <f t="shared" si="33"/>
        <v>68</v>
      </c>
      <c r="L70" s="277" t="str">
        <f t="shared" si="34"/>
        <v/>
      </c>
      <c r="M70" s="1" t="str">
        <f t="shared" si="35"/>
        <v/>
      </c>
      <c r="N70" s="1" t="str">
        <f t="shared" si="32"/>
        <v/>
      </c>
      <c r="O70" s="1" t="str">
        <f t="shared" si="36"/>
        <v/>
      </c>
    </row>
    <row r="71" spans="2:15" ht="15" customHeight="1" x14ac:dyDescent="0.25">
      <c r="B71" s="1">
        <v>69</v>
      </c>
      <c r="C71" s="277" t="str">
        <f t="shared" si="30"/>
        <v/>
      </c>
      <c r="D71" s="1" t="str">
        <f t="shared" si="31"/>
        <v/>
      </c>
      <c r="K71" s="1">
        <f t="shared" si="33"/>
        <v>69</v>
      </c>
      <c r="L71" s="277" t="str">
        <f t="shared" si="34"/>
        <v/>
      </c>
      <c r="M71" s="1" t="str">
        <f t="shared" si="35"/>
        <v/>
      </c>
      <c r="N71" s="1" t="str">
        <f t="shared" si="32"/>
        <v/>
      </c>
      <c r="O71" s="1" t="str">
        <f t="shared" si="36"/>
        <v/>
      </c>
    </row>
    <row r="72" spans="2:15" ht="15" customHeight="1" x14ac:dyDescent="0.25">
      <c r="B72" s="1">
        <v>70</v>
      </c>
      <c r="C72" s="277" t="str">
        <f t="shared" si="30"/>
        <v/>
      </c>
      <c r="D72" s="1" t="str">
        <f t="shared" si="31"/>
        <v/>
      </c>
      <c r="K72" s="1">
        <f t="shared" si="33"/>
        <v>70</v>
      </c>
      <c r="L72" s="277" t="str">
        <f t="shared" si="34"/>
        <v/>
      </c>
      <c r="M72" s="1" t="str">
        <f t="shared" si="35"/>
        <v/>
      </c>
      <c r="N72" s="1" t="str">
        <f t="shared" si="32"/>
        <v/>
      </c>
      <c r="O72" s="1" t="str">
        <f t="shared" si="36"/>
        <v/>
      </c>
    </row>
    <row r="73" spans="2:15" ht="15" customHeight="1" x14ac:dyDescent="0.25">
      <c r="B73" s="1">
        <v>71</v>
      </c>
      <c r="C73" s="277" t="str">
        <f t="shared" si="30"/>
        <v/>
      </c>
      <c r="D73" s="1" t="str">
        <f t="shared" si="31"/>
        <v/>
      </c>
      <c r="K73" s="1">
        <f t="shared" si="33"/>
        <v>71</v>
      </c>
      <c r="L73" s="277" t="str">
        <f t="shared" si="34"/>
        <v/>
      </c>
      <c r="M73" s="1" t="str">
        <f t="shared" si="35"/>
        <v/>
      </c>
      <c r="N73" s="1" t="str">
        <f t="shared" si="32"/>
        <v/>
      </c>
      <c r="O73" s="1" t="str">
        <f t="shared" si="36"/>
        <v/>
      </c>
    </row>
    <row r="74" spans="2:15" ht="15" customHeight="1" x14ac:dyDescent="0.25">
      <c r="B74" s="1">
        <v>72</v>
      </c>
      <c r="C74" s="277" t="str">
        <f t="shared" si="30"/>
        <v/>
      </c>
      <c r="D74" s="1" t="str">
        <f t="shared" si="31"/>
        <v/>
      </c>
      <c r="K74" s="1">
        <f t="shared" si="33"/>
        <v>72</v>
      </c>
      <c r="L74" s="277" t="str">
        <f t="shared" si="34"/>
        <v/>
      </c>
      <c r="M74" s="1" t="str">
        <f t="shared" si="35"/>
        <v/>
      </c>
      <c r="N74" s="1" t="str">
        <f t="shared" si="32"/>
        <v/>
      </c>
      <c r="O74" s="1" t="str">
        <f t="shared" si="36"/>
        <v/>
      </c>
    </row>
    <row r="75" spans="2:15" ht="15" customHeight="1" x14ac:dyDescent="0.25">
      <c r="B75" s="1">
        <v>73</v>
      </c>
      <c r="C75" s="277" t="str">
        <f t="shared" si="30"/>
        <v/>
      </c>
      <c r="D75" s="1" t="str">
        <f t="shared" si="31"/>
        <v/>
      </c>
      <c r="K75" s="1">
        <f t="shared" si="33"/>
        <v>73</v>
      </c>
      <c r="L75" s="277" t="str">
        <f t="shared" si="34"/>
        <v/>
      </c>
      <c r="M75" s="1" t="str">
        <f t="shared" si="35"/>
        <v/>
      </c>
      <c r="N75" s="1" t="str">
        <f t="shared" si="32"/>
        <v/>
      </c>
      <c r="O75" s="1" t="str">
        <f t="shared" si="36"/>
        <v/>
      </c>
    </row>
    <row r="76" spans="2:15" ht="15" customHeight="1" x14ac:dyDescent="0.25">
      <c r="B76" s="1">
        <v>74</v>
      </c>
      <c r="C76" s="277" t="str">
        <f t="shared" si="30"/>
        <v/>
      </c>
      <c r="D76" s="1" t="str">
        <f t="shared" si="31"/>
        <v/>
      </c>
      <c r="K76" s="1">
        <f t="shared" si="33"/>
        <v>74</v>
      </c>
      <c r="L76" s="277" t="str">
        <f t="shared" si="34"/>
        <v/>
      </c>
      <c r="M76" s="1" t="str">
        <f t="shared" si="35"/>
        <v/>
      </c>
      <c r="N76" s="1" t="str">
        <f t="shared" si="32"/>
        <v/>
      </c>
      <c r="O76" s="1" t="str">
        <f t="shared" si="36"/>
        <v/>
      </c>
    </row>
    <row r="77" spans="2:15" ht="15" customHeight="1" x14ac:dyDescent="0.25">
      <c r="B77" s="1">
        <v>75</v>
      </c>
      <c r="C77" s="277" t="str">
        <f t="shared" si="30"/>
        <v/>
      </c>
      <c r="D77" s="1" t="str">
        <f t="shared" si="31"/>
        <v/>
      </c>
      <c r="K77" s="1">
        <f t="shared" si="33"/>
        <v>75</v>
      </c>
      <c r="L77" s="277" t="str">
        <f t="shared" si="34"/>
        <v/>
      </c>
      <c r="M77" s="1" t="str">
        <f t="shared" si="35"/>
        <v/>
      </c>
      <c r="N77" s="1" t="str">
        <f t="shared" si="32"/>
        <v/>
      </c>
      <c r="O77" s="1" t="str">
        <f t="shared" si="36"/>
        <v/>
      </c>
    </row>
    <row r="78" spans="2:15" ht="15" customHeight="1" x14ac:dyDescent="0.25">
      <c r="B78" s="1">
        <v>76</v>
      </c>
      <c r="C78" s="277" t="str">
        <f t="shared" si="30"/>
        <v/>
      </c>
      <c r="D78" s="1" t="str">
        <f t="shared" si="31"/>
        <v/>
      </c>
      <c r="K78" s="1">
        <f t="shared" si="33"/>
        <v>76</v>
      </c>
      <c r="L78" s="277" t="str">
        <f t="shared" si="34"/>
        <v/>
      </c>
      <c r="M78" s="1" t="str">
        <f t="shared" si="35"/>
        <v/>
      </c>
      <c r="N78" s="1" t="str">
        <f t="shared" si="32"/>
        <v/>
      </c>
      <c r="O78" s="1" t="str">
        <f t="shared" si="36"/>
        <v/>
      </c>
    </row>
    <row r="79" spans="2:15" ht="15" customHeight="1" x14ac:dyDescent="0.25">
      <c r="B79" s="1">
        <v>77</v>
      </c>
      <c r="C79" s="277" t="str">
        <f t="shared" si="30"/>
        <v/>
      </c>
      <c r="D79" s="1" t="str">
        <f t="shared" si="31"/>
        <v/>
      </c>
      <c r="K79" s="1">
        <f t="shared" si="33"/>
        <v>77</v>
      </c>
      <c r="L79" s="277" t="str">
        <f t="shared" si="34"/>
        <v/>
      </c>
      <c r="M79" s="1" t="str">
        <f t="shared" si="35"/>
        <v/>
      </c>
      <c r="N79" s="1" t="str">
        <f t="shared" si="32"/>
        <v/>
      </c>
      <c r="O79" s="1" t="str">
        <f t="shared" si="36"/>
        <v/>
      </c>
    </row>
    <row r="80" spans="2:15" ht="15" customHeight="1" x14ac:dyDescent="0.25">
      <c r="B80" s="1">
        <v>78</v>
      </c>
      <c r="C80" s="277" t="str">
        <f t="shared" si="30"/>
        <v/>
      </c>
      <c r="D80" s="1" t="str">
        <f t="shared" si="31"/>
        <v/>
      </c>
      <c r="K80" s="1">
        <f t="shared" si="33"/>
        <v>78</v>
      </c>
      <c r="L80" s="277" t="str">
        <f t="shared" si="34"/>
        <v/>
      </c>
      <c r="M80" s="1" t="str">
        <f t="shared" si="35"/>
        <v/>
      </c>
      <c r="N80" s="1" t="str">
        <f t="shared" si="32"/>
        <v/>
      </c>
      <c r="O80" s="1" t="str">
        <f t="shared" si="36"/>
        <v/>
      </c>
    </row>
    <row r="81" spans="2:15" ht="15" customHeight="1" x14ac:dyDescent="0.25">
      <c r="B81" s="1">
        <v>79</v>
      </c>
      <c r="C81" s="277" t="str">
        <f t="shared" si="30"/>
        <v/>
      </c>
      <c r="D81" s="1" t="str">
        <f t="shared" si="31"/>
        <v/>
      </c>
      <c r="K81" s="1">
        <f t="shared" si="33"/>
        <v>79</v>
      </c>
      <c r="L81" s="277" t="str">
        <f t="shared" si="34"/>
        <v/>
      </c>
      <c r="M81" s="1" t="str">
        <f t="shared" si="35"/>
        <v/>
      </c>
      <c r="N81" s="1" t="str">
        <f t="shared" si="32"/>
        <v/>
      </c>
      <c r="O81" s="1" t="str">
        <f t="shared" si="36"/>
        <v/>
      </c>
    </row>
    <row r="82" spans="2:15" ht="15" customHeight="1" x14ac:dyDescent="0.25">
      <c r="B82" s="1">
        <v>80</v>
      </c>
      <c r="C82" s="277" t="str">
        <f t="shared" si="30"/>
        <v/>
      </c>
      <c r="D82" s="1" t="str">
        <f t="shared" si="31"/>
        <v/>
      </c>
      <c r="K82" s="1">
        <f t="shared" si="33"/>
        <v>80</v>
      </c>
      <c r="L82" s="277" t="str">
        <f t="shared" si="34"/>
        <v/>
      </c>
      <c r="M82" s="1" t="str">
        <f t="shared" si="35"/>
        <v/>
      </c>
      <c r="N82" s="1" t="str">
        <f t="shared" si="32"/>
        <v/>
      </c>
      <c r="O82" s="1" t="str">
        <f t="shared" si="36"/>
        <v/>
      </c>
    </row>
    <row r="83" spans="2:15" ht="15" customHeight="1" x14ac:dyDescent="0.25">
      <c r="B83" s="1">
        <v>81</v>
      </c>
      <c r="C83" s="277" t="str">
        <f t="shared" si="30"/>
        <v/>
      </c>
      <c r="D83" s="1" t="str">
        <f t="shared" si="31"/>
        <v/>
      </c>
      <c r="K83" s="1">
        <f t="shared" si="33"/>
        <v>81</v>
      </c>
      <c r="L83" s="277" t="str">
        <f t="shared" si="34"/>
        <v/>
      </c>
      <c r="M83" s="1" t="str">
        <f t="shared" si="35"/>
        <v/>
      </c>
      <c r="N83" s="1" t="str">
        <f t="shared" si="32"/>
        <v/>
      </c>
      <c r="O83" s="1" t="str">
        <f t="shared" si="36"/>
        <v/>
      </c>
    </row>
    <row r="84" spans="2:15" ht="15" customHeight="1" x14ac:dyDescent="0.25">
      <c r="B84" s="1">
        <v>82</v>
      </c>
      <c r="C84" s="277" t="str">
        <f t="shared" si="30"/>
        <v/>
      </c>
      <c r="D84" s="1" t="str">
        <f t="shared" si="31"/>
        <v/>
      </c>
      <c r="K84" s="1">
        <f t="shared" si="33"/>
        <v>82</v>
      </c>
      <c r="L84" s="277" t="str">
        <f t="shared" si="34"/>
        <v/>
      </c>
      <c r="M84" s="1" t="str">
        <f t="shared" si="35"/>
        <v/>
      </c>
      <c r="N84" s="1" t="str">
        <f t="shared" si="32"/>
        <v/>
      </c>
      <c r="O84" s="1" t="str">
        <f t="shared" si="36"/>
        <v/>
      </c>
    </row>
    <row r="85" spans="2:15" ht="15" customHeight="1" x14ac:dyDescent="0.25">
      <c r="B85" s="1">
        <v>83</v>
      </c>
      <c r="C85" s="277" t="str">
        <f t="shared" si="30"/>
        <v/>
      </c>
      <c r="D85" s="1" t="str">
        <f t="shared" si="31"/>
        <v/>
      </c>
      <c r="K85" s="1">
        <f t="shared" si="33"/>
        <v>83</v>
      </c>
      <c r="L85" s="277" t="str">
        <f t="shared" si="34"/>
        <v/>
      </c>
      <c r="M85" s="1" t="str">
        <f t="shared" si="35"/>
        <v/>
      </c>
      <c r="N85" s="1" t="str">
        <f t="shared" si="32"/>
        <v/>
      </c>
      <c r="O85" s="1" t="str">
        <f t="shared" si="36"/>
        <v/>
      </c>
    </row>
    <row r="86" spans="2:15" ht="15" customHeight="1" x14ac:dyDescent="0.25">
      <c r="B86" s="1">
        <v>84</v>
      </c>
      <c r="C86" s="277" t="str">
        <f t="shared" si="30"/>
        <v/>
      </c>
      <c r="D86" s="1" t="str">
        <f t="shared" si="31"/>
        <v/>
      </c>
      <c r="K86" s="1">
        <f t="shared" si="33"/>
        <v>84</v>
      </c>
      <c r="L86" s="277" t="str">
        <f t="shared" si="34"/>
        <v/>
      </c>
      <c r="M86" s="1" t="str">
        <f t="shared" si="35"/>
        <v/>
      </c>
      <c r="N86" s="1" t="str">
        <f t="shared" si="32"/>
        <v/>
      </c>
      <c r="O86" s="1" t="str">
        <f t="shared" si="36"/>
        <v/>
      </c>
    </row>
    <row r="87" spans="2:15" ht="15" customHeight="1" x14ac:dyDescent="0.25">
      <c r="B87" s="1">
        <v>85</v>
      </c>
      <c r="C87" s="277" t="str">
        <f t="shared" si="30"/>
        <v/>
      </c>
      <c r="D87" s="1" t="str">
        <f t="shared" si="31"/>
        <v/>
      </c>
      <c r="K87" s="1">
        <f t="shared" si="33"/>
        <v>85</v>
      </c>
      <c r="L87" s="277" t="str">
        <f t="shared" si="34"/>
        <v/>
      </c>
      <c r="M87" s="1" t="str">
        <f t="shared" si="35"/>
        <v/>
      </c>
      <c r="N87" s="1" t="str">
        <f t="shared" si="32"/>
        <v/>
      </c>
      <c r="O87" s="1" t="str">
        <f t="shared" si="36"/>
        <v/>
      </c>
    </row>
    <row r="88" spans="2:15" ht="15" customHeight="1" x14ac:dyDescent="0.25">
      <c r="B88" s="1">
        <v>86</v>
      </c>
      <c r="C88" s="277" t="str">
        <f t="shared" si="30"/>
        <v/>
      </c>
      <c r="D88" s="1" t="str">
        <f t="shared" si="31"/>
        <v/>
      </c>
      <c r="K88" s="1">
        <f t="shared" si="33"/>
        <v>86</v>
      </c>
      <c r="L88" s="277" t="str">
        <f t="shared" si="34"/>
        <v/>
      </c>
      <c r="M88" s="1" t="str">
        <f t="shared" si="35"/>
        <v/>
      </c>
      <c r="N88" s="1" t="str">
        <f t="shared" si="32"/>
        <v/>
      </c>
      <c r="O88" s="1" t="str">
        <f t="shared" si="36"/>
        <v/>
      </c>
    </row>
    <row r="89" spans="2:15" ht="15" customHeight="1" x14ac:dyDescent="0.25">
      <c r="B89" s="1">
        <v>87</v>
      </c>
      <c r="C89" s="277" t="str">
        <f t="shared" si="30"/>
        <v/>
      </c>
      <c r="D89" s="1" t="str">
        <f t="shared" si="31"/>
        <v/>
      </c>
      <c r="K89" s="1">
        <f t="shared" si="33"/>
        <v>87</v>
      </c>
      <c r="L89" s="277" t="str">
        <f t="shared" si="34"/>
        <v/>
      </c>
      <c r="M89" s="1" t="str">
        <f t="shared" si="35"/>
        <v/>
      </c>
      <c r="N89" s="1" t="str">
        <f t="shared" si="32"/>
        <v/>
      </c>
      <c r="O89" s="1" t="str">
        <f t="shared" si="36"/>
        <v/>
      </c>
    </row>
    <row r="90" spans="2:15" ht="15" customHeight="1" x14ac:dyDescent="0.25">
      <c r="B90" s="1">
        <v>88</v>
      </c>
      <c r="C90" s="277" t="str">
        <f t="shared" si="30"/>
        <v/>
      </c>
      <c r="D90" s="1" t="str">
        <f t="shared" si="31"/>
        <v/>
      </c>
      <c r="K90" s="1">
        <f t="shared" si="33"/>
        <v>88</v>
      </c>
      <c r="L90" s="277" t="str">
        <f t="shared" si="34"/>
        <v/>
      </c>
      <c r="M90" s="1" t="str">
        <f t="shared" si="35"/>
        <v/>
      </c>
      <c r="N90" s="1" t="str">
        <f t="shared" si="32"/>
        <v/>
      </c>
      <c r="O90" s="1" t="str">
        <f t="shared" si="36"/>
        <v/>
      </c>
    </row>
    <row r="91" spans="2:15" ht="15" customHeight="1" x14ac:dyDescent="0.25">
      <c r="B91" s="1">
        <v>89</v>
      </c>
      <c r="C91" s="277" t="str">
        <f t="shared" si="30"/>
        <v/>
      </c>
      <c r="D91" s="1" t="str">
        <f t="shared" si="31"/>
        <v/>
      </c>
      <c r="K91" s="1">
        <f t="shared" si="33"/>
        <v>89</v>
      </c>
      <c r="L91" s="277" t="str">
        <f t="shared" si="34"/>
        <v/>
      </c>
      <c r="M91" s="1" t="str">
        <f t="shared" si="35"/>
        <v/>
      </c>
      <c r="N91" s="1" t="str">
        <f t="shared" si="32"/>
        <v/>
      </c>
      <c r="O91" s="1" t="str">
        <f t="shared" si="36"/>
        <v/>
      </c>
    </row>
    <row r="92" spans="2:15" ht="15" customHeight="1" x14ac:dyDescent="0.25">
      <c r="B92" s="1">
        <v>90</v>
      </c>
      <c r="C92" s="277" t="str">
        <f t="shared" si="30"/>
        <v/>
      </c>
      <c r="D92" s="1" t="str">
        <f t="shared" si="31"/>
        <v/>
      </c>
      <c r="K92" s="1">
        <f t="shared" si="33"/>
        <v>90</v>
      </c>
      <c r="L92" s="277" t="str">
        <f t="shared" si="34"/>
        <v/>
      </c>
      <c r="M92" s="1" t="str">
        <f t="shared" si="35"/>
        <v/>
      </c>
      <c r="N92" s="1" t="str">
        <f t="shared" si="32"/>
        <v/>
      </c>
      <c r="O92" s="1" t="str">
        <f t="shared" si="36"/>
        <v/>
      </c>
    </row>
    <row r="93" spans="2:15" ht="15" customHeight="1" x14ac:dyDescent="0.25">
      <c r="B93" s="1">
        <v>91</v>
      </c>
      <c r="C93" s="277" t="str">
        <f t="shared" si="30"/>
        <v/>
      </c>
      <c r="D93" s="1" t="str">
        <f t="shared" si="31"/>
        <v/>
      </c>
      <c r="K93" s="1">
        <f t="shared" si="33"/>
        <v>91</v>
      </c>
      <c r="L93" s="277" t="str">
        <f t="shared" si="34"/>
        <v/>
      </c>
      <c r="M93" s="1" t="str">
        <f t="shared" si="35"/>
        <v/>
      </c>
      <c r="N93" s="1" t="str">
        <f t="shared" si="32"/>
        <v/>
      </c>
      <c r="O93" s="1" t="str">
        <f t="shared" si="36"/>
        <v/>
      </c>
    </row>
    <row r="94" spans="2:15" ht="15" customHeight="1" x14ac:dyDescent="0.25">
      <c r="B94" s="1">
        <v>92</v>
      </c>
      <c r="C94" s="277" t="str">
        <f t="shared" si="30"/>
        <v/>
      </c>
      <c r="D94" s="1" t="str">
        <f t="shared" si="31"/>
        <v/>
      </c>
      <c r="K94" s="1">
        <f t="shared" si="33"/>
        <v>92</v>
      </c>
      <c r="L94" s="277" t="str">
        <f t="shared" si="34"/>
        <v/>
      </c>
      <c r="M94" s="1" t="str">
        <f t="shared" si="35"/>
        <v/>
      </c>
      <c r="N94" s="1" t="str">
        <f t="shared" si="32"/>
        <v/>
      </c>
      <c r="O94" s="1" t="str">
        <f t="shared" si="36"/>
        <v/>
      </c>
    </row>
    <row r="95" spans="2:15" ht="15" customHeight="1" x14ac:dyDescent="0.25">
      <c r="B95" s="1">
        <v>93</v>
      </c>
      <c r="C95" s="277" t="str">
        <f t="shared" si="30"/>
        <v/>
      </c>
      <c r="D95" s="1" t="str">
        <f t="shared" si="31"/>
        <v/>
      </c>
      <c r="K95" s="1">
        <f t="shared" si="33"/>
        <v>93</v>
      </c>
      <c r="L95" s="277" t="str">
        <f t="shared" si="34"/>
        <v/>
      </c>
      <c r="M95" s="1" t="str">
        <f t="shared" si="35"/>
        <v/>
      </c>
      <c r="N95" s="1" t="str">
        <f t="shared" si="32"/>
        <v/>
      </c>
      <c r="O95" s="1" t="str">
        <f t="shared" si="36"/>
        <v/>
      </c>
    </row>
    <row r="96" spans="2:15" ht="15" customHeight="1" x14ac:dyDescent="0.25">
      <c r="B96" s="1">
        <v>94</v>
      </c>
      <c r="C96" s="277" t="str">
        <f t="shared" si="30"/>
        <v/>
      </c>
      <c r="D96" s="1" t="str">
        <f t="shared" si="31"/>
        <v/>
      </c>
      <c r="K96" s="1">
        <f t="shared" si="33"/>
        <v>94</v>
      </c>
      <c r="L96" s="277" t="str">
        <f t="shared" si="34"/>
        <v/>
      </c>
      <c r="M96" s="1" t="str">
        <f t="shared" si="35"/>
        <v/>
      </c>
      <c r="N96" s="1" t="str">
        <f t="shared" si="32"/>
        <v/>
      </c>
      <c r="O96" s="1" t="str">
        <f t="shared" si="36"/>
        <v/>
      </c>
    </row>
    <row r="97" spans="2:15" ht="15" customHeight="1" x14ac:dyDescent="0.25">
      <c r="B97" s="1">
        <v>95</v>
      </c>
      <c r="C97" s="277" t="str">
        <f t="shared" si="30"/>
        <v/>
      </c>
      <c r="D97" s="1" t="str">
        <f t="shared" si="31"/>
        <v/>
      </c>
      <c r="K97" s="1">
        <f t="shared" si="33"/>
        <v>95</v>
      </c>
      <c r="L97" s="277" t="str">
        <f t="shared" si="34"/>
        <v/>
      </c>
      <c r="M97" s="1" t="str">
        <f t="shared" si="35"/>
        <v/>
      </c>
      <c r="N97" s="1" t="str">
        <f t="shared" si="32"/>
        <v/>
      </c>
      <c r="O97" s="1" t="str">
        <f t="shared" si="36"/>
        <v/>
      </c>
    </row>
    <row r="98" spans="2:15" ht="15" customHeight="1" x14ac:dyDescent="0.25">
      <c r="B98" s="1">
        <v>96</v>
      </c>
      <c r="C98" s="277" t="str">
        <f t="shared" si="30"/>
        <v/>
      </c>
      <c r="D98" s="1" t="str">
        <f t="shared" si="31"/>
        <v/>
      </c>
      <c r="K98" s="1">
        <f t="shared" si="33"/>
        <v>96</v>
      </c>
      <c r="L98" s="277" t="str">
        <f t="shared" si="34"/>
        <v/>
      </c>
      <c r="M98" s="1" t="str">
        <f t="shared" si="35"/>
        <v/>
      </c>
      <c r="N98" s="1" t="str">
        <f t="shared" si="32"/>
        <v/>
      </c>
      <c r="O98" s="1" t="str">
        <f t="shared" si="36"/>
        <v/>
      </c>
    </row>
    <row r="99" spans="2:15" ht="15" customHeight="1" x14ac:dyDescent="0.25">
      <c r="B99" s="1">
        <v>97</v>
      </c>
      <c r="C99" s="277" t="str">
        <f t="shared" ref="C99:C112" si="37">IFERROR(VLOOKUP(B99,localizador,2,0),"")</f>
        <v/>
      </c>
      <c r="D99" s="1" t="str">
        <f t="shared" ref="D99:D112" si="38">IFERROR(VLOOKUP(B99,localizador,3,0),"")</f>
        <v/>
      </c>
      <c r="K99" s="1">
        <f t="shared" si="33"/>
        <v>97</v>
      </c>
      <c r="L99" s="277" t="str">
        <f t="shared" si="34"/>
        <v/>
      </c>
      <c r="M99" s="1" t="str">
        <f t="shared" si="35"/>
        <v/>
      </c>
      <c r="N99" s="1" t="str">
        <f t="shared" ref="N99:N112" si="39">IFERROR(SMALL($O$3:$O$112,K99),"")</f>
        <v/>
      </c>
      <c r="O99" s="1" t="str">
        <f t="shared" si="36"/>
        <v/>
      </c>
    </row>
    <row r="100" spans="2:15" ht="15" customHeight="1" x14ac:dyDescent="0.25">
      <c r="B100" s="1">
        <v>98</v>
      </c>
      <c r="C100" s="277" t="str">
        <f t="shared" si="37"/>
        <v/>
      </c>
      <c r="D100" s="1" t="str">
        <f t="shared" si="38"/>
        <v/>
      </c>
      <c r="K100" s="1">
        <f t="shared" si="33"/>
        <v>98</v>
      </c>
      <c r="L100" s="277" t="str">
        <f t="shared" ref="L100:L112" si="40">C100</f>
        <v/>
      </c>
      <c r="M100" s="1" t="str">
        <f t="shared" si="35"/>
        <v/>
      </c>
      <c r="N100" s="1" t="str">
        <f t="shared" si="39"/>
        <v/>
      </c>
      <c r="O100" s="1" t="str">
        <f t="shared" si="36"/>
        <v/>
      </c>
    </row>
    <row r="101" spans="2:15" ht="15" customHeight="1" x14ac:dyDescent="0.25">
      <c r="B101" s="1">
        <v>99</v>
      </c>
      <c r="C101" s="277" t="str">
        <f t="shared" si="37"/>
        <v/>
      </c>
      <c r="D101" s="1" t="str">
        <f t="shared" si="38"/>
        <v/>
      </c>
      <c r="K101" s="1">
        <f t="shared" si="33"/>
        <v>99</v>
      </c>
      <c r="L101" s="277" t="str">
        <f t="shared" si="40"/>
        <v/>
      </c>
      <c r="M101" s="1" t="str">
        <f t="shared" si="35"/>
        <v/>
      </c>
      <c r="N101" s="1" t="str">
        <f t="shared" si="39"/>
        <v/>
      </c>
      <c r="O101" s="1" t="str">
        <f t="shared" si="36"/>
        <v/>
      </c>
    </row>
    <row r="102" spans="2:15" ht="15" customHeight="1" x14ac:dyDescent="0.25">
      <c r="B102" s="1">
        <v>100</v>
      </c>
      <c r="C102" s="277" t="str">
        <f t="shared" si="37"/>
        <v/>
      </c>
      <c r="D102" s="1" t="str">
        <f t="shared" si="38"/>
        <v/>
      </c>
      <c r="K102" s="1">
        <f t="shared" si="33"/>
        <v>100</v>
      </c>
      <c r="L102" s="277" t="str">
        <f t="shared" si="40"/>
        <v/>
      </c>
      <c r="M102" s="1" t="str">
        <f t="shared" si="35"/>
        <v/>
      </c>
      <c r="N102" s="1" t="str">
        <f t="shared" si="39"/>
        <v/>
      </c>
      <c r="O102" s="1" t="str">
        <f t="shared" si="36"/>
        <v/>
      </c>
    </row>
    <row r="103" spans="2:15" ht="15" customHeight="1" x14ac:dyDescent="0.25">
      <c r="B103" s="1">
        <v>101</v>
      </c>
      <c r="C103" s="277" t="str">
        <f t="shared" si="37"/>
        <v/>
      </c>
      <c r="D103" s="1" t="str">
        <f t="shared" si="38"/>
        <v/>
      </c>
      <c r="K103" s="1">
        <f t="shared" si="33"/>
        <v>101</v>
      </c>
      <c r="L103" s="277" t="str">
        <f t="shared" si="40"/>
        <v/>
      </c>
      <c r="M103" s="1" t="str">
        <f t="shared" si="35"/>
        <v/>
      </c>
      <c r="N103" s="1" t="str">
        <f t="shared" si="39"/>
        <v/>
      </c>
      <c r="O103" s="1" t="str">
        <f t="shared" si="36"/>
        <v/>
      </c>
    </row>
    <row r="104" spans="2:15" ht="15" customHeight="1" x14ac:dyDescent="0.25">
      <c r="B104" s="1">
        <v>102</v>
      </c>
      <c r="C104" s="277" t="str">
        <f t="shared" si="37"/>
        <v/>
      </c>
      <c r="D104" s="1" t="str">
        <f t="shared" si="38"/>
        <v/>
      </c>
      <c r="K104" s="1">
        <f t="shared" si="33"/>
        <v>102</v>
      </c>
      <c r="L104" s="277" t="str">
        <f t="shared" si="40"/>
        <v/>
      </c>
      <c r="M104" s="1" t="str">
        <f t="shared" si="35"/>
        <v/>
      </c>
      <c r="N104" s="1" t="str">
        <f t="shared" si="39"/>
        <v/>
      </c>
      <c r="O104" s="1" t="str">
        <f t="shared" si="36"/>
        <v/>
      </c>
    </row>
    <row r="105" spans="2:15" ht="15" customHeight="1" x14ac:dyDescent="0.25">
      <c r="B105" s="1">
        <v>103</v>
      </c>
      <c r="C105" s="277" t="str">
        <f t="shared" si="37"/>
        <v/>
      </c>
      <c r="D105" s="1" t="str">
        <f t="shared" si="38"/>
        <v/>
      </c>
      <c r="K105" s="1">
        <f t="shared" si="33"/>
        <v>103</v>
      </c>
      <c r="L105" s="277" t="str">
        <f t="shared" si="40"/>
        <v/>
      </c>
      <c r="M105" s="1" t="str">
        <f t="shared" si="35"/>
        <v/>
      </c>
      <c r="N105" s="1" t="str">
        <f t="shared" si="39"/>
        <v/>
      </c>
      <c r="O105" s="1" t="str">
        <f t="shared" si="36"/>
        <v/>
      </c>
    </row>
    <row r="106" spans="2:15" ht="15" customHeight="1" x14ac:dyDescent="0.25">
      <c r="B106" s="1">
        <v>104</v>
      </c>
      <c r="C106" s="277" t="str">
        <f t="shared" si="37"/>
        <v/>
      </c>
      <c r="D106" s="1" t="str">
        <f t="shared" si="38"/>
        <v/>
      </c>
      <c r="K106" s="1">
        <f t="shared" si="33"/>
        <v>104</v>
      </c>
      <c r="L106" s="277" t="str">
        <f t="shared" si="40"/>
        <v/>
      </c>
      <c r="M106" s="1" t="str">
        <f t="shared" si="35"/>
        <v/>
      </c>
      <c r="N106" s="1" t="str">
        <f t="shared" si="39"/>
        <v/>
      </c>
      <c r="O106" s="1" t="str">
        <f t="shared" si="36"/>
        <v/>
      </c>
    </row>
    <row r="107" spans="2:15" ht="15" customHeight="1" x14ac:dyDescent="0.25">
      <c r="B107" s="1">
        <v>105</v>
      </c>
      <c r="C107" s="277" t="str">
        <f t="shared" si="37"/>
        <v/>
      </c>
      <c r="D107" s="1" t="str">
        <f t="shared" si="38"/>
        <v/>
      </c>
      <c r="K107" s="1">
        <f t="shared" si="33"/>
        <v>105</v>
      </c>
      <c r="L107" s="277" t="str">
        <f t="shared" si="40"/>
        <v/>
      </c>
      <c r="M107" s="1" t="str">
        <f t="shared" si="35"/>
        <v/>
      </c>
      <c r="N107" s="1" t="str">
        <f t="shared" si="39"/>
        <v/>
      </c>
      <c r="O107" s="1" t="str">
        <f t="shared" si="36"/>
        <v/>
      </c>
    </row>
    <row r="108" spans="2:15" ht="15" customHeight="1" x14ac:dyDescent="0.25">
      <c r="B108" s="1">
        <v>106</v>
      </c>
      <c r="C108" s="277" t="str">
        <f t="shared" si="37"/>
        <v/>
      </c>
      <c r="D108" s="1" t="str">
        <f t="shared" si="38"/>
        <v/>
      </c>
      <c r="K108" s="1">
        <f t="shared" si="33"/>
        <v>106</v>
      </c>
      <c r="L108" s="277" t="str">
        <f t="shared" si="40"/>
        <v/>
      </c>
      <c r="M108" s="1" t="str">
        <f t="shared" si="35"/>
        <v/>
      </c>
      <c r="N108" s="1" t="str">
        <f t="shared" si="39"/>
        <v/>
      </c>
      <c r="O108" s="1" t="str">
        <f t="shared" si="36"/>
        <v/>
      </c>
    </row>
    <row r="109" spans="2:15" ht="15" customHeight="1" x14ac:dyDescent="0.25">
      <c r="B109" s="1">
        <v>107</v>
      </c>
      <c r="C109" s="277" t="str">
        <f t="shared" si="37"/>
        <v/>
      </c>
      <c r="D109" s="1" t="str">
        <f t="shared" si="38"/>
        <v/>
      </c>
      <c r="K109" s="1">
        <f t="shared" si="33"/>
        <v>107</v>
      </c>
      <c r="L109" s="277" t="str">
        <f t="shared" si="40"/>
        <v/>
      </c>
      <c r="M109" s="1" t="str">
        <f t="shared" si="35"/>
        <v/>
      </c>
      <c r="N109" s="1" t="str">
        <f t="shared" si="39"/>
        <v/>
      </c>
      <c r="O109" s="1" t="str">
        <f t="shared" si="36"/>
        <v/>
      </c>
    </row>
    <row r="110" spans="2:15" ht="15" customHeight="1" x14ac:dyDescent="0.25">
      <c r="B110" s="1">
        <v>108</v>
      </c>
      <c r="C110" s="277" t="str">
        <f t="shared" si="37"/>
        <v/>
      </c>
      <c r="D110" s="1" t="str">
        <f t="shared" si="38"/>
        <v/>
      </c>
      <c r="K110" s="1">
        <f t="shared" si="33"/>
        <v>108</v>
      </c>
      <c r="L110" s="277" t="str">
        <f t="shared" si="40"/>
        <v/>
      </c>
      <c r="M110" s="1" t="str">
        <f t="shared" si="35"/>
        <v/>
      </c>
      <c r="N110" s="1" t="str">
        <f t="shared" si="39"/>
        <v/>
      </c>
      <c r="O110" s="1" t="str">
        <f t="shared" si="36"/>
        <v/>
      </c>
    </row>
    <row r="111" spans="2:15" ht="15" customHeight="1" x14ac:dyDescent="0.25">
      <c r="B111" s="1">
        <v>109</v>
      </c>
      <c r="C111" s="277" t="str">
        <f t="shared" si="37"/>
        <v/>
      </c>
      <c r="D111" s="1" t="str">
        <f t="shared" si="38"/>
        <v/>
      </c>
      <c r="K111" s="1">
        <f t="shared" si="33"/>
        <v>109</v>
      </c>
      <c r="L111" s="277" t="str">
        <f t="shared" si="40"/>
        <v/>
      </c>
      <c r="M111" s="1" t="str">
        <f t="shared" si="35"/>
        <v/>
      </c>
      <c r="N111" s="1" t="str">
        <f t="shared" si="39"/>
        <v/>
      </c>
      <c r="O111" s="1" t="str">
        <f t="shared" si="36"/>
        <v/>
      </c>
    </row>
    <row r="112" spans="2:15" ht="15" customHeight="1" x14ac:dyDescent="0.25">
      <c r="B112" s="1">
        <v>110</v>
      </c>
      <c r="C112" s="277" t="str">
        <f t="shared" si="37"/>
        <v/>
      </c>
      <c r="D112" s="1" t="str">
        <f t="shared" si="38"/>
        <v/>
      </c>
      <c r="K112" s="1">
        <f t="shared" si="33"/>
        <v>110</v>
      </c>
      <c r="L112" s="277" t="str">
        <f t="shared" si="40"/>
        <v/>
      </c>
      <c r="M112" s="1" t="str">
        <f t="shared" si="35"/>
        <v/>
      </c>
      <c r="N112" s="1" t="str">
        <f t="shared" si="39"/>
        <v/>
      </c>
      <c r="O112" s="1" t="str">
        <f t="shared" si="36"/>
        <v/>
      </c>
    </row>
  </sheetData>
  <sheetProtection password="CF88" sheet="1" objects="1" scenarios="1"/>
  <mergeCells count="1">
    <mergeCell ref="AA1:AC1"/>
  </mergeCells>
  <pageMargins left="0.7" right="0.7" top="0.75" bottom="0.75" header="0.3" footer="0.3"/>
  <pageSetup scale="3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U55"/>
  <sheetViews>
    <sheetView workbookViewId="0">
      <selection activeCell="B5" sqref="B5"/>
    </sheetView>
  </sheetViews>
  <sheetFormatPr defaultColWidth="10.7109375" defaultRowHeight="15" customHeight="1" x14ac:dyDescent="0.25"/>
  <cols>
    <col min="1" max="1" width="4.85546875" style="167" customWidth="1"/>
    <col min="2" max="2" width="13.28515625" style="166" bestFit="1" customWidth="1"/>
    <col min="3" max="3" width="16.28515625" style="166" bestFit="1" customWidth="1"/>
    <col min="4" max="4" width="10.28515625" style="167" customWidth="1"/>
    <col min="5" max="5" width="50.7109375" style="166" customWidth="1"/>
    <col min="6" max="8" width="12.7109375" style="460" customWidth="1"/>
    <col min="9" max="9" width="12.7109375" style="405" customWidth="1"/>
    <col min="10" max="21" width="10.7109375" style="405"/>
    <col min="22" max="16384" width="10.7109375" style="166"/>
  </cols>
  <sheetData>
    <row r="1" spans="1:21" ht="15" customHeight="1" x14ac:dyDescent="0.25">
      <c r="A1" s="583"/>
      <c r="B1" s="584"/>
      <c r="C1" s="584"/>
      <c r="D1" s="584"/>
      <c r="E1" s="585"/>
      <c r="F1" s="577"/>
      <c r="G1" s="578"/>
      <c r="H1" s="579"/>
      <c r="I1" s="572" t="s">
        <v>250</v>
      </c>
      <c r="J1" s="420"/>
      <c r="K1" s="420"/>
      <c r="L1" s="420"/>
      <c r="M1" s="420"/>
      <c r="N1" s="420"/>
      <c r="O1" s="420"/>
      <c r="P1" s="420"/>
      <c r="Q1" s="420"/>
      <c r="R1" s="420"/>
      <c r="S1" s="420"/>
      <c r="T1" s="420"/>
      <c r="U1" s="421"/>
    </row>
    <row r="2" spans="1:21" ht="15" customHeight="1" x14ac:dyDescent="0.25">
      <c r="A2" s="586">
        <v>2019</v>
      </c>
      <c r="B2" s="587"/>
      <c r="C2" s="587"/>
      <c r="D2" s="587"/>
      <c r="E2" s="588"/>
      <c r="F2" s="575" t="s">
        <v>1663</v>
      </c>
      <c r="G2" s="576"/>
      <c r="H2" s="576"/>
      <c r="I2" s="573"/>
      <c r="J2" s="422"/>
      <c r="K2" s="422"/>
      <c r="L2" s="422"/>
      <c r="M2" s="422"/>
      <c r="N2" s="422"/>
      <c r="O2" s="422"/>
      <c r="P2" s="422"/>
      <c r="Q2" s="422"/>
      <c r="R2" s="422"/>
      <c r="S2" s="422"/>
      <c r="T2" s="422"/>
      <c r="U2" s="423"/>
    </row>
    <row r="3" spans="1:21" ht="15" customHeight="1" x14ac:dyDescent="0.25">
      <c r="A3" s="589"/>
      <c r="B3" s="590"/>
      <c r="C3" s="590"/>
      <c r="D3" s="590"/>
      <c r="E3" s="591"/>
      <c r="F3" s="580"/>
      <c r="G3" s="581"/>
      <c r="H3" s="582"/>
      <c r="I3" s="574"/>
      <c r="J3" s="422"/>
      <c r="K3" s="422"/>
      <c r="L3" s="422"/>
      <c r="M3" s="422"/>
      <c r="N3" s="422"/>
      <c r="O3" s="422"/>
      <c r="P3" s="422"/>
      <c r="Q3" s="422"/>
      <c r="R3" s="422"/>
      <c r="S3" s="422"/>
      <c r="T3" s="422"/>
      <c r="U3" s="423"/>
    </row>
    <row r="4" spans="1:21" ht="15" customHeight="1" x14ac:dyDescent="0.25">
      <c r="A4" s="168" t="s">
        <v>68</v>
      </c>
      <c r="B4" s="169" t="s">
        <v>0</v>
      </c>
      <c r="C4" s="414" t="s">
        <v>1662</v>
      </c>
      <c r="D4" s="168" t="s">
        <v>3325</v>
      </c>
      <c r="E4" s="169" t="s">
        <v>3</v>
      </c>
      <c r="F4" s="453" t="s">
        <v>1659</v>
      </c>
      <c r="G4" s="454" t="s">
        <v>1661</v>
      </c>
      <c r="H4" s="453" t="s">
        <v>1660</v>
      </c>
      <c r="I4" s="415" t="s">
        <v>3326</v>
      </c>
      <c r="J4" s="407" t="s">
        <v>125</v>
      </c>
      <c r="K4" s="406" t="s">
        <v>143</v>
      </c>
      <c r="L4" s="408" t="s">
        <v>126</v>
      </c>
      <c r="M4" s="406" t="s">
        <v>144</v>
      </c>
      <c r="N4" s="406" t="s">
        <v>145</v>
      </c>
      <c r="O4" s="406" t="s">
        <v>127</v>
      </c>
      <c r="P4" s="406" t="s">
        <v>128</v>
      </c>
      <c r="Q4" s="406" t="s">
        <v>146</v>
      </c>
      <c r="R4" s="406" t="s">
        <v>147</v>
      </c>
      <c r="S4" s="406" t="s">
        <v>148</v>
      </c>
      <c r="T4" s="406" t="s">
        <v>129</v>
      </c>
      <c r="U4" s="406" t="s">
        <v>149</v>
      </c>
    </row>
    <row r="5" spans="1:21" ht="15" customHeight="1" x14ac:dyDescent="0.25">
      <c r="A5" s="416">
        <v>1</v>
      </c>
      <c r="B5" s="427" t="str">
        <f>IFERROR(IF('1_geral'!$D$4="","",VLOOKUP($A5,agregado!$D:$AA,B$55,0)),"")</f>
        <v/>
      </c>
      <c r="C5" s="427" t="str">
        <f>IFERROR(IF('1_geral'!$D$4="","",VLOOKUP($A5,agregado!$D:$AA,C$55,0)),"")</f>
        <v/>
      </c>
      <c r="D5" s="428" t="str">
        <f>IFERROR(IF('1_geral'!$D$4="","",VLOOKUP($A5,agregado!$D:$AA,D$55,0)),"")</f>
        <v/>
      </c>
      <c r="E5" s="427" t="str">
        <f>IFERROR(IF('1_geral'!$D$4="","",VLOOKUP($A5,agregado!$D:$AA,E$55,0)),"")</f>
        <v/>
      </c>
      <c r="F5" s="455" t="str">
        <f>IFERROR(IF('1_geral'!$D$4="","",VLOOKUP($A5,agregado!$D:$AA,F$55,0)),"")</f>
        <v/>
      </c>
      <c r="G5" s="455" t="str">
        <f>IFERROR(IF('1_geral'!$D$4="","",VLOOKUP($A5,agregado!$D:$AA,G$55,0)),"")</f>
        <v/>
      </c>
      <c r="H5" s="455" t="str">
        <f>IFERROR(IF('1_geral'!$D$4="","",VLOOKUP($A5,agregado!$D:$AA,H$55,0)),"")</f>
        <v/>
      </c>
      <c r="I5" s="429" t="str">
        <f>IFERROR(IF('1_geral'!$D$4="","",VLOOKUP($A5,agregado!$D:$AA,I$55,0)),"")</f>
        <v/>
      </c>
      <c r="J5" s="429" t="str">
        <f>IFERROR(IF('1_geral'!$D$4="","",VLOOKUP($A5,agregado!$D:$AA,J$55,0)),"")</f>
        <v/>
      </c>
      <c r="K5" s="429" t="str">
        <f>IFERROR(IF('1_geral'!$D$4="","",VLOOKUP($A5,agregado!$D:$AA,K$55,0)),"")</f>
        <v/>
      </c>
      <c r="L5" s="429" t="str">
        <f>IFERROR(IF('1_geral'!$D$4="","",VLOOKUP($A5,agregado!$D:$AA,L$55,0)),"")</f>
        <v/>
      </c>
      <c r="M5" s="429" t="str">
        <f>IFERROR(IF('1_geral'!$D$4="","",VLOOKUP($A5,agregado!$D:$AA,M$55,0)),"")</f>
        <v/>
      </c>
      <c r="N5" s="429" t="str">
        <f>IFERROR(IF('1_geral'!$D$4="","",VLOOKUP($A5,agregado!$D:$AA,N$55,0)),"")</f>
        <v/>
      </c>
      <c r="O5" s="429" t="str">
        <f>IFERROR(IF('1_geral'!$D$4="","",VLOOKUP($A5,agregado!$D:$AA,O$55,0)),"")</f>
        <v/>
      </c>
      <c r="P5" s="429" t="str">
        <f>IFERROR(IF('1_geral'!$D$4="","",VLOOKUP($A5,agregado!$D:$AA,P$55,0)),"")</f>
        <v/>
      </c>
      <c r="Q5" s="429" t="str">
        <f>IFERROR(IF('1_geral'!$D$4="","",VLOOKUP($A5,agregado!$D:$AA,Q$55,0)),"")</f>
        <v/>
      </c>
      <c r="R5" s="429" t="str">
        <f>IFERROR(IF('1_geral'!$D$4="","",VLOOKUP($A5,agregado!$D:$AA,R$55,0)),"")</f>
        <v/>
      </c>
      <c r="S5" s="429" t="str">
        <f>IFERROR(IF('1_geral'!$D$4="","",VLOOKUP($A5,agregado!$D:$AA,S$55,0)),"")</f>
        <v/>
      </c>
      <c r="T5" s="429" t="str">
        <f>IFERROR(IF('1_geral'!$D$4="","",VLOOKUP($A5,agregado!$D:$AA,T$55,0)),"")</f>
        <v/>
      </c>
      <c r="U5" s="429" t="str">
        <f>IFERROR(IF('1_geral'!$D$4="","",VLOOKUP($A5,agregado!$D:$AA,U$55,0)),"")</f>
        <v/>
      </c>
    </row>
    <row r="6" spans="1:21" ht="15" customHeight="1" x14ac:dyDescent="0.25">
      <c r="A6" s="418">
        <v>2</v>
      </c>
      <c r="B6" s="430" t="str">
        <f>IFERROR(IF('1_geral'!$D$4="","",VLOOKUP($A6,agregado!$D:$AA,B$55,0)),"")</f>
        <v/>
      </c>
      <c r="C6" s="430" t="str">
        <f>IFERROR(IF('1_geral'!$D$4="","",VLOOKUP($A6,agregado!$D:$AA,C$55,0)),"")</f>
        <v/>
      </c>
      <c r="D6" s="431" t="str">
        <f>IFERROR(IF('1_geral'!$D$4="","",VLOOKUP($A6,agregado!$D:$AA,D$55,0)),"")</f>
        <v/>
      </c>
      <c r="E6" s="430" t="str">
        <f>IFERROR(IF('1_geral'!$D$4="","",VLOOKUP($A6,agregado!$D:$AA,E$55,0)),"")</f>
        <v/>
      </c>
      <c r="F6" s="456" t="str">
        <f>IFERROR(IF('1_geral'!$D$4="","",VLOOKUP($A6,agregado!$D:$AA,F$55,0)),"")</f>
        <v/>
      </c>
      <c r="G6" s="456" t="str">
        <f>IFERROR(IF('1_geral'!$D$4="","",VLOOKUP($A6,agregado!$D:$AA,G$55,0)),"")</f>
        <v/>
      </c>
      <c r="H6" s="456" t="str">
        <f>IFERROR(IF('1_geral'!$D$4="","",VLOOKUP($A6,agregado!$D:$AA,H$55,0)),"")</f>
        <v/>
      </c>
      <c r="I6" s="432" t="str">
        <f>IFERROR(IF('1_geral'!$D$4="","",VLOOKUP($A6,agregado!$D:$AA,I$55,0)),"")</f>
        <v/>
      </c>
      <c r="J6" s="432" t="str">
        <f>IFERROR(IF('1_geral'!$D$4="","",VLOOKUP($A6,agregado!$D:$AA,J$55,0)),"")</f>
        <v/>
      </c>
      <c r="K6" s="432" t="str">
        <f>IFERROR(IF('1_geral'!$D$4="","",VLOOKUP($A6,agregado!$D:$AA,K$55,0)),"")</f>
        <v/>
      </c>
      <c r="L6" s="432" t="str">
        <f>IFERROR(IF('1_geral'!$D$4="","",VLOOKUP($A6,agregado!$D:$AA,L$55,0)),"")</f>
        <v/>
      </c>
      <c r="M6" s="432" t="str">
        <f>IFERROR(IF('1_geral'!$D$4="","",VLOOKUP($A6,agregado!$D:$AA,M$55,0)),"")</f>
        <v/>
      </c>
      <c r="N6" s="432" t="str">
        <f>IFERROR(IF('1_geral'!$D$4="","",VLOOKUP($A6,agregado!$D:$AA,N$55,0)),"")</f>
        <v/>
      </c>
      <c r="O6" s="432" t="str">
        <f>IFERROR(IF('1_geral'!$D$4="","",VLOOKUP($A6,agregado!$D:$AA,O$55,0)),"")</f>
        <v/>
      </c>
      <c r="P6" s="432" t="str">
        <f>IFERROR(IF('1_geral'!$D$4="","",VLOOKUP($A6,agregado!$D:$AA,P$55,0)),"")</f>
        <v/>
      </c>
      <c r="Q6" s="432" t="str">
        <f>IFERROR(IF('1_geral'!$D$4="","",VLOOKUP($A6,agregado!$D:$AA,Q$55,0)),"")</f>
        <v/>
      </c>
      <c r="R6" s="432" t="str">
        <f>IFERROR(IF('1_geral'!$D$4="","",VLOOKUP($A6,agregado!$D:$AA,R$55,0)),"")</f>
        <v/>
      </c>
      <c r="S6" s="432" t="str">
        <f>IFERROR(IF('1_geral'!$D$4="","",VLOOKUP($A6,agregado!$D:$AA,S$55,0)),"")</f>
        <v/>
      </c>
      <c r="T6" s="432" t="str">
        <f>IFERROR(IF('1_geral'!$D$4="","",VLOOKUP($A6,agregado!$D:$AA,T$55,0)),"")</f>
        <v/>
      </c>
      <c r="U6" s="432" t="str">
        <f>IFERROR(IF('1_geral'!$D$4="","",VLOOKUP($A6,agregado!$D:$AA,U$55,0)),"")</f>
        <v/>
      </c>
    </row>
    <row r="7" spans="1:21" ht="15" customHeight="1" x14ac:dyDescent="0.25">
      <c r="A7" s="417">
        <v>3</v>
      </c>
      <c r="B7" s="433" t="str">
        <f>IFERROR(IF('1_geral'!$D$4="","",VLOOKUP($A7,agregado!$D:$AA,B$55,0)),"")</f>
        <v/>
      </c>
      <c r="C7" s="433" t="str">
        <f>IFERROR(IF('1_geral'!$D$4="","",VLOOKUP($A7,agregado!$D:$AA,C$55,0)),"")</f>
        <v/>
      </c>
      <c r="D7" s="434" t="str">
        <f>IFERROR(IF('1_geral'!$D$4="","",VLOOKUP($A7,agregado!$D:$AA,D$55,0)),"")</f>
        <v/>
      </c>
      <c r="E7" s="433" t="str">
        <f>IFERROR(IF('1_geral'!$D$4="","",VLOOKUP($A7,agregado!$D:$AA,E$55,0)),"")</f>
        <v/>
      </c>
      <c r="F7" s="457" t="str">
        <f>IFERROR(IF('1_geral'!$D$4="","",VLOOKUP($A7,agregado!$D:$AA,F$55,0)),"")</f>
        <v/>
      </c>
      <c r="G7" s="457" t="str">
        <f>IFERROR(IF('1_geral'!$D$4="","",VLOOKUP($A7,agregado!$D:$AA,G$55,0)),"")</f>
        <v/>
      </c>
      <c r="H7" s="457" t="str">
        <f>IFERROR(IF('1_geral'!$D$4="","",VLOOKUP($A7,agregado!$D:$AA,H$55,0)),"")</f>
        <v/>
      </c>
      <c r="I7" s="435" t="str">
        <f>IFERROR(IF('1_geral'!$D$4="","",VLOOKUP($A7,agregado!$D:$AA,I$55,0)),"")</f>
        <v/>
      </c>
      <c r="J7" s="435" t="str">
        <f>IFERROR(IF('1_geral'!$D$4="","",VLOOKUP($A7,agregado!$D:$AA,J$55,0)),"")</f>
        <v/>
      </c>
      <c r="K7" s="435" t="str">
        <f>IFERROR(IF('1_geral'!$D$4="","",VLOOKUP($A7,agregado!$D:$AA,K$55,0)),"")</f>
        <v/>
      </c>
      <c r="L7" s="435" t="str">
        <f>IFERROR(IF('1_geral'!$D$4="","",VLOOKUP($A7,agregado!$D:$AA,L$55,0)),"")</f>
        <v/>
      </c>
      <c r="M7" s="435" t="str">
        <f>IFERROR(IF('1_geral'!$D$4="","",VLOOKUP($A7,agregado!$D:$AA,M$55,0)),"")</f>
        <v/>
      </c>
      <c r="N7" s="435" t="str">
        <f>IFERROR(IF('1_geral'!$D$4="","",VLOOKUP($A7,agregado!$D:$AA,N$55,0)),"")</f>
        <v/>
      </c>
      <c r="O7" s="435" t="str">
        <f>IFERROR(IF('1_geral'!$D$4="","",VLOOKUP($A7,agregado!$D:$AA,O$55,0)),"")</f>
        <v/>
      </c>
      <c r="P7" s="435" t="str">
        <f>IFERROR(IF('1_geral'!$D$4="","",VLOOKUP($A7,agregado!$D:$AA,P$55,0)),"")</f>
        <v/>
      </c>
      <c r="Q7" s="435" t="str">
        <f>IFERROR(IF('1_geral'!$D$4="","",VLOOKUP($A7,agregado!$D:$AA,Q$55,0)),"")</f>
        <v/>
      </c>
      <c r="R7" s="435" t="str">
        <f>IFERROR(IF('1_geral'!$D$4="","",VLOOKUP($A7,agregado!$D:$AA,R$55,0)),"")</f>
        <v/>
      </c>
      <c r="S7" s="435" t="str">
        <f>IFERROR(IF('1_geral'!$D$4="","",VLOOKUP($A7,agregado!$D:$AA,S$55,0)),"")</f>
        <v/>
      </c>
      <c r="T7" s="435" t="str">
        <f>IFERROR(IF('1_geral'!$D$4="","",VLOOKUP($A7,agregado!$D:$AA,T$55,0)),"")</f>
        <v/>
      </c>
      <c r="U7" s="435" t="str">
        <f>IFERROR(IF('1_geral'!$D$4="","",VLOOKUP($A7,agregado!$D:$AA,U$55,0)),"")</f>
        <v/>
      </c>
    </row>
    <row r="8" spans="1:21" ht="15" customHeight="1" x14ac:dyDescent="0.25">
      <c r="A8" s="418">
        <v>4</v>
      </c>
      <c r="B8" s="430" t="str">
        <f>IFERROR(IF('1_geral'!$D$4="","",VLOOKUP($A8,agregado!$D:$AA,B$55,0)),"")</f>
        <v/>
      </c>
      <c r="C8" s="430" t="str">
        <f>IFERROR(IF('1_geral'!$D$4="","",VLOOKUP($A8,agregado!$D:$AA,C$55,0)),"")</f>
        <v/>
      </c>
      <c r="D8" s="431" t="str">
        <f>IFERROR(IF('1_geral'!$D$4="","",VLOOKUP($A8,agregado!$D:$AA,D$55,0)),"")</f>
        <v/>
      </c>
      <c r="E8" s="430" t="str">
        <f>IFERROR(IF('1_geral'!$D$4="","",VLOOKUP($A8,agregado!$D:$AA,E$55,0)),"")</f>
        <v/>
      </c>
      <c r="F8" s="456" t="str">
        <f>IFERROR(IF('1_geral'!$D$4="","",VLOOKUP($A8,agregado!$D:$AA,F$55,0)),"")</f>
        <v/>
      </c>
      <c r="G8" s="456" t="str">
        <f>IFERROR(IF('1_geral'!$D$4="","",VLOOKUP($A8,agregado!$D:$AA,G$55,0)),"")</f>
        <v/>
      </c>
      <c r="H8" s="456" t="str">
        <f>IFERROR(IF('1_geral'!$D$4="","",VLOOKUP($A8,agregado!$D:$AA,H$55,0)),"")</f>
        <v/>
      </c>
      <c r="I8" s="432" t="str">
        <f>IFERROR(IF('1_geral'!$D$4="","",VLOOKUP($A8,agregado!$D:$AA,I$55,0)),"")</f>
        <v/>
      </c>
      <c r="J8" s="432" t="str">
        <f>IFERROR(IF('1_geral'!$D$4="","",VLOOKUP($A8,agregado!$D:$AA,J$55,0)),"")</f>
        <v/>
      </c>
      <c r="K8" s="432" t="str">
        <f>IFERROR(IF('1_geral'!$D$4="","",VLOOKUP($A8,agregado!$D:$AA,K$55,0)),"")</f>
        <v/>
      </c>
      <c r="L8" s="432" t="str">
        <f>IFERROR(IF('1_geral'!$D$4="","",VLOOKUP($A8,agregado!$D:$AA,L$55,0)),"")</f>
        <v/>
      </c>
      <c r="M8" s="432" t="str">
        <f>IFERROR(IF('1_geral'!$D$4="","",VLOOKUP($A8,agregado!$D:$AA,M$55,0)),"")</f>
        <v/>
      </c>
      <c r="N8" s="432" t="str">
        <f>IFERROR(IF('1_geral'!$D$4="","",VLOOKUP($A8,agregado!$D:$AA,N$55,0)),"")</f>
        <v/>
      </c>
      <c r="O8" s="432" t="str">
        <f>IFERROR(IF('1_geral'!$D$4="","",VLOOKUP($A8,agregado!$D:$AA,O$55,0)),"")</f>
        <v/>
      </c>
      <c r="P8" s="432" t="str">
        <f>IFERROR(IF('1_geral'!$D$4="","",VLOOKUP($A8,agregado!$D:$AA,P$55,0)),"")</f>
        <v/>
      </c>
      <c r="Q8" s="432" t="str">
        <f>IFERROR(IF('1_geral'!$D$4="","",VLOOKUP($A8,agregado!$D:$AA,Q$55,0)),"")</f>
        <v/>
      </c>
      <c r="R8" s="432" t="str">
        <f>IFERROR(IF('1_geral'!$D$4="","",VLOOKUP($A8,agregado!$D:$AA,R$55,0)),"")</f>
        <v/>
      </c>
      <c r="S8" s="432" t="str">
        <f>IFERROR(IF('1_geral'!$D$4="","",VLOOKUP($A8,agregado!$D:$AA,S$55,0)),"")</f>
        <v/>
      </c>
      <c r="T8" s="432" t="str">
        <f>IFERROR(IF('1_geral'!$D$4="","",VLOOKUP($A8,agregado!$D:$AA,T$55,0)),"")</f>
        <v/>
      </c>
      <c r="U8" s="432" t="str">
        <f>IFERROR(IF('1_geral'!$D$4="","",VLOOKUP($A8,agregado!$D:$AA,U$55,0)),"")</f>
        <v/>
      </c>
    </row>
    <row r="9" spans="1:21" ht="15" customHeight="1" x14ac:dyDescent="0.25">
      <c r="A9" s="417">
        <v>5</v>
      </c>
      <c r="B9" s="433" t="str">
        <f>IFERROR(IF('1_geral'!$D$4="","",VLOOKUP($A9,agregado!$D:$AA,B$55,0)),"")</f>
        <v/>
      </c>
      <c r="C9" s="433" t="str">
        <f>IFERROR(IF('1_geral'!$D$4="","",VLOOKUP($A9,agregado!$D:$AA,C$55,0)),"")</f>
        <v/>
      </c>
      <c r="D9" s="434" t="str">
        <f>IFERROR(IF('1_geral'!$D$4="","",VLOOKUP($A9,agregado!$D:$AA,D$55,0)),"")</f>
        <v/>
      </c>
      <c r="E9" s="433" t="str">
        <f>IFERROR(IF('1_geral'!$D$4="","",VLOOKUP($A9,agregado!$D:$AA,E$55,0)),"")</f>
        <v/>
      </c>
      <c r="F9" s="457" t="str">
        <f>IFERROR(IF('1_geral'!$D$4="","",VLOOKUP($A9,agregado!$D:$AA,F$55,0)),"")</f>
        <v/>
      </c>
      <c r="G9" s="457" t="str">
        <f>IFERROR(IF('1_geral'!$D$4="","",VLOOKUP($A9,agregado!$D:$AA,G$55,0)),"")</f>
        <v/>
      </c>
      <c r="H9" s="457" t="str">
        <f>IFERROR(IF('1_geral'!$D$4="","",VLOOKUP($A9,agregado!$D:$AA,H$55,0)),"")</f>
        <v/>
      </c>
      <c r="I9" s="435" t="str">
        <f>IFERROR(IF('1_geral'!$D$4="","",VLOOKUP($A9,agregado!$D:$AA,I$55,0)),"")</f>
        <v/>
      </c>
      <c r="J9" s="435" t="str">
        <f>IFERROR(IF('1_geral'!$D$4="","",VLOOKUP($A9,agregado!$D:$AA,J$55,0)),"")</f>
        <v/>
      </c>
      <c r="K9" s="435" t="str">
        <f>IFERROR(IF('1_geral'!$D$4="","",VLOOKUP($A9,agregado!$D:$AA,K$55,0)),"")</f>
        <v/>
      </c>
      <c r="L9" s="435" t="str">
        <f>IFERROR(IF('1_geral'!$D$4="","",VLOOKUP($A9,agregado!$D:$AA,L$55,0)),"")</f>
        <v/>
      </c>
      <c r="M9" s="435" t="str">
        <f>IFERROR(IF('1_geral'!$D$4="","",VLOOKUP($A9,agregado!$D:$AA,M$55,0)),"")</f>
        <v/>
      </c>
      <c r="N9" s="435" t="str">
        <f>IFERROR(IF('1_geral'!$D$4="","",VLOOKUP($A9,agregado!$D:$AA,N$55,0)),"")</f>
        <v/>
      </c>
      <c r="O9" s="435" t="str">
        <f>IFERROR(IF('1_geral'!$D$4="","",VLOOKUP($A9,agregado!$D:$AA,O$55,0)),"")</f>
        <v/>
      </c>
      <c r="P9" s="435" t="str">
        <f>IFERROR(IF('1_geral'!$D$4="","",VLOOKUP($A9,agregado!$D:$AA,P$55,0)),"")</f>
        <v/>
      </c>
      <c r="Q9" s="435" t="str">
        <f>IFERROR(IF('1_geral'!$D$4="","",VLOOKUP($A9,agregado!$D:$AA,Q$55,0)),"")</f>
        <v/>
      </c>
      <c r="R9" s="435" t="str">
        <f>IFERROR(IF('1_geral'!$D$4="","",VLOOKUP($A9,agregado!$D:$AA,R$55,0)),"")</f>
        <v/>
      </c>
      <c r="S9" s="435" t="str">
        <f>IFERROR(IF('1_geral'!$D$4="","",VLOOKUP($A9,agregado!$D:$AA,S$55,0)),"")</f>
        <v/>
      </c>
      <c r="T9" s="435" t="str">
        <f>IFERROR(IF('1_geral'!$D$4="","",VLOOKUP($A9,agregado!$D:$AA,T$55,0)),"")</f>
        <v/>
      </c>
      <c r="U9" s="435" t="str">
        <f>IFERROR(IF('1_geral'!$D$4="","",VLOOKUP($A9,agregado!$D:$AA,U$55,0)),"")</f>
        <v/>
      </c>
    </row>
    <row r="10" spans="1:21" ht="15" customHeight="1" x14ac:dyDescent="0.25">
      <c r="A10" s="418">
        <v>6</v>
      </c>
      <c r="B10" s="430" t="str">
        <f>IFERROR(IF('1_geral'!$D$4="","",VLOOKUP($A10,agregado!$D:$AA,B$55,0)),"")</f>
        <v/>
      </c>
      <c r="C10" s="430" t="str">
        <f>IFERROR(IF('1_geral'!$D$4="","",VLOOKUP($A10,agregado!$D:$AA,C$55,0)),"")</f>
        <v/>
      </c>
      <c r="D10" s="431" t="str">
        <f>IFERROR(IF('1_geral'!$D$4="","",VLOOKUP($A10,agregado!$D:$AA,D$55,0)),"")</f>
        <v/>
      </c>
      <c r="E10" s="430" t="str">
        <f>IFERROR(IF('1_geral'!$D$4="","",VLOOKUP($A10,agregado!$D:$AA,E$55,0)),"")</f>
        <v/>
      </c>
      <c r="F10" s="456" t="str">
        <f>IFERROR(IF('1_geral'!$D$4="","",VLOOKUP($A10,agregado!$D:$AA,F$55,0)),"")</f>
        <v/>
      </c>
      <c r="G10" s="456" t="str">
        <f>IFERROR(IF('1_geral'!$D$4="","",VLOOKUP($A10,agregado!$D:$AA,G$55,0)),"")</f>
        <v/>
      </c>
      <c r="H10" s="456" t="str">
        <f>IFERROR(IF('1_geral'!$D$4="","",VLOOKUP($A10,agregado!$D:$AA,H$55,0)),"")</f>
        <v/>
      </c>
      <c r="I10" s="432" t="str">
        <f>IFERROR(IF('1_geral'!$D$4="","",VLOOKUP($A10,agregado!$D:$AA,I$55,0)),"")</f>
        <v/>
      </c>
      <c r="J10" s="432" t="str">
        <f>IFERROR(IF('1_geral'!$D$4="","",VLOOKUP($A10,agregado!$D:$AA,J$55,0)),"")</f>
        <v/>
      </c>
      <c r="K10" s="432" t="str">
        <f>IFERROR(IF('1_geral'!$D$4="","",VLOOKUP($A10,agregado!$D:$AA,K$55,0)),"")</f>
        <v/>
      </c>
      <c r="L10" s="432" t="str">
        <f>IFERROR(IF('1_geral'!$D$4="","",VLOOKUP($A10,agregado!$D:$AA,L$55,0)),"")</f>
        <v/>
      </c>
      <c r="M10" s="432" t="str">
        <f>IFERROR(IF('1_geral'!$D$4="","",VLOOKUP($A10,agregado!$D:$AA,M$55,0)),"")</f>
        <v/>
      </c>
      <c r="N10" s="432" t="str">
        <f>IFERROR(IF('1_geral'!$D$4="","",VLOOKUP($A10,agregado!$D:$AA,N$55,0)),"")</f>
        <v/>
      </c>
      <c r="O10" s="432" t="str">
        <f>IFERROR(IF('1_geral'!$D$4="","",VLOOKUP($A10,agregado!$D:$AA,O$55,0)),"")</f>
        <v/>
      </c>
      <c r="P10" s="432" t="str">
        <f>IFERROR(IF('1_geral'!$D$4="","",VLOOKUP($A10,agregado!$D:$AA,P$55,0)),"")</f>
        <v/>
      </c>
      <c r="Q10" s="432" t="str">
        <f>IFERROR(IF('1_geral'!$D$4="","",VLOOKUP($A10,agregado!$D:$AA,Q$55,0)),"")</f>
        <v/>
      </c>
      <c r="R10" s="432" t="str">
        <f>IFERROR(IF('1_geral'!$D$4="","",VLOOKUP($A10,agregado!$D:$AA,R$55,0)),"")</f>
        <v/>
      </c>
      <c r="S10" s="432" t="str">
        <f>IFERROR(IF('1_geral'!$D$4="","",VLOOKUP($A10,agregado!$D:$AA,S$55,0)),"")</f>
        <v/>
      </c>
      <c r="T10" s="432" t="str">
        <f>IFERROR(IF('1_geral'!$D$4="","",VLOOKUP($A10,agregado!$D:$AA,T$55,0)),"")</f>
        <v/>
      </c>
      <c r="U10" s="432" t="str">
        <f>IFERROR(IF('1_geral'!$D$4="","",VLOOKUP($A10,agregado!$D:$AA,U$55,0)),"")</f>
        <v/>
      </c>
    </row>
    <row r="11" spans="1:21" ht="15" customHeight="1" x14ac:dyDescent="0.25">
      <c r="A11" s="417">
        <v>7</v>
      </c>
      <c r="B11" s="433" t="str">
        <f>IFERROR(IF('1_geral'!$D$4="","",VLOOKUP($A11,agregado!$D:$AA,B$55,0)),"")</f>
        <v/>
      </c>
      <c r="C11" s="433" t="str">
        <f>IFERROR(IF('1_geral'!$D$4="","",VLOOKUP($A11,agregado!$D:$AA,C$55,0)),"")</f>
        <v/>
      </c>
      <c r="D11" s="434" t="str">
        <f>IFERROR(IF('1_geral'!$D$4="","",VLOOKUP($A11,agregado!$D:$AA,D$55,0)),"")</f>
        <v/>
      </c>
      <c r="E11" s="433" t="str">
        <f>IFERROR(IF('1_geral'!$D$4="","",VLOOKUP($A11,agregado!$D:$AA,E$55,0)),"")</f>
        <v/>
      </c>
      <c r="F11" s="457" t="str">
        <f>IFERROR(IF('1_geral'!$D$4="","",VLOOKUP($A11,agregado!$D:$AA,F$55,0)),"")</f>
        <v/>
      </c>
      <c r="G11" s="457" t="str">
        <f>IFERROR(IF('1_geral'!$D$4="","",VLOOKUP($A11,agregado!$D:$AA,G$55,0)),"")</f>
        <v/>
      </c>
      <c r="H11" s="457" t="str">
        <f>IFERROR(IF('1_geral'!$D$4="","",VLOOKUP($A11,agregado!$D:$AA,H$55,0)),"")</f>
        <v/>
      </c>
      <c r="I11" s="435" t="str">
        <f>IFERROR(IF('1_geral'!$D$4="","",VLOOKUP($A11,agregado!$D:$AA,I$55,0)),"")</f>
        <v/>
      </c>
      <c r="J11" s="435" t="str">
        <f>IFERROR(IF('1_geral'!$D$4="","",VLOOKUP($A11,agregado!$D:$AA,J$55,0)),"")</f>
        <v/>
      </c>
      <c r="K11" s="435" t="str">
        <f>IFERROR(IF('1_geral'!$D$4="","",VLOOKUP($A11,agregado!$D:$AA,K$55,0)),"")</f>
        <v/>
      </c>
      <c r="L11" s="435" t="str">
        <f>IFERROR(IF('1_geral'!$D$4="","",VLOOKUP($A11,agregado!$D:$AA,L$55,0)),"")</f>
        <v/>
      </c>
      <c r="M11" s="435" t="str">
        <f>IFERROR(IF('1_geral'!$D$4="","",VLOOKUP($A11,agregado!$D:$AA,M$55,0)),"")</f>
        <v/>
      </c>
      <c r="N11" s="435" t="str">
        <f>IFERROR(IF('1_geral'!$D$4="","",VLOOKUP($A11,agregado!$D:$AA,N$55,0)),"")</f>
        <v/>
      </c>
      <c r="O11" s="435" t="str">
        <f>IFERROR(IF('1_geral'!$D$4="","",VLOOKUP($A11,agregado!$D:$AA,O$55,0)),"")</f>
        <v/>
      </c>
      <c r="P11" s="435" t="str">
        <f>IFERROR(IF('1_geral'!$D$4="","",VLOOKUP($A11,agregado!$D:$AA,P$55,0)),"")</f>
        <v/>
      </c>
      <c r="Q11" s="435" t="str">
        <f>IFERROR(IF('1_geral'!$D$4="","",VLOOKUP($A11,agregado!$D:$AA,Q$55,0)),"")</f>
        <v/>
      </c>
      <c r="R11" s="435" t="str">
        <f>IFERROR(IF('1_geral'!$D$4="","",VLOOKUP($A11,agregado!$D:$AA,R$55,0)),"")</f>
        <v/>
      </c>
      <c r="S11" s="435" t="str">
        <f>IFERROR(IF('1_geral'!$D$4="","",VLOOKUP($A11,agregado!$D:$AA,S$55,0)),"")</f>
        <v/>
      </c>
      <c r="T11" s="435" t="str">
        <f>IFERROR(IF('1_geral'!$D$4="","",VLOOKUP($A11,agregado!$D:$AA,T$55,0)),"")</f>
        <v/>
      </c>
      <c r="U11" s="435" t="str">
        <f>IFERROR(IF('1_geral'!$D$4="","",VLOOKUP($A11,agregado!$D:$AA,U$55,0)),"")</f>
        <v/>
      </c>
    </row>
    <row r="12" spans="1:21" ht="15" customHeight="1" x14ac:dyDescent="0.25">
      <c r="A12" s="418">
        <v>8</v>
      </c>
      <c r="B12" s="430" t="str">
        <f>IFERROR(IF('1_geral'!$D$4="","",VLOOKUP($A12,agregado!$D:$AA,B$55,0)),"")</f>
        <v/>
      </c>
      <c r="C12" s="430" t="str">
        <f>IFERROR(IF('1_geral'!$D$4="","",VLOOKUP($A12,agregado!$D:$AA,C$55,0)),"")</f>
        <v/>
      </c>
      <c r="D12" s="431" t="str">
        <f>IFERROR(IF('1_geral'!$D$4="","",VLOOKUP($A12,agregado!$D:$AA,D$55,0)),"")</f>
        <v/>
      </c>
      <c r="E12" s="430" t="str">
        <f>IFERROR(IF('1_geral'!$D$4="","",VLOOKUP($A12,agregado!$D:$AA,E$55,0)),"")</f>
        <v/>
      </c>
      <c r="F12" s="456" t="str">
        <f>IFERROR(IF('1_geral'!$D$4="","",VLOOKUP($A12,agregado!$D:$AA,F$55,0)),"")</f>
        <v/>
      </c>
      <c r="G12" s="456" t="str">
        <f>IFERROR(IF('1_geral'!$D$4="","",VLOOKUP($A12,agregado!$D:$AA,G$55,0)),"")</f>
        <v/>
      </c>
      <c r="H12" s="456" t="str">
        <f>IFERROR(IF('1_geral'!$D$4="","",VLOOKUP($A12,agregado!$D:$AA,H$55,0)),"")</f>
        <v/>
      </c>
      <c r="I12" s="432" t="str">
        <f>IFERROR(IF('1_geral'!$D$4="","",VLOOKUP($A12,agregado!$D:$AA,I$55,0)),"")</f>
        <v/>
      </c>
      <c r="J12" s="432" t="str">
        <f>IFERROR(IF('1_geral'!$D$4="","",VLOOKUP($A12,agregado!$D:$AA,J$55,0)),"")</f>
        <v/>
      </c>
      <c r="K12" s="432" t="str">
        <f>IFERROR(IF('1_geral'!$D$4="","",VLOOKUP($A12,agregado!$D:$AA,K$55,0)),"")</f>
        <v/>
      </c>
      <c r="L12" s="432" t="str">
        <f>IFERROR(IF('1_geral'!$D$4="","",VLOOKUP($A12,agregado!$D:$AA,L$55,0)),"")</f>
        <v/>
      </c>
      <c r="M12" s="432" t="str">
        <f>IFERROR(IF('1_geral'!$D$4="","",VLOOKUP($A12,agregado!$D:$AA,M$55,0)),"")</f>
        <v/>
      </c>
      <c r="N12" s="432" t="str">
        <f>IFERROR(IF('1_geral'!$D$4="","",VLOOKUP($A12,agregado!$D:$AA,N$55,0)),"")</f>
        <v/>
      </c>
      <c r="O12" s="432" t="str">
        <f>IFERROR(IF('1_geral'!$D$4="","",VLOOKUP($A12,agregado!$D:$AA,O$55,0)),"")</f>
        <v/>
      </c>
      <c r="P12" s="432" t="str">
        <f>IFERROR(IF('1_geral'!$D$4="","",VLOOKUP($A12,agregado!$D:$AA,P$55,0)),"")</f>
        <v/>
      </c>
      <c r="Q12" s="432" t="str">
        <f>IFERROR(IF('1_geral'!$D$4="","",VLOOKUP($A12,agregado!$D:$AA,Q$55,0)),"")</f>
        <v/>
      </c>
      <c r="R12" s="432" t="str">
        <f>IFERROR(IF('1_geral'!$D$4="","",VLOOKUP($A12,agregado!$D:$AA,R$55,0)),"")</f>
        <v/>
      </c>
      <c r="S12" s="432" t="str">
        <f>IFERROR(IF('1_geral'!$D$4="","",VLOOKUP($A12,agregado!$D:$AA,S$55,0)),"")</f>
        <v/>
      </c>
      <c r="T12" s="432" t="str">
        <f>IFERROR(IF('1_geral'!$D$4="","",VLOOKUP($A12,agregado!$D:$AA,T$55,0)),"")</f>
        <v/>
      </c>
      <c r="U12" s="432" t="str">
        <f>IFERROR(IF('1_geral'!$D$4="","",VLOOKUP($A12,agregado!$D:$AA,U$55,0)),"")</f>
        <v/>
      </c>
    </row>
    <row r="13" spans="1:21" ht="15" customHeight="1" x14ac:dyDescent="0.25">
      <c r="A13" s="417">
        <v>9</v>
      </c>
      <c r="B13" s="433" t="str">
        <f>IFERROR(IF('1_geral'!$D$4="","",VLOOKUP($A13,agregado!$D:$AA,B$55,0)),"")</f>
        <v/>
      </c>
      <c r="C13" s="433" t="str">
        <f>IFERROR(IF('1_geral'!$D$4="","",VLOOKUP($A13,agregado!$D:$AA,C$55,0)),"")</f>
        <v/>
      </c>
      <c r="D13" s="434" t="str">
        <f>IFERROR(IF('1_geral'!$D$4="","",VLOOKUP($A13,agregado!$D:$AA,D$55,0)),"")</f>
        <v/>
      </c>
      <c r="E13" s="433" t="str">
        <f>IFERROR(IF('1_geral'!$D$4="","",VLOOKUP($A13,agregado!$D:$AA,E$55,0)),"")</f>
        <v/>
      </c>
      <c r="F13" s="457" t="str">
        <f>IFERROR(IF('1_geral'!$D$4="","",VLOOKUP($A13,agregado!$D:$AA,F$55,0)),"")</f>
        <v/>
      </c>
      <c r="G13" s="457" t="str">
        <f>IFERROR(IF('1_geral'!$D$4="","",VLOOKUP($A13,agregado!$D:$AA,G$55,0)),"")</f>
        <v/>
      </c>
      <c r="H13" s="457" t="str">
        <f>IFERROR(IF('1_geral'!$D$4="","",VLOOKUP($A13,agregado!$D:$AA,H$55,0)),"")</f>
        <v/>
      </c>
      <c r="I13" s="435" t="str">
        <f>IFERROR(IF('1_geral'!$D$4="","",VLOOKUP($A13,agregado!$D:$AA,I$55,0)),"")</f>
        <v/>
      </c>
      <c r="J13" s="435" t="str">
        <f>IFERROR(IF('1_geral'!$D$4="","",VLOOKUP($A13,agregado!$D:$AA,J$55,0)),"")</f>
        <v/>
      </c>
      <c r="K13" s="435" t="str">
        <f>IFERROR(IF('1_geral'!$D$4="","",VLOOKUP($A13,agregado!$D:$AA,K$55,0)),"")</f>
        <v/>
      </c>
      <c r="L13" s="435" t="str">
        <f>IFERROR(IF('1_geral'!$D$4="","",VLOOKUP($A13,agregado!$D:$AA,L$55,0)),"")</f>
        <v/>
      </c>
      <c r="M13" s="435" t="str">
        <f>IFERROR(IF('1_geral'!$D$4="","",VLOOKUP($A13,agregado!$D:$AA,M$55,0)),"")</f>
        <v/>
      </c>
      <c r="N13" s="435" t="str">
        <f>IFERROR(IF('1_geral'!$D$4="","",VLOOKUP($A13,agregado!$D:$AA,N$55,0)),"")</f>
        <v/>
      </c>
      <c r="O13" s="435" t="str">
        <f>IFERROR(IF('1_geral'!$D$4="","",VLOOKUP($A13,agregado!$D:$AA,O$55,0)),"")</f>
        <v/>
      </c>
      <c r="P13" s="435" t="str">
        <f>IFERROR(IF('1_geral'!$D$4="","",VLOOKUP($A13,agregado!$D:$AA,P$55,0)),"")</f>
        <v/>
      </c>
      <c r="Q13" s="435" t="str">
        <f>IFERROR(IF('1_geral'!$D$4="","",VLOOKUP($A13,agregado!$D:$AA,Q$55,0)),"")</f>
        <v/>
      </c>
      <c r="R13" s="435" t="str">
        <f>IFERROR(IF('1_geral'!$D$4="","",VLOOKUP($A13,agregado!$D:$AA,R$55,0)),"")</f>
        <v/>
      </c>
      <c r="S13" s="435" t="str">
        <f>IFERROR(IF('1_geral'!$D$4="","",VLOOKUP($A13,agregado!$D:$AA,S$55,0)),"")</f>
        <v/>
      </c>
      <c r="T13" s="435" t="str">
        <f>IFERROR(IF('1_geral'!$D$4="","",VLOOKUP($A13,agregado!$D:$AA,T$55,0)),"")</f>
        <v/>
      </c>
      <c r="U13" s="435" t="str">
        <f>IFERROR(IF('1_geral'!$D$4="","",VLOOKUP($A13,agregado!$D:$AA,U$55,0)),"")</f>
        <v/>
      </c>
    </row>
    <row r="14" spans="1:21" ht="15" customHeight="1" x14ac:dyDescent="0.25">
      <c r="A14" s="418">
        <v>10</v>
      </c>
      <c r="B14" s="430" t="str">
        <f>IFERROR(IF('1_geral'!$D$4="","",VLOOKUP($A14,agregado!$D:$AA,B$55,0)),"")</f>
        <v/>
      </c>
      <c r="C14" s="430" t="str">
        <f>IFERROR(IF('1_geral'!$D$4="","",VLOOKUP($A14,agregado!$D:$AA,C$55,0)),"")</f>
        <v/>
      </c>
      <c r="D14" s="431" t="str">
        <f>IFERROR(IF('1_geral'!$D$4="","",VLOOKUP($A14,agregado!$D:$AA,D$55,0)),"")</f>
        <v/>
      </c>
      <c r="E14" s="430" t="str">
        <f>IFERROR(IF('1_geral'!$D$4="","",VLOOKUP($A14,agregado!$D:$AA,E$55,0)),"")</f>
        <v/>
      </c>
      <c r="F14" s="456" t="str">
        <f>IFERROR(IF('1_geral'!$D$4="","",VLOOKUP($A14,agregado!$D:$AA,F$55,0)),"")</f>
        <v/>
      </c>
      <c r="G14" s="456" t="str">
        <f>IFERROR(IF('1_geral'!$D$4="","",VLOOKUP($A14,agregado!$D:$AA,G$55,0)),"")</f>
        <v/>
      </c>
      <c r="H14" s="456" t="str">
        <f>IFERROR(IF('1_geral'!$D$4="","",VLOOKUP($A14,agregado!$D:$AA,H$55,0)),"")</f>
        <v/>
      </c>
      <c r="I14" s="432" t="str">
        <f>IFERROR(IF('1_geral'!$D$4="","",VLOOKUP($A14,agregado!$D:$AA,I$55,0)),"")</f>
        <v/>
      </c>
      <c r="J14" s="432" t="str">
        <f>IFERROR(IF('1_geral'!$D$4="","",VLOOKUP($A14,agregado!$D:$AA,J$55,0)),"")</f>
        <v/>
      </c>
      <c r="K14" s="432" t="str">
        <f>IFERROR(IF('1_geral'!$D$4="","",VLOOKUP($A14,agregado!$D:$AA,K$55,0)),"")</f>
        <v/>
      </c>
      <c r="L14" s="432" t="str">
        <f>IFERROR(IF('1_geral'!$D$4="","",VLOOKUP($A14,agregado!$D:$AA,L$55,0)),"")</f>
        <v/>
      </c>
      <c r="M14" s="432" t="str">
        <f>IFERROR(IF('1_geral'!$D$4="","",VLOOKUP($A14,agregado!$D:$AA,M$55,0)),"")</f>
        <v/>
      </c>
      <c r="N14" s="432" t="str">
        <f>IFERROR(IF('1_geral'!$D$4="","",VLOOKUP($A14,agregado!$D:$AA,N$55,0)),"")</f>
        <v/>
      </c>
      <c r="O14" s="432" t="str">
        <f>IFERROR(IF('1_geral'!$D$4="","",VLOOKUP($A14,agregado!$D:$AA,O$55,0)),"")</f>
        <v/>
      </c>
      <c r="P14" s="432" t="str">
        <f>IFERROR(IF('1_geral'!$D$4="","",VLOOKUP($A14,agregado!$D:$AA,P$55,0)),"")</f>
        <v/>
      </c>
      <c r="Q14" s="432" t="str">
        <f>IFERROR(IF('1_geral'!$D$4="","",VLOOKUP($A14,agregado!$D:$AA,Q$55,0)),"")</f>
        <v/>
      </c>
      <c r="R14" s="432" t="str">
        <f>IFERROR(IF('1_geral'!$D$4="","",VLOOKUP($A14,agregado!$D:$AA,R$55,0)),"")</f>
        <v/>
      </c>
      <c r="S14" s="432" t="str">
        <f>IFERROR(IF('1_geral'!$D$4="","",VLOOKUP($A14,agregado!$D:$AA,S$55,0)),"")</f>
        <v/>
      </c>
      <c r="T14" s="432" t="str">
        <f>IFERROR(IF('1_geral'!$D$4="","",VLOOKUP($A14,agregado!$D:$AA,T$55,0)),"")</f>
        <v/>
      </c>
      <c r="U14" s="432" t="str">
        <f>IFERROR(IF('1_geral'!$D$4="","",VLOOKUP($A14,agregado!$D:$AA,U$55,0)),"")</f>
        <v/>
      </c>
    </row>
    <row r="15" spans="1:21" ht="15" customHeight="1" x14ac:dyDescent="0.25">
      <c r="A15" s="417">
        <v>11</v>
      </c>
      <c r="B15" s="433" t="str">
        <f>IFERROR(IF('1_geral'!$D$4="","",VLOOKUP($A15,agregado!$D:$AA,B$55,0)),"")</f>
        <v/>
      </c>
      <c r="C15" s="433" t="str">
        <f>IFERROR(IF('1_geral'!$D$4="","",VLOOKUP($A15,agregado!$D:$AA,C$55,0)),"")</f>
        <v/>
      </c>
      <c r="D15" s="434" t="str">
        <f>IFERROR(IF('1_geral'!$D$4="","",VLOOKUP($A15,agregado!$D:$AA,D$55,0)),"")</f>
        <v/>
      </c>
      <c r="E15" s="433" t="str">
        <f>IFERROR(IF('1_geral'!$D$4="","",VLOOKUP($A15,agregado!$D:$AA,E$55,0)),"")</f>
        <v/>
      </c>
      <c r="F15" s="457" t="str">
        <f>IFERROR(IF('1_geral'!$D$4="","",VLOOKUP($A15,agregado!$D:$AA,F$55,0)),"")</f>
        <v/>
      </c>
      <c r="G15" s="457" t="str">
        <f>IFERROR(IF('1_geral'!$D$4="","",VLOOKUP($A15,agregado!$D:$AA,G$55,0)),"")</f>
        <v/>
      </c>
      <c r="H15" s="457" t="str">
        <f>IFERROR(IF('1_geral'!$D$4="","",VLOOKUP($A15,agregado!$D:$AA,H$55,0)),"")</f>
        <v/>
      </c>
      <c r="I15" s="435" t="str">
        <f>IFERROR(IF('1_geral'!$D$4="","",VLOOKUP($A15,agregado!$D:$AA,I$55,0)),"")</f>
        <v/>
      </c>
      <c r="J15" s="435" t="str">
        <f>IFERROR(IF('1_geral'!$D$4="","",VLOOKUP($A15,agregado!$D:$AA,J$55,0)),"")</f>
        <v/>
      </c>
      <c r="K15" s="435" t="str">
        <f>IFERROR(IF('1_geral'!$D$4="","",VLOOKUP($A15,agregado!$D:$AA,K$55,0)),"")</f>
        <v/>
      </c>
      <c r="L15" s="435" t="str">
        <f>IFERROR(IF('1_geral'!$D$4="","",VLOOKUP($A15,agregado!$D:$AA,L$55,0)),"")</f>
        <v/>
      </c>
      <c r="M15" s="435" t="str">
        <f>IFERROR(IF('1_geral'!$D$4="","",VLOOKUP($A15,agregado!$D:$AA,M$55,0)),"")</f>
        <v/>
      </c>
      <c r="N15" s="435" t="str">
        <f>IFERROR(IF('1_geral'!$D$4="","",VLOOKUP($A15,agregado!$D:$AA,N$55,0)),"")</f>
        <v/>
      </c>
      <c r="O15" s="435" t="str">
        <f>IFERROR(IF('1_geral'!$D$4="","",VLOOKUP($A15,agregado!$D:$AA,O$55,0)),"")</f>
        <v/>
      </c>
      <c r="P15" s="435" t="str">
        <f>IFERROR(IF('1_geral'!$D$4="","",VLOOKUP($A15,agregado!$D:$AA,P$55,0)),"")</f>
        <v/>
      </c>
      <c r="Q15" s="435" t="str">
        <f>IFERROR(IF('1_geral'!$D$4="","",VLOOKUP($A15,agregado!$D:$AA,Q$55,0)),"")</f>
        <v/>
      </c>
      <c r="R15" s="435" t="str">
        <f>IFERROR(IF('1_geral'!$D$4="","",VLOOKUP($A15,agregado!$D:$AA,R$55,0)),"")</f>
        <v/>
      </c>
      <c r="S15" s="435" t="str">
        <f>IFERROR(IF('1_geral'!$D$4="","",VLOOKUP($A15,agregado!$D:$AA,S$55,0)),"")</f>
        <v/>
      </c>
      <c r="T15" s="435" t="str">
        <f>IFERROR(IF('1_geral'!$D$4="","",VLOOKUP($A15,agregado!$D:$AA,T$55,0)),"")</f>
        <v/>
      </c>
      <c r="U15" s="435" t="str">
        <f>IFERROR(IF('1_geral'!$D$4="","",VLOOKUP($A15,agregado!$D:$AA,U$55,0)),"")</f>
        <v/>
      </c>
    </row>
    <row r="16" spans="1:21" ht="15" customHeight="1" x14ac:dyDescent="0.25">
      <c r="A16" s="418">
        <v>12</v>
      </c>
      <c r="B16" s="430" t="str">
        <f>IFERROR(IF('1_geral'!$D$4="","",VLOOKUP($A16,agregado!$D:$AA,B$55,0)),"")</f>
        <v/>
      </c>
      <c r="C16" s="430" t="str">
        <f>IFERROR(IF('1_geral'!$D$4="","",VLOOKUP($A16,agregado!$D:$AA,C$55,0)),"")</f>
        <v/>
      </c>
      <c r="D16" s="431" t="str">
        <f>IFERROR(IF('1_geral'!$D$4="","",VLOOKUP($A16,agregado!$D:$AA,D$55,0)),"")</f>
        <v/>
      </c>
      <c r="E16" s="430" t="str">
        <f>IFERROR(IF('1_geral'!$D$4="","",VLOOKUP($A16,agregado!$D:$AA,E$55,0)),"")</f>
        <v/>
      </c>
      <c r="F16" s="456" t="str">
        <f>IFERROR(IF('1_geral'!$D$4="","",VLOOKUP($A16,agregado!$D:$AA,F$55,0)),"")</f>
        <v/>
      </c>
      <c r="G16" s="456" t="str">
        <f>IFERROR(IF('1_geral'!$D$4="","",VLOOKUP($A16,agregado!$D:$AA,G$55,0)),"")</f>
        <v/>
      </c>
      <c r="H16" s="456" t="str">
        <f>IFERROR(IF('1_geral'!$D$4="","",VLOOKUP($A16,agregado!$D:$AA,H$55,0)),"")</f>
        <v/>
      </c>
      <c r="I16" s="432" t="str">
        <f>IFERROR(IF('1_geral'!$D$4="","",VLOOKUP($A16,agregado!$D:$AA,I$55,0)),"")</f>
        <v/>
      </c>
      <c r="J16" s="432" t="str">
        <f>IFERROR(IF('1_geral'!$D$4="","",VLOOKUP($A16,agregado!$D:$AA,J$55,0)),"")</f>
        <v/>
      </c>
      <c r="K16" s="432" t="str">
        <f>IFERROR(IF('1_geral'!$D$4="","",VLOOKUP($A16,agregado!$D:$AA,K$55,0)),"")</f>
        <v/>
      </c>
      <c r="L16" s="432" t="str">
        <f>IFERROR(IF('1_geral'!$D$4="","",VLOOKUP($A16,agregado!$D:$AA,L$55,0)),"")</f>
        <v/>
      </c>
      <c r="M16" s="432" t="str">
        <f>IFERROR(IF('1_geral'!$D$4="","",VLOOKUP($A16,agregado!$D:$AA,M$55,0)),"")</f>
        <v/>
      </c>
      <c r="N16" s="432" t="str">
        <f>IFERROR(IF('1_geral'!$D$4="","",VLOOKUP($A16,agregado!$D:$AA,N$55,0)),"")</f>
        <v/>
      </c>
      <c r="O16" s="432" t="str">
        <f>IFERROR(IF('1_geral'!$D$4="","",VLOOKUP($A16,agregado!$D:$AA,O$55,0)),"")</f>
        <v/>
      </c>
      <c r="P16" s="432" t="str">
        <f>IFERROR(IF('1_geral'!$D$4="","",VLOOKUP($A16,agregado!$D:$AA,P$55,0)),"")</f>
        <v/>
      </c>
      <c r="Q16" s="432" t="str">
        <f>IFERROR(IF('1_geral'!$D$4="","",VLOOKUP($A16,agregado!$D:$AA,Q$55,0)),"")</f>
        <v/>
      </c>
      <c r="R16" s="432" t="str">
        <f>IFERROR(IF('1_geral'!$D$4="","",VLOOKUP($A16,agregado!$D:$AA,R$55,0)),"")</f>
        <v/>
      </c>
      <c r="S16" s="432" t="str">
        <f>IFERROR(IF('1_geral'!$D$4="","",VLOOKUP($A16,agregado!$D:$AA,S$55,0)),"")</f>
        <v/>
      </c>
      <c r="T16" s="432" t="str">
        <f>IFERROR(IF('1_geral'!$D$4="","",VLOOKUP($A16,agregado!$D:$AA,T$55,0)),"")</f>
        <v/>
      </c>
      <c r="U16" s="432" t="str">
        <f>IFERROR(IF('1_geral'!$D$4="","",VLOOKUP($A16,agregado!$D:$AA,U$55,0)),"")</f>
        <v/>
      </c>
    </row>
    <row r="17" spans="1:21" ht="15" customHeight="1" x14ac:dyDescent="0.25">
      <c r="A17" s="417">
        <v>13</v>
      </c>
      <c r="B17" s="433" t="str">
        <f>IFERROR(IF('1_geral'!$D$4="","",VLOOKUP($A17,agregado!$D:$AA,B$55,0)),"")</f>
        <v/>
      </c>
      <c r="C17" s="433" t="str">
        <f>IFERROR(IF('1_geral'!$D$4="","",VLOOKUP($A17,agregado!$D:$AA,C$55,0)),"")</f>
        <v/>
      </c>
      <c r="D17" s="434" t="str">
        <f>IFERROR(IF('1_geral'!$D$4="","",VLOOKUP($A17,agregado!$D:$AA,D$55,0)),"")</f>
        <v/>
      </c>
      <c r="E17" s="433" t="str">
        <f>IFERROR(IF('1_geral'!$D$4="","",VLOOKUP($A17,agregado!$D:$AA,E$55,0)),"")</f>
        <v/>
      </c>
      <c r="F17" s="457" t="str">
        <f>IFERROR(IF('1_geral'!$D$4="","",VLOOKUP($A17,agregado!$D:$AA,F$55,0)),"")</f>
        <v/>
      </c>
      <c r="G17" s="457" t="str">
        <f>IFERROR(IF('1_geral'!$D$4="","",VLOOKUP($A17,agregado!$D:$AA,G$55,0)),"")</f>
        <v/>
      </c>
      <c r="H17" s="457" t="str">
        <f>IFERROR(IF('1_geral'!$D$4="","",VLOOKUP($A17,agregado!$D:$AA,H$55,0)),"")</f>
        <v/>
      </c>
      <c r="I17" s="435" t="str">
        <f>IFERROR(IF('1_geral'!$D$4="","",VLOOKUP($A17,agregado!$D:$AA,I$55,0)),"")</f>
        <v/>
      </c>
      <c r="J17" s="435" t="str">
        <f>IFERROR(IF('1_geral'!$D$4="","",VLOOKUP($A17,agregado!$D:$AA,J$55,0)),"")</f>
        <v/>
      </c>
      <c r="K17" s="435" t="str">
        <f>IFERROR(IF('1_geral'!$D$4="","",VLOOKUP($A17,agregado!$D:$AA,K$55,0)),"")</f>
        <v/>
      </c>
      <c r="L17" s="435" t="str">
        <f>IFERROR(IF('1_geral'!$D$4="","",VLOOKUP($A17,agregado!$D:$AA,L$55,0)),"")</f>
        <v/>
      </c>
      <c r="M17" s="435" t="str">
        <f>IFERROR(IF('1_geral'!$D$4="","",VLOOKUP($A17,agregado!$D:$AA,M$55,0)),"")</f>
        <v/>
      </c>
      <c r="N17" s="435" t="str">
        <f>IFERROR(IF('1_geral'!$D$4="","",VLOOKUP($A17,agregado!$D:$AA,N$55,0)),"")</f>
        <v/>
      </c>
      <c r="O17" s="435" t="str">
        <f>IFERROR(IF('1_geral'!$D$4="","",VLOOKUP($A17,agregado!$D:$AA,O$55,0)),"")</f>
        <v/>
      </c>
      <c r="P17" s="435" t="str">
        <f>IFERROR(IF('1_geral'!$D$4="","",VLOOKUP($A17,agregado!$D:$AA,P$55,0)),"")</f>
        <v/>
      </c>
      <c r="Q17" s="435" t="str">
        <f>IFERROR(IF('1_geral'!$D$4="","",VLOOKUP($A17,agregado!$D:$AA,Q$55,0)),"")</f>
        <v/>
      </c>
      <c r="R17" s="435" t="str">
        <f>IFERROR(IF('1_geral'!$D$4="","",VLOOKUP($A17,agregado!$D:$AA,R$55,0)),"")</f>
        <v/>
      </c>
      <c r="S17" s="435" t="str">
        <f>IFERROR(IF('1_geral'!$D$4="","",VLOOKUP($A17,agregado!$D:$AA,S$55,0)),"")</f>
        <v/>
      </c>
      <c r="T17" s="435" t="str">
        <f>IFERROR(IF('1_geral'!$D$4="","",VLOOKUP($A17,agregado!$D:$AA,T$55,0)),"")</f>
        <v/>
      </c>
      <c r="U17" s="435" t="str">
        <f>IFERROR(IF('1_geral'!$D$4="","",VLOOKUP($A17,agregado!$D:$AA,U$55,0)),"")</f>
        <v/>
      </c>
    </row>
    <row r="18" spans="1:21" ht="15" customHeight="1" x14ac:dyDescent="0.25">
      <c r="A18" s="418">
        <v>14</v>
      </c>
      <c r="B18" s="430" t="str">
        <f>IFERROR(IF('1_geral'!$D$4="","",VLOOKUP($A18,agregado!$D:$AA,B$55,0)),"")</f>
        <v/>
      </c>
      <c r="C18" s="430" t="str">
        <f>IFERROR(IF('1_geral'!$D$4="","",VLOOKUP($A18,agregado!$D:$AA,C$55,0)),"")</f>
        <v/>
      </c>
      <c r="D18" s="431" t="str">
        <f>IFERROR(IF('1_geral'!$D$4="","",VLOOKUP($A18,agregado!$D:$AA,D$55,0)),"")</f>
        <v/>
      </c>
      <c r="E18" s="430" t="str">
        <f>IFERROR(IF('1_geral'!$D$4="","",VLOOKUP($A18,agregado!$D:$AA,E$55,0)),"")</f>
        <v/>
      </c>
      <c r="F18" s="456" t="str">
        <f>IFERROR(IF('1_geral'!$D$4="","",VLOOKUP($A18,agregado!$D:$AA,F$55,0)),"")</f>
        <v/>
      </c>
      <c r="G18" s="456" t="str">
        <f>IFERROR(IF('1_geral'!$D$4="","",VLOOKUP($A18,agregado!$D:$AA,G$55,0)),"")</f>
        <v/>
      </c>
      <c r="H18" s="456" t="str">
        <f>IFERROR(IF('1_geral'!$D$4="","",VLOOKUP($A18,agregado!$D:$AA,H$55,0)),"")</f>
        <v/>
      </c>
      <c r="I18" s="432" t="str">
        <f>IFERROR(IF('1_geral'!$D$4="","",VLOOKUP($A18,agregado!$D:$AA,I$55,0)),"")</f>
        <v/>
      </c>
      <c r="J18" s="432" t="str">
        <f>IFERROR(IF('1_geral'!$D$4="","",VLOOKUP($A18,agregado!$D:$AA,J$55,0)),"")</f>
        <v/>
      </c>
      <c r="K18" s="432" t="str">
        <f>IFERROR(IF('1_geral'!$D$4="","",VLOOKUP($A18,agregado!$D:$AA,K$55,0)),"")</f>
        <v/>
      </c>
      <c r="L18" s="432" t="str">
        <f>IFERROR(IF('1_geral'!$D$4="","",VLOOKUP($A18,agregado!$D:$AA,L$55,0)),"")</f>
        <v/>
      </c>
      <c r="M18" s="432" t="str">
        <f>IFERROR(IF('1_geral'!$D$4="","",VLOOKUP($A18,agregado!$D:$AA,M$55,0)),"")</f>
        <v/>
      </c>
      <c r="N18" s="432" t="str">
        <f>IFERROR(IF('1_geral'!$D$4="","",VLOOKUP($A18,agregado!$D:$AA,N$55,0)),"")</f>
        <v/>
      </c>
      <c r="O18" s="432" t="str">
        <f>IFERROR(IF('1_geral'!$D$4="","",VLOOKUP($A18,agregado!$D:$AA,O$55,0)),"")</f>
        <v/>
      </c>
      <c r="P18" s="432" t="str">
        <f>IFERROR(IF('1_geral'!$D$4="","",VLOOKUP($A18,agregado!$D:$AA,P$55,0)),"")</f>
        <v/>
      </c>
      <c r="Q18" s="432" t="str">
        <f>IFERROR(IF('1_geral'!$D$4="","",VLOOKUP($A18,agregado!$D:$AA,Q$55,0)),"")</f>
        <v/>
      </c>
      <c r="R18" s="432" t="str">
        <f>IFERROR(IF('1_geral'!$D$4="","",VLOOKUP($A18,agregado!$D:$AA,R$55,0)),"")</f>
        <v/>
      </c>
      <c r="S18" s="432" t="str">
        <f>IFERROR(IF('1_geral'!$D$4="","",VLOOKUP($A18,agregado!$D:$AA,S$55,0)),"")</f>
        <v/>
      </c>
      <c r="T18" s="432" t="str">
        <f>IFERROR(IF('1_geral'!$D$4="","",VLOOKUP($A18,agregado!$D:$AA,T$55,0)),"")</f>
        <v/>
      </c>
      <c r="U18" s="432" t="str">
        <f>IFERROR(IF('1_geral'!$D$4="","",VLOOKUP($A18,agregado!$D:$AA,U$55,0)),"")</f>
        <v/>
      </c>
    </row>
    <row r="19" spans="1:21" ht="15" customHeight="1" x14ac:dyDescent="0.25">
      <c r="A19" s="417">
        <v>15</v>
      </c>
      <c r="B19" s="433" t="str">
        <f>IFERROR(IF('1_geral'!$D$4="","",VLOOKUP($A19,agregado!$D:$AA,B$55,0)),"")</f>
        <v/>
      </c>
      <c r="C19" s="433" t="str">
        <f>IFERROR(IF('1_geral'!$D$4="","",VLOOKUP($A19,agregado!$D:$AA,C$55,0)),"")</f>
        <v/>
      </c>
      <c r="D19" s="434" t="str">
        <f>IFERROR(IF('1_geral'!$D$4="","",VLOOKUP($A19,agregado!$D:$AA,D$55,0)),"")</f>
        <v/>
      </c>
      <c r="E19" s="433" t="str">
        <f>IFERROR(IF('1_geral'!$D$4="","",VLOOKUP($A19,agregado!$D:$AA,E$55,0)),"")</f>
        <v/>
      </c>
      <c r="F19" s="457" t="str">
        <f>IFERROR(IF('1_geral'!$D$4="","",VLOOKUP($A19,agregado!$D:$AA,F$55,0)),"")</f>
        <v/>
      </c>
      <c r="G19" s="457" t="str">
        <f>IFERROR(IF('1_geral'!$D$4="","",VLOOKUP($A19,agregado!$D:$AA,G$55,0)),"")</f>
        <v/>
      </c>
      <c r="H19" s="457" t="str">
        <f>IFERROR(IF('1_geral'!$D$4="","",VLOOKUP($A19,agregado!$D:$AA,H$55,0)),"")</f>
        <v/>
      </c>
      <c r="I19" s="435" t="str">
        <f>IFERROR(IF('1_geral'!$D$4="","",VLOOKUP($A19,agregado!$D:$AA,I$55,0)),"")</f>
        <v/>
      </c>
      <c r="J19" s="435" t="str">
        <f>IFERROR(IF('1_geral'!$D$4="","",VLOOKUP($A19,agregado!$D:$AA,J$55,0)),"")</f>
        <v/>
      </c>
      <c r="K19" s="435" t="str">
        <f>IFERROR(IF('1_geral'!$D$4="","",VLOOKUP($A19,agregado!$D:$AA,K$55,0)),"")</f>
        <v/>
      </c>
      <c r="L19" s="435" t="str">
        <f>IFERROR(IF('1_geral'!$D$4="","",VLOOKUP($A19,agregado!$D:$AA,L$55,0)),"")</f>
        <v/>
      </c>
      <c r="M19" s="435" t="str">
        <f>IFERROR(IF('1_geral'!$D$4="","",VLOOKUP($A19,agregado!$D:$AA,M$55,0)),"")</f>
        <v/>
      </c>
      <c r="N19" s="435" t="str">
        <f>IFERROR(IF('1_geral'!$D$4="","",VLOOKUP($A19,agregado!$D:$AA,N$55,0)),"")</f>
        <v/>
      </c>
      <c r="O19" s="435" t="str">
        <f>IFERROR(IF('1_geral'!$D$4="","",VLOOKUP($A19,agregado!$D:$AA,O$55,0)),"")</f>
        <v/>
      </c>
      <c r="P19" s="435" t="str">
        <f>IFERROR(IF('1_geral'!$D$4="","",VLOOKUP($A19,agregado!$D:$AA,P$55,0)),"")</f>
        <v/>
      </c>
      <c r="Q19" s="435" t="str">
        <f>IFERROR(IF('1_geral'!$D$4="","",VLOOKUP($A19,agregado!$D:$AA,Q$55,0)),"")</f>
        <v/>
      </c>
      <c r="R19" s="435" t="str">
        <f>IFERROR(IF('1_geral'!$D$4="","",VLOOKUP($A19,agregado!$D:$AA,R$55,0)),"")</f>
        <v/>
      </c>
      <c r="S19" s="435" t="str">
        <f>IFERROR(IF('1_geral'!$D$4="","",VLOOKUP($A19,agregado!$D:$AA,S$55,0)),"")</f>
        <v/>
      </c>
      <c r="T19" s="435" t="str">
        <f>IFERROR(IF('1_geral'!$D$4="","",VLOOKUP($A19,agregado!$D:$AA,T$55,0)),"")</f>
        <v/>
      </c>
      <c r="U19" s="435" t="str">
        <f>IFERROR(IF('1_geral'!$D$4="","",VLOOKUP($A19,agregado!$D:$AA,U$55,0)),"")</f>
        <v/>
      </c>
    </row>
    <row r="20" spans="1:21" ht="15" customHeight="1" x14ac:dyDescent="0.25">
      <c r="A20" s="418">
        <v>16</v>
      </c>
      <c r="B20" s="430" t="str">
        <f>IFERROR(IF('1_geral'!$D$4="","",VLOOKUP($A20,agregado!$D:$AA,B$55,0)),"")</f>
        <v/>
      </c>
      <c r="C20" s="430" t="str">
        <f>IFERROR(IF('1_geral'!$D$4="","",VLOOKUP($A20,agregado!$D:$AA,C$55,0)),"")</f>
        <v/>
      </c>
      <c r="D20" s="431" t="str">
        <f>IFERROR(IF('1_geral'!$D$4="","",VLOOKUP($A20,agregado!$D:$AA,D$55,0)),"")</f>
        <v/>
      </c>
      <c r="E20" s="430" t="str">
        <f>IFERROR(IF('1_geral'!$D$4="","",VLOOKUP($A20,agregado!$D:$AA,E$55,0)),"")</f>
        <v/>
      </c>
      <c r="F20" s="456" t="str">
        <f>IFERROR(IF('1_geral'!$D$4="","",VLOOKUP($A20,agregado!$D:$AA,F$55,0)),"")</f>
        <v/>
      </c>
      <c r="G20" s="456" t="str">
        <f>IFERROR(IF('1_geral'!$D$4="","",VLOOKUP($A20,agregado!$D:$AA,G$55,0)),"")</f>
        <v/>
      </c>
      <c r="H20" s="456" t="str">
        <f>IFERROR(IF('1_geral'!$D$4="","",VLOOKUP($A20,agregado!$D:$AA,H$55,0)),"")</f>
        <v/>
      </c>
      <c r="I20" s="432" t="str">
        <f>IFERROR(IF('1_geral'!$D$4="","",VLOOKUP($A20,agregado!$D:$AA,I$55,0)),"")</f>
        <v/>
      </c>
      <c r="J20" s="432" t="str">
        <f>IFERROR(IF('1_geral'!$D$4="","",VLOOKUP($A20,agregado!$D:$AA,J$55,0)),"")</f>
        <v/>
      </c>
      <c r="K20" s="432" t="str">
        <f>IFERROR(IF('1_geral'!$D$4="","",VLOOKUP($A20,agregado!$D:$AA,K$55,0)),"")</f>
        <v/>
      </c>
      <c r="L20" s="432" t="str">
        <f>IFERROR(IF('1_geral'!$D$4="","",VLOOKUP($A20,agregado!$D:$AA,L$55,0)),"")</f>
        <v/>
      </c>
      <c r="M20" s="432" t="str">
        <f>IFERROR(IF('1_geral'!$D$4="","",VLOOKUP($A20,agregado!$D:$AA,M$55,0)),"")</f>
        <v/>
      </c>
      <c r="N20" s="432" t="str">
        <f>IFERROR(IF('1_geral'!$D$4="","",VLOOKUP($A20,agregado!$D:$AA,N$55,0)),"")</f>
        <v/>
      </c>
      <c r="O20" s="432" t="str">
        <f>IFERROR(IF('1_geral'!$D$4="","",VLOOKUP($A20,agregado!$D:$AA,O$55,0)),"")</f>
        <v/>
      </c>
      <c r="P20" s="432" t="str">
        <f>IFERROR(IF('1_geral'!$D$4="","",VLOOKUP($A20,agregado!$D:$AA,P$55,0)),"")</f>
        <v/>
      </c>
      <c r="Q20" s="432" t="str">
        <f>IFERROR(IF('1_geral'!$D$4="","",VLOOKUP($A20,agregado!$D:$AA,Q$55,0)),"")</f>
        <v/>
      </c>
      <c r="R20" s="432" t="str">
        <f>IFERROR(IF('1_geral'!$D$4="","",VLOOKUP($A20,agregado!$D:$AA,R$55,0)),"")</f>
        <v/>
      </c>
      <c r="S20" s="432" t="str">
        <f>IFERROR(IF('1_geral'!$D$4="","",VLOOKUP($A20,agregado!$D:$AA,S$55,0)),"")</f>
        <v/>
      </c>
      <c r="T20" s="432" t="str">
        <f>IFERROR(IF('1_geral'!$D$4="","",VLOOKUP($A20,agregado!$D:$AA,T$55,0)),"")</f>
        <v/>
      </c>
      <c r="U20" s="432" t="str">
        <f>IFERROR(IF('1_geral'!$D$4="","",VLOOKUP($A20,agregado!$D:$AA,U$55,0)),"")</f>
        <v/>
      </c>
    </row>
    <row r="21" spans="1:21" ht="15" customHeight="1" x14ac:dyDescent="0.25">
      <c r="A21" s="417">
        <v>17</v>
      </c>
      <c r="B21" s="433" t="str">
        <f>IFERROR(IF('1_geral'!$D$4="","",VLOOKUP($A21,agregado!$D:$AA,B$55,0)),"")</f>
        <v/>
      </c>
      <c r="C21" s="433" t="str">
        <f>IFERROR(IF('1_geral'!$D$4="","",VLOOKUP($A21,agregado!$D:$AA,C$55,0)),"")</f>
        <v/>
      </c>
      <c r="D21" s="434" t="str">
        <f>IFERROR(IF('1_geral'!$D$4="","",VLOOKUP($A21,agregado!$D:$AA,D$55,0)),"")</f>
        <v/>
      </c>
      <c r="E21" s="433" t="str">
        <f>IFERROR(IF('1_geral'!$D$4="","",VLOOKUP($A21,agregado!$D:$AA,E$55,0)),"")</f>
        <v/>
      </c>
      <c r="F21" s="457" t="str">
        <f>IFERROR(IF('1_geral'!$D$4="","",VLOOKUP($A21,agregado!$D:$AA,F$55,0)),"")</f>
        <v/>
      </c>
      <c r="G21" s="457" t="str">
        <f>IFERROR(IF('1_geral'!$D$4="","",VLOOKUP($A21,agregado!$D:$AA,G$55,0)),"")</f>
        <v/>
      </c>
      <c r="H21" s="457" t="str">
        <f>IFERROR(IF('1_geral'!$D$4="","",VLOOKUP($A21,agregado!$D:$AA,H$55,0)),"")</f>
        <v/>
      </c>
      <c r="I21" s="435" t="str">
        <f>IFERROR(IF('1_geral'!$D$4="","",VLOOKUP($A21,agregado!$D:$AA,I$55,0)),"")</f>
        <v/>
      </c>
      <c r="J21" s="435" t="str">
        <f>IFERROR(IF('1_geral'!$D$4="","",VLOOKUP($A21,agregado!$D:$AA,J$55,0)),"")</f>
        <v/>
      </c>
      <c r="K21" s="435" t="str">
        <f>IFERROR(IF('1_geral'!$D$4="","",VLOOKUP($A21,agregado!$D:$AA,K$55,0)),"")</f>
        <v/>
      </c>
      <c r="L21" s="435" t="str">
        <f>IFERROR(IF('1_geral'!$D$4="","",VLOOKUP($A21,agregado!$D:$AA,L$55,0)),"")</f>
        <v/>
      </c>
      <c r="M21" s="435" t="str">
        <f>IFERROR(IF('1_geral'!$D$4="","",VLOOKUP($A21,agregado!$D:$AA,M$55,0)),"")</f>
        <v/>
      </c>
      <c r="N21" s="435" t="str">
        <f>IFERROR(IF('1_geral'!$D$4="","",VLOOKUP($A21,agregado!$D:$AA,N$55,0)),"")</f>
        <v/>
      </c>
      <c r="O21" s="435" t="str">
        <f>IFERROR(IF('1_geral'!$D$4="","",VLOOKUP($A21,agregado!$D:$AA,O$55,0)),"")</f>
        <v/>
      </c>
      <c r="P21" s="435" t="str">
        <f>IFERROR(IF('1_geral'!$D$4="","",VLOOKUP($A21,agregado!$D:$AA,P$55,0)),"")</f>
        <v/>
      </c>
      <c r="Q21" s="435" t="str">
        <f>IFERROR(IF('1_geral'!$D$4="","",VLOOKUP($A21,agregado!$D:$AA,Q$55,0)),"")</f>
        <v/>
      </c>
      <c r="R21" s="435" t="str">
        <f>IFERROR(IF('1_geral'!$D$4="","",VLOOKUP($A21,agregado!$D:$AA,R$55,0)),"")</f>
        <v/>
      </c>
      <c r="S21" s="435" t="str">
        <f>IFERROR(IF('1_geral'!$D$4="","",VLOOKUP($A21,agregado!$D:$AA,S$55,0)),"")</f>
        <v/>
      </c>
      <c r="T21" s="435" t="str">
        <f>IFERROR(IF('1_geral'!$D$4="","",VLOOKUP($A21,agregado!$D:$AA,T$55,0)),"")</f>
        <v/>
      </c>
      <c r="U21" s="435" t="str">
        <f>IFERROR(IF('1_geral'!$D$4="","",VLOOKUP($A21,agregado!$D:$AA,U$55,0)),"")</f>
        <v/>
      </c>
    </row>
    <row r="22" spans="1:21" ht="15" customHeight="1" x14ac:dyDescent="0.25">
      <c r="A22" s="418">
        <v>18</v>
      </c>
      <c r="B22" s="430" t="str">
        <f>IFERROR(IF('1_geral'!$D$4="","",VLOOKUP($A22,agregado!$D:$AA,B$55,0)),"")</f>
        <v/>
      </c>
      <c r="C22" s="430" t="str">
        <f>IFERROR(IF('1_geral'!$D$4="","",VLOOKUP($A22,agregado!$D:$AA,C$55,0)),"")</f>
        <v/>
      </c>
      <c r="D22" s="431" t="str">
        <f>IFERROR(IF('1_geral'!$D$4="","",VLOOKUP($A22,agregado!$D:$AA,D$55,0)),"")</f>
        <v/>
      </c>
      <c r="E22" s="430" t="str">
        <f>IFERROR(IF('1_geral'!$D$4="","",VLOOKUP($A22,agregado!$D:$AA,E$55,0)),"")</f>
        <v/>
      </c>
      <c r="F22" s="456" t="str">
        <f>IFERROR(IF('1_geral'!$D$4="","",VLOOKUP($A22,agregado!$D:$AA,F$55,0)),"")</f>
        <v/>
      </c>
      <c r="G22" s="456" t="str">
        <f>IFERROR(IF('1_geral'!$D$4="","",VLOOKUP($A22,agregado!$D:$AA,G$55,0)),"")</f>
        <v/>
      </c>
      <c r="H22" s="456" t="str">
        <f>IFERROR(IF('1_geral'!$D$4="","",VLOOKUP($A22,agregado!$D:$AA,H$55,0)),"")</f>
        <v/>
      </c>
      <c r="I22" s="432" t="str">
        <f>IFERROR(IF('1_geral'!$D$4="","",VLOOKUP($A22,agregado!$D:$AA,I$55,0)),"")</f>
        <v/>
      </c>
      <c r="J22" s="432" t="str">
        <f>IFERROR(IF('1_geral'!$D$4="","",VLOOKUP($A22,agregado!$D:$AA,J$55,0)),"")</f>
        <v/>
      </c>
      <c r="K22" s="432" t="str">
        <f>IFERROR(IF('1_geral'!$D$4="","",VLOOKUP($A22,agregado!$D:$AA,K$55,0)),"")</f>
        <v/>
      </c>
      <c r="L22" s="432" t="str">
        <f>IFERROR(IF('1_geral'!$D$4="","",VLOOKUP($A22,agregado!$D:$AA,L$55,0)),"")</f>
        <v/>
      </c>
      <c r="M22" s="432" t="str">
        <f>IFERROR(IF('1_geral'!$D$4="","",VLOOKUP($A22,agregado!$D:$AA,M$55,0)),"")</f>
        <v/>
      </c>
      <c r="N22" s="432" t="str">
        <f>IFERROR(IF('1_geral'!$D$4="","",VLOOKUP($A22,agregado!$D:$AA,N$55,0)),"")</f>
        <v/>
      </c>
      <c r="O22" s="432" t="str">
        <f>IFERROR(IF('1_geral'!$D$4="","",VLOOKUP($A22,agregado!$D:$AA,O$55,0)),"")</f>
        <v/>
      </c>
      <c r="P22" s="432" t="str">
        <f>IFERROR(IF('1_geral'!$D$4="","",VLOOKUP($A22,agregado!$D:$AA,P$55,0)),"")</f>
        <v/>
      </c>
      <c r="Q22" s="432" t="str">
        <f>IFERROR(IF('1_geral'!$D$4="","",VLOOKUP($A22,agregado!$D:$AA,Q$55,0)),"")</f>
        <v/>
      </c>
      <c r="R22" s="432" t="str">
        <f>IFERROR(IF('1_geral'!$D$4="","",VLOOKUP($A22,agregado!$D:$AA,R$55,0)),"")</f>
        <v/>
      </c>
      <c r="S22" s="432" t="str">
        <f>IFERROR(IF('1_geral'!$D$4="","",VLOOKUP($A22,agregado!$D:$AA,S$55,0)),"")</f>
        <v/>
      </c>
      <c r="T22" s="432" t="str">
        <f>IFERROR(IF('1_geral'!$D$4="","",VLOOKUP($A22,agregado!$D:$AA,T$55,0)),"")</f>
        <v/>
      </c>
      <c r="U22" s="432" t="str">
        <f>IFERROR(IF('1_geral'!$D$4="","",VLOOKUP($A22,agregado!$D:$AA,U$55,0)),"")</f>
        <v/>
      </c>
    </row>
    <row r="23" spans="1:21" ht="15" customHeight="1" x14ac:dyDescent="0.25">
      <c r="A23" s="417">
        <v>19</v>
      </c>
      <c r="B23" s="433" t="str">
        <f>IFERROR(IF('1_geral'!$D$4="","",VLOOKUP($A23,agregado!$D:$AA,B$55,0)),"")</f>
        <v/>
      </c>
      <c r="C23" s="433" t="str">
        <f>IFERROR(IF('1_geral'!$D$4="","",VLOOKUP($A23,agregado!$D:$AA,C$55,0)),"")</f>
        <v/>
      </c>
      <c r="D23" s="434" t="str">
        <f>IFERROR(IF('1_geral'!$D$4="","",VLOOKUP($A23,agregado!$D:$AA,D$55,0)),"")</f>
        <v/>
      </c>
      <c r="E23" s="433" t="str">
        <f>IFERROR(IF('1_geral'!$D$4="","",VLOOKUP($A23,agregado!$D:$AA,E$55,0)),"")</f>
        <v/>
      </c>
      <c r="F23" s="457" t="str">
        <f>IFERROR(IF('1_geral'!$D$4="","",VLOOKUP($A23,agregado!$D:$AA,F$55,0)),"")</f>
        <v/>
      </c>
      <c r="G23" s="457" t="str">
        <f>IFERROR(IF('1_geral'!$D$4="","",VLOOKUP($A23,agregado!$D:$AA,G$55,0)),"")</f>
        <v/>
      </c>
      <c r="H23" s="457" t="str">
        <f>IFERROR(IF('1_geral'!$D$4="","",VLOOKUP($A23,agregado!$D:$AA,H$55,0)),"")</f>
        <v/>
      </c>
      <c r="I23" s="435" t="str">
        <f>IFERROR(IF('1_geral'!$D$4="","",VLOOKUP($A23,agregado!$D:$AA,I$55,0)),"")</f>
        <v/>
      </c>
      <c r="J23" s="435" t="str">
        <f>IFERROR(IF('1_geral'!$D$4="","",VLOOKUP($A23,agregado!$D:$AA,J$55,0)),"")</f>
        <v/>
      </c>
      <c r="K23" s="435" t="str">
        <f>IFERROR(IF('1_geral'!$D$4="","",VLOOKUP($A23,agregado!$D:$AA,K$55,0)),"")</f>
        <v/>
      </c>
      <c r="L23" s="435" t="str">
        <f>IFERROR(IF('1_geral'!$D$4="","",VLOOKUP($A23,agregado!$D:$AA,L$55,0)),"")</f>
        <v/>
      </c>
      <c r="M23" s="435" t="str">
        <f>IFERROR(IF('1_geral'!$D$4="","",VLOOKUP($A23,agregado!$D:$AA,M$55,0)),"")</f>
        <v/>
      </c>
      <c r="N23" s="435" t="str">
        <f>IFERROR(IF('1_geral'!$D$4="","",VLOOKUP($A23,agregado!$D:$AA,N$55,0)),"")</f>
        <v/>
      </c>
      <c r="O23" s="435" t="str">
        <f>IFERROR(IF('1_geral'!$D$4="","",VLOOKUP($A23,agregado!$D:$AA,O$55,0)),"")</f>
        <v/>
      </c>
      <c r="P23" s="435" t="str">
        <f>IFERROR(IF('1_geral'!$D$4="","",VLOOKUP($A23,agregado!$D:$AA,P$55,0)),"")</f>
        <v/>
      </c>
      <c r="Q23" s="435" t="str">
        <f>IFERROR(IF('1_geral'!$D$4="","",VLOOKUP($A23,agregado!$D:$AA,Q$55,0)),"")</f>
        <v/>
      </c>
      <c r="R23" s="435" t="str">
        <f>IFERROR(IF('1_geral'!$D$4="","",VLOOKUP($A23,agregado!$D:$AA,R$55,0)),"")</f>
        <v/>
      </c>
      <c r="S23" s="435" t="str">
        <f>IFERROR(IF('1_geral'!$D$4="","",VLOOKUP($A23,agregado!$D:$AA,S$55,0)),"")</f>
        <v/>
      </c>
      <c r="T23" s="435" t="str">
        <f>IFERROR(IF('1_geral'!$D$4="","",VLOOKUP($A23,agregado!$D:$AA,T$55,0)),"")</f>
        <v/>
      </c>
      <c r="U23" s="435" t="str">
        <f>IFERROR(IF('1_geral'!$D$4="","",VLOOKUP($A23,agregado!$D:$AA,U$55,0)),"")</f>
        <v/>
      </c>
    </row>
    <row r="24" spans="1:21" ht="15" customHeight="1" x14ac:dyDescent="0.25">
      <c r="A24" s="418">
        <v>20</v>
      </c>
      <c r="B24" s="430" t="str">
        <f>IFERROR(IF('1_geral'!$D$4="","",VLOOKUP($A24,agregado!$D:$AA,B$55,0)),"")</f>
        <v/>
      </c>
      <c r="C24" s="430" t="str">
        <f>IFERROR(IF('1_geral'!$D$4="","",VLOOKUP($A24,agregado!$D:$AA,C$55,0)),"")</f>
        <v/>
      </c>
      <c r="D24" s="431" t="str">
        <f>IFERROR(IF('1_geral'!$D$4="","",VLOOKUP($A24,agregado!$D:$AA,D$55,0)),"")</f>
        <v/>
      </c>
      <c r="E24" s="430" t="str">
        <f>IFERROR(IF('1_geral'!$D$4="","",VLOOKUP($A24,agregado!$D:$AA,E$55,0)),"")</f>
        <v/>
      </c>
      <c r="F24" s="456" t="str">
        <f>IFERROR(IF('1_geral'!$D$4="","",VLOOKUP($A24,agregado!$D:$AA,F$55,0)),"")</f>
        <v/>
      </c>
      <c r="G24" s="456" t="str">
        <f>IFERROR(IF('1_geral'!$D$4="","",VLOOKUP($A24,agregado!$D:$AA,G$55,0)),"")</f>
        <v/>
      </c>
      <c r="H24" s="456" t="str">
        <f>IFERROR(IF('1_geral'!$D$4="","",VLOOKUP($A24,agregado!$D:$AA,H$55,0)),"")</f>
        <v/>
      </c>
      <c r="I24" s="432" t="str">
        <f>IFERROR(IF('1_geral'!$D$4="","",VLOOKUP($A24,agregado!$D:$AA,I$55,0)),"")</f>
        <v/>
      </c>
      <c r="J24" s="432" t="str">
        <f>IFERROR(IF('1_geral'!$D$4="","",VLOOKUP($A24,agregado!$D:$AA,J$55,0)),"")</f>
        <v/>
      </c>
      <c r="K24" s="432" t="str">
        <f>IFERROR(IF('1_geral'!$D$4="","",VLOOKUP($A24,agregado!$D:$AA,K$55,0)),"")</f>
        <v/>
      </c>
      <c r="L24" s="432" t="str">
        <f>IFERROR(IF('1_geral'!$D$4="","",VLOOKUP($A24,agregado!$D:$AA,L$55,0)),"")</f>
        <v/>
      </c>
      <c r="M24" s="432" t="str">
        <f>IFERROR(IF('1_geral'!$D$4="","",VLOOKUP($A24,agregado!$D:$AA,M$55,0)),"")</f>
        <v/>
      </c>
      <c r="N24" s="432" t="str">
        <f>IFERROR(IF('1_geral'!$D$4="","",VLOOKUP($A24,agregado!$D:$AA,N$55,0)),"")</f>
        <v/>
      </c>
      <c r="O24" s="432" t="str">
        <f>IFERROR(IF('1_geral'!$D$4="","",VLOOKUP($A24,agregado!$D:$AA,O$55,0)),"")</f>
        <v/>
      </c>
      <c r="P24" s="432" t="str">
        <f>IFERROR(IF('1_geral'!$D$4="","",VLOOKUP($A24,agregado!$D:$AA,P$55,0)),"")</f>
        <v/>
      </c>
      <c r="Q24" s="432" t="str">
        <f>IFERROR(IF('1_geral'!$D$4="","",VLOOKUP($A24,agregado!$D:$AA,Q$55,0)),"")</f>
        <v/>
      </c>
      <c r="R24" s="432" t="str">
        <f>IFERROR(IF('1_geral'!$D$4="","",VLOOKUP($A24,agregado!$D:$AA,R$55,0)),"")</f>
        <v/>
      </c>
      <c r="S24" s="432" t="str">
        <f>IFERROR(IF('1_geral'!$D$4="","",VLOOKUP($A24,agregado!$D:$AA,S$55,0)),"")</f>
        <v/>
      </c>
      <c r="T24" s="432" t="str">
        <f>IFERROR(IF('1_geral'!$D$4="","",VLOOKUP($A24,agregado!$D:$AA,T$55,0)),"")</f>
        <v/>
      </c>
      <c r="U24" s="432" t="str">
        <f>IFERROR(IF('1_geral'!$D$4="","",VLOOKUP($A24,agregado!$D:$AA,U$55,0)),"")</f>
        <v/>
      </c>
    </row>
    <row r="25" spans="1:21" ht="15" customHeight="1" x14ac:dyDescent="0.25">
      <c r="A25" s="417">
        <v>21</v>
      </c>
      <c r="B25" s="433" t="str">
        <f>IFERROR(IF('1_geral'!$D$4="","",VLOOKUP($A25,agregado!$D:$AA,B$55,0)),"")</f>
        <v/>
      </c>
      <c r="C25" s="433" t="str">
        <f>IFERROR(IF('1_geral'!$D$4="","",VLOOKUP($A25,agregado!$D:$AA,C$55,0)),"")</f>
        <v/>
      </c>
      <c r="D25" s="434" t="str">
        <f>IFERROR(IF('1_geral'!$D$4="","",VLOOKUP($A25,agregado!$D:$AA,D$55,0)),"")</f>
        <v/>
      </c>
      <c r="E25" s="433" t="str">
        <f>IFERROR(IF('1_geral'!$D$4="","",VLOOKUP($A25,agregado!$D:$AA,E$55,0)),"")</f>
        <v/>
      </c>
      <c r="F25" s="457" t="str">
        <f>IFERROR(IF('1_geral'!$D$4="","",VLOOKUP($A25,agregado!$D:$AA,F$55,0)),"")</f>
        <v/>
      </c>
      <c r="G25" s="457" t="str">
        <f>IFERROR(IF('1_geral'!$D$4="","",VLOOKUP($A25,agregado!$D:$AA,G$55,0)),"")</f>
        <v/>
      </c>
      <c r="H25" s="457" t="str">
        <f>IFERROR(IF('1_geral'!$D$4="","",VLOOKUP($A25,agregado!$D:$AA,H$55,0)),"")</f>
        <v/>
      </c>
      <c r="I25" s="435" t="str">
        <f>IFERROR(IF('1_geral'!$D$4="","",VLOOKUP($A25,agregado!$D:$AA,I$55,0)),"")</f>
        <v/>
      </c>
      <c r="J25" s="435" t="str">
        <f>IFERROR(IF('1_geral'!$D$4="","",VLOOKUP($A25,agregado!$D:$AA,J$55,0)),"")</f>
        <v/>
      </c>
      <c r="K25" s="435" t="str">
        <f>IFERROR(IF('1_geral'!$D$4="","",VLOOKUP($A25,agregado!$D:$AA,K$55,0)),"")</f>
        <v/>
      </c>
      <c r="L25" s="435" t="str">
        <f>IFERROR(IF('1_geral'!$D$4="","",VLOOKUP($A25,agregado!$D:$AA,L$55,0)),"")</f>
        <v/>
      </c>
      <c r="M25" s="435" t="str">
        <f>IFERROR(IF('1_geral'!$D$4="","",VLOOKUP($A25,agregado!$D:$AA,M$55,0)),"")</f>
        <v/>
      </c>
      <c r="N25" s="435" t="str">
        <f>IFERROR(IF('1_geral'!$D$4="","",VLOOKUP($A25,agregado!$D:$AA,N$55,0)),"")</f>
        <v/>
      </c>
      <c r="O25" s="435" t="str">
        <f>IFERROR(IF('1_geral'!$D$4="","",VLOOKUP($A25,agregado!$D:$AA,O$55,0)),"")</f>
        <v/>
      </c>
      <c r="P25" s="435" t="str">
        <f>IFERROR(IF('1_geral'!$D$4="","",VLOOKUP($A25,agregado!$D:$AA,P$55,0)),"")</f>
        <v/>
      </c>
      <c r="Q25" s="435" t="str">
        <f>IFERROR(IF('1_geral'!$D$4="","",VLOOKUP($A25,agregado!$D:$AA,Q$55,0)),"")</f>
        <v/>
      </c>
      <c r="R25" s="435" t="str">
        <f>IFERROR(IF('1_geral'!$D$4="","",VLOOKUP($A25,agregado!$D:$AA,R$55,0)),"")</f>
        <v/>
      </c>
      <c r="S25" s="435" t="str">
        <f>IFERROR(IF('1_geral'!$D$4="","",VLOOKUP($A25,agregado!$D:$AA,S$55,0)),"")</f>
        <v/>
      </c>
      <c r="T25" s="435" t="str">
        <f>IFERROR(IF('1_geral'!$D$4="","",VLOOKUP($A25,agregado!$D:$AA,T$55,0)),"")</f>
        <v/>
      </c>
      <c r="U25" s="435" t="str">
        <f>IFERROR(IF('1_geral'!$D$4="","",VLOOKUP($A25,agregado!$D:$AA,U$55,0)),"")</f>
        <v/>
      </c>
    </row>
    <row r="26" spans="1:21" ht="15" customHeight="1" x14ac:dyDescent="0.25">
      <c r="A26" s="418">
        <v>22</v>
      </c>
      <c r="B26" s="430" t="str">
        <f>IFERROR(IF('1_geral'!$D$4="","",VLOOKUP($A26,agregado!$D:$AA,B$55,0)),"")</f>
        <v/>
      </c>
      <c r="C26" s="430" t="str">
        <f>IFERROR(IF('1_geral'!$D$4="","",VLOOKUP($A26,agregado!$D:$AA,C$55,0)),"")</f>
        <v/>
      </c>
      <c r="D26" s="431" t="str">
        <f>IFERROR(IF('1_geral'!$D$4="","",VLOOKUP($A26,agregado!$D:$AA,D$55,0)),"")</f>
        <v/>
      </c>
      <c r="E26" s="430" t="str">
        <f>IFERROR(IF('1_geral'!$D$4="","",VLOOKUP($A26,agregado!$D:$AA,E$55,0)),"")</f>
        <v/>
      </c>
      <c r="F26" s="456" t="str">
        <f>IFERROR(IF('1_geral'!$D$4="","",VLOOKUP($A26,agregado!$D:$AA,F$55,0)),"")</f>
        <v/>
      </c>
      <c r="G26" s="456" t="str">
        <f>IFERROR(IF('1_geral'!$D$4="","",VLOOKUP($A26,agregado!$D:$AA,G$55,0)),"")</f>
        <v/>
      </c>
      <c r="H26" s="456" t="str">
        <f>IFERROR(IF('1_geral'!$D$4="","",VLOOKUP($A26,agregado!$D:$AA,H$55,0)),"")</f>
        <v/>
      </c>
      <c r="I26" s="432" t="str">
        <f>IFERROR(IF('1_geral'!$D$4="","",VLOOKUP($A26,agregado!$D:$AA,I$55,0)),"")</f>
        <v/>
      </c>
      <c r="J26" s="432" t="str">
        <f>IFERROR(IF('1_geral'!$D$4="","",VLOOKUP($A26,agregado!$D:$AA,J$55,0)),"")</f>
        <v/>
      </c>
      <c r="K26" s="432" t="str">
        <f>IFERROR(IF('1_geral'!$D$4="","",VLOOKUP($A26,agregado!$D:$AA,K$55,0)),"")</f>
        <v/>
      </c>
      <c r="L26" s="432" t="str">
        <f>IFERROR(IF('1_geral'!$D$4="","",VLOOKUP($A26,agregado!$D:$AA,L$55,0)),"")</f>
        <v/>
      </c>
      <c r="M26" s="432" t="str">
        <f>IFERROR(IF('1_geral'!$D$4="","",VLOOKUP($A26,agregado!$D:$AA,M$55,0)),"")</f>
        <v/>
      </c>
      <c r="N26" s="432" t="str">
        <f>IFERROR(IF('1_geral'!$D$4="","",VLOOKUP($A26,agregado!$D:$AA,N$55,0)),"")</f>
        <v/>
      </c>
      <c r="O26" s="432" t="str">
        <f>IFERROR(IF('1_geral'!$D$4="","",VLOOKUP($A26,agregado!$D:$AA,O$55,0)),"")</f>
        <v/>
      </c>
      <c r="P26" s="432" t="str">
        <f>IFERROR(IF('1_geral'!$D$4="","",VLOOKUP($A26,agregado!$D:$AA,P$55,0)),"")</f>
        <v/>
      </c>
      <c r="Q26" s="432" t="str">
        <f>IFERROR(IF('1_geral'!$D$4="","",VLOOKUP($A26,agregado!$D:$AA,Q$55,0)),"")</f>
        <v/>
      </c>
      <c r="R26" s="432" t="str">
        <f>IFERROR(IF('1_geral'!$D$4="","",VLOOKUP($A26,agregado!$D:$AA,R$55,0)),"")</f>
        <v/>
      </c>
      <c r="S26" s="432" t="str">
        <f>IFERROR(IF('1_geral'!$D$4="","",VLOOKUP($A26,agregado!$D:$AA,S$55,0)),"")</f>
        <v/>
      </c>
      <c r="T26" s="432" t="str">
        <f>IFERROR(IF('1_geral'!$D$4="","",VLOOKUP($A26,agregado!$D:$AA,T$55,0)),"")</f>
        <v/>
      </c>
      <c r="U26" s="432" t="str">
        <f>IFERROR(IF('1_geral'!$D$4="","",VLOOKUP($A26,agregado!$D:$AA,U$55,0)),"")</f>
        <v/>
      </c>
    </row>
    <row r="27" spans="1:21" ht="15" customHeight="1" x14ac:dyDescent="0.25">
      <c r="A27" s="417">
        <v>23</v>
      </c>
      <c r="B27" s="433" t="str">
        <f>IFERROR(IF('1_geral'!$D$4="","",VLOOKUP($A27,agregado!$D:$AA,B$55,0)),"")</f>
        <v/>
      </c>
      <c r="C27" s="433" t="str">
        <f>IFERROR(IF('1_geral'!$D$4="","",VLOOKUP($A27,agregado!$D:$AA,C$55,0)),"")</f>
        <v/>
      </c>
      <c r="D27" s="434" t="str">
        <f>IFERROR(IF('1_geral'!$D$4="","",VLOOKUP($A27,agregado!$D:$AA,D$55,0)),"")</f>
        <v/>
      </c>
      <c r="E27" s="433" t="str">
        <f>IFERROR(IF('1_geral'!$D$4="","",VLOOKUP($A27,agregado!$D:$AA,E$55,0)),"")</f>
        <v/>
      </c>
      <c r="F27" s="457" t="str">
        <f>IFERROR(IF('1_geral'!$D$4="","",VLOOKUP($A27,agregado!$D:$AA,F$55,0)),"")</f>
        <v/>
      </c>
      <c r="G27" s="457" t="str">
        <f>IFERROR(IF('1_geral'!$D$4="","",VLOOKUP($A27,agregado!$D:$AA,G$55,0)),"")</f>
        <v/>
      </c>
      <c r="H27" s="457" t="str">
        <f>IFERROR(IF('1_geral'!$D$4="","",VLOOKUP($A27,agregado!$D:$AA,H$55,0)),"")</f>
        <v/>
      </c>
      <c r="I27" s="435" t="str">
        <f>IFERROR(IF('1_geral'!$D$4="","",VLOOKUP($A27,agregado!$D:$AA,I$55,0)),"")</f>
        <v/>
      </c>
      <c r="J27" s="435" t="str">
        <f>IFERROR(IF('1_geral'!$D$4="","",VLOOKUP($A27,agregado!$D:$AA,J$55,0)),"")</f>
        <v/>
      </c>
      <c r="K27" s="435" t="str">
        <f>IFERROR(IF('1_geral'!$D$4="","",VLOOKUP($A27,agregado!$D:$AA,K$55,0)),"")</f>
        <v/>
      </c>
      <c r="L27" s="435" t="str">
        <f>IFERROR(IF('1_geral'!$D$4="","",VLOOKUP($A27,agregado!$D:$AA,L$55,0)),"")</f>
        <v/>
      </c>
      <c r="M27" s="435" t="str">
        <f>IFERROR(IF('1_geral'!$D$4="","",VLOOKUP($A27,agregado!$D:$AA,M$55,0)),"")</f>
        <v/>
      </c>
      <c r="N27" s="435" t="str">
        <f>IFERROR(IF('1_geral'!$D$4="","",VLOOKUP($A27,agregado!$D:$AA,N$55,0)),"")</f>
        <v/>
      </c>
      <c r="O27" s="435" t="str">
        <f>IFERROR(IF('1_geral'!$D$4="","",VLOOKUP($A27,agregado!$D:$AA,O$55,0)),"")</f>
        <v/>
      </c>
      <c r="P27" s="435" t="str">
        <f>IFERROR(IF('1_geral'!$D$4="","",VLOOKUP($A27,agregado!$D:$AA,P$55,0)),"")</f>
        <v/>
      </c>
      <c r="Q27" s="435" t="str">
        <f>IFERROR(IF('1_geral'!$D$4="","",VLOOKUP($A27,agregado!$D:$AA,Q$55,0)),"")</f>
        <v/>
      </c>
      <c r="R27" s="435" t="str">
        <f>IFERROR(IF('1_geral'!$D$4="","",VLOOKUP($A27,agregado!$D:$AA,R$55,0)),"")</f>
        <v/>
      </c>
      <c r="S27" s="435" t="str">
        <f>IFERROR(IF('1_geral'!$D$4="","",VLOOKUP($A27,agregado!$D:$AA,S$55,0)),"")</f>
        <v/>
      </c>
      <c r="T27" s="435" t="str">
        <f>IFERROR(IF('1_geral'!$D$4="","",VLOOKUP($A27,agregado!$D:$AA,T$55,0)),"")</f>
        <v/>
      </c>
      <c r="U27" s="435" t="str">
        <f>IFERROR(IF('1_geral'!$D$4="","",VLOOKUP($A27,agregado!$D:$AA,U$55,0)),"")</f>
        <v/>
      </c>
    </row>
    <row r="28" spans="1:21" ht="15" customHeight="1" x14ac:dyDescent="0.25">
      <c r="A28" s="418">
        <v>24</v>
      </c>
      <c r="B28" s="430" t="str">
        <f>IFERROR(IF('1_geral'!$D$4="","",VLOOKUP($A28,agregado!$D:$AA,B$55,0)),"")</f>
        <v/>
      </c>
      <c r="C28" s="430" t="str">
        <f>IFERROR(IF('1_geral'!$D$4="","",VLOOKUP($A28,agregado!$D:$AA,C$55,0)),"")</f>
        <v/>
      </c>
      <c r="D28" s="431" t="str">
        <f>IFERROR(IF('1_geral'!$D$4="","",VLOOKUP($A28,agregado!$D:$AA,D$55,0)),"")</f>
        <v/>
      </c>
      <c r="E28" s="430" t="str">
        <f>IFERROR(IF('1_geral'!$D$4="","",VLOOKUP($A28,agregado!$D:$AA,E$55,0)),"")</f>
        <v/>
      </c>
      <c r="F28" s="456" t="str">
        <f>IFERROR(IF('1_geral'!$D$4="","",VLOOKUP($A28,agregado!$D:$AA,F$55,0)),"")</f>
        <v/>
      </c>
      <c r="G28" s="456" t="str">
        <f>IFERROR(IF('1_geral'!$D$4="","",VLOOKUP($A28,agregado!$D:$AA,G$55,0)),"")</f>
        <v/>
      </c>
      <c r="H28" s="456" t="str">
        <f>IFERROR(IF('1_geral'!$D$4="","",VLOOKUP($A28,agregado!$D:$AA,H$55,0)),"")</f>
        <v/>
      </c>
      <c r="I28" s="432" t="str">
        <f>IFERROR(IF('1_geral'!$D$4="","",VLOOKUP($A28,agregado!$D:$AA,I$55,0)),"")</f>
        <v/>
      </c>
      <c r="J28" s="432" t="str">
        <f>IFERROR(IF('1_geral'!$D$4="","",VLOOKUP($A28,agregado!$D:$AA,J$55,0)),"")</f>
        <v/>
      </c>
      <c r="K28" s="432" t="str">
        <f>IFERROR(IF('1_geral'!$D$4="","",VLOOKUP($A28,agregado!$D:$AA,K$55,0)),"")</f>
        <v/>
      </c>
      <c r="L28" s="432" t="str">
        <f>IFERROR(IF('1_geral'!$D$4="","",VLOOKUP($A28,agregado!$D:$AA,L$55,0)),"")</f>
        <v/>
      </c>
      <c r="M28" s="432" t="str">
        <f>IFERROR(IF('1_geral'!$D$4="","",VLOOKUP($A28,agregado!$D:$AA,M$55,0)),"")</f>
        <v/>
      </c>
      <c r="N28" s="432" t="str">
        <f>IFERROR(IF('1_geral'!$D$4="","",VLOOKUP($A28,agregado!$D:$AA,N$55,0)),"")</f>
        <v/>
      </c>
      <c r="O28" s="432" t="str">
        <f>IFERROR(IF('1_geral'!$D$4="","",VLOOKUP($A28,agregado!$D:$AA,O$55,0)),"")</f>
        <v/>
      </c>
      <c r="P28" s="432" t="str">
        <f>IFERROR(IF('1_geral'!$D$4="","",VLOOKUP($A28,agregado!$D:$AA,P$55,0)),"")</f>
        <v/>
      </c>
      <c r="Q28" s="432" t="str">
        <f>IFERROR(IF('1_geral'!$D$4="","",VLOOKUP($A28,agregado!$D:$AA,Q$55,0)),"")</f>
        <v/>
      </c>
      <c r="R28" s="432" t="str">
        <f>IFERROR(IF('1_geral'!$D$4="","",VLOOKUP($A28,agregado!$D:$AA,R$55,0)),"")</f>
        <v/>
      </c>
      <c r="S28" s="432" t="str">
        <f>IFERROR(IF('1_geral'!$D$4="","",VLOOKUP($A28,agregado!$D:$AA,S$55,0)),"")</f>
        <v/>
      </c>
      <c r="T28" s="432" t="str">
        <f>IFERROR(IF('1_geral'!$D$4="","",VLOOKUP($A28,agregado!$D:$AA,T$55,0)),"")</f>
        <v/>
      </c>
      <c r="U28" s="432" t="str">
        <f>IFERROR(IF('1_geral'!$D$4="","",VLOOKUP($A28,agregado!$D:$AA,U$55,0)),"")</f>
        <v/>
      </c>
    </row>
    <row r="29" spans="1:21" ht="15" customHeight="1" x14ac:dyDescent="0.25">
      <c r="A29" s="417">
        <v>25</v>
      </c>
      <c r="B29" s="433" t="str">
        <f>IFERROR(IF('1_geral'!$D$4="","",VLOOKUP($A29,agregado!$D:$AA,B$55,0)),"")</f>
        <v/>
      </c>
      <c r="C29" s="433" t="str">
        <f>IFERROR(IF('1_geral'!$D$4="","",VLOOKUP($A29,agregado!$D:$AA,C$55,0)),"")</f>
        <v/>
      </c>
      <c r="D29" s="434" t="str">
        <f>IFERROR(IF('1_geral'!$D$4="","",VLOOKUP($A29,agregado!$D:$AA,D$55,0)),"")</f>
        <v/>
      </c>
      <c r="E29" s="433" t="str">
        <f>IFERROR(IF('1_geral'!$D$4="","",VLOOKUP($A29,agregado!$D:$AA,E$55,0)),"")</f>
        <v/>
      </c>
      <c r="F29" s="457" t="str">
        <f>IFERROR(IF('1_geral'!$D$4="","",VLOOKUP($A29,agregado!$D:$AA,F$55,0)),"")</f>
        <v/>
      </c>
      <c r="G29" s="457" t="str">
        <f>IFERROR(IF('1_geral'!$D$4="","",VLOOKUP($A29,agregado!$D:$AA,G$55,0)),"")</f>
        <v/>
      </c>
      <c r="H29" s="457" t="str">
        <f>IFERROR(IF('1_geral'!$D$4="","",VLOOKUP($A29,agregado!$D:$AA,H$55,0)),"")</f>
        <v/>
      </c>
      <c r="I29" s="435" t="str">
        <f>IFERROR(IF('1_geral'!$D$4="","",VLOOKUP($A29,agregado!$D:$AA,I$55,0)),"")</f>
        <v/>
      </c>
      <c r="J29" s="435" t="str">
        <f>IFERROR(IF('1_geral'!$D$4="","",VLOOKUP($A29,agregado!$D:$AA,J$55,0)),"")</f>
        <v/>
      </c>
      <c r="K29" s="435" t="str">
        <f>IFERROR(IF('1_geral'!$D$4="","",VLOOKUP($A29,agregado!$D:$AA,K$55,0)),"")</f>
        <v/>
      </c>
      <c r="L29" s="435" t="str">
        <f>IFERROR(IF('1_geral'!$D$4="","",VLOOKUP($A29,agregado!$D:$AA,L$55,0)),"")</f>
        <v/>
      </c>
      <c r="M29" s="435" t="str">
        <f>IFERROR(IF('1_geral'!$D$4="","",VLOOKUP($A29,agregado!$D:$AA,M$55,0)),"")</f>
        <v/>
      </c>
      <c r="N29" s="435" t="str">
        <f>IFERROR(IF('1_geral'!$D$4="","",VLOOKUP($A29,agregado!$D:$AA,N$55,0)),"")</f>
        <v/>
      </c>
      <c r="O29" s="435" t="str">
        <f>IFERROR(IF('1_geral'!$D$4="","",VLOOKUP($A29,agregado!$D:$AA,O$55,0)),"")</f>
        <v/>
      </c>
      <c r="P29" s="435" t="str">
        <f>IFERROR(IF('1_geral'!$D$4="","",VLOOKUP($A29,agregado!$D:$AA,P$55,0)),"")</f>
        <v/>
      </c>
      <c r="Q29" s="435" t="str">
        <f>IFERROR(IF('1_geral'!$D$4="","",VLOOKUP($A29,agregado!$D:$AA,Q$55,0)),"")</f>
        <v/>
      </c>
      <c r="R29" s="435" t="str">
        <f>IFERROR(IF('1_geral'!$D$4="","",VLOOKUP($A29,agregado!$D:$AA,R$55,0)),"")</f>
        <v/>
      </c>
      <c r="S29" s="435" t="str">
        <f>IFERROR(IF('1_geral'!$D$4="","",VLOOKUP($A29,agregado!$D:$AA,S$55,0)),"")</f>
        <v/>
      </c>
      <c r="T29" s="435" t="str">
        <f>IFERROR(IF('1_geral'!$D$4="","",VLOOKUP($A29,agregado!$D:$AA,T$55,0)),"")</f>
        <v/>
      </c>
      <c r="U29" s="435" t="str">
        <f>IFERROR(IF('1_geral'!$D$4="","",VLOOKUP($A29,agregado!$D:$AA,U$55,0)),"")</f>
        <v/>
      </c>
    </row>
    <row r="30" spans="1:21" ht="15" customHeight="1" x14ac:dyDescent="0.25">
      <c r="A30" s="418">
        <v>26</v>
      </c>
      <c r="B30" s="430" t="str">
        <f>IFERROR(IF('1_geral'!$D$4="","",VLOOKUP($A30,agregado!$D:$AA,B$55,0)),"")</f>
        <v/>
      </c>
      <c r="C30" s="430" t="str">
        <f>IFERROR(IF('1_geral'!$D$4="","",VLOOKUP($A30,agregado!$D:$AA,C$55,0)),"")</f>
        <v/>
      </c>
      <c r="D30" s="431" t="str">
        <f>IFERROR(IF('1_geral'!$D$4="","",VLOOKUP($A30,agregado!$D:$AA,D$55,0)),"")</f>
        <v/>
      </c>
      <c r="E30" s="430" t="str">
        <f>IFERROR(IF('1_geral'!$D$4="","",VLOOKUP($A30,agregado!$D:$AA,E$55,0)),"")</f>
        <v/>
      </c>
      <c r="F30" s="456" t="str">
        <f>IFERROR(IF('1_geral'!$D$4="","",VLOOKUP($A30,agregado!$D:$AA,F$55,0)),"")</f>
        <v/>
      </c>
      <c r="G30" s="456" t="str">
        <f>IFERROR(IF('1_geral'!$D$4="","",VLOOKUP($A30,agregado!$D:$AA,G$55,0)),"")</f>
        <v/>
      </c>
      <c r="H30" s="456" t="str">
        <f>IFERROR(IF('1_geral'!$D$4="","",VLOOKUP($A30,agregado!$D:$AA,H$55,0)),"")</f>
        <v/>
      </c>
      <c r="I30" s="432" t="str">
        <f>IFERROR(IF('1_geral'!$D$4="","",VLOOKUP($A30,agregado!$D:$AA,I$55,0)),"")</f>
        <v/>
      </c>
      <c r="J30" s="432" t="str">
        <f>IFERROR(IF('1_geral'!$D$4="","",VLOOKUP($A30,agregado!$D:$AA,J$55,0)),"")</f>
        <v/>
      </c>
      <c r="K30" s="432" t="str">
        <f>IFERROR(IF('1_geral'!$D$4="","",VLOOKUP($A30,agregado!$D:$AA,K$55,0)),"")</f>
        <v/>
      </c>
      <c r="L30" s="432" t="str">
        <f>IFERROR(IF('1_geral'!$D$4="","",VLOOKUP($A30,agregado!$D:$AA,L$55,0)),"")</f>
        <v/>
      </c>
      <c r="M30" s="432" t="str">
        <f>IFERROR(IF('1_geral'!$D$4="","",VLOOKUP($A30,agregado!$D:$AA,M$55,0)),"")</f>
        <v/>
      </c>
      <c r="N30" s="432" t="str">
        <f>IFERROR(IF('1_geral'!$D$4="","",VLOOKUP($A30,agregado!$D:$AA,N$55,0)),"")</f>
        <v/>
      </c>
      <c r="O30" s="432" t="str">
        <f>IFERROR(IF('1_geral'!$D$4="","",VLOOKUP($A30,agregado!$D:$AA,O$55,0)),"")</f>
        <v/>
      </c>
      <c r="P30" s="432" t="str">
        <f>IFERROR(IF('1_geral'!$D$4="","",VLOOKUP($A30,agregado!$D:$AA,P$55,0)),"")</f>
        <v/>
      </c>
      <c r="Q30" s="432" t="str">
        <f>IFERROR(IF('1_geral'!$D$4="","",VLOOKUP($A30,agregado!$D:$AA,Q$55,0)),"")</f>
        <v/>
      </c>
      <c r="R30" s="432" t="str">
        <f>IFERROR(IF('1_geral'!$D$4="","",VLOOKUP($A30,agregado!$D:$AA,R$55,0)),"")</f>
        <v/>
      </c>
      <c r="S30" s="432" t="str">
        <f>IFERROR(IF('1_geral'!$D$4="","",VLOOKUP($A30,agregado!$D:$AA,S$55,0)),"")</f>
        <v/>
      </c>
      <c r="T30" s="432" t="str">
        <f>IFERROR(IF('1_geral'!$D$4="","",VLOOKUP($A30,agregado!$D:$AA,T$55,0)),"")</f>
        <v/>
      </c>
      <c r="U30" s="432" t="str">
        <f>IFERROR(IF('1_geral'!$D$4="","",VLOOKUP($A30,agregado!$D:$AA,U$55,0)),"")</f>
        <v/>
      </c>
    </row>
    <row r="31" spans="1:21" ht="15" customHeight="1" x14ac:dyDescent="0.25">
      <c r="A31" s="417">
        <v>27</v>
      </c>
      <c r="B31" s="433" t="str">
        <f>IFERROR(IF('1_geral'!$D$4="","",VLOOKUP($A31,agregado!$D:$AA,B$55,0)),"")</f>
        <v/>
      </c>
      <c r="C31" s="433" t="str">
        <f>IFERROR(IF('1_geral'!$D$4="","",VLOOKUP($A31,agregado!$D:$AA,C$55,0)),"")</f>
        <v/>
      </c>
      <c r="D31" s="434" t="str">
        <f>IFERROR(IF('1_geral'!$D$4="","",VLOOKUP($A31,agregado!$D:$AA,D$55,0)),"")</f>
        <v/>
      </c>
      <c r="E31" s="433" t="str">
        <f>IFERROR(IF('1_geral'!$D$4="","",VLOOKUP($A31,agregado!$D:$AA,E$55,0)),"")</f>
        <v/>
      </c>
      <c r="F31" s="457" t="str">
        <f>IFERROR(IF('1_geral'!$D$4="","",VLOOKUP($A31,agregado!$D:$AA,F$55,0)),"")</f>
        <v/>
      </c>
      <c r="G31" s="457" t="str">
        <f>IFERROR(IF('1_geral'!$D$4="","",VLOOKUP($A31,agregado!$D:$AA,G$55,0)),"")</f>
        <v/>
      </c>
      <c r="H31" s="457" t="str">
        <f>IFERROR(IF('1_geral'!$D$4="","",VLOOKUP($A31,agregado!$D:$AA,H$55,0)),"")</f>
        <v/>
      </c>
      <c r="I31" s="435" t="str">
        <f>IFERROR(IF('1_geral'!$D$4="","",VLOOKUP($A31,agregado!$D:$AA,I$55,0)),"")</f>
        <v/>
      </c>
      <c r="J31" s="435" t="str">
        <f>IFERROR(IF('1_geral'!$D$4="","",VLOOKUP($A31,agregado!$D:$AA,J$55,0)),"")</f>
        <v/>
      </c>
      <c r="K31" s="435" t="str">
        <f>IFERROR(IF('1_geral'!$D$4="","",VLOOKUP($A31,agregado!$D:$AA,K$55,0)),"")</f>
        <v/>
      </c>
      <c r="L31" s="435" t="str">
        <f>IFERROR(IF('1_geral'!$D$4="","",VLOOKUP($A31,agregado!$D:$AA,L$55,0)),"")</f>
        <v/>
      </c>
      <c r="M31" s="435" t="str">
        <f>IFERROR(IF('1_geral'!$D$4="","",VLOOKUP($A31,agregado!$D:$AA,M$55,0)),"")</f>
        <v/>
      </c>
      <c r="N31" s="435" t="str">
        <f>IFERROR(IF('1_geral'!$D$4="","",VLOOKUP($A31,agregado!$D:$AA,N$55,0)),"")</f>
        <v/>
      </c>
      <c r="O31" s="435" t="str">
        <f>IFERROR(IF('1_geral'!$D$4="","",VLOOKUP($A31,agregado!$D:$AA,O$55,0)),"")</f>
        <v/>
      </c>
      <c r="P31" s="435" t="str">
        <f>IFERROR(IF('1_geral'!$D$4="","",VLOOKUP($A31,agregado!$D:$AA,P$55,0)),"")</f>
        <v/>
      </c>
      <c r="Q31" s="435" t="str">
        <f>IFERROR(IF('1_geral'!$D$4="","",VLOOKUP($A31,agregado!$D:$AA,Q$55,0)),"")</f>
        <v/>
      </c>
      <c r="R31" s="435" t="str">
        <f>IFERROR(IF('1_geral'!$D$4="","",VLOOKUP($A31,agregado!$D:$AA,R$55,0)),"")</f>
        <v/>
      </c>
      <c r="S31" s="435" t="str">
        <f>IFERROR(IF('1_geral'!$D$4="","",VLOOKUP($A31,agregado!$D:$AA,S$55,0)),"")</f>
        <v/>
      </c>
      <c r="T31" s="435" t="str">
        <f>IFERROR(IF('1_geral'!$D$4="","",VLOOKUP($A31,agregado!$D:$AA,T$55,0)),"")</f>
        <v/>
      </c>
      <c r="U31" s="435" t="str">
        <f>IFERROR(IF('1_geral'!$D$4="","",VLOOKUP($A31,agregado!$D:$AA,U$55,0)),"")</f>
        <v/>
      </c>
    </row>
    <row r="32" spans="1:21" ht="15" customHeight="1" x14ac:dyDescent="0.25">
      <c r="A32" s="418">
        <v>28</v>
      </c>
      <c r="B32" s="430" t="str">
        <f>IFERROR(IF('1_geral'!$D$4="","",VLOOKUP($A32,agregado!$D:$AA,B$55,0)),"")</f>
        <v/>
      </c>
      <c r="C32" s="430" t="str">
        <f>IFERROR(IF('1_geral'!$D$4="","",VLOOKUP($A32,agregado!$D:$AA,C$55,0)),"")</f>
        <v/>
      </c>
      <c r="D32" s="431" t="str">
        <f>IFERROR(IF('1_geral'!$D$4="","",VLOOKUP($A32,agregado!$D:$AA,D$55,0)),"")</f>
        <v/>
      </c>
      <c r="E32" s="430" t="str">
        <f>IFERROR(IF('1_geral'!$D$4="","",VLOOKUP($A32,agregado!$D:$AA,E$55,0)),"")</f>
        <v/>
      </c>
      <c r="F32" s="456" t="str">
        <f>IFERROR(IF('1_geral'!$D$4="","",VLOOKUP($A32,agregado!$D:$AA,F$55,0)),"")</f>
        <v/>
      </c>
      <c r="G32" s="456" t="str">
        <f>IFERROR(IF('1_geral'!$D$4="","",VLOOKUP($A32,agregado!$D:$AA,G$55,0)),"")</f>
        <v/>
      </c>
      <c r="H32" s="456" t="str">
        <f>IFERROR(IF('1_geral'!$D$4="","",VLOOKUP($A32,agregado!$D:$AA,H$55,0)),"")</f>
        <v/>
      </c>
      <c r="I32" s="432" t="str">
        <f>IFERROR(IF('1_geral'!$D$4="","",VLOOKUP($A32,agregado!$D:$AA,I$55,0)),"")</f>
        <v/>
      </c>
      <c r="J32" s="432" t="str">
        <f>IFERROR(IF('1_geral'!$D$4="","",VLOOKUP($A32,agregado!$D:$AA,J$55,0)),"")</f>
        <v/>
      </c>
      <c r="K32" s="432" t="str">
        <f>IFERROR(IF('1_geral'!$D$4="","",VLOOKUP($A32,agregado!$D:$AA,K$55,0)),"")</f>
        <v/>
      </c>
      <c r="L32" s="432" t="str">
        <f>IFERROR(IF('1_geral'!$D$4="","",VLOOKUP($A32,agregado!$D:$AA,L$55,0)),"")</f>
        <v/>
      </c>
      <c r="M32" s="432" t="str">
        <f>IFERROR(IF('1_geral'!$D$4="","",VLOOKUP($A32,agregado!$D:$AA,M$55,0)),"")</f>
        <v/>
      </c>
      <c r="N32" s="432" t="str">
        <f>IFERROR(IF('1_geral'!$D$4="","",VLOOKUP($A32,agregado!$D:$AA,N$55,0)),"")</f>
        <v/>
      </c>
      <c r="O32" s="432" t="str">
        <f>IFERROR(IF('1_geral'!$D$4="","",VLOOKUP($A32,agregado!$D:$AA,O$55,0)),"")</f>
        <v/>
      </c>
      <c r="P32" s="432" t="str">
        <f>IFERROR(IF('1_geral'!$D$4="","",VLOOKUP($A32,agregado!$D:$AA,P$55,0)),"")</f>
        <v/>
      </c>
      <c r="Q32" s="432" t="str">
        <f>IFERROR(IF('1_geral'!$D$4="","",VLOOKUP($A32,agregado!$D:$AA,Q$55,0)),"")</f>
        <v/>
      </c>
      <c r="R32" s="432" t="str">
        <f>IFERROR(IF('1_geral'!$D$4="","",VLOOKUP($A32,agregado!$D:$AA,R$55,0)),"")</f>
        <v/>
      </c>
      <c r="S32" s="432" t="str">
        <f>IFERROR(IF('1_geral'!$D$4="","",VLOOKUP($A32,agregado!$D:$AA,S$55,0)),"")</f>
        <v/>
      </c>
      <c r="T32" s="432" t="str">
        <f>IFERROR(IF('1_geral'!$D$4="","",VLOOKUP($A32,agregado!$D:$AA,T$55,0)),"")</f>
        <v/>
      </c>
      <c r="U32" s="432" t="str">
        <f>IFERROR(IF('1_geral'!$D$4="","",VLOOKUP($A32,agregado!$D:$AA,U$55,0)),"")</f>
        <v/>
      </c>
    </row>
    <row r="33" spans="1:21" ht="15" customHeight="1" x14ac:dyDescent="0.25">
      <c r="A33" s="417">
        <v>29</v>
      </c>
      <c r="B33" s="433" t="str">
        <f>IFERROR(IF('1_geral'!$D$4="","",VLOOKUP($A33,agregado!$D:$AA,B$55,0)),"")</f>
        <v/>
      </c>
      <c r="C33" s="433" t="str">
        <f>IFERROR(IF('1_geral'!$D$4="","",VLOOKUP($A33,agregado!$D:$AA,C$55,0)),"")</f>
        <v/>
      </c>
      <c r="D33" s="434" t="str">
        <f>IFERROR(IF('1_geral'!$D$4="","",VLOOKUP($A33,agregado!$D:$AA,D$55,0)),"")</f>
        <v/>
      </c>
      <c r="E33" s="433" t="str">
        <f>IFERROR(IF('1_geral'!$D$4="","",VLOOKUP($A33,agregado!$D:$AA,E$55,0)),"")</f>
        <v/>
      </c>
      <c r="F33" s="457" t="str">
        <f>IFERROR(IF('1_geral'!$D$4="","",VLOOKUP($A33,agregado!$D:$AA,F$55,0)),"")</f>
        <v/>
      </c>
      <c r="G33" s="457" t="str">
        <f>IFERROR(IF('1_geral'!$D$4="","",VLOOKUP($A33,agregado!$D:$AA,G$55,0)),"")</f>
        <v/>
      </c>
      <c r="H33" s="457" t="str">
        <f>IFERROR(IF('1_geral'!$D$4="","",VLOOKUP($A33,agregado!$D:$AA,H$55,0)),"")</f>
        <v/>
      </c>
      <c r="I33" s="435" t="str">
        <f>IFERROR(IF('1_geral'!$D$4="","",VLOOKUP($A33,agregado!$D:$AA,I$55,0)),"")</f>
        <v/>
      </c>
      <c r="J33" s="435" t="str">
        <f>IFERROR(IF('1_geral'!$D$4="","",VLOOKUP($A33,agregado!$D:$AA,J$55,0)),"")</f>
        <v/>
      </c>
      <c r="K33" s="435" t="str">
        <f>IFERROR(IF('1_geral'!$D$4="","",VLOOKUP($A33,agregado!$D:$AA,K$55,0)),"")</f>
        <v/>
      </c>
      <c r="L33" s="435" t="str">
        <f>IFERROR(IF('1_geral'!$D$4="","",VLOOKUP($A33,agregado!$D:$AA,L$55,0)),"")</f>
        <v/>
      </c>
      <c r="M33" s="435" t="str">
        <f>IFERROR(IF('1_geral'!$D$4="","",VLOOKUP($A33,agregado!$D:$AA,M$55,0)),"")</f>
        <v/>
      </c>
      <c r="N33" s="435" t="str">
        <f>IFERROR(IF('1_geral'!$D$4="","",VLOOKUP($A33,agregado!$D:$AA,N$55,0)),"")</f>
        <v/>
      </c>
      <c r="O33" s="435" t="str">
        <f>IFERROR(IF('1_geral'!$D$4="","",VLOOKUP($A33,agregado!$D:$AA,O$55,0)),"")</f>
        <v/>
      </c>
      <c r="P33" s="435" t="str">
        <f>IFERROR(IF('1_geral'!$D$4="","",VLOOKUP($A33,agregado!$D:$AA,P$55,0)),"")</f>
        <v/>
      </c>
      <c r="Q33" s="435" t="str">
        <f>IFERROR(IF('1_geral'!$D$4="","",VLOOKUP($A33,agregado!$D:$AA,Q$55,0)),"")</f>
        <v/>
      </c>
      <c r="R33" s="435" t="str">
        <f>IFERROR(IF('1_geral'!$D$4="","",VLOOKUP($A33,agregado!$D:$AA,R$55,0)),"")</f>
        <v/>
      </c>
      <c r="S33" s="435" t="str">
        <f>IFERROR(IF('1_geral'!$D$4="","",VLOOKUP($A33,agregado!$D:$AA,S$55,0)),"")</f>
        <v/>
      </c>
      <c r="T33" s="435" t="str">
        <f>IFERROR(IF('1_geral'!$D$4="","",VLOOKUP($A33,agregado!$D:$AA,T$55,0)),"")</f>
        <v/>
      </c>
      <c r="U33" s="435" t="str">
        <f>IFERROR(IF('1_geral'!$D$4="","",VLOOKUP($A33,agregado!$D:$AA,U$55,0)),"")</f>
        <v/>
      </c>
    </row>
    <row r="34" spans="1:21" ht="15" customHeight="1" x14ac:dyDescent="0.25">
      <c r="A34" s="418">
        <v>30</v>
      </c>
      <c r="B34" s="430" t="str">
        <f>IFERROR(IF('1_geral'!$D$4="","",VLOOKUP($A34,agregado!$D:$AA,B$55,0)),"")</f>
        <v/>
      </c>
      <c r="C34" s="430" t="str">
        <f>IFERROR(IF('1_geral'!$D$4="","",VLOOKUP($A34,agregado!$D:$AA,C$55,0)),"")</f>
        <v/>
      </c>
      <c r="D34" s="431" t="str">
        <f>IFERROR(IF('1_geral'!$D$4="","",VLOOKUP($A34,agregado!$D:$AA,D$55,0)),"")</f>
        <v/>
      </c>
      <c r="E34" s="430" t="str">
        <f>IFERROR(IF('1_geral'!$D$4="","",VLOOKUP($A34,agregado!$D:$AA,E$55,0)),"")</f>
        <v/>
      </c>
      <c r="F34" s="456" t="str">
        <f>IFERROR(IF('1_geral'!$D$4="","",VLOOKUP($A34,agregado!$D:$AA,F$55,0)),"")</f>
        <v/>
      </c>
      <c r="G34" s="456" t="str">
        <f>IFERROR(IF('1_geral'!$D$4="","",VLOOKUP($A34,agregado!$D:$AA,G$55,0)),"")</f>
        <v/>
      </c>
      <c r="H34" s="456" t="str">
        <f>IFERROR(IF('1_geral'!$D$4="","",VLOOKUP($A34,agregado!$D:$AA,H$55,0)),"")</f>
        <v/>
      </c>
      <c r="I34" s="432" t="str">
        <f>IFERROR(IF('1_geral'!$D$4="","",VLOOKUP($A34,agregado!$D:$AA,I$55,0)),"")</f>
        <v/>
      </c>
      <c r="J34" s="432" t="str">
        <f>IFERROR(IF('1_geral'!$D$4="","",VLOOKUP($A34,agregado!$D:$AA,J$55,0)),"")</f>
        <v/>
      </c>
      <c r="K34" s="432" t="str">
        <f>IFERROR(IF('1_geral'!$D$4="","",VLOOKUP($A34,agregado!$D:$AA,K$55,0)),"")</f>
        <v/>
      </c>
      <c r="L34" s="432" t="str">
        <f>IFERROR(IF('1_geral'!$D$4="","",VLOOKUP($A34,agregado!$D:$AA,L$55,0)),"")</f>
        <v/>
      </c>
      <c r="M34" s="432" t="str">
        <f>IFERROR(IF('1_geral'!$D$4="","",VLOOKUP($A34,agregado!$D:$AA,M$55,0)),"")</f>
        <v/>
      </c>
      <c r="N34" s="432" t="str">
        <f>IFERROR(IF('1_geral'!$D$4="","",VLOOKUP($A34,agregado!$D:$AA,N$55,0)),"")</f>
        <v/>
      </c>
      <c r="O34" s="432" t="str">
        <f>IFERROR(IF('1_geral'!$D$4="","",VLOOKUP($A34,agregado!$D:$AA,O$55,0)),"")</f>
        <v/>
      </c>
      <c r="P34" s="432" t="str">
        <f>IFERROR(IF('1_geral'!$D$4="","",VLOOKUP($A34,agregado!$D:$AA,P$55,0)),"")</f>
        <v/>
      </c>
      <c r="Q34" s="432" t="str">
        <f>IFERROR(IF('1_geral'!$D$4="","",VLOOKUP($A34,agregado!$D:$AA,Q$55,0)),"")</f>
        <v/>
      </c>
      <c r="R34" s="432" t="str">
        <f>IFERROR(IF('1_geral'!$D$4="","",VLOOKUP($A34,agregado!$D:$AA,R$55,0)),"")</f>
        <v/>
      </c>
      <c r="S34" s="432" t="str">
        <f>IFERROR(IF('1_geral'!$D$4="","",VLOOKUP($A34,agregado!$D:$AA,S$55,0)),"")</f>
        <v/>
      </c>
      <c r="T34" s="432" t="str">
        <f>IFERROR(IF('1_geral'!$D$4="","",VLOOKUP($A34,agregado!$D:$AA,T$55,0)),"")</f>
        <v/>
      </c>
      <c r="U34" s="432" t="str">
        <f>IFERROR(IF('1_geral'!$D$4="","",VLOOKUP($A34,agregado!$D:$AA,U$55,0)),"")</f>
        <v/>
      </c>
    </row>
    <row r="35" spans="1:21" ht="15" customHeight="1" x14ac:dyDescent="0.25">
      <c r="A35" s="417">
        <v>31</v>
      </c>
      <c r="B35" s="433" t="str">
        <f>IFERROR(IF('1_geral'!$D$4="","",VLOOKUP($A35,agregado!$D:$AA,B$55,0)),"")</f>
        <v/>
      </c>
      <c r="C35" s="433" t="str">
        <f>IFERROR(IF('1_geral'!$D$4="","",VLOOKUP($A35,agregado!$D:$AA,C$55,0)),"")</f>
        <v/>
      </c>
      <c r="D35" s="434" t="str">
        <f>IFERROR(IF('1_geral'!$D$4="","",VLOOKUP($A35,agregado!$D:$AA,D$55,0)),"")</f>
        <v/>
      </c>
      <c r="E35" s="433" t="str">
        <f>IFERROR(IF('1_geral'!$D$4="","",VLOOKUP($A35,agregado!$D:$AA,E$55,0)),"")</f>
        <v/>
      </c>
      <c r="F35" s="457" t="str">
        <f>IFERROR(IF('1_geral'!$D$4="","",VLOOKUP($A35,agregado!$D:$AA,F$55,0)),"")</f>
        <v/>
      </c>
      <c r="G35" s="457" t="str">
        <f>IFERROR(IF('1_geral'!$D$4="","",VLOOKUP($A35,agregado!$D:$AA,G$55,0)),"")</f>
        <v/>
      </c>
      <c r="H35" s="457" t="str">
        <f>IFERROR(IF('1_geral'!$D$4="","",VLOOKUP($A35,agregado!$D:$AA,H$55,0)),"")</f>
        <v/>
      </c>
      <c r="I35" s="435" t="str">
        <f>IFERROR(IF('1_geral'!$D$4="","",VLOOKUP($A35,agregado!$D:$AA,I$55,0)),"")</f>
        <v/>
      </c>
      <c r="J35" s="435" t="str">
        <f>IFERROR(IF('1_geral'!$D$4="","",VLOOKUP($A35,agregado!$D:$AA,J$55,0)),"")</f>
        <v/>
      </c>
      <c r="K35" s="435" t="str">
        <f>IFERROR(IF('1_geral'!$D$4="","",VLOOKUP($A35,agregado!$D:$AA,K$55,0)),"")</f>
        <v/>
      </c>
      <c r="L35" s="435" t="str">
        <f>IFERROR(IF('1_geral'!$D$4="","",VLOOKUP($A35,agregado!$D:$AA,L$55,0)),"")</f>
        <v/>
      </c>
      <c r="M35" s="435" t="str">
        <f>IFERROR(IF('1_geral'!$D$4="","",VLOOKUP($A35,agregado!$D:$AA,M$55,0)),"")</f>
        <v/>
      </c>
      <c r="N35" s="435" t="str">
        <f>IFERROR(IF('1_geral'!$D$4="","",VLOOKUP($A35,agregado!$D:$AA,N$55,0)),"")</f>
        <v/>
      </c>
      <c r="O35" s="435" t="str">
        <f>IFERROR(IF('1_geral'!$D$4="","",VLOOKUP($A35,agregado!$D:$AA,O$55,0)),"")</f>
        <v/>
      </c>
      <c r="P35" s="435" t="str">
        <f>IFERROR(IF('1_geral'!$D$4="","",VLOOKUP($A35,agregado!$D:$AA,P$55,0)),"")</f>
        <v/>
      </c>
      <c r="Q35" s="435" t="str">
        <f>IFERROR(IF('1_geral'!$D$4="","",VLOOKUP($A35,agregado!$D:$AA,Q$55,0)),"")</f>
        <v/>
      </c>
      <c r="R35" s="435" t="str">
        <f>IFERROR(IF('1_geral'!$D$4="","",VLOOKUP($A35,agregado!$D:$AA,R$55,0)),"")</f>
        <v/>
      </c>
      <c r="S35" s="435" t="str">
        <f>IFERROR(IF('1_geral'!$D$4="","",VLOOKUP($A35,agregado!$D:$AA,S$55,0)),"")</f>
        <v/>
      </c>
      <c r="T35" s="435" t="str">
        <f>IFERROR(IF('1_geral'!$D$4="","",VLOOKUP($A35,agregado!$D:$AA,T$55,0)),"")</f>
        <v/>
      </c>
      <c r="U35" s="435" t="str">
        <f>IFERROR(IF('1_geral'!$D$4="","",VLOOKUP($A35,agregado!$D:$AA,U$55,0)),"")</f>
        <v/>
      </c>
    </row>
    <row r="36" spans="1:21" ht="15" customHeight="1" x14ac:dyDescent="0.25">
      <c r="A36" s="418">
        <v>32</v>
      </c>
      <c r="B36" s="430" t="str">
        <f>IFERROR(IF('1_geral'!$D$4="","",VLOOKUP($A36,agregado!$D:$AA,B$55,0)),"")</f>
        <v/>
      </c>
      <c r="C36" s="430" t="str">
        <f>IFERROR(IF('1_geral'!$D$4="","",VLOOKUP($A36,agregado!$D:$AA,C$55,0)),"")</f>
        <v/>
      </c>
      <c r="D36" s="431" t="str">
        <f>IFERROR(IF('1_geral'!$D$4="","",VLOOKUP($A36,agregado!$D:$AA,D$55,0)),"")</f>
        <v/>
      </c>
      <c r="E36" s="430" t="str">
        <f>IFERROR(IF('1_geral'!$D$4="","",VLOOKUP($A36,agregado!$D:$AA,E$55,0)),"")</f>
        <v/>
      </c>
      <c r="F36" s="456" t="str">
        <f>IFERROR(IF('1_geral'!$D$4="","",VLOOKUP($A36,agregado!$D:$AA,F$55,0)),"")</f>
        <v/>
      </c>
      <c r="G36" s="456" t="str">
        <f>IFERROR(IF('1_geral'!$D$4="","",VLOOKUP($A36,agregado!$D:$AA,G$55,0)),"")</f>
        <v/>
      </c>
      <c r="H36" s="456" t="str">
        <f>IFERROR(IF('1_geral'!$D$4="","",VLOOKUP($A36,agregado!$D:$AA,H$55,0)),"")</f>
        <v/>
      </c>
      <c r="I36" s="432" t="str">
        <f>IFERROR(IF('1_geral'!$D$4="","",VLOOKUP($A36,agregado!$D:$AA,I$55,0)),"")</f>
        <v/>
      </c>
      <c r="J36" s="432" t="str">
        <f>IFERROR(IF('1_geral'!$D$4="","",VLOOKUP($A36,agregado!$D:$AA,J$55,0)),"")</f>
        <v/>
      </c>
      <c r="K36" s="432" t="str">
        <f>IFERROR(IF('1_geral'!$D$4="","",VLOOKUP($A36,agregado!$D:$AA,K$55,0)),"")</f>
        <v/>
      </c>
      <c r="L36" s="432" t="str">
        <f>IFERROR(IF('1_geral'!$D$4="","",VLOOKUP($A36,agregado!$D:$AA,L$55,0)),"")</f>
        <v/>
      </c>
      <c r="M36" s="432" t="str">
        <f>IFERROR(IF('1_geral'!$D$4="","",VLOOKUP($A36,agregado!$D:$AA,M$55,0)),"")</f>
        <v/>
      </c>
      <c r="N36" s="432" t="str">
        <f>IFERROR(IF('1_geral'!$D$4="","",VLOOKUP($A36,agregado!$D:$AA,N$55,0)),"")</f>
        <v/>
      </c>
      <c r="O36" s="432" t="str">
        <f>IFERROR(IF('1_geral'!$D$4="","",VLOOKUP($A36,agregado!$D:$AA,O$55,0)),"")</f>
        <v/>
      </c>
      <c r="P36" s="432" t="str">
        <f>IFERROR(IF('1_geral'!$D$4="","",VLOOKUP($A36,agregado!$D:$AA,P$55,0)),"")</f>
        <v/>
      </c>
      <c r="Q36" s="432" t="str">
        <f>IFERROR(IF('1_geral'!$D$4="","",VLOOKUP($A36,agregado!$D:$AA,Q$55,0)),"")</f>
        <v/>
      </c>
      <c r="R36" s="432" t="str">
        <f>IFERROR(IF('1_geral'!$D$4="","",VLOOKUP($A36,agregado!$D:$AA,R$55,0)),"")</f>
        <v/>
      </c>
      <c r="S36" s="432" t="str">
        <f>IFERROR(IF('1_geral'!$D$4="","",VLOOKUP($A36,agregado!$D:$AA,S$55,0)),"")</f>
        <v/>
      </c>
      <c r="T36" s="432" t="str">
        <f>IFERROR(IF('1_geral'!$D$4="","",VLOOKUP($A36,agregado!$D:$AA,T$55,0)),"")</f>
        <v/>
      </c>
      <c r="U36" s="432" t="str">
        <f>IFERROR(IF('1_geral'!$D$4="","",VLOOKUP($A36,agregado!$D:$AA,U$55,0)),"")</f>
        <v/>
      </c>
    </row>
    <row r="37" spans="1:21" ht="15" customHeight="1" x14ac:dyDescent="0.25">
      <c r="A37" s="417">
        <v>33</v>
      </c>
      <c r="B37" s="433" t="str">
        <f>IFERROR(IF('1_geral'!$D$4="","",VLOOKUP($A37,agregado!$D:$AA,B$55,0)),"")</f>
        <v/>
      </c>
      <c r="C37" s="433" t="str">
        <f>IFERROR(IF('1_geral'!$D$4="","",VLOOKUP($A37,agregado!$D:$AA,C$55,0)),"")</f>
        <v/>
      </c>
      <c r="D37" s="434" t="str">
        <f>IFERROR(IF('1_geral'!$D$4="","",VLOOKUP($A37,agregado!$D:$AA,D$55,0)),"")</f>
        <v/>
      </c>
      <c r="E37" s="433" t="str">
        <f>IFERROR(IF('1_geral'!$D$4="","",VLOOKUP($A37,agregado!$D:$AA,E$55,0)),"")</f>
        <v/>
      </c>
      <c r="F37" s="457" t="str">
        <f>IFERROR(IF('1_geral'!$D$4="","",VLOOKUP($A37,agregado!$D:$AA,F$55,0)),"")</f>
        <v/>
      </c>
      <c r="G37" s="457" t="str">
        <f>IFERROR(IF('1_geral'!$D$4="","",VLOOKUP($A37,agregado!$D:$AA,G$55,0)),"")</f>
        <v/>
      </c>
      <c r="H37" s="457" t="str">
        <f>IFERROR(IF('1_geral'!$D$4="","",VLOOKUP($A37,agregado!$D:$AA,H$55,0)),"")</f>
        <v/>
      </c>
      <c r="I37" s="435" t="str">
        <f>IFERROR(IF('1_geral'!$D$4="","",VLOOKUP($A37,agregado!$D:$AA,I$55,0)),"")</f>
        <v/>
      </c>
      <c r="J37" s="435" t="str">
        <f>IFERROR(IF('1_geral'!$D$4="","",VLOOKUP($A37,agregado!$D:$AA,J$55,0)),"")</f>
        <v/>
      </c>
      <c r="K37" s="435" t="str">
        <f>IFERROR(IF('1_geral'!$D$4="","",VLOOKUP($A37,agregado!$D:$AA,K$55,0)),"")</f>
        <v/>
      </c>
      <c r="L37" s="435" t="str">
        <f>IFERROR(IF('1_geral'!$D$4="","",VLOOKUP($A37,agregado!$D:$AA,L$55,0)),"")</f>
        <v/>
      </c>
      <c r="M37" s="435" t="str">
        <f>IFERROR(IF('1_geral'!$D$4="","",VLOOKUP($A37,agregado!$D:$AA,M$55,0)),"")</f>
        <v/>
      </c>
      <c r="N37" s="435" t="str">
        <f>IFERROR(IF('1_geral'!$D$4="","",VLOOKUP($A37,agregado!$D:$AA,N$55,0)),"")</f>
        <v/>
      </c>
      <c r="O37" s="435" t="str">
        <f>IFERROR(IF('1_geral'!$D$4="","",VLOOKUP($A37,agregado!$D:$AA,O$55,0)),"")</f>
        <v/>
      </c>
      <c r="P37" s="435" t="str">
        <f>IFERROR(IF('1_geral'!$D$4="","",VLOOKUP($A37,agregado!$D:$AA,P$55,0)),"")</f>
        <v/>
      </c>
      <c r="Q37" s="435" t="str">
        <f>IFERROR(IF('1_geral'!$D$4="","",VLOOKUP($A37,agregado!$D:$AA,Q$55,0)),"")</f>
        <v/>
      </c>
      <c r="R37" s="435" t="str">
        <f>IFERROR(IF('1_geral'!$D$4="","",VLOOKUP($A37,agregado!$D:$AA,R$55,0)),"")</f>
        <v/>
      </c>
      <c r="S37" s="435" t="str">
        <f>IFERROR(IF('1_geral'!$D$4="","",VLOOKUP($A37,agregado!$D:$AA,S$55,0)),"")</f>
        <v/>
      </c>
      <c r="T37" s="435" t="str">
        <f>IFERROR(IF('1_geral'!$D$4="","",VLOOKUP($A37,agregado!$D:$AA,T$55,0)),"")</f>
        <v/>
      </c>
      <c r="U37" s="435" t="str">
        <f>IFERROR(IF('1_geral'!$D$4="","",VLOOKUP($A37,agregado!$D:$AA,U$55,0)),"")</f>
        <v/>
      </c>
    </row>
    <row r="38" spans="1:21" ht="15" customHeight="1" x14ac:dyDescent="0.25">
      <c r="A38" s="418">
        <v>34</v>
      </c>
      <c r="B38" s="430" t="str">
        <f>IFERROR(IF('1_geral'!$D$4="","",VLOOKUP($A38,agregado!$D:$AA,B$55,0)),"")</f>
        <v/>
      </c>
      <c r="C38" s="430" t="str">
        <f>IFERROR(IF('1_geral'!$D$4="","",VLOOKUP($A38,agregado!$D:$AA,C$55,0)),"")</f>
        <v/>
      </c>
      <c r="D38" s="431" t="str">
        <f>IFERROR(IF('1_geral'!$D$4="","",VLOOKUP($A38,agregado!$D:$AA,D$55,0)),"")</f>
        <v/>
      </c>
      <c r="E38" s="430" t="str">
        <f>IFERROR(IF('1_geral'!$D$4="","",VLOOKUP($A38,agregado!$D:$AA,E$55,0)),"")</f>
        <v/>
      </c>
      <c r="F38" s="456" t="str">
        <f>IFERROR(IF('1_geral'!$D$4="","",VLOOKUP($A38,agregado!$D:$AA,F$55,0)),"")</f>
        <v/>
      </c>
      <c r="G38" s="456" t="str">
        <f>IFERROR(IF('1_geral'!$D$4="","",VLOOKUP($A38,agregado!$D:$AA,G$55,0)),"")</f>
        <v/>
      </c>
      <c r="H38" s="456" t="str">
        <f>IFERROR(IF('1_geral'!$D$4="","",VLOOKUP($A38,agregado!$D:$AA,H$55,0)),"")</f>
        <v/>
      </c>
      <c r="I38" s="432" t="str">
        <f>IFERROR(IF('1_geral'!$D$4="","",VLOOKUP($A38,agregado!$D:$AA,I$55,0)),"")</f>
        <v/>
      </c>
      <c r="J38" s="432" t="str">
        <f>IFERROR(IF('1_geral'!$D$4="","",VLOOKUP($A38,agregado!$D:$AA,J$55,0)),"")</f>
        <v/>
      </c>
      <c r="K38" s="432" t="str">
        <f>IFERROR(IF('1_geral'!$D$4="","",VLOOKUP($A38,agregado!$D:$AA,K$55,0)),"")</f>
        <v/>
      </c>
      <c r="L38" s="432" t="str">
        <f>IFERROR(IF('1_geral'!$D$4="","",VLOOKUP($A38,agregado!$D:$AA,L$55,0)),"")</f>
        <v/>
      </c>
      <c r="M38" s="432" t="str">
        <f>IFERROR(IF('1_geral'!$D$4="","",VLOOKUP($A38,agregado!$D:$AA,M$55,0)),"")</f>
        <v/>
      </c>
      <c r="N38" s="432" t="str">
        <f>IFERROR(IF('1_geral'!$D$4="","",VLOOKUP($A38,agregado!$D:$AA,N$55,0)),"")</f>
        <v/>
      </c>
      <c r="O38" s="432" t="str">
        <f>IFERROR(IF('1_geral'!$D$4="","",VLOOKUP($A38,agregado!$D:$AA,O$55,0)),"")</f>
        <v/>
      </c>
      <c r="P38" s="432" t="str">
        <f>IFERROR(IF('1_geral'!$D$4="","",VLOOKUP($A38,agregado!$D:$AA,P$55,0)),"")</f>
        <v/>
      </c>
      <c r="Q38" s="432" t="str">
        <f>IFERROR(IF('1_geral'!$D$4="","",VLOOKUP($A38,agregado!$D:$AA,Q$55,0)),"")</f>
        <v/>
      </c>
      <c r="R38" s="432" t="str">
        <f>IFERROR(IF('1_geral'!$D$4="","",VLOOKUP($A38,agregado!$D:$AA,R$55,0)),"")</f>
        <v/>
      </c>
      <c r="S38" s="432" t="str">
        <f>IFERROR(IF('1_geral'!$D$4="","",VLOOKUP($A38,agregado!$D:$AA,S$55,0)),"")</f>
        <v/>
      </c>
      <c r="T38" s="432" t="str">
        <f>IFERROR(IF('1_geral'!$D$4="","",VLOOKUP($A38,agregado!$D:$AA,T$55,0)),"")</f>
        <v/>
      </c>
      <c r="U38" s="432" t="str">
        <f>IFERROR(IF('1_geral'!$D$4="","",VLOOKUP($A38,agregado!$D:$AA,U$55,0)),"")</f>
        <v/>
      </c>
    </row>
    <row r="39" spans="1:21" ht="15" customHeight="1" x14ac:dyDescent="0.25">
      <c r="A39" s="417">
        <v>35</v>
      </c>
      <c r="B39" s="433" t="str">
        <f>IFERROR(IF('1_geral'!$D$4="","",VLOOKUP($A39,agregado!$D:$AA,B$55,0)),"")</f>
        <v/>
      </c>
      <c r="C39" s="433" t="str">
        <f>IFERROR(IF('1_geral'!$D$4="","",VLOOKUP($A39,agregado!$D:$AA,C$55,0)),"")</f>
        <v/>
      </c>
      <c r="D39" s="434" t="str">
        <f>IFERROR(IF('1_geral'!$D$4="","",VLOOKUP($A39,agregado!$D:$AA,D$55,0)),"")</f>
        <v/>
      </c>
      <c r="E39" s="433" t="str">
        <f>IFERROR(IF('1_geral'!$D$4="","",VLOOKUP($A39,agregado!$D:$AA,E$55,0)),"")</f>
        <v/>
      </c>
      <c r="F39" s="457" t="str">
        <f>IFERROR(IF('1_geral'!$D$4="","",VLOOKUP($A39,agregado!$D:$AA,F$55,0)),"")</f>
        <v/>
      </c>
      <c r="G39" s="457" t="str">
        <f>IFERROR(IF('1_geral'!$D$4="","",VLOOKUP($A39,agregado!$D:$AA,G$55,0)),"")</f>
        <v/>
      </c>
      <c r="H39" s="457" t="str">
        <f>IFERROR(IF('1_geral'!$D$4="","",VLOOKUP($A39,agregado!$D:$AA,H$55,0)),"")</f>
        <v/>
      </c>
      <c r="I39" s="435" t="str">
        <f>IFERROR(IF('1_geral'!$D$4="","",VLOOKUP($A39,agregado!$D:$AA,I$55,0)),"")</f>
        <v/>
      </c>
      <c r="J39" s="435" t="str">
        <f>IFERROR(IF('1_geral'!$D$4="","",VLOOKUP($A39,agregado!$D:$AA,J$55,0)),"")</f>
        <v/>
      </c>
      <c r="K39" s="435" t="str">
        <f>IFERROR(IF('1_geral'!$D$4="","",VLOOKUP($A39,agregado!$D:$AA,K$55,0)),"")</f>
        <v/>
      </c>
      <c r="L39" s="435" t="str">
        <f>IFERROR(IF('1_geral'!$D$4="","",VLOOKUP($A39,agregado!$D:$AA,L$55,0)),"")</f>
        <v/>
      </c>
      <c r="M39" s="435" t="str">
        <f>IFERROR(IF('1_geral'!$D$4="","",VLOOKUP($A39,agregado!$D:$AA,M$55,0)),"")</f>
        <v/>
      </c>
      <c r="N39" s="435" t="str">
        <f>IFERROR(IF('1_geral'!$D$4="","",VLOOKUP($A39,agregado!$D:$AA,N$55,0)),"")</f>
        <v/>
      </c>
      <c r="O39" s="435" t="str">
        <f>IFERROR(IF('1_geral'!$D$4="","",VLOOKUP($A39,agregado!$D:$AA,O$55,0)),"")</f>
        <v/>
      </c>
      <c r="P39" s="435" t="str">
        <f>IFERROR(IF('1_geral'!$D$4="","",VLOOKUP($A39,agregado!$D:$AA,P$55,0)),"")</f>
        <v/>
      </c>
      <c r="Q39" s="435" t="str">
        <f>IFERROR(IF('1_geral'!$D$4="","",VLOOKUP($A39,agregado!$D:$AA,Q$55,0)),"")</f>
        <v/>
      </c>
      <c r="R39" s="435" t="str">
        <f>IFERROR(IF('1_geral'!$D$4="","",VLOOKUP($A39,agregado!$D:$AA,R$55,0)),"")</f>
        <v/>
      </c>
      <c r="S39" s="435" t="str">
        <f>IFERROR(IF('1_geral'!$D$4="","",VLOOKUP($A39,agregado!$D:$AA,S$55,0)),"")</f>
        <v/>
      </c>
      <c r="T39" s="435" t="str">
        <f>IFERROR(IF('1_geral'!$D$4="","",VLOOKUP($A39,agregado!$D:$AA,T$55,0)),"")</f>
        <v/>
      </c>
      <c r="U39" s="435" t="str">
        <f>IFERROR(IF('1_geral'!$D$4="","",VLOOKUP($A39,agregado!$D:$AA,U$55,0)),"")</f>
        <v/>
      </c>
    </row>
    <row r="40" spans="1:21" ht="15" customHeight="1" x14ac:dyDescent="0.25">
      <c r="A40" s="418">
        <v>36</v>
      </c>
      <c r="B40" s="430" t="str">
        <f>IFERROR(IF('1_geral'!$D$4="","",VLOOKUP($A40,agregado!$D:$AA,B$55,0)),"")</f>
        <v/>
      </c>
      <c r="C40" s="430" t="str">
        <f>IFERROR(IF('1_geral'!$D$4="","",VLOOKUP($A40,agregado!$D:$AA,C$55,0)),"")</f>
        <v/>
      </c>
      <c r="D40" s="431" t="str">
        <f>IFERROR(IF('1_geral'!$D$4="","",VLOOKUP($A40,agregado!$D:$AA,D$55,0)),"")</f>
        <v/>
      </c>
      <c r="E40" s="430" t="str">
        <f>IFERROR(IF('1_geral'!$D$4="","",VLOOKUP($A40,agregado!$D:$AA,E$55,0)),"")</f>
        <v/>
      </c>
      <c r="F40" s="456" t="str">
        <f>IFERROR(IF('1_geral'!$D$4="","",VLOOKUP($A40,agregado!$D:$AA,F$55,0)),"")</f>
        <v/>
      </c>
      <c r="G40" s="456" t="str">
        <f>IFERROR(IF('1_geral'!$D$4="","",VLOOKUP($A40,agregado!$D:$AA,G$55,0)),"")</f>
        <v/>
      </c>
      <c r="H40" s="456" t="str">
        <f>IFERROR(IF('1_geral'!$D$4="","",VLOOKUP($A40,agregado!$D:$AA,H$55,0)),"")</f>
        <v/>
      </c>
      <c r="I40" s="432" t="str">
        <f>IFERROR(IF('1_geral'!$D$4="","",VLOOKUP($A40,agregado!$D:$AA,I$55,0)),"")</f>
        <v/>
      </c>
      <c r="J40" s="432" t="str">
        <f>IFERROR(IF('1_geral'!$D$4="","",VLOOKUP($A40,agregado!$D:$AA,J$55,0)),"")</f>
        <v/>
      </c>
      <c r="K40" s="432" t="str">
        <f>IFERROR(IF('1_geral'!$D$4="","",VLOOKUP($A40,agregado!$D:$AA,K$55,0)),"")</f>
        <v/>
      </c>
      <c r="L40" s="432" t="str">
        <f>IFERROR(IF('1_geral'!$D$4="","",VLOOKUP($A40,agregado!$D:$AA,L$55,0)),"")</f>
        <v/>
      </c>
      <c r="M40" s="432" t="str">
        <f>IFERROR(IF('1_geral'!$D$4="","",VLOOKUP($A40,agregado!$D:$AA,M$55,0)),"")</f>
        <v/>
      </c>
      <c r="N40" s="432" t="str">
        <f>IFERROR(IF('1_geral'!$D$4="","",VLOOKUP($A40,agregado!$D:$AA,N$55,0)),"")</f>
        <v/>
      </c>
      <c r="O40" s="432" t="str">
        <f>IFERROR(IF('1_geral'!$D$4="","",VLOOKUP($A40,agregado!$D:$AA,O$55,0)),"")</f>
        <v/>
      </c>
      <c r="P40" s="432" t="str">
        <f>IFERROR(IF('1_geral'!$D$4="","",VLOOKUP($A40,agregado!$D:$AA,P$55,0)),"")</f>
        <v/>
      </c>
      <c r="Q40" s="432" t="str">
        <f>IFERROR(IF('1_geral'!$D$4="","",VLOOKUP($A40,agregado!$D:$AA,Q$55,0)),"")</f>
        <v/>
      </c>
      <c r="R40" s="432" t="str">
        <f>IFERROR(IF('1_geral'!$D$4="","",VLOOKUP($A40,agregado!$D:$AA,R$55,0)),"")</f>
        <v/>
      </c>
      <c r="S40" s="432" t="str">
        <f>IFERROR(IF('1_geral'!$D$4="","",VLOOKUP($A40,agregado!$D:$AA,S$55,0)),"")</f>
        <v/>
      </c>
      <c r="T40" s="432" t="str">
        <f>IFERROR(IF('1_geral'!$D$4="","",VLOOKUP($A40,agregado!$D:$AA,T$55,0)),"")</f>
        <v/>
      </c>
      <c r="U40" s="432" t="str">
        <f>IFERROR(IF('1_geral'!$D$4="","",VLOOKUP($A40,agregado!$D:$AA,U$55,0)),"")</f>
        <v/>
      </c>
    </row>
    <row r="41" spans="1:21" ht="15" customHeight="1" x14ac:dyDescent="0.25">
      <c r="A41" s="417">
        <v>37</v>
      </c>
      <c r="B41" s="433" t="str">
        <f>IFERROR(IF('1_geral'!$D$4="","",VLOOKUP($A41,agregado!$D:$AA,B$55,0)),"")</f>
        <v/>
      </c>
      <c r="C41" s="433" t="str">
        <f>IFERROR(IF('1_geral'!$D$4="","",VLOOKUP($A41,agregado!$D:$AA,C$55,0)),"")</f>
        <v/>
      </c>
      <c r="D41" s="434" t="str">
        <f>IFERROR(IF('1_geral'!$D$4="","",VLOOKUP($A41,agregado!$D:$AA,D$55,0)),"")</f>
        <v/>
      </c>
      <c r="E41" s="433" t="str">
        <f>IFERROR(IF('1_geral'!$D$4="","",VLOOKUP($A41,agregado!$D:$AA,E$55,0)),"")</f>
        <v/>
      </c>
      <c r="F41" s="457" t="str">
        <f>IFERROR(IF('1_geral'!$D$4="","",VLOOKUP($A41,agregado!$D:$AA,F$55,0)),"")</f>
        <v/>
      </c>
      <c r="G41" s="457" t="str">
        <f>IFERROR(IF('1_geral'!$D$4="","",VLOOKUP($A41,agregado!$D:$AA,G$55,0)),"")</f>
        <v/>
      </c>
      <c r="H41" s="457" t="str">
        <f>IFERROR(IF('1_geral'!$D$4="","",VLOOKUP($A41,agregado!$D:$AA,H$55,0)),"")</f>
        <v/>
      </c>
      <c r="I41" s="435" t="str">
        <f>IFERROR(IF('1_geral'!$D$4="","",VLOOKUP($A41,agregado!$D:$AA,I$55,0)),"")</f>
        <v/>
      </c>
      <c r="J41" s="435" t="str">
        <f>IFERROR(IF('1_geral'!$D$4="","",VLOOKUP($A41,agregado!$D:$AA,J$55,0)),"")</f>
        <v/>
      </c>
      <c r="K41" s="435" t="str">
        <f>IFERROR(IF('1_geral'!$D$4="","",VLOOKUP($A41,agregado!$D:$AA,K$55,0)),"")</f>
        <v/>
      </c>
      <c r="L41" s="435" t="str">
        <f>IFERROR(IF('1_geral'!$D$4="","",VLOOKUP($A41,agregado!$D:$AA,L$55,0)),"")</f>
        <v/>
      </c>
      <c r="M41" s="435" t="str">
        <f>IFERROR(IF('1_geral'!$D$4="","",VLOOKUP($A41,agregado!$D:$AA,M$55,0)),"")</f>
        <v/>
      </c>
      <c r="N41" s="435" t="str">
        <f>IFERROR(IF('1_geral'!$D$4="","",VLOOKUP($A41,agregado!$D:$AA,N$55,0)),"")</f>
        <v/>
      </c>
      <c r="O41" s="435" t="str">
        <f>IFERROR(IF('1_geral'!$D$4="","",VLOOKUP($A41,agregado!$D:$AA,O$55,0)),"")</f>
        <v/>
      </c>
      <c r="P41" s="435" t="str">
        <f>IFERROR(IF('1_geral'!$D$4="","",VLOOKUP($A41,agregado!$D:$AA,P$55,0)),"")</f>
        <v/>
      </c>
      <c r="Q41" s="435" t="str">
        <f>IFERROR(IF('1_geral'!$D$4="","",VLOOKUP($A41,agregado!$D:$AA,Q$55,0)),"")</f>
        <v/>
      </c>
      <c r="R41" s="435" t="str">
        <f>IFERROR(IF('1_geral'!$D$4="","",VLOOKUP($A41,agregado!$D:$AA,R$55,0)),"")</f>
        <v/>
      </c>
      <c r="S41" s="435" t="str">
        <f>IFERROR(IF('1_geral'!$D$4="","",VLOOKUP($A41,agregado!$D:$AA,S$55,0)),"")</f>
        <v/>
      </c>
      <c r="T41" s="435" t="str">
        <f>IFERROR(IF('1_geral'!$D$4="","",VLOOKUP($A41,agregado!$D:$AA,T$55,0)),"")</f>
        <v/>
      </c>
      <c r="U41" s="435" t="str">
        <f>IFERROR(IF('1_geral'!$D$4="","",VLOOKUP($A41,agregado!$D:$AA,U$55,0)),"")</f>
        <v/>
      </c>
    </row>
    <row r="42" spans="1:21" ht="15" customHeight="1" x14ac:dyDescent="0.25">
      <c r="A42" s="418">
        <v>38</v>
      </c>
      <c r="B42" s="430" t="str">
        <f>IFERROR(IF('1_geral'!$D$4="","",VLOOKUP($A42,agregado!$D:$AA,B$55,0)),"")</f>
        <v/>
      </c>
      <c r="C42" s="430" t="str">
        <f>IFERROR(IF('1_geral'!$D$4="","",VLOOKUP($A42,agregado!$D:$AA,C$55,0)),"")</f>
        <v/>
      </c>
      <c r="D42" s="431" t="str">
        <f>IFERROR(IF('1_geral'!$D$4="","",VLOOKUP($A42,agregado!$D:$AA,D$55,0)),"")</f>
        <v/>
      </c>
      <c r="E42" s="430" t="str">
        <f>IFERROR(IF('1_geral'!$D$4="","",VLOOKUP($A42,agregado!$D:$AA,E$55,0)),"")</f>
        <v/>
      </c>
      <c r="F42" s="456" t="str">
        <f>IFERROR(IF('1_geral'!$D$4="","",VLOOKUP($A42,agregado!$D:$AA,F$55,0)),"")</f>
        <v/>
      </c>
      <c r="G42" s="456" t="str">
        <f>IFERROR(IF('1_geral'!$D$4="","",VLOOKUP($A42,agregado!$D:$AA,G$55,0)),"")</f>
        <v/>
      </c>
      <c r="H42" s="456" t="str">
        <f>IFERROR(IF('1_geral'!$D$4="","",VLOOKUP($A42,agregado!$D:$AA,H$55,0)),"")</f>
        <v/>
      </c>
      <c r="I42" s="432" t="str">
        <f>IFERROR(IF('1_geral'!$D$4="","",VLOOKUP($A42,agregado!$D:$AA,I$55,0)),"")</f>
        <v/>
      </c>
      <c r="J42" s="432" t="str">
        <f>IFERROR(IF('1_geral'!$D$4="","",VLOOKUP($A42,agregado!$D:$AA,J$55,0)),"")</f>
        <v/>
      </c>
      <c r="K42" s="432" t="str">
        <f>IFERROR(IF('1_geral'!$D$4="","",VLOOKUP($A42,agregado!$D:$AA,K$55,0)),"")</f>
        <v/>
      </c>
      <c r="L42" s="432" t="str">
        <f>IFERROR(IF('1_geral'!$D$4="","",VLOOKUP($A42,agregado!$D:$AA,L$55,0)),"")</f>
        <v/>
      </c>
      <c r="M42" s="432" t="str">
        <f>IFERROR(IF('1_geral'!$D$4="","",VLOOKUP($A42,agregado!$D:$AA,M$55,0)),"")</f>
        <v/>
      </c>
      <c r="N42" s="432" t="str">
        <f>IFERROR(IF('1_geral'!$D$4="","",VLOOKUP($A42,agregado!$D:$AA,N$55,0)),"")</f>
        <v/>
      </c>
      <c r="O42" s="432" t="str">
        <f>IFERROR(IF('1_geral'!$D$4="","",VLOOKUP($A42,agregado!$D:$AA,O$55,0)),"")</f>
        <v/>
      </c>
      <c r="P42" s="432" t="str">
        <f>IFERROR(IF('1_geral'!$D$4="","",VLOOKUP($A42,agregado!$D:$AA,P$55,0)),"")</f>
        <v/>
      </c>
      <c r="Q42" s="432" t="str">
        <f>IFERROR(IF('1_geral'!$D$4="","",VLOOKUP($A42,agregado!$D:$AA,Q$55,0)),"")</f>
        <v/>
      </c>
      <c r="R42" s="432" t="str">
        <f>IFERROR(IF('1_geral'!$D$4="","",VLOOKUP($A42,agregado!$D:$AA,R$55,0)),"")</f>
        <v/>
      </c>
      <c r="S42" s="432" t="str">
        <f>IFERROR(IF('1_geral'!$D$4="","",VLOOKUP($A42,agregado!$D:$AA,S$55,0)),"")</f>
        <v/>
      </c>
      <c r="T42" s="432" t="str">
        <f>IFERROR(IF('1_geral'!$D$4="","",VLOOKUP($A42,agregado!$D:$AA,T$55,0)),"")</f>
        <v/>
      </c>
      <c r="U42" s="432" t="str">
        <f>IFERROR(IF('1_geral'!$D$4="","",VLOOKUP($A42,agregado!$D:$AA,U$55,0)),"")</f>
        <v/>
      </c>
    </row>
    <row r="43" spans="1:21" ht="15" customHeight="1" x14ac:dyDescent="0.25">
      <c r="A43" s="417">
        <v>39</v>
      </c>
      <c r="B43" s="433" t="str">
        <f>IFERROR(IF('1_geral'!$D$4="","",VLOOKUP($A43,agregado!$D:$AA,B$55,0)),"")</f>
        <v/>
      </c>
      <c r="C43" s="433" t="str">
        <f>IFERROR(IF('1_geral'!$D$4="","",VLOOKUP($A43,agregado!$D:$AA,C$55,0)),"")</f>
        <v/>
      </c>
      <c r="D43" s="434" t="str">
        <f>IFERROR(IF('1_geral'!$D$4="","",VLOOKUP($A43,agregado!$D:$AA,D$55,0)),"")</f>
        <v/>
      </c>
      <c r="E43" s="433" t="str">
        <f>IFERROR(IF('1_geral'!$D$4="","",VLOOKUP($A43,agregado!$D:$AA,E$55,0)),"")</f>
        <v/>
      </c>
      <c r="F43" s="457" t="str">
        <f>IFERROR(IF('1_geral'!$D$4="","",VLOOKUP($A43,agregado!$D:$AA,F$55,0)),"")</f>
        <v/>
      </c>
      <c r="G43" s="457" t="str">
        <f>IFERROR(IF('1_geral'!$D$4="","",VLOOKUP($A43,agregado!$D:$AA,G$55,0)),"")</f>
        <v/>
      </c>
      <c r="H43" s="457" t="str">
        <f>IFERROR(IF('1_geral'!$D$4="","",VLOOKUP($A43,agregado!$D:$AA,H$55,0)),"")</f>
        <v/>
      </c>
      <c r="I43" s="435" t="str">
        <f>IFERROR(IF('1_geral'!$D$4="","",VLOOKUP($A43,agregado!$D:$AA,I$55,0)),"")</f>
        <v/>
      </c>
      <c r="J43" s="435" t="str">
        <f>IFERROR(IF('1_geral'!$D$4="","",VLOOKUP($A43,agregado!$D:$AA,J$55,0)),"")</f>
        <v/>
      </c>
      <c r="K43" s="435" t="str">
        <f>IFERROR(IF('1_geral'!$D$4="","",VLOOKUP($A43,agregado!$D:$AA,K$55,0)),"")</f>
        <v/>
      </c>
      <c r="L43" s="435" t="str">
        <f>IFERROR(IF('1_geral'!$D$4="","",VLOOKUP($A43,agregado!$D:$AA,L$55,0)),"")</f>
        <v/>
      </c>
      <c r="M43" s="435" t="str">
        <f>IFERROR(IF('1_geral'!$D$4="","",VLOOKUP($A43,agregado!$D:$AA,M$55,0)),"")</f>
        <v/>
      </c>
      <c r="N43" s="435" t="str">
        <f>IFERROR(IF('1_geral'!$D$4="","",VLOOKUP($A43,agregado!$D:$AA,N$55,0)),"")</f>
        <v/>
      </c>
      <c r="O43" s="435" t="str">
        <f>IFERROR(IF('1_geral'!$D$4="","",VLOOKUP($A43,agregado!$D:$AA,O$55,0)),"")</f>
        <v/>
      </c>
      <c r="P43" s="435" t="str">
        <f>IFERROR(IF('1_geral'!$D$4="","",VLOOKUP($A43,agregado!$D:$AA,P$55,0)),"")</f>
        <v/>
      </c>
      <c r="Q43" s="435" t="str">
        <f>IFERROR(IF('1_geral'!$D$4="","",VLOOKUP($A43,agregado!$D:$AA,Q$55,0)),"")</f>
        <v/>
      </c>
      <c r="R43" s="435" t="str">
        <f>IFERROR(IF('1_geral'!$D$4="","",VLOOKUP($A43,agregado!$D:$AA,R$55,0)),"")</f>
        <v/>
      </c>
      <c r="S43" s="435" t="str">
        <f>IFERROR(IF('1_geral'!$D$4="","",VLOOKUP($A43,agregado!$D:$AA,S$55,0)),"")</f>
        <v/>
      </c>
      <c r="T43" s="435" t="str">
        <f>IFERROR(IF('1_geral'!$D$4="","",VLOOKUP($A43,agregado!$D:$AA,T$55,0)),"")</f>
        <v/>
      </c>
      <c r="U43" s="435" t="str">
        <f>IFERROR(IF('1_geral'!$D$4="","",VLOOKUP($A43,agregado!$D:$AA,U$55,0)),"")</f>
        <v/>
      </c>
    </row>
    <row r="44" spans="1:21" ht="15" customHeight="1" x14ac:dyDescent="0.25">
      <c r="A44" s="418">
        <v>40</v>
      </c>
      <c r="B44" s="430" t="str">
        <f>IFERROR(IF('1_geral'!$D$4="","",VLOOKUP($A44,agregado!$D:$AA,B$55,0)),"")</f>
        <v/>
      </c>
      <c r="C44" s="430" t="str">
        <f>IFERROR(IF('1_geral'!$D$4="","",VLOOKUP($A44,agregado!$D:$AA,C$55,0)),"")</f>
        <v/>
      </c>
      <c r="D44" s="431" t="str">
        <f>IFERROR(IF('1_geral'!$D$4="","",VLOOKUP($A44,agregado!$D:$AA,D$55,0)),"")</f>
        <v/>
      </c>
      <c r="E44" s="430" t="str">
        <f>IFERROR(IF('1_geral'!$D$4="","",VLOOKUP($A44,agregado!$D:$AA,E$55,0)),"")</f>
        <v/>
      </c>
      <c r="F44" s="456" t="str">
        <f>IFERROR(IF('1_geral'!$D$4="","",VLOOKUP($A44,agregado!$D:$AA,F$55,0)),"")</f>
        <v/>
      </c>
      <c r="G44" s="456" t="str">
        <f>IFERROR(IF('1_geral'!$D$4="","",VLOOKUP($A44,agregado!$D:$AA,G$55,0)),"")</f>
        <v/>
      </c>
      <c r="H44" s="456" t="str">
        <f>IFERROR(IF('1_geral'!$D$4="","",VLOOKUP($A44,agregado!$D:$AA,H$55,0)),"")</f>
        <v/>
      </c>
      <c r="I44" s="432" t="str">
        <f>IFERROR(IF('1_geral'!$D$4="","",VLOOKUP($A44,agregado!$D:$AA,I$55,0)),"")</f>
        <v/>
      </c>
      <c r="J44" s="432" t="str">
        <f>IFERROR(IF('1_geral'!$D$4="","",VLOOKUP($A44,agregado!$D:$AA,J$55,0)),"")</f>
        <v/>
      </c>
      <c r="K44" s="432" t="str">
        <f>IFERROR(IF('1_geral'!$D$4="","",VLOOKUP($A44,agregado!$D:$AA,K$55,0)),"")</f>
        <v/>
      </c>
      <c r="L44" s="432" t="str">
        <f>IFERROR(IF('1_geral'!$D$4="","",VLOOKUP($A44,agregado!$D:$AA,L$55,0)),"")</f>
        <v/>
      </c>
      <c r="M44" s="432" t="str">
        <f>IFERROR(IF('1_geral'!$D$4="","",VLOOKUP($A44,agregado!$D:$AA,M$55,0)),"")</f>
        <v/>
      </c>
      <c r="N44" s="432" t="str">
        <f>IFERROR(IF('1_geral'!$D$4="","",VLOOKUP($A44,agregado!$D:$AA,N$55,0)),"")</f>
        <v/>
      </c>
      <c r="O44" s="432" t="str">
        <f>IFERROR(IF('1_geral'!$D$4="","",VLOOKUP($A44,agregado!$D:$AA,O$55,0)),"")</f>
        <v/>
      </c>
      <c r="P44" s="432" t="str">
        <f>IFERROR(IF('1_geral'!$D$4="","",VLOOKUP($A44,agregado!$D:$AA,P$55,0)),"")</f>
        <v/>
      </c>
      <c r="Q44" s="432" t="str">
        <f>IFERROR(IF('1_geral'!$D$4="","",VLOOKUP($A44,agregado!$D:$AA,Q$55,0)),"")</f>
        <v/>
      </c>
      <c r="R44" s="432" t="str">
        <f>IFERROR(IF('1_geral'!$D$4="","",VLOOKUP($A44,agregado!$D:$AA,R$55,0)),"")</f>
        <v/>
      </c>
      <c r="S44" s="432" t="str">
        <f>IFERROR(IF('1_geral'!$D$4="","",VLOOKUP($A44,agregado!$D:$AA,S$55,0)),"")</f>
        <v/>
      </c>
      <c r="T44" s="432" t="str">
        <f>IFERROR(IF('1_geral'!$D$4="","",VLOOKUP($A44,agregado!$D:$AA,T$55,0)),"")</f>
        <v/>
      </c>
      <c r="U44" s="432" t="str">
        <f>IFERROR(IF('1_geral'!$D$4="","",VLOOKUP($A44,agregado!$D:$AA,U$55,0)),"")</f>
        <v/>
      </c>
    </row>
    <row r="45" spans="1:21" ht="15" customHeight="1" x14ac:dyDescent="0.25">
      <c r="A45" s="417">
        <v>41</v>
      </c>
      <c r="B45" s="433" t="str">
        <f>IFERROR(IF('1_geral'!$D$4="","",VLOOKUP($A45,agregado!$D:$AA,B$55,0)),"")</f>
        <v/>
      </c>
      <c r="C45" s="433" t="str">
        <f>IFERROR(IF('1_geral'!$D$4="","",VLOOKUP($A45,agregado!$D:$AA,C$55,0)),"")</f>
        <v/>
      </c>
      <c r="D45" s="434" t="str">
        <f>IFERROR(IF('1_geral'!$D$4="","",VLOOKUP($A45,agregado!$D:$AA,D$55,0)),"")</f>
        <v/>
      </c>
      <c r="E45" s="433" t="str">
        <f>IFERROR(IF('1_geral'!$D$4="","",VLOOKUP($A45,agregado!$D:$AA,E$55,0)),"")</f>
        <v/>
      </c>
      <c r="F45" s="457" t="str">
        <f>IFERROR(IF('1_geral'!$D$4="","",VLOOKUP($A45,agregado!$D:$AA,F$55,0)),"")</f>
        <v/>
      </c>
      <c r="G45" s="457" t="str">
        <f>IFERROR(IF('1_geral'!$D$4="","",VLOOKUP($A45,agregado!$D:$AA,G$55,0)),"")</f>
        <v/>
      </c>
      <c r="H45" s="457" t="str">
        <f>IFERROR(IF('1_geral'!$D$4="","",VLOOKUP($A45,agregado!$D:$AA,H$55,0)),"")</f>
        <v/>
      </c>
      <c r="I45" s="435" t="str">
        <f>IFERROR(IF('1_geral'!$D$4="","",VLOOKUP($A45,agregado!$D:$AA,I$55,0)),"")</f>
        <v/>
      </c>
      <c r="J45" s="435" t="str">
        <f>IFERROR(IF('1_geral'!$D$4="","",VLOOKUP($A45,agregado!$D:$AA,J$55,0)),"")</f>
        <v/>
      </c>
      <c r="K45" s="435" t="str">
        <f>IFERROR(IF('1_geral'!$D$4="","",VLOOKUP($A45,agregado!$D:$AA,K$55,0)),"")</f>
        <v/>
      </c>
      <c r="L45" s="435" t="str">
        <f>IFERROR(IF('1_geral'!$D$4="","",VLOOKUP($A45,agregado!$D:$AA,L$55,0)),"")</f>
        <v/>
      </c>
      <c r="M45" s="435" t="str">
        <f>IFERROR(IF('1_geral'!$D$4="","",VLOOKUP($A45,agregado!$D:$AA,M$55,0)),"")</f>
        <v/>
      </c>
      <c r="N45" s="435" t="str">
        <f>IFERROR(IF('1_geral'!$D$4="","",VLOOKUP($A45,agregado!$D:$AA,N$55,0)),"")</f>
        <v/>
      </c>
      <c r="O45" s="435" t="str">
        <f>IFERROR(IF('1_geral'!$D$4="","",VLOOKUP($A45,agregado!$D:$AA,O$55,0)),"")</f>
        <v/>
      </c>
      <c r="P45" s="435" t="str">
        <f>IFERROR(IF('1_geral'!$D$4="","",VLOOKUP($A45,agregado!$D:$AA,P$55,0)),"")</f>
        <v/>
      </c>
      <c r="Q45" s="435" t="str">
        <f>IFERROR(IF('1_geral'!$D$4="","",VLOOKUP($A45,agregado!$D:$AA,Q$55,0)),"")</f>
        <v/>
      </c>
      <c r="R45" s="435" t="str">
        <f>IFERROR(IF('1_geral'!$D$4="","",VLOOKUP($A45,agregado!$D:$AA,R$55,0)),"")</f>
        <v/>
      </c>
      <c r="S45" s="435" t="str">
        <f>IFERROR(IF('1_geral'!$D$4="","",VLOOKUP($A45,agregado!$D:$AA,S$55,0)),"")</f>
        <v/>
      </c>
      <c r="T45" s="435" t="str">
        <f>IFERROR(IF('1_geral'!$D$4="","",VLOOKUP($A45,agregado!$D:$AA,T$55,0)),"")</f>
        <v/>
      </c>
      <c r="U45" s="435" t="str">
        <f>IFERROR(IF('1_geral'!$D$4="","",VLOOKUP($A45,agregado!$D:$AA,U$55,0)),"")</f>
        <v/>
      </c>
    </row>
    <row r="46" spans="1:21" ht="15" customHeight="1" x14ac:dyDescent="0.25">
      <c r="A46" s="418">
        <v>42</v>
      </c>
      <c r="B46" s="430" t="str">
        <f>IFERROR(IF('1_geral'!$D$4="","",VLOOKUP($A46,agregado!$D:$AA,B$55,0)),"")</f>
        <v/>
      </c>
      <c r="C46" s="430" t="str">
        <f>IFERROR(IF('1_geral'!$D$4="","",VLOOKUP($A46,agregado!$D:$AA,C$55,0)),"")</f>
        <v/>
      </c>
      <c r="D46" s="431" t="str">
        <f>IFERROR(IF('1_geral'!$D$4="","",VLOOKUP($A46,agregado!$D:$AA,D$55,0)),"")</f>
        <v/>
      </c>
      <c r="E46" s="430" t="str">
        <f>IFERROR(IF('1_geral'!$D$4="","",VLOOKUP($A46,agregado!$D:$AA,E$55,0)),"")</f>
        <v/>
      </c>
      <c r="F46" s="456" t="str">
        <f>IFERROR(IF('1_geral'!$D$4="","",VLOOKUP($A46,agregado!$D:$AA,F$55,0)),"")</f>
        <v/>
      </c>
      <c r="G46" s="456" t="str">
        <f>IFERROR(IF('1_geral'!$D$4="","",VLOOKUP($A46,agregado!$D:$AA,G$55,0)),"")</f>
        <v/>
      </c>
      <c r="H46" s="456" t="str">
        <f>IFERROR(IF('1_geral'!$D$4="","",VLOOKUP($A46,agregado!$D:$AA,H$55,0)),"")</f>
        <v/>
      </c>
      <c r="I46" s="432" t="str">
        <f>IFERROR(IF('1_geral'!$D$4="","",VLOOKUP($A46,agregado!$D:$AA,I$55,0)),"")</f>
        <v/>
      </c>
      <c r="J46" s="432" t="str">
        <f>IFERROR(IF('1_geral'!$D$4="","",VLOOKUP($A46,agregado!$D:$AA,J$55,0)),"")</f>
        <v/>
      </c>
      <c r="K46" s="432" t="str">
        <f>IFERROR(IF('1_geral'!$D$4="","",VLOOKUP($A46,agregado!$D:$AA,K$55,0)),"")</f>
        <v/>
      </c>
      <c r="L46" s="432" t="str">
        <f>IFERROR(IF('1_geral'!$D$4="","",VLOOKUP($A46,agregado!$D:$AA,L$55,0)),"")</f>
        <v/>
      </c>
      <c r="M46" s="432" t="str">
        <f>IFERROR(IF('1_geral'!$D$4="","",VLOOKUP($A46,agregado!$D:$AA,M$55,0)),"")</f>
        <v/>
      </c>
      <c r="N46" s="432" t="str">
        <f>IFERROR(IF('1_geral'!$D$4="","",VLOOKUP($A46,agregado!$D:$AA,N$55,0)),"")</f>
        <v/>
      </c>
      <c r="O46" s="432" t="str">
        <f>IFERROR(IF('1_geral'!$D$4="","",VLOOKUP($A46,agregado!$D:$AA,O$55,0)),"")</f>
        <v/>
      </c>
      <c r="P46" s="432" t="str">
        <f>IFERROR(IF('1_geral'!$D$4="","",VLOOKUP($A46,agregado!$D:$AA,P$55,0)),"")</f>
        <v/>
      </c>
      <c r="Q46" s="432" t="str">
        <f>IFERROR(IF('1_geral'!$D$4="","",VLOOKUP($A46,agregado!$D:$AA,Q$55,0)),"")</f>
        <v/>
      </c>
      <c r="R46" s="432" t="str">
        <f>IFERROR(IF('1_geral'!$D$4="","",VLOOKUP($A46,agregado!$D:$AA,R$55,0)),"")</f>
        <v/>
      </c>
      <c r="S46" s="432" t="str">
        <f>IFERROR(IF('1_geral'!$D$4="","",VLOOKUP($A46,agregado!$D:$AA,S$55,0)),"")</f>
        <v/>
      </c>
      <c r="T46" s="432" t="str">
        <f>IFERROR(IF('1_geral'!$D$4="","",VLOOKUP($A46,agregado!$D:$AA,T$55,0)),"")</f>
        <v/>
      </c>
      <c r="U46" s="432" t="str">
        <f>IFERROR(IF('1_geral'!$D$4="","",VLOOKUP($A46,agregado!$D:$AA,U$55,0)),"")</f>
        <v/>
      </c>
    </row>
    <row r="47" spans="1:21" ht="15" customHeight="1" x14ac:dyDescent="0.25">
      <c r="A47" s="417">
        <v>43</v>
      </c>
      <c r="B47" s="433" t="str">
        <f>IFERROR(IF('1_geral'!$D$4="","",VLOOKUP($A47,agregado!$D:$AA,B$55,0)),"")</f>
        <v/>
      </c>
      <c r="C47" s="433" t="str">
        <f>IFERROR(IF('1_geral'!$D$4="","",VLOOKUP($A47,agregado!$D:$AA,C$55,0)),"")</f>
        <v/>
      </c>
      <c r="D47" s="434" t="str">
        <f>IFERROR(IF('1_geral'!$D$4="","",VLOOKUP($A47,agregado!$D:$AA,D$55,0)),"")</f>
        <v/>
      </c>
      <c r="E47" s="433" t="str">
        <f>IFERROR(IF('1_geral'!$D$4="","",VLOOKUP($A47,agregado!$D:$AA,E$55,0)),"")</f>
        <v/>
      </c>
      <c r="F47" s="457" t="str">
        <f>IFERROR(IF('1_geral'!$D$4="","",VLOOKUP($A47,agregado!$D:$AA,F$55,0)),"")</f>
        <v/>
      </c>
      <c r="G47" s="457" t="str">
        <f>IFERROR(IF('1_geral'!$D$4="","",VLOOKUP($A47,agregado!$D:$AA,G$55,0)),"")</f>
        <v/>
      </c>
      <c r="H47" s="457" t="str">
        <f>IFERROR(IF('1_geral'!$D$4="","",VLOOKUP($A47,agregado!$D:$AA,H$55,0)),"")</f>
        <v/>
      </c>
      <c r="I47" s="435" t="str">
        <f>IFERROR(IF('1_geral'!$D$4="","",VLOOKUP($A47,agregado!$D:$AA,I$55,0)),"")</f>
        <v/>
      </c>
      <c r="J47" s="435" t="str">
        <f>IFERROR(IF('1_geral'!$D$4="","",VLOOKUP($A47,agregado!$D:$AA,J$55,0)),"")</f>
        <v/>
      </c>
      <c r="K47" s="435" t="str">
        <f>IFERROR(IF('1_geral'!$D$4="","",VLOOKUP($A47,agregado!$D:$AA,K$55,0)),"")</f>
        <v/>
      </c>
      <c r="L47" s="435" t="str">
        <f>IFERROR(IF('1_geral'!$D$4="","",VLOOKUP($A47,agregado!$D:$AA,L$55,0)),"")</f>
        <v/>
      </c>
      <c r="M47" s="435" t="str">
        <f>IFERROR(IF('1_geral'!$D$4="","",VLOOKUP($A47,agregado!$D:$AA,M$55,0)),"")</f>
        <v/>
      </c>
      <c r="N47" s="435" t="str">
        <f>IFERROR(IF('1_geral'!$D$4="","",VLOOKUP($A47,agregado!$D:$AA,N$55,0)),"")</f>
        <v/>
      </c>
      <c r="O47" s="435" t="str">
        <f>IFERROR(IF('1_geral'!$D$4="","",VLOOKUP($A47,agregado!$D:$AA,O$55,0)),"")</f>
        <v/>
      </c>
      <c r="P47" s="435" t="str">
        <f>IFERROR(IF('1_geral'!$D$4="","",VLOOKUP($A47,agregado!$D:$AA,P$55,0)),"")</f>
        <v/>
      </c>
      <c r="Q47" s="435" t="str">
        <f>IFERROR(IF('1_geral'!$D$4="","",VLOOKUP($A47,agregado!$D:$AA,Q$55,0)),"")</f>
        <v/>
      </c>
      <c r="R47" s="435" t="str">
        <f>IFERROR(IF('1_geral'!$D$4="","",VLOOKUP($A47,agregado!$D:$AA,R$55,0)),"")</f>
        <v/>
      </c>
      <c r="S47" s="435" t="str">
        <f>IFERROR(IF('1_geral'!$D$4="","",VLOOKUP($A47,agregado!$D:$AA,S$55,0)),"")</f>
        <v/>
      </c>
      <c r="T47" s="435" t="str">
        <f>IFERROR(IF('1_geral'!$D$4="","",VLOOKUP($A47,agregado!$D:$AA,T$55,0)),"")</f>
        <v/>
      </c>
      <c r="U47" s="435" t="str">
        <f>IFERROR(IF('1_geral'!$D$4="","",VLOOKUP($A47,agregado!$D:$AA,U$55,0)),"")</f>
        <v/>
      </c>
    </row>
    <row r="48" spans="1:21" ht="15" customHeight="1" x14ac:dyDescent="0.25">
      <c r="A48" s="418">
        <v>44</v>
      </c>
      <c r="B48" s="430" t="str">
        <f>IFERROR(IF('1_geral'!$D$4="","",VLOOKUP($A48,agregado!$D:$AA,B$55,0)),"")</f>
        <v/>
      </c>
      <c r="C48" s="430" t="str">
        <f>IFERROR(IF('1_geral'!$D$4="","",VLOOKUP($A48,agregado!$D:$AA,C$55,0)),"")</f>
        <v/>
      </c>
      <c r="D48" s="431" t="str">
        <f>IFERROR(IF('1_geral'!$D$4="","",VLOOKUP($A48,agregado!$D:$AA,D$55,0)),"")</f>
        <v/>
      </c>
      <c r="E48" s="430" t="str">
        <f>IFERROR(IF('1_geral'!$D$4="","",VLOOKUP($A48,agregado!$D:$AA,E$55,0)),"")</f>
        <v/>
      </c>
      <c r="F48" s="456" t="str">
        <f>IFERROR(IF('1_geral'!$D$4="","",VLOOKUP($A48,agregado!$D:$AA,F$55,0)),"")</f>
        <v/>
      </c>
      <c r="G48" s="456" t="str">
        <f>IFERROR(IF('1_geral'!$D$4="","",VLOOKUP($A48,agregado!$D:$AA,G$55,0)),"")</f>
        <v/>
      </c>
      <c r="H48" s="456" t="str">
        <f>IFERROR(IF('1_geral'!$D$4="","",VLOOKUP($A48,agregado!$D:$AA,H$55,0)),"")</f>
        <v/>
      </c>
      <c r="I48" s="432" t="str">
        <f>IFERROR(IF('1_geral'!$D$4="","",VLOOKUP($A48,agregado!$D:$AA,I$55,0)),"")</f>
        <v/>
      </c>
      <c r="J48" s="432" t="str">
        <f>IFERROR(IF('1_geral'!$D$4="","",VLOOKUP($A48,agregado!$D:$AA,J$55,0)),"")</f>
        <v/>
      </c>
      <c r="K48" s="432" t="str">
        <f>IFERROR(IF('1_geral'!$D$4="","",VLOOKUP($A48,agregado!$D:$AA,K$55,0)),"")</f>
        <v/>
      </c>
      <c r="L48" s="432" t="str">
        <f>IFERROR(IF('1_geral'!$D$4="","",VLOOKUP($A48,agregado!$D:$AA,L$55,0)),"")</f>
        <v/>
      </c>
      <c r="M48" s="432" t="str">
        <f>IFERROR(IF('1_geral'!$D$4="","",VLOOKUP($A48,agregado!$D:$AA,M$55,0)),"")</f>
        <v/>
      </c>
      <c r="N48" s="432" t="str">
        <f>IFERROR(IF('1_geral'!$D$4="","",VLOOKUP($A48,agregado!$D:$AA,N$55,0)),"")</f>
        <v/>
      </c>
      <c r="O48" s="432" t="str">
        <f>IFERROR(IF('1_geral'!$D$4="","",VLOOKUP($A48,agregado!$D:$AA,O$55,0)),"")</f>
        <v/>
      </c>
      <c r="P48" s="432" t="str">
        <f>IFERROR(IF('1_geral'!$D$4="","",VLOOKUP($A48,agregado!$D:$AA,P$55,0)),"")</f>
        <v/>
      </c>
      <c r="Q48" s="432" t="str">
        <f>IFERROR(IF('1_geral'!$D$4="","",VLOOKUP($A48,agregado!$D:$AA,Q$55,0)),"")</f>
        <v/>
      </c>
      <c r="R48" s="432" t="str">
        <f>IFERROR(IF('1_geral'!$D$4="","",VLOOKUP($A48,agregado!$D:$AA,R$55,0)),"")</f>
        <v/>
      </c>
      <c r="S48" s="432" t="str">
        <f>IFERROR(IF('1_geral'!$D$4="","",VLOOKUP($A48,agregado!$D:$AA,S$55,0)),"")</f>
        <v/>
      </c>
      <c r="T48" s="432" t="str">
        <f>IFERROR(IF('1_geral'!$D$4="","",VLOOKUP($A48,agregado!$D:$AA,T$55,0)),"")</f>
        <v/>
      </c>
      <c r="U48" s="432" t="str">
        <f>IFERROR(IF('1_geral'!$D$4="","",VLOOKUP($A48,agregado!$D:$AA,U$55,0)),"")</f>
        <v/>
      </c>
    </row>
    <row r="49" spans="1:21" ht="15" customHeight="1" x14ac:dyDescent="0.25">
      <c r="A49" s="417">
        <v>45</v>
      </c>
      <c r="B49" s="433" t="str">
        <f>IFERROR(IF('1_geral'!$D$4="","",VLOOKUP($A49,agregado!$D:$AA,B$55,0)),"")</f>
        <v/>
      </c>
      <c r="C49" s="433" t="str">
        <f>IFERROR(IF('1_geral'!$D$4="","",VLOOKUP($A49,agregado!$D:$AA,C$55,0)),"")</f>
        <v/>
      </c>
      <c r="D49" s="434" t="str">
        <f>IFERROR(IF('1_geral'!$D$4="","",VLOOKUP($A49,agregado!$D:$AA,D$55,0)),"")</f>
        <v/>
      </c>
      <c r="E49" s="433" t="str">
        <f>IFERROR(IF('1_geral'!$D$4="","",VLOOKUP($A49,agregado!$D:$AA,E$55,0)),"")</f>
        <v/>
      </c>
      <c r="F49" s="457" t="str">
        <f>IFERROR(IF('1_geral'!$D$4="","",VLOOKUP($A49,agregado!$D:$AA,F$55,0)),"")</f>
        <v/>
      </c>
      <c r="G49" s="457" t="str">
        <f>IFERROR(IF('1_geral'!$D$4="","",VLOOKUP($A49,agregado!$D:$AA,G$55,0)),"")</f>
        <v/>
      </c>
      <c r="H49" s="457" t="str">
        <f>IFERROR(IF('1_geral'!$D$4="","",VLOOKUP($A49,agregado!$D:$AA,H$55,0)),"")</f>
        <v/>
      </c>
      <c r="I49" s="435" t="str">
        <f>IFERROR(IF('1_geral'!$D$4="","",VLOOKUP($A49,agregado!$D:$AA,I$55,0)),"")</f>
        <v/>
      </c>
      <c r="J49" s="435" t="str">
        <f>IFERROR(IF('1_geral'!$D$4="","",VLOOKUP($A49,agregado!$D:$AA,J$55,0)),"")</f>
        <v/>
      </c>
      <c r="K49" s="435" t="str">
        <f>IFERROR(IF('1_geral'!$D$4="","",VLOOKUP($A49,agregado!$D:$AA,K$55,0)),"")</f>
        <v/>
      </c>
      <c r="L49" s="435" t="str">
        <f>IFERROR(IF('1_geral'!$D$4="","",VLOOKUP($A49,agregado!$D:$AA,L$55,0)),"")</f>
        <v/>
      </c>
      <c r="M49" s="435" t="str">
        <f>IFERROR(IF('1_geral'!$D$4="","",VLOOKUP($A49,agregado!$D:$AA,M$55,0)),"")</f>
        <v/>
      </c>
      <c r="N49" s="435" t="str">
        <f>IFERROR(IF('1_geral'!$D$4="","",VLOOKUP($A49,agregado!$D:$AA,N$55,0)),"")</f>
        <v/>
      </c>
      <c r="O49" s="435" t="str">
        <f>IFERROR(IF('1_geral'!$D$4="","",VLOOKUP($A49,agregado!$D:$AA,O$55,0)),"")</f>
        <v/>
      </c>
      <c r="P49" s="435" t="str">
        <f>IFERROR(IF('1_geral'!$D$4="","",VLOOKUP($A49,agregado!$D:$AA,P$55,0)),"")</f>
        <v/>
      </c>
      <c r="Q49" s="435" t="str">
        <f>IFERROR(IF('1_geral'!$D$4="","",VLOOKUP($A49,agregado!$D:$AA,Q$55,0)),"")</f>
        <v/>
      </c>
      <c r="R49" s="435" t="str">
        <f>IFERROR(IF('1_geral'!$D$4="","",VLOOKUP($A49,agregado!$D:$AA,R$55,0)),"")</f>
        <v/>
      </c>
      <c r="S49" s="435" t="str">
        <f>IFERROR(IF('1_geral'!$D$4="","",VLOOKUP($A49,agregado!$D:$AA,S$55,0)),"")</f>
        <v/>
      </c>
      <c r="T49" s="435" t="str">
        <f>IFERROR(IF('1_geral'!$D$4="","",VLOOKUP($A49,agregado!$D:$AA,T$55,0)),"")</f>
        <v/>
      </c>
      <c r="U49" s="435" t="str">
        <f>IFERROR(IF('1_geral'!$D$4="","",VLOOKUP($A49,agregado!$D:$AA,U$55,0)),"")</f>
        <v/>
      </c>
    </row>
    <row r="50" spans="1:21" ht="15" customHeight="1" x14ac:dyDescent="0.25">
      <c r="A50" s="418">
        <v>46</v>
      </c>
      <c r="B50" s="430" t="str">
        <f>IFERROR(IF('1_geral'!$D$4="","",VLOOKUP($A50,agregado!$D:$AA,B$55,0)),"")</f>
        <v/>
      </c>
      <c r="C50" s="430" t="str">
        <f>IFERROR(IF('1_geral'!$D$4="","",VLOOKUP($A50,agregado!$D:$AA,C$55,0)),"")</f>
        <v/>
      </c>
      <c r="D50" s="431" t="str">
        <f>IFERROR(IF('1_geral'!$D$4="","",VLOOKUP($A50,agregado!$D:$AA,D$55,0)),"")</f>
        <v/>
      </c>
      <c r="E50" s="430" t="str">
        <f>IFERROR(IF('1_geral'!$D$4="","",VLOOKUP($A50,agregado!$D:$AA,E$55,0)),"")</f>
        <v/>
      </c>
      <c r="F50" s="456" t="str">
        <f>IFERROR(IF('1_geral'!$D$4="","",VLOOKUP($A50,agregado!$D:$AA,F$55,0)),"")</f>
        <v/>
      </c>
      <c r="G50" s="456" t="str">
        <f>IFERROR(IF('1_geral'!$D$4="","",VLOOKUP($A50,agregado!$D:$AA,G$55,0)),"")</f>
        <v/>
      </c>
      <c r="H50" s="456" t="str">
        <f>IFERROR(IF('1_geral'!$D$4="","",VLOOKUP($A50,agregado!$D:$AA,H$55,0)),"")</f>
        <v/>
      </c>
      <c r="I50" s="432" t="str">
        <f>IFERROR(IF('1_geral'!$D$4="","",VLOOKUP($A50,agregado!$D:$AA,I$55,0)),"")</f>
        <v/>
      </c>
      <c r="J50" s="432" t="str">
        <f>IFERROR(IF('1_geral'!$D$4="","",VLOOKUP($A50,agregado!$D:$AA,J$55,0)),"")</f>
        <v/>
      </c>
      <c r="K50" s="432" t="str">
        <f>IFERROR(IF('1_geral'!$D$4="","",VLOOKUP($A50,agregado!$D:$AA,K$55,0)),"")</f>
        <v/>
      </c>
      <c r="L50" s="432" t="str">
        <f>IFERROR(IF('1_geral'!$D$4="","",VLOOKUP($A50,agregado!$D:$AA,L$55,0)),"")</f>
        <v/>
      </c>
      <c r="M50" s="432" t="str">
        <f>IFERROR(IF('1_geral'!$D$4="","",VLOOKUP($A50,agregado!$D:$AA,M$55,0)),"")</f>
        <v/>
      </c>
      <c r="N50" s="432" t="str">
        <f>IFERROR(IF('1_geral'!$D$4="","",VLOOKUP($A50,agregado!$D:$AA,N$55,0)),"")</f>
        <v/>
      </c>
      <c r="O50" s="432" t="str">
        <f>IFERROR(IF('1_geral'!$D$4="","",VLOOKUP($A50,agregado!$D:$AA,O$55,0)),"")</f>
        <v/>
      </c>
      <c r="P50" s="432" t="str">
        <f>IFERROR(IF('1_geral'!$D$4="","",VLOOKUP($A50,agregado!$D:$AA,P$55,0)),"")</f>
        <v/>
      </c>
      <c r="Q50" s="432" t="str">
        <f>IFERROR(IF('1_geral'!$D$4="","",VLOOKUP($A50,agregado!$D:$AA,Q$55,0)),"")</f>
        <v/>
      </c>
      <c r="R50" s="432" t="str">
        <f>IFERROR(IF('1_geral'!$D$4="","",VLOOKUP($A50,agregado!$D:$AA,R$55,0)),"")</f>
        <v/>
      </c>
      <c r="S50" s="432" t="str">
        <f>IFERROR(IF('1_geral'!$D$4="","",VLOOKUP($A50,agregado!$D:$AA,S$55,0)),"")</f>
        <v/>
      </c>
      <c r="T50" s="432" t="str">
        <f>IFERROR(IF('1_geral'!$D$4="","",VLOOKUP($A50,agregado!$D:$AA,T$55,0)),"")</f>
        <v/>
      </c>
      <c r="U50" s="432" t="str">
        <f>IFERROR(IF('1_geral'!$D$4="","",VLOOKUP($A50,agregado!$D:$AA,U$55,0)),"")</f>
        <v/>
      </c>
    </row>
    <row r="51" spans="1:21" ht="15" customHeight="1" x14ac:dyDescent="0.25">
      <c r="A51" s="417">
        <v>47</v>
      </c>
      <c r="B51" s="433" t="str">
        <f>IFERROR(IF('1_geral'!$D$4="","",VLOOKUP($A51,agregado!$D:$AA,B$55,0)),"")</f>
        <v/>
      </c>
      <c r="C51" s="433" t="str">
        <f>IFERROR(IF('1_geral'!$D$4="","",VLOOKUP($A51,agregado!$D:$AA,C$55,0)),"")</f>
        <v/>
      </c>
      <c r="D51" s="434" t="str">
        <f>IFERROR(IF('1_geral'!$D$4="","",VLOOKUP($A51,agregado!$D:$AA,D$55,0)),"")</f>
        <v/>
      </c>
      <c r="E51" s="433" t="str">
        <f>IFERROR(IF('1_geral'!$D$4="","",VLOOKUP($A51,agregado!$D:$AA,E$55,0)),"")</f>
        <v/>
      </c>
      <c r="F51" s="457" t="str">
        <f>IFERROR(IF('1_geral'!$D$4="","",VLOOKUP($A51,agregado!$D:$AA,F$55,0)),"")</f>
        <v/>
      </c>
      <c r="G51" s="457" t="str">
        <f>IFERROR(IF('1_geral'!$D$4="","",VLOOKUP($A51,agregado!$D:$AA,G$55,0)),"")</f>
        <v/>
      </c>
      <c r="H51" s="457" t="str">
        <f>IFERROR(IF('1_geral'!$D$4="","",VLOOKUP($A51,agregado!$D:$AA,H$55,0)),"")</f>
        <v/>
      </c>
      <c r="I51" s="435" t="str">
        <f>IFERROR(IF('1_geral'!$D$4="","",VLOOKUP($A51,agregado!$D:$AA,I$55,0)),"")</f>
        <v/>
      </c>
      <c r="J51" s="435" t="str">
        <f>IFERROR(IF('1_geral'!$D$4="","",VLOOKUP($A51,agregado!$D:$AA,J$55,0)),"")</f>
        <v/>
      </c>
      <c r="K51" s="435" t="str">
        <f>IFERROR(IF('1_geral'!$D$4="","",VLOOKUP($A51,agregado!$D:$AA,K$55,0)),"")</f>
        <v/>
      </c>
      <c r="L51" s="435" t="str">
        <f>IFERROR(IF('1_geral'!$D$4="","",VLOOKUP($A51,agregado!$D:$AA,L$55,0)),"")</f>
        <v/>
      </c>
      <c r="M51" s="435" t="str">
        <f>IFERROR(IF('1_geral'!$D$4="","",VLOOKUP($A51,agregado!$D:$AA,M$55,0)),"")</f>
        <v/>
      </c>
      <c r="N51" s="435" t="str">
        <f>IFERROR(IF('1_geral'!$D$4="","",VLOOKUP($A51,agregado!$D:$AA,N$55,0)),"")</f>
        <v/>
      </c>
      <c r="O51" s="435" t="str">
        <f>IFERROR(IF('1_geral'!$D$4="","",VLOOKUP($A51,agregado!$D:$AA,O$55,0)),"")</f>
        <v/>
      </c>
      <c r="P51" s="435" t="str">
        <f>IFERROR(IF('1_geral'!$D$4="","",VLOOKUP($A51,agregado!$D:$AA,P$55,0)),"")</f>
        <v/>
      </c>
      <c r="Q51" s="435" t="str">
        <f>IFERROR(IF('1_geral'!$D$4="","",VLOOKUP($A51,agregado!$D:$AA,Q$55,0)),"")</f>
        <v/>
      </c>
      <c r="R51" s="435" t="str">
        <f>IFERROR(IF('1_geral'!$D$4="","",VLOOKUP($A51,agregado!$D:$AA,R$55,0)),"")</f>
        <v/>
      </c>
      <c r="S51" s="435" t="str">
        <f>IFERROR(IF('1_geral'!$D$4="","",VLOOKUP($A51,agregado!$D:$AA,S$55,0)),"")</f>
        <v/>
      </c>
      <c r="T51" s="435" t="str">
        <f>IFERROR(IF('1_geral'!$D$4="","",VLOOKUP($A51,agregado!$D:$AA,T$55,0)),"")</f>
        <v/>
      </c>
      <c r="U51" s="435" t="str">
        <f>IFERROR(IF('1_geral'!$D$4="","",VLOOKUP($A51,agregado!$D:$AA,U$55,0)),"")</f>
        <v/>
      </c>
    </row>
    <row r="52" spans="1:21" ht="15" customHeight="1" x14ac:dyDescent="0.25">
      <c r="A52" s="418">
        <v>48</v>
      </c>
      <c r="B52" s="430" t="str">
        <f>IFERROR(IF('1_geral'!$D$4="","",VLOOKUP($A52,agregado!$D:$AA,B$55,0)),"")</f>
        <v/>
      </c>
      <c r="C52" s="430" t="str">
        <f>IFERROR(IF('1_geral'!$D$4="","",VLOOKUP($A52,agregado!$D:$AA,C$55,0)),"")</f>
        <v/>
      </c>
      <c r="D52" s="431" t="str">
        <f>IFERROR(IF('1_geral'!$D$4="","",VLOOKUP($A52,agregado!$D:$AA,D$55,0)),"")</f>
        <v/>
      </c>
      <c r="E52" s="430" t="str">
        <f>IFERROR(IF('1_geral'!$D$4="","",VLOOKUP($A52,agregado!$D:$AA,E$55,0)),"")</f>
        <v/>
      </c>
      <c r="F52" s="456" t="str">
        <f>IFERROR(IF('1_geral'!$D$4="","",VLOOKUP($A52,agregado!$D:$AA,F$55,0)),"")</f>
        <v/>
      </c>
      <c r="G52" s="456" t="str">
        <f>IFERROR(IF('1_geral'!$D$4="","",VLOOKUP($A52,agregado!$D:$AA,G$55,0)),"")</f>
        <v/>
      </c>
      <c r="H52" s="456" t="str">
        <f>IFERROR(IF('1_geral'!$D$4="","",VLOOKUP($A52,agregado!$D:$AA,H$55,0)),"")</f>
        <v/>
      </c>
      <c r="I52" s="432" t="str">
        <f>IFERROR(IF('1_geral'!$D$4="","",VLOOKUP($A52,agregado!$D:$AA,I$55,0)),"")</f>
        <v/>
      </c>
      <c r="J52" s="432" t="str">
        <f>IFERROR(IF('1_geral'!$D$4="","",VLOOKUP($A52,agregado!$D:$AA,J$55,0)),"")</f>
        <v/>
      </c>
      <c r="K52" s="432" t="str">
        <f>IFERROR(IF('1_geral'!$D$4="","",VLOOKUP($A52,agregado!$D:$AA,K$55,0)),"")</f>
        <v/>
      </c>
      <c r="L52" s="432" t="str">
        <f>IFERROR(IF('1_geral'!$D$4="","",VLOOKUP($A52,agregado!$D:$AA,L$55,0)),"")</f>
        <v/>
      </c>
      <c r="M52" s="432" t="str">
        <f>IFERROR(IF('1_geral'!$D$4="","",VLOOKUP($A52,agregado!$D:$AA,M$55,0)),"")</f>
        <v/>
      </c>
      <c r="N52" s="432" t="str">
        <f>IFERROR(IF('1_geral'!$D$4="","",VLOOKUP($A52,agregado!$D:$AA,N$55,0)),"")</f>
        <v/>
      </c>
      <c r="O52" s="432" t="str">
        <f>IFERROR(IF('1_geral'!$D$4="","",VLOOKUP($A52,agregado!$D:$AA,O$55,0)),"")</f>
        <v/>
      </c>
      <c r="P52" s="432" t="str">
        <f>IFERROR(IF('1_geral'!$D$4="","",VLOOKUP($A52,agregado!$D:$AA,P$55,0)),"")</f>
        <v/>
      </c>
      <c r="Q52" s="432" t="str">
        <f>IFERROR(IF('1_geral'!$D$4="","",VLOOKUP($A52,agregado!$D:$AA,Q$55,0)),"")</f>
        <v/>
      </c>
      <c r="R52" s="432" t="str">
        <f>IFERROR(IF('1_geral'!$D$4="","",VLOOKUP($A52,agregado!$D:$AA,R$55,0)),"")</f>
        <v/>
      </c>
      <c r="S52" s="432" t="str">
        <f>IFERROR(IF('1_geral'!$D$4="","",VLOOKUP($A52,agregado!$D:$AA,S$55,0)),"")</f>
        <v/>
      </c>
      <c r="T52" s="432" t="str">
        <f>IFERROR(IF('1_geral'!$D$4="","",VLOOKUP($A52,agregado!$D:$AA,T$55,0)),"")</f>
        <v/>
      </c>
      <c r="U52" s="432" t="str">
        <f>IFERROR(IF('1_geral'!$D$4="","",VLOOKUP($A52,agregado!$D:$AA,U$55,0)),"")</f>
        <v/>
      </c>
    </row>
    <row r="53" spans="1:21" ht="15" customHeight="1" x14ac:dyDescent="0.25">
      <c r="A53" s="417">
        <v>49</v>
      </c>
      <c r="B53" s="433" t="str">
        <f>IFERROR(IF('1_geral'!$D$4="","",VLOOKUP($A53,agregado!$D:$AA,B$55,0)),"")</f>
        <v/>
      </c>
      <c r="C53" s="433" t="str">
        <f>IFERROR(IF('1_geral'!$D$4="","",VLOOKUP($A53,agregado!$D:$AA,C$55,0)),"")</f>
        <v/>
      </c>
      <c r="D53" s="434" t="str">
        <f>IFERROR(IF('1_geral'!$D$4="","",VLOOKUP($A53,agregado!$D:$AA,D$55,0)),"")</f>
        <v/>
      </c>
      <c r="E53" s="433" t="str">
        <f>IFERROR(IF('1_geral'!$D$4="","",VLOOKUP($A53,agregado!$D:$AA,E$55,0)),"")</f>
        <v/>
      </c>
      <c r="F53" s="457" t="str">
        <f>IFERROR(IF('1_geral'!$D$4="","",VLOOKUP($A53,agregado!$D:$AA,F$55,0)),"")</f>
        <v/>
      </c>
      <c r="G53" s="457" t="str">
        <f>IFERROR(IF('1_geral'!$D$4="","",VLOOKUP($A53,agregado!$D:$AA,G$55,0)),"")</f>
        <v/>
      </c>
      <c r="H53" s="457" t="str">
        <f>IFERROR(IF('1_geral'!$D$4="","",VLOOKUP($A53,agregado!$D:$AA,H$55,0)),"")</f>
        <v/>
      </c>
      <c r="I53" s="435" t="str">
        <f>IFERROR(IF('1_geral'!$D$4="","",VLOOKUP($A53,agregado!$D:$AA,I$55,0)),"")</f>
        <v/>
      </c>
      <c r="J53" s="435" t="str">
        <f>IFERROR(IF('1_geral'!$D$4="","",VLOOKUP($A53,agregado!$D:$AA,J$55,0)),"")</f>
        <v/>
      </c>
      <c r="K53" s="435" t="str">
        <f>IFERROR(IF('1_geral'!$D$4="","",VLOOKUP($A53,agregado!$D:$AA,K$55,0)),"")</f>
        <v/>
      </c>
      <c r="L53" s="435" t="str">
        <f>IFERROR(IF('1_geral'!$D$4="","",VLOOKUP($A53,agregado!$D:$AA,L$55,0)),"")</f>
        <v/>
      </c>
      <c r="M53" s="435" t="str">
        <f>IFERROR(IF('1_geral'!$D$4="","",VLOOKUP($A53,agregado!$D:$AA,M$55,0)),"")</f>
        <v/>
      </c>
      <c r="N53" s="435" t="str">
        <f>IFERROR(IF('1_geral'!$D$4="","",VLOOKUP($A53,agregado!$D:$AA,N$55,0)),"")</f>
        <v/>
      </c>
      <c r="O53" s="435" t="str">
        <f>IFERROR(IF('1_geral'!$D$4="","",VLOOKUP($A53,agregado!$D:$AA,O$55,0)),"")</f>
        <v/>
      </c>
      <c r="P53" s="435" t="str">
        <f>IFERROR(IF('1_geral'!$D$4="","",VLOOKUP($A53,agregado!$D:$AA,P$55,0)),"")</f>
        <v/>
      </c>
      <c r="Q53" s="435" t="str">
        <f>IFERROR(IF('1_geral'!$D$4="","",VLOOKUP($A53,agregado!$D:$AA,Q$55,0)),"")</f>
        <v/>
      </c>
      <c r="R53" s="435" t="str">
        <f>IFERROR(IF('1_geral'!$D$4="","",VLOOKUP($A53,agregado!$D:$AA,R$55,0)),"")</f>
        <v/>
      </c>
      <c r="S53" s="435" t="str">
        <f>IFERROR(IF('1_geral'!$D$4="","",VLOOKUP($A53,agregado!$D:$AA,S$55,0)),"")</f>
        <v/>
      </c>
      <c r="T53" s="435" t="str">
        <f>IFERROR(IF('1_geral'!$D$4="","",VLOOKUP($A53,agregado!$D:$AA,T$55,0)),"")</f>
        <v/>
      </c>
      <c r="U53" s="435" t="str">
        <f>IFERROR(IF('1_geral'!$D$4="","",VLOOKUP($A53,agregado!$D:$AA,U$55,0)),"")</f>
        <v/>
      </c>
    </row>
    <row r="54" spans="1:21" ht="15" customHeight="1" x14ac:dyDescent="0.25">
      <c r="A54" s="419">
        <v>50</v>
      </c>
      <c r="B54" s="436" t="str">
        <f>IFERROR(IF('1_geral'!$D$4="","",VLOOKUP($A54,agregado!$D:$AA,B$55,0)),"")</f>
        <v/>
      </c>
      <c r="C54" s="436" t="str">
        <f>IFERROR(IF('1_geral'!$D$4="","",VLOOKUP($A54,agregado!$D:$AA,C$55,0)),"")</f>
        <v/>
      </c>
      <c r="D54" s="437" t="str">
        <f>IFERROR(IF('1_geral'!$D$4="","",VLOOKUP($A54,agregado!$D:$AA,D$55,0)),"")</f>
        <v/>
      </c>
      <c r="E54" s="436" t="str">
        <f>IFERROR(IF('1_geral'!$D$4="","",VLOOKUP($A54,agregado!$D:$AA,E$55,0)),"")</f>
        <v/>
      </c>
      <c r="F54" s="458" t="str">
        <f>IFERROR(IF('1_geral'!$D$4="","",VLOOKUP($A54,agregado!$D:$AA,F$55,0)),"")</f>
        <v/>
      </c>
      <c r="G54" s="458" t="str">
        <f>IFERROR(IF('1_geral'!$D$4="","",VLOOKUP($A54,agregado!$D:$AA,G$55,0)),"")</f>
        <v/>
      </c>
      <c r="H54" s="458" t="str">
        <f>IFERROR(IF('1_geral'!$D$4="","",VLOOKUP($A54,agregado!$D:$AA,H$55,0)),"")</f>
        <v/>
      </c>
      <c r="I54" s="438" t="str">
        <f>IFERROR(IF('1_geral'!$D$4="","",VLOOKUP($A54,agregado!$D:$AA,I$55,0)),"")</f>
        <v/>
      </c>
      <c r="J54" s="438" t="str">
        <f>IFERROR(IF('1_geral'!$D$4="","",VLOOKUP($A54,agregado!$D:$AA,J$55,0)),"")</f>
        <v/>
      </c>
      <c r="K54" s="438" t="str">
        <f>IFERROR(IF('1_geral'!$D$4="","",VLOOKUP($A54,agregado!$D:$AA,K$55,0)),"")</f>
        <v/>
      </c>
      <c r="L54" s="438" t="str">
        <f>IFERROR(IF('1_geral'!$D$4="","",VLOOKUP($A54,agregado!$D:$AA,L$55,0)),"")</f>
        <v/>
      </c>
      <c r="M54" s="438" t="str">
        <f>IFERROR(IF('1_geral'!$D$4="","",VLOOKUP($A54,agregado!$D:$AA,M$55,0)),"")</f>
        <v/>
      </c>
      <c r="N54" s="438" t="str">
        <f>IFERROR(IF('1_geral'!$D$4="","",VLOOKUP($A54,agregado!$D:$AA,N$55,0)),"")</f>
        <v/>
      </c>
      <c r="O54" s="438" t="str">
        <f>IFERROR(IF('1_geral'!$D$4="","",VLOOKUP($A54,agregado!$D:$AA,O$55,0)),"")</f>
        <v/>
      </c>
      <c r="P54" s="438" t="str">
        <f>IFERROR(IF('1_geral'!$D$4="","",VLOOKUP($A54,agregado!$D:$AA,P$55,0)),"")</f>
        <v/>
      </c>
      <c r="Q54" s="438" t="str">
        <f>IFERROR(IF('1_geral'!$D$4="","",VLOOKUP($A54,agregado!$D:$AA,Q$55,0)),"")</f>
        <v/>
      </c>
      <c r="R54" s="438" t="str">
        <f>IFERROR(IF('1_geral'!$D$4="","",VLOOKUP($A54,agregado!$D:$AA,R$55,0)),"")</f>
        <v/>
      </c>
      <c r="S54" s="438" t="str">
        <f>IFERROR(IF('1_geral'!$D$4="","",VLOOKUP($A54,agregado!$D:$AA,S$55,0)),"")</f>
        <v/>
      </c>
      <c r="T54" s="438" t="str">
        <f>IFERROR(IF('1_geral'!$D$4="","",VLOOKUP($A54,agregado!$D:$AA,T$55,0)),"")</f>
        <v/>
      </c>
      <c r="U54" s="438" t="str">
        <f>IFERROR(IF('1_geral'!$D$4="","",VLOOKUP($A54,agregado!$D:$AA,U$55,0)),"")</f>
        <v/>
      </c>
    </row>
    <row r="55" spans="1:21" ht="15" customHeight="1" x14ac:dyDescent="0.25">
      <c r="B55" s="426">
        <v>5</v>
      </c>
      <c r="C55" s="426">
        <v>6</v>
      </c>
      <c r="D55" s="426">
        <v>7</v>
      </c>
      <c r="E55" s="426">
        <v>8</v>
      </c>
      <c r="F55" s="459">
        <v>9</v>
      </c>
      <c r="G55" s="459">
        <v>10</v>
      </c>
      <c r="H55" s="459">
        <v>11</v>
      </c>
      <c r="I55" s="426">
        <v>12</v>
      </c>
      <c r="J55" s="426">
        <v>13</v>
      </c>
      <c r="K55" s="426">
        <v>14</v>
      </c>
      <c r="L55" s="426">
        <v>15</v>
      </c>
      <c r="M55" s="426">
        <v>16</v>
      </c>
      <c r="N55" s="426">
        <v>17</v>
      </c>
      <c r="O55" s="426">
        <v>18</v>
      </c>
      <c r="P55" s="426">
        <v>19</v>
      </c>
      <c r="Q55" s="426">
        <v>20</v>
      </c>
      <c r="R55" s="426">
        <v>21</v>
      </c>
      <c r="S55" s="426">
        <v>22</v>
      </c>
      <c r="T55" s="426">
        <v>23</v>
      </c>
      <c r="U55" s="426">
        <v>24</v>
      </c>
    </row>
  </sheetData>
  <sheetProtection password="CF88" sheet="1" selectLockedCells="1"/>
  <mergeCells count="7">
    <mergeCell ref="I1:I3"/>
    <mergeCell ref="F2:H2"/>
    <mergeCell ref="F1:H1"/>
    <mergeCell ref="F3:H3"/>
    <mergeCell ref="A1:E1"/>
    <mergeCell ref="A2:E2"/>
    <mergeCell ref="A3:E3"/>
  </mergeCells>
  <pageMargins left="0.7" right="0.7" top="0.75" bottom="0.75" header="0.3" footer="0.3"/>
  <pageSetup paperSize="0" orientation="portrait" horizontalDpi="0" verticalDpi="0" copies="0"/>
  <ignoredErrors>
    <ignoredError sqref="B5:U54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/>
  <dimension ref="B2:K32"/>
  <sheetViews>
    <sheetView zoomScale="70" zoomScaleNormal="70" workbookViewId="0">
      <selection activeCell="M13" sqref="M13"/>
    </sheetView>
  </sheetViews>
  <sheetFormatPr defaultRowHeight="15" customHeight="1" x14ac:dyDescent="0.25"/>
  <cols>
    <col min="1" max="1" width="9.140625" style="1"/>
    <col min="2" max="2" width="8.140625" style="27" customWidth="1"/>
    <col min="3" max="3" width="4.7109375" style="1" customWidth="1"/>
    <col min="4" max="4" width="18.7109375" style="139" customWidth="1"/>
    <col min="5" max="8" width="10.7109375" style="139" customWidth="1"/>
    <col min="9" max="16384" width="9.140625" style="1"/>
  </cols>
  <sheetData>
    <row r="2" spans="3:11" ht="15" customHeight="1" x14ac:dyDescent="0.25">
      <c r="C2" s="142" t="s">
        <v>248</v>
      </c>
      <c r="D2" s="386" t="s">
        <v>1878</v>
      </c>
      <c r="E2" s="289" t="s">
        <v>251</v>
      </c>
      <c r="F2" s="288" t="s">
        <v>255</v>
      </c>
      <c r="I2" s="142" t="s">
        <v>248</v>
      </c>
      <c r="J2" s="387" t="s">
        <v>3434</v>
      </c>
      <c r="K2" s="37" t="s">
        <v>3486</v>
      </c>
    </row>
    <row r="3" spans="3:11" ht="15" customHeight="1" x14ac:dyDescent="0.25">
      <c r="C3" s="143"/>
      <c r="D3" s="144" t="s">
        <v>0</v>
      </c>
      <c r="E3" s="145" t="s">
        <v>252</v>
      </c>
      <c r="F3" s="230" t="str">
        <f>IF(50-COUNTIF('1_geral'!$D$10:$D$59,"")=50-COUNTIF('1_geral'!$B$10:$B$59,""),"OK",IF(50-COUNTIF('1_geral'!$D$10:$D$59,"")&gt;50-COUNTIF('1_geral'!$B$10:$B$59,""),"Faltando","OK"))</f>
        <v>OK</v>
      </c>
      <c r="G3" s="148"/>
      <c r="H3" s="148"/>
      <c r="I3" s="592" t="s">
        <v>1707</v>
      </c>
      <c r="J3" s="298" t="s">
        <v>1677</v>
      </c>
      <c r="K3" s="227" t="str">
        <f>IF(ISERROR('3_pessoal'!M10+'3_pessoal'!M11+'3_pessoal'!M12+'3_pessoal'!M13+'3_pessoal'!M14+'3_pessoal'!M15+'3_pessoal'!M16+'3_pessoal'!M17+'3_pessoal'!M18+'3_pessoal'!M19+'3_pessoal'!M20+'3_pessoal'!M21+'3_pessoal'!M22+'3_pessoal'!M23+'3_pessoal'!M24+'3_pessoal'!M25+'3_pessoal'!M26+'3_pessoal'!M27+'3_pessoal'!M28+'3_pessoal'!M29+'3_pessoal'!M30+'3_pessoal'!M31+'3_pessoal'!M32+'3_pessoal'!M33+'3_pessoal'!M34+'3_pessoal'!M35+'3_pessoal'!M36+'3_pessoal'!M37+'3_pessoal'!M38+'3_pessoal'!M39+'3_pessoal'!M40+'3_pessoal'!M41+'3_pessoal'!M42+'3_pessoal'!M43+'3_pessoal'!M44+'3_pessoal'!M45+'3_pessoal'!M46+'3_pessoal'!M47+'3_pessoal'!M48+'3_pessoal'!M49+'3_pessoal'!M50+'3_pessoal'!M51+'3_pessoal'!M52+'3_pessoal'!M53+'3_pessoal'!M54+'3_pessoal'!M55+'3_pessoal'!M56+'3_pessoal'!M57+'3_pessoal'!M58+'3_pessoal'!M59+'3_pessoal'!O10+'3_pessoal'!O11+'3_pessoal'!O12+'3_pessoal'!O13+'3_pessoal'!O14+'3_pessoal'!O15+'3_pessoal'!O16+'3_pessoal'!O17+'3_pessoal'!O18+'3_pessoal'!O19+'3_pessoal'!O20+'3_pessoal'!O21+'3_pessoal'!O22+'3_pessoal'!O23+'3_pessoal'!O24+'3_pessoal'!O25+'3_pessoal'!O26+'3_pessoal'!O27+'3_pessoal'!O28+'3_pessoal'!O29+'3_pessoal'!O30+'3_pessoal'!O31+'3_pessoal'!O32+'3_pessoal'!O33+'3_pessoal'!O34+'3_pessoal'!O35+'3_pessoal'!O36+'3_pessoal'!O37+'3_pessoal'!O38+'3_pessoal'!O39+'3_pessoal'!O40+'3_pessoal'!O41+'3_pessoal'!O42+'3_pessoal'!O43+'3_pessoal'!O44+'3_pessoal'!O45+'3_pessoal'!O46+'3_pessoal'!O47+'3_pessoal'!O48+'3_pessoal'!O49+'3_pessoal'!O50+'3_pessoal'!O51+'3_pessoal'!O52+'3_pessoal'!O53+'3_pessoal'!O54+'3_pessoal'!O55+'3_pessoal'!O56+'3_pessoal'!O57+'3_pessoal'!O58+'3_pessoal'!O59),"ERRO","OK")</f>
        <v>OK</v>
      </c>
    </row>
    <row r="4" spans="3:11" ht="15" customHeight="1" x14ac:dyDescent="0.25">
      <c r="C4" s="146"/>
      <c r="D4" s="147" t="s">
        <v>249</v>
      </c>
      <c r="E4" s="148" t="s">
        <v>253</v>
      </c>
      <c r="F4" s="140" t="str">
        <f>IF(50-COUNTIF('1_geral'!$D$10:$D$59,"")=50-COUNTIF('1_geral'!$C$10:$C$59,""),"OK",IF(50-COUNTIF('1_geral'!$D$10:$D$59,"")&gt;50-COUNTIF('1_geral'!$C$10:$C$59,""),"Faltando","OK"))</f>
        <v>OK</v>
      </c>
      <c r="G4" s="148"/>
      <c r="H4" s="148"/>
      <c r="I4" s="593"/>
      <c r="J4" s="298" t="s">
        <v>1678</v>
      </c>
      <c r="K4" s="228" t="str">
        <f>IF(ISERROR('3_pessoal'!R10+'3_pessoal'!R11+'3_pessoal'!R12+'3_pessoal'!R13+'3_pessoal'!R14+'3_pessoal'!R15+'3_pessoal'!R16+'3_pessoal'!R17+'3_pessoal'!R18+'3_pessoal'!R19+'3_pessoal'!R20+'3_pessoal'!R21+'3_pessoal'!R22+'3_pessoal'!R23+'3_pessoal'!R24+'3_pessoal'!R25+'3_pessoal'!R26+'3_pessoal'!R27+'3_pessoal'!R28+'3_pessoal'!R29+'3_pessoal'!R30+'3_pessoal'!R31+'3_pessoal'!R32+'3_pessoal'!R33+'3_pessoal'!R34+'3_pessoal'!R35+'3_pessoal'!R36+'3_pessoal'!R37+'3_pessoal'!R38+'3_pessoal'!R39+'3_pessoal'!R40+'3_pessoal'!R41+'3_pessoal'!R42+'3_pessoal'!R43+'3_pessoal'!R44+'3_pessoal'!R45+'3_pessoal'!R46+'3_pessoal'!R47+'3_pessoal'!R48+'3_pessoal'!R49+'3_pessoal'!R50+'3_pessoal'!R51+'3_pessoal'!R52+'3_pessoal'!R53+'3_pessoal'!R54+'3_pessoal'!R55+'3_pessoal'!R56+'3_pessoal'!R57+'3_pessoal'!R58+'3_pessoal'!R59+'3_pessoal'!T10+'3_pessoal'!T11+'3_pessoal'!T12+'3_pessoal'!T13+'3_pessoal'!T14+'3_pessoal'!T15+'3_pessoal'!T16+'3_pessoal'!T17+'3_pessoal'!T18+'3_pessoal'!T19+'3_pessoal'!T20+'3_pessoal'!T21+'3_pessoal'!T22+'3_pessoal'!T23+'3_pessoal'!T24+'3_pessoal'!T25+'3_pessoal'!T26+'3_pessoal'!T27+'3_pessoal'!T28+'3_pessoal'!T29+'3_pessoal'!T30+'3_pessoal'!T31+'3_pessoal'!T32+'3_pessoal'!T33+'3_pessoal'!T34+'3_pessoal'!T35+'3_pessoal'!T36+'3_pessoal'!T37+'3_pessoal'!T38+'3_pessoal'!T39+'3_pessoal'!T40+'3_pessoal'!T41+'3_pessoal'!T42+'3_pessoal'!T43+'3_pessoal'!T44+'3_pessoal'!T45+'3_pessoal'!T46+'3_pessoal'!T47+'3_pessoal'!T48+'3_pessoal'!T49+'3_pessoal'!T50+'3_pessoal'!T51+'3_pessoal'!T52+'3_pessoal'!T53+'3_pessoal'!T54+'3_pessoal'!T55+'3_pessoal'!T56+'3_pessoal'!T57+'3_pessoal'!T58+'3_pessoal'!T59),"ERRO","OK")</f>
        <v>OK</v>
      </c>
    </row>
    <row r="5" spans="3:11" ht="15" customHeight="1" x14ac:dyDescent="0.25">
      <c r="C5" s="149"/>
      <c r="D5" s="147" t="s">
        <v>120</v>
      </c>
      <c r="E5" s="148" t="s">
        <v>3359</v>
      </c>
      <c r="F5" s="140" t="str">
        <f>IF(50-COUNTIF('1_geral'!$D$10:$D$59,"")=50-COUNTIF('1_geral'!$G$10:$G$59,""),"OK",IF(50-COUNTIF('1_geral'!$D$10:$D$59,"")&gt;50-COUNTIF('1_geral'!$G$10:$G$59,""),"Faltando","OK"))</f>
        <v>OK</v>
      </c>
      <c r="I5" s="593"/>
      <c r="J5" s="298" t="s">
        <v>1679</v>
      </c>
      <c r="K5" s="228" t="str">
        <f>IF(ISERROR('3_pessoal'!W10+'3_pessoal'!W11+'3_pessoal'!W12+'3_pessoal'!W13+'3_pessoal'!W14+'3_pessoal'!W15+'3_pessoal'!W16+'3_pessoal'!W17+'3_pessoal'!W18+'3_pessoal'!W19+'3_pessoal'!W20+'3_pessoal'!W21+'3_pessoal'!W22+'3_pessoal'!W23+'3_pessoal'!W24+'3_pessoal'!W25+'3_pessoal'!W26+'3_pessoal'!W27+'3_pessoal'!W28+'3_pessoal'!W29+'3_pessoal'!W30+'3_pessoal'!W31+'3_pessoal'!W32+'3_pessoal'!W33+'3_pessoal'!W34+'3_pessoal'!W35+'3_pessoal'!W36+'3_pessoal'!W37+'3_pessoal'!W38+'3_pessoal'!W39+'3_pessoal'!W40+'3_pessoal'!W41+'3_pessoal'!W42+'3_pessoal'!W43+'3_pessoal'!W44+'3_pessoal'!W45+'3_pessoal'!W46+'3_pessoal'!W47+'3_pessoal'!W48+'3_pessoal'!W49+'3_pessoal'!W50+'3_pessoal'!W51+'3_pessoal'!W52+'3_pessoal'!W53+'3_pessoal'!W54+'3_pessoal'!W55+'3_pessoal'!W56+'3_pessoal'!W57+'3_pessoal'!W58+'3_pessoal'!W59+'3_pessoal'!Y10+'3_pessoal'!Y11+'3_pessoal'!Y12+'3_pessoal'!Y13+'3_pessoal'!Y14+'3_pessoal'!Y15+'3_pessoal'!Y16+'3_pessoal'!Y17+'3_pessoal'!Y18+'3_pessoal'!Y19+'3_pessoal'!Y20+'3_pessoal'!Y21+'3_pessoal'!Y22+'3_pessoal'!Y23+'3_pessoal'!Y24+'3_pessoal'!Y25+'3_pessoal'!Y26+'3_pessoal'!Y27+'3_pessoal'!Y28+'3_pessoal'!Y29+'3_pessoal'!Y30+'3_pessoal'!Y31+'3_pessoal'!Y32+'3_pessoal'!Y33+'3_pessoal'!Y34+'3_pessoal'!Y35+'3_pessoal'!Y36+'3_pessoal'!Y37+'3_pessoal'!Y38+'3_pessoal'!Y39+'3_pessoal'!Y40+'3_pessoal'!Y41+'3_pessoal'!Y42+'3_pessoal'!Y43+'3_pessoal'!Y44+'3_pessoal'!Y45+'3_pessoal'!Y46+'3_pessoal'!Y47+'3_pessoal'!Y48+'3_pessoal'!Y49+'3_pessoal'!Y50+'3_pessoal'!Y51+'3_pessoal'!Y52+'3_pessoal'!Y53+'3_pessoal'!Y54+'3_pessoal'!Y55+'3_pessoal'!Y56+'3_pessoal'!Y57+'3_pessoal'!Y58+'3_pessoal'!Y59),"ERRO","OK")</f>
        <v>OK</v>
      </c>
    </row>
    <row r="6" spans="3:11" ht="15" customHeight="1" x14ac:dyDescent="0.25">
      <c r="C6" s="149"/>
      <c r="D6" s="49" t="s">
        <v>3357</v>
      </c>
      <c r="E6" s="139" t="s">
        <v>3360</v>
      </c>
      <c r="F6" s="140" t="str">
        <f>IF(50-COUNTIF('1_geral'!$D$10:$D$59,"")=50-COUNTIF('1_geral'!$F$10:$F$59,""),"OK",IF(50-COUNTIF('1_geral'!$D$10:$D$59,"")&gt;50-COUNTIF('1_geral'!$F$10:$F$59,""),"Faltando","OK"))</f>
        <v>OK</v>
      </c>
      <c r="G6" s="37" t="s">
        <v>254</v>
      </c>
      <c r="H6" s="388"/>
      <c r="I6" s="593"/>
      <c r="J6" s="298" t="s">
        <v>1681</v>
      </c>
      <c r="K6" s="228" t="str">
        <f>IF(ISERROR('3_pessoal'!AB10+'3_pessoal'!AB11+'3_pessoal'!AB12+'3_pessoal'!AB13+'3_pessoal'!AB14+'3_pessoal'!AB15+'3_pessoal'!AB16+'3_pessoal'!AB17+'3_pessoal'!AB18+'3_pessoal'!AB19+'3_pessoal'!AB20+'3_pessoal'!AB21+'3_pessoal'!AB22+'3_pessoal'!AB23+'3_pessoal'!AB24+'3_pessoal'!AB25+'3_pessoal'!AB26+'3_pessoal'!AB27+'3_pessoal'!AB28+'3_pessoal'!AB29+'3_pessoal'!AB30+'3_pessoal'!AB31+'3_pessoal'!AB32+'3_pessoal'!AB33+'3_pessoal'!AB34+'3_pessoal'!AB35+'3_pessoal'!AB36+'3_pessoal'!AB37+'3_pessoal'!AB38+'3_pessoal'!AB39+'3_pessoal'!AB40+'3_pessoal'!AB41+'3_pessoal'!AB42+'3_pessoal'!AB43+'3_pessoal'!AB44+'3_pessoal'!AB45+'3_pessoal'!AB46+'3_pessoal'!AB47+'3_pessoal'!AB48+'3_pessoal'!AB49+'3_pessoal'!AB50+'3_pessoal'!AB51+'3_pessoal'!AB52+'3_pessoal'!AB53+'3_pessoal'!AB54+'3_pessoal'!AB55+'3_pessoal'!AB56+'3_pessoal'!AB57+'3_pessoal'!AB58+'3_pessoal'!AB59+'3_pessoal'!AD10+'3_pessoal'!AD11+'3_pessoal'!AD12+'3_pessoal'!AD13+'3_pessoal'!AD14+'3_pessoal'!AD15+'3_pessoal'!AD16+'3_pessoal'!AD17+'3_pessoal'!AD18+'3_pessoal'!AD19+'3_pessoal'!AD20+'3_pessoal'!AD21+'3_pessoal'!AD22+'3_pessoal'!AD23+'3_pessoal'!AD24+'3_pessoal'!AD25+'3_pessoal'!AD26+'3_pessoal'!AD27+'3_pessoal'!AD28+'3_pessoal'!AD29+'3_pessoal'!AD30+'3_pessoal'!AD31+'3_pessoal'!AD32+'3_pessoal'!AD33+'3_pessoal'!AD34+'3_pessoal'!AD35+'3_pessoal'!AD36+'3_pessoal'!AD37+'3_pessoal'!AD38+'3_pessoal'!AD39+'3_pessoal'!AD40+'3_pessoal'!AD41+'3_pessoal'!AD42+'3_pessoal'!AD43+'3_pessoal'!AD44+'3_pessoal'!AD45+'3_pessoal'!AD46+'3_pessoal'!AD47+'3_pessoal'!AD48+'3_pessoal'!AD49+'3_pessoal'!AD50+'3_pessoal'!AD51+'3_pessoal'!AD52+'3_pessoal'!AD53+'3_pessoal'!AD54+'3_pessoal'!AD55+'3_pessoal'!AD56+'3_pessoal'!AD57+'3_pessoal'!AD58+'3_pessoal'!AD59),"ERRO","OK")</f>
        <v>OK</v>
      </c>
    </row>
    <row r="7" spans="3:11" ht="15" customHeight="1" x14ac:dyDescent="0.25">
      <c r="C7" s="149"/>
      <c r="D7" s="147" t="s">
        <v>1880</v>
      </c>
      <c r="E7" s="148" t="s">
        <v>1881</v>
      </c>
      <c r="F7" s="148" t="str">
        <f>IF(50-COUNTIF('1_geral'!$D$10:$D$59,"")=50-COUNTIF('1_geral'!$J$10:$J$59,""),"OK",IF(50-COUNTIF('1_geral'!$D$10:$D$59,"")&gt;50-COUNTIF('1_geral'!$J$10:$J$59,""),"Faltando","OK"))</f>
        <v>OK</v>
      </c>
      <c r="G7" s="140" t="str">
        <f>IF(ISERROR(SUM('1_geral'!J10+'1_geral'!J11+'1_geral'!J12+'1_geral'!J13+'1_geral'!J14+'1_geral'!J15+'1_geral'!J16+'1_geral'!J17+'1_geral'!J18+'1_geral'!J19+'1_geral'!J20+'1_geral'!J21+'1_geral'!J22+'1_geral'!J23+'1_geral'!J24+'1_geral'!J25+'1_geral'!J26+'1_geral'!J27+'1_geral'!J28+'1_geral'!J29+'1_geral'!J30+'1_geral'!J31+'1_geral'!J32+'1_geral'!J33+'1_geral'!J34+'1_geral'!J35+'1_geral'!J36+'1_geral'!J37+'1_geral'!J38+'1_geral'!J39+'1_geral'!J40+'1_geral'!J41+'1_geral'!J42+'1_geral'!J43+'1_geral'!J44+'1_geral'!J45+'1_geral'!J46+'1_geral'!J47+'1_geral'!J48+'1_geral'!J49+'1_geral'!J50+'1_geral'!J51+'1_geral'!J52+'1_geral'!J53+'1_geral'!J54+'1_geral'!J55+'1_geral'!J56+'1_geral'!J57+'1_geral'!J58+'1_geral'!J59)),"Numérico","OK")</f>
        <v>OK</v>
      </c>
      <c r="I7" s="593"/>
      <c r="J7" s="298" t="s">
        <v>1682</v>
      </c>
      <c r="K7" s="228" t="str">
        <f>IF(ISERROR('3_pessoal'!AG10+'3_pessoal'!AG11+'3_pessoal'!AG12+'3_pessoal'!AG13+'3_pessoal'!AG14+'3_pessoal'!AG15+'3_pessoal'!AG16+'3_pessoal'!AG17+'3_pessoal'!AG18+'3_pessoal'!AG19+'3_pessoal'!AG20+'3_pessoal'!AG21+'3_pessoal'!AG22+'3_pessoal'!AG23+'3_pessoal'!AG24+'3_pessoal'!AG25+'3_pessoal'!AG26+'3_pessoal'!AG27+'3_pessoal'!AG28+'3_pessoal'!AG29+'3_pessoal'!AG30+'3_pessoal'!AG31+'3_pessoal'!AG32+'3_pessoal'!AG33+'3_pessoal'!AG34+'3_pessoal'!AG35+'3_pessoal'!AG36+'3_pessoal'!AG37+'3_pessoal'!AG38+'3_pessoal'!AG39+'3_pessoal'!AG40+'3_pessoal'!AG41+'3_pessoal'!AG42+'3_pessoal'!AG43+'3_pessoal'!AG44+'3_pessoal'!AG45+'3_pessoal'!AG46+'3_pessoal'!AG47+'3_pessoal'!AG48+'3_pessoal'!AG49+'3_pessoal'!AG50+'3_pessoal'!AG51+'3_pessoal'!AG52+'3_pessoal'!AG53+'3_pessoal'!AG54+'3_pessoal'!AG55+'3_pessoal'!AG56+'3_pessoal'!AG57+'3_pessoal'!AG58+'3_pessoal'!AG59+'3_pessoal'!AI10+'3_pessoal'!AI11+'3_pessoal'!AI12+'3_pessoal'!AI13+'3_pessoal'!AI14+'3_pessoal'!AI15+'3_pessoal'!AI16+'3_pessoal'!AI17+'3_pessoal'!AI18+'3_pessoal'!AI19+'3_pessoal'!AI20+'3_pessoal'!AI21+'3_pessoal'!AI22+'3_pessoal'!AI23+'3_pessoal'!AI24+'3_pessoal'!AI25+'3_pessoal'!AI26+'3_pessoal'!AI27+'3_pessoal'!AI28+'3_pessoal'!AI29+'3_pessoal'!AI30+'3_pessoal'!AI31+'3_pessoal'!AI32+'3_pessoal'!AI33+'3_pessoal'!AI34+'3_pessoal'!AI35+'3_pessoal'!AI36+'3_pessoal'!AI37+'3_pessoal'!AI38+'3_pessoal'!AI39+'3_pessoal'!AI40+'3_pessoal'!AI41+'3_pessoal'!AI42+'3_pessoal'!AI43+'3_pessoal'!AI44+'3_pessoal'!AI45+'3_pessoal'!AI46+'3_pessoal'!AI47+'3_pessoal'!AI48+'3_pessoal'!AI49+'3_pessoal'!AI50+'3_pessoal'!AI51+'3_pessoal'!AI52+'3_pessoal'!AI53+'3_pessoal'!AI54+'3_pessoal'!AI55+'3_pessoal'!AI56+'3_pessoal'!AI57+'3_pessoal'!AI58+'3_pessoal'!AI59),"ERRO","OK")</f>
        <v>OK</v>
      </c>
    </row>
    <row r="8" spans="3:11" ht="15" customHeight="1" x14ac:dyDescent="0.25">
      <c r="C8" s="150"/>
      <c r="D8" s="46" t="s">
        <v>250</v>
      </c>
      <c r="E8" s="151" t="s">
        <v>3358</v>
      </c>
      <c r="F8" s="151" t="str">
        <f>IF(50-COUNTIF('1_geral'!$D$10:$D$59,"")=50-COUNTIF('1_geral'!$L$10:$L$59,""),"OK",IF(50-COUNTIF('1_geral'!$D$10:$D$59,"")&gt;50-COUNTIF('1_geral'!$L$10:$L$59,""),"Faltando","OK"))</f>
        <v>OK</v>
      </c>
      <c r="G8" s="141" t="str">
        <f>IF(ISERROR(SUM('1_geral'!L10+'1_geral'!L11+'1_geral'!L12+'1_geral'!L13+'1_geral'!L14+'1_geral'!L15+'1_geral'!L16+'1_geral'!L17+'1_geral'!L18+'1_geral'!L19+'1_geral'!L20+'1_geral'!L21+'1_geral'!L22+'1_geral'!L23+'1_geral'!L24+'1_geral'!L25+'1_geral'!L26+'1_geral'!L27+'1_geral'!L28+'1_geral'!L29+'1_geral'!L30+'1_geral'!L31+'1_geral'!L32+'1_geral'!L33+'1_geral'!L34+'1_geral'!L35+'1_geral'!L36+'1_geral'!L37+'1_geral'!L38+'1_geral'!L39+'1_geral'!L40+'1_geral'!L41+'1_geral'!L42+'1_geral'!L43+'1_geral'!L44+'1_geral'!L45+'1_geral'!L46+'1_geral'!L47+'1_geral'!L48+'1_geral'!L49+'1_geral'!L50+'1_geral'!L51+'1_geral'!L52+'1_geral'!L53+'1_geral'!L54+'1_geral'!L55+'1_geral'!L56+'1_geral'!L57+'1_geral'!L58+'1_geral'!L59)),"Numérico","OK")</f>
        <v>OK</v>
      </c>
      <c r="I8" s="593"/>
      <c r="J8" s="374" t="s">
        <v>1705</v>
      </c>
      <c r="K8" s="228" t="str">
        <f>IF(ISERROR('3_pessoal'!AL10+'3_pessoal'!AL11+'3_pessoal'!AL12+'3_pessoal'!AL13+'3_pessoal'!AL14+'3_pessoal'!AL15+'3_pessoal'!AL16+'3_pessoal'!AL17+'3_pessoal'!AL18+'3_pessoal'!AL19+'3_pessoal'!AL20+'3_pessoal'!AL21+'3_pessoal'!AL22+'3_pessoal'!AL23+'3_pessoal'!AL24+'3_pessoal'!AL25+'3_pessoal'!AL26+'3_pessoal'!AL27+'3_pessoal'!AL28+'3_pessoal'!AL29+'3_pessoal'!AL30+'3_pessoal'!AL31+'3_pessoal'!AL32+'3_pessoal'!AL33+'3_pessoal'!AL34+'3_pessoal'!AL35+'3_pessoal'!AL36+'3_pessoal'!AL37+'3_pessoal'!AL38+'3_pessoal'!AL39+'3_pessoal'!AL40+'3_pessoal'!AL41+'3_pessoal'!AL42+'3_pessoal'!AL43+'3_pessoal'!AL44+'3_pessoal'!AL45+'3_pessoal'!AL46+'3_pessoal'!AL47+'3_pessoal'!AL48+'3_pessoal'!AL49+'3_pessoal'!AL50+'3_pessoal'!AL51+'3_pessoal'!AL52+'3_pessoal'!AL53+'3_pessoal'!AL54+'3_pessoal'!AL55+'3_pessoal'!AL56+'3_pessoal'!AL57+'3_pessoal'!AL58+'3_pessoal'!AL59+'3_pessoal'!AN10+'3_pessoal'!AN11+'3_pessoal'!AN12+'3_pessoal'!AN13+'3_pessoal'!AN14+'3_pessoal'!AN15+'3_pessoal'!AN16+'3_pessoal'!AN17+'3_pessoal'!AN18+'3_pessoal'!AN19+'3_pessoal'!AN20+'3_pessoal'!AN21+'3_pessoal'!AN22+'3_pessoal'!AN23+'3_pessoal'!AN24+'3_pessoal'!AN25+'3_pessoal'!AN26+'3_pessoal'!AN27+'3_pessoal'!AN28+'3_pessoal'!AN29+'3_pessoal'!AN30+'3_pessoal'!AN31+'3_pessoal'!AN32+'3_pessoal'!AN33+'3_pessoal'!AN34+'3_pessoal'!AN35+'3_pessoal'!AN36+'3_pessoal'!AN37+'3_pessoal'!AN38+'3_pessoal'!AN39+'3_pessoal'!AN40+'3_pessoal'!AN41+'3_pessoal'!AN42+'3_pessoal'!AN43+'3_pessoal'!AN44+'3_pessoal'!AN45+'3_pessoal'!AN46+'3_pessoal'!AN47+'3_pessoal'!AN48+'3_pessoal'!AN49+'3_pessoal'!AN50+'3_pessoal'!AN51+'3_pessoal'!AN52+'3_pessoal'!AN53+'3_pessoal'!AN54+'3_pessoal'!AN55+'3_pessoal'!AN56+'3_pessoal'!AN57+'3_pessoal'!AN58+'3_pessoal'!AN59),"ERRO","OK")</f>
        <v>OK</v>
      </c>
    </row>
    <row r="9" spans="3:11" ht="15" customHeight="1" x14ac:dyDescent="0.25">
      <c r="I9" s="593"/>
      <c r="J9" s="298" t="s">
        <v>1680</v>
      </c>
      <c r="K9" s="228" t="str">
        <f>IF(ISERROR('3_pessoal'!AQ10+'3_pessoal'!AQ11+'3_pessoal'!AQ12+'3_pessoal'!AQ13+'3_pessoal'!AQ14+'3_pessoal'!AQ15+'3_pessoal'!AQ16+'3_pessoal'!AQ17+'3_pessoal'!AQ18+'3_pessoal'!AQ19+'3_pessoal'!AQ20+'3_pessoal'!AQ21+'3_pessoal'!AQ22+'3_pessoal'!AQ23+'3_pessoal'!AQ24+'3_pessoal'!AQ25+'3_pessoal'!AQ26+'3_pessoal'!AQ27+'3_pessoal'!AQ28+'3_pessoal'!AQ29+'3_pessoal'!AQ30+'3_pessoal'!AQ31+'3_pessoal'!AQ32+'3_pessoal'!AQ33+'3_pessoal'!AQ34+'3_pessoal'!AQ35+'3_pessoal'!AQ36+'3_pessoal'!AQ37+'3_pessoal'!AQ38+'3_pessoal'!AQ39+'3_pessoal'!AQ40+'3_pessoal'!AQ41+'3_pessoal'!AQ42+'3_pessoal'!AQ43+'3_pessoal'!AQ44+'3_pessoal'!AQ45+'3_pessoal'!AQ46+'3_pessoal'!AQ47+'3_pessoal'!AQ48+'3_pessoal'!AQ49+'3_pessoal'!AQ50+'3_pessoal'!AQ51+'3_pessoal'!AQ52+'3_pessoal'!AQ53+'3_pessoal'!AQ54+'3_pessoal'!AQ55+'3_pessoal'!AQ56+'3_pessoal'!AQ57+'3_pessoal'!AQ58+'3_pessoal'!AQ59+'3_pessoal'!AS10+'3_pessoal'!AS11+'3_pessoal'!AS12+'3_pessoal'!AS13+'3_pessoal'!AS14+'3_pessoal'!AS15+'3_pessoal'!AS16+'3_pessoal'!AS17+'3_pessoal'!AS18+'3_pessoal'!AS19+'3_pessoal'!AS20+'3_pessoal'!AS21+'3_pessoal'!AS22+'3_pessoal'!AS23+'3_pessoal'!AS24+'3_pessoal'!AS25+'3_pessoal'!AS26+'3_pessoal'!AS27+'3_pessoal'!AS28+'3_pessoal'!AS29+'3_pessoal'!AS30+'3_pessoal'!AS31+'3_pessoal'!AS32+'3_pessoal'!AS33+'3_pessoal'!AS34+'3_pessoal'!AS35+'3_pessoal'!AS36+'3_pessoal'!AS37+'3_pessoal'!AS38+'3_pessoal'!AS39+'3_pessoal'!AS40+'3_pessoal'!AS41+'3_pessoal'!AS42+'3_pessoal'!AS43+'3_pessoal'!AS44+'3_pessoal'!AS45+'3_pessoal'!AS46+'3_pessoal'!AS47+'3_pessoal'!AS48+'3_pessoal'!AS49+'3_pessoal'!AS50+'3_pessoal'!AS51+'3_pessoal'!AS52+'3_pessoal'!AS53+'3_pessoal'!AS54+'3_pessoal'!AS55+'3_pessoal'!AS56+'3_pessoal'!AS57+'3_pessoal'!AS58+'3_pessoal'!AS59),"ERRO","OK")</f>
        <v>OK</v>
      </c>
    </row>
    <row r="10" spans="3:11" ht="15" customHeight="1" x14ac:dyDescent="0.25">
      <c r="I10" s="593"/>
      <c r="J10" s="298" t="s">
        <v>1683</v>
      </c>
      <c r="K10" s="228" t="str">
        <f>IF(ISERROR('3_pessoal'!AV10+'3_pessoal'!AV11+'3_pessoal'!AV12+'3_pessoal'!AV13+'3_pessoal'!AV14+'3_pessoal'!AV15+'3_pessoal'!AV16+'3_pessoal'!AV17+'3_pessoal'!AV18+'3_pessoal'!AV19+'3_pessoal'!AV20+'3_pessoal'!AV21+'3_pessoal'!AV22+'3_pessoal'!AV23+'3_pessoal'!AV24+'3_pessoal'!AV25+'3_pessoal'!AV26+'3_pessoal'!AV27+'3_pessoal'!AV28+'3_pessoal'!AV29+'3_pessoal'!AV30+'3_pessoal'!AV31+'3_pessoal'!AV32+'3_pessoal'!AV33+'3_pessoal'!AV34+'3_pessoal'!AV35+'3_pessoal'!AV36+'3_pessoal'!AV37+'3_pessoal'!AV38+'3_pessoal'!AV39+'3_pessoal'!AV40+'3_pessoal'!AV41+'3_pessoal'!AV42+'3_pessoal'!AV43+'3_pessoal'!AV44+'3_pessoal'!AV45+'3_pessoal'!AV46+'3_pessoal'!AV47+'3_pessoal'!AV48+'3_pessoal'!AV49+'3_pessoal'!AV50+'3_pessoal'!AV51+'3_pessoal'!AV52+'3_pessoal'!AV53+'3_pessoal'!AV54+'3_pessoal'!AV55+'3_pessoal'!AV56+'3_pessoal'!AV57+'3_pessoal'!AV58+'3_pessoal'!AV59+'3_pessoal'!AX10+'3_pessoal'!AX11+'3_pessoal'!AX12+'3_pessoal'!AX13+'3_pessoal'!AX14+'3_pessoal'!AX15+'3_pessoal'!AX16+'3_pessoal'!AX17+'3_pessoal'!AX18+'3_pessoal'!AX19+'3_pessoal'!AX20+'3_pessoal'!AX21+'3_pessoal'!AX22+'3_pessoal'!AX23+'3_pessoal'!AX24+'3_pessoal'!AX25+'3_pessoal'!AX26+'3_pessoal'!AX27+'3_pessoal'!AX28+'3_pessoal'!AX29+'3_pessoal'!AX30+'3_pessoal'!AX31+'3_pessoal'!AX32+'3_pessoal'!AX33+'3_pessoal'!AX34+'3_pessoal'!AX35+'3_pessoal'!AX36+'3_pessoal'!AX37+'3_pessoal'!AX38+'3_pessoal'!AX39+'3_pessoal'!AX40+'3_pessoal'!AX41+'3_pessoal'!AX42+'3_pessoal'!AX43+'3_pessoal'!AX44+'3_pessoal'!AX45+'3_pessoal'!AX46+'3_pessoal'!AX47+'3_pessoal'!AX48+'3_pessoal'!AX49+'3_pessoal'!AX50+'3_pessoal'!AX51+'3_pessoal'!AX52+'3_pessoal'!AX53+'3_pessoal'!AX54+'3_pessoal'!AX55+'3_pessoal'!AX56+'3_pessoal'!AX57+'3_pessoal'!AX58+'3_pessoal'!AX59),"ERRO","OK")</f>
        <v>OK</v>
      </c>
    </row>
    <row r="11" spans="3:11" ht="15" customHeight="1" x14ac:dyDescent="0.25">
      <c r="I11" s="593"/>
      <c r="J11" s="298" t="s">
        <v>1684</v>
      </c>
      <c r="K11" s="228" t="str">
        <f>IF(ISERROR('3_pessoal'!BA10+'3_pessoal'!BA11+'3_pessoal'!BA12+'3_pessoal'!BA13+'3_pessoal'!BA14+'3_pessoal'!BA15+'3_pessoal'!BA16+'3_pessoal'!BA17+'3_pessoal'!BA18+'3_pessoal'!BA19+'3_pessoal'!BA20+'3_pessoal'!BA21+'3_pessoal'!BA22+'3_pessoal'!BA23+'3_pessoal'!BA24+'3_pessoal'!BA25+'3_pessoal'!BA26+'3_pessoal'!BA27+'3_pessoal'!BA28+'3_pessoal'!BA29+'3_pessoal'!BA30+'3_pessoal'!BA31+'3_pessoal'!BA32+'3_pessoal'!BA33+'3_pessoal'!BA34+'3_pessoal'!BA35+'3_pessoal'!BA36+'3_pessoal'!BA37+'3_pessoal'!BA38+'3_pessoal'!BA39+'3_pessoal'!BA40+'3_pessoal'!BA41+'3_pessoal'!BA42+'3_pessoal'!BA43+'3_pessoal'!BA44+'3_pessoal'!BA45+'3_pessoal'!BA46+'3_pessoal'!BA47+'3_pessoal'!BA48+'3_pessoal'!BA49+'3_pessoal'!BA50+'3_pessoal'!BA51+'3_pessoal'!BA52+'3_pessoal'!BA53+'3_pessoal'!BA54+'3_pessoal'!BA55+'3_pessoal'!BA56+'3_pessoal'!BA57+'3_pessoal'!BA58+'3_pessoal'!BA59+'3_pessoal'!BC10+'3_pessoal'!BC11+'3_pessoal'!BC12+'3_pessoal'!BC13+'3_pessoal'!BC14+'3_pessoal'!BC15+'3_pessoal'!BC16+'3_pessoal'!BC17+'3_pessoal'!BC18+'3_pessoal'!BC19+'3_pessoal'!BC20+'3_pessoal'!BC21+'3_pessoal'!BC22+'3_pessoal'!BC23+'3_pessoal'!BC24+'3_pessoal'!BC25+'3_pessoal'!BC26+'3_pessoal'!BC27+'3_pessoal'!BC28+'3_pessoal'!BC29+'3_pessoal'!BC30+'3_pessoal'!BC31+'3_pessoal'!BC32+'3_pessoal'!BC33+'3_pessoal'!BC34+'3_pessoal'!BC35+'3_pessoal'!BC36+'3_pessoal'!BC37+'3_pessoal'!BC38+'3_pessoal'!BC39+'3_pessoal'!BC40+'3_pessoal'!BC41+'3_pessoal'!BC42+'3_pessoal'!BC43+'3_pessoal'!BC44+'3_pessoal'!BC45+'3_pessoal'!BC46+'3_pessoal'!BC47+'3_pessoal'!BC48+'3_pessoal'!BC49+'3_pessoal'!BC50+'3_pessoal'!BC51+'3_pessoal'!BC52+'3_pessoal'!BC53+'3_pessoal'!BC54+'3_pessoal'!BC55+'3_pessoal'!BC56+'3_pessoal'!BC57+'3_pessoal'!BC58+'3_pessoal'!BC59),"ERRO","OK")</f>
        <v>OK</v>
      </c>
    </row>
    <row r="12" spans="3:11" ht="15" customHeight="1" x14ac:dyDescent="0.25">
      <c r="I12" s="593"/>
      <c r="J12" s="298" t="s">
        <v>1685</v>
      </c>
      <c r="K12" s="228" t="str">
        <f>IF(ISERROR('3_pessoal'!BF10+'3_pessoal'!BF11+'3_pessoal'!BF12+'3_pessoal'!BF13+'3_pessoal'!BF14+'3_pessoal'!BF15+'3_pessoal'!BF16+'3_pessoal'!BF17+'3_pessoal'!BF18+'3_pessoal'!BF19+'3_pessoal'!BF20+'3_pessoal'!BF21+'3_pessoal'!BF22+'3_pessoal'!BF23+'3_pessoal'!BF24+'3_pessoal'!BF25+'3_pessoal'!BF26+'3_pessoal'!BF27+'3_pessoal'!BF28+'3_pessoal'!BF29+'3_pessoal'!BF30+'3_pessoal'!BF31+'3_pessoal'!BF32+'3_pessoal'!BF33+'3_pessoal'!BF34+'3_pessoal'!BF35+'3_pessoal'!BF36+'3_pessoal'!BF37+'3_pessoal'!BF38+'3_pessoal'!BF39+'3_pessoal'!BF40+'3_pessoal'!BF41+'3_pessoal'!BF42+'3_pessoal'!BF43+'3_pessoal'!BF44+'3_pessoal'!BF45+'3_pessoal'!BF46+'3_pessoal'!BF47+'3_pessoal'!BF48+'3_pessoal'!BF49+'3_pessoal'!BF50+'3_pessoal'!BF51+'3_pessoal'!BF52+'3_pessoal'!BF53+'3_pessoal'!BF54+'3_pessoal'!BF55+'3_pessoal'!BF56+'3_pessoal'!BF57+'3_pessoal'!BF58+'3_pessoal'!BF59+'3_pessoal'!BH10+'3_pessoal'!BH11+'3_pessoal'!BH12+'3_pessoal'!BH13+'3_pessoal'!BH14+'3_pessoal'!BH15+'3_pessoal'!BH16+'3_pessoal'!BH17+'3_pessoal'!BH18+'3_pessoal'!BH19+'3_pessoal'!BH20+'3_pessoal'!BH21+'3_pessoal'!BH22+'3_pessoal'!BH23+'3_pessoal'!BH24+'3_pessoal'!BH25+'3_pessoal'!BH26+'3_pessoal'!BH27+'3_pessoal'!BH28+'3_pessoal'!BH29+'3_pessoal'!BH30+'3_pessoal'!BH31+'3_pessoal'!BH32+'3_pessoal'!BH33+'3_pessoal'!BH34+'3_pessoal'!BH35+'3_pessoal'!BH36+'3_pessoal'!BH37+'3_pessoal'!BH38+'3_pessoal'!BH39+'3_pessoal'!BH40+'3_pessoal'!BH41+'3_pessoal'!BH42+'3_pessoal'!BH43+'3_pessoal'!BH44+'3_pessoal'!BH45+'3_pessoal'!BH46+'3_pessoal'!BH47+'3_pessoal'!BH48+'3_pessoal'!BH49+'3_pessoal'!BH50+'3_pessoal'!BH51+'3_pessoal'!BH52+'3_pessoal'!BH53+'3_pessoal'!BH54+'3_pessoal'!BH55+'3_pessoal'!BH56+'3_pessoal'!BH57+'3_pessoal'!BH58+'3_pessoal'!BH59),"ERRO","OK")</f>
        <v>OK</v>
      </c>
    </row>
    <row r="13" spans="3:11" ht="15" customHeight="1" x14ac:dyDescent="0.25">
      <c r="I13" s="593"/>
      <c r="J13" s="298" t="s">
        <v>1686</v>
      </c>
      <c r="K13" s="228" t="str">
        <f>IF(ISERROR('3_pessoal'!BK10+'3_pessoal'!BK11+'3_pessoal'!BK12+'3_pessoal'!BK13+'3_pessoal'!BK14+'3_pessoal'!BK15+'3_pessoal'!BK16+'3_pessoal'!BK17+'3_pessoal'!BK18+'3_pessoal'!BK19+'3_pessoal'!BK20+'3_pessoal'!BK21+'3_pessoal'!BK22+'3_pessoal'!BK23+'3_pessoal'!BK24+'3_pessoal'!BK25+'3_pessoal'!BK26+'3_pessoal'!BK27+'3_pessoal'!BK28+'3_pessoal'!BK29+'3_pessoal'!BK30+'3_pessoal'!BK31+'3_pessoal'!BK32+'3_pessoal'!BK33+'3_pessoal'!BK34+'3_pessoal'!BK35+'3_pessoal'!BK36+'3_pessoal'!BK37+'3_pessoal'!BK38+'3_pessoal'!BK39+'3_pessoal'!BK40+'3_pessoal'!BK41+'3_pessoal'!BK42+'3_pessoal'!BK43+'3_pessoal'!BK44+'3_pessoal'!BK45+'3_pessoal'!BK46+'3_pessoal'!BK47+'3_pessoal'!BK48+'3_pessoal'!BK49+'3_pessoal'!BK50+'3_pessoal'!BK51+'3_pessoal'!BK52+'3_pessoal'!BK53+'3_pessoal'!BK54+'3_pessoal'!BK55+'3_pessoal'!BK56+'3_pessoal'!BK57+'3_pessoal'!BK58+'3_pessoal'!BK59+'3_pessoal'!BM10+'3_pessoal'!BM11+'3_pessoal'!BM12+'3_pessoal'!BM13+'3_pessoal'!BM14+'3_pessoal'!BM15+'3_pessoal'!BM16+'3_pessoal'!BM17+'3_pessoal'!BM18+'3_pessoal'!BM19+'3_pessoal'!BM20+'3_pessoal'!BM21+'3_pessoal'!BM22+'3_pessoal'!BM23+'3_pessoal'!BM24+'3_pessoal'!BM25+'3_pessoal'!BM26+'3_pessoal'!BM27+'3_pessoal'!BM28+'3_pessoal'!BM29+'3_pessoal'!BM30+'3_pessoal'!BM31+'3_pessoal'!BM32+'3_pessoal'!BM33+'3_pessoal'!BM34+'3_pessoal'!BM35+'3_pessoal'!BM36+'3_pessoal'!BM37+'3_pessoal'!BM38+'3_pessoal'!BM39+'3_pessoal'!BM40+'3_pessoal'!BM41+'3_pessoal'!BM42+'3_pessoal'!BM43+'3_pessoal'!BM44+'3_pessoal'!BM45+'3_pessoal'!BM46+'3_pessoal'!BM47+'3_pessoal'!BM48+'3_pessoal'!BM49+'3_pessoal'!BM50+'3_pessoal'!BM51+'3_pessoal'!BM52+'3_pessoal'!BM53+'3_pessoal'!BM54+'3_pessoal'!BM55+'3_pessoal'!BM56+'3_pessoal'!BM57+'3_pessoal'!BM58+'3_pessoal'!BM59),"ERRO","OK")</f>
        <v>OK</v>
      </c>
    </row>
    <row r="14" spans="3:11" ht="15" customHeight="1" x14ac:dyDescent="0.25">
      <c r="I14" s="593"/>
      <c r="J14" s="298" t="s">
        <v>1687</v>
      </c>
      <c r="K14" s="228" t="str">
        <f>IF(ISERROR('3_pessoal'!BP10+'3_pessoal'!BP11+'3_pessoal'!BP12+'3_pessoal'!BP13+'3_pessoal'!BP14+'3_pessoal'!BP15+'3_pessoal'!BP16+'3_pessoal'!BP17+'3_pessoal'!BP18+'3_pessoal'!BP19+'3_pessoal'!BP20+'3_pessoal'!BP21+'3_pessoal'!BP22+'3_pessoal'!BP23+'3_pessoal'!BP24+'3_pessoal'!BP25+'3_pessoal'!BP26+'3_pessoal'!BP27+'3_pessoal'!BP28+'3_pessoal'!BP29+'3_pessoal'!BP30+'3_pessoal'!BP31+'3_pessoal'!BP32+'3_pessoal'!BP33+'3_pessoal'!BP34+'3_pessoal'!BP35+'3_pessoal'!BP36+'3_pessoal'!BP37+'3_pessoal'!BP38+'3_pessoal'!BP39+'3_pessoal'!BP40+'3_pessoal'!BP41+'3_pessoal'!BP42+'3_pessoal'!BP43+'3_pessoal'!BP44+'3_pessoal'!BP45+'3_pessoal'!BP46+'3_pessoal'!BP47+'3_pessoal'!BP48+'3_pessoal'!BP49+'3_pessoal'!BP50+'3_pessoal'!BP51+'3_pessoal'!BP52+'3_pessoal'!BP53+'3_pessoal'!BP54+'3_pessoal'!BP55+'3_pessoal'!BP56+'3_pessoal'!BP57+'3_pessoal'!BP58+'3_pessoal'!BP59+'3_pessoal'!BR10+'3_pessoal'!BR11+'3_pessoal'!BR12+'3_pessoal'!BR13+'3_pessoal'!BR14+'3_pessoal'!BR15+'3_pessoal'!BR16+'3_pessoal'!BR17+'3_pessoal'!BR18+'3_pessoal'!BR19+'3_pessoal'!BR20+'3_pessoal'!BR21+'3_pessoal'!BR22+'3_pessoal'!BR23+'3_pessoal'!BR24+'3_pessoal'!BR25+'3_pessoal'!BR26+'3_pessoal'!BR27+'3_pessoal'!BR28+'3_pessoal'!BR29+'3_pessoal'!BR30+'3_pessoal'!BR31+'3_pessoal'!BR32+'3_pessoal'!BR33+'3_pessoal'!BR34+'3_pessoal'!BR35+'3_pessoal'!BR36+'3_pessoal'!BR37+'3_pessoal'!BR38+'3_pessoal'!BR39+'3_pessoal'!BR40+'3_pessoal'!BR41+'3_pessoal'!BR42+'3_pessoal'!BR43+'3_pessoal'!BR44+'3_pessoal'!BR45+'3_pessoal'!BR46+'3_pessoal'!BR47+'3_pessoal'!BR48+'3_pessoal'!BR49+'3_pessoal'!BR50+'3_pessoal'!BR51+'3_pessoal'!BR52+'3_pessoal'!BR53+'3_pessoal'!BR54+'3_pessoal'!BR55+'3_pessoal'!BR56+'3_pessoal'!BR57+'3_pessoal'!BR58+'3_pessoal'!BR59),"ERRO","OK")</f>
        <v>OK</v>
      </c>
    </row>
    <row r="15" spans="3:11" ht="15" customHeight="1" x14ac:dyDescent="0.25">
      <c r="I15" s="593"/>
      <c r="J15" s="298" t="s">
        <v>1688</v>
      </c>
      <c r="K15" s="228" t="str">
        <f>IF(ISERROR('3_pessoal'!BU10+'3_pessoal'!BU11+'3_pessoal'!BU12+'3_pessoal'!BU13+'3_pessoal'!BU14+'3_pessoal'!BU15+'3_pessoal'!BU16+'3_pessoal'!BU17+'3_pessoal'!BU18+'3_pessoal'!BU19+'3_pessoal'!BU20+'3_pessoal'!BU21+'3_pessoal'!BU22+'3_pessoal'!BU23+'3_pessoal'!BU24+'3_pessoal'!BU25+'3_pessoal'!BU26+'3_pessoal'!BU27+'3_pessoal'!BU28+'3_pessoal'!BU29+'3_pessoal'!BU30+'3_pessoal'!BU31+'3_pessoal'!BU32+'3_pessoal'!BU33+'3_pessoal'!BU34+'3_pessoal'!BU35+'3_pessoal'!BU36+'3_pessoal'!BU37+'3_pessoal'!BU38+'3_pessoal'!BU39+'3_pessoal'!BU40+'3_pessoal'!BU41+'3_pessoal'!BU42+'3_pessoal'!BU43+'3_pessoal'!BU44+'3_pessoal'!BU45+'3_pessoal'!BU46+'3_pessoal'!BU47+'3_pessoal'!BU48+'3_pessoal'!BU49+'3_pessoal'!BU50+'3_pessoal'!BU51+'3_pessoal'!BU52+'3_pessoal'!BU53+'3_pessoal'!BU54+'3_pessoal'!BU55+'3_pessoal'!BU56+'3_pessoal'!BU57+'3_pessoal'!BU58+'3_pessoal'!BU59+'3_pessoal'!BW10+'3_pessoal'!BW11+'3_pessoal'!BW12+'3_pessoal'!BW13+'3_pessoal'!BW14+'3_pessoal'!BW15+'3_pessoal'!BW16+'3_pessoal'!BW17+'3_pessoal'!BW18+'3_pessoal'!BW19+'3_pessoal'!BW20+'3_pessoal'!BW21+'3_pessoal'!BW22+'3_pessoal'!BW23+'3_pessoal'!BW24+'3_pessoal'!BW25+'3_pessoal'!BW26+'3_pessoal'!BW27+'3_pessoal'!BW28+'3_pessoal'!BW29+'3_pessoal'!BW30+'3_pessoal'!BW31+'3_pessoal'!BW32+'3_pessoal'!BW33+'3_pessoal'!BW34+'3_pessoal'!BW35+'3_pessoal'!BW36+'3_pessoal'!BW37+'3_pessoal'!BW38+'3_pessoal'!BW39+'3_pessoal'!BW40+'3_pessoal'!BW41+'3_pessoal'!BW42+'3_pessoal'!BW43+'3_pessoal'!BW44+'3_pessoal'!BW45+'3_pessoal'!BW46+'3_pessoal'!BW47+'3_pessoal'!BW48+'3_pessoal'!BW49+'3_pessoal'!BW50+'3_pessoal'!BW51+'3_pessoal'!BW52+'3_pessoal'!BW53+'3_pessoal'!BW54+'3_pessoal'!BW55+'3_pessoal'!BW56+'3_pessoal'!BW57+'3_pessoal'!BW58+'3_pessoal'!BW59),"ERRO","OK")</f>
        <v>OK</v>
      </c>
    </row>
    <row r="16" spans="3:11" ht="15" customHeight="1" x14ac:dyDescent="0.25">
      <c r="I16" s="593"/>
      <c r="J16" s="298" t="s">
        <v>1689</v>
      </c>
      <c r="K16" s="228" t="str">
        <f>IF(ISERROR('3_pessoal'!BZ10+'3_pessoal'!BZ11+'3_pessoal'!BZ12+'3_pessoal'!BZ13+'3_pessoal'!BZ14+'3_pessoal'!BZ15+'3_pessoal'!BZ16+'3_pessoal'!BZ17+'3_pessoal'!BZ18+'3_pessoal'!BZ19+'3_pessoal'!BZ20+'3_pessoal'!BZ21+'3_pessoal'!BZ22+'3_pessoal'!BZ23+'3_pessoal'!BZ24+'3_pessoal'!BZ25+'3_pessoal'!BZ26+'3_pessoal'!BZ27+'3_pessoal'!BZ28+'3_pessoal'!BZ29+'3_pessoal'!BZ30+'3_pessoal'!BZ31+'3_pessoal'!BZ32+'3_pessoal'!BZ33+'3_pessoal'!BZ34+'3_pessoal'!BZ35+'3_pessoal'!BZ36+'3_pessoal'!BZ37+'3_pessoal'!BZ38+'3_pessoal'!BZ39+'3_pessoal'!BZ40+'3_pessoal'!BZ41+'3_pessoal'!BZ42+'3_pessoal'!BZ43+'3_pessoal'!BZ44+'3_pessoal'!BZ45+'3_pessoal'!BZ46+'3_pessoal'!BZ47+'3_pessoal'!BZ48+'3_pessoal'!BZ49+'3_pessoal'!BZ50+'3_pessoal'!BZ51+'3_pessoal'!BZ52+'3_pessoal'!BZ53+'3_pessoal'!BZ54+'3_pessoal'!BZ55+'3_pessoal'!BZ56+'3_pessoal'!BZ57+'3_pessoal'!BZ58+'3_pessoal'!BZ59+'3_pessoal'!CB10+'3_pessoal'!CB11+'3_pessoal'!CB12+'3_pessoal'!CB13+'3_pessoal'!CB14+'3_pessoal'!CB15+'3_pessoal'!CB16+'3_pessoal'!CB17+'3_pessoal'!CB18+'3_pessoal'!CB19+'3_pessoal'!CB20+'3_pessoal'!CB21+'3_pessoal'!CB22+'3_pessoal'!CB23+'3_pessoal'!CB24+'3_pessoal'!CB25+'3_pessoal'!CB26+'3_pessoal'!CB27+'3_pessoal'!CB28+'3_pessoal'!CB29+'3_pessoal'!CB30+'3_pessoal'!CB31+'3_pessoal'!CB32+'3_pessoal'!CB33+'3_pessoal'!CB34+'3_pessoal'!CB35+'3_pessoal'!CB36+'3_pessoal'!CB37+'3_pessoal'!CB38+'3_pessoal'!CB39+'3_pessoal'!CB40+'3_pessoal'!CB41+'3_pessoal'!CB42+'3_pessoal'!CB43+'3_pessoal'!CB44+'3_pessoal'!CB45+'3_pessoal'!CB46+'3_pessoal'!CB47+'3_pessoal'!CB48+'3_pessoal'!CB49+'3_pessoal'!CB50+'3_pessoal'!CB51+'3_pessoal'!CB52+'3_pessoal'!CB53+'3_pessoal'!CB54+'3_pessoal'!CB55+'3_pessoal'!CB56+'3_pessoal'!CB57+'3_pessoal'!CB58+'3_pessoal'!CB59),"ERRO","OK")</f>
        <v>OK</v>
      </c>
    </row>
    <row r="17" spans="9:11" ht="15" customHeight="1" x14ac:dyDescent="0.25">
      <c r="I17" s="593"/>
      <c r="J17" s="298" t="s">
        <v>1690</v>
      </c>
      <c r="K17" s="228" t="str">
        <f>IF(ISERROR('3_pessoal'!CE10+'3_pessoal'!CE11+'3_pessoal'!CE12+'3_pessoal'!CE13+'3_pessoal'!CE14+'3_pessoal'!CE15+'3_pessoal'!CE16+'3_pessoal'!CE17+'3_pessoal'!CE18+'3_pessoal'!CE19+'3_pessoal'!CE20+'3_pessoal'!CE21+'3_pessoal'!CE22+'3_pessoal'!CE23+'3_pessoal'!CE24+'3_pessoal'!CE25+'3_pessoal'!CE26+'3_pessoal'!CE27+'3_pessoal'!CE28+'3_pessoal'!CE29+'3_pessoal'!CE30+'3_pessoal'!CE31+'3_pessoal'!CE32+'3_pessoal'!CE33+'3_pessoal'!CE34+'3_pessoal'!CE35+'3_pessoal'!CE36+'3_pessoal'!CE37+'3_pessoal'!CE38+'3_pessoal'!CE39+'3_pessoal'!CE40+'3_pessoal'!CE41+'3_pessoal'!CE42+'3_pessoal'!CE43+'3_pessoal'!CE44+'3_pessoal'!CE45+'3_pessoal'!CE46+'3_pessoal'!CE47+'3_pessoal'!CE48+'3_pessoal'!CE49+'3_pessoal'!CE50+'3_pessoal'!CE51+'3_pessoal'!CE52+'3_pessoal'!CE53+'3_pessoal'!CE54+'3_pessoal'!CE55+'3_pessoal'!CE56+'3_pessoal'!CE57+'3_pessoal'!CE58+'3_pessoal'!CE59+'3_pessoal'!CG10+'3_pessoal'!CG11+'3_pessoal'!CG12+'3_pessoal'!CG13+'3_pessoal'!CG14+'3_pessoal'!CG15+'3_pessoal'!CG16+'3_pessoal'!CG17+'3_pessoal'!CG18+'3_pessoal'!CG19+'3_pessoal'!CG20+'3_pessoal'!CG21+'3_pessoal'!CG22+'3_pessoal'!CG23+'3_pessoal'!CG24+'3_pessoal'!CG25+'3_pessoal'!CG26+'3_pessoal'!CG27+'3_pessoal'!CG28+'3_pessoal'!CG29+'3_pessoal'!CG30+'3_pessoal'!CG31+'3_pessoal'!CG32+'3_pessoal'!CG33+'3_pessoal'!CG34+'3_pessoal'!CG35+'3_pessoal'!CG36+'3_pessoal'!CG37+'3_pessoal'!CG38+'3_pessoal'!CG39+'3_pessoal'!CG40+'3_pessoal'!CG41+'3_pessoal'!CG42+'3_pessoal'!CG43+'3_pessoal'!CG44+'3_pessoal'!CG45+'3_pessoal'!CG46+'3_pessoal'!CG47+'3_pessoal'!CG48+'3_pessoal'!CG49+'3_pessoal'!CG50+'3_pessoal'!CG51+'3_pessoal'!CG52+'3_pessoal'!CG53+'3_pessoal'!CG54+'3_pessoal'!CG55+'3_pessoal'!CG56+'3_pessoal'!CG57+'3_pessoal'!CG58+'3_pessoal'!CG59),"ERRO","OK")</f>
        <v>OK</v>
      </c>
    </row>
    <row r="18" spans="9:11" ht="15" customHeight="1" x14ac:dyDescent="0.25">
      <c r="I18" s="593"/>
      <c r="J18" s="298" t="s">
        <v>1691</v>
      </c>
      <c r="K18" s="228" t="str">
        <f>IF(ISERROR('3_pessoal'!CJ10+'3_pessoal'!CJ11+'3_pessoal'!CJ12+'3_pessoal'!CJ13+'3_pessoal'!CJ14+'3_pessoal'!CJ15+'3_pessoal'!CJ16+'3_pessoal'!CJ17+'3_pessoal'!CJ18+'3_pessoal'!CJ19+'3_pessoal'!CJ20+'3_pessoal'!CJ21+'3_pessoal'!CJ22+'3_pessoal'!CJ23+'3_pessoal'!CJ24+'3_pessoal'!CJ25+'3_pessoal'!CJ26+'3_pessoal'!CJ27+'3_pessoal'!CJ28+'3_pessoal'!CJ29+'3_pessoal'!CJ30+'3_pessoal'!CJ31+'3_pessoal'!CJ32+'3_pessoal'!CJ33+'3_pessoal'!CJ34+'3_pessoal'!CJ35+'3_pessoal'!CJ36+'3_pessoal'!CJ37+'3_pessoal'!CJ38+'3_pessoal'!CJ39+'3_pessoal'!CJ40+'3_pessoal'!CJ41+'3_pessoal'!CJ42+'3_pessoal'!CJ43+'3_pessoal'!CJ44+'3_pessoal'!CJ45+'3_pessoal'!CJ46+'3_pessoal'!CJ47+'3_pessoal'!CJ48+'3_pessoal'!CJ49+'3_pessoal'!CJ50+'3_pessoal'!CJ51+'3_pessoal'!CJ52+'3_pessoal'!CJ53+'3_pessoal'!CJ54+'3_pessoal'!CJ55+'3_pessoal'!CJ56+'3_pessoal'!CJ57+'3_pessoal'!CJ58+'3_pessoal'!CJ59+'3_pessoal'!CL10+'3_pessoal'!CL11+'3_pessoal'!CL12+'3_pessoal'!CL13+'3_pessoal'!CL14+'3_pessoal'!CL15+'3_pessoal'!CL16+'3_pessoal'!CL17+'3_pessoal'!CL18+'3_pessoal'!CL19+'3_pessoal'!CL20+'3_pessoal'!CL21+'3_pessoal'!CL22+'3_pessoal'!CL23+'3_pessoal'!CL24+'3_pessoal'!CL25+'3_pessoal'!CL26+'3_pessoal'!CL27+'3_pessoal'!CL28+'3_pessoal'!CL29+'3_pessoal'!CL30+'3_pessoal'!CL31+'3_pessoal'!CL32+'3_pessoal'!CL33+'3_pessoal'!CL34+'3_pessoal'!CL35+'3_pessoal'!CL36+'3_pessoal'!CL37+'3_pessoal'!CL38+'3_pessoal'!CL39+'3_pessoal'!CL40+'3_pessoal'!CL41+'3_pessoal'!CL42+'3_pessoal'!CL43+'3_pessoal'!CL44+'3_pessoal'!CL45+'3_pessoal'!CL46+'3_pessoal'!CL47+'3_pessoal'!CL48+'3_pessoal'!CL49+'3_pessoal'!CL50+'3_pessoal'!CL51+'3_pessoal'!CL52+'3_pessoal'!CL53+'3_pessoal'!CL54+'3_pessoal'!CL55+'3_pessoal'!CL56+'3_pessoal'!CL57+'3_pessoal'!CL58+'3_pessoal'!CL59),"ERRO","OK")</f>
        <v>OK</v>
      </c>
    </row>
    <row r="19" spans="9:11" ht="15" customHeight="1" x14ac:dyDescent="0.25">
      <c r="I19" s="593"/>
      <c r="J19" s="298" t="s">
        <v>1692</v>
      </c>
      <c r="K19" s="228" t="str">
        <f>IF(ISERROR('3_pessoal'!CO10+'3_pessoal'!CO11+'3_pessoal'!CO12+'3_pessoal'!CO13+'3_pessoal'!CO14+'3_pessoal'!CO15+'3_pessoal'!CO16+'3_pessoal'!CO17+'3_pessoal'!CO18+'3_pessoal'!CO19+'3_pessoal'!CO20+'3_pessoal'!CO21+'3_pessoal'!CO22+'3_pessoal'!CO23+'3_pessoal'!CO24+'3_pessoal'!CO25+'3_pessoal'!CO26+'3_pessoal'!CO27+'3_pessoal'!CO28+'3_pessoal'!CO29+'3_pessoal'!CO30+'3_pessoal'!CO31+'3_pessoal'!CO32+'3_pessoal'!CO33+'3_pessoal'!CO34+'3_pessoal'!CO35+'3_pessoal'!CO36+'3_pessoal'!CO37+'3_pessoal'!CO38+'3_pessoal'!CO39+'3_pessoal'!CO40+'3_pessoal'!CO41+'3_pessoal'!CO42+'3_pessoal'!CO43+'3_pessoal'!CO44+'3_pessoal'!CO45+'3_pessoal'!CO46+'3_pessoal'!CO47+'3_pessoal'!CO48+'3_pessoal'!CO49+'3_pessoal'!CO50+'3_pessoal'!CO51+'3_pessoal'!CO52+'3_pessoal'!CO53+'3_pessoal'!CO54+'3_pessoal'!CO55+'3_pessoal'!CO56+'3_pessoal'!CO57+'3_pessoal'!CO58+'3_pessoal'!CO59+'3_pessoal'!CQ10+'3_pessoal'!CQ11+'3_pessoal'!CQ12+'3_pessoal'!CQ13+'3_pessoal'!CQ14+'3_pessoal'!CQ15+'3_pessoal'!CQ16+'3_pessoal'!CQ17+'3_pessoal'!CQ18+'3_pessoal'!CQ19+'3_pessoal'!CQ20+'3_pessoal'!CQ21+'3_pessoal'!CQ22+'3_pessoal'!CQ23+'3_pessoal'!CQ24+'3_pessoal'!CQ25+'3_pessoal'!CQ26+'3_pessoal'!CQ27+'3_pessoal'!CQ28+'3_pessoal'!CQ29+'3_pessoal'!CQ30+'3_pessoal'!CQ31+'3_pessoal'!CQ32+'3_pessoal'!CQ33+'3_pessoal'!CQ34+'3_pessoal'!CQ35+'3_pessoal'!CQ36+'3_pessoal'!CQ37+'3_pessoal'!CQ38+'3_pessoal'!CQ39+'3_pessoal'!CQ40+'3_pessoal'!CQ41+'3_pessoal'!CQ42+'3_pessoal'!CQ43+'3_pessoal'!CQ44+'3_pessoal'!CQ45+'3_pessoal'!CQ46+'3_pessoal'!CQ47+'3_pessoal'!CQ48+'3_pessoal'!CQ49+'3_pessoal'!CQ50+'3_pessoal'!CQ51+'3_pessoal'!CQ52+'3_pessoal'!CQ53+'3_pessoal'!CQ54+'3_pessoal'!CQ55+'3_pessoal'!CQ56+'3_pessoal'!CQ57+'3_pessoal'!CQ58+'3_pessoal'!CQ59),"ERRO","OK")</f>
        <v>OK</v>
      </c>
    </row>
    <row r="20" spans="9:11" ht="15" customHeight="1" x14ac:dyDescent="0.25">
      <c r="I20" s="593"/>
      <c r="J20" s="298" t="s">
        <v>1693</v>
      </c>
      <c r="K20" s="228" t="str">
        <f>IF(ISERROR('3_pessoal'!CT10+'3_pessoal'!CT11+'3_pessoal'!CT12+'3_pessoal'!CT13+'3_pessoal'!CT14+'3_pessoal'!CT15+'3_pessoal'!CT16+'3_pessoal'!CT17+'3_pessoal'!CT18+'3_pessoal'!CT19+'3_pessoal'!CT20+'3_pessoal'!CT21+'3_pessoal'!CT22+'3_pessoal'!CT23+'3_pessoal'!CT24+'3_pessoal'!CT25+'3_pessoal'!CT26+'3_pessoal'!CT27+'3_pessoal'!CT28+'3_pessoal'!CT29+'3_pessoal'!CT30+'3_pessoal'!CT31+'3_pessoal'!CT32+'3_pessoal'!CT33+'3_pessoal'!CT34+'3_pessoal'!CT35+'3_pessoal'!CT36+'3_pessoal'!CT37+'3_pessoal'!CT38+'3_pessoal'!CT39+'3_pessoal'!CT40+'3_pessoal'!CT41+'3_pessoal'!CT42+'3_pessoal'!CT43+'3_pessoal'!CT44+'3_pessoal'!CT45+'3_pessoal'!CT46+'3_pessoal'!CT47+'3_pessoal'!CT48+'3_pessoal'!CT49+'3_pessoal'!CT50+'3_pessoal'!CT51+'3_pessoal'!CT52+'3_pessoal'!CT53+'3_pessoal'!CT54+'3_pessoal'!CT55+'3_pessoal'!CT56+'3_pessoal'!CT57+'3_pessoal'!CT58+'3_pessoal'!CT59+'3_pessoal'!CV10+'3_pessoal'!CV11+'3_pessoal'!CV12+'3_pessoal'!CV13+'3_pessoal'!CV14+'3_pessoal'!CV15+'3_pessoal'!CV16+'3_pessoal'!CV17+'3_pessoal'!CV18+'3_pessoal'!CV19+'3_pessoal'!CV20+'3_pessoal'!CV21+'3_pessoal'!CV22+'3_pessoal'!CV23+'3_pessoal'!CV24+'3_pessoal'!CV25+'3_pessoal'!CV26+'3_pessoal'!CV27+'3_pessoal'!CV28+'3_pessoal'!CV29+'3_pessoal'!CV30+'3_pessoal'!CV31+'3_pessoal'!CV32+'3_pessoal'!CV33+'3_pessoal'!CV34+'3_pessoal'!CV35+'3_pessoal'!CV36+'3_pessoal'!CV37+'3_pessoal'!CV38+'3_pessoal'!CV39+'3_pessoal'!CV40+'3_pessoal'!CV41+'3_pessoal'!CV42+'3_pessoal'!CV43+'3_pessoal'!CV44+'3_pessoal'!CV45+'3_pessoal'!CV46+'3_pessoal'!CV47+'3_pessoal'!CV48+'3_pessoal'!CV49+'3_pessoal'!CV50+'3_pessoal'!CV51+'3_pessoal'!CV52+'3_pessoal'!CV53+'3_pessoal'!CV54+'3_pessoal'!CV55+'3_pessoal'!CV56+'3_pessoal'!CV57+'3_pessoal'!CV58+'3_pessoal'!CV59),"ERRO","OK")</f>
        <v>OK</v>
      </c>
    </row>
    <row r="21" spans="9:11" ht="15" customHeight="1" x14ac:dyDescent="0.25">
      <c r="I21" s="593"/>
      <c r="J21" s="298" t="s">
        <v>1694</v>
      </c>
      <c r="K21" s="228" t="str">
        <f>IF(ISERROR('3_pessoal'!CY10+'3_pessoal'!CY11+'3_pessoal'!CY12+'3_pessoal'!CY13+'3_pessoal'!CY14+'3_pessoal'!CY15+'3_pessoal'!CY16+'3_pessoal'!CY17+'3_pessoal'!CY18+'3_pessoal'!CY19+'3_pessoal'!CY20+'3_pessoal'!CY21+'3_pessoal'!CY22+'3_pessoal'!CY23+'3_pessoal'!CY24+'3_pessoal'!CY25+'3_pessoal'!CY26+'3_pessoal'!CY27+'3_pessoal'!CY28+'3_pessoal'!CY29+'3_pessoal'!CY30+'3_pessoal'!CY31+'3_pessoal'!CY32+'3_pessoal'!CY33+'3_pessoal'!CY34+'3_pessoal'!CY35+'3_pessoal'!CY36+'3_pessoal'!CY37+'3_pessoal'!CY38+'3_pessoal'!CY39+'3_pessoal'!CY40+'3_pessoal'!CY41+'3_pessoal'!CY42+'3_pessoal'!CY43+'3_pessoal'!CY44+'3_pessoal'!CY45+'3_pessoal'!CY46+'3_pessoal'!CY47+'3_pessoal'!CY48+'3_pessoal'!CY49+'3_pessoal'!CY50+'3_pessoal'!CY51+'3_pessoal'!CY52+'3_pessoal'!CY53+'3_pessoal'!CY54+'3_pessoal'!CY55+'3_pessoal'!CY56+'3_pessoal'!CY57+'3_pessoal'!CY58+'3_pessoal'!CY59+'3_pessoal'!DA10+'3_pessoal'!DA11+'3_pessoal'!DA12+'3_pessoal'!DA13+'3_pessoal'!DA14+'3_pessoal'!DA15+'3_pessoal'!DA16+'3_pessoal'!DA17+'3_pessoal'!DA18+'3_pessoal'!DA19+'3_pessoal'!DA20+'3_pessoal'!DA21+'3_pessoal'!DA22+'3_pessoal'!DA23+'3_pessoal'!DA24+'3_pessoal'!DA25+'3_pessoal'!DA26+'3_pessoal'!DA27+'3_pessoal'!DA28+'3_pessoal'!DA29+'3_pessoal'!DA30+'3_pessoal'!DA31+'3_pessoal'!DA32+'3_pessoal'!DA33+'3_pessoal'!DA34+'3_pessoal'!DA35+'3_pessoal'!DA36+'3_pessoal'!DA37+'3_pessoal'!DA38+'3_pessoal'!DA39+'3_pessoal'!DA40+'3_pessoal'!DA41+'3_pessoal'!DA42+'3_pessoal'!DA43+'3_pessoal'!DA44+'3_pessoal'!DA45+'3_pessoal'!DA46+'3_pessoal'!DA47+'3_pessoal'!DA48+'3_pessoal'!DA49+'3_pessoal'!DA50+'3_pessoal'!DA51+'3_pessoal'!DA52+'3_pessoal'!DA53+'3_pessoal'!DA54+'3_pessoal'!DA55+'3_pessoal'!DA56+'3_pessoal'!DA57+'3_pessoal'!DA58+'3_pessoal'!DA59),"ERRO","OK")</f>
        <v>OK</v>
      </c>
    </row>
    <row r="22" spans="9:11" ht="15" customHeight="1" x14ac:dyDescent="0.25">
      <c r="I22" s="593"/>
      <c r="J22" s="298" t="s">
        <v>1695</v>
      </c>
      <c r="K22" s="228" t="str">
        <f>IF(ISERROR('3_pessoal'!DD10+'3_pessoal'!DD11+'3_pessoal'!DD12+'3_pessoal'!DD13+'3_pessoal'!DD14+'3_pessoal'!DD15+'3_pessoal'!DD16+'3_pessoal'!DD17+'3_pessoal'!DD18+'3_pessoal'!DD19+'3_pessoal'!DD20+'3_pessoal'!DD21+'3_pessoal'!DD22+'3_pessoal'!DD23+'3_pessoal'!DD24+'3_pessoal'!DD25+'3_pessoal'!DD26+'3_pessoal'!DD27+'3_pessoal'!DD28+'3_pessoal'!DD29+'3_pessoal'!DD30+'3_pessoal'!DD31+'3_pessoal'!DD32+'3_pessoal'!DD33+'3_pessoal'!DD34+'3_pessoal'!DD35+'3_pessoal'!DD36+'3_pessoal'!DD37+'3_pessoal'!DD38+'3_pessoal'!DD39+'3_pessoal'!DD40+'3_pessoal'!DD41+'3_pessoal'!DD42+'3_pessoal'!DD43+'3_pessoal'!DD44+'3_pessoal'!DD45+'3_pessoal'!DD46+'3_pessoal'!DD47+'3_pessoal'!DD48+'3_pessoal'!DD49+'3_pessoal'!DD50+'3_pessoal'!DD51+'3_pessoal'!DD52+'3_pessoal'!DD53+'3_pessoal'!DD54+'3_pessoal'!DD55+'3_pessoal'!DD56+'3_pessoal'!DD57+'3_pessoal'!DD58+'3_pessoal'!DD59+'3_pessoal'!DF10+'3_pessoal'!DF11+'3_pessoal'!DF12+'3_pessoal'!DF13+'3_pessoal'!DF14+'3_pessoal'!DF15+'3_pessoal'!DF16+'3_pessoal'!DF17+'3_pessoal'!DF18+'3_pessoal'!DF19+'3_pessoal'!DF20+'3_pessoal'!DF21+'3_pessoal'!DF22+'3_pessoal'!DF23+'3_pessoal'!DF24+'3_pessoal'!DF25+'3_pessoal'!DF26+'3_pessoal'!DF27+'3_pessoal'!DF28+'3_pessoal'!DF29+'3_pessoal'!DF30+'3_pessoal'!DF31+'3_pessoal'!DF32+'3_pessoal'!DF33+'3_pessoal'!DF34+'3_pessoal'!DF35+'3_pessoal'!DF36+'3_pessoal'!DF37+'3_pessoal'!DF38+'3_pessoal'!DF39+'3_pessoal'!DF40+'3_pessoal'!DF41+'3_pessoal'!DF42+'3_pessoal'!DF43+'3_pessoal'!DF44+'3_pessoal'!DF45+'3_pessoal'!DF46+'3_pessoal'!DF47+'3_pessoal'!DF48+'3_pessoal'!DF49+'3_pessoal'!DF50+'3_pessoal'!DF51+'3_pessoal'!DF52+'3_pessoal'!DF53+'3_pessoal'!DF54+'3_pessoal'!DF55+'3_pessoal'!DF56+'3_pessoal'!DF57+'3_pessoal'!DF58+'3_pessoal'!DF59),"ERRO","OK")</f>
        <v>OK</v>
      </c>
    </row>
    <row r="23" spans="9:11" ht="15" customHeight="1" x14ac:dyDescent="0.25">
      <c r="I23" s="593"/>
      <c r="J23" s="298" t="s">
        <v>1696</v>
      </c>
      <c r="K23" s="228" t="str">
        <f>IF(ISERROR('3_pessoal'!DI10+'3_pessoal'!DI11+'3_pessoal'!DI12+'3_pessoal'!DI13+'3_pessoal'!DI14+'3_pessoal'!DI15+'3_pessoal'!DI16+'3_pessoal'!DI17+'3_pessoal'!DI18+'3_pessoal'!DI19+'3_pessoal'!DI20+'3_pessoal'!DI21+'3_pessoal'!DI22+'3_pessoal'!DI23+'3_pessoal'!DI24+'3_pessoal'!DI25+'3_pessoal'!DI26+'3_pessoal'!DI27+'3_pessoal'!DI28+'3_pessoal'!DI29+'3_pessoal'!DI30+'3_pessoal'!DI31+'3_pessoal'!DI32+'3_pessoal'!DI33+'3_pessoal'!DI34+'3_pessoal'!DI35+'3_pessoal'!DI36+'3_pessoal'!DI37+'3_pessoal'!DI38+'3_pessoal'!DI39+'3_pessoal'!DI40+'3_pessoal'!DI41+'3_pessoal'!DI42+'3_pessoal'!DI43+'3_pessoal'!DI44+'3_pessoal'!DI45+'3_pessoal'!DI46+'3_pessoal'!DI47+'3_pessoal'!DI48+'3_pessoal'!DI49+'3_pessoal'!DI50+'3_pessoal'!DI51+'3_pessoal'!DI52+'3_pessoal'!DI53+'3_pessoal'!DI54+'3_pessoal'!DI55+'3_pessoal'!DI56+'3_pessoal'!DI57+'3_pessoal'!DI58+'3_pessoal'!DI59+'3_pessoal'!DK10+'3_pessoal'!DK11+'3_pessoal'!DK12+'3_pessoal'!DK13+'3_pessoal'!DK14+'3_pessoal'!DK15+'3_pessoal'!DK16+'3_pessoal'!DK17+'3_pessoal'!DK18+'3_pessoal'!DK19+'3_pessoal'!DK20+'3_pessoal'!DK21+'3_pessoal'!DK22+'3_pessoal'!DK23+'3_pessoal'!DK24+'3_pessoal'!DK25+'3_pessoal'!DK26+'3_pessoal'!DK27+'3_pessoal'!DK28+'3_pessoal'!DK29+'3_pessoal'!DK30+'3_pessoal'!DK31+'3_pessoal'!DK32+'3_pessoal'!DK33+'3_pessoal'!DK34+'3_pessoal'!DK35+'3_pessoal'!DK36+'3_pessoal'!DK37+'3_pessoal'!DK38+'3_pessoal'!DK39+'3_pessoal'!DK40+'3_pessoal'!DK41+'3_pessoal'!DK42+'3_pessoal'!DK43+'3_pessoal'!DK44+'3_pessoal'!DK45+'3_pessoal'!DK46+'3_pessoal'!DK47+'3_pessoal'!DK48+'3_pessoal'!DK49+'3_pessoal'!DK50+'3_pessoal'!DK51+'3_pessoal'!DK52+'3_pessoal'!DK53+'3_pessoal'!DK54+'3_pessoal'!DK55+'3_pessoal'!DK56+'3_pessoal'!DK57+'3_pessoal'!DK58+'3_pessoal'!DK59),"ERRO","OK")</f>
        <v>OK</v>
      </c>
    </row>
    <row r="24" spans="9:11" ht="15" customHeight="1" x14ac:dyDescent="0.25">
      <c r="I24" s="593"/>
      <c r="J24" s="298" t="s">
        <v>1697</v>
      </c>
      <c r="K24" s="228" t="str">
        <f>IF(ISERROR('3_pessoal'!DN10+'3_pessoal'!DN11+'3_pessoal'!DN12+'3_pessoal'!DN13+'3_pessoal'!DN14+'3_pessoal'!DN15+'3_pessoal'!DN16+'3_pessoal'!DN17+'3_pessoal'!DN18+'3_pessoal'!DN19+'3_pessoal'!DN20+'3_pessoal'!DN21+'3_pessoal'!DN22+'3_pessoal'!DN23+'3_pessoal'!DN24+'3_pessoal'!DN25+'3_pessoal'!DN26+'3_pessoal'!DN27+'3_pessoal'!DN28+'3_pessoal'!DN29+'3_pessoal'!DN30+'3_pessoal'!DN31+'3_pessoal'!DN32+'3_pessoal'!DN33+'3_pessoal'!DN34+'3_pessoal'!DN35+'3_pessoal'!DN36+'3_pessoal'!DN37+'3_pessoal'!DN38+'3_pessoal'!DN39+'3_pessoal'!DN40+'3_pessoal'!DN41+'3_pessoal'!DN42+'3_pessoal'!DN43+'3_pessoal'!DN44+'3_pessoal'!DN45+'3_pessoal'!DN46+'3_pessoal'!DN47+'3_pessoal'!DN48+'3_pessoal'!DN49+'3_pessoal'!DN50+'3_pessoal'!DN51+'3_pessoal'!DN52+'3_pessoal'!DN53+'3_pessoal'!DN54+'3_pessoal'!DN55+'3_pessoal'!DN56+'3_pessoal'!DN57+'3_pessoal'!DN58+'3_pessoal'!DN59+'3_pessoal'!DP10+'3_pessoal'!DP11+'3_pessoal'!DP12+'3_pessoal'!DP13+'3_pessoal'!DP14+'3_pessoal'!DP15+'3_pessoal'!DP16+'3_pessoal'!DP17+'3_pessoal'!DP18+'3_pessoal'!DP19+'3_pessoal'!DP20+'3_pessoal'!DP21+'3_pessoal'!DP22+'3_pessoal'!DP23+'3_pessoal'!DP24+'3_pessoal'!DP25+'3_pessoal'!DP26+'3_pessoal'!DP27+'3_pessoal'!DP28+'3_pessoal'!DP29+'3_pessoal'!DP30+'3_pessoal'!DP31+'3_pessoal'!DP32+'3_pessoal'!DP33+'3_pessoal'!DP34+'3_pessoal'!DP35+'3_pessoal'!DP36+'3_pessoal'!DP37+'3_pessoal'!DP38+'3_pessoal'!DP39+'3_pessoal'!DP40+'3_pessoal'!DP41+'3_pessoal'!DP42+'3_pessoal'!DP43+'3_pessoal'!DP44+'3_pessoal'!DP45+'3_pessoal'!DP46+'3_pessoal'!DP47+'3_pessoal'!DP48+'3_pessoal'!DP49+'3_pessoal'!DP50+'3_pessoal'!DP51+'3_pessoal'!DP52+'3_pessoal'!DP53+'3_pessoal'!DP54+'3_pessoal'!DP55+'3_pessoal'!DP56+'3_pessoal'!DP57+'3_pessoal'!DP58+'3_pessoal'!DP59),"ERRO","OK")</f>
        <v>OK</v>
      </c>
    </row>
    <row r="25" spans="9:11" ht="15" customHeight="1" x14ac:dyDescent="0.25">
      <c r="I25" s="593"/>
      <c r="J25" s="298" t="s">
        <v>1698</v>
      </c>
      <c r="K25" s="228" t="str">
        <f>IF(ISERROR('3_pessoal'!DS10+'3_pessoal'!DS11+'3_pessoal'!DS12+'3_pessoal'!DS13+'3_pessoal'!DS14+'3_pessoal'!DS15+'3_pessoal'!DS16+'3_pessoal'!DS17+'3_pessoal'!DS18+'3_pessoal'!DS19+'3_pessoal'!DS20+'3_pessoal'!DS21+'3_pessoal'!DS22+'3_pessoal'!DS23+'3_pessoal'!DS24+'3_pessoal'!DS25+'3_pessoal'!DS26+'3_pessoal'!DS27+'3_pessoal'!DS28+'3_pessoal'!DS29+'3_pessoal'!DS30+'3_pessoal'!DS31+'3_pessoal'!DS32+'3_pessoal'!DS33+'3_pessoal'!DS34+'3_pessoal'!DS35+'3_pessoal'!DS36+'3_pessoal'!DS37+'3_pessoal'!DS38+'3_pessoal'!DS39+'3_pessoal'!DS40+'3_pessoal'!DS41+'3_pessoal'!DS42+'3_pessoal'!DS43+'3_pessoal'!DS44+'3_pessoal'!DS45+'3_pessoal'!DS46+'3_pessoal'!DS47+'3_pessoal'!DS48+'3_pessoal'!DS49+'3_pessoal'!DS50+'3_pessoal'!DS51+'3_pessoal'!DS52+'3_pessoal'!DS53+'3_pessoal'!DS54+'3_pessoal'!DS55+'3_pessoal'!DS56+'3_pessoal'!DS57+'3_pessoal'!DS58+'3_pessoal'!DS59+'3_pessoal'!DU10+'3_pessoal'!DU11+'3_pessoal'!DU12+'3_pessoal'!DU13+'3_pessoal'!DU14+'3_pessoal'!DU15+'3_pessoal'!DU16+'3_pessoal'!DU17+'3_pessoal'!DU18+'3_pessoal'!DU19+'3_pessoal'!DU20+'3_pessoal'!DU21+'3_pessoal'!DU22+'3_pessoal'!DU23+'3_pessoal'!DU24+'3_pessoal'!DU25+'3_pessoal'!DU26+'3_pessoal'!DU27+'3_pessoal'!DU28+'3_pessoal'!DU29+'3_pessoal'!DU30+'3_pessoal'!DU31+'3_pessoal'!DU32+'3_pessoal'!DU33+'3_pessoal'!DU34+'3_pessoal'!DU35+'3_pessoal'!DU36+'3_pessoal'!DU37+'3_pessoal'!DU38+'3_pessoal'!DU39+'3_pessoal'!DU40+'3_pessoal'!DU41+'3_pessoal'!DU42+'3_pessoal'!DU43+'3_pessoal'!DU44+'3_pessoal'!DU45+'3_pessoal'!DU46+'3_pessoal'!DU47+'3_pessoal'!DU48+'3_pessoal'!DU49+'3_pessoal'!DU50+'3_pessoal'!DU51+'3_pessoal'!DU52+'3_pessoal'!DU53+'3_pessoal'!DU54+'3_pessoal'!DU55+'3_pessoal'!DU56+'3_pessoal'!DU57+'3_pessoal'!DU58+'3_pessoal'!DU59),"ERRO","OK")</f>
        <v>OK</v>
      </c>
    </row>
    <row r="26" spans="9:11" ht="15" customHeight="1" x14ac:dyDescent="0.25">
      <c r="I26" s="593"/>
      <c r="J26" s="298" t="s">
        <v>1699</v>
      </c>
      <c r="K26" s="228" t="str">
        <f>IF(ISERROR('3_pessoal'!DX10+'3_pessoal'!DX11+'3_pessoal'!DX12+'3_pessoal'!DX13+'3_pessoal'!DX14+'3_pessoal'!DX15+'3_pessoal'!DX16+'3_pessoal'!DX17+'3_pessoal'!DX18+'3_pessoal'!DX19+'3_pessoal'!DX20+'3_pessoal'!DX21+'3_pessoal'!DX22+'3_pessoal'!DX23+'3_pessoal'!DX24+'3_pessoal'!DX25+'3_pessoal'!DX26+'3_pessoal'!DX27+'3_pessoal'!DX28+'3_pessoal'!DX29+'3_pessoal'!DX30+'3_pessoal'!DX31+'3_pessoal'!DX32+'3_pessoal'!DX33+'3_pessoal'!DX34+'3_pessoal'!DX35+'3_pessoal'!DX36+'3_pessoal'!DX37+'3_pessoal'!DX38+'3_pessoal'!DX39+'3_pessoal'!DX40+'3_pessoal'!DX41+'3_pessoal'!DX42+'3_pessoal'!DX43+'3_pessoal'!DX44+'3_pessoal'!DX45+'3_pessoal'!DX46+'3_pessoal'!DX47+'3_pessoal'!DX48+'3_pessoal'!DX49+'3_pessoal'!DX50+'3_pessoal'!DX51+'3_pessoal'!DX52+'3_pessoal'!DX53+'3_pessoal'!DX54+'3_pessoal'!DX55+'3_pessoal'!DX56+'3_pessoal'!DX57+'3_pessoal'!DX58+'3_pessoal'!DX59+'3_pessoal'!DZ10+'3_pessoal'!DZ11+'3_pessoal'!DZ12+'3_pessoal'!DZ13+'3_pessoal'!DZ14+'3_pessoal'!DZ15+'3_pessoal'!DZ16+'3_pessoal'!DZ17+'3_pessoal'!DZ18+'3_pessoal'!DZ19+'3_pessoal'!DZ20+'3_pessoal'!DZ21+'3_pessoal'!DZ22+'3_pessoal'!DZ23+'3_pessoal'!DZ24+'3_pessoal'!DZ25+'3_pessoal'!DZ26+'3_pessoal'!DZ27+'3_pessoal'!DZ28+'3_pessoal'!DZ29+'3_pessoal'!DZ30+'3_pessoal'!DZ31+'3_pessoal'!DZ32+'3_pessoal'!DZ33+'3_pessoal'!DZ34+'3_pessoal'!DZ35+'3_pessoal'!DZ36+'3_pessoal'!DZ37+'3_pessoal'!DZ38+'3_pessoal'!DZ39+'3_pessoal'!DZ40+'3_pessoal'!DZ41+'3_pessoal'!DZ42+'3_pessoal'!DZ43+'3_pessoal'!DZ44+'3_pessoal'!DZ45+'3_pessoal'!DZ46+'3_pessoal'!DZ47+'3_pessoal'!DZ48+'3_pessoal'!DZ49+'3_pessoal'!DZ50+'3_pessoal'!DZ51+'3_pessoal'!DZ52+'3_pessoal'!DZ53+'3_pessoal'!DZ54+'3_pessoal'!DZ55+'3_pessoal'!DZ56+'3_pessoal'!DZ57+'3_pessoal'!DZ58+'3_pessoal'!DZ59),"ERRO","OK")</f>
        <v>OK</v>
      </c>
    </row>
    <row r="27" spans="9:11" ht="15" customHeight="1" x14ac:dyDescent="0.25">
      <c r="I27" s="593"/>
      <c r="J27" s="298" t="s">
        <v>1700</v>
      </c>
      <c r="K27" s="228" t="str">
        <f>IF(ISERROR('3_pessoal'!EC10+'3_pessoal'!EC11+'3_pessoal'!EC12+'3_pessoal'!EC13+'3_pessoal'!EC14+'3_pessoal'!EC15+'3_pessoal'!EC16+'3_pessoal'!EC17+'3_pessoal'!EC18+'3_pessoal'!EC19+'3_pessoal'!EC20+'3_pessoal'!EC21+'3_pessoal'!EC22+'3_pessoal'!EC23+'3_pessoal'!EC24+'3_pessoal'!EC25+'3_pessoal'!EC26+'3_pessoal'!EC27+'3_pessoal'!EC28+'3_pessoal'!EC29+'3_pessoal'!EC30+'3_pessoal'!EC31+'3_pessoal'!EC32+'3_pessoal'!EC33+'3_pessoal'!EC34+'3_pessoal'!EC35+'3_pessoal'!EC36+'3_pessoal'!EC37+'3_pessoal'!EC38+'3_pessoal'!EC39+'3_pessoal'!EC40+'3_pessoal'!EC41+'3_pessoal'!EC42+'3_pessoal'!EC43+'3_pessoal'!EC44+'3_pessoal'!EC45+'3_pessoal'!EC46+'3_pessoal'!EC47+'3_pessoal'!EC48+'3_pessoal'!EC49+'3_pessoal'!EC50+'3_pessoal'!EC51+'3_pessoal'!EC52+'3_pessoal'!EC53+'3_pessoal'!EC54+'3_pessoal'!EC55+'3_pessoal'!EC56+'3_pessoal'!EC57+'3_pessoal'!EC58+'3_pessoal'!EC59+'3_pessoal'!EE10+'3_pessoal'!EE11+'3_pessoal'!EE12+'3_pessoal'!EE13+'3_pessoal'!EE14+'3_pessoal'!EE15+'3_pessoal'!EE16+'3_pessoal'!EE17+'3_pessoal'!EE18+'3_pessoal'!EE19+'3_pessoal'!EE20+'3_pessoal'!EE21+'3_pessoal'!EE22+'3_pessoal'!EE23+'3_pessoal'!EE24+'3_pessoal'!EE25+'3_pessoal'!EE26+'3_pessoal'!EE27+'3_pessoal'!EE28+'3_pessoal'!EE29+'3_pessoal'!EE30+'3_pessoal'!EE31+'3_pessoal'!EE32+'3_pessoal'!EE33+'3_pessoal'!EE34+'3_pessoal'!EE35+'3_pessoal'!EE36+'3_pessoal'!EE37+'3_pessoal'!EE38+'3_pessoal'!EE39+'3_pessoal'!EE40+'3_pessoal'!EE41+'3_pessoal'!EE42+'3_pessoal'!EE43+'3_pessoal'!EE44+'3_pessoal'!EE45+'3_pessoal'!EE46+'3_pessoal'!EE47+'3_pessoal'!EE48+'3_pessoal'!EE49+'3_pessoal'!EE50+'3_pessoal'!EE51+'3_pessoal'!EE52+'3_pessoal'!EE53+'3_pessoal'!EE54+'3_pessoal'!EE55+'3_pessoal'!EE56+'3_pessoal'!EE57+'3_pessoal'!EE58+'3_pessoal'!EE59),"ERRO","OK")</f>
        <v>OK</v>
      </c>
    </row>
    <row r="28" spans="9:11" ht="15" customHeight="1" x14ac:dyDescent="0.25">
      <c r="I28" s="593"/>
      <c r="J28" s="298" t="s">
        <v>1706</v>
      </c>
      <c r="K28" s="228" t="str">
        <f>IF(ISERROR('3_pessoal'!EH10+'3_pessoal'!EH11+'3_pessoal'!EH12+'3_pessoal'!EH13+'3_pessoal'!EH14+'3_pessoal'!EH15+'3_pessoal'!EH16+'3_pessoal'!EH17+'3_pessoal'!EH18+'3_pessoal'!EH19+'3_pessoal'!EH20+'3_pessoal'!EH21+'3_pessoal'!EH22+'3_pessoal'!EH23+'3_pessoal'!EH24+'3_pessoal'!EH25+'3_pessoal'!EH26+'3_pessoal'!EH27+'3_pessoal'!EH28+'3_pessoal'!EH29+'3_pessoal'!EH30+'3_pessoal'!EH31+'3_pessoal'!EH32+'3_pessoal'!EH33+'3_pessoal'!EH34+'3_pessoal'!EH35+'3_pessoal'!EH36+'3_pessoal'!EH37+'3_pessoal'!EH38+'3_pessoal'!EH39+'3_pessoal'!EH40+'3_pessoal'!EH41+'3_pessoal'!EH42+'3_pessoal'!EH43+'3_pessoal'!EH44+'3_pessoal'!EH45+'3_pessoal'!EH46+'3_pessoal'!EH47+'3_pessoal'!EH48+'3_pessoal'!EH49+'3_pessoal'!EH50+'3_pessoal'!EH51+'3_pessoal'!EH52+'3_pessoal'!EH53+'3_pessoal'!EH54+'3_pessoal'!EH55+'3_pessoal'!EH56+'3_pessoal'!EH57+'3_pessoal'!EH58+'3_pessoal'!EH59+'3_pessoal'!EJ10+'3_pessoal'!EJ11+'3_pessoal'!EJ12+'3_pessoal'!EJ13+'3_pessoal'!EJ14+'3_pessoal'!EJ15+'3_pessoal'!EJ16+'3_pessoal'!EJ17+'3_pessoal'!EJ18+'3_pessoal'!EJ19+'3_pessoal'!EJ20+'3_pessoal'!EJ21+'3_pessoal'!EJ22+'3_pessoal'!EJ23+'3_pessoal'!EJ24+'3_pessoal'!EJ25+'3_pessoal'!EJ26+'3_pessoal'!EJ27+'3_pessoal'!EJ28+'3_pessoal'!EJ29+'3_pessoal'!EJ30+'3_pessoal'!EJ31+'3_pessoal'!EJ32+'3_pessoal'!EJ33+'3_pessoal'!EJ34+'3_pessoal'!EJ35+'3_pessoal'!EJ36+'3_pessoal'!EJ37+'3_pessoal'!EJ38+'3_pessoal'!EJ39+'3_pessoal'!EJ40+'3_pessoal'!EJ41+'3_pessoal'!EJ42+'3_pessoal'!EJ43+'3_pessoal'!EJ44+'3_pessoal'!EJ45+'3_pessoal'!EJ46+'3_pessoal'!EJ47+'3_pessoal'!EJ48+'3_pessoal'!EJ49+'3_pessoal'!EJ50+'3_pessoal'!EJ51+'3_pessoal'!EJ52+'3_pessoal'!EJ53+'3_pessoal'!EJ54+'3_pessoal'!EJ55+'3_pessoal'!EJ56+'3_pessoal'!EJ57+'3_pessoal'!EJ58+'3_pessoal'!EJ59),"ERRO","OK")</f>
        <v>OK</v>
      </c>
    </row>
    <row r="29" spans="9:11" ht="15" customHeight="1" x14ac:dyDescent="0.25">
      <c r="I29" s="593"/>
      <c r="J29" s="298" t="s">
        <v>1701</v>
      </c>
      <c r="K29" s="228" t="str">
        <f>IF(ISERROR('3_pessoal'!EM10+'3_pessoal'!EM11+'3_pessoal'!EM12+'3_pessoal'!EM13+'3_pessoal'!EM14+'3_pessoal'!EM15+'3_pessoal'!EM16+'3_pessoal'!EM17+'3_pessoal'!EM18+'3_pessoal'!EM19+'3_pessoal'!EM20+'3_pessoal'!EM21+'3_pessoal'!EM22+'3_pessoal'!EM23+'3_pessoal'!EM24+'3_pessoal'!EM25+'3_pessoal'!EM26+'3_pessoal'!EM27+'3_pessoal'!EM28+'3_pessoal'!EM29+'3_pessoal'!EM30+'3_pessoal'!EM31+'3_pessoal'!EM32+'3_pessoal'!EM33+'3_pessoal'!EM34+'3_pessoal'!EM35+'3_pessoal'!EM36+'3_pessoal'!EM37+'3_pessoal'!EM38+'3_pessoal'!EM39+'3_pessoal'!EM40+'3_pessoal'!EM41+'3_pessoal'!EM42+'3_pessoal'!EM43+'3_pessoal'!EM44+'3_pessoal'!EM45+'3_pessoal'!EM46+'3_pessoal'!EM47+'3_pessoal'!EM48+'3_pessoal'!EM49+'3_pessoal'!EM50+'3_pessoal'!EM51+'3_pessoal'!EM52+'3_pessoal'!EM53+'3_pessoal'!EM54+'3_pessoal'!EM55+'3_pessoal'!EM56+'3_pessoal'!EM57+'3_pessoal'!EM58+'3_pessoal'!EM59+'3_pessoal'!EO10+'3_pessoal'!EO11+'3_pessoal'!EO12+'3_pessoal'!EO13+'3_pessoal'!EO14+'3_pessoal'!EO15+'3_pessoal'!EO16+'3_pessoal'!EO17+'3_pessoal'!EO18+'3_pessoal'!EO19+'3_pessoal'!EO20+'3_pessoal'!EO21+'3_pessoal'!EO22+'3_pessoal'!EO23+'3_pessoal'!EO24+'3_pessoal'!EO25+'3_pessoal'!EO26+'3_pessoal'!EO27+'3_pessoal'!EO28+'3_pessoal'!EO29+'3_pessoal'!EO30+'3_pessoal'!EO31+'3_pessoal'!EO32+'3_pessoal'!EO33+'3_pessoal'!EO34+'3_pessoal'!EO35+'3_pessoal'!EO36+'3_pessoal'!EO37+'3_pessoal'!EO38+'3_pessoal'!EO39+'3_pessoal'!EO40+'3_pessoal'!EO41+'3_pessoal'!EO42+'3_pessoal'!EO43+'3_pessoal'!EO44+'3_pessoal'!EO45+'3_pessoal'!EO46+'3_pessoal'!EO47+'3_pessoal'!EO48+'3_pessoal'!EO49+'3_pessoal'!EO50+'3_pessoal'!EO51+'3_pessoal'!EO52+'3_pessoal'!EO53+'3_pessoal'!EO54+'3_pessoal'!EO55+'3_pessoal'!EO56+'3_pessoal'!EO57+'3_pessoal'!EO58+'3_pessoal'!EO59),"ERRO","OK")</f>
        <v>OK</v>
      </c>
    </row>
    <row r="30" spans="9:11" ht="15" customHeight="1" x14ac:dyDescent="0.25">
      <c r="I30" s="593"/>
      <c r="J30" s="298" t="s">
        <v>1702</v>
      </c>
      <c r="K30" s="228" t="str">
        <f>IF(ISERROR('3_pessoal'!ER10+'3_pessoal'!ER11+'3_pessoal'!ER12+'3_pessoal'!ER13+'3_pessoal'!ER14+'3_pessoal'!ER15+'3_pessoal'!ER16+'3_pessoal'!ER17+'3_pessoal'!ER18+'3_pessoal'!ER19+'3_pessoal'!ER20+'3_pessoal'!ER21+'3_pessoal'!ER22+'3_pessoal'!ER23+'3_pessoal'!ER24+'3_pessoal'!ER25+'3_pessoal'!ER26+'3_pessoal'!ER27+'3_pessoal'!ER28+'3_pessoal'!ER29+'3_pessoal'!ER30+'3_pessoal'!ER31+'3_pessoal'!ER32+'3_pessoal'!ER33+'3_pessoal'!ER34+'3_pessoal'!ER35+'3_pessoal'!ER36+'3_pessoal'!ER37+'3_pessoal'!ER38+'3_pessoal'!ER39+'3_pessoal'!ER40+'3_pessoal'!ER41+'3_pessoal'!ER42+'3_pessoal'!ER43+'3_pessoal'!ER44+'3_pessoal'!ER45+'3_pessoal'!ER46+'3_pessoal'!ER47+'3_pessoal'!ER48+'3_pessoal'!ER49+'3_pessoal'!ER50+'3_pessoal'!ER51+'3_pessoal'!ER52+'3_pessoal'!ER53+'3_pessoal'!ER54+'3_pessoal'!ER55+'3_pessoal'!ER56+'3_pessoal'!ER57+'3_pessoal'!ER58+'3_pessoal'!ER59+'3_pessoal'!ET10+'3_pessoal'!ET11+'3_pessoal'!ET12+'3_pessoal'!ET13+'3_pessoal'!ET14+'3_pessoal'!ET15+'3_pessoal'!ET16+'3_pessoal'!ET17+'3_pessoal'!ET18+'3_pessoal'!ET19+'3_pessoal'!ET20+'3_pessoal'!ET21+'3_pessoal'!ET22+'3_pessoal'!ET23+'3_pessoal'!ET24+'3_pessoal'!ET25+'3_pessoal'!ET26+'3_pessoal'!ET27+'3_pessoal'!ET28+'3_pessoal'!ET29+'3_pessoal'!ET30+'3_pessoal'!ET31+'3_pessoal'!ET32+'3_pessoal'!ET33+'3_pessoal'!ET34+'3_pessoal'!ET35+'3_pessoal'!ET36+'3_pessoal'!ET37+'3_pessoal'!ET38+'3_pessoal'!ET39+'3_pessoal'!ET40+'3_pessoal'!ET41+'3_pessoal'!ET42+'3_pessoal'!ET43+'3_pessoal'!ET44+'3_pessoal'!ET45+'3_pessoal'!ET46+'3_pessoal'!ET47+'3_pessoal'!ET48+'3_pessoal'!ET49+'3_pessoal'!ET50+'3_pessoal'!ET51+'3_pessoal'!ET52+'3_pessoal'!ET53+'3_pessoal'!ET54+'3_pessoal'!ET55+'3_pessoal'!ET56+'3_pessoal'!ET57+'3_pessoal'!ET58+'3_pessoal'!ET59),"ERRO","OK")</f>
        <v>OK</v>
      </c>
    </row>
    <row r="31" spans="9:11" ht="15" customHeight="1" x14ac:dyDescent="0.25">
      <c r="I31" s="593"/>
      <c r="J31" s="298" t="s">
        <v>1703</v>
      </c>
      <c r="K31" s="228" t="str">
        <f>IF(ISERROR('3_pessoal'!EW10+'3_pessoal'!EW11+'3_pessoal'!EW12+'3_pessoal'!EW13+'3_pessoal'!EW14+'3_pessoal'!EW15+'3_pessoal'!EW16+'3_pessoal'!EW17+'3_pessoal'!EW18+'3_pessoal'!EW19+'3_pessoal'!EW20+'3_pessoal'!EW21+'3_pessoal'!EW22+'3_pessoal'!EW23+'3_pessoal'!EW24+'3_pessoal'!EW25+'3_pessoal'!EW26+'3_pessoal'!EW27+'3_pessoal'!EW28+'3_pessoal'!EW29+'3_pessoal'!EW30+'3_pessoal'!EW31+'3_pessoal'!EW32+'3_pessoal'!EW33+'3_pessoal'!EW34+'3_pessoal'!EW35+'3_pessoal'!EW36+'3_pessoal'!EW37+'3_pessoal'!EW38+'3_pessoal'!EW39+'3_pessoal'!EW40+'3_pessoal'!EW41+'3_pessoal'!EW42+'3_pessoal'!EW43+'3_pessoal'!EW44+'3_pessoal'!EW45+'3_pessoal'!EW46+'3_pessoal'!EW47+'3_pessoal'!EW48+'3_pessoal'!EW49+'3_pessoal'!EW50+'3_pessoal'!EW51+'3_pessoal'!EW52+'3_pessoal'!EW53+'3_pessoal'!EW54+'3_pessoal'!EW55+'3_pessoal'!EW56+'3_pessoal'!EW57+'3_pessoal'!EW58+'3_pessoal'!EW59+'3_pessoal'!EY10+'3_pessoal'!EY11+'3_pessoal'!EY12+'3_pessoal'!EY13+'3_pessoal'!EY14+'3_pessoal'!EY15+'3_pessoal'!EY16+'3_pessoal'!EY17+'3_pessoal'!EY18+'3_pessoal'!EY19+'3_pessoal'!EY20+'3_pessoal'!EY21+'3_pessoal'!EY22+'3_pessoal'!EY23+'3_pessoal'!EY24+'3_pessoal'!EY25+'3_pessoal'!EY26+'3_pessoal'!EY27+'3_pessoal'!EY28+'3_pessoal'!EY29+'3_pessoal'!EY30+'3_pessoal'!EY31+'3_pessoal'!EY32+'3_pessoal'!EY33+'3_pessoal'!EY34+'3_pessoal'!EY35+'3_pessoal'!EY36+'3_pessoal'!EY37+'3_pessoal'!EY38+'3_pessoal'!EY39+'3_pessoal'!EY40+'3_pessoal'!EY41+'3_pessoal'!EY42+'3_pessoal'!EY43+'3_pessoal'!EY44+'3_pessoal'!EY45+'3_pessoal'!EY46+'3_pessoal'!EY47+'3_pessoal'!EY48+'3_pessoal'!EY49+'3_pessoal'!EY50+'3_pessoal'!EY51+'3_pessoal'!EY52+'3_pessoal'!EY53+'3_pessoal'!EY54+'3_pessoal'!EY55+'3_pessoal'!EY56+'3_pessoal'!EY57+'3_pessoal'!EY58+'3_pessoal'!EY59),"ERRO","OK")</f>
        <v>OK</v>
      </c>
    </row>
    <row r="32" spans="9:11" ht="15" customHeight="1" x14ac:dyDescent="0.25">
      <c r="I32" s="594"/>
      <c r="J32" s="299" t="s">
        <v>1704</v>
      </c>
      <c r="K32" s="229" t="str">
        <f>IF(ISERROR('3_pessoal'!FB10+'3_pessoal'!FB11+'3_pessoal'!FB12+'3_pessoal'!FB13+'3_pessoal'!FB14+'3_pessoal'!FB15+'3_pessoal'!FB16+'3_pessoal'!FB17+'3_pessoal'!FB18+'3_pessoal'!FB19+'3_pessoal'!FB20+'3_pessoal'!FB21+'3_pessoal'!FB22+'3_pessoal'!FB23+'3_pessoal'!FB24+'3_pessoal'!FB25+'3_pessoal'!FB26+'3_pessoal'!FB27+'3_pessoal'!FB28+'3_pessoal'!FB29+'3_pessoal'!FB30+'3_pessoal'!FB31+'3_pessoal'!FB32+'3_pessoal'!FB33+'3_pessoal'!FB34+'3_pessoal'!FB35+'3_pessoal'!FB36+'3_pessoal'!FB37+'3_pessoal'!FB38+'3_pessoal'!FB39+'3_pessoal'!FB40+'3_pessoal'!FB41+'3_pessoal'!FB42+'3_pessoal'!FB43+'3_pessoal'!FB44+'3_pessoal'!FB45+'3_pessoal'!FB46+'3_pessoal'!FB47+'3_pessoal'!FB48+'3_pessoal'!FB49+'3_pessoal'!FB50+'3_pessoal'!FB51+'3_pessoal'!FB52+'3_pessoal'!FB53+'3_pessoal'!FB54+'3_pessoal'!FB55+'3_pessoal'!FB56+'3_pessoal'!FB57+'3_pessoal'!FB58+'3_pessoal'!FB59+'3_pessoal'!FD10+'3_pessoal'!FD11+'3_pessoal'!FD12+'3_pessoal'!FD13+'3_pessoal'!FD14+'3_pessoal'!FD15+'3_pessoal'!FD16+'3_pessoal'!FD17+'3_pessoal'!FD18+'3_pessoal'!FD19+'3_pessoal'!FD20+'3_pessoal'!FD21+'3_pessoal'!FD22+'3_pessoal'!FD23+'3_pessoal'!FD24+'3_pessoal'!FD25+'3_pessoal'!FD26+'3_pessoal'!FD27+'3_pessoal'!FD28+'3_pessoal'!FD29+'3_pessoal'!FD30+'3_pessoal'!FD31+'3_pessoal'!FD32+'3_pessoal'!FD33+'3_pessoal'!FD34+'3_pessoal'!FD35+'3_pessoal'!FD36+'3_pessoal'!FD37+'3_pessoal'!FD38+'3_pessoal'!FD39+'3_pessoal'!FD40+'3_pessoal'!FD41+'3_pessoal'!FD42+'3_pessoal'!FD43+'3_pessoal'!FD44+'3_pessoal'!FD45+'3_pessoal'!FD46+'3_pessoal'!FD47+'3_pessoal'!FD48+'3_pessoal'!FD49+'3_pessoal'!FD50+'3_pessoal'!FD51+'3_pessoal'!FD52+'3_pessoal'!FD53+'3_pessoal'!FD54+'3_pessoal'!FD55+'3_pessoal'!FD56+'3_pessoal'!FD57+'3_pessoal'!FD58+'3_pessoal'!FD59),"ERRO","OK")</f>
        <v>OK</v>
      </c>
    </row>
  </sheetData>
  <sheetProtection password="CF88" sheet="1" objects="1" scenarios="1" selectLockedCells="1" selectUnlockedCells="1"/>
  <mergeCells count="1">
    <mergeCell ref="I3:I32"/>
  </mergeCells>
  <conditionalFormatting sqref="F3:F5 F7:F8">
    <cfRule type="cellIs" dxfId="11" priority="256" operator="equal">
      <formula>"Faltando"</formula>
    </cfRule>
    <cfRule type="cellIs" dxfId="10" priority="264" operator="equal">
      <formula>"OK"</formula>
    </cfRule>
  </conditionalFormatting>
  <conditionalFormatting sqref="G7">
    <cfRule type="cellIs" dxfId="9" priority="258" operator="equal">
      <formula>"OK"</formula>
    </cfRule>
  </conditionalFormatting>
  <conditionalFormatting sqref="G7">
    <cfRule type="cellIs" dxfId="8" priority="254" operator="equal">
      <formula>"Numérico"</formula>
    </cfRule>
  </conditionalFormatting>
  <conditionalFormatting sqref="G8">
    <cfRule type="cellIs" dxfId="7" priority="253" operator="equal">
      <formula>"OK"</formula>
    </cfRule>
  </conditionalFormatting>
  <conditionalFormatting sqref="G8">
    <cfRule type="cellIs" dxfId="6" priority="252" operator="equal">
      <formula>"Numérico"</formula>
    </cfRule>
  </conditionalFormatting>
  <conditionalFormatting sqref="K3:K32">
    <cfRule type="cellIs" dxfId="5" priority="246" operator="equal">
      <formula>"ERRO"</formula>
    </cfRule>
    <cfRule type="cellIs" dxfId="4" priority="247" operator="equal">
      <formula>"OK"</formula>
    </cfRule>
  </conditionalFormatting>
  <conditionalFormatting sqref="F6">
    <cfRule type="cellIs" dxfId="3" priority="237" operator="equal">
      <formula>"Faltando"</formula>
    </cfRule>
    <cfRule type="cellIs" dxfId="2" priority="238" operator="equal">
      <formula>"OK"</formula>
    </cfRule>
  </conditionalFormatting>
  <pageMargins left="0.7" right="0.7" top="0.75" bottom="0.75" header="0.3" footer="0.3"/>
  <pageSetup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AG39"/>
  <sheetViews>
    <sheetView zoomScaleNormal="100" workbookViewId="0">
      <selection activeCell="T3" sqref="T3"/>
    </sheetView>
  </sheetViews>
  <sheetFormatPr defaultRowHeight="15" customHeight="1" x14ac:dyDescent="0.25"/>
  <cols>
    <col min="1" max="1" width="4.7109375" style="170" customWidth="1"/>
    <col min="2" max="2" width="10.7109375" style="172" customWidth="1"/>
    <col min="3" max="3" width="25.7109375" style="172" customWidth="1"/>
    <col min="4" max="20" width="7.7109375" style="172" customWidth="1"/>
    <col min="21" max="21" width="9.140625" style="172"/>
    <col min="22" max="23" width="4.7109375" style="172" customWidth="1"/>
    <col min="24" max="16384" width="9.140625" style="172"/>
  </cols>
  <sheetData>
    <row r="1" spans="1:20" ht="15" customHeight="1" x14ac:dyDescent="0.25">
      <c r="A1" s="404"/>
    </row>
    <row r="3" spans="1:20" ht="15" customHeight="1" x14ac:dyDescent="0.25">
      <c r="B3" s="171"/>
      <c r="C3" s="171"/>
      <c r="D3" s="171" t="s">
        <v>67</v>
      </c>
      <c r="E3" s="393" t="str">
        <f>IF('1_geral'!D1="","",'1_geral'!D1)</f>
        <v/>
      </c>
      <c r="F3" s="394"/>
      <c r="G3" s="164"/>
      <c r="H3" s="395"/>
      <c r="I3" s="395"/>
      <c r="J3" s="395"/>
      <c r="K3" s="395"/>
      <c r="Q3" s="173"/>
      <c r="S3" s="171" t="s">
        <v>1650</v>
      </c>
      <c r="T3" s="396">
        <f>inicio!J1</f>
        <v>2021</v>
      </c>
    </row>
    <row r="4" spans="1:20" ht="15" customHeight="1" x14ac:dyDescent="0.25">
      <c r="B4" s="171"/>
      <c r="C4" s="171"/>
      <c r="D4" s="171" t="s">
        <v>209</v>
      </c>
      <c r="E4" s="595" t="str">
        <f>'1_geral'!D2</f>
        <v/>
      </c>
      <c r="F4" s="595"/>
      <c r="G4" s="595"/>
      <c r="H4" s="595"/>
      <c r="I4" s="595"/>
      <c r="J4" s="595"/>
      <c r="K4" s="595"/>
    </row>
    <row r="5" spans="1:20" ht="15" customHeight="1" x14ac:dyDescent="0.25">
      <c r="B5" s="171"/>
      <c r="C5" s="171"/>
      <c r="D5" s="171" t="s">
        <v>4</v>
      </c>
      <c r="E5" s="595" t="str">
        <f>IF('1_geral'!D4="","",'1_geral'!D4)</f>
        <v/>
      </c>
      <c r="F5" s="595"/>
      <c r="G5" s="595"/>
      <c r="H5" s="595"/>
      <c r="I5" s="595"/>
      <c r="J5" s="395"/>
      <c r="K5" s="395"/>
    </row>
    <row r="7" spans="1:20" ht="15" customHeight="1" x14ac:dyDescent="0.25">
      <c r="Q7" s="599" t="s">
        <v>109</v>
      </c>
      <c r="R7" s="598" t="s">
        <v>1651</v>
      </c>
      <c r="S7" s="598"/>
      <c r="T7" s="596" t="s">
        <v>1664</v>
      </c>
    </row>
    <row r="8" spans="1:20" ht="15" customHeight="1" x14ac:dyDescent="0.25">
      <c r="D8" s="600" t="s">
        <v>1655</v>
      </c>
      <c r="E8" s="601"/>
      <c r="F8" s="601"/>
      <c r="G8" s="601"/>
      <c r="H8" s="601"/>
      <c r="I8" s="601"/>
      <c r="J8" s="601"/>
      <c r="K8" s="601"/>
      <c r="L8" s="601"/>
      <c r="M8" s="601"/>
      <c r="N8" s="601"/>
      <c r="O8" s="601"/>
      <c r="P8" s="602"/>
      <c r="Q8" s="599"/>
      <c r="R8" s="598" t="s">
        <v>1652</v>
      </c>
      <c r="S8" s="598"/>
      <c r="T8" s="597"/>
    </row>
    <row r="9" spans="1:20" ht="15" customHeight="1" x14ac:dyDescent="0.25">
      <c r="A9" s="291" t="s">
        <v>68</v>
      </c>
      <c r="B9" s="290" t="s">
        <v>217</v>
      </c>
      <c r="C9" s="290" t="s">
        <v>39</v>
      </c>
      <c r="D9" s="174" t="s">
        <v>1649</v>
      </c>
      <c r="E9" s="290" t="s">
        <v>125</v>
      </c>
      <c r="F9" s="290" t="s">
        <v>143</v>
      </c>
      <c r="G9" s="290" t="s">
        <v>126</v>
      </c>
      <c r="H9" s="290" t="s">
        <v>144</v>
      </c>
      <c r="I9" s="290" t="s">
        <v>145</v>
      </c>
      <c r="J9" s="290" t="s">
        <v>127</v>
      </c>
      <c r="K9" s="290" t="s">
        <v>128</v>
      </c>
      <c r="L9" s="290" t="s">
        <v>146</v>
      </c>
      <c r="M9" s="290" t="s">
        <v>147</v>
      </c>
      <c r="N9" s="290" t="s">
        <v>148</v>
      </c>
      <c r="O9" s="290" t="s">
        <v>129</v>
      </c>
      <c r="P9" s="290" t="s">
        <v>1648</v>
      </c>
      <c r="Q9" s="599"/>
      <c r="R9" s="291" t="s">
        <v>1653</v>
      </c>
      <c r="S9" s="291" t="s">
        <v>1654</v>
      </c>
      <c r="T9" s="175" t="s">
        <v>1665</v>
      </c>
    </row>
    <row r="10" spans="1:20" ht="15" customHeight="1" x14ac:dyDescent="0.25">
      <c r="A10" s="176">
        <v>1</v>
      </c>
      <c r="B10" s="177" t="str">
        <f>IF(A10='3_pessoal'!M$1,'3_pessoal'!P$2,"")</f>
        <v/>
      </c>
      <c r="C10" s="178" t="str">
        <f>IF(A10='3_pessoal'!M$1,'3_pessoal'!M$2,"")</f>
        <v/>
      </c>
      <c r="D10" s="179" t="str">
        <f t="shared" ref="D10:D39" si="0">IFERROR(AVERAGE(E10,F10,G10,H10,I10,J10,K10,L10,M10,N10,O10,P10),"")</f>
        <v/>
      </c>
      <c r="E10" s="180" t="str">
        <f>IF(A10='3_pessoal'!M$1,apoio2!M$3,"")</f>
        <v/>
      </c>
      <c r="F10" s="180" t="str">
        <f>IF(A10='3_pessoal'!M$1,apoio2!P$3,"")</f>
        <v/>
      </c>
      <c r="G10" s="180" t="str">
        <f>IF(A10='3_pessoal'!M$1,apoio2!S$3,"")</f>
        <v/>
      </c>
      <c r="H10" s="180" t="str">
        <f>IF(A10='3_pessoal'!M$1,apoio2!V$3,"")</f>
        <v/>
      </c>
      <c r="I10" s="180" t="str">
        <f>IF(A10='3_pessoal'!M$1,apoio2!Y$3,"")</f>
        <v/>
      </c>
      <c r="J10" s="180" t="str">
        <f>IF(A10='3_pessoal'!M$1,apoio2!AB$3,"")</f>
        <v/>
      </c>
      <c r="K10" s="180" t="str">
        <f>IF(A10='3_pessoal'!M$1,apoio2!AE$3,"")</f>
        <v/>
      </c>
      <c r="L10" s="180" t="str">
        <f>IF(A10='3_pessoal'!M$1,apoio2!AH$3,"")</f>
        <v/>
      </c>
      <c r="M10" s="180" t="str">
        <f>IF(A10='3_pessoal'!M$1,apoio2!AK$3,"")</f>
        <v/>
      </c>
      <c r="N10" s="180" t="str">
        <f>IF(A10='3_pessoal'!M$1,apoio2!AN$3,"")</f>
        <v/>
      </c>
      <c r="O10" s="180" t="str">
        <f>IF(A10='3_pessoal'!M$1,apoio2!AQ$3,"")</f>
        <v/>
      </c>
      <c r="P10" s="180" t="str">
        <f>IF(A10='3_pessoal'!M$1,apoio2!AT$3,"")</f>
        <v/>
      </c>
      <c r="Q10" s="181" t="str">
        <f>IF(A10='3_pessoal'!M$1,'3_pessoal'!N$3,"")</f>
        <v/>
      </c>
      <c r="R10" s="182" t="str">
        <f>IF(A10='3_pessoal'!M$1,Q10*D10,"")</f>
        <v/>
      </c>
      <c r="S10" s="183" t="str">
        <f>IF(A10='3_pessoal'!M$1,R10/60,"")</f>
        <v/>
      </c>
      <c r="T10" s="292" t="str">
        <f>IF(Q10="","",IF(AND('3_pessoal'!N$6&lt;&gt;0,'3_pessoal'!P$6=0),"P",IF(AND('3_pessoal'!N$6=0,'3_pessoal'!P$6&lt;&gt;0),"T","M")))</f>
        <v/>
      </c>
    </row>
    <row r="11" spans="1:20" ht="15" customHeight="1" x14ac:dyDescent="0.25">
      <c r="A11" s="184">
        <v>2</v>
      </c>
      <c r="B11" s="185" t="str">
        <f>IF(A11='3_pessoal'!R$1,'3_pessoal'!U$2,"")</f>
        <v/>
      </c>
      <c r="C11" s="186" t="str">
        <f>IF(A11='3_pessoal'!R$1,'3_pessoal'!R$2,"")</f>
        <v/>
      </c>
      <c r="D11" s="187" t="str">
        <f t="shared" si="0"/>
        <v/>
      </c>
      <c r="E11" s="188" t="str">
        <f>IF(A11='3_pessoal'!R$1,apoio2!M$62,"")</f>
        <v/>
      </c>
      <c r="F11" s="188" t="str">
        <f>IF(A11='3_pessoal'!R$1,apoio2!P$62,"")</f>
        <v/>
      </c>
      <c r="G11" s="188" t="str">
        <f>IF(A11='3_pessoal'!R$1,apoio2!S$62,"")</f>
        <v/>
      </c>
      <c r="H11" s="188" t="str">
        <f>IF(A11='3_pessoal'!R$1,apoio2!V$62,"")</f>
        <v/>
      </c>
      <c r="I11" s="188" t="str">
        <f>IF(A11='3_pessoal'!R$1,apoio2!Y$62,"")</f>
        <v/>
      </c>
      <c r="J11" s="188" t="str">
        <f>IF(A11='3_pessoal'!R$1,apoio2!AB$62,"")</f>
        <v/>
      </c>
      <c r="K11" s="188" t="str">
        <f>IF(A11='3_pessoal'!R$1,apoio2!AE$62,"")</f>
        <v/>
      </c>
      <c r="L11" s="188" t="str">
        <f>IF(A11='3_pessoal'!R$1,apoio2!AH$62,"")</f>
        <v/>
      </c>
      <c r="M11" s="188" t="str">
        <f>IF(A11='3_pessoal'!R$1,apoio2!AK$62,"")</f>
        <v/>
      </c>
      <c r="N11" s="188" t="str">
        <f>IF(A11='3_pessoal'!R$1,apoio2!AN$62,"")</f>
        <v/>
      </c>
      <c r="O11" s="188" t="str">
        <f>IF(A11='3_pessoal'!R$1,apoio2!AQ$62,"")</f>
        <v/>
      </c>
      <c r="P11" s="188" t="str">
        <f>IF(A11='3_pessoal'!R$1,apoio2!AT$62,"")</f>
        <v/>
      </c>
      <c r="Q11" s="189" t="str">
        <f>IF(A11='3_pessoal'!R$1,'3_pessoal'!S$3,"")</f>
        <v/>
      </c>
      <c r="R11" s="190" t="str">
        <f>IF(A11='3_pessoal'!R$1,Q11*D11,"")</f>
        <v/>
      </c>
      <c r="S11" s="191" t="str">
        <f>IF(A11='3_pessoal'!R$1,R11/60,"")</f>
        <v/>
      </c>
      <c r="T11" s="293" t="str">
        <f>IF(Q11="","",IF(AND('3_pessoal'!S$6&lt;&gt;0,'3_pessoal'!U$6=0),"P",IF(AND('3_pessoal'!S$6=0,'3_pessoal'!U$6&lt;&gt;0),"T","M")))</f>
        <v/>
      </c>
    </row>
    <row r="12" spans="1:20" ht="15" customHeight="1" x14ac:dyDescent="0.25">
      <c r="A12" s="192">
        <v>3</v>
      </c>
      <c r="B12" s="193" t="str">
        <f>IF(A12='3_pessoal'!W$1,'3_pessoal'!Z$2,"")</f>
        <v/>
      </c>
      <c r="C12" s="194" t="str">
        <f>IF(A12='3_pessoal'!W$1,'3_pessoal'!W$2,"")</f>
        <v/>
      </c>
      <c r="D12" s="195" t="str">
        <f t="shared" si="0"/>
        <v/>
      </c>
      <c r="E12" s="196" t="str">
        <f>IF(A12='3_pessoal'!W$1,apoio2!M$121,"")</f>
        <v/>
      </c>
      <c r="F12" s="196" t="str">
        <f>IF(A12='3_pessoal'!W$1,apoio2!P$121,"")</f>
        <v/>
      </c>
      <c r="G12" s="196" t="str">
        <f>IF(A12='3_pessoal'!W$1,apoio2!S$121,"")</f>
        <v/>
      </c>
      <c r="H12" s="196" t="str">
        <f>IF(A12='3_pessoal'!W$1,apoio2!V$121,"")</f>
        <v/>
      </c>
      <c r="I12" s="196" t="str">
        <f>IF(A12='3_pessoal'!W$1,apoio2!Y$121,"")</f>
        <v/>
      </c>
      <c r="J12" s="196" t="str">
        <f>IF(A12='3_pessoal'!W$1,apoio2!AB$121,"")</f>
        <v/>
      </c>
      <c r="K12" s="196" t="str">
        <f>IF(A12='3_pessoal'!W$1,apoio2!AE$121,"")</f>
        <v/>
      </c>
      <c r="L12" s="196" t="str">
        <f>IF(A12='3_pessoal'!W$1,apoio2!AH$121,"")</f>
        <v/>
      </c>
      <c r="M12" s="196" t="str">
        <f>IF(A12='3_pessoal'!W$1,apoio2!AK$121,"")</f>
        <v/>
      </c>
      <c r="N12" s="196" t="str">
        <f>IF(A12='3_pessoal'!W$1,apoio2!AN$121,"")</f>
        <v/>
      </c>
      <c r="O12" s="196" t="str">
        <f>IF(A12='3_pessoal'!W$1,apoio2!AQ$121,"")</f>
        <v/>
      </c>
      <c r="P12" s="196" t="str">
        <f>IF(A12='3_pessoal'!W$1,apoio2!AT$121,"")</f>
        <v/>
      </c>
      <c r="Q12" s="197" t="str">
        <f>IF(A12='3_pessoal'!W$1,'3_pessoal'!X$3,"")</f>
        <v/>
      </c>
      <c r="R12" s="198" t="str">
        <f>IF(A12='3_pessoal'!W$1,Q12*D12,"")</f>
        <v/>
      </c>
      <c r="S12" s="199" t="str">
        <f>IF(A12='3_pessoal'!W$1,R12/60,"")</f>
        <v/>
      </c>
      <c r="T12" s="294" t="str">
        <f>IF(Q12="","",IF(AND('3_pessoal'!X$6&lt;&gt;0,'3_pessoal'!Z$6=0),"P",IF(AND('3_pessoal'!X$6=0,'3_pessoal'!Z$6&lt;&gt;0),"T","M")))</f>
        <v/>
      </c>
    </row>
    <row r="13" spans="1:20" ht="15" customHeight="1" x14ac:dyDescent="0.25">
      <c r="A13" s="184">
        <v>4</v>
      </c>
      <c r="B13" s="185" t="str">
        <f>IF(A13='3_pessoal'!AB$1,'3_pessoal'!AE$2,"")</f>
        <v/>
      </c>
      <c r="C13" s="186" t="str">
        <f>IF(A13='3_pessoal'!AB$1,'3_pessoal'!AB$2,"")</f>
        <v/>
      </c>
      <c r="D13" s="187" t="str">
        <f t="shared" si="0"/>
        <v/>
      </c>
      <c r="E13" s="188" t="str">
        <f>IF(A13='3_pessoal'!AB$1,apoio2!M$180,"")</f>
        <v/>
      </c>
      <c r="F13" s="188" t="str">
        <f>IF(A13='3_pessoal'!AB$1,apoio2!P$180,"")</f>
        <v/>
      </c>
      <c r="G13" s="188" t="str">
        <f>IF(A13='3_pessoal'!AB$1,apoio2!S$180,"")</f>
        <v/>
      </c>
      <c r="H13" s="188" t="str">
        <f>IF(A13='3_pessoal'!AB$1,apoio2!V$180,"")</f>
        <v/>
      </c>
      <c r="I13" s="188" t="str">
        <f>IF(A13='3_pessoal'!AB$1,apoio2!Y$180,"")</f>
        <v/>
      </c>
      <c r="J13" s="188" t="str">
        <f>IF(A13='3_pessoal'!AB$1,apoio2!AB$180,"")</f>
        <v/>
      </c>
      <c r="K13" s="188" t="str">
        <f>IF(A13='3_pessoal'!AB$1,apoio2!AE$180,"")</f>
        <v/>
      </c>
      <c r="L13" s="188" t="str">
        <f>IF(A13='3_pessoal'!AB$1,apoio2!AH$180,"")</f>
        <v/>
      </c>
      <c r="M13" s="188" t="str">
        <f>IF(A13='3_pessoal'!AB$1,apoio2!AK$180,"")</f>
        <v/>
      </c>
      <c r="N13" s="188" t="str">
        <f>IF(A13='3_pessoal'!AB$1,apoio2!AN$180,"")</f>
        <v/>
      </c>
      <c r="O13" s="188" t="str">
        <f>IF(A13='3_pessoal'!AB$1,apoio2!AQ$180,"")</f>
        <v/>
      </c>
      <c r="P13" s="188" t="str">
        <f>IF(A13='3_pessoal'!AB$1,apoio2!AT$180,"")</f>
        <v/>
      </c>
      <c r="Q13" s="189" t="str">
        <f>IF(A13='3_pessoal'!AB$1,'3_pessoal'!AC3,"")</f>
        <v/>
      </c>
      <c r="R13" s="190" t="str">
        <f>IF(A13='3_pessoal'!AB$1,Q13*D13,"")</f>
        <v/>
      </c>
      <c r="S13" s="191" t="str">
        <f>IF(A13='3_pessoal'!AB$1,R13/60,"")</f>
        <v/>
      </c>
      <c r="T13" s="293" t="str">
        <f>IF(Q13="","",IF(AND('3_pessoal'!AC$6&lt;&gt;0,'3_pessoal'!AE$6=0),"P",IF(AND('3_pessoal'!AC$6=0,'3_pessoal'!AE$6&lt;&gt;0),"T","M")))</f>
        <v/>
      </c>
    </row>
    <row r="14" spans="1:20" ht="15" customHeight="1" x14ac:dyDescent="0.25">
      <c r="A14" s="192">
        <v>5</v>
      </c>
      <c r="B14" s="193" t="str">
        <f>IF(A14='3_pessoal'!AG$1,'3_pessoal'!AJ$2,"")</f>
        <v/>
      </c>
      <c r="C14" s="194" t="str">
        <f>IF(A14='3_pessoal'!AG$1,'3_pessoal'!AG$2,"")</f>
        <v/>
      </c>
      <c r="D14" s="195" t="str">
        <f t="shared" si="0"/>
        <v/>
      </c>
      <c r="E14" s="196" t="str">
        <f>IF(A14='3_pessoal'!AG$1,apoio2!M$239,"")</f>
        <v/>
      </c>
      <c r="F14" s="196" t="str">
        <f>IF(A14='3_pessoal'!AG$1,apoio2!P$239,"")</f>
        <v/>
      </c>
      <c r="G14" s="196" t="str">
        <f>IF(A14='3_pessoal'!AG$1,apoio2!S$239,"")</f>
        <v/>
      </c>
      <c r="H14" s="196" t="str">
        <f>IF(A14='3_pessoal'!AG$1,apoio2!V$239,"")</f>
        <v/>
      </c>
      <c r="I14" s="196" t="str">
        <f>IF(A14='3_pessoal'!AG$1,apoio2!Y$239,"")</f>
        <v/>
      </c>
      <c r="J14" s="196" t="str">
        <f>IF(A14='3_pessoal'!AG$1,apoio2!AB$239,"")</f>
        <v/>
      </c>
      <c r="K14" s="196" t="str">
        <f>IF(A14='3_pessoal'!AG$1,apoio2!AE$239,"")</f>
        <v/>
      </c>
      <c r="L14" s="196" t="str">
        <f>IF(A14='3_pessoal'!AG$1,apoio2!AH$239,"")</f>
        <v/>
      </c>
      <c r="M14" s="196" t="str">
        <f>IF(A14='3_pessoal'!AG$1,apoio2!AK$239,"")</f>
        <v/>
      </c>
      <c r="N14" s="196" t="str">
        <f>IF(A14='3_pessoal'!AG$1,apoio2!AN$239,"")</f>
        <v/>
      </c>
      <c r="O14" s="196" t="str">
        <f>IF(A14='3_pessoal'!AG$1,apoio2!AQ$239,"")</f>
        <v/>
      </c>
      <c r="P14" s="196" t="str">
        <f>IF(A14='3_pessoal'!AG$1,apoio2!AT$239,"")</f>
        <v/>
      </c>
      <c r="Q14" s="197" t="str">
        <f>IF(A14='3_pessoal'!AG1,'3_pessoal'!AH3,"")</f>
        <v/>
      </c>
      <c r="R14" s="198" t="str">
        <f>IF(A14='3_pessoal'!AG$1,Q14*D14,"")</f>
        <v/>
      </c>
      <c r="S14" s="199" t="str">
        <f>IF(A14='3_pessoal'!AG$1,R14/60,"")</f>
        <v/>
      </c>
      <c r="T14" s="294" t="str">
        <f>IF(Q14="","",IF(AND('3_pessoal'!AH$6&lt;&gt;0,'3_pessoal'!AJ$6=0),"P",IF(AND('3_pessoal'!AH$6=0,'3_pessoal'!AJ$6&lt;&gt;0),"T","M")))</f>
        <v/>
      </c>
    </row>
    <row r="15" spans="1:20" ht="15" customHeight="1" x14ac:dyDescent="0.25">
      <c r="A15" s="184">
        <v>6</v>
      </c>
      <c r="B15" s="185" t="str">
        <f>IF(A15='3_pessoal'!AL$1,'3_pessoal'!AO$2,"")</f>
        <v/>
      </c>
      <c r="C15" s="186" t="str">
        <f>IF(A15='3_pessoal'!AL$1,'3_pessoal'!AL$2,"")</f>
        <v/>
      </c>
      <c r="D15" s="187" t="str">
        <f t="shared" si="0"/>
        <v/>
      </c>
      <c r="E15" s="188" t="str">
        <f>IF(A15='3_pessoal'!AL$1,apoio2!M$298,"")</f>
        <v/>
      </c>
      <c r="F15" s="188" t="str">
        <f>IF(A15='3_pessoal'!AL$1,apoio2!P$298,"")</f>
        <v/>
      </c>
      <c r="G15" s="188" t="str">
        <f>IF(A15='3_pessoal'!AL$1,apoio2!S$298,"")</f>
        <v/>
      </c>
      <c r="H15" s="188" t="str">
        <f>IF(A15='3_pessoal'!AL$1,apoio2!V$298,"")</f>
        <v/>
      </c>
      <c r="I15" s="188" t="str">
        <f>IF(A15='3_pessoal'!AL$1,apoio2!Y$298,"")</f>
        <v/>
      </c>
      <c r="J15" s="188" t="str">
        <f>IF(A15='3_pessoal'!AL$1,apoio2!AB$298,"")</f>
        <v/>
      </c>
      <c r="K15" s="188" t="str">
        <f>IF(A15='3_pessoal'!AL$1,apoio2!AE$298,"")</f>
        <v/>
      </c>
      <c r="L15" s="188" t="str">
        <f>IF(A15='3_pessoal'!AL$1,apoio2!AH$298,"")</f>
        <v/>
      </c>
      <c r="M15" s="188" t="str">
        <f>IF(A15='3_pessoal'!AL$1,apoio2!AK$298,"")</f>
        <v/>
      </c>
      <c r="N15" s="188" t="str">
        <f>IF(A15='3_pessoal'!AL$1,apoio2!AN$298,"")</f>
        <v/>
      </c>
      <c r="O15" s="188" t="str">
        <f>IF(A15='3_pessoal'!AL$1,apoio2!AQ$298,"")</f>
        <v/>
      </c>
      <c r="P15" s="188" t="str">
        <f>IF(A15='3_pessoal'!AL$1,apoio2!AT$298,"")</f>
        <v/>
      </c>
      <c r="Q15" s="189" t="str">
        <f>IF(A15='3_pessoal'!AL$1,'3_pessoal'!AM3,"")</f>
        <v/>
      </c>
      <c r="R15" s="190" t="str">
        <f>IF(A15='3_pessoal'!AL$1,Q15*D15,"")</f>
        <v/>
      </c>
      <c r="S15" s="191" t="str">
        <f>IF(A15='3_pessoal'!AL$1,R15/60,"")</f>
        <v/>
      </c>
      <c r="T15" s="293" t="str">
        <f>IF(Q15="","",IF(AND('3_pessoal'!AM$6&lt;&gt;0,'3_pessoal'!AO$6=0),"P",IF(AND('3_pessoal'!AM$6=0,'3_pessoal'!AO$6&lt;&gt;0),"T","M")))</f>
        <v/>
      </c>
    </row>
    <row r="16" spans="1:20" ht="15" customHeight="1" x14ac:dyDescent="0.25">
      <c r="A16" s="192">
        <v>7</v>
      </c>
      <c r="B16" s="193" t="str">
        <f>IF(A16='3_pessoal'!AQ$1,'3_pessoal'!AT$2,"")</f>
        <v/>
      </c>
      <c r="C16" s="194" t="str">
        <f>IF(A16='3_pessoal'!AQ$1,'3_pessoal'!AQ$2,"")</f>
        <v/>
      </c>
      <c r="D16" s="195" t="str">
        <f t="shared" si="0"/>
        <v/>
      </c>
      <c r="E16" s="196" t="str">
        <f>IF(A16='3_pessoal'!AQ$1,apoio2!M$357,"")</f>
        <v/>
      </c>
      <c r="F16" s="196" t="str">
        <f>IF(A16='3_pessoal'!AQ$1,apoio2!P$357,"")</f>
        <v/>
      </c>
      <c r="G16" s="196" t="str">
        <f>IF(A16='3_pessoal'!AQ$1,apoio2!S$357,"")</f>
        <v/>
      </c>
      <c r="H16" s="196" t="str">
        <f>IF(A16='3_pessoal'!AQ$1,apoio2!V$357,"")</f>
        <v/>
      </c>
      <c r="I16" s="196" t="str">
        <f>IF(A16='3_pessoal'!AQ$1,apoio2!Y$357,"")</f>
        <v/>
      </c>
      <c r="J16" s="196" t="str">
        <f>IF(A16='3_pessoal'!AQ$1,apoio2!AB$357,"")</f>
        <v/>
      </c>
      <c r="K16" s="196" t="str">
        <f>IF(A16='3_pessoal'!AQ$1,apoio2!AE$357,"")</f>
        <v/>
      </c>
      <c r="L16" s="196" t="str">
        <f>IF(A16='3_pessoal'!AQ$1,apoio2!AH$357,"")</f>
        <v/>
      </c>
      <c r="M16" s="196" t="str">
        <f>IF(A16='3_pessoal'!AQ$1,apoio2!AK$357,"")</f>
        <v/>
      </c>
      <c r="N16" s="196" t="str">
        <f>IF(A16='3_pessoal'!AQ$1,apoio2!AN$357,"")</f>
        <v/>
      </c>
      <c r="O16" s="196" t="str">
        <f>IF(A16='3_pessoal'!AQ$1,apoio2!AQ$357,"")</f>
        <v/>
      </c>
      <c r="P16" s="196" t="str">
        <f>IF(A16='3_pessoal'!AQ$1,apoio2!AT$357,"")</f>
        <v/>
      </c>
      <c r="Q16" s="197" t="str">
        <f>IF(A16='3_pessoal'!AQ$1,'3_pessoal'!AR3,"")</f>
        <v/>
      </c>
      <c r="R16" s="198" t="str">
        <f>IF(A16='3_pessoal'!AQ$1,Q16*D16,"")</f>
        <v/>
      </c>
      <c r="S16" s="199" t="str">
        <f>IF(A16='3_pessoal'!AQ$1,R16/60,"")</f>
        <v/>
      </c>
      <c r="T16" s="294" t="str">
        <f>IF(Q16="","",IF(AND('3_pessoal'!AR$6&lt;&gt;0,'3_pessoal'!AT$6=0),"P",IF(AND('3_pessoal'!AR$6=0,'3_pessoal'!AT$6&lt;&gt;0),"T","M")))</f>
        <v/>
      </c>
    </row>
    <row r="17" spans="1:20" ht="15" customHeight="1" x14ac:dyDescent="0.25">
      <c r="A17" s="184">
        <v>8</v>
      </c>
      <c r="B17" s="185" t="str">
        <f>IF(A17='3_pessoal'!AV$1,'3_pessoal'!AY$2,"")</f>
        <v/>
      </c>
      <c r="C17" s="186" t="str">
        <f>IF(A17='3_pessoal'!AV$1,'3_pessoal'!AV$2,"")</f>
        <v/>
      </c>
      <c r="D17" s="187" t="str">
        <f t="shared" si="0"/>
        <v/>
      </c>
      <c r="E17" s="188" t="str">
        <f>IF(A17='3_pessoal'!AV$1,apoio2!M$416,"")</f>
        <v/>
      </c>
      <c r="F17" s="188" t="str">
        <f>IF(A17='3_pessoal'!AV$1,apoio2!P$416,"")</f>
        <v/>
      </c>
      <c r="G17" s="188" t="str">
        <f>IF(A17='3_pessoal'!AV$1,apoio2!S$416,"")</f>
        <v/>
      </c>
      <c r="H17" s="188" t="str">
        <f>IF(A17='3_pessoal'!AV$1,apoio2!V$416,"")</f>
        <v/>
      </c>
      <c r="I17" s="188" t="str">
        <f>IF(A17='3_pessoal'!AV$1,apoio2!Y$416,"")</f>
        <v/>
      </c>
      <c r="J17" s="188" t="str">
        <f>IF(A17='3_pessoal'!AV$1,apoio2!AB$416,"")</f>
        <v/>
      </c>
      <c r="K17" s="188" t="str">
        <f>IF(A17='3_pessoal'!AV$1,apoio2!AE$416,"")</f>
        <v/>
      </c>
      <c r="L17" s="188" t="str">
        <f>IF(A17='3_pessoal'!AV$1,apoio2!AH$416,"")</f>
        <v/>
      </c>
      <c r="M17" s="188" t="str">
        <f>IF(A17='3_pessoal'!AV$1,apoio2!AK$416,"")</f>
        <v/>
      </c>
      <c r="N17" s="188" t="str">
        <f>IF(A17='3_pessoal'!AV$1,apoio2!AN$416,"")</f>
        <v/>
      </c>
      <c r="O17" s="188" t="str">
        <f>IF(A17='3_pessoal'!AV$1,apoio2!AQ$416,"")</f>
        <v/>
      </c>
      <c r="P17" s="188" t="str">
        <f>IF(A17='3_pessoal'!AV$1,apoio2!AT$416,"")</f>
        <v/>
      </c>
      <c r="Q17" s="189" t="str">
        <f>IF(A17='3_pessoal'!AV$1,'3_pessoal'!AW3,"")</f>
        <v/>
      </c>
      <c r="R17" s="190" t="str">
        <f>IF(A17='3_pessoal'!AV$1,Q17*D17,"")</f>
        <v/>
      </c>
      <c r="S17" s="191" t="str">
        <f>IF(A17='3_pessoal'!AV$1,R17/60,"")</f>
        <v/>
      </c>
      <c r="T17" s="293" t="str">
        <f>IF(Q17="","",IF(AND('3_pessoal'!AW$6&lt;&gt;0,'3_pessoal'!AY$6=0),"P",IF(AND('3_pessoal'!AW$6=0,'3_pessoal'!AY$6&lt;&gt;0),"T","M")))</f>
        <v/>
      </c>
    </row>
    <row r="18" spans="1:20" ht="15" customHeight="1" x14ac:dyDescent="0.25">
      <c r="A18" s="192">
        <v>9</v>
      </c>
      <c r="B18" s="193" t="str">
        <f>IF(A18='3_pessoal'!BA$1,'3_pessoal'!BD$2,"")</f>
        <v/>
      </c>
      <c r="C18" s="194" t="str">
        <f>IF(A18='3_pessoal'!BA$1,'3_pessoal'!BA$2,"")</f>
        <v/>
      </c>
      <c r="D18" s="195" t="str">
        <f t="shared" si="0"/>
        <v/>
      </c>
      <c r="E18" s="196" t="str">
        <f>IF(A18='3_pessoal'!BA$1,apoio2!M$475,"")</f>
        <v/>
      </c>
      <c r="F18" s="196" t="str">
        <f>IF(A18='3_pessoal'!BA$1,apoio2!P$475,"")</f>
        <v/>
      </c>
      <c r="G18" s="196" t="str">
        <f>IF(A18='3_pessoal'!BA$1,apoio2!S$475,"")</f>
        <v/>
      </c>
      <c r="H18" s="196" t="str">
        <f>IF(A18='3_pessoal'!BA$1,apoio2!V$475,"")</f>
        <v/>
      </c>
      <c r="I18" s="196" t="str">
        <f>IF(A18='3_pessoal'!BA$1,apoio2!Y$475,"")</f>
        <v/>
      </c>
      <c r="J18" s="196" t="str">
        <f>IF(A18='3_pessoal'!BA$1,apoio2!AB$475,"")</f>
        <v/>
      </c>
      <c r="K18" s="196" t="str">
        <f>IF(A18='3_pessoal'!BA$1,apoio2!AE$475,"")</f>
        <v/>
      </c>
      <c r="L18" s="196" t="str">
        <f>IF(A18='3_pessoal'!BA$1,apoio2!AH$475,"")</f>
        <v/>
      </c>
      <c r="M18" s="196" t="str">
        <f>IF(A18='3_pessoal'!BA$1,apoio2!AK$475,"")</f>
        <v/>
      </c>
      <c r="N18" s="196" t="str">
        <f>IF(A18='3_pessoal'!BA$1,apoio2!AN$475,"")</f>
        <v/>
      </c>
      <c r="O18" s="196" t="str">
        <f>IF(A18='3_pessoal'!BA$1,apoio2!AQ$475,"")</f>
        <v/>
      </c>
      <c r="P18" s="196" t="str">
        <f>IF(A18='3_pessoal'!BA$1,apoio2!AT$475,"")</f>
        <v/>
      </c>
      <c r="Q18" s="197" t="str">
        <f>IF(A18='3_pessoal'!BA$1,'3_pessoal'!BB3,"")</f>
        <v/>
      </c>
      <c r="R18" s="198" t="str">
        <f>IF(A18='3_pessoal'!BA$1,Q18*D18,"")</f>
        <v/>
      </c>
      <c r="S18" s="199" t="str">
        <f>IF(A18='3_pessoal'!BA$1,R18/60,"")</f>
        <v/>
      </c>
      <c r="T18" s="294" t="str">
        <f>IF(Q18="","",IF(AND('3_pessoal'!BB$6&lt;&gt;0,'3_pessoal'!BD$6=0),"P",IF(AND('3_pessoal'!BB$6=0,'3_pessoal'!BD$6&lt;&gt;0),"T","M")))</f>
        <v/>
      </c>
    </row>
    <row r="19" spans="1:20" ht="15" customHeight="1" x14ac:dyDescent="0.25">
      <c r="A19" s="184">
        <v>10</v>
      </c>
      <c r="B19" s="185" t="str">
        <f>IF(A19='3_pessoal'!BF$1,'3_pessoal'!BI$2,"")</f>
        <v/>
      </c>
      <c r="C19" s="186" t="str">
        <f>IF(A19='3_pessoal'!BF$1,'3_pessoal'!BF$2,"")</f>
        <v/>
      </c>
      <c r="D19" s="187" t="str">
        <f t="shared" si="0"/>
        <v/>
      </c>
      <c r="E19" s="188" t="str">
        <f>IF(A19='3_pessoal'!BF$1,apoio2!M$534,"")</f>
        <v/>
      </c>
      <c r="F19" s="188" t="str">
        <f>IF(A19='3_pessoal'!BF$1,apoio2!P$534,"")</f>
        <v/>
      </c>
      <c r="G19" s="188" t="str">
        <f>IF(A19='3_pessoal'!BF$1,apoio2!S$534,"")</f>
        <v/>
      </c>
      <c r="H19" s="188" t="str">
        <f>IF(A19='3_pessoal'!BF$1,apoio2!V$534,"")</f>
        <v/>
      </c>
      <c r="I19" s="188" t="str">
        <f>IF(A19='3_pessoal'!BF$1,apoio2!Y$534,"")</f>
        <v/>
      </c>
      <c r="J19" s="188" t="str">
        <f>IF(A19='3_pessoal'!BF$1,apoio2!AB$534,"")</f>
        <v/>
      </c>
      <c r="K19" s="188" t="str">
        <f>IF(A19='3_pessoal'!BF$1,apoio2!AE$534,"")</f>
        <v/>
      </c>
      <c r="L19" s="188" t="str">
        <f>IF(A19='3_pessoal'!BF$1,apoio2!AH$534,"")</f>
        <v/>
      </c>
      <c r="M19" s="188" t="str">
        <f>IF(A19='3_pessoal'!BF$1,apoio2!AK$534,"")</f>
        <v/>
      </c>
      <c r="N19" s="188" t="str">
        <f>IF(A19='3_pessoal'!BF$1,apoio2!AN$534,"")</f>
        <v/>
      </c>
      <c r="O19" s="188" t="str">
        <f>IF(A19='3_pessoal'!BF$1,apoio2!AQ$534,"")</f>
        <v/>
      </c>
      <c r="P19" s="188" t="str">
        <f>IF(A19='3_pessoal'!BF$1,apoio2!AT$534,"")</f>
        <v/>
      </c>
      <c r="Q19" s="189" t="str">
        <f>IF(A19='3_pessoal'!BF$1,'3_pessoal'!BG3,"")</f>
        <v/>
      </c>
      <c r="R19" s="190" t="str">
        <f>IF(A19='3_pessoal'!BF$1,Q19*D19,"")</f>
        <v/>
      </c>
      <c r="S19" s="191" t="str">
        <f>IF(A19='3_pessoal'!BF$1,R19/60,"")</f>
        <v/>
      </c>
      <c r="T19" s="293" t="str">
        <f>IF(Q19="","",IF(AND('3_pessoal'!BG$6&lt;&gt;0,'3_pessoal'!BI$6=0),"P",IF(AND('3_pessoal'!BG$6=0,'3_pessoal'!BI$6&lt;&gt;0),"T","M")))</f>
        <v/>
      </c>
    </row>
    <row r="20" spans="1:20" ht="15" customHeight="1" x14ac:dyDescent="0.25">
      <c r="A20" s="192">
        <v>11</v>
      </c>
      <c r="B20" s="193" t="str">
        <f>IF(A20='3_pessoal'!BK$1,'3_pessoal'!BN$2,"")</f>
        <v/>
      </c>
      <c r="C20" s="194" t="str">
        <f>IF(A20='3_pessoal'!BK$1,'3_pessoal'!BK$2,"")</f>
        <v/>
      </c>
      <c r="D20" s="195" t="str">
        <f t="shared" si="0"/>
        <v/>
      </c>
      <c r="E20" s="196" t="str">
        <f>IF(A20='3_pessoal'!BK$1,apoio2!M$593,"")</f>
        <v/>
      </c>
      <c r="F20" s="196" t="str">
        <f>IF(A20='3_pessoal'!BK$1,apoio2!P$593,"")</f>
        <v/>
      </c>
      <c r="G20" s="196" t="str">
        <f>IF(A20='3_pessoal'!BK$1,apoio2!S$593,"")</f>
        <v/>
      </c>
      <c r="H20" s="196" t="str">
        <f>IF(A20='3_pessoal'!BK$1,apoio2!V$593,"")</f>
        <v/>
      </c>
      <c r="I20" s="196" t="str">
        <f>IF(A20='3_pessoal'!BK$1,apoio2!Y$593,"")</f>
        <v/>
      </c>
      <c r="J20" s="196" t="str">
        <f>IF(A20='3_pessoal'!BK$1,apoio2!AB$593,"")</f>
        <v/>
      </c>
      <c r="K20" s="196" t="str">
        <f>IF(A20='3_pessoal'!BK$1,apoio2!AE$593,"")</f>
        <v/>
      </c>
      <c r="L20" s="196" t="str">
        <f>IF(A20='3_pessoal'!BK$1,apoio2!AH$593,"")</f>
        <v/>
      </c>
      <c r="M20" s="196" t="str">
        <f>IF(A20='3_pessoal'!BK$1,apoio2!AK$593,"")</f>
        <v/>
      </c>
      <c r="N20" s="196" t="str">
        <f>IF(A20='3_pessoal'!BK$1,apoio2!AN$593,"")</f>
        <v/>
      </c>
      <c r="O20" s="196" t="str">
        <f>IF(A20='3_pessoal'!BK$1,apoio2!AQ$593,"")</f>
        <v/>
      </c>
      <c r="P20" s="196" t="str">
        <f>IF(A20='3_pessoal'!BK$1,apoio2!AT$593,"")</f>
        <v/>
      </c>
      <c r="Q20" s="197" t="str">
        <f>IF(A20='3_pessoal'!BK$1,'3_pessoal'!BL3,"")</f>
        <v/>
      </c>
      <c r="R20" s="198" t="str">
        <f>IF(A20='3_pessoal'!BK$1,Q20*D20,"")</f>
        <v/>
      </c>
      <c r="S20" s="199" t="str">
        <f>IF(A20='3_pessoal'!BK$1,R20/60,"")</f>
        <v/>
      </c>
      <c r="T20" s="294" t="str">
        <f>IF(Q20="","",IF(AND('3_pessoal'!BL$6&lt;&gt;0,'3_pessoal'!BN$6=0),"P",IF(AND('3_pessoal'!BL$6=0,'3_pessoal'!BN$6&lt;&gt;0),"T","M")))</f>
        <v/>
      </c>
    </row>
    <row r="21" spans="1:20" ht="15" customHeight="1" x14ac:dyDescent="0.25">
      <c r="A21" s="184">
        <v>12</v>
      </c>
      <c r="B21" s="185" t="str">
        <f>IF(A21='3_pessoal'!BP$1,'3_pessoal'!BS$2,"")</f>
        <v/>
      </c>
      <c r="C21" s="186" t="str">
        <f>IF(A21='3_pessoal'!BP$1,'3_pessoal'!BP$2,"")</f>
        <v/>
      </c>
      <c r="D21" s="187" t="str">
        <f t="shared" si="0"/>
        <v/>
      </c>
      <c r="E21" s="188" t="str">
        <f>IF(A21='3_pessoal'!BP$1,apoio2!M$652,"")</f>
        <v/>
      </c>
      <c r="F21" s="188" t="str">
        <f>IF(A21='3_pessoal'!BP$1,apoio2!P$652,"")</f>
        <v/>
      </c>
      <c r="G21" s="188" t="str">
        <f>IF(A21='3_pessoal'!BP$1,apoio2!S$652,"")</f>
        <v/>
      </c>
      <c r="H21" s="188" t="str">
        <f>IF(A21='3_pessoal'!BP$1,apoio2!V$652,"")</f>
        <v/>
      </c>
      <c r="I21" s="188" t="str">
        <f>IF(A21='3_pessoal'!BP$1,apoio2!Y$652,"")</f>
        <v/>
      </c>
      <c r="J21" s="188" t="str">
        <f>IF(A21='3_pessoal'!BP$1,apoio2!AB$652,"")</f>
        <v/>
      </c>
      <c r="K21" s="188" t="str">
        <f>IF(A21='3_pessoal'!BP$1,apoio2!AE$652,"")</f>
        <v/>
      </c>
      <c r="L21" s="188" t="str">
        <f>IF(A21='3_pessoal'!BP$1,apoio2!AH$652,"")</f>
        <v/>
      </c>
      <c r="M21" s="188" t="str">
        <f>IF(A21='3_pessoal'!BP$1,apoio2!AK$652,"")</f>
        <v/>
      </c>
      <c r="N21" s="188" t="str">
        <f>IF(A21='3_pessoal'!BP$1,apoio2!AN$652,"")</f>
        <v/>
      </c>
      <c r="O21" s="188" t="str">
        <f>IF(A21='3_pessoal'!BP$1,apoio2!AQ$652,"")</f>
        <v/>
      </c>
      <c r="P21" s="188" t="str">
        <f>IF(A21='3_pessoal'!BP$1,apoio2!AT$652,"")</f>
        <v/>
      </c>
      <c r="Q21" s="189" t="str">
        <f>IF(A21='3_pessoal'!BP$1,'3_pessoal'!BQ$3,"")</f>
        <v/>
      </c>
      <c r="R21" s="190" t="str">
        <f>IF(A21='3_pessoal'!BP$1,Q21*D21,"")</f>
        <v/>
      </c>
      <c r="S21" s="191" t="str">
        <f>IF(A21='3_pessoal'!BP$1,R21/60,"")</f>
        <v/>
      </c>
      <c r="T21" s="293" t="str">
        <f>IF(Q21="","",IF(AND('3_pessoal'!BQ$6&lt;&gt;0,'3_pessoal'!BS$6=0),"P",IF(AND('3_pessoal'!BQ$6=0,'3_pessoal'!BS$6&lt;&gt;0),"T","M")))</f>
        <v/>
      </c>
    </row>
    <row r="22" spans="1:20" ht="15" customHeight="1" x14ac:dyDescent="0.25">
      <c r="A22" s="192">
        <v>13</v>
      </c>
      <c r="B22" s="193" t="str">
        <f>IF(A22='3_pessoal'!BU$1,'3_pessoal'!BX$2,"")</f>
        <v/>
      </c>
      <c r="C22" s="194" t="str">
        <f>IF(A22='3_pessoal'!BU$1,'3_pessoal'!BU$2,"")</f>
        <v/>
      </c>
      <c r="D22" s="195" t="str">
        <f t="shared" si="0"/>
        <v/>
      </c>
      <c r="E22" s="196" t="str">
        <f>IF(A22='3_pessoal'!BU$1,apoio2!M$711,"")</f>
        <v/>
      </c>
      <c r="F22" s="196" t="str">
        <f>IF(A22='3_pessoal'!BU$1,apoio2!P$711,"")</f>
        <v/>
      </c>
      <c r="G22" s="196" t="str">
        <f>IF(A22='3_pessoal'!BU$1,apoio2!S$711,"")</f>
        <v/>
      </c>
      <c r="H22" s="196" t="str">
        <f>IF(A22='3_pessoal'!BU$1,apoio2!V$711,"")</f>
        <v/>
      </c>
      <c r="I22" s="196" t="str">
        <f>IF(A22='3_pessoal'!BU$1,apoio2!Y$711,"")</f>
        <v/>
      </c>
      <c r="J22" s="196" t="str">
        <f>IF(A22='3_pessoal'!BU$1,apoio2!AB$711,"")</f>
        <v/>
      </c>
      <c r="K22" s="196" t="str">
        <f>IF(A22='3_pessoal'!BU$1,apoio2!AE$711,"")</f>
        <v/>
      </c>
      <c r="L22" s="196" t="str">
        <f>IF(A22='3_pessoal'!BU$1,apoio2!AH$711,"")</f>
        <v/>
      </c>
      <c r="M22" s="196" t="str">
        <f>IF(A22='3_pessoal'!BU$1,apoio2!AK$711,"")</f>
        <v/>
      </c>
      <c r="N22" s="196" t="str">
        <f>IF(A22='3_pessoal'!BU$1,apoio2!AN$711,"")</f>
        <v/>
      </c>
      <c r="O22" s="196" t="str">
        <f>IF(A22='3_pessoal'!BU$1,apoio2!AQ$711,"")</f>
        <v/>
      </c>
      <c r="P22" s="196" t="str">
        <f>IF(A22='3_pessoal'!BU$1,apoio2!AT$711,"")</f>
        <v/>
      </c>
      <c r="Q22" s="197" t="str">
        <f>IF(A22='3_pessoal'!BU$1,'3_pessoal'!BV$3,"")</f>
        <v/>
      </c>
      <c r="R22" s="198" t="str">
        <f>IF(A22='3_pessoal'!BU$1,Q22*D22,"")</f>
        <v/>
      </c>
      <c r="S22" s="199" t="str">
        <f>IF(A22='3_pessoal'!BU$1,R22/60,"")</f>
        <v/>
      </c>
      <c r="T22" s="294" t="str">
        <f>IF(Q22="","",IF(AND('3_pessoal'!BV$6&lt;&gt;0,'3_pessoal'!BX$6=0),"P",IF(AND('3_pessoal'!BV$6=0,'3_pessoal'!BX$6&lt;&gt;0),"T","M")))</f>
        <v/>
      </c>
    </row>
    <row r="23" spans="1:20" ht="15" customHeight="1" x14ac:dyDescent="0.25">
      <c r="A23" s="184">
        <v>14</v>
      </c>
      <c r="B23" s="185" t="str">
        <f>IF(A23='3_pessoal'!BZ$1,'3_pessoal'!CC$2,"")</f>
        <v/>
      </c>
      <c r="C23" s="186" t="str">
        <f>IF(A23='3_pessoal'!BZ$1,'3_pessoal'!BZ$2,"")</f>
        <v/>
      </c>
      <c r="D23" s="187" t="str">
        <f t="shared" si="0"/>
        <v/>
      </c>
      <c r="E23" s="188" t="str">
        <f>IF(A23='3_pessoal'!BZ$1,apoio2!M$770,"")</f>
        <v/>
      </c>
      <c r="F23" s="188" t="str">
        <f>IF(A23='3_pessoal'!BZ$1,apoio2!P$770,"")</f>
        <v/>
      </c>
      <c r="G23" s="188" t="str">
        <f>IF(A23='3_pessoal'!BZ$1,apoio2!S$770,"")</f>
        <v/>
      </c>
      <c r="H23" s="188" t="str">
        <f>IF(A23='3_pessoal'!BZ$1,apoio2!V$770,"")</f>
        <v/>
      </c>
      <c r="I23" s="188" t="str">
        <f>IF(A23='3_pessoal'!BZ$1,apoio2!Y$770,"")</f>
        <v/>
      </c>
      <c r="J23" s="188" t="str">
        <f>IF(A23='3_pessoal'!BZ$1,apoio2!AB$770,"")</f>
        <v/>
      </c>
      <c r="K23" s="188" t="str">
        <f>IF(A23='3_pessoal'!BZ$1,apoio2!AE$770,"")</f>
        <v/>
      </c>
      <c r="L23" s="188" t="str">
        <f>IF(A23='3_pessoal'!BZ$1,apoio2!AH$770,"")</f>
        <v/>
      </c>
      <c r="M23" s="188" t="str">
        <f>IF(A23='3_pessoal'!BZ$1,apoio2!AK$770,"")</f>
        <v/>
      </c>
      <c r="N23" s="188" t="str">
        <f>IF(A23='3_pessoal'!BZ$1,apoio2!AN$770,"")</f>
        <v/>
      </c>
      <c r="O23" s="188" t="str">
        <f>IF(A23='3_pessoal'!BZ$1,apoio2!AQ$770,"")</f>
        <v/>
      </c>
      <c r="P23" s="188" t="str">
        <f>IF(A23='3_pessoal'!BZ$1,apoio2!AT$770,"")</f>
        <v/>
      </c>
      <c r="Q23" s="189" t="str">
        <f>IF(A23='3_pessoal'!BZ$1,'3_pessoal'!CA$3,"")</f>
        <v/>
      </c>
      <c r="R23" s="190" t="str">
        <f>IF(A23='3_pessoal'!BZ$1,Q23*D23,"")</f>
        <v/>
      </c>
      <c r="S23" s="191" t="str">
        <f>IF(A23='3_pessoal'!BZ$1,R23/60,"")</f>
        <v/>
      </c>
      <c r="T23" s="293" t="str">
        <f>IF(Q23="","",IF(AND('3_pessoal'!CA$6&lt;&gt;0,'3_pessoal'!CC$6=0),"P",IF(AND('3_pessoal'!CA$6=0,'3_pessoal'!CC$6&lt;&gt;0),"T","M")))</f>
        <v/>
      </c>
    </row>
    <row r="24" spans="1:20" ht="15" customHeight="1" x14ac:dyDescent="0.25">
      <c r="A24" s="192">
        <v>15</v>
      </c>
      <c r="B24" s="193" t="str">
        <f>IF(A24='3_pessoal'!CE$1,'3_pessoal'!CH$2,"")</f>
        <v/>
      </c>
      <c r="C24" s="194" t="str">
        <f>IF(A24='3_pessoal'!CE$1,'3_pessoal'!CE$2,"")</f>
        <v/>
      </c>
      <c r="D24" s="195" t="str">
        <f t="shared" si="0"/>
        <v/>
      </c>
      <c r="E24" s="196" t="str">
        <f>IF(A24='3_pessoal'!CE$1,apoio2!M$829,"")</f>
        <v/>
      </c>
      <c r="F24" s="196" t="str">
        <f>IF(A24='3_pessoal'!CE$1,apoio2!P$829,"")</f>
        <v/>
      </c>
      <c r="G24" s="196" t="str">
        <f>IF(A24='3_pessoal'!CE$1,apoio2!S$829,"")</f>
        <v/>
      </c>
      <c r="H24" s="196" t="str">
        <f>IF(A24='3_pessoal'!CE$1,apoio2!V$829,"")</f>
        <v/>
      </c>
      <c r="I24" s="196" t="str">
        <f>IF(A24='3_pessoal'!CE$1,apoio2!Y$829,"")</f>
        <v/>
      </c>
      <c r="J24" s="196" t="str">
        <f>IF(A24='3_pessoal'!CE$1,apoio2!AB$829,"")</f>
        <v/>
      </c>
      <c r="K24" s="196" t="str">
        <f>IF(A24='3_pessoal'!CE$1,apoio2!AE$829,"")</f>
        <v/>
      </c>
      <c r="L24" s="196" t="str">
        <f>IF(A24='3_pessoal'!CE$1,apoio2!AH$829,"")</f>
        <v/>
      </c>
      <c r="M24" s="196" t="str">
        <f>IF(A24='3_pessoal'!CE$1,apoio2!AK$829,"")</f>
        <v/>
      </c>
      <c r="N24" s="196" t="str">
        <f>IF(A24='3_pessoal'!CE$1,apoio2!AN$829,"")</f>
        <v/>
      </c>
      <c r="O24" s="196" t="str">
        <f>IF(A24='3_pessoal'!CE$1,apoio2!AQ$829,"")</f>
        <v/>
      </c>
      <c r="P24" s="196" t="str">
        <f>IF(A24='3_pessoal'!CE$1,apoio2!AT$829,"")</f>
        <v/>
      </c>
      <c r="Q24" s="197" t="str">
        <f>IF(A24='3_pessoal'!CE$1,'3_pessoal'!CF$3,"")</f>
        <v/>
      </c>
      <c r="R24" s="198" t="str">
        <f>IF(A24='3_pessoal'!CE$1,Q24*D24,"")</f>
        <v/>
      </c>
      <c r="S24" s="199" t="str">
        <f>IF(A24='3_pessoal'!CE$1,R24/60,"")</f>
        <v/>
      </c>
      <c r="T24" s="294" t="str">
        <f>IF(Q24="","",IF(AND('3_pessoal'!CF$6&lt;&gt;0,'3_pessoal'!CH$6=0),"P",IF(AND('3_pessoal'!CF$6=0,'3_pessoal'!CH$6&lt;&gt;0),"T","M")))</f>
        <v/>
      </c>
    </row>
    <row r="25" spans="1:20" ht="15" customHeight="1" x14ac:dyDescent="0.25">
      <c r="A25" s="184">
        <v>16</v>
      </c>
      <c r="B25" s="185" t="str">
        <f>IF(A25='3_pessoal'!CJ$1,'3_pessoal'!CM$2,"")</f>
        <v/>
      </c>
      <c r="C25" s="186" t="str">
        <f>IF(A25='3_pessoal'!CJ$1,'3_pessoal'!CJ$2,"")</f>
        <v/>
      </c>
      <c r="D25" s="187" t="str">
        <f t="shared" si="0"/>
        <v/>
      </c>
      <c r="E25" s="188" t="str">
        <f>IF(A25='3_pessoal'!CJ$1,apoio2!M$888,"")</f>
        <v/>
      </c>
      <c r="F25" s="188" t="str">
        <f>IF(A25='3_pessoal'!CJ$1,apoio2!P$888,"")</f>
        <v/>
      </c>
      <c r="G25" s="188" t="str">
        <f>IF(A25='3_pessoal'!CJ$1,apoio2!S$888,"")</f>
        <v/>
      </c>
      <c r="H25" s="188" t="str">
        <f>IF(A25='3_pessoal'!CJ$1,apoio2!V$888,"")</f>
        <v/>
      </c>
      <c r="I25" s="188" t="str">
        <f>IF(A25='3_pessoal'!CJ$1,apoio2!Y$888,"")</f>
        <v/>
      </c>
      <c r="J25" s="188" t="str">
        <f>IF(A25='3_pessoal'!CJ$1,apoio2!AB$888,"")</f>
        <v/>
      </c>
      <c r="K25" s="188" t="str">
        <f>IF(A25='3_pessoal'!CJ$1,apoio2!AE$888,"")</f>
        <v/>
      </c>
      <c r="L25" s="188" t="str">
        <f>IF(A25='3_pessoal'!CJ$1,apoio2!AH$888,"")</f>
        <v/>
      </c>
      <c r="M25" s="188" t="str">
        <f>IF(A25='3_pessoal'!CJ$1,apoio2!AK$888,"")</f>
        <v/>
      </c>
      <c r="N25" s="188" t="str">
        <f>IF(A25='3_pessoal'!CJ$1,apoio2!AN$888,"")</f>
        <v/>
      </c>
      <c r="O25" s="188" t="str">
        <f>IF(A25='3_pessoal'!CJ$1,apoio2!AQ$888,"")</f>
        <v/>
      </c>
      <c r="P25" s="188" t="str">
        <f>IF(A25='3_pessoal'!CJ$1,apoio2!AT$888,"")</f>
        <v/>
      </c>
      <c r="Q25" s="189" t="str">
        <f>IF(A25='3_pessoal'!CJ$1,'3_pessoal'!CK$3,"")</f>
        <v/>
      </c>
      <c r="R25" s="190" t="str">
        <f>IF(A25='3_pessoal'!CJ$1,Q25*D25,"")</f>
        <v/>
      </c>
      <c r="S25" s="191" t="str">
        <f>IF(A25='3_pessoal'!CJ$1,R25/60,"")</f>
        <v/>
      </c>
      <c r="T25" s="293" t="str">
        <f>IF(Q25="","",IF(AND('3_pessoal'!CK$6&lt;&gt;0,'3_pessoal'!CM$6=0),"P",IF(AND('3_pessoal'!CK$6=0,'3_pessoal'!CM$6&lt;&gt;0),"T","M")))</f>
        <v/>
      </c>
    </row>
    <row r="26" spans="1:20" ht="15" customHeight="1" x14ac:dyDescent="0.25">
      <c r="A26" s="192">
        <v>17</v>
      </c>
      <c r="B26" s="193" t="str">
        <f>IF(A26='3_pessoal'!CO$1,'3_pessoal'!CR$2,"")</f>
        <v/>
      </c>
      <c r="C26" s="194" t="str">
        <f>IF(A26='3_pessoal'!CO$1,'3_pessoal'!CO$2,"")</f>
        <v/>
      </c>
      <c r="D26" s="195" t="str">
        <f t="shared" si="0"/>
        <v/>
      </c>
      <c r="E26" s="196" t="str">
        <f>IF(A26='3_pessoal'!CO$1,apoio2!M$947,"")</f>
        <v/>
      </c>
      <c r="F26" s="196" t="str">
        <f>IF(A26='3_pessoal'!CO$1,apoio2!P$947,"")</f>
        <v/>
      </c>
      <c r="G26" s="196" t="str">
        <f>IF(A26='3_pessoal'!CO$1,apoio2!S$947,"")</f>
        <v/>
      </c>
      <c r="H26" s="196" t="str">
        <f>IF(A26='3_pessoal'!CO$1,apoio2!V$947,"")</f>
        <v/>
      </c>
      <c r="I26" s="196" t="str">
        <f>IF(A26='3_pessoal'!CO$1,apoio2!Y$947,"")</f>
        <v/>
      </c>
      <c r="J26" s="196" t="str">
        <f>IF(A26='3_pessoal'!CO$1,apoio2!AB$947,"")</f>
        <v/>
      </c>
      <c r="K26" s="196" t="str">
        <f>IF(A26='3_pessoal'!CO$1,apoio2!AE$947,"")</f>
        <v/>
      </c>
      <c r="L26" s="196" t="str">
        <f>IF(A26='3_pessoal'!CO$1,apoio2!AH$947,"")</f>
        <v/>
      </c>
      <c r="M26" s="196" t="str">
        <f>IF(A26='3_pessoal'!CO$1,apoio2!AK$947,"")</f>
        <v/>
      </c>
      <c r="N26" s="196" t="str">
        <f>IF(A26='3_pessoal'!CO$1,apoio2!AN$947,"")</f>
        <v/>
      </c>
      <c r="O26" s="196" t="str">
        <f>IF(A26='3_pessoal'!CO$1,apoio2!AQ$947,"")</f>
        <v/>
      </c>
      <c r="P26" s="196" t="str">
        <f>IF(A26='3_pessoal'!CO$1,apoio2!AT$947,"")</f>
        <v/>
      </c>
      <c r="Q26" s="197" t="str">
        <f>IF(A26='3_pessoal'!CO$1,'3_pessoal'!CP$3,"")</f>
        <v/>
      </c>
      <c r="R26" s="198" t="str">
        <f>IF(A26='3_pessoal'!CO$1,Q26*D26,"")</f>
        <v/>
      </c>
      <c r="S26" s="199" t="str">
        <f>IF(A26='3_pessoal'!CO$1,R26/60,"")</f>
        <v/>
      </c>
      <c r="T26" s="294" t="str">
        <f>IF(Q26="","",IF(AND('3_pessoal'!CP$6&lt;&gt;0,'3_pessoal'!CR$6=0),"P",IF(AND('3_pessoal'!CP$6=0,'3_pessoal'!CR$6&lt;&gt;0),"T","M")))</f>
        <v/>
      </c>
    </row>
    <row r="27" spans="1:20" ht="15" customHeight="1" x14ac:dyDescent="0.25">
      <c r="A27" s="184">
        <v>18</v>
      </c>
      <c r="B27" s="185" t="str">
        <f>IF(A27='3_pessoal'!CT$1,'3_pessoal'!CW$2,"")</f>
        <v/>
      </c>
      <c r="C27" s="186" t="str">
        <f>IF(A27='3_pessoal'!CT$1,'3_pessoal'!CT$2,"")</f>
        <v/>
      </c>
      <c r="D27" s="187" t="str">
        <f t="shared" si="0"/>
        <v/>
      </c>
      <c r="E27" s="188" t="str">
        <f>IF(A27='3_pessoal'!CT$1,apoio2!M$1006,"")</f>
        <v/>
      </c>
      <c r="F27" s="188" t="str">
        <f>IF(A27='3_pessoal'!CT$1,apoio2!P$1006,"")</f>
        <v/>
      </c>
      <c r="G27" s="188" t="str">
        <f>IF(A27='3_pessoal'!CT$1,apoio2!S$1006,"")</f>
        <v/>
      </c>
      <c r="H27" s="188" t="str">
        <f>IF(A27='3_pessoal'!CT$1,apoio2!V$1006,"")</f>
        <v/>
      </c>
      <c r="I27" s="188" t="str">
        <f>IF(A27='3_pessoal'!CT$1,apoio2!Y$1006,"")</f>
        <v/>
      </c>
      <c r="J27" s="188" t="str">
        <f>IF(A27='3_pessoal'!CT$1,apoio2!AB$1006,"")</f>
        <v/>
      </c>
      <c r="K27" s="188" t="str">
        <f>IF(A27='3_pessoal'!CT$1,apoio2!AE$1006,"")</f>
        <v/>
      </c>
      <c r="L27" s="188" t="str">
        <f>IF(A27='3_pessoal'!CT$1,apoio2!AH$1006,"")</f>
        <v/>
      </c>
      <c r="M27" s="188" t="str">
        <f>IF(A27='3_pessoal'!CT$1,apoio2!AK$1006,"")</f>
        <v/>
      </c>
      <c r="N27" s="188" t="str">
        <f>IF(A27='3_pessoal'!CT$1,apoio2!AN$1006,"")</f>
        <v/>
      </c>
      <c r="O27" s="188" t="str">
        <f>IF(A27='3_pessoal'!CT$1,apoio2!AQ$1006,"")</f>
        <v/>
      </c>
      <c r="P27" s="188" t="str">
        <f>IF(A27='3_pessoal'!CT$1,apoio2!AT$1006,"")</f>
        <v/>
      </c>
      <c r="Q27" s="189" t="str">
        <f>IF(A27='3_pessoal'!CT$1,'3_pessoal'!CU$3,"")</f>
        <v/>
      </c>
      <c r="R27" s="190" t="str">
        <f>IF(A27='3_pessoal'!CT$1,Q27*D27,"")</f>
        <v/>
      </c>
      <c r="S27" s="191" t="str">
        <f>IF(A27='3_pessoal'!CT$1,R27/60,"")</f>
        <v/>
      </c>
      <c r="T27" s="293" t="str">
        <f>IF(Q27="","",IF(AND('3_pessoal'!CU$6&lt;&gt;0,'3_pessoal'!CW$6=0),"P",IF(AND('3_pessoal'!CU$6=0,'3_pessoal'!CW$6&lt;&gt;0),"T","M")))</f>
        <v/>
      </c>
    </row>
    <row r="28" spans="1:20" ht="15" customHeight="1" x14ac:dyDescent="0.25">
      <c r="A28" s="192">
        <v>19</v>
      </c>
      <c r="B28" s="193" t="str">
        <f>IF(A28='3_pessoal'!CY$1,'3_pessoal'!DB$2,"")</f>
        <v/>
      </c>
      <c r="C28" s="194" t="str">
        <f>IF(A28='3_pessoal'!CY$1,'3_pessoal'!CY$2,"")</f>
        <v/>
      </c>
      <c r="D28" s="195" t="str">
        <f t="shared" si="0"/>
        <v/>
      </c>
      <c r="E28" s="196" t="str">
        <f>IF(A28='3_pessoal'!CY$1,apoio2!M$1065,"")</f>
        <v/>
      </c>
      <c r="F28" s="196" t="str">
        <f>IF(A28='3_pessoal'!CY$1,apoio2!P$1065,"")</f>
        <v/>
      </c>
      <c r="G28" s="196" t="str">
        <f>IF(A28='3_pessoal'!CY$1,apoio2!S$1065,"")</f>
        <v/>
      </c>
      <c r="H28" s="196" t="str">
        <f>IF(A28='3_pessoal'!CY$1,apoio2!V$1065,"")</f>
        <v/>
      </c>
      <c r="I28" s="196" t="str">
        <f>IF(A28='3_pessoal'!CY$1,apoio2!Y$1065,"")</f>
        <v/>
      </c>
      <c r="J28" s="196" t="str">
        <f>IF(A28='3_pessoal'!CY$1,apoio2!AB$1065,"")</f>
        <v/>
      </c>
      <c r="K28" s="196" t="str">
        <f>IF(A28='3_pessoal'!CY$1,apoio2!AE$1065,"")</f>
        <v/>
      </c>
      <c r="L28" s="196" t="str">
        <f>IF(A28='3_pessoal'!CY$1,apoio2!AH$1065,"")</f>
        <v/>
      </c>
      <c r="M28" s="196" t="str">
        <f>IF(A28='3_pessoal'!CY$1,apoio2!AK$1065,"")</f>
        <v/>
      </c>
      <c r="N28" s="196" t="str">
        <f>IF(A28='3_pessoal'!CY$1,apoio2!AN$1065,"")</f>
        <v/>
      </c>
      <c r="O28" s="196" t="str">
        <f>IF(A28='3_pessoal'!CY$1,apoio2!AQ$1065,"")</f>
        <v/>
      </c>
      <c r="P28" s="196" t="str">
        <f>IF(A28='3_pessoal'!CY$1,apoio2!AT$1065,"")</f>
        <v/>
      </c>
      <c r="Q28" s="197" t="str">
        <f>IF(A28='3_pessoal'!CY$1,'3_pessoal'!CZ$3,"")</f>
        <v/>
      </c>
      <c r="R28" s="198" t="str">
        <f>IF(A28='3_pessoal'!CY$1,Q28*D28,"")</f>
        <v/>
      </c>
      <c r="S28" s="199" t="str">
        <f>IF(A28='3_pessoal'!CY$1,R28/60,"")</f>
        <v/>
      </c>
      <c r="T28" s="294" t="str">
        <f>IF(Q28="","",IF(AND('3_pessoal'!CZ$6&lt;&gt;0,'3_pessoal'!DB$6=0),"P",IF(AND('3_pessoal'!CZ$6=0,'3_pessoal'!DB$6&lt;&gt;0),"T","M")))</f>
        <v/>
      </c>
    </row>
    <row r="29" spans="1:20" ht="15" customHeight="1" x14ac:dyDescent="0.25">
      <c r="A29" s="184">
        <v>20</v>
      </c>
      <c r="B29" s="185" t="str">
        <f>IF(A29='3_pessoal'!DD$1,'3_pessoal'!DG$2,"")</f>
        <v/>
      </c>
      <c r="C29" s="186" t="str">
        <f>IF(A29='3_pessoal'!DD$1,'3_pessoal'!DD$2,"")</f>
        <v/>
      </c>
      <c r="D29" s="187" t="str">
        <f t="shared" si="0"/>
        <v/>
      </c>
      <c r="E29" s="188" t="str">
        <f>IF(A29='3_pessoal'!DD$1,apoio2!M$1124,"")</f>
        <v/>
      </c>
      <c r="F29" s="188" t="str">
        <f>IF(A29='3_pessoal'!DD$1,apoio2!P$1124,"")</f>
        <v/>
      </c>
      <c r="G29" s="188" t="str">
        <f>IF(A29='3_pessoal'!DD$1,apoio2!S$1124,"")</f>
        <v/>
      </c>
      <c r="H29" s="188" t="str">
        <f>IF(A29='3_pessoal'!DD$1,apoio2!V$1124,"")</f>
        <v/>
      </c>
      <c r="I29" s="188" t="str">
        <f>IF(A29='3_pessoal'!DD$1,apoio2!Y$1124,"")</f>
        <v/>
      </c>
      <c r="J29" s="188" t="str">
        <f>IF(A29='3_pessoal'!DD$1,apoio2!AB$1124,"")</f>
        <v/>
      </c>
      <c r="K29" s="188" t="str">
        <f>IF(A29='3_pessoal'!DD$1,apoio2!AE$1124,"")</f>
        <v/>
      </c>
      <c r="L29" s="188" t="str">
        <f>IF(A29='3_pessoal'!DD$1,apoio2!AH$1124,"")</f>
        <v/>
      </c>
      <c r="M29" s="188" t="str">
        <f>IF(A29='3_pessoal'!DD$1,apoio2!AK$1124,"")</f>
        <v/>
      </c>
      <c r="N29" s="188" t="str">
        <f>IF(A29='3_pessoal'!DD$1,apoio2!AN$1124,"")</f>
        <v/>
      </c>
      <c r="O29" s="188" t="str">
        <f>IF(A29='3_pessoal'!DD$1,apoio2!AQ$1124,"")</f>
        <v/>
      </c>
      <c r="P29" s="188" t="str">
        <f>IF(A29='3_pessoal'!DD$1,apoio2!AT$1124,"")</f>
        <v/>
      </c>
      <c r="Q29" s="189" t="str">
        <f>IF(A29='3_pessoal'!DD$1,'3_pessoal'!DE$3,"")</f>
        <v/>
      </c>
      <c r="R29" s="190" t="str">
        <f>IF(A29='3_pessoal'!DD$1,Q29*D29,"")</f>
        <v/>
      </c>
      <c r="S29" s="191" t="str">
        <f>IF(A29='3_pessoal'!DD$1,R29/60,"")</f>
        <v/>
      </c>
      <c r="T29" s="293" t="str">
        <f>IF(Q29="","",IF(AND('3_pessoal'!DE$6&lt;&gt;0,'3_pessoal'!DG$6=0),"P",IF(AND('3_pessoal'!DE$6=0,'3_pessoal'!DG$6&lt;&gt;0),"T","M")))</f>
        <v/>
      </c>
    </row>
    <row r="30" spans="1:20" ht="15" customHeight="1" x14ac:dyDescent="0.25">
      <c r="A30" s="192">
        <v>21</v>
      </c>
      <c r="B30" s="193" t="str">
        <f>IF(A30='3_pessoal'!DI$1,'3_pessoal'!DL$2,"")</f>
        <v/>
      </c>
      <c r="C30" s="194" t="str">
        <f>IF(A30='3_pessoal'!DI$1,'3_pessoal'!DI$2,"")</f>
        <v/>
      </c>
      <c r="D30" s="195" t="str">
        <f t="shared" si="0"/>
        <v/>
      </c>
      <c r="E30" s="196" t="str">
        <f>IF(A30='3_pessoal'!DI$1,apoio2!M$1183,"")</f>
        <v/>
      </c>
      <c r="F30" s="196" t="str">
        <f>IF(A30='3_pessoal'!DI$1,apoio2!P$1183,"")</f>
        <v/>
      </c>
      <c r="G30" s="196" t="str">
        <f>IF(A30='3_pessoal'!DI$1,apoio2!S$1183,"")</f>
        <v/>
      </c>
      <c r="H30" s="196" t="str">
        <f>IF(A30='3_pessoal'!DI$1,apoio2!V$1183,"")</f>
        <v/>
      </c>
      <c r="I30" s="196" t="str">
        <f>IF(A30='3_pessoal'!DI$1,apoio2!Y$1183,"")</f>
        <v/>
      </c>
      <c r="J30" s="196" t="str">
        <f>IF(A30='3_pessoal'!DI$1,apoio2!AB$1183,"")</f>
        <v/>
      </c>
      <c r="K30" s="196" t="str">
        <f>IF(A30='3_pessoal'!DI$1,apoio2!AE$1183,"")</f>
        <v/>
      </c>
      <c r="L30" s="196" t="str">
        <f>IF(A30='3_pessoal'!DI$1,apoio2!AH$1183,"")</f>
        <v/>
      </c>
      <c r="M30" s="196" t="str">
        <f>IF(A30='3_pessoal'!DI$1,apoio2!AK$1183,"")</f>
        <v/>
      </c>
      <c r="N30" s="196" t="str">
        <f>IF(A30='3_pessoal'!DI$1,apoio2!AN$1183,"")</f>
        <v/>
      </c>
      <c r="O30" s="196" t="str">
        <f>IF(A30='3_pessoal'!DI$1,apoio2!AQ$1183,"")</f>
        <v/>
      </c>
      <c r="P30" s="196" t="str">
        <f>IF(A30='3_pessoal'!DI$1,apoio2!AT$1183,"")</f>
        <v/>
      </c>
      <c r="Q30" s="197" t="str">
        <f>IF(A30='3_pessoal'!DI$1,'3_pessoal'!DJ$3,"")</f>
        <v/>
      </c>
      <c r="R30" s="198" t="str">
        <f>IF(A30='3_pessoal'!DI$1,Q30*D30,"")</f>
        <v/>
      </c>
      <c r="S30" s="199" t="str">
        <f>IF(A30='3_pessoal'!DI$1,R30/60,"")</f>
        <v/>
      </c>
      <c r="T30" s="294" t="str">
        <f>IF(Q30="","",IF(AND('3_pessoal'!DJ$6&lt;&gt;0,'3_pessoal'!DL$6=0),"P",IF(AND('3_pessoal'!DJ$6=0,'3_pessoal'!DL$6&lt;&gt;0),"T","M")))</f>
        <v/>
      </c>
    </row>
    <row r="31" spans="1:20" ht="15" customHeight="1" x14ac:dyDescent="0.25">
      <c r="A31" s="184">
        <v>22</v>
      </c>
      <c r="B31" s="185" t="str">
        <f>IF(A31='3_pessoal'!DN$1,'3_pessoal'!DQ$2,"")</f>
        <v/>
      </c>
      <c r="C31" s="186" t="str">
        <f>IF(A31='3_pessoal'!DN$1,'3_pessoal'!DN$2,"")</f>
        <v/>
      </c>
      <c r="D31" s="187" t="str">
        <f t="shared" si="0"/>
        <v/>
      </c>
      <c r="E31" s="188" t="str">
        <f>IF(A31='3_pessoal'!DN$1,apoio2!M$1242,"")</f>
        <v/>
      </c>
      <c r="F31" s="188" t="str">
        <f>IF(A31='3_pessoal'!DN$1,apoio2!P$1242,"")</f>
        <v/>
      </c>
      <c r="G31" s="188" t="str">
        <f>IF(A31='3_pessoal'!DN$1,apoio2!S$1242,"")</f>
        <v/>
      </c>
      <c r="H31" s="188" t="str">
        <f>IF(A31='3_pessoal'!DN$1,apoio2!V$1242,"")</f>
        <v/>
      </c>
      <c r="I31" s="188" t="str">
        <f>IF(A31='3_pessoal'!DN$1,apoio2!Y$1242,"")</f>
        <v/>
      </c>
      <c r="J31" s="188" t="str">
        <f>IF(A31='3_pessoal'!DN$1,apoio2!AB$1242,"")</f>
        <v/>
      </c>
      <c r="K31" s="188" t="str">
        <f>IF(A31='3_pessoal'!DN$1,apoio2!AE$1242,"")</f>
        <v/>
      </c>
      <c r="L31" s="188" t="str">
        <f>IF(A31='3_pessoal'!DN$1,apoio2!AH$1242,"")</f>
        <v/>
      </c>
      <c r="M31" s="188" t="str">
        <f>IF(A31='3_pessoal'!DN$1,apoio2!AK$1242,"")</f>
        <v/>
      </c>
      <c r="N31" s="188" t="str">
        <f>IF(A31='3_pessoal'!DN$1,apoio2!AN$1242,"")</f>
        <v/>
      </c>
      <c r="O31" s="188" t="str">
        <f>IF(A31='3_pessoal'!DN$1,apoio2!AQ$1242,"")</f>
        <v/>
      </c>
      <c r="P31" s="188" t="str">
        <f>IF(A31='3_pessoal'!DN$1,apoio2!AT$1242,"")</f>
        <v/>
      </c>
      <c r="Q31" s="189" t="str">
        <f>IF(A31='3_pessoal'!DN$1,'3_pessoal'!DO$3,"")</f>
        <v/>
      </c>
      <c r="R31" s="190" t="str">
        <f>IF(A31='3_pessoal'!DN$1,Q31*D31,"")</f>
        <v/>
      </c>
      <c r="S31" s="191" t="str">
        <f>IF(A31='3_pessoal'!DN$1,R31/60,"")</f>
        <v/>
      </c>
      <c r="T31" s="293" t="str">
        <f>IF(Q31="","",IF(AND('3_pessoal'!DO$6&lt;&gt;0,'3_pessoal'!DQ$6=0),"P",IF(AND('3_pessoal'!DO$6=0,'3_pessoal'!DQ$6&lt;&gt;0),"T","M")))</f>
        <v/>
      </c>
    </row>
    <row r="32" spans="1:20" ht="15" customHeight="1" x14ac:dyDescent="0.25">
      <c r="A32" s="192">
        <v>23</v>
      </c>
      <c r="B32" s="193" t="str">
        <f>IF(A32='3_pessoal'!DS$1,'3_pessoal'!DV$2,"")</f>
        <v/>
      </c>
      <c r="C32" s="194" t="str">
        <f>IF(A32='3_pessoal'!DS$1,'3_pessoal'!DS$2,"")</f>
        <v/>
      </c>
      <c r="D32" s="195" t="str">
        <f t="shared" si="0"/>
        <v/>
      </c>
      <c r="E32" s="196" t="str">
        <f>IF(A32='3_pessoal'!DS$1,apoio2!M$1301,"")</f>
        <v/>
      </c>
      <c r="F32" s="196" t="str">
        <f>IF(A32='3_pessoal'!DS$1,apoio2!P$1301,"")</f>
        <v/>
      </c>
      <c r="G32" s="196" t="str">
        <f>IF(A32='3_pessoal'!DS$1,apoio2!S$1301,"")</f>
        <v/>
      </c>
      <c r="H32" s="196" t="str">
        <f>IF(A32='3_pessoal'!DS$1,apoio2!V$1301,"")</f>
        <v/>
      </c>
      <c r="I32" s="196" t="str">
        <f>IF(A32='3_pessoal'!DS$1,apoio2!Y$1301,"")</f>
        <v/>
      </c>
      <c r="J32" s="196" t="str">
        <f>IF(A32='3_pessoal'!DS$1,apoio2!AB$1301,"")</f>
        <v/>
      </c>
      <c r="K32" s="196" t="str">
        <f>IF(A32='3_pessoal'!DS$1,apoio2!AE$1301,"")</f>
        <v/>
      </c>
      <c r="L32" s="196" t="str">
        <f>IF(A32='3_pessoal'!DS$1,apoio2!AH$1301,"")</f>
        <v/>
      </c>
      <c r="M32" s="196" t="str">
        <f>IF(A32='3_pessoal'!DS$1,apoio2!AK$1301,"")</f>
        <v/>
      </c>
      <c r="N32" s="196" t="str">
        <f>IF(A32='3_pessoal'!DS$1,apoio2!AN$1301,"")</f>
        <v/>
      </c>
      <c r="O32" s="196" t="str">
        <f>IF(A32='3_pessoal'!DS$1,apoio2!AQ$1301,"")</f>
        <v/>
      </c>
      <c r="P32" s="196" t="str">
        <f>IF(A32='3_pessoal'!DS$1,apoio2!AT$1301,"")</f>
        <v/>
      </c>
      <c r="Q32" s="197" t="str">
        <f>IF(A32='3_pessoal'!DS$1,'3_pessoal'!DT$3,"")</f>
        <v/>
      </c>
      <c r="R32" s="198" t="str">
        <f>IF(A32='3_pessoal'!DS$1,Q32*D32,"")</f>
        <v/>
      </c>
      <c r="S32" s="199" t="str">
        <f>IF(A32='3_pessoal'!DS$1,R32/60,"")</f>
        <v/>
      </c>
      <c r="T32" s="294" t="str">
        <f>IF(Q32="","",IF(AND('3_pessoal'!DT$6&lt;&gt;0,'3_pessoal'!DV$6=0),"P",IF(AND('3_pessoal'!DT$6=0,'3_pessoal'!DV$6&lt;&gt;0),"T","M")))</f>
        <v/>
      </c>
    </row>
    <row r="33" spans="1:33" ht="15" customHeight="1" x14ac:dyDescent="0.25">
      <c r="A33" s="184">
        <v>24</v>
      </c>
      <c r="B33" s="185" t="str">
        <f>IF(A33='3_pessoal'!DX$1,'3_pessoal'!EA$2,"")</f>
        <v/>
      </c>
      <c r="C33" s="186" t="str">
        <f>IF(A33='3_pessoal'!DX$1,'3_pessoal'!DX$2,"")</f>
        <v/>
      </c>
      <c r="D33" s="187" t="str">
        <f t="shared" si="0"/>
        <v/>
      </c>
      <c r="E33" s="188" t="str">
        <f>IF(A33='3_pessoal'!DX$1,apoio2!M$1360,"")</f>
        <v/>
      </c>
      <c r="F33" s="188" t="str">
        <f>IF(A33='3_pessoal'!DX$1,apoio2!P$1360,"")</f>
        <v/>
      </c>
      <c r="G33" s="188" t="str">
        <f>IF(A33='3_pessoal'!DX$1,apoio2!S$1360,"")</f>
        <v/>
      </c>
      <c r="H33" s="188" t="str">
        <f>IF(A33='3_pessoal'!DX$1,apoio2!V$1360,"")</f>
        <v/>
      </c>
      <c r="I33" s="188" t="str">
        <f>IF(A33='3_pessoal'!DX$1,apoio2!Y$1360,"")</f>
        <v/>
      </c>
      <c r="J33" s="188" t="str">
        <f>IF(A33='3_pessoal'!DX$1,apoio2!AB$1360,"")</f>
        <v/>
      </c>
      <c r="K33" s="188" t="str">
        <f>IF(A33='3_pessoal'!DX$1,apoio2!AE$1360,"")</f>
        <v/>
      </c>
      <c r="L33" s="188" t="str">
        <f>IF(A33='3_pessoal'!DX$1,apoio2!AH$1360,"")</f>
        <v/>
      </c>
      <c r="M33" s="188" t="str">
        <f>IF(A33='3_pessoal'!DX$1,apoio2!AK$1360,"")</f>
        <v/>
      </c>
      <c r="N33" s="188" t="str">
        <f>IF(A33='3_pessoal'!DX$1,apoio2!AN$1360,"")</f>
        <v/>
      </c>
      <c r="O33" s="188" t="str">
        <f>IF(A33='3_pessoal'!DX$1,apoio2!AQ$1360,"")</f>
        <v/>
      </c>
      <c r="P33" s="188" t="str">
        <f>IF(A33='3_pessoal'!DX$1,apoio2!AT$1360,"")</f>
        <v/>
      </c>
      <c r="Q33" s="189" t="str">
        <f>IF(A33='3_pessoal'!DX$1,'3_pessoal'!DY$3,"")</f>
        <v/>
      </c>
      <c r="R33" s="190" t="str">
        <f>IF(A33='3_pessoal'!DX$1,Q33*D33,"")</f>
        <v/>
      </c>
      <c r="S33" s="191" t="str">
        <f>IF(A33='3_pessoal'!DX$1,R33/60,"")</f>
        <v/>
      </c>
      <c r="T33" s="293" t="str">
        <f>IF(Q33="","",IF(AND('3_pessoal'!DY$6&lt;&gt;0,'3_pessoal'!EA$6=0),"P",IF(AND('3_pessoal'!DY$6=0,'3_pessoal'!EA$6&lt;&gt;0),"T","M")))</f>
        <v/>
      </c>
    </row>
    <row r="34" spans="1:33" ht="15" customHeight="1" x14ac:dyDescent="0.25">
      <c r="A34" s="192">
        <v>25</v>
      </c>
      <c r="B34" s="193" t="str">
        <f>IF(A34='3_pessoal'!EC$1,'3_pessoal'!EF$2,"")</f>
        <v/>
      </c>
      <c r="C34" s="194" t="str">
        <f>IF(A34='3_pessoal'!EC$1,'3_pessoal'!EC$2,"")</f>
        <v/>
      </c>
      <c r="D34" s="195" t="str">
        <f t="shared" si="0"/>
        <v/>
      </c>
      <c r="E34" s="196" t="str">
        <f>IF(A34='3_pessoal'!EC$1,apoio2!M$1419,"")</f>
        <v/>
      </c>
      <c r="F34" s="196" t="str">
        <f>IF(A34='3_pessoal'!EC$1,apoio2!P$1419,"")</f>
        <v/>
      </c>
      <c r="G34" s="196" t="str">
        <f>IF(A34='3_pessoal'!EC$1,apoio2!S$1419,"")</f>
        <v/>
      </c>
      <c r="H34" s="196" t="str">
        <f>IF(A34='3_pessoal'!EC$1,apoio2!V$1419,"")</f>
        <v/>
      </c>
      <c r="I34" s="196" t="str">
        <f>IF(A34='3_pessoal'!EC$1,apoio2!Y$1419,"")</f>
        <v/>
      </c>
      <c r="J34" s="196" t="str">
        <f>IF(A34='3_pessoal'!EC$1,apoio2!AB$1419,"")</f>
        <v/>
      </c>
      <c r="K34" s="196" t="str">
        <f>IF(A34='3_pessoal'!EC$1,apoio2!AE$1419,"")</f>
        <v/>
      </c>
      <c r="L34" s="196" t="str">
        <f>IF(A34='3_pessoal'!EC$1,apoio2!AH$1419,"")</f>
        <v/>
      </c>
      <c r="M34" s="196" t="str">
        <f>IF(A34='3_pessoal'!EC$1,apoio2!AK$1419,"")</f>
        <v/>
      </c>
      <c r="N34" s="196" t="str">
        <f>IF(A34='3_pessoal'!EC$1,apoio2!AN$1419,"")</f>
        <v/>
      </c>
      <c r="O34" s="196" t="str">
        <f>IF(A34='3_pessoal'!EC$1,apoio2!AQ$1419,"")</f>
        <v/>
      </c>
      <c r="P34" s="196" t="str">
        <f>IF(A34='3_pessoal'!EC$1,apoio2!AT$1419,"")</f>
        <v/>
      </c>
      <c r="Q34" s="197" t="str">
        <f>IF(A34='3_pessoal'!EC$1,'3_pessoal'!ED$3,"")</f>
        <v/>
      </c>
      <c r="R34" s="198" t="str">
        <f>IF(A34='3_pessoal'!EC$1,Q34*D34,"")</f>
        <v/>
      </c>
      <c r="S34" s="199" t="str">
        <f>IF(A34='3_pessoal'!EC$1,R34/60,"")</f>
        <v/>
      </c>
      <c r="T34" s="294" t="str">
        <f>IF(Q34="","",IF(AND('3_pessoal'!ED$6&lt;&gt;0,'3_pessoal'!EF$6=0),"P",IF(AND('3_pessoal'!ED$6=0,'3_pessoal'!EF$6&lt;&gt;0),"T","M")))</f>
        <v/>
      </c>
    </row>
    <row r="35" spans="1:33" ht="15" customHeight="1" x14ac:dyDescent="0.25">
      <c r="A35" s="184">
        <v>26</v>
      </c>
      <c r="B35" s="185" t="str">
        <f>IF(A35='3_pessoal'!EH$1,'3_pessoal'!EK$2,"")</f>
        <v/>
      </c>
      <c r="C35" s="186" t="str">
        <f>IF(A35='3_pessoal'!EH$1,'3_pessoal'!EH$2,"")</f>
        <v/>
      </c>
      <c r="D35" s="187" t="str">
        <f t="shared" si="0"/>
        <v/>
      </c>
      <c r="E35" s="188" t="str">
        <f>IF(A35='3_pessoal'!EH$1,apoio2!M$1478,"")</f>
        <v/>
      </c>
      <c r="F35" s="188" t="str">
        <f>IF(A35='3_pessoal'!EH$1,apoio2!P$1478,"")</f>
        <v/>
      </c>
      <c r="G35" s="188" t="str">
        <f>IF(A35='3_pessoal'!EH$1,apoio2!S$1478,"")</f>
        <v/>
      </c>
      <c r="H35" s="188" t="str">
        <f>IF(A35='3_pessoal'!EH$1,apoio2!V$1478,"")</f>
        <v/>
      </c>
      <c r="I35" s="188" t="str">
        <f>IF(A35='3_pessoal'!EH$1,apoio2!Y$1478,"")</f>
        <v/>
      </c>
      <c r="J35" s="188" t="str">
        <f>IF(A35='3_pessoal'!EH$1,apoio2!AB$1478,"")</f>
        <v/>
      </c>
      <c r="K35" s="188" t="str">
        <f>IF(A35='3_pessoal'!EH$1,apoio2!AE$1478,"")</f>
        <v/>
      </c>
      <c r="L35" s="188" t="str">
        <f>IF(A35='3_pessoal'!EH$1,apoio2!AH$1478,"")</f>
        <v/>
      </c>
      <c r="M35" s="188" t="str">
        <f>IF(A35='3_pessoal'!EH$1,apoio2!AK$1478,"")</f>
        <v/>
      </c>
      <c r="N35" s="188" t="str">
        <f>IF(A35='3_pessoal'!EH$1,apoio2!AN$1478,"")</f>
        <v/>
      </c>
      <c r="O35" s="188" t="str">
        <f>IF(A35='3_pessoal'!EH$1,apoio2!AQ$1478,"")</f>
        <v/>
      </c>
      <c r="P35" s="188" t="str">
        <f>IF(A35='3_pessoal'!EH$1,apoio2!AT$1478,"")</f>
        <v/>
      </c>
      <c r="Q35" s="189" t="str">
        <f>IF(A35='3_pessoal'!EH$1,'3_pessoal'!EI$3,"")</f>
        <v/>
      </c>
      <c r="R35" s="190" t="str">
        <f>IF(A35='3_pessoal'!EH$1,Q35*D35,"")</f>
        <v/>
      </c>
      <c r="S35" s="191" t="str">
        <f>IF(A35='3_pessoal'!EH$1,R35/60,"")</f>
        <v/>
      </c>
      <c r="T35" s="293" t="str">
        <f>IF(Q35="","",IF(AND('3_pessoal'!EI$6&lt;&gt;0,'3_pessoal'!EK$6=0),"P",IF(AND('3_pessoal'!EI$6=0,'3_pessoal'!EK$6&lt;&gt;0),"T","M")))</f>
        <v/>
      </c>
    </row>
    <row r="36" spans="1:33" ht="15" customHeight="1" x14ac:dyDescent="0.25">
      <c r="A36" s="192">
        <v>27</v>
      </c>
      <c r="B36" s="193" t="str">
        <f>IF(A36='3_pessoal'!EM$1,'3_pessoal'!EP$2,"")</f>
        <v/>
      </c>
      <c r="C36" s="194" t="str">
        <f>IF(A36='3_pessoal'!EM$1,'3_pessoal'!EM$2,"")</f>
        <v/>
      </c>
      <c r="D36" s="195" t="str">
        <f t="shared" si="0"/>
        <v/>
      </c>
      <c r="E36" s="196" t="str">
        <f>IF(A36='3_pessoal'!EM$1,apoio2!M$1537,"")</f>
        <v/>
      </c>
      <c r="F36" s="196" t="str">
        <f>IF(A36='3_pessoal'!EM$1,apoio2!P$1537,"")</f>
        <v/>
      </c>
      <c r="G36" s="196" t="str">
        <f>IF(A36='3_pessoal'!EM$1,apoio2!S$1537,"")</f>
        <v/>
      </c>
      <c r="H36" s="196" t="str">
        <f>IF(A36='3_pessoal'!EM$1,apoio2!V$1537,"")</f>
        <v/>
      </c>
      <c r="I36" s="196" t="str">
        <f>IF(A36='3_pessoal'!EM$1,apoio2!Y$1537,"")</f>
        <v/>
      </c>
      <c r="J36" s="196" t="str">
        <f>IF(A36='3_pessoal'!EM$1,apoio2!AB$1537,"")</f>
        <v/>
      </c>
      <c r="K36" s="196" t="str">
        <f>IF(A36='3_pessoal'!EM$1,apoio2!AE$1537,"")</f>
        <v/>
      </c>
      <c r="L36" s="196" t="str">
        <f>IF(A36='3_pessoal'!EM$1,apoio2!AH$1537,"")</f>
        <v/>
      </c>
      <c r="M36" s="196" t="str">
        <f>IF(A36='3_pessoal'!EM$1,apoio2!AK$1537,"")</f>
        <v/>
      </c>
      <c r="N36" s="196" t="str">
        <f>IF(A36='3_pessoal'!EM$1,apoio2!AN$1537,"")</f>
        <v/>
      </c>
      <c r="O36" s="196" t="str">
        <f>IF(A36='3_pessoal'!EM$1,apoio2!AQ$1537,"")</f>
        <v/>
      </c>
      <c r="P36" s="196" t="str">
        <f>IF(A36='3_pessoal'!EM$1,apoio2!AT$1537,"")</f>
        <v/>
      </c>
      <c r="Q36" s="197" t="str">
        <f>IF(A36='3_pessoal'!EM$1,'3_pessoal'!EN$3,"")</f>
        <v/>
      </c>
      <c r="R36" s="198" t="str">
        <f>IF(A36='3_pessoal'!EM$1,Q36*D36,"")</f>
        <v/>
      </c>
      <c r="S36" s="199" t="str">
        <f>IF(A36='3_pessoal'!EM$1,R36/60,"")</f>
        <v/>
      </c>
      <c r="T36" s="294" t="str">
        <f>IF(Q36="","",IF(AND('3_pessoal'!EN$6&lt;&gt;0,'3_pessoal'!EP$6=0),"P",IF(AND('3_pessoal'!EN$6=0,'3_pessoal'!EP$6&lt;&gt;0),"T","M")))</f>
        <v/>
      </c>
    </row>
    <row r="37" spans="1:33" ht="15" customHeight="1" x14ac:dyDescent="0.25">
      <c r="A37" s="184">
        <v>28</v>
      </c>
      <c r="B37" s="185" t="str">
        <f>IF(A37='3_pessoal'!ER$1,'3_pessoal'!EU$2,"")</f>
        <v/>
      </c>
      <c r="C37" s="186" t="str">
        <f>IF(A37='3_pessoal'!ER$1,'3_pessoal'!ER$2,"")</f>
        <v/>
      </c>
      <c r="D37" s="187" t="str">
        <f t="shared" si="0"/>
        <v/>
      </c>
      <c r="E37" s="188" t="str">
        <f>IF(A37='3_pessoal'!ER$1,apoio2!M$1596,"")</f>
        <v/>
      </c>
      <c r="F37" s="188" t="str">
        <f>IF(A37='3_pessoal'!ER$1,apoio2!P$1596,"")</f>
        <v/>
      </c>
      <c r="G37" s="188" t="str">
        <f>IF(A37='3_pessoal'!ER$1,apoio2!S$1596,"")</f>
        <v/>
      </c>
      <c r="H37" s="188" t="str">
        <f>IF(A37='3_pessoal'!ER$1,apoio2!V$1596,"")</f>
        <v/>
      </c>
      <c r="I37" s="188" t="str">
        <f>IF(A37='3_pessoal'!ER$1,apoio2!Y$1596,"")</f>
        <v/>
      </c>
      <c r="J37" s="188" t="str">
        <f>IF(A37='3_pessoal'!ER$1,apoio2!AB$1596,"")</f>
        <v/>
      </c>
      <c r="K37" s="188" t="str">
        <f>IF(A37='3_pessoal'!ER$1,apoio2!AE$1596,"")</f>
        <v/>
      </c>
      <c r="L37" s="188" t="str">
        <f>IF(A37='3_pessoal'!ER$1,apoio2!AH$1596,"")</f>
        <v/>
      </c>
      <c r="M37" s="188" t="str">
        <f>IF(A37='3_pessoal'!ER$1,apoio2!AK$1596,"")</f>
        <v/>
      </c>
      <c r="N37" s="188" t="str">
        <f>IF(A37='3_pessoal'!ER$1,apoio2!AN$1596,"")</f>
        <v/>
      </c>
      <c r="O37" s="188" t="str">
        <f>IF(A37='3_pessoal'!ER$1,apoio2!AQ$1596,"")</f>
        <v/>
      </c>
      <c r="P37" s="188" t="str">
        <f>IF(A37='3_pessoal'!ER$1,apoio2!AT$1596,"")</f>
        <v/>
      </c>
      <c r="Q37" s="189" t="str">
        <f>IF(A37='3_pessoal'!ER$1,'3_pessoal'!ES$3,"")</f>
        <v/>
      </c>
      <c r="R37" s="190" t="str">
        <f>IF(A37='3_pessoal'!ER$1,Q37*D37,"")</f>
        <v/>
      </c>
      <c r="S37" s="191" t="str">
        <f>IF(A37='3_pessoal'!ER$1,R37/60,"")</f>
        <v/>
      </c>
      <c r="T37" s="293" t="str">
        <f>IF(Q37="","",IF(AND('3_pessoal'!ES$6&lt;&gt;0,'3_pessoal'!EU$6=0),"P",IF(AND('3_pessoal'!ES$6=0,'3_pessoal'!EU$6&lt;&gt;0),"T","M")))</f>
        <v/>
      </c>
      <c r="AF37" s="172" t="s">
        <v>1848</v>
      </c>
      <c r="AG37" s="172" t="s">
        <v>1848</v>
      </c>
    </row>
    <row r="38" spans="1:33" ht="15" customHeight="1" x14ac:dyDescent="0.25">
      <c r="A38" s="192">
        <v>29</v>
      </c>
      <c r="B38" s="193" t="str">
        <f>IF(A38='3_pessoal'!EW$1,'3_pessoal'!EZ$2,"")</f>
        <v/>
      </c>
      <c r="C38" s="194" t="str">
        <f>IF(A38='3_pessoal'!EW$1,'3_pessoal'!EW$2,"")</f>
        <v/>
      </c>
      <c r="D38" s="195" t="str">
        <f t="shared" si="0"/>
        <v/>
      </c>
      <c r="E38" s="196" t="str">
        <f>IF(A38='3_pessoal'!EW$1,apoio2!M$1655,"")</f>
        <v/>
      </c>
      <c r="F38" s="196" t="str">
        <f>IF(A38='3_pessoal'!EW$1,apoio2!P$1655,"")</f>
        <v/>
      </c>
      <c r="G38" s="196" t="str">
        <f>IF(A38='3_pessoal'!EW$1,apoio2!S$1655,"")</f>
        <v/>
      </c>
      <c r="H38" s="196" t="str">
        <f>IF(A38='3_pessoal'!EW$1,apoio2!V$1655,"")</f>
        <v/>
      </c>
      <c r="I38" s="196" t="str">
        <f>IF(A38='3_pessoal'!EW$1,apoio2!Y$1655,"")</f>
        <v/>
      </c>
      <c r="J38" s="196" t="str">
        <f>IF(A38='3_pessoal'!EW$1,apoio2!AB$1655,"")</f>
        <v/>
      </c>
      <c r="K38" s="196" t="str">
        <f>IF(A38='3_pessoal'!EW$1,apoio2!AE$1655,"")</f>
        <v/>
      </c>
      <c r="L38" s="196" t="str">
        <f>IF(A38='3_pessoal'!EW$1,apoio2!AH$1655,"")</f>
        <v/>
      </c>
      <c r="M38" s="196" t="str">
        <f>IF(A38='3_pessoal'!EW$1,apoio2!AK$1655,"")</f>
        <v/>
      </c>
      <c r="N38" s="196" t="str">
        <f>IF(A38='3_pessoal'!EW$1,apoio2!AN$1655,"")</f>
        <v/>
      </c>
      <c r="O38" s="196" t="str">
        <f>IF(A38='3_pessoal'!EW$1,apoio2!AQ$1655,"")</f>
        <v/>
      </c>
      <c r="P38" s="196" t="str">
        <f>IF(A38='3_pessoal'!EW$1,apoio2!AT$1655,"")</f>
        <v/>
      </c>
      <c r="Q38" s="197" t="str">
        <f>IF(A38='3_pessoal'!EW$1,'3_pessoal'!EX$3,"")</f>
        <v/>
      </c>
      <c r="R38" s="198" t="str">
        <f>IF(A38='3_pessoal'!EW$1,Q38*D38,"")</f>
        <v/>
      </c>
      <c r="S38" s="199" t="str">
        <f>IF(A38='3_pessoal'!EW$1,R38/60,"")</f>
        <v/>
      </c>
      <c r="T38" s="294" t="str">
        <f>IF(Q38="","",IF(AND('3_pessoal'!EX$6&lt;&gt;0,'3_pessoal'!EZ$6=0),"P",IF(AND('3_pessoal'!EX$6=0,'3_pessoal'!EZ$6&lt;&gt;0),"T","M")))</f>
        <v/>
      </c>
      <c r="AF38" s="172" t="s">
        <v>1848</v>
      </c>
      <c r="AG38" s="172" t="s">
        <v>1848</v>
      </c>
    </row>
    <row r="39" spans="1:33" ht="15" customHeight="1" x14ac:dyDescent="0.25">
      <c r="A39" s="200">
        <v>30</v>
      </c>
      <c r="B39" s="201" t="str">
        <f>IF(A39='3_pessoal'!FB$1,'3_pessoal'!FE$2,"")</f>
        <v/>
      </c>
      <c r="C39" s="202" t="str">
        <f>IF(A39='3_pessoal'!FB$1,'3_pessoal'!FB$2,"")</f>
        <v/>
      </c>
      <c r="D39" s="203" t="str">
        <f t="shared" si="0"/>
        <v/>
      </c>
      <c r="E39" s="204" t="str">
        <f>IF(A39='3_pessoal'!FB$1,apoio2!M$1714,"")</f>
        <v/>
      </c>
      <c r="F39" s="204" t="str">
        <f>IF(A39='3_pessoal'!FB$1,apoio2!P$1714,"")</f>
        <v/>
      </c>
      <c r="G39" s="204" t="str">
        <f>IF(A39='3_pessoal'!FB$1,apoio2!S$1714,"")</f>
        <v/>
      </c>
      <c r="H39" s="204" t="str">
        <f>IF(A39='3_pessoal'!FB$1,apoio2!V$1714,"")</f>
        <v/>
      </c>
      <c r="I39" s="204" t="str">
        <f>IF(A39='3_pessoal'!FB$1,apoio2!Y$1714,"")</f>
        <v/>
      </c>
      <c r="J39" s="204" t="str">
        <f>IF(A39='3_pessoal'!FB$1,apoio2!AB$1714,"")</f>
        <v/>
      </c>
      <c r="K39" s="204" t="str">
        <f>IF(A39='3_pessoal'!FB$1,apoio2!AE$1714,"")</f>
        <v/>
      </c>
      <c r="L39" s="204" t="str">
        <f>IF(A39='3_pessoal'!FB$1,apoio2!AH$1714,"")</f>
        <v/>
      </c>
      <c r="M39" s="204" t="str">
        <f>IF(A39='3_pessoal'!FB$1,apoio2!AK$1714,"")</f>
        <v/>
      </c>
      <c r="N39" s="204" t="str">
        <f>IF(A39='3_pessoal'!FB$1,apoio2!AN$1714,"")</f>
        <v/>
      </c>
      <c r="O39" s="204" t="str">
        <f>IF(A39='3_pessoal'!FB$1,apoio2!AQ$1714,"")</f>
        <v/>
      </c>
      <c r="P39" s="204" t="str">
        <f>IF(A39='3_pessoal'!FB$1,apoio2!AT$1714,"")</f>
        <v/>
      </c>
      <c r="Q39" s="205" t="str">
        <f>IF(A39='3_pessoal'!FB$1,'3_pessoal'!FC$3,"")</f>
        <v/>
      </c>
      <c r="R39" s="206" t="str">
        <f>IF(A39='3_pessoal'!FB$1,Q39*D39,"")</f>
        <v/>
      </c>
      <c r="S39" s="207" t="str">
        <f>IF(A39='3_pessoal'!FB$1,R39/60,"")</f>
        <v/>
      </c>
      <c r="T39" s="295" t="str">
        <f>IF(Q39="","",IF(AND('3_pessoal'!FC$6&lt;&gt;0,'3_pessoal'!FE$6=0),"P",IF(AND('3_pessoal'!FC$6=0,'3_pessoal'!FE$6&lt;&gt;0),"T","M")))</f>
        <v/>
      </c>
      <c r="AF39" s="172" t="s">
        <v>1848</v>
      </c>
      <c r="AG39" s="172" t="s">
        <v>1848</v>
      </c>
    </row>
  </sheetData>
  <sheetProtection password="CF88" sheet="1" objects="1" scenarios="1" selectLockedCells="1" selectUnlockedCells="1"/>
  <sortState ref="AF3:AG36">
    <sortCondition ref="AG36"/>
  </sortState>
  <mergeCells count="7">
    <mergeCell ref="E4:K4"/>
    <mergeCell ref="E5:I5"/>
    <mergeCell ref="T7:T8"/>
    <mergeCell ref="R7:S7"/>
    <mergeCell ref="R8:S8"/>
    <mergeCell ref="Q7:Q9"/>
    <mergeCell ref="D8:P8"/>
  </mergeCells>
  <printOptions horizontalCentered="1" verticalCentered="1"/>
  <pageMargins left="0.5" right="0.5" top="0.5" bottom="0.5" header="0.5" footer="0.5"/>
  <pageSetup paperSize="9" scale="79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04B26783C97C94B9B02FDE1D94D9DBF" ma:contentTypeVersion="2" ma:contentTypeDescription="Create a new document." ma:contentTypeScope="" ma:versionID="fd493f0e0d3777ef0110761bd2c723a4">
  <xsd:schema xmlns:xsd="http://www.w3.org/2001/XMLSchema" xmlns:xs="http://www.w3.org/2001/XMLSchema" xmlns:p="http://schemas.microsoft.com/office/2006/metadata/properties" xmlns:ns2="c8547593-1e7a-4ffb-a0fb-1223fa612eae" targetNamespace="http://schemas.microsoft.com/office/2006/metadata/properties" ma:root="true" ma:fieldsID="f5b921a4bfe01bb229702ac0d011d5a6" ns2:_="">
    <xsd:import namespace="c8547593-1e7a-4ffb-a0fb-1223fa612eae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8547593-1e7a-4ffb-a0fb-1223fa612e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F0F6049-CC01-4B54-BFB3-227D81B982AB}"/>
</file>

<file path=customXml/itemProps2.xml><?xml version="1.0" encoding="utf-8"?>
<ds:datastoreItem xmlns:ds="http://schemas.openxmlformats.org/officeDocument/2006/customXml" ds:itemID="{6E1F6550-2EC0-4E93-B2F7-586A71C7218D}"/>
</file>

<file path=customXml/itemProps3.xml><?xml version="1.0" encoding="utf-8"?>
<ds:datastoreItem xmlns:ds="http://schemas.openxmlformats.org/officeDocument/2006/customXml" ds:itemID="{10C0BF18-EBB1-418D-B69F-5F5C3AD9BD4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18</vt:i4>
      </vt:variant>
    </vt:vector>
  </HeadingPairs>
  <TitlesOfParts>
    <vt:vector size="33" baseType="lpstr">
      <vt:lpstr>inicio</vt:lpstr>
      <vt:lpstr>1_geral</vt:lpstr>
      <vt:lpstr>2_descricao</vt:lpstr>
      <vt:lpstr>3_pessoal</vt:lpstr>
      <vt:lpstr>4_periodicidade</vt:lpstr>
      <vt:lpstr>ID</vt:lpstr>
      <vt:lpstr>historico</vt:lpstr>
      <vt:lpstr>checkup</vt:lpstr>
      <vt:lpstr>rel1</vt:lpstr>
      <vt:lpstr>rel2</vt:lpstr>
      <vt:lpstr>rel3</vt:lpstr>
      <vt:lpstr>parametros</vt:lpstr>
      <vt:lpstr>agregado</vt:lpstr>
      <vt:lpstr>apoio</vt:lpstr>
      <vt:lpstr>apoio2</vt:lpstr>
      <vt:lpstr>chapanom</vt:lpstr>
      <vt:lpstr>compartilhado</vt:lpstr>
      <vt:lpstr>funcao</vt:lpstr>
      <vt:lpstr>l0a10</vt:lpstr>
      <vt:lpstr>l0a15</vt:lpstr>
      <vt:lpstr>l10a20</vt:lpstr>
      <vt:lpstr>l10a25</vt:lpstr>
      <vt:lpstr>l5a15</vt:lpstr>
      <vt:lpstr>l5a25</vt:lpstr>
      <vt:lpstr>localizador</vt:lpstr>
      <vt:lpstr>macroprocesso</vt:lpstr>
      <vt:lpstr>parametrohom</vt:lpstr>
      <vt:lpstr>parametropre</vt:lpstr>
      <vt:lpstr>'rel1'!Print_Area</vt:lpstr>
      <vt:lpstr>'rel2'!Print_Area</vt:lpstr>
      <vt:lpstr>'rel3'!Print_Area</vt:lpstr>
      <vt:lpstr>tipoprocesso</vt:lpstr>
      <vt:lpstr>ufs</vt:lpstr>
    </vt:vector>
  </TitlesOfParts>
  <Manager>Sil Marques</Manager>
  <Company>ANP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DFT</dc:title>
  <dc:creator>Sil Marques</dc:creator>
  <cp:keywords>dft</cp:keywords>
  <cp:lastModifiedBy>User</cp:lastModifiedBy>
  <cp:lastPrinted>2020-07-30T18:16:00Z</cp:lastPrinted>
  <dcterms:created xsi:type="dcterms:W3CDTF">2020-07-13T17:41:00Z</dcterms:created>
  <dcterms:modified xsi:type="dcterms:W3CDTF">2021-05-13T14:16:28Z</dcterms:modified>
  <cp:contentStatus>Versao 2.0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0x010100604B26783C97C94B9B02FDE1D94D9DBF</vt:lpwstr>
  </property>
</Properties>
</file>